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Yuvalim\יובלים-חדש\פנסיה\כספים\פנסיה\דוחות כספיים\חיים\VBA\סימולטור זקנה חטיבה\"/>
    </mc:Choice>
  </mc:AlternateContent>
  <xr:revisionPtr revIDLastSave="0" documentId="13_ncr:1_{202E9AE7-A0CB-4C13-8117-A0541F78B92B}" xr6:coauthVersionLast="36" xr6:coauthVersionMax="36" xr10:uidLastSave="{00000000-0000-0000-0000-000000000000}"/>
  <bookViews>
    <workbookView xWindow="0" yWindow="0" windowWidth="28800" windowHeight="12225" firstSheet="3" activeTab="3" xr2:uid="{543728C7-9580-4AFF-A686-BA095C9FCD2D}"/>
  </bookViews>
  <sheets>
    <sheet name="תמותה" sheetId="14" state="veryHidden" r:id="rId1"/>
    <sheet name="שיפור גברים" sheetId="15" state="veryHidden" r:id="rId2"/>
    <sheet name="שיפור נשים" sheetId="16" state="veryHidden" r:id="rId3"/>
    <sheet name="טבלאות" sheetId="3" r:id="rId4"/>
    <sheet name="דוח להדפסה" sheetId="18" r:id="rId5"/>
    <sheet name="תזרים ללא נשוי" sheetId="13" state="veryHidden" r:id="rId6"/>
    <sheet name="תזרים לנשוי" sheetId="17" state="veryHidden" r:id="rId7"/>
    <sheet name="הגדרות" sheetId="2" state="veryHidden" r:id="rId8"/>
  </sheets>
  <definedNames>
    <definedName name="AA">OFFSET(הגדרות!$H$3,0,0,COUNTA(הגדרות!$H$3:$H$10)-COUNTBLANK(הגדרות!$H$3:$H$10))</definedName>
    <definedName name="my">OFFSET(הגדרות!$F$3,0,0,COUNT(הגדרות!$F$3:$F$20))</definedName>
    <definedName name="_xlnm.Print_Area" localSheetId="4">'דוח להדפסה'!$A$1:$L$34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3" l="1"/>
  <c r="C20" i="3"/>
  <c r="B5" i="13" l="1"/>
  <c r="B6" i="17"/>
  <c r="B5" i="17"/>
  <c r="C17" i="18" l="1"/>
  <c r="C19" i="18"/>
  <c r="C18" i="18"/>
  <c r="H10" i="2"/>
  <c r="H9" i="2"/>
  <c r="H8" i="2"/>
  <c r="H7" i="2"/>
  <c r="H6" i="2"/>
  <c r="H5" i="2"/>
  <c r="H4" i="2"/>
  <c r="H3" i="2"/>
  <c r="J4" i="2" l="1"/>
  <c r="C11" i="18"/>
  <c r="C12" i="18"/>
  <c r="C13" i="18"/>
  <c r="C14" i="18"/>
  <c r="C15" i="18"/>
  <c r="C16" i="18"/>
  <c r="C20" i="18"/>
  <c r="B11" i="17"/>
  <c r="B10" i="17"/>
  <c r="B9" i="17"/>
  <c r="B1" i="17"/>
  <c r="B9" i="13"/>
  <c r="B6" i="13"/>
  <c r="B1" i="13"/>
  <c r="K2" i="18" l="1"/>
  <c r="B12" i="17" l="1"/>
  <c r="B3" i="17"/>
  <c r="B3" i="13"/>
  <c r="B8" i="17" l="1"/>
  <c r="R2" i="17"/>
  <c r="Y2" i="17" s="1"/>
  <c r="B4" i="17"/>
  <c r="B2" i="17"/>
  <c r="B8" i="13"/>
  <c r="B7" i="13"/>
  <c r="B4" i="13"/>
  <c r="B2" i="13"/>
  <c r="R3" i="17" l="1"/>
  <c r="Y3" i="17" s="1"/>
  <c r="T2" i="17"/>
  <c r="E2" i="13"/>
  <c r="E2" i="17"/>
  <c r="B7" i="17"/>
  <c r="M2" i="13" l="1"/>
  <c r="T3" i="17"/>
  <c r="P2" i="13"/>
  <c r="H11" i="18"/>
  <c r="F2" i="13"/>
  <c r="H2" i="13" s="1"/>
  <c r="G8" i="3"/>
  <c r="N8" i="3"/>
  <c r="U2" i="17"/>
  <c r="W2" i="17"/>
  <c r="O2" i="13"/>
  <c r="N2" i="13"/>
  <c r="E3" i="13"/>
  <c r="E4" i="13" s="1"/>
  <c r="O2" i="17"/>
  <c r="V2" i="17"/>
  <c r="W3" i="17"/>
  <c r="R4" i="17"/>
  <c r="Y4" i="17" s="1"/>
  <c r="N2" i="17"/>
  <c r="P2" i="17"/>
  <c r="M2" i="17"/>
  <c r="E3" i="17"/>
  <c r="F2" i="17"/>
  <c r="F3" i="2"/>
  <c r="M50" i="3"/>
  <c r="M36" i="3"/>
  <c r="M22" i="3"/>
  <c r="F50" i="3"/>
  <c r="F36" i="3"/>
  <c r="F22" i="3"/>
  <c r="G22" i="3" l="1"/>
  <c r="K2" i="13"/>
  <c r="F3" i="13"/>
  <c r="H3" i="13" s="1"/>
  <c r="P3" i="13"/>
  <c r="I11" i="18"/>
  <c r="I2" i="13"/>
  <c r="I3" i="13" s="1"/>
  <c r="G2" i="13"/>
  <c r="J2" i="13"/>
  <c r="N22" i="3"/>
  <c r="N50" i="3"/>
  <c r="F4" i="2"/>
  <c r="O8" i="3"/>
  <c r="H8" i="3"/>
  <c r="N36" i="3"/>
  <c r="G50" i="3"/>
  <c r="G36" i="3"/>
  <c r="Q2" i="13"/>
  <c r="L2" i="13" s="1"/>
  <c r="N3" i="13"/>
  <c r="O3" i="13"/>
  <c r="N4" i="13"/>
  <c r="O4" i="13"/>
  <c r="H2" i="17"/>
  <c r="AF2" i="17"/>
  <c r="AE2" i="17"/>
  <c r="AD2" i="17"/>
  <c r="AC2" i="17"/>
  <c r="AB2" i="17"/>
  <c r="Z2" i="17"/>
  <c r="AA2" i="17"/>
  <c r="M3" i="13"/>
  <c r="R5" i="17"/>
  <c r="Y5" i="17" s="1"/>
  <c r="W4" i="17"/>
  <c r="T4" i="17"/>
  <c r="V3" i="17"/>
  <c r="U3" i="17"/>
  <c r="I2" i="17"/>
  <c r="O3" i="17"/>
  <c r="N3" i="17"/>
  <c r="Q2" i="17"/>
  <c r="L2" i="17" s="1"/>
  <c r="J2" i="17"/>
  <c r="E4" i="17"/>
  <c r="F3" i="17"/>
  <c r="P3" i="17"/>
  <c r="M3" i="17"/>
  <c r="P4" i="13"/>
  <c r="F4" i="13"/>
  <c r="H4" i="13" s="1"/>
  <c r="M4" i="13"/>
  <c r="G2" i="17"/>
  <c r="K2" i="17"/>
  <c r="E5" i="13"/>
  <c r="J3" i="13" l="1"/>
  <c r="J4" i="13" s="1"/>
  <c r="G3" i="13"/>
  <c r="K3" i="13"/>
  <c r="K4" i="13" s="1"/>
  <c r="J11" i="18"/>
  <c r="Q3" i="13"/>
  <c r="L3" i="13" s="1"/>
  <c r="G4" i="13" s="1"/>
  <c r="AC3" i="17"/>
  <c r="I8" i="3"/>
  <c r="O36" i="3"/>
  <c r="H50" i="3"/>
  <c r="O50" i="3"/>
  <c r="F5" i="2"/>
  <c r="H36" i="3"/>
  <c r="H22" i="3"/>
  <c r="O22" i="3"/>
  <c r="P8" i="3"/>
  <c r="AF3" i="17"/>
  <c r="AD3" i="17"/>
  <c r="N5" i="13"/>
  <c r="O5" i="13"/>
  <c r="H3" i="17"/>
  <c r="AA3" i="17"/>
  <c r="Z3" i="17"/>
  <c r="V4" i="17"/>
  <c r="U4" i="17"/>
  <c r="Q3" i="17"/>
  <c r="L3" i="17" s="1"/>
  <c r="W5" i="17"/>
  <c r="R6" i="17"/>
  <c r="Y6" i="17" s="1"/>
  <c r="T5" i="17"/>
  <c r="S2" i="17"/>
  <c r="X2" i="17" s="1"/>
  <c r="AE3" i="17" s="1"/>
  <c r="O4" i="17"/>
  <c r="N4" i="17"/>
  <c r="G3" i="17"/>
  <c r="J3" i="17"/>
  <c r="I4" i="13"/>
  <c r="F4" i="17"/>
  <c r="M4" i="17"/>
  <c r="P4" i="17"/>
  <c r="E5" i="17"/>
  <c r="P5" i="13"/>
  <c r="F5" i="13"/>
  <c r="H5" i="13" s="1"/>
  <c r="M5" i="13"/>
  <c r="K3" i="17"/>
  <c r="I3" i="17"/>
  <c r="Q4" i="13"/>
  <c r="E6" i="13"/>
  <c r="L4" i="13" l="1"/>
  <c r="G5" i="13" s="1"/>
  <c r="V5" i="17"/>
  <c r="K11" i="18"/>
  <c r="Q8" i="3"/>
  <c r="J8" i="3"/>
  <c r="P50" i="3"/>
  <c r="I22" i="3"/>
  <c r="P22" i="3"/>
  <c r="I50" i="3"/>
  <c r="F6" i="2"/>
  <c r="P36" i="3"/>
  <c r="I36" i="3"/>
  <c r="U5" i="17"/>
  <c r="Q4" i="17"/>
  <c r="L4" i="17" s="1"/>
  <c r="AA4" i="17"/>
  <c r="Z4" i="17"/>
  <c r="N6" i="13"/>
  <c r="O6" i="13"/>
  <c r="AB3" i="17"/>
  <c r="H4" i="17"/>
  <c r="S3" i="17"/>
  <c r="R7" i="17"/>
  <c r="Y7" i="17" s="1"/>
  <c r="W6" i="17"/>
  <c r="T6" i="17"/>
  <c r="O5" i="17"/>
  <c r="N5" i="17"/>
  <c r="G4" i="17"/>
  <c r="J5" i="13"/>
  <c r="K5" i="13"/>
  <c r="I5" i="13"/>
  <c r="P5" i="17"/>
  <c r="F5" i="17"/>
  <c r="E6" i="17"/>
  <c r="M5" i="17"/>
  <c r="J4" i="17"/>
  <c r="P6" i="13"/>
  <c r="F6" i="13"/>
  <c r="H6" i="13" s="1"/>
  <c r="M6" i="13"/>
  <c r="I4" i="17"/>
  <c r="K4" i="17"/>
  <c r="Q5" i="13"/>
  <c r="E7" i="13"/>
  <c r="AA5" i="17" l="1"/>
  <c r="L5" i="13"/>
  <c r="G6" i="13" s="1"/>
  <c r="I6" i="13"/>
  <c r="S4" i="17"/>
  <c r="Z5" i="17"/>
  <c r="J50" i="3"/>
  <c r="J22" i="3"/>
  <c r="Q50" i="3"/>
  <c r="Q22" i="3"/>
  <c r="F7" i="2"/>
  <c r="J3" i="2" s="1"/>
  <c r="J36" i="3"/>
  <c r="Q36" i="3"/>
  <c r="K6" i="13"/>
  <c r="J6" i="13"/>
  <c r="N7" i="13"/>
  <c r="O7" i="13"/>
  <c r="U6" i="17"/>
  <c r="X3" i="17"/>
  <c r="V6" i="17"/>
  <c r="R8" i="17"/>
  <c r="Y8" i="17" s="1"/>
  <c r="W7" i="17"/>
  <c r="T7" i="17"/>
  <c r="O6" i="17"/>
  <c r="N6" i="17"/>
  <c r="Q5" i="17"/>
  <c r="L5" i="17" s="1"/>
  <c r="J5" i="17"/>
  <c r="G5" i="17"/>
  <c r="F6" i="17"/>
  <c r="P6" i="17"/>
  <c r="M6" i="17"/>
  <c r="E7" i="17"/>
  <c r="H5" i="17"/>
  <c r="K5" i="17"/>
  <c r="I5" i="17"/>
  <c r="P7" i="13"/>
  <c r="F7" i="13"/>
  <c r="H7" i="13" s="1"/>
  <c r="M7" i="13"/>
  <c r="E8" i="13"/>
  <c r="Q6" i="13"/>
  <c r="L6" i="13" l="1"/>
  <c r="G7" i="13" s="1"/>
  <c r="AC4" i="17"/>
  <c r="AD4" i="17"/>
  <c r="AE4" i="17"/>
  <c r="AF4" i="17"/>
  <c r="X4" i="17"/>
  <c r="S5" i="17"/>
  <c r="AA6" i="17"/>
  <c r="Z6" i="17"/>
  <c r="N8" i="13"/>
  <c r="O8" i="13"/>
  <c r="V7" i="17"/>
  <c r="U7" i="17"/>
  <c r="AB4" i="17"/>
  <c r="K6" i="17"/>
  <c r="R9" i="17"/>
  <c r="Y9" i="17" s="1"/>
  <c r="W8" i="17"/>
  <c r="T8" i="17"/>
  <c r="I6" i="17"/>
  <c r="H6" i="17"/>
  <c r="O7" i="17"/>
  <c r="N7" i="17"/>
  <c r="G6" i="17"/>
  <c r="J6" i="17"/>
  <c r="Q6" i="17"/>
  <c r="L6" i="17" s="1"/>
  <c r="P8" i="13"/>
  <c r="F8" i="13"/>
  <c r="H8" i="13" s="1"/>
  <c r="M8" i="13"/>
  <c r="J7" i="13"/>
  <c r="I7" i="13"/>
  <c r="K7" i="13"/>
  <c r="P7" i="17"/>
  <c r="E8" i="17"/>
  <c r="M7" i="17"/>
  <c r="F7" i="17"/>
  <c r="E9" i="13"/>
  <c r="Q7" i="13"/>
  <c r="L7" i="13" l="1"/>
  <c r="AF5" i="17"/>
  <c r="AE5" i="17"/>
  <c r="S6" i="17"/>
  <c r="AD5" i="17"/>
  <c r="AC5" i="17"/>
  <c r="AB5" i="17"/>
  <c r="X5" i="17"/>
  <c r="V8" i="17"/>
  <c r="K7" i="17"/>
  <c r="N9" i="13"/>
  <c r="O9" i="13"/>
  <c r="U8" i="17"/>
  <c r="AA7" i="17"/>
  <c r="Z7" i="17"/>
  <c r="R10" i="17"/>
  <c r="Y10" i="17" s="1"/>
  <c r="W9" i="17"/>
  <c r="T9" i="17"/>
  <c r="O8" i="17"/>
  <c r="N8" i="17"/>
  <c r="H7" i="17"/>
  <c r="Q7" i="17"/>
  <c r="L7" i="17" s="1"/>
  <c r="K8" i="13"/>
  <c r="I8" i="13"/>
  <c r="G8" i="13"/>
  <c r="J8" i="13"/>
  <c r="F8" i="17"/>
  <c r="P8" i="17"/>
  <c r="M8" i="17"/>
  <c r="E9" i="17"/>
  <c r="J7" i="17"/>
  <c r="I7" i="17"/>
  <c r="P9" i="13"/>
  <c r="F9" i="13"/>
  <c r="M9" i="13"/>
  <c r="G7" i="17"/>
  <c r="Q8" i="13"/>
  <c r="E10" i="13"/>
  <c r="S7" i="17" l="1"/>
  <c r="L8" i="13"/>
  <c r="AC6" i="17"/>
  <c r="V9" i="17"/>
  <c r="AE6" i="17"/>
  <c r="AF6" i="17"/>
  <c r="AD6" i="17"/>
  <c r="AB6" i="17"/>
  <c r="K8" i="17"/>
  <c r="X6" i="17"/>
  <c r="J9" i="13"/>
  <c r="Q8" i="17"/>
  <c r="L8" i="17" s="1"/>
  <c r="K9" i="13"/>
  <c r="H8" i="17"/>
  <c r="AA8" i="17"/>
  <c r="Z8" i="17"/>
  <c r="N10" i="13"/>
  <c r="O10" i="13"/>
  <c r="J8" i="17"/>
  <c r="U9" i="17"/>
  <c r="R11" i="17"/>
  <c r="Y11" i="17" s="1"/>
  <c r="W10" i="17"/>
  <c r="T10" i="17"/>
  <c r="O9" i="17"/>
  <c r="N9" i="17"/>
  <c r="G8" i="17"/>
  <c r="I9" i="13"/>
  <c r="G9" i="13"/>
  <c r="P10" i="13"/>
  <c r="F10" i="13"/>
  <c r="M10" i="13"/>
  <c r="M9" i="17"/>
  <c r="P9" i="17"/>
  <c r="F9" i="17"/>
  <c r="E10" i="17"/>
  <c r="I8" i="17"/>
  <c r="H9" i="13"/>
  <c r="Q9" i="13"/>
  <c r="E11" i="13"/>
  <c r="S8" i="17" l="1"/>
  <c r="L9" i="13"/>
  <c r="G10" i="13" s="1"/>
  <c r="AC7" i="17"/>
  <c r="AD7" i="17"/>
  <c r="AF7" i="17"/>
  <c r="AE7" i="17"/>
  <c r="X7" i="17"/>
  <c r="J10" i="13"/>
  <c r="AB7" i="17"/>
  <c r="V10" i="17"/>
  <c r="AA9" i="17"/>
  <c r="Z9" i="17"/>
  <c r="N11" i="13"/>
  <c r="O11" i="13"/>
  <c r="U10" i="17"/>
  <c r="Q9" i="17"/>
  <c r="L9" i="17" s="1"/>
  <c r="W11" i="17"/>
  <c r="R12" i="17"/>
  <c r="Y12" i="17" s="1"/>
  <c r="T11" i="17"/>
  <c r="N10" i="17"/>
  <c r="O10" i="17"/>
  <c r="I9" i="17"/>
  <c r="G9" i="17"/>
  <c r="H9" i="17"/>
  <c r="K9" i="17"/>
  <c r="J9" i="17"/>
  <c r="H10" i="13"/>
  <c r="P11" i="13"/>
  <c r="F11" i="13"/>
  <c r="M11" i="13"/>
  <c r="I10" i="13"/>
  <c r="M10" i="17"/>
  <c r="E11" i="17"/>
  <c r="F10" i="17"/>
  <c r="P10" i="17"/>
  <c r="K10" i="13"/>
  <c r="E12" i="13"/>
  <c r="Q10" i="13"/>
  <c r="S9" i="17" l="1"/>
  <c r="AB8" i="17"/>
  <c r="L10" i="13"/>
  <c r="G11" i="13" s="1"/>
  <c r="AC8" i="17"/>
  <c r="X8" i="17"/>
  <c r="AC9" i="17" s="1"/>
  <c r="AF8" i="17"/>
  <c r="AF9" i="17" s="1"/>
  <c r="AE8" i="17"/>
  <c r="AE9" i="17" s="1"/>
  <c r="AD8" i="17"/>
  <c r="AD9" i="17" s="1"/>
  <c r="U11" i="17"/>
  <c r="J11" i="13"/>
  <c r="V11" i="17"/>
  <c r="K11" i="13"/>
  <c r="H11" i="13"/>
  <c r="AA10" i="17"/>
  <c r="Z10" i="17"/>
  <c r="I11" i="13"/>
  <c r="N12" i="13"/>
  <c r="O12" i="13"/>
  <c r="Q10" i="17"/>
  <c r="L10" i="17" s="1"/>
  <c r="R13" i="17"/>
  <c r="Y13" i="17" s="1"/>
  <c r="W12" i="17"/>
  <c r="T12" i="17"/>
  <c r="I10" i="17"/>
  <c r="O11" i="17"/>
  <c r="N11" i="17"/>
  <c r="J10" i="17"/>
  <c r="K10" i="17"/>
  <c r="Q11" i="13"/>
  <c r="P12" i="13"/>
  <c r="F12" i="13"/>
  <c r="M12" i="13"/>
  <c r="H10" i="17"/>
  <c r="G10" i="17"/>
  <c r="P11" i="17"/>
  <c r="E12" i="17"/>
  <c r="F11" i="17"/>
  <c r="M11" i="17"/>
  <c r="E13" i="13"/>
  <c r="L11" i="13" l="1"/>
  <c r="S10" i="17"/>
  <c r="AB9" i="17"/>
  <c r="X9" i="17"/>
  <c r="X10" i="17" s="1"/>
  <c r="AE10" i="17"/>
  <c r="J12" i="13"/>
  <c r="Z11" i="17"/>
  <c r="S11" i="17" s="1"/>
  <c r="AD10" i="17"/>
  <c r="AA11" i="17"/>
  <c r="AF10" i="17"/>
  <c r="AC10" i="17"/>
  <c r="U12" i="17"/>
  <c r="V12" i="17"/>
  <c r="N13" i="13"/>
  <c r="O13" i="13"/>
  <c r="H11" i="17"/>
  <c r="R14" i="17"/>
  <c r="Y14" i="17" s="1"/>
  <c r="W13" i="17"/>
  <c r="T13" i="17"/>
  <c r="Q11" i="17"/>
  <c r="L11" i="17" s="1"/>
  <c r="K11" i="17"/>
  <c r="O12" i="17"/>
  <c r="N12" i="17"/>
  <c r="G11" i="17"/>
  <c r="I11" i="17"/>
  <c r="K12" i="13"/>
  <c r="H12" i="13"/>
  <c r="I12" i="13"/>
  <c r="P13" i="13"/>
  <c r="F13" i="13"/>
  <c r="M13" i="13"/>
  <c r="J11" i="17"/>
  <c r="G12" i="13"/>
  <c r="P12" i="17"/>
  <c r="M12" i="17"/>
  <c r="F12" i="17"/>
  <c r="E13" i="17"/>
  <c r="Q12" i="13"/>
  <c r="L12" i="13" s="1"/>
  <c r="E14" i="13"/>
  <c r="J13" i="13" l="1"/>
  <c r="AE11" i="17"/>
  <c r="AB10" i="17"/>
  <c r="AB11" i="17" s="1"/>
  <c r="AF11" i="17"/>
  <c r="AC11" i="17"/>
  <c r="AD11" i="17"/>
  <c r="AA12" i="17"/>
  <c r="U13" i="17"/>
  <c r="X11" i="17"/>
  <c r="Q12" i="17"/>
  <c r="L12" i="17" s="1"/>
  <c r="V13" i="17"/>
  <c r="J12" i="17"/>
  <c r="N14" i="13"/>
  <c r="O14" i="13"/>
  <c r="H12" i="17"/>
  <c r="Z12" i="17"/>
  <c r="S12" i="17" s="1"/>
  <c r="W14" i="17"/>
  <c r="R15" i="17"/>
  <c r="Y15" i="17" s="1"/>
  <c r="T14" i="17"/>
  <c r="O13" i="17"/>
  <c r="N13" i="17"/>
  <c r="G13" i="13"/>
  <c r="P14" i="13"/>
  <c r="F14" i="13"/>
  <c r="J14" i="13" s="1"/>
  <c r="M14" i="13"/>
  <c r="G12" i="17"/>
  <c r="H13" i="13"/>
  <c r="I12" i="17"/>
  <c r="K13" i="13"/>
  <c r="F13" i="17"/>
  <c r="M13" i="17"/>
  <c r="P13" i="17"/>
  <c r="E14" i="17"/>
  <c r="I13" i="13"/>
  <c r="K12" i="17"/>
  <c r="Q13" i="13"/>
  <c r="L13" i="13" s="1"/>
  <c r="E15" i="13"/>
  <c r="AE12" i="17" l="1"/>
  <c r="AD12" i="17"/>
  <c r="AC12" i="17"/>
  <c r="Z13" i="17"/>
  <c r="S13" i="17" s="1"/>
  <c r="U14" i="17"/>
  <c r="AB12" i="17"/>
  <c r="AF12" i="17"/>
  <c r="AA13" i="17"/>
  <c r="Q14" i="13"/>
  <c r="L14" i="13" s="1"/>
  <c r="X12" i="17"/>
  <c r="Q13" i="17"/>
  <c r="N15" i="13"/>
  <c r="O15" i="13"/>
  <c r="V14" i="17"/>
  <c r="R16" i="17"/>
  <c r="Y16" i="17" s="1"/>
  <c r="W15" i="17"/>
  <c r="T15" i="17"/>
  <c r="O14" i="17"/>
  <c r="N14" i="17"/>
  <c r="G14" i="13"/>
  <c r="I13" i="17"/>
  <c r="G13" i="17"/>
  <c r="K13" i="17"/>
  <c r="I14" i="13"/>
  <c r="P15" i="13"/>
  <c r="M15" i="13"/>
  <c r="F15" i="13"/>
  <c r="J15" i="13" s="1"/>
  <c r="F14" i="17"/>
  <c r="M14" i="17"/>
  <c r="P14" i="17"/>
  <c r="E15" i="17"/>
  <c r="K14" i="13"/>
  <c r="H13" i="17"/>
  <c r="J13" i="17"/>
  <c r="H14" i="13"/>
  <c r="E16" i="13"/>
  <c r="V15" i="17" l="1"/>
  <c r="AA14" i="17"/>
  <c r="AB13" i="17"/>
  <c r="AD13" i="17"/>
  <c r="AF13" i="17"/>
  <c r="AE13" i="17"/>
  <c r="U15" i="17"/>
  <c r="Z15" i="17" s="1"/>
  <c r="AC13" i="17"/>
  <c r="X13" i="17"/>
  <c r="G15" i="13"/>
  <c r="L13" i="17"/>
  <c r="G14" i="17" s="1"/>
  <c r="H15" i="13"/>
  <c r="I15" i="13"/>
  <c r="Z14" i="17"/>
  <c r="S14" i="17" s="1"/>
  <c r="N16" i="13"/>
  <c r="O16" i="13"/>
  <c r="Q14" i="17"/>
  <c r="R17" i="17"/>
  <c r="Y17" i="17" s="1"/>
  <c r="W16" i="17"/>
  <c r="T16" i="17"/>
  <c r="O15" i="17"/>
  <c r="N15" i="17"/>
  <c r="K15" i="13"/>
  <c r="E16" i="17"/>
  <c r="U16" i="17" s="1"/>
  <c r="F15" i="17"/>
  <c r="P15" i="17"/>
  <c r="M15" i="17"/>
  <c r="P16" i="13"/>
  <c r="M16" i="13"/>
  <c r="F16" i="13"/>
  <c r="E17" i="13"/>
  <c r="Q15" i="13"/>
  <c r="L15" i="13" s="1"/>
  <c r="AE14" i="17" l="1"/>
  <c r="AC14" i="17"/>
  <c r="AF14" i="17"/>
  <c r="AA15" i="17"/>
  <c r="AD14" i="17"/>
  <c r="AB14" i="17"/>
  <c r="K14" i="17"/>
  <c r="I14" i="17"/>
  <c r="I15" i="17" s="1"/>
  <c r="J14" i="17"/>
  <c r="H14" i="17"/>
  <c r="V16" i="17"/>
  <c r="AA16" i="17" s="1"/>
  <c r="L14" i="17"/>
  <c r="G15" i="17" s="1"/>
  <c r="S15" i="17"/>
  <c r="X14" i="17"/>
  <c r="N17" i="13"/>
  <c r="O17" i="13"/>
  <c r="Q15" i="17"/>
  <c r="R18" i="17"/>
  <c r="Y18" i="17" s="1"/>
  <c r="W17" i="17"/>
  <c r="T17" i="17"/>
  <c r="O16" i="17"/>
  <c r="N16" i="17"/>
  <c r="K16" i="13"/>
  <c r="G16" i="13"/>
  <c r="H16" i="13"/>
  <c r="J16" i="13"/>
  <c r="I16" i="13"/>
  <c r="P16" i="17"/>
  <c r="M16" i="17"/>
  <c r="F16" i="17"/>
  <c r="E17" i="17"/>
  <c r="U17" i="17" s="1"/>
  <c r="P17" i="13"/>
  <c r="F17" i="13"/>
  <c r="M17" i="13"/>
  <c r="Q16" i="13"/>
  <c r="L16" i="13" s="1"/>
  <c r="E18" i="13"/>
  <c r="H15" i="17" l="1"/>
  <c r="AB15" i="17"/>
  <c r="H17" i="13"/>
  <c r="Z16" i="17"/>
  <c r="S16" i="17" s="1"/>
  <c r="K15" i="17"/>
  <c r="AD15" i="17"/>
  <c r="AD16" i="17" s="1"/>
  <c r="L15" i="17"/>
  <c r="AF15" i="17"/>
  <c r="AF16" i="17" s="1"/>
  <c r="AE15" i="17"/>
  <c r="J15" i="17"/>
  <c r="AC15" i="17"/>
  <c r="X15" i="17"/>
  <c r="N18" i="13"/>
  <c r="O18" i="13"/>
  <c r="V17" i="17"/>
  <c r="AA17" i="17" s="1"/>
  <c r="Q16" i="17"/>
  <c r="W18" i="17"/>
  <c r="R19" i="17"/>
  <c r="Y19" i="17" s="1"/>
  <c r="T18" i="17"/>
  <c r="O17" i="17"/>
  <c r="N17" i="17"/>
  <c r="K17" i="13"/>
  <c r="G17" i="13"/>
  <c r="I17" i="13"/>
  <c r="J17" i="13"/>
  <c r="P18" i="13"/>
  <c r="M18" i="13"/>
  <c r="F18" i="13"/>
  <c r="E18" i="17"/>
  <c r="V18" i="17" s="1"/>
  <c r="P17" i="17"/>
  <c r="F17" i="17"/>
  <c r="M17" i="17"/>
  <c r="Q17" i="13"/>
  <c r="L17" i="13" s="1"/>
  <c r="E19" i="13"/>
  <c r="AB16" i="17" l="1"/>
  <c r="H16" i="17"/>
  <c r="J16" i="17"/>
  <c r="G16" i="17"/>
  <c r="AE16" i="17"/>
  <c r="K16" i="17"/>
  <c r="I16" i="17"/>
  <c r="AC16" i="17"/>
  <c r="U18" i="17"/>
  <c r="Z18" i="17" s="1"/>
  <c r="L16" i="17"/>
  <c r="Q18" i="13"/>
  <c r="L18" i="13" s="1"/>
  <c r="G18" i="13"/>
  <c r="J18" i="13"/>
  <c r="N19" i="13"/>
  <c r="O19" i="13"/>
  <c r="X16" i="17"/>
  <c r="AF17" i="17" s="1"/>
  <c r="Z17" i="17"/>
  <c r="S17" i="17" s="1"/>
  <c r="K18" i="13"/>
  <c r="W19" i="17"/>
  <c r="R20" i="17"/>
  <c r="Y20" i="17" s="1"/>
  <c r="T19" i="17"/>
  <c r="O18" i="17"/>
  <c r="N18" i="17"/>
  <c r="Q17" i="17"/>
  <c r="I18" i="13"/>
  <c r="P19" i="13"/>
  <c r="F19" i="13"/>
  <c r="M19" i="13"/>
  <c r="H18" i="13"/>
  <c r="P18" i="17"/>
  <c r="M18" i="17"/>
  <c r="F18" i="17"/>
  <c r="E19" i="17"/>
  <c r="V19" i="17" s="1"/>
  <c r="E20" i="13"/>
  <c r="J17" i="17" l="1"/>
  <c r="AA18" i="17"/>
  <c r="H17" i="17"/>
  <c r="I17" i="17"/>
  <c r="G17" i="17"/>
  <c r="L17" i="17"/>
  <c r="I18" i="17" s="1"/>
  <c r="K17" i="17"/>
  <c r="K18" i="17" s="1"/>
  <c r="AD17" i="17"/>
  <c r="AE17" i="17"/>
  <c r="AE18" i="17" s="1"/>
  <c r="AC17" i="17"/>
  <c r="G19" i="13"/>
  <c r="K19" i="13"/>
  <c r="S18" i="17"/>
  <c r="N20" i="13"/>
  <c r="O20" i="13"/>
  <c r="J19" i="13"/>
  <c r="I19" i="13"/>
  <c r="X17" i="17"/>
  <c r="AB17" i="17"/>
  <c r="H19" i="13"/>
  <c r="U19" i="17"/>
  <c r="R21" i="17"/>
  <c r="Y21" i="17" s="1"/>
  <c r="W20" i="17"/>
  <c r="T20" i="17"/>
  <c r="O19" i="17"/>
  <c r="N19" i="17"/>
  <c r="Q18" i="17"/>
  <c r="E20" i="17"/>
  <c r="U20" i="17" s="1"/>
  <c r="F19" i="17"/>
  <c r="M19" i="17"/>
  <c r="P19" i="17"/>
  <c r="P20" i="13"/>
  <c r="F20" i="13"/>
  <c r="M20" i="13"/>
  <c r="E21" i="13"/>
  <c r="Q19" i="13"/>
  <c r="L19" i="13" s="1"/>
  <c r="J18" i="17" l="1"/>
  <c r="J19" i="17" s="1"/>
  <c r="L18" i="17"/>
  <c r="G18" i="17"/>
  <c r="H18" i="17"/>
  <c r="H19" i="17" s="1"/>
  <c r="AD18" i="17"/>
  <c r="AD19" i="17" s="1"/>
  <c r="H20" i="13"/>
  <c r="AC18" i="17"/>
  <c r="AF18" i="17"/>
  <c r="I20" i="13"/>
  <c r="V20" i="17"/>
  <c r="AA20" i="17" s="1"/>
  <c r="X18" i="17"/>
  <c r="K20" i="13"/>
  <c r="G20" i="13"/>
  <c r="AA19" i="17"/>
  <c r="Z19" i="17"/>
  <c r="S19" i="17" s="1"/>
  <c r="J20" i="13"/>
  <c r="N21" i="13"/>
  <c r="O21" i="13"/>
  <c r="AE19" i="17"/>
  <c r="K19" i="17"/>
  <c r="AB18" i="17"/>
  <c r="W21" i="17"/>
  <c r="R22" i="17"/>
  <c r="Y22" i="17" s="1"/>
  <c r="T21" i="17"/>
  <c r="O20" i="17"/>
  <c r="N20" i="17"/>
  <c r="Q19" i="17"/>
  <c r="Q20" i="13"/>
  <c r="L20" i="13" s="1"/>
  <c r="I19" i="17"/>
  <c r="P21" i="13"/>
  <c r="F21" i="13"/>
  <c r="M21" i="13"/>
  <c r="E21" i="17"/>
  <c r="V21" i="17" s="1"/>
  <c r="F20" i="17"/>
  <c r="M20" i="17"/>
  <c r="P20" i="17"/>
  <c r="E22" i="13"/>
  <c r="I21" i="13" l="1"/>
  <c r="G19" i="17"/>
  <c r="L19" i="17"/>
  <c r="AF19" i="17"/>
  <c r="AF20" i="17" s="1"/>
  <c r="AC19" i="17"/>
  <c r="AB19" i="17"/>
  <c r="K20" i="17"/>
  <c r="U21" i="17"/>
  <c r="AA21" i="17" s="1"/>
  <c r="Z20" i="17"/>
  <c r="S20" i="17" s="1"/>
  <c r="G21" i="13"/>
  <c r="H20" i="17"/>
  <c r="N22" i="13"/>
  <c r="O22" i="13"/>
  <c r="J21" i="13"/>
  <c r="X19" i="17"/>
  <c r="K21" i="13"/>
  <c r="R23" i="17"/>
  <c r="Y23" i="17" s="1"/>
  <c r="W22" i="17"/>
  <c r="T22" i="17"/>
  <c r="O21" i="17"/>
  <c r="N21" i="17"/>
  <c r="J20" i="17"/>
  <c r="I20" i="17"/>
  <c r="Q20" i="17"/>
  <c r="L20" i="17" s="1"/>
  <c r="P22" i="13"/>
  <c r="F22" i="13"/>
  <c r="M22" i="13"/>
  <c r="E22" i="17"/>
  <c r="U22" i="17" s="1"/>
  <c r="M21" i="17"/>
  <c r="P21" i="17"/>
  <c r="F21" i="17"/>
  <c r="G20" i="17"/>
  <c r="H21" i="13"/>
  <c r="Q21" i="13"/>
  <c r="L21" i="13" s="1"/>
  <c r="E23" i="13"/>
  <c r="AC20" i="17" l="1"/>
  <c r="AD20" i="17"/>
  <c r="AE20" i="17"/>
  <c r="AE21" i="17" s="1"/>
  <c r="Z21" i="17"/>
  <c r="S21" i="17" s="1"/>
  <c r="H21" i="17"/>
  <c r="J22" i="13"/>
  <c r="AF21" i="17"/>
  <c r="N23" i="13"/>
  <c r="O23" i="13"/>
  <c r="X20" i="17"/>
  <c r="AB20" i="17"/>
  <c r="V22" i="17"/>
  <c r="AA22" i="17" s="1"/>
  <c r="W23" i="17"/>
  <c r="R24" i="17"/>
  <c r="Y24" i="17" s="1"/>
  <c r="T23" i="17"/>
  <c r="O22" i="17"/>
  <c r="N22" i="17"/>
  <c r="G21" i="17"/>
  <c r="Q21" i="17"/>
  <c r="L21" i="17" s="1"/>
  <c r="K21" i="17"/>
  <c r="I21" i="17"/>
  <c r="P22" i="17"/>
  <c r="M22" i="17"/>
  <c r="E23" i="17"/>
  <c r="U23" i="17" s="1"/>
  <c r="F22" i="17"/>
  <c r="K22" i="13"/>
  <c r="I22" i="13"/>
  <c r="J21" i="17"/>
  <c r="H22" i="13"/>
  <c r="P23" i="13"/>
  <c r="M23" i="13"/>
  <c r="F23" i="13"/>
  <c r="G22" i="13"/>
  <c r="E24" i="13"/>
  <c r="Q22" i="13"/>
  <c r="L22" i="13" s="1"/>
  <c r="AC21" i="17" l="1"/>
  <c r="AD21" i="17"/>
  <c r="AD22" i="17" s="1"/>
  <c r="J23" i="13"/>
  <c r="H22" i="17"/>
  <c r="AB21" i="17"/>
  <c r="AE22" i="17"/>
  <c r="AF22" i="17"/>
  <c r="I23" i="13"/>
  <c r="Z22" i="17"/>
  <c r="S22" i="17" s="1"/>
  <c r="N24" i="13"/>
  <c r="O24" i="13"/>
  <c r="X21" i="17"/>
  <c r="V23" i="17"/>
  <c r="AA23" i="17" s="1"/>
  <c r="R25" i="17"/>
  <c r="Y25" i="17" s="1"/>
  <c r="W24" i="17"/>
  <c r="T24" i="17"/>
  <c r="O23" i="17"/>
  <c r="N23" i="17"/>
  <c r="I22" i="17"/>
  <c r="J22" i="17"/>
  <c r="K22" i="17"/>
  <c r="G22" i="17"/>
  <c r="Q22" i="17"/>
  <c r="L22" i="17" s="1"/>
  <c r="K23" i="13"/>
  <c r="G23" i="13"/>
  <c r="P24" i="13"/>
  <c r="F24" i="13"/>
  <c r="J24" i="13" s="1"/>
  <c r="M24" i="13"/>
  <c r="E24" i="17"/>
  <c r="U24" i="17" s="1"/>
  <c r="F23" i="17"/>
  <c r="P23" i="17"/>
  <c r="M23" i="17"/>
  <c r="H23" i="13"/>
  <c r="Q23" i="13"/>
  <c r="L23" i="13" s="1"/>
  <c r="E25" i="13"/>
  <c r="AC22" i="17" l="1"/>
  <c r="H23" i="17"/>
  <c r="AB22" i="17"/>
  <c r="V24" i="17"/>
  <c r="AA24" i="17" s="1"/>
  <c r="Z23" i="17"/>
  <c r="S23" i="17" s="1"/>
  <c r="N25" i="13"/>
  <c r="O25" i="13"/>
  <c r="X22" i="17"/>
  <c r="AE23" i="17" s="1"/>
  <c r="Q23" i="17"/>
  <c r="L23" i="17" s="1"/>
  <c r="R26" i="17"/>
  <c r="Y26" i="17" s="1"/>
  <c r="W25" i="17"/>
  <c r="T25" i="17"/>
  <c r="O24" i="17"/>
  <c r="N24" i="17"/>
  <c r="H24" i="13"/>
  <c r="I24" i="13"/>
  <c r="K24" i="13"/>
  <c r="G23" i="17"/>
  <c r="K23" i="17"/>
  <c r="M24" i="17"/>
  <c r="P24" i="17"/>
  <c r="F24" i="17"/>
  <c r="E25" i="17"/>
  <c r="U25" i="17" s="1"/>
  <c r="J23" i="17"/>
  <c r="I23" i="17"/>
  <c r="P25" i="13"/>
  <c r="F25" i="13"/>
  <c r="J25" i="13" s="1"/>
  <c r="M25" i="13"/>
  <c r="G24" i="13"/>
  <c r="E26" i="13"/>
  <c r="Q24" i="13"/>
  <c r="L24" i="13" s="1"/>
  <c r="V25" i="17" l="1"/>
  <c r="Z25" i="17" s="1"/>
  <c r="AC23" i="17"/>
  <c r="AD23" i="17"/>
  <c r="Z24" i="17"/>
  <c r="S24" i="17" s="1"/>
  <c r="H24" i="17"/>
  <c r="AF23" i="17"/>
  <c r="AB23" i="17"/>
  <c r="K25" i="13"/>
  <c r="N26" i="13"/>
  <c r="O26" i="13"/>
  <c r="H25" i="13"/>
  <c r="X23" i="17"/>
  <c r="AC24" i="17" s="1"/>
  <c r="Q24" i="17"/>
  <c r="L24" i="17" s="1"/>
  <c r="R27" i="17"/>
  <c r="Y27" i="17" s="1"/>
  <c r="W26" i="17"/>
  <c r="T26" i="17"/>
  <c r="O25" i="17"/>
  <c r="N25" i="17"/>
  <c r="I24" i="17"/>
  <c r="J24" i="17"/>
  <c r="K24" i="17"/>
  <c r="G25" i="13"/>
  <c r="I25" i="13"/>
  <c r="P26" i="13"/>
  <c r="F26" i="13"/>
  <c r="M26" i="13"/>
  <c r="E26" i="17"/>
  <c r="U26" i="17" s="1"/>
  <c r="F25" i="17"/>
  <c r="P25" i="17"/>
  <c r="M25" i="17"/>
  <c r="G24" i="17"/>
  <c r="E27" i="13"/>
  <c r="Q25" i="13"/>
  <c r="L25" i="13" s="1"/>
  <c r="AA25" i="17" l="1"/>
  <c r="AE24" i="17"/>
  <c r="AF24" i="17"/>
  <c r="V26" i="17"/>
  <c r="AA26" i="17" s="1"/>
  <c r="AD24" i="17"/>
  <c r="H26" i="13"/>
  <c r="S25" i="17"/>
  <c r="Q25" i="17"/>
  <c r="L25" i="17" s="1"/>
  <c r="N27" i="13"/>
  <c r="O27" i="13"/>
  <c r="X24" i="17"/>
  <c r="AB24" i="17"/>
  <c r="R28" i="17"/>
  <c r="Y28" i="17" s="1"/>
  <c r="W27" i="17"/>
  <c r="T27" i="17"/>
  <c r="O26" i="17"/>
  <c r="N26" i="17"/>
  <c r="J25" i="17"/>
  <c r="G26" i="13"/>
  <c r="K26" i="13"/>
  <c r="I26" i="13"/>
  <c r="J26" i="13"/>
  <c r="J27" i="13" s="1"/>
  <c r="P26" i="17"/>
  <c r="E27" i="17"/>
  <c r="V27" i="17" s="1"/>
  <c r="F26" i="17"/>
  <c r="M26" i="17"/>
  <c r="P27" i="13"/>
  <c r="F27" i="13"/>
  <c r="M27" i="13"/>
  <c r="G25" i="17"/>
  <c r="K25" i="17"/>
  <c r="H25" i="17"/>
  <c r="I25" i="17"/>
  <c r="Q26" i="13"/>
  <c r="L26" i="13" s="1"/>
  <c r="E28" i="13"/>
  <c r="Z26" i="17" l="1"/>
  <c r="H27" i="13"/>
  <c r="AE25" i="17"/>
  <c r="AD25" i="17"/>
  <c r="AF25" i="17"/>
  <c r="AF26" i="17" s="1"/>
  <c r="AC25" i="17"/>
  <c r="AB25" i="17"/>
  <c r="S26" i="17"/>
  <c r="H26" i="17"/>
  <c r="N28" i="13"/>
  <c r="O28" i="13"/>
  <c r="X25" i="17"/>
  <c r="U27" i="17"/>
  <c r="J26" i="17"/>
  <c r="R29" i="17"/>
  <c r="Y29" i="17" s="1"/>
  <c r="W28" i="17"/>
  <c r="T28" i="17"/>
  <c r="O27" i="17"/>
  <c r="N27" i="17"/>
  <c r="Q26" i="17"/>
  <c r="L26" i="17" s="1"/>
  <c r="K27" i="13"/>
  <c r="G26" i="17"/>
  <c r="K26" i="17"/>
  <c r="I26" i="17"/>
  <c r="F27" i="17"/>
  <c r="P27" i="17"/>
  <c r="M27" i="17"/>
  <c r="E28" i="17"/>
  <c r="V28" i="17" s="1"/>
  <c r="P28" i="13"/>
  <c r="F28" i="13"/>
  <c r="H28" i="13" s="1"/>
  <c r="M28" i="13"/>
  <c r="I27" i="13"/>
  <c r="I28" i="13" s="1"/>
  <c r="G27" i="13"/>
  <c r="Q27" i="13"/>
  <c r="L27" i="13" s="1"/>
  <c r="E29" i="13"/>
  <c r="AD26" i="17" l="1"/>
  <c r="AC26" i="17"/>
  <c r="X26" i="17"/>
  <c r="H27" i="17"/>
  <c r="U28" i="17"/>
  <c r="Z28" i="17" s="1"/>
  <c r="AE26" i="17"/>
  <c r="AE27" i="17" s="1"/>
  <c r="K28" i="13"/>
  <c r="AF27" i="17"/>
  <c r="Z27" i="17"/>
  <c r="S27" i="17" s="1"/>
  <c r="AA27" i="17"/>
  <c r="AB26" i="17"/>
  <c r="N29" i="13"/>
  <c r="O29" i="13"/>
  <c r="R30" i="17"/>
  <c r="Y30" i="17" s="1"/>
  <c r="W29" i="17"/>
  <c r="T29" i="17"/>
  <c r="O28" i="17"/>
  <c r="N28" i="17"/>
  <c r="Q27" i="17"/>
  <c r="L27" i="17" s="1"/>
  <c r="I27" i="17"/>
  <c r="K27" i="17"/>
  <c r="J27" i="17"/>
  <c r="P29" i="13"/>
  <c r="F29" i="13"/>
  <c r="H29" i="13" s="1"/>
  <c r="M29" i="13"/>
  <c r="M28" i="17"/>
  <c r="P28" i="17"/>
  <c r="F28" i="17"/>
  <c r="E29" i="17"/>
  <c r="U29" i="17" s="1"/>
  <c r="G28" i="13"/>
  <c r="J28" i="13"/>
  <c r="G27" i="17"/>
  <c r="Q28" i="13"/>
  <c r="L28" i="13" s="1"/>
  <c r="E30" i="13"/>
  <c r="AB27" i="17" l="1"/>
  <c r="AC27" i="17"/>
  <c r="AC28" i="17" s="1"/>
  <c r="AA28" i="17"/>
  <c r="AD27" i="17"/>
  <c r="V29" i="17"/>
  <c r="Z29" i="17" s="1"/>
  <c r="S28" i="17"/>
  <c r="X27" i="17"/>
  <c r="AD28" i="17" s="1"/>
  <c r="AA29" i="17"/>
  <c r="N30" i="13"/>
  <c r="O30" i="13"/>
  <c r="R31" i="17"/>
  <c r="Y31" i="17" s="1"/>
  <c r="W30" i="17"/>
  <c r="T30" i="17"/>
  <c r="O29" i="17"/>
  <c r="N29" i="17"/>
  <c r="Q28" i="17"/>
  <c r="L28" i="17" s="1"/>
  <c r="K28" i="17"/>
  <c r="G29" i="13"/>
  <c r="M29" i="17"/>
  <c r="F29" i="17"/>
  <c r="E30" i="17"/>
  <c r="V30" i="17" s="1"/>
  <c r="P29" i="17"/>
  <c r="I28" i="17"/>
  <c r="H28" i="17"/>
  <c r="K29" i="13"/>
  <c r="J28" i="17"/>
  <c r="G28" i="17"/>
  <c r="P30" i="13"/>
  <c r="F30" i="13"/>
  <c r="H30" i="13" s="1"/>
  <c r="M30" i="13"/>
  <c r="J29" i="13"/>
  <c r="I29" i="13"/>
  <c r="Q29" i="13"/>
  <c r="L29" i="13" s="1"/>
  <c r="E31" i="13"/>
  <c r="AB28" i="17" l="1"/>
  <c r="S29" i="17"/>
  <c r="AF28" i="17"/>
  <c r="AE28" i="17"/>
  <c r="X28" i="17"/>
  <c r="J30" i="13"/>
  <c r="N31" i="13"/>
  <c r="O31" i="13"/>
  <c r="AD29" i="17"/>
  <c r="AC29" i="17"/>
  <c r="K30" i="13"/>
  <c r="I30" i="13"/>
  <c r="U30" i="17"/>
  <c r="R32" i="17"/>
  <c r="Y32" i="17" s="1"/>
  <c r="W31" i="17"/>
  <c r="T31" i="17"/>
  <c r="O30" i="17"/>
  <c r="N30" i="17"/>
  <c r="J29" i="17"/>
  <c r="G30" i="13"/>
  <c r="K29" i="17"/>
  <c r="Q29" i="17"/>
  <c r="L29" i="17" s="1"/>
  <c r="G29" i="17"/>
  <c r="P31" i="13"/>
  <c r="F31" i="13"/>
  <c r="H31" i="13" s="1"/>
  <c r="M31" i="13"/>
  <c r="I29" i="17"/>
  <c r="E31" i="17"/>
  <c r="U31" i="17" s="1"/>
  <c r="M30" i="17"/>
  <c r="P30" i="17"/>
  <c r="F30" i="17"/>
  <c r="H29" i="17"/>
  <c r="E32" i="13"/>
  <c r="Q30" i="13"/>
  <c r="L30" i="13" s="1"/>
  <c r="V31" i="17" l="1"/>
  <c r="Z31" i="17" s="1"/>
  <c r="AB29" i="17"/>
  <c r="AE29" i="17"/>
  <c r="H30" i="17"/>
  <c r="AF29" i="17"/>
  <c r="AA30" i="17"/>
  <c r="Z30" i="17"/>
  <c r="S30" i="17" s="1"/>
  <c r="X29" i="17"/>
  <c r="G31" i="13"/>
  <c r="N32" i="13"/>
  <c r="O32" i="13"/>
  <c r="Q30" i="17"/>
  <c r="L30" i="17" s="1"/>
  <c r="K30" i="17"/>
  <c r="I30" i="17"/>
  <c r="R33" i="17"/>
  <c r="Y33" i="17" s="1"/>
  <c r="W32" i="17"/>
  <c r="T32" i="17"/>
  <c r="O31" i="17"/>
  <c r="N31" i="17"/>
  <c r="I31" i="13"/>
  <c r="J31" i="13"/>
  <c r="K31" i="13"/>
  <c r="J30" i="17"/>
  <c r="P32" i="13"/>
  <c r="F32" i="13"/>
  <c r="H32" i="13" s="1"/>
  <c r="M32" i="13"/>
  <c r="G30" i="17"/>
  <c r="E32" i="17"/>
  <c r="V32" i="17" s="1"/>
  <c r="M31" i="17"/>
  <c r="P31" i="17"/>
  <c r="F31" i="17"/>
  <c r="E33" i="13"/>
  <c r="Q31" i="13"/>
  <c r="L31" i="13" s="1"/>
  <c r="AA31" i="17" l="1"/>
  <c r="AE30" i="17"/>
  <c r="J32" i="13"/>
  <c r="I32" i="13"/>
  <c r="AC30" i="17"/>
  <c r="AF30" i="17"/>
  <c r="AF31" i="17" s="1"/>
  <c r="AD30" i="17"/>
  <c r="AD31" i="17" s="1"/>
  <c r="G32" i="13"/>
  <c r="N33" i="13"/>
  <c r="O33" i="13"/>
  <c r="S31" i="17"/>
  <c r="U32" i="17"/>
  <c r="X30" i="17"/>
  <c r="AB30" i="17"/>
  <c r="Q31" i="17"/>
  <c r="L31" i="17" s="1"/>
  <c r="K32" i="13"/>
  <c r="R34" i="17"/>
  <c r="Y34" i="17" s="1"/>
  <c r="W33" i="17"/>
  <c r="T33" i="17"/>
  <c r="J31" i="17"/>
  <c r="O32" i="17"/>
  <c r="N32" i="17"/>
  <c r="G31" i="17"/>
  <c r="H31" i="17"/>
  <c r="K31" i="17"/>
  <c r="I31" i="17"/>
  <c r="P33" i="13"/>
  <c r="F33" i="13"/>
  <c r="H33" i="13" s="1"/>
  <c r="M33" i="13"/>
  <c r="F32" i="17"/>
  <c r="P32" i="17"/>
  <c r="M32" i="17"/>
  <c r="E33" i="17"/>
  <c r="V33" i="17" s="1"/>
  <c r="Q32" i="13"/>
  <c r="L32" i="13" s="1"/>
  <c r="E34" i="13"/>
  <c r="AE31" i="17" l="1"/>
  <c r="AC31" i="17"/>
  <c r="X31" i="17"/>
  <c r="N34" i="13"/>
  <c r="O34" i="13"/>
  <c r="AA32" i="17"/>
  <c r="Z32" i="17"/>
  <c r="S32" i="17" s="1"/>
  <c r="AB31" i="17"/>
  <c r="Q32" i="17"/>
  <c r="L32" i="17" s="1"/>
  <c r="U33" i="17"/>
  <c r="J32" i="17"/>
  <c r="R35" i="17"/>
  <c r="Y35" i="17" s="1"/>
  <c r="W34" i="17"/>
  <c r="T34" i="17"/>
  <c r="K32" i="17"/>
  <c r="O33" i="17"/>
  <c r="N33" i="17"/>
  <c r="H32" i="17"/>
  <c r="G32" i="17"/>
  <c r="I33" i="13"/>
  <c r="P33" i="17"/>
  <c r="M33" i="17"/>
  <c r="E34" i="17"/>
  <c r="V34" i="17" s="1"/>
  <c r="F33" i="17"/>
  <c r="P34" i="13"/>
  <c r="F34" i="13"/>
  <c r="H34" i="13" s="1"/>
  <c r="M34" i="13"/>
  <c r="G33" i="13"/>
  <c r="J33" i="13"/>
  <c r="K33" i="13"/>
  <c r="I32" i="17"/>
  <c r="Q33" i="13"/>
  <c r="L33" i="13" s="1"/>
  <c r="E35" i="13"/>
  <c r="AE32" i="17" l="1"/>
  <c r="AE33" i="17" s="1"/>
  <c r="K33" i="17"/>
  <c r="AF32" i="17"/>
  <c r="AD32" i="17"/>
  <c r="AC32" i="17"/>
  <c r="AC33" i="17" s="1"/>
  <c r="AB32" i="17"/>
  <c r="I33" i="17"/>
  <c r="J33" i="17"/>
  <c r="X32" i="17"/>
  <c r="N35" i="13"/>
  <c r="O35" i="13"/>
  <c r="U34" i="17"/>
  <c r="AD33" i="17"/>
  <c r="AA33" i="17"/>
  <c r="Z33" i="17"/>
  <c r="S33" i="17" s="1"/>
  <c r="R36" i="17"/>
  <c r="Y36" i="17" s="1"/>
  <c r="W35" i="17"/>
  <c r="T35" i="17"/>
  <c r="O34" i="17"/>
  <c r="N34" i="17"/>
  <c r="Q33" i="17"/>
  <c r="L33" i="17" s="1"/>
  <c r="G33" i="17"/>
  <c r="H33" i="17"/>
  <c r="Q34" i="13"/>
  <c r="L34" i="13" s="1"/>
  <c r="E35" i="17"/>
  <c r="V35" i="17" s="1"/>
  <c r="F34" i="17"/>
  <c r="P34" i="17"/>
  <c r="M34" i="17"/>
  <c r="P35" i="13"/>
  <c r="F35" i="13"/>
  <c r="H35" i="13" s="1"/>
  <c r="M35" i="13"/>
  <c r="I34" i="13"/>
  <c r="G34" i="13"/>
  <c r="K34" i="13"/>
  <c r="J34" i="13"/>
  <c r="E36" i="13"/>
  <c r="AF33" i="17" l="1"/>
  <c r="AF34" i="17" s="1"/>
  <c r="I35" i="13"/>
  <c r="AB33" i="17"/>
  <c r="J34" i="17"/>
  <c r="AA34" i="17"/>
  <c r="Z34" i="17"/>
  <c r="S34" i="17" s="1"/>
  <c r="AC34" i="17"/>
  <c r="AE34" i="17"/>
  <c r="N36" i="13"/>
  <c r="O36" i="13"/>
  <c r="X33" i="17"/>
  <c r="AD34" i="17"/>
  <c r="U35" i="17"/>
  <c r="R37" i="17"/>
  <c r="Y37" i="17" s="1"/>
  <c r="W36" i="17"/>
  <c r="T36" i="17"/>
  <c r="O35" i="17"/>
  <c r="N35" i="17"/>
  <c r="Q34" i="17"/>
  <c r="L34" i="17" s="1"/>
  <c r="G35" i="13"/>
  <c r="P36" i="13"/>
  <c r="F36" i="13"/>
  <c r="H36" i="13" s="1"/>
  <c r="M36" i="13"/>
  <c r="J35" i="13"/>
  <c r="H34" i="17"/>
  <c r="K34" i="17"/>
  <c r="K35" i="13"/>
  <c r="P35" i="17"/>
  <c r="M35" i="17"/>
  <c r="F35" i="17"/>
  <c r="E36" i="17"/>
  <c r="V36" i="17" s="1"/>
  <c r="I34" i="17"/>
  <c r="G34" i="17"/>
  <c r="Q35" i="13"/>
  <c r="L35" i="13" s="1"/>
  <c r="E37" i="13"/>
  <c r="I35" i="17" l="1"/>
  <c r="J36" i="13"/>
  <c r="U36" i="17"/>
  <c r="AA36" i="17" s="1"/>
  <c r="J35" i="17"/>
  <c r="X34" i="17"/>
  <c r="AC35" i="17" s="1"/>
  <c r="AD35" i="17"/>
  <c r="AE35" i="17"/>
  <c r="N37" i="13"/>
  <c r="O37" i="13"/>
  <c r="AA35" i="17"/>
  <c r="Z35" i="17"/>
  <c r="S35" i="17" s="1"/>
  <c r="H35" i="17"/>
  <c r="AB34" i="17"/>
  <c r="R38" i="17"/>
  <c r="Y38" i="17" s="1"/>
  <c r="W37" i="17"/>
  <c r="T37" i="17"/>
  <c r="O36" i="17"/>
  <c r="N36" i="17"/>
  <c r="Q35" i="17"/>
  <c r="L35" i="17" s="1"/>
  <c r="G35" i="17"/>
  <c r="I36" i="13"/>
  <c r="E37" i="17"/>
  <c r="V37" i="17" s="1"/>
  <c r="P36" i="17"/>
  <c r="F36" i="17"/>
  <c r="M36" i="17"/>
  <c r="K36" i="13"/>
  <c r="P37" i="13"/>
  <c r="F37" i="13"/>
  <c r="H37" i="13" s="1"/>
  <c r="M37" i="13"/>
  <c r="G36" i="13"/>
  <c r="K35" i="17"/>
  <c r="Q36" i="13"/>
  <c r="L36" i="13" s="1"/>
  <c r="E38" i="13"/>
  <c r="Z36" i="17" l="1"/>
  <c r="S36" i="17" s="1"/>
  <c r="AF35" i="17"/>
  <c r="AB35" i="17"/>
  <c r="U37" i="17"/>
  <c r="AA37" i="17" s="1"/>
  <c r="X35" i="17"/>
  <c r="AB36" i="17" s="1"/>
  <c r="N38" i="13"/>
  <c r="O38" i="13"/>
  <c r="Q36" i="17"/>
  <c r="L36" i="17" s="1"/>
  <c r="H36" i="17"/>
  <c r="R39" i="17"/>
  <c r="Y39" i="17" s="1"/>
  <c r="W38" i="17"/>
  <c r="T38" i="17"/>
  <c r="O37" i="17"/>
  <c r="N37" i="17"/>
  <c r="G37" i="13"/>
  <c r="I37" i="13"/>
  <c r="K36" i="17"/>
  <c r="K37" i="13"/>
  <c r="I36" i="17"/>
  <c r="G36" i="17"/>
  <c r="J36" i="17"/>
  <c r="P37" i="17"/>
  <c r="F37" i="17"/>
  <c r="E38" i="17"/>
  <c r="V38" i="17" s="1"/>
  <c r="M37" i="17"/>
  <c r="P38" i="13"/>
  <c r="F38" i="13"/>
  <c r="H38" i="13" s="1"/>
  <c r="M38" i="13"/>
  <c r="J37" i="13"/>
  <c r="Q37" i="13"/>
  <c r="L37" i="13" s="1"/>
  <c r="E39" i="13"/>
  <c r="H37" i="17" l="1"/>
  <c r="Z37" i="17"/>
  <c r="S37" i="17" s="1"/>
  <c r="AD36" i="17"/>
  <c r="AE36" i="17"/>
  <c r="AF36" i="17"/>
  <c r="AC36" i="17"/>
  <c r="U38" i="17"/>
  <c r="AA38" i="17" s="1"/>
  <c r="X36" i="17"/>
  <c r="AB37" i="17" s="1"/>
  <c r="K38" i="13"/>
  <c r="N39" i="13"/>
  <c r="O39" i="13"/>
  <c r="J38" i="13"/>
  <c r="R40" i="17"/>
  <c r="Y40" i="17" s="1"/>
  <c r="W39" i="17"/>
  <c r="T39" i="17"/>
  <c r="O38" i="17"/>
  <c r="N38" i="17"/>
  <c r="J37" i="17"/>
  <c r="I37" i="17"/>
  <c r="G37" i="17"/>
  <c r="Q37" i="17"/>
  <c r="L37" i="17" s="1"/>
  <c r="Q38" i="13"/>
  <c r="L38" i="13" s="1"/>
  <c r="K37" i="17"/>
  <c r="P39" i="13"/>
  <c r="M39" i="13"/>
  <c r="F39" i="13"/>
  <c r="G38" i="13"/>
  <c r="I38" i="13"/>
  <c r="F38" i="17"/>
  <c r="M38" i="17"/>
  <c r="E39" i="17"/>
  <c r="V39" i="17" s="1"/>
  <c r="P38" i="17"/>
  <c r="E40" i="13"/>
  <c r="AF37" i="17" l="1"/>
  <c r="AF38" i="17" s="1"/>
  <c r="Z38" i="17"/>
  <c r="S38" i="17" s="1"/>
  <c r="AE37" i="17"/>
  <c r="AD37" i="17"/>
  <c r="AC37" i="17"/>
  <c r="H39" i="13"/>
  <c r="X37" i="17"/>
  <c r="AE38" i="17" s="1"/>
  <c r="N40" i="13"/>
  <c r="O40" i="13"/>
  <c r="U39" i="17"/>
  <c r="R41" i="17"/>
  <c r="Y41" i="17" s="1"/>
  <c r="W40" i="17"/>
  <c r="T40" i="17"/>
  <c r="O39" i="17"/>
  <c r="N39" i="17"/>
  <c r="J38" i="17"/>
  <c r="Q38" i="17"/>
  <c r="I38" i="17"/>
  <c r="K39" i="13"/>
  <c r="G38" i="17"/>
  <c r="I39" i="13"/>
  <c r="K38" i="17"/>
  <c r="Q39" i="13"/>
  <c r="L39" i="13" s="1"/>
  <c r="J39" i="13"/>
  <c r="F39" i="17"/>
  <c r="E40" i="17"/>
  <c r="V40" i="17" s="1"/>
  <c r="P39" i="17"/>
  <c r="M39" i="17"/>
  <c r="H38" i="17"/>
  <c r="P40" i="13"/>
  <c r="M40" i="13"/>
  <c r="F40" i="13"/>
  <c r="G39" i="13"/>
  <c r="E41" i="13"/>
  <c r="AC38" i="17" l="1"/>
  <c r="AD38" i="17"/>
  <c r="AB38" i="17"/>
  <c r="H40" i="13"/>
  <c r="X38" i="17"/>
  <c r="AE39" i="17" s="1"/>
  <c r="U40" i="17"/>
  <c r="AA40" i="17" s="1"/>
  <c r="L38" i="17"/>
  <c r="G39" i="17" s="1"/>
  <c r="H39" i="17"/>
  <c r="I40" i="13"/>
  <c r="AA39" i="17"/>
  <c r="Z39" i="17"/>
  <c r="S39" i="17" s="1"/>
  <c r="N41" i="13"/>
  <c r="O41" i="13"/>
  <c r="J40" i="13"/>
  <c r="R42" i="17"/>
  <c r="Y42" i="17" s="1"/>
  <c r="W41" i="17"/>
  <c r="T41" i="17"/>
  <c r="O40" i="17"/>
  <c r="N40" i="17"/>
  <c r="Q39" i="17"/>
  <c r="E41" i="17"/>
  <c r="V41" i="17" s="1"/>
  <c r="P40" i="17"/>
  <c r="M40" i="17"/>
  <c r="F40" i="17"/>
  <c r="K40" i="13"/>
  <c r="P41" i="13"/>
  <c r="F41" i="13"/>
  <c r="M41" i="13"/>
  <c r="G40" i="13"/>
  <c r="Q40" i="13"/>
  <c r="L40" i="13" s="1"/>
  <c r="E42" i="13"/>
  <c r="I39" i="17" l="1"/>
  <c r="AD39" i="17"/>
  <c r="AF39" i="17"/>
  <c r="J39" i="17"/>
  <c r="AB39" i="17"/>
  <c r="K39" i="17"/>
  <c r="Z40" i="17"/>
  <c r="S40" i="17" s="1"/>
  <c r="H41" i="13"/>
  <c r="L39" i="17"/>
  <c r="AC39" i="17"/>
  <c r="X39" i="17"/>
  <c r="Q40" i="17"/>
  <c r="N42" i="13"/>
  <c r="O42" i="13"/>
  <c r="G41" i="13"/>
  <c r="U41" i="17"/>
  <c r="R43" i="17"/>
  <c r="Y43" i="17" s="1"/>
  <c r="W42" i="17"/>
  <c r="T42" i="17"/>
  <c r="O41" i="17"/>
  <c r="N41" i="17"/>
  <c r="J41" i="13"/>
  <c r="M41" i="17"/>
  <c r="P41" i="17"/>
  <c r="F41" i="17"/>
  <c r="E42" i="17"/>
  <c r="V42" i="17" s="1"/>
  <c r="I41" i="13"/>
  <c r="K41" i="13"/>
  <c r="P42" i="13"/>
  <c r="M42" i="13"/>
  <c r="F42" i="13"/>
  <c r="Q41" i="13"/>
  <c r="L41" i="13" s="1"/>
  <c r="E43" i="13"/>
  <c r="J40" i="17" l="1"/>
  <c r="J41" i="17" s="1"/>
  <c r="H40" i="17"/>
  <c r="G40" i="17"/>
  <c r="AB40" i="17"/>
  <c r="L40" i="17"/>
  <c r="AD40" i="17"/>
  <c r="AE40" i="17"/>
  <c r="AC40" i="17"/>
  <c r="K40" i="17"/>
  <c r="I40" i="17"/>
  <c r="AF40" i="17"/>
  <c r="H42" i="13"/>
  <c r="X40" i="17"/>
  <c r="G42" i="13"/>
  <c r="Q41" i="17"/>
  <c r="AA41" i="17"/>
  <c r="Z41" i="17"/>
  <c r="S41" i="17" s="1"/>
  <c r="K42" i="13"/>
  <c r="N43" i="13"/>
  <c r="O43" i="13"/>
  <c r="U42" i="17"/>
  <c r="R44" i="17"/>
  <c r="Y44" i="17" s="1"/>
  <c r="W43" i="17"/>
  <c r="T43" i="17"/>
  <c r="O42" i="17"/>
  <c r="N42" i="17"/>
  <c r="J42" i="13"/>
  <c r="I42" i="13"/>
  <c r="P43" i="13"/>
  <c r="F43" i="13"/>
  <c r="M43" i="13"/>
  <c r="P42" i="17"/>
  <c r="M42" i="17"/>
  <c r="F42" i="17"/>
  <c r="E43" i="17"/>
  <c r="V43" i="17" s="1"/>
  <c r="Q42" i="13"/>
  <c r="L42" i="13" s="1"/>
  <c r="E44" i="13"/>
  <c r="H41" i="17" l="1"/>
  <c r="H42" i="17" s="1"/>
  <c r="L41" i="17"/>
  <c r="G41" i="17"/>
  <c r="AB41" i="17"/>
  <c r="K41" i="17"/>
  <c r="K42" i="17" s="1"/>
  <c r="I41" i="17"/>
  <c r="I42" i="17" s="1"/>
  <c r="H43" i="13"/>
  <c r="AE41" i="17"/>
  <c r="AD41" i="17"/>
  <c r="AD42" i="17" s="1"/>
  <c r="AC41" i="17"/>
  <c r="AF41" i="17"/>
  <c r="AF42" i="17" s="1"/>
  <c r="G43" i="13"/>
  <c r="I43" i="13"/>
  <c r="X41" i="17"/>
  <c r="AA42" i="17"/>
  <c r="Z42" i="17"/>
  <c r="S42" i="17" s="1"/>
  <c r="N44" i="13"/>
  <c r="O44" i="13"/>
  <c r="U43" i="17"/>
  <c r="R45" i="17"/>
  <c r="Y45" i="17" s="1"/>
  <c r="W44" i="17"/>
  <c r="T44" i="17"/>
  <c r="O43" i="17"/>
  <c r="N43" i="17"/>
  <c r="Q42" i="17"/>
  <c r="L42" i="17" s="1"/>
  <c r="J42" i="17"/>
  <c r="K43" i="13"/>
  <c r="J43" i="13"/>
  <c r="P43" i="17"/>
  <c r="M43" i="17"/>
  <c r="F43" i="17"/>
  <c r="E44" i="17"/>
  <c r="U44" i="17" s="1"/>
  <c r="P44" i="13"/>
  <c r="F44" i="13"/>
  <c r="M44" i="13"/>
  <c r="E45" i="13"/>
  <c r="Q43" i="13"/>
  <c r="L43" i="13" s="1"/>
  <c r="G42" i="17" l="1"/>
  <c r="AE42" i="17"/>
  <c r="AE43" i="17" s="1"/>
  <c r="AC42" i="17"/>
  <c r="V44" i="17"/>
  <c r="AA44" i="17" s="1"/>
  <c r="H44" i="13"/>
  <c r="Q44" i="13"/>
  <c r="L44" i="13" s="1"/>
  <c r="AA43" i="17"/>
  <c r="Z43" i="17"/>
  <c r="S43" i="17" s="1"/>
  <c r="N45" i="13"/>
  <c r="O45" i="13"/>
  <c r="X42" i="17"/>
  <c r="AF43" i="17" s="1"/>
  <c r="AB42" i="17"/>
  <c r="AB43" i="17" s="1"/>
  <c r="I43" i="17"/>
  <c r="R46" i="17"/>
  <c r="Y46" i="17" s="1"/>
  <c r="W45" i="17"/>
  <c r="T45" i="17"/>
  <c r="O44" i="17"/>
  <c r="N44" i="17"/>
  <c r="J43" i="17"/>
  <c r="Q43" i="17"/>
  <c r="L43" i="17" s="1"/>
  <c r="G43" i="17"/>
  <c r="I44" i="13"/>
  <c r="P45" i="13"/>
  <c r="F45" i="13"/>
  <c r="M45" i="13"/>
  <c r="J44" i="13"/>
  <c r="E45" i="17"/>
  <c r="V45" i="17" s="1"/>
  <c r="M44" i="17"/>
  <c r="P44" i="17"/>
  <c r="F44" i="17"/>
  <c r="K44" i="13"/>
  <c r="G44" i="13"/>
  <c r="H43" i="17"/>
  <c r="K43" i="17"/>
  <c r="E46" i="13"/>
  <c r="Z44" i="17" l="1"/>
  <c r="S44" i="17" s="1"/>
  <c r="AC43" i="17"/>
  <c r="H45" i="13"/>
  <c r="AD43" i="17"/>
  <c r="Q44" i="17"/>
  <c r="L44" i="17" s="1"/>
  <c r="K45" i="13"/>
  <c r="AD44" i="17"/>
  <c r="AE44" i="17"/>
  <c r="N46" i="13"/>
  <c r="O46" i="13"/>
  <c r="X43" i="17"/>
  <c r="AF44" i="17" s="1"/>
  <c r="U45" i="17"/>
  <c r="AC44" i="17"/>
  <c r="R47" i="17"/>
  <c r="Y47" i="17" s="1"/>
  <c r="W46" i="17"/>
  <c r="T46" i="17"/>
  <c r="O45" i="17"/>
  <c r="N45" i="17"/>
  <c r="G44" i="17"/>
  <c r="G45" i="13"/>
  <c r="M45" i="17"/>
  <c r="E46" i="17"/>
  <c r="U46" i="17" s="1"/>
  <c r="F45" i="17"/>
  <c r="P45" i="17"/>
  <c r="K44" i="17"/>
  <c r="I45" i="13"/>
  <c r="P46" i="13"/>
  <c r="F46" i="13"/>
  <c r="M46" i="13"/>
  <c r="H44" i="17"/>
  <c r="I44" i="17"/>
  <c r="J44" i="17"/>
  <c r="J45" i="13"/>
  <c r="E47" i="13"/>
  <c r="Q45" i="13"/>
  <c r="L45" i="13" s="1"/>
  <c r="H46" i="13" l="1"/>
  <c r="X44" i="17"/>
  <c r="AF45" i="17" s="1"/>
  <c r="AB44" i="17"/>
  <c r="J46" i="13"/>
  <c r="AE45" i="17"/>
  <c r="AD45" i="17"/>
  <c r="K46" i="13"/>
  <c r="N47" i="13"/>
  <c r="O47" i="13"/>
  <c r="I46" i="13"/>
  <c r="AC45" i="17"/>
  <c r="J45" i="17"/>
  <c r="I45" i="17"/>
  <c r="AA45" i="17"/>
  <c r="Z45" i="17"/>
  <c r="S45" i="17" s="1"/>
  <c r="Q45" i="17"/>
  <c r="L45" i="17" s="1"/>
  <c r="H45" i="17"/>
  <c r="V46" i="17"/>
  <c r="AA46" i="17" s="1"/>
  <c r="R48" i="17"/>
  <c r="Y48" i="17" s="1"/>
  <c r="W47" i="17"/>
  <c r="T47" i="17"/>
  <c r="O46" i="17"/>
  <c r="N46" i="17"/>
  <c r="G45" i="17"/>
  <c r="K45" i="17"/>
  <c r="G46" i="13"/>
  <c r="E47" i="17"/>
  <c r="U47" i="17" s="1"/>
  <c r="F46" i="17"/>
  <c r="M46" i="17"/>
  <c r="P46" i="17"/>
  <c r="P47" i="13"/>
  <c r="F47" i="13"/>
  <c r="M47" i="13"/>
  <c r="Q46" i="13"/>
  <c r="L46" i="13" s="1"/>
  <c r="E48" i="13"/>
  <c r="AB45" i="17" l="1"/>
  <c r="Z46" i="17"/>
  <c r="S46" i="17" s="1"/>
  <c r="J46" i="17"/>
  <c r="X45" i="17"/>
  <c r="AD46" i="17"/>
  <c r="AE46" i="17"/>
  <c r="AC46" i="17"/>
  <c r="K47" i="13"/>
  <c r="N48" i="13"/>
  <c r="O48" i="13"/>
  <c r="V47" i="17"/>
  <c r="Z47" i="17" s="1"/>
  <c r="R49" i="17"/>
  <c r="Y49" i="17" s="1"/>
  <c r="W48" i="17"/>
  <c r="T48" i="17"/>
  <c r="O47" i="17"/>
  <c r="N47" i="17"/>
  <c r="Q46" i="17"/>
  <c r="I46" i="17"/>
  <c r="H47" i="13"/>
  <c r="P48" i="13"/>
  <c r="F48" i="13"/>
  <c r="M48" i="13"/>
  <c r="K46" i="17"/>
  <c r="H46" i="17"/>
  <c r="J47" i="13"/>
  <c r="F47" i="17"/>
  <c r="E48" i="17"/>
  <c r="U48" i="17" s="1"/>
  <c r="P47" i="17"/>
  <c r="M47" i="17"/>
  <c r="I47" i="13"/>
  <c r="G47" i="13"/>
  <c r="G46" i="17"/>
  <c r="Q47" i="13"/>
  <c r="L47" i="13" s="1"/>
  <c r="E49" i="13"/>
  <c r="AB46" i="17" l="1"/>
  <c r="V48" i="17"/>
  <c r="AA48" i="17" s="1"/>
  <c r="AF46" i="17"/>
  <c r="S47" i="17"/>
  <c r="X46" i="17"/>
  <c r="AC47" i="17" s="1"/>
  <c r="L46" i="17"/>
  <c r="J47" i="17" s="1"/>
  <c r="AE47" i="17"/>
  <c r="AA47" i="17"/>
  <c r="N49" i="13"/>
  <c r="O49" i="13"/>
  <c r="K48" i="13"/>
  <c r="R50" i="17"/>
  <c r="Y50" i="17" s="1"/>
  <c r="W49" i="17"/>
  <c r="T49" i="17"/>
  <c r="O48" i="17"/>
  <c r="N48" i="17"/>
  <c r="Q47" i="17"/>
  <c r="P48" i="17"/>
  <c r="M48" i="17"/>
  <c r="F48" i="17"/>
  <c r="E49" i="17"/>
  <c r="U49" i="17" s="1"/>
  <c r="I48" i="13"/>
  <c r="P49" i="13"/>
  <c r="F49" i="13"/>
  <c r="M49" i="13"/>
  <c r="H48" i="13"/>
  <c r="G48" i="13"/>
  <c r="J48" i="13"/>
  <c r="Q48" i="13"/>
  <c r="L48" i="13" s="1"/>
  <c r="E50" i="13"/>
  <c r="Z48" i="17" l="1"/>
  <c r="S48" i="17" s="1"/>
  <c r="AF47" i="17"/>
  <c r="K47" i="17"/>
  <c r="L47" i="17"/>
  <c r="G47" i="17"/>
  <c r="G48" i="17" s="1"/>
  <c r="AB47" i="17"/>
  <c r="H47" i="17"/>
  <c r="H48" i="17" s="1"/>
  <c r="AD47" i="17"/>
  <c r="I47" i="17"/>
  <c r="I48" i="17" s="1"/>
  <c r="X47" i="17"/>
  <c r="V49" i="17"/>
  <c r="Z49" i="17" s="1"/>
  <c r="N50" i="13"/>
  <c r="O50" i="13"/>
  <c r="K49" i="13"/>
  <c r="R51" i="17"/>
  <c r="Y51" i="17" s="1"/>
  <c r="W50" i="17"/>
  <c r="T50" i="17"/>
  <c r="O49" i="17"/>
  <c r="N49" i="17"/>
  <c r="Q48" i="17"/>
  <c r="J49" i="13"/>
  <c r="I49" i="13"/>
  <c r="J48" i="17"/>
  <c r="P50" i="13"/>
  <c r="F50" i="13"/>
  <c r="M50" i="13"/>
  <c r="G49" i="13"/>
  <c r="H49" i="13"/>
  <c r="P49" i="17"/>
  <c r="M49" i="17"/>
  <c r="E50" i="17"/>
  <c r="U50" i="17" s="1"/>
  <c r="F49" i="17"/>
  <c r="Q49" i="13"/>
  <c r="L49" i="13" s="1"/>
  <c r="E51" i="13"/>
  <c r="S49" i="17" l="1"/>
  <c r="K48" i="17"/>
  <c r="AB48" i="17"/>
  <c r="AD48" i="17"/>
  <c r="AF48" i="17"/>
  <c r="AE48" i="17"/>
  <c r="AC48" i="17"/>
  <c r="H50" i="13"/>
  <c r="AA49" i="17"/>
  <c r="X48" i="17"/>
  <c r="K50" i="13"/>
  <c r="L48" i="17"/>
  <c r="H49" i="17" s="1"/>
  <c r="N51" i="13"/>
  <c r="O51" i="13"/>
  <c r="V50" i="17"/>
  <c r="AA50" i="17" s="1"/>
  <c r="Q49" i="17"/>
  <c r="R52" i="17"/>
  <c r="Y52" i="17" s="1"/>
  <c r="W51" i="17"/>
  <c r="T51" i="17"/>
  <c r="O50" i="17"/>
  <c r="N50" i="17"/>
  <c r="J49" i="17"/>
  <c r="I49" i="17"/>
  <c r="P50" i="17"/>
  <c r="E51" i="17"/>
  <c r="V51" i="17" s="1"/>
  <c r="F50" i="17"/>
  <c r="M50" i="17"/>
  <c r="P51" i="13"/>
  <c r="F51" i="13"/>
  <c r="M51" i="13"/>
  <c r="G50" i="13"/>
  <c r="J50" i="13"/>
  <c r="I50" i="13"/>
  <c r="E52" i="13"/>
  <c r="Q50" i="13"/>
  <c r="L50" i="13" s="1"/>
  <c r="K49" i="17" l="1"/>
  <c r="AB49" i="17"/>
  <c r="AD49" i="17"/>
  <c r="AE49" i="17"/>
  <c r="AC49" i="17"/>
  <c r="AF49" i="17"/>
  <c r="L49" i="17"/>
  <c r="U51" i="17"/>
  <c r="AA51" i="17" s="1"/>
  <c r="G49" i="17"/>
  <c r="X49" i="17"/>
  <c r="G51" i="13"/>
  <c r="K51" i="13"/>
  <c r="Z50" i="17"/>
  <c r="S50" i="17" s="1"/>
  <c r="N52" i="13"/>
  <c r="O52" i="13"/>
  <c r="J50" i="17"/>
  <c r="R53" i="17"/>
  <c r="Y53" i="17" s="1"/>
  <c r="W52" i="17"/>
  <c r="T52" i="17"/>
  <c r="O51" i="17"/>
  <c r="N51" i="17"/>
  <c r="Q50" i="17"/>
  <c r="H50" i="17"/>
  <c r="P51" i="17"/>
  <c r="F51" i="17"/>
  <c r="M51" i="17"/>
  <c r="E52" i="17"/>
  <c r="U52" i="17" s="1"/>
  <c r="P52" i="13"/>
  <c r="F52" i="13"/>
  <c r="M52" i="13"/>
  <c r="I51" i="13"/>
  <c r="H51" i="13"/>
  <c r="J51" i="13"/>
  <c r="E53" i="13"/>
  <c r="Q51" i="13"/>
  <c r="L51" i="13" s="1"/>
  <c r="K50" i="17" l="1"/>
  <c r="L50" i="17"/>
  <c r="AB50" i="17"/>
  <c r="G50" i="17"/>
  <c r="I50" i="17"/>
  <c r="I51" i="17" s="1"/>
  <c r="AD50" i="17"/>
  <c r="AE50" i="17"/>
  <c r="AF50" i="17"/>
  <c r="AC50" i="17"/>
  <c r="Z51" i="17"/>
  <c r="S51" i="17" s="1"/>
  <c r="X50" i="17"/>
  <c r="K52" i="13"/>
  <c r="N53" i="13"/>
  <c r="O53" i="13"/>
  <c r="Q51" i="17"/>
  <c r="V52" i="17"/>
  <c r="AA52" i="17" s="1"/>
  <c r="R54" i="17"/>
  <c r="Y54" i="17" s="1"/>
  <c r="W53" i="17"/>
  <c r="T53" i="17"/>
  <c r="O52" i="17"/>
  <c r="N52" i="17"/>
  <c r="H51" i="17"/>
  <c r="J52" i="13"/>
  <c r="M52" i="17"/>
  <c r="E53" i="17"/>
  <c r="V53" i="17" s="1"/>
  <c r="F52" i="17"/>
  <c r="P52" i="17"/>
  <c r="P53" i="13"/>
  <c r="F53" i="13"/>
  <c r="M53" i="13"/>
  <c r="K51" i="17"/>
  <c r="H52" i="13"/>
  <c r="J51" i="17"/>
  <c r="I52" i="13"/>
  <c r="G52" i="13"/>
  <c r="Q52" i="13"/>
  <c r="L52" i="13" s="1"/>
  <c r="E54" i="13"/>
  <c r="AB51" i="17" l="1"/>
  <c r="G51" i="17"/>
  <c r="L51" i="17"/>
  <c r="AC51" i="17"/>
  <c r="AD51" i="17"/>
  <c r="I52" i="17"/>
  <c r="AF51" i="17"/>
  <c r="AE51" i="17"/>
  <c r="AE52" i="17" s="1"/>
  <c r="H52" i="17"/>
  <c r="X51" i="17"/>
  <c r="N54" i="13"/>
  <c r="O54" i="13"/>
  <c r="Z52" i="17"/>
  <c r="S52" i="17" s="1"/>
  <c r="U53" i="17"/>
  <c r="Q52" i="17"/>
  <c r="R55" i="17"/>
  <c r="Y55" i="17" s="1"/>
  <c r="W54" i="17"/>
  <c r="T54" i="17"/>
  <c r="K52" i="17"/>
  <c r="J52" i="17"/>
  <c r="O53" i="17"/>
  <c r="N53" i="17"/>
  <c r="J53" i="13"/>
  <c r="H53" i="13"/>
  <c r="I53" i="13"/>
  <c r="K53" i="13"/>
  <c r="G53" i="13"/>
  <c r="P53" i="17"/>
  <c r="F53" i="17"/>
  <c r="M53" i="17"/>
  <c r="E54" i="17"/>
  <c r="U54" i="17" s="1"/>
  <c r="P54" i="13"/>
  <c r="F54" i="13"/>
  <c r="M54" i="13"/>
  <c r="E55" i="13"/>
  <c r="Q53" i="13"/>
  <c r="L53" i="13" s="1"/>
  <c r="G52" i="17" l="1"/>
  <c r="G53" i="17" s="1"/>
  <c r="L52" i="17"/>
  <c r="AB52" i="17"/>
  <c r="AF52" i="17"/>
  <c r="AD52" i="17"/>
  <c r="AD53" i="17" s="1"/>
  <c r="V54" i="17"/>
  <c r="AA54" i="17" s="1"/>
  <c r="AC52" i="17"/>
  <c r="Q53" i="17"/>
  <c r="L53" i="17" s="1"/>
  <c r="AE53" i="17"/>
  <c r="K54" i="13"/>
  <c r="H54" i="13"/>
  <c r="J54" i="13"/>
  <c r="G54" i="13"/>
  <c r="X52" i="17"/>
  <c r="AA53" i="17"/>
  <c r="Z53" i="17"/>
  <c r="S53" i="17" s="1"/>
  <c r="N55" i="13"/>
  <c r="O55" i="13"/>
  <c r="R56" i="17"/>
  <c r="Y56" i="17" s="1"/>
  <c r="W55" i="17"/>
  <c r="T55" i="17"/>
  <c r="K53" i="17"/>
  <c r="O54" i="17"/>
  <c r="N54" i="17"/>
  <c r="J53" i="17"/>
  <c r="H53" i="17"/>
  <c r="I54" i="13"/>
  <c r="F54" i="17"/>
  <c r="M54" i="17"/>
  <c r="P54" i="17"/>
  <c r="E55" i="17"/>
  <c r="V55" i="17" s="1"/>
  <c r="I53" i="17"/>
  <c r="P55" i="13"/>
  <c r="M55" i="13"/>
  <c r="F55" i="13"/>
  <c r="Q54" i="13"/>
  <c r="L54" i="13" s="1"/>
  <c r="E56" i="13"/>
  <c r="Z54" i="17" l="1"/>
  <c r="AB53" i="17"/>
  <c r="AC53" i="17"/>
  <c r="AF53" i="17"/>
  <c r="I55" i="13"/>
  <c r="J54" i="17"/>
  <c r="S54" i="17"/>
  <c r="X53" i="17"/>
  <c r="AB54" i="17" s="1"/>
  <c r="N56" i="13"/>
  <c r="O56" i="13"/>
  <c r="U55" i="17"/>
  <c r="R57" i="17"/>
  <c r="Y57" i="17" s="1"/>
  <c r="W56" i="17"/>
  <c r="T56" i="17"/>
  <c r="H54" i="17"/>
  <c r="O55" i="17"/>
  <c r="N55" i="17"/>
  <c r="Q54" i="17"/>
  <c r="L54" i="17" s="1"/>
  <c r="I54" i="17"/>
  <c r="G54" i="17"/>
  <c r="K55" i="13"/>
  <c r="P56" i="13"/>
  <c r="M56" i="13"/>
  <c r="F56" i="13"/>
  <c r="J55" i="13"/>
  <c r="H55" i="13"/>
  <c r="G55" i="13"/>
  <c r="E56" i="17"/>
  <c r="V56" i="17" s="1"/>
  <c r="M55" i="17"/>
  <c r="P55" i="17"/>
  <c r="F55" i="17"/>
  <c r="K54" i="17"/>
  <c r="E57" i="13"/>
  <c r="Q55" i="13"/>
  <c r="L55" i="13" s="1"/>
  <c r="AE54" i="17" l="1"/>
  <c r="AE55" i="17" s="1"/>
  <c r="AD54" i="17"/>
  <c r="AD55" i="17" s="1"/>
  <c r="I56" i="13"/>
  <c r="AF54" i="17"/>
  <c r="AC54" i="17"/>
  <c r="AC55" i="17" s="1"/>
  <c r="U56" i="17"/>
  <c r="Z56" i="17" s="1"/>
  <c r="J55" i="17"/>
  <c r="AF55" i="17"/>
  <c r="X54" i="17"/>
  <c r="AA55" i="17"/>
  <c r="Z55" i="17"/>
  <c r="S55" i="17" s="1"/>
  <c r="N57" i="13"/>
  <c r="O57" i="13"/>
  <c r="R58" i="17"/>
  <c r="Y58" i="17" s="1"/>
  <c r="W57" i="17"/>
  <c r="T57" i="17"/>
  <c r="K55" i="17"/>
  <c r="O56" i="17"/>
  <c r="N56" i="17"/>
  <c r="G56" i="13"/>
  <c r="Q55" i="17"/>
  <c r="L55" i="17" s="1"/>
  <c r="G55" i="17"/>
  <c r="I55" i="17"/>
  <c r="Q56" i="13"/>
  <c r="L56" i="13" s="1"/>
  <c r="P56" i="17"/>
  <c r="E57" i="17"/>
  <c r="V57" i="17" s="1"/>
  <c r="M56" i="17"/>
  <c r="F56" i="17"/>
  <c r="P57" i="13"/>
  <c r="F57" i="13"/>
  <c r="M57" i="13"/>
  <c r="H55" i="17"/>
  <c r="H56" i="13"/>
  <c r="J56" i="13"/>
  <c r="K56" i="13"/>
  <c r="E58" i="13"/>
  <c r="AA56" i="17" l="1"/>
  <c r="I57" i="13"/>
  <c r="J56" i="17"/>
  <c r="S56" i="17"/>
  <c r="X55" i="17"/>
  <c r="AF56" i="17" s="1"/>
  <c r="K57" i="13"/>
  <c r="AB55" i="17"/>
  <c r="N58" i="13"/>
  <c r="O58" i="13"/>
  <c r="U57" i="17"/>
  <c r="R59" i="17"/>
  <c r="Y59" i="17" s="1"/>
  <c r="W58" i="17"/>
  <c r="T58" i="17"/>
  <c r="I56" i="17"/>
  <c r="H56" i="17"/>
  <c r="K56" i="17"/>
  <c r="O57" i="17"/>
  <c r="N57" i="17"/>
  <c r="G57" i="13"/>
  <c r="G56" i="17"/>
  <c r="Q56" i="17"/>
  <c r="L56" i="17" s="1"/>
  <c r="J57" i="13"/>
  <c r="F57" i="17"/>
  <c r="M57" i="17"/>
  <c r="E58" i="17"/>
  <c r="V58" i="17" s="1"/>
  <c r="P57" i="17"/>
  <c r="P58" i="13"/>
  <c r="F58" i="13"/>
  <c r="M58" i="13"/>
  <c r="H57" i="13"/>
  <c r="Q57" i="13"/>
  <c r="L57" i="13" s="1"/>
  <c r="E59" i="13"/>
  <c r="AC56" i="17" l="1"/>
  <c r="AC57" i="17" s="1"/>
  <c r="AE56" i="17"/>
  <c r="I58" i="13"/>
  <c r="U58" i="17"/>
  <c r="AA58" i="17" s="1"/>
  <c r="AD56" i="17"/>
  <c r="AB56" i="17"/>
  <c r="I57" i="17"/>
  <c r="AE57" i="17"/>
  <c r="AA57" i="17"/>
  <c r="Z57" i="17"/>
  <c r="S57" i="17" s="1"/>
  <c r="N59" i="13"/>
  <c r="O59" i="13"/>
  <c r="X56" i="17"/>
  <c r="AF57" i="17" s="1"/>
  <c r="G58" i="13"/>
  <c r="H58" i="13"/>
  <c r="R60" i="17"/>
  <c r="Y60" i="17" s="1"/>
  <c r="W59" i="17"/>
  <c r="T59" i="17"/>
  <c r="O58" i="17"/>
  <c r="N58" i="17"/>
  <c r="Q57" i="17"/>
  <c r="L57" i="17" s="1"/>
  <c r="G57" i="17"/>
  <c r="J58" i="13"/>
  <c r="J57" i="17"/>
  <c r="H57" i="17"/>
  <c r="P58" i="17"/>
  <c r="M58" i="17"/>
  <c r="F58" i="17"/>
  <c r="E59" i="17"/>
  <c r="V59" i="17" s="1"/>
  <c r="K57" i="17"/>
  <c r="K58" i="13"/>
  <c r="P59" i="13"/>
  <c r="F59" i="13"/>
  <c r="M59" i="13"/>
  <c r="Q58" i="13"/>
  <c r="L58" i="13" s="1"/>
  <c r="E60" i="13"/>
  <c r="AB57" i="17" l="1"/>
  <c r="AD57" i="17"/>
  <c r="I59" i="13"/>
  <c r="Z58" i="17"/>
  <c r="S58" i="17" s="1"/>
  <c r="I58" i="17"/>
  <c r="AC58" i="17"/>
  <c r="K59" i="13"/>
  <c r="H59" i="13"/>
  <c r="J59" i="13"/>
  <c r="G59" i="13"/>
  <c r="X57" i="17"/>
  <c r="N60" i="13"/>
  <c r="O60" i="13"/>
  <c r="AF58" i="17"/>
  <c r="U59" i="17"/>
  <c r="K58" i="17"/>
  <c r="R61" i="17"/>
  <c r="Y61" i="17" s="1"/>
  <c r="W60" i="17"/>
  <c r="T60" i="17"/>
  <c r="O59" i="17"/>
  <c r="N59" i="17"/>
  <c r="H58" i="17"/>
  <c r="J58" i="17"/>
  <c r="Q58" i="17"/>
  <c r="L58" i="17" s="1"/>
  <c r="G58" i="17"/>
  <c r="E60" i="17"/>
  <c r="U60" i="17" s="1"/>
  <c r="M59" i="17"/>
  <c r="P59" i="17"/>
  <c r="F59" i="17"/>
  <c r="P60" i="13"/>
  <c r="F60" i="13"/>
  <c r="I60" i="13" s="1"/>
  <c r="M60" i="13"/>
  <c r="E61" i="13"/>
  <c r="Q59" i="13"/>
  <c r="L59" i="13" s="1"/>
  <c r="AD58" i="17" l="1"/>
  <c r="AE58" i="17"/>
  <c r="AE59" i="17" s="1"/>
  <c r="X58" i="17"/>
  <c r="AC59" i="17"/>
  <c r="N61" i="13"/>
  <c r="O61" i="13"/>
  <c r="Z59" i="17"/>
  <c r="S59" i="17" s="1"/>
  <c r="AA59" i="17"/>
  <c r="AB58" i="17"/>
  <c r="AF59" i="17"/>
  <c r="V60" i="17"/>
  <c r="AA60" i="17" s="1"/>
  <c r="R62" i="17"/>
  <c r="Y62" i="17" s="1"/>
  <c r="W61" i="17"/>
  <c r="T61" i="17"/>
  <c r="J59" i="17"/>
  <c r="O60" i="17"/>
  <c r="N60" i="17"/>
  <c r="Q59" i="17"/>
  <c r="L59" i="17" s="1"/>
  <c r="J60" i="13"/>
  <c r="Q60" i="13"/>
  <c r="L60" i="13" s="1"/>
  <c r="K60" i="13"/>
  <c r="G60" i="13"/>
  <c r="H60" i="13"/>
  <c r="P61" i="13"/>
  <c r="F61" i="13"/>
  <c r="M61" i="13"/>
  <c r="K59" i="17"/>
  <c r="H59" i="17"/>
  <c r="I59" i="17"/>
  <c r="G59" i="17"/>
  <c r="F60" i="17"/>
  <c r="M60" i="17"/>
  <c r="E61" i="17"/>
  <c r="U61" i="17" s="1"/>
  <c r="P60" i="17"/>
  <c r="E62" i="13"/>
  <c r="V61" i="17" l="1"/>
  <c r="AA61" i="17" s="1"/>
  <c r="AD59" i="17"/>
  <c r="I61" i="13"/>
  <c r="AB59" i="17"/>
  <c r="Z60" i="17"/>
  <c r="S60" i="17" s="1"/>
  <c r="H61" i="13"/>
  <c r="X59" i="17"/>
  <c r="AE60" i="17" s="1"/>
  <c r="N62" i="13"/>
  <c r="O62" i="13"/>
  <c r="K61" i="13"/>
  <c r="R63" i="17"/>
  <c r="Y63" i="17" s="1"/>
  <c r="W62" i="17"/>
  <c r="T62" i="17"/>
  <c r="Q60" i="17"/>
  <c r="L60" i="17" s="1"/>
  <c r="O61" i="17"/>
  <c r="N61" i="17"/>
  <c r="H60" i="17"/>
  <c r="I60" i="17"/>
  <c r="J61" i="13"/>
  <c r="K60" i="17"/>
  <c r="G60" i="17"/>
  <c r="M61" i="17"/>
  <c r="F61" i="17"/>
  <c r="E62" i="17"/>
  <c r="P61" i="17"/>
  <c r="G61" i="13"/>
  <c r="P62" i="13"/>
  <c r="F62" i="13"/>
  <c r="M62" i="13"/>
  <c r="J60" i="17"/>
  <c r="E63" i="13"/>
  <c r="Q61" i="13"/>
  <c r="L61" i="13" s="1"/>
  <c r="J62" i="13" l="1"/>
  <c r="Z61" i="17"/>
  <c r="AF60" i="17"/>
  <c r="AD60" i="17"/>
  <c r="AC60" i="17"/>
  <c r="S61" i="17"/>
  <c r="X60" i="17"/>
  <c r="AD61" i="17" s="1"/>
  <c r="AC61" i="17"/>
  <c r="V62" i="17"/>
  <c r="N63" i="13"/>
  <c r="O63" i="13"/>
  <c r="AB60" i="17"/>
  <c r="U62" i="17"/>
  <c r="R64" i="17"/>
  <c r="Y64" i="17" s="1"/>
  <c r="W63" i="17"/>
  <c r="T63" i="17"/>
  <c r="O62" i="17"/>
  <c r="N62" i="17"/>
  <c r="Q61" i="17"/>
  <c r="L61" i="17" s="1"/>
  <c r="K61" i="17"/>
  <c r="I62" i="13"/>
  <c r="G61" i="17"/>
  <c r="H62" i="13"/>
  <c r="J61" i="17"/>
  <c r="K62" i="13"/>
  <c r="I61" i="17"/>
  <c r="P63" i="13"/>
  <c r="M63" i="13"/>
  <c r="F63" i="13"/>
  <c r="F62" i="17"/>
  <c r="E63" i="17"/>
  <c r="P62" i="17"/>
  <c r="M62" i="17"/>
  <c r="H61" i="17"/>
  <c r="G62" i="13"/>
  <c r="E64" i="13"/>
  <c r="Q62" i="13"/>
  <c r="L62" i="13" s="1"/>
  <c r="AE61" i="17" l="1"/>
  <c r="AE62" i="17" s="1"/>
  <c r="J63" i="13"/>
  <c r="AD62" i="17"/>
  <c r="AF61" i="17"/>
  <c r="AB61" i="17"/>
  <c r="H63" i="13"/>
  <c r="AF62" i="17"/>
  <c r="X61" i="17"/>
  <c r="V63" i="17"/>
  <c r="U63" i="17"/>
  <c r="AA62" i="17"/>
  <c r="Z62" i="17"/>
  <c r="S62" i="17" s="1"/>
  <c r="N64" i="13"/>
  <c r="O64" i="13"/>
  <c r="I63" i="13"/>
  <c r="K63" i="13"/>
  <c r="R65" i="17"/>
  <c r="Y65" i="17" s="1"/>
  <c r="W64" i="17"/>
  <c r="T64" i="17"/>
  <c r="I62" i="17"/>
  <c r="K62" i="17"/>
  <c r="O63" i="17"/>
  <c r="N63" i="17"/>
  <c r="H62" i="17"/>
  <c r="Q62" i="17"/>
  <c r="L62" i="17" s="1"/>
  <c r="G62" i="17"/>
  <c r="J62" i="17"/>
  <c r="P64" i="13"/>
  <c r="M64" i="13"/>
  <c r="F64" i="13"/>
  <c r="M63" i="17"/>
  <c r="E64" i="17"/>
  <c r="U64" i="17" s="1"/>
  <c r="P63" i="17"/>
  <c r="F63" i="17"/>
  <c r="G63" i="13"/>
  <c r="Q63" i="13"/>
  <c r="L63" i="13" s="1"/>
  <c r="E65" i="13"/>
  <c r="V64" i="17" l="1"/>
  <c r="AA64" i="17" s="1"/>
  <c r="AB62" i="17"/>
  <c r="I64" i="13"/>
  <c r="N65" i="13"/>
  <c r="O65" i="13"/>
  <c r="X62" i="17"/>
  <c r="AB63" i="17" s="1"/>
  <c r="AC62" i="17"/>
  <c r="AA63" i="17"/>
  <c r="Z63" i="17"/>
  <c r="S63" i="17" s="1"/>
  <c r="K63" i="17"/>
  <c r="Q63" i="17"/>
  <c r="L63" i="17" s="1"/>
  <c r="R66" i="17"/>
  <c r="Y66" i="17" s="1"/>
  <c r="W65" i="17"/>
  <c r="T65" i="17"/>
  <c r="O64" i="17"/>
  <c r="N64" i="17"/>
  <c r="H64" i="13"/>
  <c r="K64" i="13"/>
  <c r="I63" i="17"/>
  <c r="J64" i="13"/>
  <c r="J63" i="17"/>
  <c r="E65" i="17"/>
  <c r="V65" i="17" s="1"/>
  <c r="P64" i="17"/>
  <c r="M64" i="17"/>
  <c r="F64" i="17"/>
  <c r="P65" i="13"/>
  <c r="F65" i="13"/>
  <c r="M65" i="13"/>
  <c r="G63" i="17"/>
  <c r="H63" i="17"/>
  <c r="G64" i="13"/>
  <c r="E66" i="13"/>
  <c r="Q64" i="13"/>
  <c r="L64" i="13" s="1"/>
  <c r="Z64" i="17" l="1"/>
  <c r="S64" i="17" s="1"/>
  <c r="AE63" i="17"/>
  <c r="AF63" i="17"/>
  <c r="AD63" i="17"/>
  <c r="AD64" i="17" s="1"/>
  <c r="AC63" i="17"/>
  <c r="K64" i="17"/>
  <c r="U65" i="17"/>
  <c r="N66" i="13"/>
  <c r="O66" i="13"/>
  <c r="X63" i="17"/>
  <c r="AB64" i="17" s="1"/>
  <c r="R67" i="17"/>
  <c r="Y67" i="17" s="1"/>
  <c r="W66" i="17"/>
  <c r="T66" i="17"/>
  <c r="Q64" i="17"/>
  <c r="L64" i="17" s="1"/>
  <c r="O65" i="17"/>
  <c r="N65" i="17"/>
  <c r="J65" i="13"/>
  <c r="I65" i="13"/>
  <c r="G64" i="17"/>
  <c r="K65" i="13"/>
  <c r="H65" i="13"/>
  <c r="I64" i="17"/>
  <c r="H64" i="17"/>
  <c r="P66" i="13"/>
  <c r="F66" i="13"/>
  <c r="M66" i="13"/>
  <c r="J64" i="17"/>
  <c r="P65" i="17"/>
  <c r="F65" i="17"/>
  <c r="M65" i="17"/>
  <c r="E66" i="17"/>
  <c r="U66" i="17" s="1"/>
  <c r="G65" i="13"/>
  <c r="Q65" i="13"/>
  <c r="L65" i="13" s="1"/>
  <c r="E67" i="13"/>
  <c r="J66" i="13" l="1"/>
  <c r="AE64" i="17"/>
  <c r="AF64" i="17"/>
  <c r="V66" i="17"/>
  <c r="AA66" i="17" s="1"/>
  <c r="AC64" i="17"/>
  <c r="AA65" i="17"/>
  <c r="Z65" i="17"/>
  <c r="S65" i="17" s="1"/>
  <c r="N67" i="13"/>
  <c r="O67" i="13"/>
  <c r="Q65" i="17"/>
  <c r="L65" i="17" s="1"/>
  <c r="X64" i="17"/>
  <c r="AD65" i="17" s="1"/>
  <c r="R68" i="17"/>
  <c r="Y68" i="17" s="1"/>
  <c r="W67" i="17"/>
  <c r="T67" i="17"/>
  <c r="O66" i="17"/>
  <c r="N66" i="17"/>
  <c r="J65" i="17"/>
  <c r="G65" i="17"/>
  <c r="I66" i="13"/>
  <c r="K66" i="13"/>
  <c r="H66" i="13"/>
  <c r="H65" i="17"/>
  <c r="M66" i="17"/>
  <c r="F66" i="17"/>
  <c r="E67" i="17"/>
  <c r="V67" i="17" s="1"/>
  <c r="P66" i="17"/>
  <c r="I65" i="17"/>
  <c r="P67" i="13"/>
  <c r="F67" i="13"/>
  <c r="M67" i="13"/>
  <c r="K65" i="17"/>
  <c r="G66" i="13"/>
  <c r="E68" i="13"/>
  <c r="Q66" i="13"/>
  <c r="L66" i="13" s="1"/>
  <c r="AF65" i="17" l="1"/>
  <c r="AE65" i="17"/>
  <c r="Z66" i="17"/>
  <c r="J67" i="13"/>
  <c r="X65" i="17"/>
  <c r="S66" i="17"/>
  <c r="I67" i="13"/>
  <c r="K67" i="13"/>
  <c r="N68" i="13"/>
  <c r="O68" i="13"/>
  <c r="AB65" i="17"/>
  <c r="AC65" i="17"/>
  <c r="U67" i="17"/>
  <c r="AD66" i="17"/>
  <c r="R69" i="17"/>
  <c r="Y69" i="17" s="1"/>
  <c r="W68" i="17"/>
  <c r="T68" i="17"/>
  <c r="O67" i="17"/>
  <c r="N67" i="17"/>
  <c r="G66" i="17"/>
  <c r="H67" i="13"/>
  <c r="Q66" i="17"/>
  <c r="L66" i="17" s="1"/>
  <c r="I66" i="17"/>
  <c r="P67" i="17"/>
  <c r="M67" i="17"/>
  <c r="F67" i="17"/>
  <c r="E68" i="17"/>
  <c r="V68" i="17" s="1"/>
  <c r="J66" i="17"/>
  <c r="K66" i="17"/>
  <c r="H66" i="17"/>
  <c r="P68" i="13"/>
  <c r="F68" i="13"/>
  <c r="J68" i="13" s="1"/>
  <c r="M68" i="13"/>
  <c r="G67" i="13"/>
  <c r="E69" i="13"/>
  <c r="Q67" i="13"/>
  <c r="L67" i="13" s="1"/>
  <c r="AF66" i="17" l="1"/>
  <c r="AE66" i="17"/>
  <c r="AC66" i="17"/>
  <c r="AB66" i="17"/>
  <c r="N69" i="13"/>
  <c r="O69" i="13"/>
  <c r="X66" i="17"/>
  <c r="AD67" i="17"/>
  <c r="U68" i="17"/>
  <c r="AA67" i="17"/>
  <c r="Z67" i="17"/>
  <c r="S67" i="17" s="1"/>
  <c r="R70" i="17"/>
  <c r="Y70" i="17" s="1"/>
  <c r="W69" i="17"/>
  <c r="T69" i="17"/>
  <c r="O68" i="17"/>
  <c r="N68" i="17"/>
  <c r="Q67" i="17"/>
  <c r="L67" i="17" s="1"/>
  <c r="K67" i="17"/>
  <c r="H68" i="13"/>
  <c r="I68" i="13"/>
  <c r="Q68" i="13"/>
  <c r="L68" i="13" s="1"/>
  <c r="K68" i="13"/>
  <c r="P69" i="13"/>
  <c r="F69" i="13"/>
  <c r="J69" i="13" s="1"/>
  <c r="M69" i="13"/>
  <c r="J67" i="17"/>
  <c r="G67" i="17"/>
  <c r="H67" i="17"/>
  <c r="I67" i="17"/>
  <c r="F68" i="17"/>
  <c r="P68" i="17"/>
  <c r="E69" i="17"/>
  <c r="U69" i="17" s="1"/>
  <c r="M68" i="17"/>
  <c r="G68" i="13"/>
  <c r="E70" i="13"/>
  <c r="AF67" i="17" l="1"/>
  <c r="AC67" i="17"/>
  <c r="AE67" i="17"/>
  <c r="X67" i="17"/>
  <c r="K68" i="17"/>
  <c r="AB67" i="17"/>
  <c r="AD68" i="17"/>
  <c r="N70" i="13"/>
  <c r="O70" i="13"/>
  <c r="AA68" i="17"/>
  <c r="Z68" i="17"/>
  <c r="S68" i="17" s="1"/>
  <c r="AF68" i="17"/>
  <c r="V69" i="17"/>
  <c r="AA69" i="17" s="1"/>
  <c r="R71" i="17"/>
  <c r="Y71" i="17" s="1"/>
  <c r="W70" i="17"/>
  <c r="T70" i="17"/>
  <c r="O69" i="17"/>
  <c r="N69" i="17"/>
  <c r="I68" i="17"/>
  <c r="J68" i="17"/>
  <c r="Q68" i="17"/>
  <c r="L68" i="17" s="1"/>
  <c r="K69" i="13"/>
  <c r="P70" i="13"/>
  <c r="F70" i="13"/>
  <c r="J70" i="13" s="1"/>
  <c r="M70" i="13"/>
  <c r="P69" i="17"/>
  <c r="F69" i="17"/>
  <c r="M69" i="17"/>
  <c r="E70" i="17"/>
  <c r="V70" i="17" s="1"/>
  <c r="I69" i="13"/>
  <c r="H68" i="17"/>
  <c r="H69" i="13"/>
  <c r="G68" i="17"/>
  <c r="G69" i="13"/>
  <c r="E71" i="13"/>
  <c r="Q69" i="13"/>
  <c r="L69" i="13" s="1"/>
  <c r="AC68" i="17" l="1"/>
  <c r="AE68" i="17"/>
  <c r="AB68" i="17"/>
  <c r="Z69" i="17"/>
  <c r="S69" i="17" s="1"/>
  <c r="N71" i="13"/>
  <c r="O71" i="13"/>
  <c r="X68" i="17"/>
  <c r="AF69" i="17" s="1"/>
  <c r="U70" i="17"/>
  <c r="R72" i="17"/>
  <c r="Y72" i="17" s="1"/>
  <c r="W71" i="17"/>
  <c r="T71" i="17"/>
  <c r="O70" i="17"/>
  <c r="N70" i="17"/>
  <c r="Q69" i="17"/>
  <c r="L69" i="17" s="1"/>
  <c r="G69" i="17"/>
  <c r="P71" i="13"/>
  <c r="F71" i="13"/>
  <c r="M71" i="13"/>
  <c r="E71" i="17"/>
  <c r="V71" i="17" s="1"/>
  <c r="P70" i="17"/>
  <c r="F70" i="17"/>
  <c r="M70" i="17"/>
  <c r="J69" i="17"/>
  <c r="K69" i="17"/>
  <c r="H69" i="17"/>
  <c r="K70" i="13"/>
  <c r="H70" i="13"/>
  <c r="I70" i="13"/>
  <c r="I69" i="17"/>
  <c r="G70" i="13"/>
  <c r="Q70" i="13"/>
  <c r="L70" i="13" s="1"/>
  <c r="E72" i="13"/>
  <c r="AD69" i="17" l="1"/>
  <c r="J71" i="13"/>
  <c r="AE69" i="17"/>
  <c r="AB69" i="17"/>
  <c r="U71" i="17"/>
  <c r="AA71" i="17" s="1"/>
  <c r="AF70" i="17"/>
  <c r="AA70" i="17"/>
  <c r="Z70" i="17"/>
  <c r="S70" i="17" s="1"/>
  <c r="N72" i="13"/>
  <c r="O72" i="13"/>
  <c r="Q70" i="17"/>
  <c r="L70" i="17" s="1"/>
  <c r="X69" i="17"/>
  <c r="AC69" i="17"/>
  <c r="R73" i="17"/>
  <c r="Y73" i="17" s="1"/>
  <c r="W72" i="17"/>
  <c r="T72" i="17"/>
  <c r="O71" i="17"/>
  <c r="N71" i="17"/>
  <c r="I70" i="17"/>
  <c r="J70" i="17"/>
  <c r="H71" i="13"/>
  <c r="G70" i="17"/>
  <c r="I71" i="13"/>
  <c r="P72" i="13"/>
  <c r="F72" i="13"/>
  <c r="M72" i="13"/>
  <c r="P71" i="17"/>
  <c r="M71" i="17"/>
  <c r="E72" i="17"/>
  <c r="V72" i="17" s="1"/>
  <c r="F71" i="17"/>
  <c r="K71" i="13"/>
  <c r="H70" i="17"/>
  <c r="K70" i="17"/>
  <c r="G71" i="13"/>
  <c r="E73" i="13"/>
  <c r="Q71" i="13"/>
  <c r="L71" i="13" s="1"/>
  <c r="AE70" i="17" l="1"/>
  <c r="AD70" i="17"/>
  <c r="U72" i="17"/>
  <c r="AA72" i="17" s="1"/>
  <c r="AC70" i="17"/>
  <c r="Z71" i="17"/>
  <c r="S71" i="17" s="1"/>
  <c r="X70" i="17"/>
  <c r="AE71" i="17" s="1"/>
  <c r="N73" i="13"/>
  <c r="O73" i="13"/>
  <c r="K72" i="13"/>
  <c r="AB70" i="17"/>
  <c r="R74" i="17"/>
  <c r="Y74" i="17" s="1"/>
  <c r="W73" i="17"/>
  <c r="T73" i="17"/>
  <c r="O72" i="17"/>
  <c r="N72" i="17"/>
  <c r="I72" i="13"/>
  <c r="H71" i="17"/>
  <c r="Q71" i="17"/>
  <c r="L71" i="17" s="1"/>
  <c r="G71" i="17"/>
  <c r="K71" i="17"/>
  <c r="M72" i="17"/>
  <c r="F72" i="17"/>
  <c r="E73" i="17"/>
  <c r="V73" i="17" s="1"/>
  <c r="P72" i="17"/>
  <c r="J72" i="13"/>
  <c r="H72" i="13"/>
  <c r="I71" i="17"/>
  <c r="P73" i="13"/>
  <c r="F73" i="13"/>
  <c r="M73" i="13"/>
  <c r="J71" i="17"/>
  <c r="G72" i="13"/>
  <c r="E74" i="13"/>
  <c r="Q72" i="13"/>
  <c r="L72" i="13" s="1"/>
  <c r="Z72" i="17" l="1"/>
  <c r="S72" i="17" s="1"/>
  <c r="AC71" i="17"/>
  <c r="AD71" i="17"/>
  <c r="AF71" i="17"/>
  <c r="AB71" i="17"/>
  <c r="I73" i="13"/>
  <c r="X71" i="17"/>
  <c r="AE72" i="17" s="1"/>
  <c r="N74" i="13"/>
  <c r="O74" i="13"/>
  <c r="U73" i="17"/>
  <c r="R75" i="17"/>
  <c r="Y75" i="17" s="1"/>
  <c r="W74" i="17"/>
  <c r="T74" i="17"/>
  <c r="O73" i="17"/>
  <c r="N73" i="17"/>
  <c r="K72" i="17"/>
  <c r="Q72" i="17"/>
  <c r="L72" i="17" s="1"/>
  <c r="I72" i="17"/>
  <c r="J73" i="13"/>
  <c r="K73" i="13"/>
  <c r="J72" i="17"/>
  <c r="M73" i="17"/>
  <c r="E74" i="17"/>
  <c r="V74" i="17" s="1"/>
  <c r="P73" i="17"/>
  <c r="F73" i="17"/>
  <c r="H72" i="17"/>
  <c r="H73" i="13"/>
  <c r="P74" i="13"/>
  <c r="F74" i="13"/>
  <c r="M74" i="13"/>
  <c r="G72" i="17"/>
  <c r="G73" i="13"/>
  <c r="E75" i="13"/>
  <c r="Q73" i="13"/>
  <c r="L73" i="13" s="1"/>
  <c r="AD72" i="17" l="1"/>
  <c r="AF72" i="17"/>
  <c r="I74" i="13"/>
  <c r="X72" i="17"/>
  <c r="AE73" i="17" s="1"/>
  <c r="AF73" i="17"/>
  <c r="K74" i="13"/>
  <c r="AB72" i="17"/>
  <c r="AB73" i="17" s="1"/>
  <c r="N75" i="13"/>
  <c r="O75" i="13"/>
  <c r="J74" i="13"/>
  <c r="AC72" i="17"/>
  <c r="AA73" i="17"/>
  <c r="Z73" i="17"/>
  <c r="S73" i="17" s="1"/>
  <c r="U74" i="17"/>
  <c r="Q73" i="17"/>
  <c r="X73" i="17" s="1"/>
  <c r="R76" i="17"/>
  <c r="Y76" i="17" s="1"/>
  <c r="W75" i="17"/>
  <c r="T75" i="17"/>
  <c r="N74" i="17"/>
  <c r="O74" i="17"/>
  <c r="K73" i="17"/>
  <c r="J73" i="17"/>
  <c r="G73" i="17"/>
  <c r="I73" i="17"/>
  <c r="P75" i="13"/>
  <c r="F75" i="13"/>
  <c r="M75" i="13"/>
  <c r="H73" i="17"/>
  <c r="E75" i="17"/>
  <c r="U75" i="17" s="1"/>
  <c r="F74" i="17"/>
  <c r="P74" i="17"/>
  <c r="M74" i="17"/>
  <c r="H74" i="13"/>
  <c r="G74" i="13"/>
  <c r="Q74" i="13"/>
  <c r="L74" i="13" s="1"/>
  <c r="E76" i="13"/>
  <c r="AC73" i="17" l="1"/>
  <c r="AC74" i="17" s="1"/>
  <c r="AD73" i="17"/>
  <c r="AE74" i="17"/>
  <c r="I75" i="13"/>
  <c r="V75" i="17"/>
  <c r="AA75" i="17" s="1"/>
  <c r="AA74" i="17"/>
  <c r="Z74" i="17"/>
  <c r="S74" i="17" s="1"/>
  <c r="AD74" i="17"/>
  <c r="N76" i="13"/>
  <c r="O76" i="13"/>
  <c r="L73" i="17"/>
  <c r="H74" i="17" s="1"/>
  <c r="AF74" i="17"/>
  <c r="AB74" i="17"/>
  <c r="R77" i="17"/>
  <c r="Y77" i="17" s="1"/>
  <c r="W76" i="17"/>
  <c r="T76" i="17"/>
  <c r="O75" i="17"/>
  <c r="N75" i="17"/>
  <c r="K74" i="17"/>
  <c r="Q74" i="17"/>
  <c r="J74" i="17"/>
  <c r="K75" i="13"/>
  <c r="E76" i="17"/>
  <c r="V76" i="17" s="1"/>
  <c r="F75" i="17"/>
  <c r="P75" i="17"/>
  <c r="M75" i="17"/>
  <c r="P76" i="13"/>
  <c r="F76" i="13"/>
  <c r="M76" i="13"/>
  <c r="I74" i="17"/>
  <c r="J75" i="13"/>
  <c r="H75" i="13"/>
  <c r="G75" i="13"/>
  <c r="Q75" i="13"/>
  <c r="L75" i="13" s="1"/>
  <c r="E77" i="13"/>
  <c r="I76" i="13" l="1"/>
  <c r="Z75" i="17"/>
  <c r="S75" i="17" s="1"/>
  <c r="G74" i="17"/>
  <c r="L74" i="17"/>
  <c r="I75" i="17" s="1"/>
  <c r="X74" i="17"/>
  <c r="AC75" i="17" s="1"/>
  <c r="N77" i="13"/>
  <c r="O77" i="13"/>
  <c r="U76" i="17"/>
  <c r="R78" i="17"/>
  <c r="Y78" i="17" s="1"/>
  <c r="W77" i="17"/>
  <c r="T77" i="17"/>
  <c r="O76" i="17"/>
  <c r="N76" i="17"/>
  <c r="Q75" i="17"/>
  <c r="K76" i="13"/>
  <c r="P76" i="17"/>
  <c r="E77" i="17"/>
  <c r="V77" i="17" s="1"/>
  <c r="F76" i="17"/>
  <c r="M76" i="17"/>
  <c r="H76" i="13"/>
  <c r="P77" i="13"/>
  <c r="F77" i="13"/>
  <c r="M77" i="13"/>
  <c r="J76" i="13"/>
  <c r="G76" i="13"/>
  <c r="E78" i="13"/>
  <c r="Q76" i="13"/>
  <c r="L76" i="13" s="1"/>
  <c r="I77" i="13" l="1"/>
  <c r="AF75" i="17"/>
  <c r="G75" i="17"/>
  <c r="H75" i="17"/>
  <c r="AD75" i="17"/>
  <c r="J75" i="17"/>
  <c r="J76" i="17" s="1"/>
  <c r="AE75" i="17"/>
  <c r="K75" i="17"/>
  <c r="K76" i="17" s="1"/>
  <c r="AB75" i="17"/>
  <c r="L75" i="17"/>
  <c r="U77" i="17"/>
  <c r="AA76" i="17"/>
  <c r="Z76" i="17"/>
  <c r="S76" i="17" s="1"/>
  <c r="N78" i="13"/>
  <c r="O78" i="13"/>
  <c r="X75" i="17"/>
  <c r="R79" i="17"/>
  <c r="Y79" i="17" s="1"/>
  <c r="W78" i="17"/>
  <c r="T78" i="17"/>
  <c r="O77" i="17"/>
  <c r="N77" i="17"/>
  <c r="Q76" i="17"/>
  <c r="H77" i="13"/>
  <c r="F77" i="17"/>
  <c r="E78" i="17"/>
  <c r="U78" i="17" s="1"/>
  <c r="P77" i="17"/>
  <c r="M77" i="17"/>
  <c r="K77" i="13"/>
  <c r="J77" i="13"/>
  <c r="P78" i="13"/>
  <c r="F78" i="13"/>
  <c r="M78" i="13"/>
  <c r="G77" i="13"/>
  <c r="E79" i="13"/>
  <c r="Q77" i="13"/>
  <c r="L77" i="13" s="1"/>
  <c r="AE76" i="17" l="1"/>
  <c r="AB76" i="17"/>
  <c r="H76" i="17"/>
  <c r="G76" i="17"/>
  <c r="I78" i="13"/>
  <c r="I76" i="17"/>
  <c r="AF76" i="17"/>
  <c r="V78" i="17"/>
  <c r="Z78" i="17" s="1"/>
  <c r="AD76" i="17"/>
  <c r="L76" i="17"/>
  <c r="AA77" i="17"/>
  <c r="Z77" i="17"/>
  <c r="S77" i="17" s="1"/>
  <c r="K78" i="13"/>
  <c r="N79" i="13"/>
  <c r="O79" i="13"/>
  <c r="J78" i="13"/>
  <c r="X76" i="17"/>
  <c r="AC76" i="17"/>
  <c r="R80" i="17"/>
  <c r="Y80" i="17" s="1"/>
  <c r="W79" i="17"/>
  <c r="T79" i="17"/>
  <c r="O78" i="17"/>
  <c r="N78" i="17"/>
  <c r="H78" i="13"/>
  <c r="Q77" i="17"/>
  <c r="Q78" i="13"/>
  <c r="L78" i="13" s="1"/>
  <c r="P79" i="13"/>
  <c r="M79" i="13"/>
  <c r="F79" i="13"/>
  <c r="E79" i="17"/>
  <c r="V79" i="17" s="1"/>
  <c r="M78" i="17"/>
  <c r="P78" i="17"/>
  <c r="F78" i="17"/>
  <c r="G78" i="13"/>
  <c r="E80" i="13"/>
  <c r="AE77" i="17" l="1"/>
  <c r="AD77" i="17"/>
  <c r="AF77" i="17"/>
  <c r="H77" i="17"/>
  <c r="AA78" i="17"/>
  <c r="AC77" i="17"/>
  <c r="K77" i="17"/>
  <c r="I77" i="17"/>
  <c r="J77" i="17"/>
  <c r="J79" i="13"/>
  <c r="G77" i="17"/>
  <c r="L77" i="17"/>
  <c r="S78" i="17"/>
  <c r="Q78" i="17"/>
  <c r="X77" i="17"/>
  <c r="N80" i="13"/>
  <c r="O80" i="13"/>
  <c r="AB77" i="17"/>
  <c r="U79" i="17"/>
  <c r="R81" i="17"/>
  <c r="Y81" i="17" s="1"/>
  <c r="W80" i="17"/>
  <c r="T80" i="17"/>
  <c r="O79" i="17"/>
  <c r="N79" i="17"/>
  <c r="H79" i="13"/>
  <c r="P79" i="17"/>
  <c r="F79" i="17"/>
  <c r="M79" i="17"/>
  <c r="E80" i="17"/>
  <c r="V80" i="17" s="1"/>
  <c r="I79" i="13"/>
  <c r="K79" i="13"/>
  <c r="P80" i="13"/>
  <c r="M80" i="13"/>
  <c r="F80" i="13"/>
  <c r="G79" i="13"/>
  <c r="E81" i="13"/>
  <c r="Q79" i="13"/>
  <c r="L79" i="13" s="1"/>
  <c r="AE78" i="17" l="1"/>
  <c r="H78" i="17"/>
  <c r="I78" i="17"/>
  <c r="J78" i="17"/>
  <c r="AD78" i="17"/>
  <c r="AD79" i="17" s="1"/>
  <c r="AF78" i="17"/>
  <c r="AF79" i="17" s="1"/>
  <c r="G78" i="17"/>
  <c r="K78" i="17"/>
  <c r="L78" i="17"/>
  <c r="J80" i="13"/>
  <c r="AB78" i="17"/>
  <c r="X78" i="17"/>
  <c r="N81" i="13"/>
  <c r="O81" i="13"/>
  <c r="AC78" i="17"/>
  <c r="U80" i="17"/>
  <c r="Q79" i="17"/>
  <c r="AA79" i="17"/>
  <c r="Z79" i="17"/>
  <c r="S79" i="17" s="1"/>
  <c r="R82" i="17"/>
  <c r="Y82" i="17" s="1"/>
  <c r="W81" i="17"/>
  <c r="T81" i="17"/>
  <c r="O80" i="17"/>
  <c r="N80" i="17"/>
  <c r="K80" i="13"/>
  <c r="I80" i="13"/>
  <c r="P80" i="17"/>
  <c r="M80" i="17"/>
  <c r="F80" i="17"/>
  <c r="E81" i="17"/>
  <c r="V81" i="17" s="1"/>
  <c r="H80" i="13"/>
  <c r="P81" i="13"/>
  <c r="F81" i="13"/>
  <c r="M81" i="13"/>
  <c r="G80" i="13"/>
  <c r="E82" i="13"/>
  <c r="Q80" i="13"/>
  <c r="L80" i="13" s="1"/>
  <c r="AE79" i="17" l="1"/>
  <c r="G79" i="17"/>
  <c r="AB79" i="17"/>
  <c r="U81" i="17"/>
  <c r="Z81" i="17" s="1"/>
  <c r="J79" i="17"/>
  <c r="J81" i="13"/>
  <c r="K79" i="17"/>
  <c r="I79" i="17"/>
  <c r="H79" i="17"/>
  <c r="L79" i="17"/>
  <c r="AC79" i="17"/>
  <c r="X79" i="17"/>
  <c r="AE80" i="17" s="1"/>
  <c r="I81" i="13"/>
  <c r="N82" i="13"/>
  <c r="O82" i="13"/>
  <c r="AA80" i="17"/>
  <c r="Z80" i="17"/>
  <c r="S80" i="17" s="1"/>
  <c r="R83" i="17"/>
  <c r="Y83" i="17" s="1"/>
  <c r="W82" i="17"/>
  <c r="T82" i="17"/>
  <c r="O81" i="17"/>
  <c r="N81" i="17"/>
  <c r="Q80" i="17"/>
  <c r="E82" i="17"/>
  <c r="V82" i="17" s="1"/>
  <c r="F81" i="17"/>
  <c r="M81" i="17"/>
  <c r="P81" i="17"/>
  <c r="K81" i="13"/>
  <c r="H81" i="13"/>
  <c r="P82" i="13"/>
  <c r="M82" i="13"/>
  <c r="F82" i="13"/>
  <c r="G81" i="13"/>
  <c r="Q81" i="13"/>
  <c r="L81" i="13" s="1"/>
  <c r="E83" i="13"/>
  <c r="G80" i="17" l="1"/>
  <c r="AA81" i="17"/>
  <c r="H80" i="17"/>
  <c r="J80" i="17"/>
  <c r="AF80" i="17"/>
  <c r="I80" i="17"/>
  <c r="AC80" i="17"/>
  <c r="AB80" i="17"/>
  <c r="AD80" i="17"/>
  <c r="AD81" i="17" s="1"/>
  <c r="K80" i="17"/>
  <c r="L80" i="17"/>
  <c r="S81" i="17"/>
  <c r="I82" i="13"/>
  <c r="X80" i="17"/>
  <c r="K82" i="13"/>
  <c r="N83" i="13"/>
  <c r="O83" i="13"/>
  <c r="U82" i="17"/>
  <c r="Q81" i="17"/>
  <c r="R84" i="17"/>
  <c r="Y84" i="17" s="1"/>
  <c r="W83" i="17"/>
  <c r="T83" i="17"/>
  <c r="O82" i="17"/>
  <c r="N82" i="17"/>
  <c r="E83" i="17"/>
  <c r="V83" i="17" s="1"/>
  <c r="M82" i="17"/>
  <c r="F82" i="17"/>
  <c r="P82" i="17"/>
  <c r="P83" i="13"/>
  <c r="F83" i="13"/>
  <c r="M83" i="13"/>
  <c r="H82" i="13"/>
  <c r="J82" i="13"/>
  <c r="G82" i="13"/>
  <c r="Q82" i="13"/>
  <c r="L82" i="13" s="1"/>
  <c r="E84" i="13"/>
  <c r="J81" i="17" l="1"/>
  <c r="AB81" i="17"/>
  <c r="K81" i="17"/>
  <c r="I81" i="17"/>
  <c r="G81" i="17"/>
  <c r="H81" i="17"/>
  <c r="U83" i="17"/>
  <c r="AA83" i="17" s="1"/>
  <c r="AC81" i="17"/>
  <c r="AF81" i="17"/>
  <c r="AE81" i="17"/>
  <c r="X81" i="17"/>
  <c r="AD82" i="17" s="1"/>
  <c r="I83" i="13"/>
  <c r="N84" i="13"/>
  <c r="O84" i="13"/>
  <c r="L81" i="17"/>
  <c r="G82" i="17" s="1"/>
  <c r="AA82" i="17"/>
  <c r="Z82" i="17"/>
  <c r="S82" i="17" s="1"/>
  <c r="R85" i="17"/>
  <c r="Y85" i="17" s="1"/>
  <c r="W84" i="17"/>
  <c r="V84" i="17"/>
  <c r="T84" i="17"/>
  <c r="O83" i="17"/>
  <c r="N83" i="17"/>
  <c r="Q82" i="17"/>
  <c r="P83" i="17"/>
  <c r="E84" i="17"/>
  <c r="U84" i="17" s="1"/>
  <c r="M83" i="17"/>
  <c r="F83" i="17"/>
  <c r="P84" i="13"/>
  <c r="F84" i="13"/>
  <c r="M84" i="13"/>
  <c r="K83" i="13"/>
  <c r="J83" i="13"/>
  <c r="H83" i="13"/>
  <c r="G83" i="13"/>
  <c r="E85" i="13"/>
  <c r="Q83" i="13"/>
  <c r="L83" i="13" s="1"/>
  <c r="K82" i="17" l="1"/>
  <c r="AF82" i="17"/>
  <c r="I82" i="17"/>
  <c r="J82" i="17"/>
  <c r="AE82" i="17"/>
  <c r="AE83" i="17" s="1"/>
  <c r="AB82" i="17"/>
  <c r="Z83" i="17"/>
  <c r="S83" i="17" s="1"/>
  <c r="AC82" i="17"/>
  <c r="I84" i="13"/>
  <c r="H82" i="17"/>
  <c r="X82" i="17"/>
  <c r="L82" i="17"/>
  <c r="AA84" i="17"/>
  <c r="Z84" i="17"/>
  <c r="N85" i="13"/>
  <c r="O85" i="13"/>
  <c r="R86" i="17"/>
  <c r="Y86" i="17" s="1"/>
  <c r="W85" i="17"/>
  <c r="T85" i="17"/>
  <c r="O84" i="17"/>
  <c r="N84" i="17"/>
  <c r="Q83" i="17"/>
  <c r="J84" i="13"/>
  <c r="K84" i="13"/>
  <c r="P85" i="13"/>
  <c r="F85" i="13"/>
  <c r="M85" i="13"/>
  <c r="H84" i="13"/>
  <c r="P84" i="17"/>
  <c r="F84" i="17"/>
  <c r="E85" i="17"/>
  <c r="V85" i="17" s="1"/>
  <c r="M84" i="17"/>
  <c r="G84" i="13"/>
  <c r="Q84" i="13"/>
  <c r="L84" i="13" s="1"/>
  <c r="E86" i="13"/>
  <c r="K83" i="17" l="1"/>
  <c r="J83" i="17"/>
  <c r="U85" i="17"/>
  <c r="Z85" i="17" s="1"/>
  <c r="H83" i="17"/>
  <c r="AC83" i="17"/>
  <c r="S84" i="17"/>
  <c r="I83" i="17"/>
  <c r="AD83" i="17"/>
  <c r="AF83" i="17"/>
  <c r="L83" i="17"/>
  <c r="AB83" i="17"/>
  <c r="G83" i="17"/>
  <c r="K85" i="13"/>
  <c r="N86" i="13"/>
  <c r="O86" i="13"/>
  <c r="AA85" i="17"/>
  <c r="X83" i="17"/>
  <c r="R87" i="17"/>
  <c r="Y87" i="17" s="1"/>
  <c r="W86" i="17"/>
  <c r="T86" i="17"/>
  <c r="O85" i="17"/>
  <c r="N85" i="17"/>
  <c r="J85" i="13"/>
  <c r="Q84" i="17"/>
  <c r="I85" i="13"/>
  <c r="P86" i="13"/>
  <c r="F86" i="13"/>
  <c r="M86" i="13"/>
  <c r="H85" i="13"/>
  <c r="F85" i="17"/>
  <c r="E86" i="17"/>
  <c r="U86" i="17" s="1"/>
  <c r="M85" i="17"/>
  <c r="P85" i="17"/>
  <c r="G85" i="13"/>
  <c r="Q85" i="13"/>
  <c r="L85" i="13" s="1"/>
  <c r="E87" i="13"/>
  <c r="S85" i="17" l="1"/>
  <c r="I84" i="17"/>
  <c r="AD84" i="17"/>
  <c r="K84" i="17"/>
  <c r="K85" i="17" s="1"/>
  <c r="G84" i="17"/>
  <c r="J84" i="17"/>
  <c r="AF84" i="17"/>
  <c r="AF85" i="17" s="1"/>
  <c r="AB84" i="17"/>
  <c r="V86" i="17"/>
  <c r="Z86" i="17" s="1"/>
  <c r="S86" i="17" s="1"/>
  <c r="AE84" i="17"/>
  <c r="H84" i="17"/>
  <c r="L84" i="17"/>
  <c r="N87" i="13"/>
  <c r="O87" i="13"/>
  <c r="X84" i="17"/>
  <c r="AD85" i="17" s="1"/>
  <c r="AC84" i="17"/>
  <c r="Q85" i="17"/>
  <c r="R88" i="17"/>
  <c r="Y88" i="17" s="1"/>
  <c r="W87" i="17"/>
  <c r="T87" i="17"/>
  <c r="O86" i="17"/>
  <c r="N86" i="17"/>
  <c r="H86" i="13"/>
  <c r="M86" i="17"/>
  <c r="E87" i="17"/>
  <c r="V87" i="17" s="1"/>
  <c r="P86" i="17"/>
  <c r="F86" i="17"/>
  <c r="K86" i="13"/>
  <c r="J86" i="13"/>
  <c r="P87" i="13"/>
  <c r="F87" i="13"/>
  <c r="M87" i="13"/>
  <c r="I86" i="13"/>
  <c r="G86" i="13"/>
  <c r="Q86" i="13"/>
  <c r="L86" i="13" s="1"/>
  <c r="E88" i="13"/>
  <c r="I85" i="17" l="1"/>
  <c r="AE85" i="17"/>
  <c r="AA86" i="17"/>
  <c r="J85" i="17"/>
  <c r="H85" i="17"/>
  <c r="G85" i="17"/>
  <c r="L85" i="17"/>
  <c r="X85" i="17"/>
  <c r="AF86" i="17" s="1"/>
  <c r="U87" i="17"/>
  <c r="Z87" i="17" s="1"/>
  <c r="S87" i="17" s="1"/>
  <c r="N88" i="13"/>
  <c r="O88" i="13"/>
  <c r="H87" i="13"/>
  <c r="AB85" i="17"/>
  <c r="J87" i="13"/>
  <c r="AC85" i="17"/>
  <c r="K87" i="13"/>
  <c r="I87" i="13"/>
  <c r="R89" i="17"/>
  <c r="Y89" i="17" s="1"/>
  <c r="W88" i="17"/>
  <c r="T88" i="17"/>
  <c r="O87" i="17"/>
  <c r="N87" i="17"/>
  <c r="Q86" i="17"/>
  <c r="P88" i="13"/>
  <c r="F88" i="13"/>
  <c r="M88" i="13"/>
  <c r="P87" i="17"/>
  <c r="M87" i="17"/>
  <c r="E88" i="17"/>
  <c r="U88" i="17" s="1"/>
  <c r="F87" i="17"/>
  <c r="J86" i="17"/>
  <c r="G87" i="13"/>
  <c r="Q87" i="13"/>
  <c r="L87" i="13" s="1"/>
  <c r="E89" i="13"/>
  <c r="G86" i="17" l="1"/>
  <c r="AC86" i="17"/>
  <c r="AD86" i="17"/>
  <c r="AE86" i="17"/>
  <c r="AB86" i="17"/>
  <c r="AA87" i="17"/>
  <c r="I86" i="17"/>
  <c r="K86" i="17"/>
  <c r="H86" i="17"/>
  <c r="L86" i="17"/>
  <c r="J87" i="17" s="1"/>
  <c r="X86" i="17"/>
  <c r="AF87" i="17" s="1"/>
  <c r="N89" i="13"/>
  <c r="O89" i="13"/>
  <c r="V88" i="17"/>
  <c r="Z88" i="17" s="1"/>
  <c r="S88" i="17" s="1"/>
  <c r="R90" i="17"/>
  <c r="Y90" i="17" s="1"/>
  <c r="W89" i="17"/>
  <c r="T89" i="17"/>
  <c r="O88" i="17"/>
  <c r="N88" i="17"/>
  <c r="Q87" i="17"/>
  <c r="K88" i="13"/>
  <c r="P89" i="13"/>
  <c r="F89" i="13"/>
  <c r="M89" i="13"/>
  <c r="P88" i="17"/>
  <c r="M88" i="17"/>
  <c r="F88" i="17"/>
  <c r="E89" i="17"/>
  <c r="V89" i="17" s="1"/>
  <c r="H88" i="13"/>
  <c r="J88" i="13"/>
  <c r="I88" i="13"/>
  <c r="G88" i="13"/>
  <c r="Q88" i="13"/>
  <c r="L88" i="13" s="1"/>
  <c r="E90" i="13"/>
  <c r="I87" i="17" l="1"/>
  <c r="K87" i="17"/>
  <c r="AE87" i="17"/>
  <c r="AE88" i="17" s="1"/>
  <c r="G87" i="17"/>
  <c r="AC87" i="17"/>
  <c r="AA88" i="17"/>
  <c r="H87" i="17"/>
  <c r="AB87" i="17"/>
  <c r="L87" i="17"/>
  <c r="U89" i="17"/>
  <c r="Z89" i="17" s="1"/>
  <c r="S89" i="17" s="1"/>
  <c r="AD87" i="17"/>
  <c r="N90" i="13"/>
  <c r="O90" i="13"/>
  <c r="X87" i="17"/>
  <c r="R91" i="17"/>
  <c r="Y91" i="17" s="1"/>
  <c r="W90" i="17"/>
  <c r="T90" i="17"/>
  <c r="O89" i="17"/>
  <c r="N89" i="17"/>
  <c r="Q88" i="17"/>
  <c r="H89" i="13"/>
  <c r="I89" i="13"/>
  <c r="J89" i="13"/>
  <c r="P90" i="13"/>
  <c r="F90" i="13"/>
  <c r="M90" i="13"/>
  <c r="K88" i="17"/>
  <c r="P89" i="17"/>
  <c r="F89" i="17"/>
  <c r="E90" i="17"/>
  <c r="V90" i="17" s="1"/>
  <c r="M89" i="17"/>
  <c r="K89" i="13"/>
  <c r="G89" i="13"/>
  <c r="E91" i="13"/>
  <c r="Q89" i="13"/>
  <c r="L89" i="13" s="1"/>
  <c r="AC88" i="17" l="1"/>
  <c r="G88" i="17"/>
  <c r="I88" i="17"/>
  <c r="J88" i="17"/>
  <c r="H88" i="17"/>
  <c r="AA89" i="17"/>
  <c r="L88" i="17"/>
  <c r="G89" i="17" s="1"/>
  <c r="AF88" i="17"/>
  <c r="AD88" i="17"/>
  <c r="U90" i="17"/>
  <c r="AA90" i="17" s="1"/>
  <c r="N91" i="13"/>
  <c r="O91" i="13"/>
  <c r="X88" i="17"/>
  <c r="Q89" i="17"/>
  <c r="AB88" i="17"/>
  <c r="R92" i="17"/>
  <c r="Y92" i="17" s="1"/>
  <c r="W91" i="17"/>
  <c r="T91" i="17"/>
  <c r="O90" i="17"/>
  <c r="N90" i="17"/>
  <c r="P90" i="17"/>
  <c r="M90" i="17"/>
  <c r="F90" i="17"/>
  <c r="E91" i="17"/>
  <c r="V91" i="17" s="1"/>
  <c r="K90" i="13"/>
  <c r="H90" i="13"/>
  <c r="I90" i="13"/>
  <c r="J90" i="13"/>
  <c r="P91" i="13"/>
  <c r="F91" i="13"/>
  <c r="M91" i="13"/>
  <c r="G90" i="13"/>
  <c r="Q90" i="13"/>
  <c r="L90" i="13" s="1"/>
  <c r="E92" i="13"/>
  <c r="K89" i="17" l="1"/>
  <c r="H89" i="17"/>
  <c r="U91" i="17"/>
  <c r="Z91" i="17" s="1"/>
  <c r="I89" i="17"/>
  <c r="J89" i="17"/>
  <c r="AD89" i="17"/>
  <c r="L89" i="17"/>
  <c r="G90" i="17" s="1"/>
  <c r="AE89" i="17"/>
  <c r="AF89" i="17"/>
  <c r="Z90" i="17"/>
  <c r="S90" i="17" s="1"/>
  <c r="X89" i="17"/>
  <c r="N92" i="13"/>
  <c r="O92" i="13"/>
  <c r="AB89" i="17"/>
  <c r="AC89" i="17"/>
  <c r="R93" i="17"/>
  <c r="Y93" i="17" s="1"/>
  <c r="W92" i="17"/>
  <c r="T92" i="17"/>
  <c r="O91" i="17"/>
  <c r="N91" i="17"/>
  <c r="Q90" i="17"/>
  <c r="E92" i="17"/>
  <c r="V92" i="17" s="1"/>
  <c r="F91" i="17"/>
  <c r="P91" i="17"/>
  <c r="M91" i="17"/>
  <c r="P92" i="13"/>
  <c r="F92" i="13"/>
  <c r="M92" i="13"/>
  <c r="H91" i="13"/>
  <c r="I91" i="13"/>
  <c r="J91" i="13"/>
  <c r="K91" i="13"/>
  <c r="G91" i="13"/>
  <c r="Q91" i="13"/>
  <c r="L91" i="13" s="1"/>
  <c r="E93" i="13"/>
  <c r="K90" i="17" l="1"/>
  <c r="AA91" i="17"/>
  <c r="J90" i="17"/>
  <c r="I90" i="17"/>
  <c r="L90" i="17"/>
  <c r="J91" i="17" s="1"/>
  <c r="AD90" i="17"/>
  <c r="H90" i="17"/>
  <c r="H91" i="17" s="1"/>
  <c r="AE90" i="17"/>
  <c r="S91" i="17"/>
  <c r="AF90" i="17"/>
  <c r="AB90" i="17"/>
  <c r="X90" i="17"/>
  <c r="AC90" i="17"/>
  <c r="N93" i="13"/>
  <c r="O93" i="13"/>
  <c r="Q91" i="17"/>
  <c r="L91" i="17" s="1"/>
  <c r="U92" i="17"/>
  <c r="R94" i="17"/>
  <c r="Y94" i="17" s="1"/>
  <c r="W93" i="17"/>
  <c r="T93" i="17"/>
  <c r="O92" i="17"/>
  <c r="N92" i="17"/>
  <c r="I91" i="17"/>
  <c r="K92" i="13"/>
  <c r="J92" i="13"/>
  <c r="P93" i="13"/>
  <c r="F93" i="13"/>
  <c r="M93" i="13"/>
  <c r="P92" i="17"/>
  <c r="E93" i="17"/>
  <c r="U93" i="17" s="1"/>
  <c r="F92" i="17"/>
  <c r="M92" i="17"/>
  <c r="H92" i="13"/>
  <c r="I92" i="13"/>
  <c r="G92" i="13"/>
  <c r="E94" i="13"/>
  <c r="Q92" i="13"/>
  <c r="L92" i="13" s="1"/>
  <c r="G91" i="17" l="1"/>
  <c r="G92" i="17" s="1"/>
  <c r="AF91" i="17"/>
  <c r="K91" i="17"/>
  <c r="K92" i="17" s="1"/>
  <c r="V93" i="17"/>
  <c r="Z93" i="17" s="1"/>
  <c r="AC91" i="17"/>
  <c r="AD91" i="17"/>
  <c r="AE91" i="17"/>
  <c r="AB91" i="17"/>
  <c r="N94" i="13"/>
  <c r="O94" i="13"/>
  <c r="X91" i="17"/>
  <c r="AA92" i="17"/>
  <c r="Z92" i="17"/>
  <c r="S92" i="17" s="1"/>
  <c r="I93" i="13"/>
  <c r="Q92" i="17"/>
  <c r="L92" i="17" s="1"/>
  <c r="R95" i="17"/>
  <c r="Y95" i="17" s="1"/>
  <c r="W94" i="17"/>
  <c r="T94" i="17"/>
  <c r="O93" i="17"/>
  <c r="N93" i="17"/>
  <c r="H93" i="13"/>
  <c r="I92" i="17"/>
  <c r="J92" i="17"/>
  <c r="P93" i="17"/>
  <c r="M93" i="17"/>
  <c r="F93" i="17"/>
  <c r="E94" i="17"/>
  <c r="V94" i="17" s="1"/>
  <c r="K93" i="13"/>
  <c r="J93" i="13"/>
  <c r="H92" i="17"/>
  <c r="P94" i="13"/>
  <c r="F94" i="13"/>
  <c r="M94" i="13"/>
  <c r="G93" i="13"/>
  <c r="E95" i="13"/>
  <c r="Q93" i="13"/>
  <c r="L93" i="13" s="1"/>
  <c r="AA93" i="17" l="1"/>
  <c r="AD92" i="17"/>
  <c r="AF92" i="17"/>
  <c r="AE92" i="17"/>
  <c r="I94" i="13"/>
  <c r="X92" i="17"/>
  <c r="AF93" i="17" s="1"/>
  <c r="N95" i="13"/>
  <c r="O95" i="13"/>
  <c r="AC92" i="17"/>
  <c r="S93" i="17"/>
  <c r="U94" i="17"/>
  <c r="AB92" i="17"/>
  <c r="R96" i="17"/>
  <c r="Y96" i="17" s="1"/>
  <c r="W95" i="17"/>
  <c r="T95" i="17"/>
  <c r="O94" i="17"/>
  <c r="N94" i="17"/>
  <c r="J93" i="17"/>
  <c r="I93" i="17"/>
  <c r="Q93" i="17"/>
  <c r="L93" i="17" s="1"/>
  <c r="H93" i="17"/>
  <c r="H94" i="13"/>
  <c r="P94" i="17"/>
  <c r="E95" i="17"/>
  <c r="U95" i="17" s="1"/>
  <c r="M94" i="17"/>
  <c r="F94" i="17"/>
  <c r="P95" i="13"/>
  <c r="F95" i="13"/>
  <c r="M95" i="13"/>
  <c r="K93" i="17"/>
  <c r="J94" i="13"/>
  <c r="K94" i="13"/>
  <c r="G93" i="17"/>
  <c r="G94" i="13"/>
  <c r="Q94" i="13"/>
  <c r="L94" i="13" s="1"/>
  <c r="E96" i="13"/>
  <c r="AC93" i="17" l="1"/>
  <c r="I95" i="13"/>
  <c r="AE93" i="17"/>
  <c r="AD93" i="17"/>
  <c r="AD94" i="17" s="1"/>
  <c r="AB93" i="17"/>
  <c r="J95" i="13"/>
  <c r="I94" i="17"/>
  <c r="AA94" i="17"/>
  <c r="Z94" i="17"/>
  <c r="S94" i="17" s="1"/>
  <c r="X93" i="17"/>
  <c r="N96" i="13"/>
  <c r="O96" i="13"/>
  <c r="AF94" i="17"/>
  <c r="J94" i="17"/>
  <c r="Q94" i="17"/>
  <c r="L94" i="17" s="1"/>
  <c r="V95" i="17"/>
  <c r="AA95" i="17" s="1"/>
  <c r="R97" i="17"/>
  <c r="Y97" i="17" s="1"/>
  <c r="W96" i="17"/>
  <c r="T96" i="17"/>
  <c r="O95" i="17"/>
  <c r="N95" i="17"/>
  <c r="G94" i="17"/>
  <c r="K95" i="13"/>
  <c r="F95" i="17"/>
  <c r="P95" i="17"/>
  <c r="E96" i="17"/>
  <c r="V96" i="17" s="1"/>
  <c r="M95" i="17"/>
  <c r="K94" i="17"/>
  <c r="P96" i="13"/>
  <c r="F96" i="13"/>
  <c r="M96" i="13"/>
  <c r="H95" i="13"/>
  <c r="H94" i="17"/>
  <c r="G95" i="13"/>
  <c r="E97" i="13"/>
  <c r="Q95" i="13"/>
  <c r="L95" i="13" s="1"/>
  <c r="AE94" i="17" l="1"/>
  <c r="AE95" i="17" s="1"/>
  <c r="X94" i="17"/>
  <c r="U96" i="17"/>
  <c r="Z96" i="17" s="1"/>
  <c r="AF95" i="17"/>
  <c r="Z95" i="17"/>
  <c r="S95" i="17" s="1"/>
  <c r="AB94" i="17"/>
  <c r="AB95" i="17" s="1"/>
  <c r="N97" i="13"/>
  <c r="O97" i="13"/>
  <c r="J95" i="17"/>
  <c r="AC94" i="17"/>
  <c r="AD95" i="17"/>
  <c r="R98" i="17"/>
  <c r="Y98" i="17" s="1"/>
  <c r="W97" i="17"/>
  <c r="U97" i="17"/>
  <c r="T97" i="17"/>
  <c r="O96" i="17"/>
  <c r="N96" i="17"/>
  <c r="Q95" i="17"/>
  <c r="L95" i="17" s="1"/>
  <c r="H96" i="13"/>
  <c r="H95" i="17"/>
  <c r="K95" i="17"/>
  <c r="I96" i="13"/>
  <c r="J96" i="13"/>
  <c r="G95" i="17"/>
  <c r="P97" i="13"/>
  <c r="F97" i="13"/>
  <c r="M97" i="13"/>
  <c r="K96" i="13"/>
  <c r="E97" i="17"/>
  <c r="V97" i="17" s="1"/>
  <c r="P96" i="17"/>
  <c r="F96" i="17"/>
  <c r="M96" i="17"/>
  <c r="I95" i="17"/>
  <c r="G96" i="13"/>
  <c r="E98" i="13"/>
  <c r="Q96" i="13"/>
  <c r="L96" i="13" s="1"/>
  <c r="AC95" i="17" l="1"/>
  <c r="K97" i="13"/>
  <c r="AA96" i="17"/>
  <c r="S96" i="17"/>
  <c r="AF96" i="17"/>
  <c r="I96" i="17"/>
  <c r="N98" i="13"/>
  <c r="O98" i="13"/>
  <c r="AA97" i="17"/>
  <c r="Z97" i="17"/>
  <c r="X95" i="17"/>
  <c r="AE96" i="17" s="1"/>
  <c r="J97" i="13"/>
  <c r="G96" i="17"/>
  <c r="R99" i="17"/>
  <c r="Y99" i="17" s="1"/>
  <c r="W98" i="17"/>
  <c r="T98" i="17"/>
  <c r="O97" i="17"/>
  <c r="N97" i="17"/>
  <c r="Q96" i="17"/>
  <c r="L96" i="17" s="1"/>
  <c r="K96" i="17"/>
  <c r="H96" i="17"/>
  <c r="H97" i="13"/>
  <c r="I97" i="13"/>
  <c r="P98" i="13"/>
  <c r="F98" i="13"/>
  <c r="M98" i="13"/>
  <c r="P97" i="17"/>
  <c r="E98" i="17"/>
  <c r="V98" i="17" s="1"/>
  <c r="F97" i="17"/>
  <c r="M97" i="17"/>
  <c r="J96" i="17"/>
  <c r="G97" i="13"/>
  <c r="Q97" i="13"/>
  <c r="L97" i="13" s="1"/>
  <c r="E99" i="13"/>
  <c r="AC96" i="17" l="1"/>
  <c r="S97" i="17"/>
  <c r="K98" i="13"/>
  <c r="AD96" i="17"/>
  <c r="AD97" i="17" s="1"/>
  <c r="U98" i="17"/>
  <c r="Z98" i="17" s="1"/>
  <c r="S98" i="17" s="1"/>
  <c r="Q97" i="17"/>
  <c r="L97" i="17" s="1"/>
  <c r="AF97" i="17"/>
  <c r="AA98" i="17"/>
  <c r="N99" i="13"/>
  <c r="O99" i="13"/>
  <c r="X96" i="17"/>
  <c r="J97" i="17"/>
  <c r="AB96" i="17"/>
  <c r="R100" i="17"/>
  <c r="Y100" i="17" s="1"/>
  <c r="W99" i="17"/>
  <c r="T99" i="17"/>
  <c r="O98" i="17"/>
  <c r="N98" i="17"/>
  <c r="H98" i="13"/>
  <c r="G97" i="17"/>
  <c r="K97" i="17"/>
  <c r="I97" i="17"/>
  <c r="H97" i="17"/>
  <c r="P99" i="13"/>
  <c r="F99" i="13"/>
  <c r="M99" i="13"/>
  <c r="I98" i="13"/>
  <c r="J98" i="13"/>
  <c r="E99" i="17"/>
  <c r="V99" i="17" s="1"/>
  <c r="P98" i="17"/>
  <c r="M98" i="17"/>
  <c r="F98" i="17"/>
  <c r="G98" i="13"/>
  <c r="Q98" i="13"/>
  <c r="L98" i="13" s="1"/>
  <c r="E100" i="13"/>
  <c r="U99" i="17" l="1"/>
  <c r="AA99" i="17" s="1"/>
  <c r="K99" i="13"/>
  <c r="X97" i="17"/>
  <c r="AF98" i="17" s="1"/>
  <c r="AE97" i="17"/>
  <c r="AE98" i="17" s="1"/>
  <c r="AB97" i="17"/>
  <c r="AC97" i="17"/>
  <c r="AC98" i="17" s="1"/>
  <c r="AD98" i="17"/>
  <c r="J99" i="13"/>
  <c r="H99" i="13"/>
  <c r="I99" i="13"/>
  <c r="N100" i="13"/>
  <c r="O100" i="13"/>
  <c r="R101" i="17"/>
  <c r="Y101" i="17" s="1"/>
  <c r="W100" i="17"/>
  <c r="T100" i="17"/>
  <c r="N99" i="17"/>
  <c r="O99" i="17"/>
  <c r="Q98" i="17"/>
  <c r="L98" i="17" s="1"/>
  <c r="J98" i="17"/>
  <c r="G98" i="17"/>
  <c r="I98" i="17"/>
  <c r="M99" i="17"/>
  <c r="E100" i="17"/>
  <c r="V100" i="17" s="1"/>
  <c r="P99" i="17"/>
  <c r="F99" i="17"/>
  <c r="H98" i="17"/>
  <c r="P100" i="13"/>
  <c r="F100" i="13"/>
  <c r="M100" i="13"/>
  <c r="K98" i="17"/>
  <c r="G99" i="13"/>
  <c r="E101" i="13"/>
  <c r="Q99" i="13"/>
  <c r="L99" i="13" s="1"/>
  <c r="Z99" i="17" l="1"/>
  <c r="S99" i="17" s="1"/>
  <c r="AB98" i="17"/>
  <c r="J100" i="13"/>
  <c r="X98" i="17"/>
  <c r="AB99" i="17" s="1"/>
  <c r="AE99" i="17"/>
  <c r="AF99" i="17"/>
  <c r="K100" i="13"/>
  <c r="I100" i="13"/>
  <c r="AD99" i="17"/>
  <c r="N101" i="13"/>
  <c r="O101" i="13"/>
  <c r="U100" i="17"/>
  <c r="R102" i="17"/>
  <c r="Y102" i="17" s="1"/>
  <c r="W101" i="17"/>
  <c r="V101" i="17"/>
  <c r="U101" i="17"/>
  <c r="T101" i="17"/>
  <c r="O100" i="17"/>
  <c r="N100" i="17"/>
  <c r="Q99" i="17"/>
  <c r="L99" i="17" s="1"/>
  <c r="J99" i="17"/>
  <c r="H99" i="17"/>
  <c r="I99" i="17"/>
  <c r="G99" i="17"/>
  <c r="K99" i="17"/>
  <c r="H100" i="13"/>
  <c r="F100" i="17"/>
  <c r="M100" i="17"/>
  <c r="E101" i="17"/>
  <c r="P100" i="17"/>
  <c r="P101" i="13"/>
  <c r="F101" i="13"/>
  <c r="M101" i="13"/>
  <c r="G100" i="13"/>
  <c r="Q100" i="13"/>
  <c r="L100" i="13" s="1"/>
  <c r="E102" i="13"/>
  <c r="AC99" i="17" l="1"/>
  <c r="X99" i="17"/>
  <c r="AE100" i="17" s="1"/>
  <c r="AA101" i="17"/>
  <c r="Z101" i="17"/>
  <c r="N102" i="13"/>
  <c r="O102" i="13"/>
  <c r="AA100" i="17"/>
  <c r="Z100" i="17"/>
  <c r="S100" i="17" s="1"/>
  <c r="K101" i="13"/>
  <c r="R103" i="17"/>
  <c r="Y103" i="17" s="1"/>
  <c r="W102" i="17"/>
  <c r="T102" i="17"/>
  <c r="K100" i="17"/>
  <c r="O101" i="17"/>
  <c r="N101" i="17"/>
  <c r="Q100" i="17"/>
  <c r="L100" i="17" s="1"/>
  <c r="P102" i="13"/>
  <c r="F102" i="13"/>
  <c r="M102" i="13"/>
  <c r="J101" i="13"/>
  <c r="I100" i="17"/>
  <c r="J100" i="17"/>
  <c r="E102" i="17"/>
  <c r="U102" i="17" s="1"/>
  <c r="P101" i="17"/>
  <c r="M101" i="17"/>
  <c r="F101" i="17"/>
  <c r="H100" i="17"/>
  <c r="H101" i="13"/>
  <c r="G100" i="17"/>
  <c r="I101" i="13"/>
  <c r="G101" i="13"/>
  <c r="E103" i="13"/>
  <c r="Q101" i="13"/>
  <c r="L101" i="13" s="1"/>
  <c r="AF100" i="17" l="1"/>
  <c r="AB100" i="17"/>
  <c r="AC100" i="17"/>
  <c r="AD100" i="17"/>
  <c r="X100" i="17"/>
  <c r="AB101" i="17" s="1"/>
  <c r="S101" i="17"/>
  <c r="Q102" i="13"/>
  <c r="L102" i="13" s="1"/>
  <c r="AD101" i="17"/>
  <c r="N103" i="13"/>
  <c r="O103" i="13"/>
  <c r="I102" i="13"/>
  <c r="I101" i="17"/>
  <c r="V102" i="17"/>
  <c r="Z102" i="17" s="1"/>
  <c r="R104" i="17"/>
  <c r="Y104" i="17" s="1"/>
  <c r="W103" i="17"/>
  <c r="T103" i="17"/>
  <c r="O102" i="17"/>
  <c r="N102" i="17"/>
  <c r="Q101" i="17"/>
  <c r="L101" i="17" s="1"/>
  <c r="K101" i="17"/>
  <c r="H101" i="17"/>
  <c r="J101" i="17"/>
  <c r="H102" i="13"/>
  <c r="P103" i="13"/>
  <c r="F103" i="13"/>
  <c r="M103" i="13"/>
  <c r="E103" i="17"/>
  <c r="V103" i="17" s="1"/>
  <c r="F102" i="17"/>
  <c r="P102" i="17"/>
  <c r="M102" i="17"/>
  <c r="G101" i="17"/>
  <c r="K102" i="13"/>
  <c r="J102" i="13"/>
  <c r="G102" i="13"/>
  <c r="E104" i="13"/>
  <c r="S102" i="17" l="1"/>
  <c r="AF101" i="17"/>
  <c r="AE101" i="17"/>
  <c r="AC101" i="17"/>
  <c r="X101" i="17"/>
  <c r="AD102" i="17" s="1"/>
  <c r="AA102" i="17"/>
  <c r="U103" i="17"/>
  <c r="AF102" i="17"/>
  <c r="N104" i="13"/>
  <c r="O104" i="13"/>
  <c r="R105" i="17"/>
  <c r="Y105" i="17" s="1"/>
  <c r="W104" i="17"/>
  <c r="T104" i="17"/>
  <c r="O103" i="17"/>
  <c r="N103" i="17"/>
  <c r="J102" i="17"/>
  <c r="Q102" i="17"/>
  <c r="L102" i="17" s="1"/>
  <c r="G102" i="17"/>
  <c r="H103" i="13"/>
  <c r="I102" i="17"/>
  <c r="K103" i="13"/>
  <c r="P104" i="13"/>
  <c r="M104" i="13"/>
  <c r="F104" i="13"/>
  <c r="I103" i="13"/>
  <c r="J103" i="13"/>
  <c r="H102" i="17"/>
  <c r="P103" i="17"/>
  <c r="M103" i="17"/>
  <c r="F103" i="17"/>
  <c r="E104" i="17"/>
  <c r="U104" i="17" s="1"/>
  <c r="K102" i="17"/>
  <c r="G103" i="13"/>
  <c r="Q103" i="13"/>
  <c r="L103" i="13" s="1"/>
  <c r="E105" i="13"/>
  <c r="AE102" i="17" l="1"/>
  <c r="AA103" i="17"/>
  <c r="Z103" i="17"/>
  <c r="S103" i="17" s="1"/>
  <c r="X102" i="17"/>
  <c r="AF103" i="17" s="1"/>
  <c r="AB102" i="17"/>
  <c r="AB103" i="17" s="1"/>
  <c r="AC102" i="17"/>
  <c r="AC103" i="17" s="1"/>
  <c r="N105" i="13"/>
  <c r="O105" i="13"/>
  <c r="J103" i="17"/>
  <c r="V104" i="17"/>
  <c r="Z104" i="17" s="1"/>
  <c r="R106" i="17"/>
  <c r="Y106" i="17" s="1"/>
  <c r="W105" i="17"/>
  <c r="U105" i="17"/>
  <c r="T105" i="17"/>
  <c r="O104" i="17"/>
  <c r="N104" i="17"/>
  <c r="Q103" i="17"/>
  <c r="L103" i="17" s="1"/>
  <c r="I104" i="13"/>
  <c r="H103" i="17"/>
  <c r="E105" i="17"/>
  <c r="V105" i="17" s="1"/>
  <c r="P104" i="17"/>
  <c r="F104" i="17"/>
  <c r="M104" i="17"/>
  <c r="I103" i="17"/>
  <c r="H104" i="13"/>
  <c r="K103" i="17"/>
  <c r="J104" i="13"/>
  <c r="P105" i="13"/>
  <c r="F105" i="13"/>
  <c r="M105" i="13"/>
  <c r="G103" i="17"/>
  <c r="K104" i="13"/>
  <c r="G104" i="13"/>
  <c r="Q104" i="13"/>
  <c r="L104" i="13" s="1"/>
  <c r="E106" i="13"/>
  <c r="AD103" i="17" l="1"/>
  <c r="AE103" i="17"/>
  <c r="S104" i="17"/>
  <c r="X103" i="17"/>
  <c r="AF104" i="17" s="1"/>
  <c r="AA105" i="17"/>
  <c r="Z105" i="17"/>
  <c r="AA104" i="17"/>
  <c r="N106" i="13"/>
  <c r="O106" i="13"/>
  <c r="R107" i="17"/>
  <c r="Y107" i="17" s="1"/>
  <c r="W106" i="17"/>
  <c r="T106" i="17"/>
  <c r="Q104" i="17"/>
  <c r="L104" i="17" s="1"/>
  <c r="O105" i="17"/>
  <c r="N105" i="17"/>
  <c r="H105" i="13"/>
  <c r="K105" i="13"/>
  <c r="J105" i="13"/>
  <c r="J104" i="17"/>
  <c r="H104" i="17"/>
  <c r="G104" i="17"/>
  <c r="P106" i="13"/>
  <c r="M106" i="13"/>
  <c r="F106" i="13"/>
  <c r="M105" i="17"/>
  <c r="F105" i="17"/>
  <c r="E106" i="17"/>
  <c r="V106" i="17" s="1"/>
  <c r="P105" i="17"/>
  <c r="K104" i="17"/>
  <c r="I104" i="17"/>
  <c r="I105" i="13"/>
  <c r="G105" i="13"/>
  <c r="Q105" i="13"/>
  <c r="L105" i="13" s="1"/>
  <c r="E107" i="13"/>
  <c r="AE104" i="17" l="1"/>
  <c r="AD104" i="17"/>
  <c r="I106" i="13"/>
  <c r="U106" i="17"/>
  <c r="Z106" i="17" s="1"/>
  <c r="K106" i="13"/>
  <c r="N107" i="13"/>
  <c r="O107" i="13"/>
  <c r="X104" i="17"/>
  <c r="AB104" i="17"/>
  <c r="S105" i="17"/>
  <c r="AC104" i="17"/>
  <c r="R108" i="17"/>
  <c r="Y108" i="17" s="1"/>
  <c r="W107" i="17"/>
  <c r="T107" i="17"/>
  <c r="O106" i="17"/>
  <c r="N106" i="17"/>
  <c r="J105" i="17"/>
  <c r="H106" i="13"/>
  <c r="Q105" i="17"/>
  <c r="L105" i="17" s="1"/>
  <c r="G105" i="17"/>
  <c r="I105" i="17"/>
  <c r="H105" i="17"/>
  <c r="K105" i="17"/>
  <c r="J106" i="13"/>
  <c r="E107" i="17"/>
  <c r="V107" i="17" s="1"/>
  <c r="P106" i="17"/>
  <c r="M106" i="17"/>
  <c r="F106" i="17"/>
  <c r="P107" i="13"/>
  <c r="F107" i="13"/>
  <c r="M107" i="13"/>
  <c r="G106" i="13"/>
  <c r="E108" i="13"/>
  <c r="Q106" i="13"/>
  <c r="L106" i="13" s="1"/>
  <c r="AE105" i="17" l="1"/>
  <c r="AD105" i="17"/>
  <c r="AF105" i="17"/>
  <c r="AB105" i="17"/>
  <c r="U107" i="17"/>
  <c r="AA107" i="17" s="1"/>
  <c r="AA106" i="17"/>
  <c r="K107" i="13"/>
  <c r="X105" i="17"/>
  <c r="AB106" i="17" s="1"/>
  <c r="H107" i="13"/>
  <c r="I107" i="13"/>
  <c r="J107" i="13"/>
  <c r="N108" i="13"/>
  <c r="O108" i="13"/>
  <c r="J106" i="17"/>
  <c r="AC105" i="17"/>
  <c r="AD106" i="17"/>
  <c r="S106" i="17"/>
  <c r="Q106" i="17"/>
  <c r="L106" i="17" s="1"/>
  <c r="R109" i="17"/>
  <c r="Y109" i="17" s="1"/>
  <c r="W108" i="17"/>
  <c r="T108" i="17"/>
  <c r="I106" i="17"/>
  <c r="O107" i="17"/>
  <c r="N107" i="17"/>
  <c r="K106" i="17"/>
  <c r="G106" i="17"/>
  <c r="E108" i="17"/>
  <c r="U108" i="17" s="1"/>
  <c r="P107" i="17"/>
  <c r="F107" i="17"/>
  <c r="M107" i="17"/>
  <c r="P108" i="13"/>
  <c r="F108" i="13"/>
  <c r="M108" i="13"/>
  <c r="H106" i="17"/>
  <c r="G107" i="13"/>
  <c r="E109" i="13"/>
  <c r="Q107" i="13"/>
  <c r="L107" i="13" s="1"/>
  <c r="AC106" i="17" l="1"/>
  <c r="Z107" i="17"/>
  <c r="S107" i="17" s="1"/>
  <c r="V108" i="17"/>
  <c r="Z108" i="17" s="1"/>
  <c r="AF106" i="17"/>
  <c r="AE106" i="17"/>
  <c r="K108" i="13"/>
  <c r="X106" i="17"/>
  <c r="AD107" i="17" s="1"/>
  <c r="N109" i="13"/>
  <c r="O109" i="13"/>
  <c r="R110" i="17"/>
  <c r="Y110" i="17" s="1"/>
  <c r="W109" i="17"/>
  <c r="T109" i="17"/>
  <c r="O108" i="17"/>
  <c r="N108" i="17"/>
  <c r="K107" i="17"/>
  <c r="Q107" i="17"/>
  <c r="L107" i="17" s="1"/>
  <c r="H107" i="17"/>
  <c r="J108" i="13"/>
  <c r="P108" i="17"/>
  <c r="E109" i="17"/>
  <c r="V109" i="17" s="1"/>
  <c r="F108" i="17"/>
  <c r="M108" i="17"/>
  <c r="I107" i="17"/>
  <c r="H108" i="13"/>
  <c r="P109" i="13"/>
  <c r="F109" i="13"/>
  <c r="M109" i="13"/>
  <c r="I108" i="13"/>
  <c r="J107" i="17"/>
  <c r="G107" i="17"/>
  <c r="G108" i="13"/>
  <c r="E110" i="13"/>
  <c r="Q108" i="13"/>
  <c r="L108" i="13" s="1"/>
  <c r="AA108" i="17" l="1"/>
  <c r="AF107" i="17"/>
  <c r="AE107" i="17"/>
  <c r="AB107" i="17"/>
  <c r="S108" i="17"/>
  <c r="X107" i="17"/>
  <c r="AE108" i="17" s="1"/>
  <c r="U109" i="17"/>
  <c r="AA109" i="17" s="1"/>
  <c r="AD108" i="17"/>
  <c r="K109" i="13"/>
  <c r="N110" i="13"/>
  <c r="O110" i="13"/>
  <c r="AC107" i="17"/>
  <c r="R111" i="17"/>
  <c r="Y111" i="17" s="1"/>
  <c r="W110" i="17"/>
  <c r="T110" i="17"/>
  <c r="O109" i="17"/>
  <c r="N109" i="17"/>
  <c r="Q108" i="17"/>
  <c r="L108" i="17" s="1"/>
  <c r="I108" i="17"/>
  <c r="E110" i="17"/>
  <c r="U110" i="17" s="1"/>
  <c r="P109" i="17"/>
  <c r="M109" i="17"/>
  <c r="F109" i="17"/>
  <c r="K108" i="17"/>
  <c r="G108" i="17"/>
  <c r="P110" i="13"/>
  <c r="F110" i="13"/>
  <c r="M110" i="13"/>
  <c r="H109" i="13"/>
  <c r="I109" i="13"/>
  <c r="J109" i="13"/>
  <c r="J108" i="17"/>
  <c r="H108" i="17"/>
  <c r="G109" i="13"/>
  <c r="E111" i="13"/>
  <c r="Q109" i="13"/>
  <c r="L109" i="13" s="1"/>
  <c r="V110" i="17" l="1"/>
  <c r="AF108" i="17"/>
  <c r="AF109" i="17" s="1"/>
  <c r="Z109" i="17"/>
  <c r="S109" i="17" s="1"/>
  <c r="AB108" i="17"/>
  <c r="AC108" i="17"/>
  <c r="N111" i="13"/>
  <c r="O111" i="13"/>
  <c r="AA110" i="17"/>
  <c r="Z110" i="17"/>
  <c r="I109" i="17"/>
  <c r="X108" i="17"/>
  <c r="AD109" i="17" s="1"/>
  <c r="AE109" i="17"/>
  <c r="Q109" i="17"/>
  <c r="L109" i="17" s="1"/>
  <c r="R112" i="17"/>
  <c r="Y112" i="17" s="1"/>
  <c r="W111" i="17"/>
  <c r="V111" i="17"/>
  <c r="T111" i="17"/>
  <c r="O110" i="17"/>
  <c r="N110" i="17"/>
  <c r="H110" i="13"/>
  <c r="H109" i="17"/>
  <c r="P111" i="13"/>
  <c r="F111" i="13"/>
  <c r="M111" i="13"/>
  <c r="J110" i="13"/>
  <c r="J109" i="17"/>
  <c r="K109" i="17"/>
  <c r="F110" i="17"/>
  <c r="E111" i="17"/>
  <c r="U111" i="17" s="1"/>
  <c r="P110" i="17"/>
  <c r="M110" i="17"/>
  <c r="G109" i="17"/>
  <c r="I110" i="13"/>
  <c r="K110" i="13"/>
  <c r="G110" i="13"/>
  <c r="Q110" i="13"/>
  <c r="L110" i="13" s="1"/>
  <c r="E112" i="13"/>
  <c r="S110" i="17" l="1"/>
  <c r="Q110" i="17"/>
  <c r="L110" i="17" s="1"/>
  <c r="AC109" i="17"/>
  <c r="I110" i="17"/>
  <c r="AA111" i="17"/>
  <c r="Z111" i="17"/>
  <c r="N112" i="13"/>
  <c r="O112" i="13"/>
  <c r="K111" i="13"/>
  <c r="J111" i="13"/>
  <c r="X109" i="17"/>
  <c r="AB109" i="17"/>
  <c r="AB110" i="17" s="1"/>
  <c r="AF110" i="17"/>
  <c r="R113" i="17"/>
  <c r="Y113" i="17" s="1"/>
  <c r="W112" i="17"/>
  <c r="T112" i="17"/>
  <c r="O111" i="17"/>
  <c r="N111" i="17"/>
  <c r="J110" i="17"/>
  <c r="M111" i="17"/>
  <c r="P111" i="17"/>
  <c r="E112" i="17"/>
  <c r="U112" i="17" s="1"/>
  <c r="F111" i="17"/>
  <c r="H111" i="13"/>
  <c r="G110" i="17"/>
  <c r="P112" i="13"/>
  <c r="F112" i="13"/>
  <c r="M112" i="13"/>
  <c r="I111" i="13"/>
  <c r="K110" i="17"/>
  <c r="H110" i="17"/>
  <c r="G111" i="13"/>
  <c r="E113" i="13"/>
  <c r="Q111" i="13"/>
  <c r="L111" i="13" s="1"/>
  <c r="S111" i="17" l="1"/>
  <c r="X110" i="17"/>
  <c r="AE110" i="17"/>
  <c r="AE111" i="17" s="1"/>
  <c r="AD110" i="17"/>
  <c r="AD111" i="17" s="1"/>
  <c r="AF111" i="17"/>
  <c r="AB111" i="17"/>
  <c r="N113" i="13"/>
  <c r="O113" i="13"/>
  <c r="AC110" i="17"/>
  <c r="V112" i="17"/>
  <c r="AA112" i="17" s="1"/>
  <c r="R114" i="17"/>
  <c r="Y114" i="17" s="1"/>
  <c r="W113" i="17"/>
  <c r="U113" i="17"/>
  <c r="T113" i="17"/>
  <c r="O112" i="17"/>
  <c r="N112" i="17"/>
  <c r="Q111" i="17"/>
  <c r="L111" i="17" s="1"/>
  <c r="H112" i="13"/>
  <c r="K111" i="17"/>
  <c r="P113" i="13"/>
  <c r="F113" i="13"/>
  <c r="M113" i="13"/>
  <c r="K112" i="13"/>
  <c r="J112" i="13"/>
  <c r="H111" i="17"/>
  <c r="I112" i="13"/>
  <c r="E113" i="17"/>
  <c r="V113" i="17" s="1"/>
  <c r="P112" i="17"/>
  <c r="M112" i="17"/>
  <c r="F112" i="17"/>
  <c r="G111" i="17"/>
  <c r="I111" i="17"/>
  <c r="J111" i="17"/>
  <c r="G112" i="13"/>
  <c r="E114" i="13"/>
  <c r="Q112" i="13"/>
  <c r="L112" i="13" s="1"/>
  <c r="AC111" i="17" l="1"/>
  <c r="Z112" i="17"/>
  <c r="S112" i="17" s="1"/>
  <c r="Q112" i="17"/>
  <c r="L112" i="17" s="1"/>
  <c r="AA113" i="17"/>
  <c r="Z113" i="17"/>
  <c r="K113" i="13"/>
  <c r="N114" i="13"/>
  <c r="O114" i="13"/>
  <c r="X111" i="17"/>
  <c r="AF112" i="17" s="1"/>
  <c r="R115" i="17"/>
  <c r="Y115" i="17" s="1"/>
  <c r="W114" i="17"/>
  <c r="T114" i="17"/>
  <c r="O113" i="17"/>
  <c r="N113" i="17"/>
  <c r="G112" i="17"/>
  <c r="P114" i="13"/>
  <c r="F114" i="13"/>
  <c r="M114" i="13"/>
  <c r="I112" i="17"/>
  <c r="J112" i="17"/>
  <c r="H112" i="17"/>
  <c r="E114" i="17"/>
  <c r="U114" i="17" s="1"/>
  <c r="M113" i="17"/>
  <c r="P113" i="17"/>
  <c r="F113" i="17"/>
  <c r="I113" i="13"/>
  <c r="H113" i="13"/>
  <c r="J113" i="13"/>
  <c r="K112" i="17"/>
  <c r="G113" i="13"/>
  <c r="Q113" i="13"/>
  <c r="L113" i="13" s="1"/>
  <c r="E115" i="13"/>
  <c r="S113" i="17" l="1"/>
  <c r="I113" i="17"/>
  <c r="J114" i="13"/>
  <c r="X112" i="17"/>
  <c r="AF113" i="17" s="1"/>
  <c r="AE112" i="17"/>
  <c r="J113" i="17"/>
  <c r="AB112" i="17"/>
  <c r="AB113" i="17" s="1"/>
  <c r="AD112" i="17"/>
  <c r="AD113" i="17" s="1"/>
  <c r="N115" i="13"/>
  <c r="O115" i="13"/>
  <c r="AC112" i="17"/>
  <c r="K113" i="17"/>
  <c r="H113" i="17"/>
  <c r="AE113" i="17"/>
  <c r="V114" i="17"/>
  <c r="AA114" i="17" s="1"/>
  <c r="R116" i="17"/>
  <c r="Y116" i="17" s="1"/>
  <c r="W115" i="17"/>
  <c r="T115" i="17"/>
  <c r="O114" i="17"/>
  <c r="N114" i="17"/>
  <c r="Q113" i="17"/>
  <c r="L113" i="17" s="1"/>
  <c r="G113" i="17"/>
  <c r="P115" i="13"/>
  <c r="F115" i="13"/>
  <c r="M115" i="13"/>
  <c r="I114" i="13"/>
  <c r="P114" i="17"/>
  <c r="M114" i="17"/>
  <c r="F114" i="17"/>
  <c r="E115" i="17"/>
  <c r="V115" i="17" s="1"/>
  <c r="H114" i="13"/>
  <c r="K114" i="13"/>
  <c r="G114" i="13"/>
  <c r="E116" i="13"/>
  <c r="Q114" i="13"/>
  <c r="L114" i="13" s="1"/>
  <c r="I114" i="17" l="1"/>
  <c r="AC113" i="17"/>
  <c r="I115" i="13"/>
  <c r="Z114" i="17"/>
  <c r="S114" i="17" s="1"/>
  <c r="X113" i="17"/>
  <c r="AD114" i="17" s="1"/>
  <c r="N116" i="13"/>
  <c r="O116" i="13"/>
  <c r="U115" i="17"/>
  <c r="AF114" i="17"/>
  <c r="R117" i="17"/>
  <c r="Y117" i="17" s="1"/>
  <c r="W116" i="17"/>
  <c r="T116" i="17"/>
  <c r="O115" i="17"/>
  <c r="N115" i="17"/>
  <c r="H114" i="17"/>
  <c r="Q114" i="17"/>
  <c r="L114" i="17" s="1"/>
  <c r="G114" i="17"/>
  <c r="J114" i="17"/>
  <c r="K115" i="13"/>
  <c r="K114" i="17"/>
  <c r="H115" i="13"/>
  <c r="P116" i="13"/>
  <c r="F116" i="13"/>
  <c r="M116" i="13"/>
  <c r="F115" i="17"/>
  <c r="M115" i="17"/>
  <c r="E116" i="17"/>
  <c r="V116" i="17" s="1"/>
  <c r="P115" i="17"/>
  <c r="J115" i="13"/>
  <c r="G115" i="13"/>
  <c r="E117" i="13"/>
  <c r="Q115" i="13"/>
  <c r="L115" i="13" s="1"/>
  <c r="I116" i="13" l="1"/>
  <c r="AE114" i="17"/>
  <c r="AF115" i="17"/>
  <c r="AE115" i="17"/>
  <c r="AA115" i="17"/>
  <c r="Z115" i="17"/>
  <c r="S115" i="17" s="1"/>
  <c r="N117" i="13"/>
  <c r="O117" i="13"/>
  <c r="X114" i="17"/>
  <c r="AB114" i="17"/>
  <c r="AC114" i="17"/>
  <c r="AD115" i="17"/>
  <c r="U116" i="17"/>
  <c r="R118" i="17"/>
  <c r="Y118" i="17" s="1"/>
  <c r="W117" i="17"/>
  <c r="T117" i="17"/>
  <c r="O116" i="17"/>
  <c r="N116" i="17"/>
  <c r="Q115" i="17"/>
  <c r="L115" i="17" s="1"/>
  <c r="K115" i="17"/>
  <c r="G115" i="17"/>
  <c r="K116" i="13"/>
  <c r="P117" i="13"/>
  <c r="F117" i="13"/>
  <c r="M117" i="13"/>
  <c r="E117" i="17"/>
  <c r="U117" i="17" s="1"/>
  <c r="F116" i="17"/>
  <c r="P116" i="17"/>
  <c r="M116" i="17"/>
  <c r="I115" i="17"/>
  <c r="J116" i="13"/>
  <c r="H116" i="13"/>
  <c r="J115" i="17"/>
  <c r="H115" i="17"/>
  <c r="G116" i="13"/>
  <c r="Q116" i="13"/>
  <c r="L116" i="13" s="1"/>
  <c r="E118" i="13"/>
  <c r="X115" i="17" l="1"/>
  <c r="AF116" i="17" s="1"/>
  <c r="J116" i="17"/>
  <c r="AD116" i="17"/>
  <c r="AC115" i="17"/>
  <c r="Q116" i="17"/>
  <c r="L116" i="17" s="1"/>
  <c r="AB115" i="17"/>
  <c r="J117" i="13"/>
  <c r="K117" i="13"/>
  <c r="N118" i="13"/>
  <c r="O118" i="13"/>
  <c r="AA116" i="17"/>
  <c r="Z116" i="17"/>
  <c r="S116" i="17" s="1"/>
  <c r="V117" i="17"/>
  <c r="AA117" i="17" s="1"/>
  <c r="R119" i="17"/>
  <c r="Y119" i="17" s="1"/>
  <c r="W118" i="17"/>
  <c r="T118" i="17"/>
  <c r="O117" i="17"/>
  <c r="N117" i="17"/>
  <c r="H116" i="17"/>
  <c r="I116" i="17"/>
  <c r="G116" i="17"/>
  <c r="P118" i="13"/>
  <c r="F118" i="13"/>
  <c r="M118" i="13"/>
  <c r="M117" i="17"/>
  <c r="F117" i="17"/>
  <c r="P117" i="17"/>
  <c r="E118" i="17"/>
  <c r="V118" i="17" s="1"/>
  <c r="K116" i="17"/>
  <c r="H117" i="13"/>
  <c r="I117" i="13"/>
  <c r="G117" i="13"/>
  <c r="E119" i="13"/>
  <c r="Q117" i="13"/>
  <c r="L117" i="13" s="1"/>
  <c r="AB116" i="17" l="1"/>
  <c r="AC116" i="17"/>
  <c r="X116" i="17"/>
  <c r="AE116" i="17"/>
  <c r="U118" i="17"/>
  <c r="AA118" i="17" s="1"/>
  <c r="K118" i="13"/>
  <c r="Z117" i="17"/>
  <c r="S117" i="17" s="1"/>
  <c r="N119" i="13"/>
  <c r="O119" i="13"/>
  <c r="R120" i="17"/>
  <c r="Y120" i="17" s="1"/>
  <c r="W119" i="17"/>
  <c r="T119" i="17"/>
  <c r="H117" i="17"/>
  <c r="O118" i="17"/>
  <c r="N118" i="17"/>
  <c r="Q117" i="17"/>
  <c r="L117" i="17" s="1"/>
  <c r="I118" i="13"/>
  <c r="G117" i="17"/>
  <c r="I117" i="17"/>
  <c r="E119" i="17"/>
  <c r="V119" i="17" s="1"/>
  <c r="P118" i="17"/>
  <c r="F118" i="17"/>
  <c r="M118" i="17"/>
  <c r="J117" i="17"/>
  <c r="K117" i="17"/>
  <c r="H118" i="13"/>
  <c r="P119" i="13"/>
  <c r="F119" i="13"/>
  <c r="M119" i="13"/>
  <c r="J118" i="13"/>
  <c r="G118" i="13"/>
  <c r="E120" i="13"/>
  <c r="Q118" i="13"/>
  <c r="L118" i="13" s="1"/>
  <c r="Z118" i="17" l="1"/>
  <c r="AC117" i="17"/>
  <c r="K119" i="13"/>
  <c r="AD117" i="17"/>
  <c r="AD118" i="17" s="1"/>
  <c r="AF117" i="17"/>
  <c r="AB117" i="17"/>
  <c r="AE117" i="17"/>
  <c r="S118" i="17"/>
  <c r="X117" i="17"/>
  <c r="J119" i="13"/>
  <c r="N120" i="13"/>
  <c r="O120" i="13"/>
  <c r="U119" i="17"/>
  <c r="R121" i="17"/>
  <c r="Y121" i="17" s="1"/>
  <c r="W120" i="17"/>
  <c r="T120" i="17"/>
  <c r="O119" i="17"/>
  <c r="N119" i="17"/>
  <c r="Q118" i="17"/>
  <c r="H118" i="17"/>
  <c r="I118" i="17"/>
  <c r="H119" i="13"/>
  <c r="P120" i="13"/>
  <c r="M120" i="13"/>
  <c r="F120" i="13"/>
  <c r="I119" i="13"/>
  <c r="G118" i="17"/>
  <c r="J118" i="17"/>
  <c r="P119" i="17"/>
  <c r="F119" i="17"/>
  <c r="M119" i="17"/>
  <c r="E120" i="17"/>
  <c r="V120" i="17" s="1"/>
  <c r="K118" i="17"/>
  <c r="G119" i="13"/>
  <c r="Q119" i="13"/>
  <c r="L119" i="13" s="1"/>
  <c r="E121" i="13"/>
  <c r="AB118" i="17" l="1"/>
  <c r="AF118" i="17"/>
  <c r="AC118" i="17"/>
  <c r="AE118" i="17"/>
  <c r="X118" i="17"/>
  <c r="AD119" i="17" s="1"/>
  <c r="L118" i="17"/>
  <c r="G119" i="17" s="1"/>
  <c r="AF119" i="17"/>
  <c r="N121" i="13"/>
  <c r="O121" i="13"/>
  <c r="AA119" i="17"/>
  <c r="Z119" i="17"/>
  <c r="S119" i="17" s="1"/>
  <c r="U120" i="17"/>
  <c r="R122" i="17"/>
  <c r="Y122" i="17" s="1"/>
  <c r="W121" i="17"/>
  <c r="V121" i="17"/>
  <c r="U121" i="17"/>
  <c r="T121" i="17"/>
  <c r="O120" i="17"/>
  <c r="N120" i="17"/>
  <c r="Q119" i="17"/>
  <c r="J119" i="17"/>
  <c r="K119" i="17"/>
  <c r="J120" i="13"/>
  <c r="I119" i="17"/>
  <c r="K120" i="13"/>
  <c r="I120" i="13"/>
  <c r="F120" i="17"/>
  <c r="E121" i="17"/>
  <c r="P120" i="17"/>
  <c r="M120" i="17"/>
  <c r="H119" i="17"/>
  <c r="P121" i="13"/>
  <c r="F121" i="13"/>
  <c r="M121" i="13"/>
  <c r="H120" i="13"/>
  <c r="G120" i="13"/>
  <c r="E122" i="13"/>
  <c r="Q120" i="13"/>
  <c r="L120" i="13" s="1"/>
  <c r="AB119" i="17" l="1"/>
  <c r="AC119" i="17"/>
  <c r="L119" i="17"/>
  <c r="G120" i="17" s="1"/>
  <c r="AE119" i="17"/>
  <c r="X119" i="17"/>
  <c r="I121" i="13"/>
  <c r="AA120" i="17"/>
  <c r="Z120" i="17"/>
  <c r="S120" i="17" s="1"/>
  <c r="AA121" i="17"/>
  <c r="Z121" i="17"/>
  <c r="N122" i="13"/>
  <c r="O122" i="13"/>
  <c r="K121" i="13"/>
  <c r="R123" i="17"/>
  <c r="Y123" i="17" s="1"/>
  <c r="W122" i="17"/>
  <c r="T122" i="17"/>
  <c r="O121" i="17"/>
  <c r="N121" i="17"/>
  <c r="H121" i="13"/>
  <c r="Q120" i="17"/>
  <c r="H120" i="17"/>
  <c r="J120" i="17"/>
  <c r="P122" i="13"/>
  <c r="F122" i="13"/>
  <c r="M122" i="13"/>
  <c r="J121" i="13"/>
  <c r="M121" i="17"/>
  <c r="E122" i="17"/>
  <c r="P121" i="17"/>
  <c r="F121" i="17"/>
  <c r="G121" i="13"/>
  <c r="Q121" i="13"/>
  <c r="L121" i="13" s="1"/>
  <c r="E123" i="13"/>
  <c r="L120" i="17" l="1"/>
  <c r="AB120" i="17"/>
  <c r="I120" i="17"/>
  <c r="K120" i="17"/>
  <c r="K121" i="17" s="1"/>
  <c r="AF120" i="17"/>
  <c r="AE120" i="17"/>
  <c r="AD120" i="17"/>
  <c r="AC120" i="17"/>
  <c r="S121" i="17"/>
  <c r="X120" i="17"/>
  <c r="V122" i="17"/>
  <c r="N123" i="13"/>
  <c r="O123" i="13"/>
  <c r="I121" i="17"/>
  <c r="U122" i="17"/>
  <c r="R124" i="17"/>
  <c r="Y124" i="17" s="1"/>
  <c r="W123" i="17"/>
  <c r="T123" i="17"/>
  <c r="O122" i="17"/>
  <c r="N122" i="17"/>
  <c r="Q121" i="17"/>
  <c r="L121" i="17" s="1"/>
  <c r="I122" i="13"/>
  <c r="E123" i="17"/>
  <c r="V123" i="17" s="1"/>
  <c r="P122" i="17"/>
  <c r="F122" i="17"/>
  <c r="M122" i="17"/>
  <c r="P123" i="13"/>
  <c r="F123" i="13"/>
  <c r="M123" i="13"/>
  <c r="K122" i="13"/>
  <c r="G121" i="17"/>
  <c r="H121" i="17"/>
  <c r="J122" i="13"/>
  <c r="J121" i="17"/>
  <c r="G122" i="13"/>
  <c r="H122" i="13"/>
  <c r="E124" i="13"/>
  <c r="Q122" i="13"/>
  <c r="L122" i="13" s="1"/>
  <c r="AF121" i="17" l="1"/>
  <c r="U123" i="17"/>
  <c r="AD121" i="17"/>
  <c r="AE121" i="17"/>
  <c r="X121" i="17"/>
  <c r="AB121" i="17"/>
  <c r="Z123" i="17"/>
  <c r="AA123" i="17"/>
  <c r="AF122" i="17"/>
  <c r="N124" i="13"/>
  <c r="O124" i="13"/>
  <c r="AA122" i="17"/>
  <c r="Z122" i="17"/>
  <c r="S122" i="17" s="1"/>
  <c r="J122" i="17"/>
  <c r="AC121" i="17"/>
  <c r="AC122" i="17" s="1"/>
  <c r="R125" i="17"/>
  <c r="Y125" i="17" s="1"/>
  <c r="W124" i="17"/>
  <c r="T124" i="17"/>
  <c r="O123" i="17"/>
  <c r="N123" i="17"/>
  <c r="H122" i="17"/>
  <c r="Q122" i="17"/>
  <c r="L122" i="17" s="1"/>
  <c r="I123" i="13"/>
  <c r="K122" i="17"/>
  <c r="G122" i="17"/>
  <c r="P124" i="13"/>
  <c r="F124" i="13"/>
  <c r="M124" i="13"/>
  <c r="J123" i="13"/>
  <c r="K123" i="13"/>
  <c r="I122" i="17"/>
  <c r="F123" i="17"/>
  <c r="M123" i="17"/>
  <c r="P123" i="17"/>
  <c r="E124" i="17"/>
  <c r="V124" i="17" s="1"/>
  <c r="H123" i="13"/>
  <c r="G123" i="13"/>
  <c r="E125" i="13"/>
  <c r="Q123" i="13"/>
  <c r="L123" i="13" s="1"/>
  <c r="AB122" i="17" l="1"/>
  <c r="AE122" i="17"/>
  <c r="J123" i="17"/>
  <c r="N125" i="13"/>
  <c r="O125" i="13"/>
  <c r="S123" i="17"/>
  <c r="X122" i="17"/>
  <c r="AF123" i="17" s="1"/>
  <c r="AD122" i="17"/>
  <c r="Q123" i="17"/>
  <c r="L123" i="17" s="1"/>
  <c r="U124" i="17"/>
  <c r="R126" i="17"/>
  <c r="Y126" i="17" s="1"/>
  <c r="W125" i="17"/>
  <c r="T125" i="17"/>
  <c r="O124" i="17"/>
  <c r="N124" i="17"/>
  <c r="I124" i="13"/>
  <c r="K123" i="17"/>
  <c r="P125" i="13"/>
  <c r="F125" i="13"/>
  <c r="M125" i="13"/>
  <c r="G123" i="17"/>
  <c r="I123" i="17"/>
  <c r="E125" i="17"/>
  <c r="U125" i="17" s="1"/>
  <c r="F124" i="17"/>
  <c r="M124" i="17"/>
  <c r="P124" i="17"/>
  <c r="K124" i="13"/>
  <c r="J124" i="13"/>
  <c r="H123" i="17"/>
  <c r="G124" i="13"/>
  <c r="H124" i="13"/>
  <c r="E126" i="13"/>
  <c r="Q124" i="13"/>
  <c r="L124" i="13" s="1"/>
  <c r="AD123" i="17" l="1"/>
  <c r="AC123" i="17"/>
  <c r="AE123" i="17"/>
  <c r="AE124" i="17" s="1"/>
  <c r="V125" i="17"/>
  <c r="AA125" i="17" s="1"/>
  <c r="X123" i="17"/>
  <c r="AA124" i="17"/>
  <c r="Z124" i="17"/>
  <c r="S124" i="17" s="1"/>
  <c r="AB123" i="17"/>
  <c r="AB124" i="17" s="1"/>
  <c r="N126" i="13"/>
  <c r="O126" i="13"/>
  <c r="R127" i="17"/>
  <c r="Y127" i="17" s="1"/>
  <c r="W126" i="17"/>
  <c r="T126" i="17"/>
  <c r="O125" i="17"/>
  <c r="N125" i="17"/>
  <c r="I124" i="17"/>
  <c r="K124" i="17"/>
  <c r="Q124" i="17"/>
  <c r="L124" i="17" s="1"/>
  <c r="H124" i="17"/>
  <c r="G124" i="17"/>
  <c r="J124" i="17"/>
  <c r="I125" i="13"/>
  <c r="P126" i="13"/>
  <c r="F126" i="13"/>
  <c r="M126" i="13"/>
  <c r="J125" i="13"/>
  <c r="K125" i="13"/>
  <c r="F125" i="17"/>
  <c r="E126" i="17"/>
  <c r="V126" i="17" s="1"/>
  <c r="M125" i="17"/>
  <c r="P125" i="17"/>
  <c r="H125" i="13"/>
  <c r="G125" i="13"/>
  <c r="Q125" i="13"/>
  <c r="L125" i="13" s="1"/>
  <c r="E127" i="13"/>
  <c r="AC124" i="17" l="1"/>
  <c r="AF124" i="17"/>
  <c r="AD124" i="17"/>
  <c r="Z125" i="17"/>
  <c r="S125" i="17" s="1"/>
  <c r="X124" i="17"/>
  <c r="AE125" i="17" s="1"/>
  <c r="N127" i="13"/>
  <c r="O127" i="13"/>
  <c r="AB125" i="17"/>
  <c r="U126" i="17"/>
  <c r="R128" i="17"/>
  <c r="Y128" i="17" s="1"/>
  <c r="W127" i="17"/>
  <c r="T127" i="17"/>
  <c r="O126" i="17"/>
  <c r="N126" i="17"/>
  <c r="I126" i="13"/>
  <c r="K125" i="17"/>
  <c r="Q125" i="17"/>
  <c r="L125" i="17" s="1"/>
  <c r="Q126" i="13"/>
  <c r="L126" i="13" s="1"/>
  <c r="I125" i="17"/>
  <c r="J126" i="13"/>
  <c r="K126" i="13"/>
  <c r="J125" i="17"/>
  <c r="H125" i="17"/>
  <c r="P126" i="17"/>
  <c r="F126" i="17"/>
  <c r="M126" i="17"/>
  <c r="E127" i="17"/>
  <c r="V127" i="17" s="1"/>
  <c r="G125" i="17"/>
  <c r="P127" i="13"/>
  <c r="F127" i="13"/>
  <c r="M127" i="13"/>
  <c r="G126" i="13"/>
  <c r="H126" i="13"/>
  <c r="E128" i="13"/>
  <c r="AF125" i="17" l="1"/>
  <c r="U127" i="17"/>
  <c r="AA127" i="17" s="1"/>
  <c r="J126" i="17"/>
  <c r="AA126" i="17"/>
  <c r="Z126" i="17"/>
  <c r="S126" i="17" s="1"/>
  <c r="K127" i="13"/>
  <c r="AB126" i="17"/>
  <c r="N128" i="13"/>
  <c r="O128" i="13"/>
  <c r="I127" i="13"/>
  <c r="X125" i="17"/>
  <c r="AC125" i="17"/>
  <c r="AC126" i="17" s="1"/>
  <c r="AD125" i="17"/>
  <c r="AD126" i="17" s="1"/>
  <c r="Q126" i="17"/>
  <c r="L126" i="17" s="1"/>
  <c r="R129" i="17"/>
  <c r="Y129" i="17" s="1"/>
  <c r="W128" i="17"/>
  <c r="T128" i="17"/>
  <c r="O127" i="17"/>
  <c r="N127" i="17"/>
  <c r="I126" i="17"/>
  <c r="G126" i="17"/>
  <c r="H126" i="17"/>
  <c r="P128" i="13"/>
  <c r="M128" i="13"/>
  <c r="F128" i="13"/>
  <c r="J127" i="13"/>
  <c r="E128" i="17"/>
  <c r="U128" i="17" s="1"/>
  <c r="M127" i="17"/>
  <c r="F127" i="17"/>
  <c r="P127" i="17"/>
  <c r="K126" i="17"/>
  <c r="H127" i="13"/>
  <c r="G127" i="13"/>
  <c r="E129" i="13"/>
  <c r="Q127" i="13"/>
  <c r="L127" i="13" s="1"/>
  <c r="AF126" i="17" l="1"/>
  <c r="K128" i="13"/>
  <c r="AE126" i="17"/>
  <c r="Z127" i="17"/>
  <c r="S127" i="17" s="1"/>
  <c r="I127" i="17"/>
  <c r="AE127" i="17"/>
  <c r="K127" i="17"/>
  <c r="N129" i="13"/>
  <c r="O129" i="13"/>
  <c r="X126" i="17"/>
  <c r="V128" i="17"/>
  <c r="AA128" i="17" s="1"/>
  <c r="AB127" i="17"/>
  <c r="R130" i="17"/>
  <c r="Y130" i="17" s="1"/>
  <c r="W129" i="17"/>
  <c r="T129" i="17"/>
  <c r="O128" i="17"/>
  <c r="N128" i="17"/>
  <c r="Q127" i="17"/>
  <c r="L127" i="17" s="1"/>
  <c r="J127" i="17"/>
  <c r="P129" i="13"/>
  <c r="F129" i="13"/>
  <c r="M129" i="13"/>
  <c r="I128" i="13"/>
  <c r="G127" i="17"/>
  <c r="E129" i="17"/>
  <c r="V129" i="17" s="1"/>
  <c r="P128" i="17"/>
  <c r="M128" i="17"/>
  <c r="F128" i="17"/>
  <c r="J128" i="13"/>
  <c r="H127" i="17"/>
  <c r="G128" i="13"/>
  <c r="H128" i="13"/>
  <c r="E130" i="13"/>
  <c r="Q128" i="13"/>
  <c r="L128" i="13" s="1"/>
  <c r="AF127" i="17" l="1"/>
  <c r="AC127" i="17"/>
  <c r="AD127" i="17"/>
  <c r="Q129" i="13"/>
  <c r="L129" i="13" s="1"/>
  <c r="Z128" i="17"/>
  <c r="S128" i="17" s="1"/>
  <c r="N130" i="13"/>
  <c r="O130" i="13"/>
  <c r="X127" i="17"/>
  <c r="AC128" i="17" s="1"/>
  <c r="U129" i="17"/>
  <c r="R131" i="17"/>
  <c r="Y131" i="17" s="1"/>
  <c r="W130" i="17"/>
  <c r="T130" i="17"/>
  <c r="O129" i="17"/>
  <c r="N129" i="17"/>
  <c r="Q128" i="17"/>
  <c r="L128" i="17" s="1"/>
  <c r="K128" i="17"/>
  <c r="I128" i="17"/>
  <c r="I129" i="13"/>
  <c r="H128" i="17"/>
  <c r="E130" i="17"/>
  <c r="U130" i="17" s="1"/>
  <c r="F129" i="17"/>
  <c r="P129" i="17"/>
  <c r="M129" i="17"/>
  <c r="J129" i="13"/>
  <c r="G128" i="17"/>
  <c r="J128" i="17"/>
  <c r="P130" i="13"/>
  <c r="F130" i="13"/>
  <c r="M130" i="13"/>
  <c r="K129" i="13"/>
  <c r="H129" i="13"/>
  <c r="G129" i="13"/>
  <c r="E131" i="13"/>
  <c r="AF128" i="17" l="1"/>
  <c r="AE128" i="17"/>
  <c r="AB128" i="17"/>
  <c r="N131" i="13"/>
  <c r="O131" i="13"/>
  <c r="J130" i="13"/>
  <c r="X128" i="17"/>
  <c r="AB129" i="17" s="1"/>
  <c r="AD128" i="17"/>
  <c r="AA129" i="17"/>
  <c r="Z129" i="17"/>
  <c r="S129" i="17" s="1"/>
  <c r="K130" i="13"/>
  <c r="V130" i="17"/>
  <c r="Z130" i="17" s="1"/>
  <c r="R132" i="17"/>
  <c r="Y132" i="17" s="1"/>
  <c r="W131" i="17"/>
  <c r="T131" i="17"/>
  <c r="O130" i="17"/>
  <c r="N130" i="17"/>
  <c r="J129" i="17"/>
  <c r="Q129" i="17"/>
  <c r="L129" i="17" s="1"/>
  <c r="I129" i="17"/>
  <c r="G129" i="17"/>
  <c r="H129" i="17"/>
  <c r="K129" i="17"/>
  <c r="P131" i="13"/>
  <c r="F131" i="13"/>
  <c r="M131" i="13"/>
  <c r="I130" i="13"/>
  <c r="P130" i="17"/>
  <c r="M130" i="17"/>
  <c r="F130" i="17"/>
  <c r="E131" i="17"/>
  <c r="V131" i="17" s="1"/>
  <c r="G130" i="13"/>
  <c r="H130" i="13"/>
  <c r="E132" i="13"/>
  <c r="Q130" i="13"/>
  <c r="L130" i="13" s="1"/>
  <c r="AE129" i="17" l="1"/>
  <c r="AD129" i="17"/>
  <c r="AF129" i="17"/>
  <c r="AC129" i="17"/>
  <c r="S130" i="17"/>
  <c r="N132" i="13"/>
  <c r="O132" i="13"/>
  <c r="AA130" i="17"/>
  <c r="X129" i="17"/>
  <c r="R133" i="17"/>
  <c r="Y133" i="17" s="1"/>
  <c r="W132" i="17"/>
  <c r="T132" i="17"/>
  <c r="U131" i="17"/>
  <c r="O131" i="17"/>
  <c r="N131" i="17"/>
  <c r="Q130" i="17"/>
  <c r="L130" i="17" s="1"/>
  <c r="K130" i="17"/>
  <c r="K131" i="13"/>
  <c r="J130" i="17"/>
  <c r="I131" i="13"/>
  <c r="J131" i="13"/>
  <c r="P132" i="13"/>
  <c r="F132" i="13"/>
  <c r="M132" i="13"/>
  <c r="H130" i="17"/>
  <c r="M131" i="17"/>
  <c r="P131" i="17"/>
  <c r="E132" i="17"/>
  <c r="V132" i="17" s="1"/>
  <c r="F131" i="17"/>
  <c r="I130" i="17"/>
  <c r="G130" i="17"/>
  <c r="H131" i="13"/>
  <c r="G131" i="13"/>
  <c r="E133" i="13"/>
  <c r="Q131" i="13"/>
  <c r="L131" i="13" s="1"/>
  <c r="AE130" i="17" l="1"/>
  <c r="AF130" i="17"/>
  <c r="AC130" i="17"/>
  <c r="J132" i="13"/>
  <c r="AA131" i="17"/>
  <c r="Z131" i="17"/>
  <c r="S131" i="17" s="1"/>
  <c r="X130" i="17"/>
  <c r="N133" i="13"/>
  <c r="O133" i="13"/>
  <c r="AD130" i="17"/>
  <c r="AB130" i="17"/>
  <c r="U132" i="17"/>
  <c r="R134" i="17"/>
  <c r="Y134" i="17" s="1"/>
  <c r="W133" i="17"/>
  <c r="T133" i="17"/>
  <c r="O132" i="17"/>
  <c r="N132" i="17"/>
  <c r="J131" i="17"/>
  <c r="I132" i="13"/>
  <c r="I131" i="17"/>
  <c r="H131" i="17"/>
  <c r="Q131" i="17"/>
  <c r="L131" i="17" s="1"/>
  <c r="G131" i="17"/>
  <c r="Q132" i="13"/>
  <c r="L132" i="13" s="1"/>
  <c r="E133" i="17"/>
  <c r="U133" i="17" s="1"/>
  <c r="F132" i="17"/>
  <c r="P132" i="17"/>
  <c r="M132" i="17"/>
  <c r="P133" i="13"/>
  <c r="F133" i="13"/>
  <c r="M133" i="13"/>
  <c r="K131" i="17"/>
  <c r="K132" i="13"/>
  <c r="G132" i="13"/>
  <c r="H132" i="13"/>
  <c r="E134" i="13"/>
  <c r="AF131" i="17" l="1"/>
  <c r="AE131" i="17"/>
  <c r="X131" i="17"/>
  <c r="N134" i="13"/>
  <c r="O134" i="13"/>
  <c r="AB131" i="17"/>
  <c r="AC131" i="17"/>
  <c r="AD131" i="17"/>
  <c r="AA132" i="17"/>
  <c r="Z132" i="17"/>
  <c r="S132" i="17" s="1"/>
  <c r="Q132" i="17"/>
  <c r="L132" i="17" s="1"/>
  <c r="V133" i="17"/>
  <c r="Z133" i="17" s="1"/>
  <c r="R135" i="17"/>
  <c r="Y135" i="17" s="1"/>
  <c r="W134" i="17"/>
  <c r="T134" i="17"/>
  <c r="O133" i="17"/>
  <c r="N133" i="17"/>
  <c r="I133" i="13"/>
  <c r="G132" i="17"/>
  <c r="H132" i="17"/>
  <c r="J132" i="17"/>
  <c r="I132" i="17"/>
  <c r="K132" i="17"/>
  <c r="F133" i="17"/>
  <c r="M133" i="17"/>
  <c r="E134" i="17"/>
  <c r="V134" i="17" s="1"/>
  <c r="P133" i="17"/>
  <c r="K133" i="13"/>
  <c r="J133" i="13"/>
  <c r="P134" i="13"/>
  <c r="F134" i="13"/>
  <c r="M134" i="13"/>
  <c r="H133" i="13"/>
  <c r="G133" i="13"/>
  <c r="E135" i="13"/>
  <c r="Q133" i="13"/>
  <c r="L133" i="13" s="1"/>
  <c r="AE132" i="17" l="1"/>
  <c r="AF132" i="17"/>
  <c r="AD132" i="17"/>
  <c r="AB132" i="17"/>
  <c r="AC132" i="17"/>
  <c r="S133" i="17"/>
  <c r="AA133" i="17"/>
  <c r="U134" i="17"/>
  <c r="X132" i="17"/>
  <c r="AE133" i="17" s="1"/>
  <c r="N135" i="13"/>
  <c r="O135" i="13"/>
  <c r="R136" i="17"/>
  <c r="Y136" i="17" s="1"/>
  <c r="W135" i="17"/>
  <c r="T135" i="17"/>
  <c r="O134" i="17"/>
  <c r="N134" i="17"/>
  <c r="I134" i="13"/>
  <c r="Q133" i="17"/>
  <c r="L133" i="17" s="1"/>
  <c r="Q134" i="13"/>
  <c r="L134" i="13" s="1"/>
  <c r="H133" i="17"/>
  <c r="J133" i="17"/>
  <c r="G133" i="17"/>
  <c r="I133" i="17"/>
  <c r="K133" i="17"/>
  <c r="F134" i="17"/>
  <c r="M134" i="17"/>
  <c r="E135" i="17"/>
  <c r="V135" i="17" s="1"/>
  <c r="P134" i="17"/>
  <c r="P135" i="13"/>
  <c r="F135" i="13"/>
  <c r="M135" i="13"/>
  <c r="J134" i="13"/>
  <c r="K134" i="13"/>
  <c r="G134" i="13"/>
  <c r="H134" i="13"/>
  <c r="E136" i="13"/>
  <c r="AF133" i="17" l="1"/>
  <c r="AC133" i="17"/>
  <c r="X133" i="17"/>
  <c r="AB133" i="17"/>
  <c r="U135" i="17"/>
  <c r="AA135" i="17" s="1"/>
  <c r="AC134" i="17"/>
  <c r="AB134" i="17"/>
  <c r="N136" i="13"/>
  <c r="O136" i="13"/>
  <c r="AD133" i="17"/>
  <c r="AA134" i="17"/>
  <c r="Z134" i="17"/>
  <c r="S134" i="17" s="1"/>
  <c r="K135" i="13"/>
  <c r="J135" i="13"/>
  <c r="AE134" i="17"/>
  <c r="R137" i="17"/>
  <c r="Y137" i="17" s="1"/>
  <c r="W136" i="17"/>
  <c r="T136" i="17"/>
  <c r="O135" i="17"/>
  <c r="N135" i="17"/>
  <c r="J134" i="17"/>
  <c r="Q134" i="17"/>
  <c r="L134" i="17" s="1"/>
  <c r="I134" i="17"/>
  <c r="G134" i="17"/>
  <c r="I135" i="13"/>
  <c r="P136" i="13"/>
  <c r="F136" i="13"/>
  <c r="M136" i="13"/>
  <c r="F135" i="17"/>
  <c r="M135" i="17"/>
  <c r="P135" i="17"/>
  <c r="E136" i="17"/>
  <c r="V136" i="17" s="1"/>
  <c r="K134" i="17"/>
  <c r="H134" i="17"/>
  <c r="H135" i="13"/>
  <c r="G135" i="13"/>
  <c r="Q135" i="13"/>
  <c r="L135" i="13" s="1"/>
  <c r="E137" i="13"/>
  <c r="AF134" i="17" l="1"/>
  <c r="AD134" i="17"/>
  <c r="Z135" i="17"/>
  <c r="U136" i="17"/>
  <c r="Z136" i="17" s="1"/>
  <c r="S135" i="17"/>
  <c r="X134" i="17"/>
  <c r="AD135" i="17" s="1"/>
  <c r="I136" i="13"/>
  <c r="N137" i="13"/>
  <c r="O137" i="13"/>
  <c r="K136" i="13"/>
  <c r="R138" i="17"/>
  <c r="Y138" i="17" s="1"/>
  <c r="W137" i="17"/>
  <c r="U137" i="17"/>
  <c r="T137" i="17"/>
  <c r="O136" i="17"/>
  <c r="N136" i="17"/>
  <c r="Q135" i="17"/>
  <c r="J136" i="13"/>
  <c r="I135" i="17"/>
  <c r="E137" i="17"/>
  <c r="V137" i="17" s="1"/>
  <c r="P136" i="17"/>
  <c r="F136" i="17"/>
  <c r="M136" i="17"/>
  <c r="G135" i="17"/>
  <c r="J135" i="17"/>
  <c r="P137" i="13"/>
  <c r="F137" i="13"/>
  <c r="M137" i="13"/>
  <c r="H135" i="17"/>
  <c r="K135" i="17"/>
  <c r="G136" i="13"/>
  <c r="H136" i="13"/>
  <c r="Q136" i="13"/>
  <c r="L136" i="13" s="1"/>
  <c r="E138" i="13"/>
  <c r="AE135" i="17" l="1"/>
  <c r="AE136" i="17" s="1"/>
  <c r="AB135" i="17"/>
  <c r="AF135" i="17"/>
  <c r="AA136" i="17"/>
  <c r="S136" i="17"/>
  <c r="X135" i="17"/>
  <c r="AB136" i="17" s="1"/>
  <c r="AC135" i="17"/>
  <c r="AA137" i="17"/>
  <c r="Z137" i="17"/>
  <c r="N138" i="13"/>
  <c r="O138" i="13"/>
  <c r="L135" i="17"/>
  <c r="I136" i="17" s="1"/>
  <c r="R139" i="17"/>
  <c r="Y139" i="17" s="1"/>
  <c r="W138" i="17"/>
  <c r="T138" i="17"/>
  <c r="O137" i="17"/>
  <c r="N137" i="17"/>
  <c r="Q136" i="17"/>
  <c r="I137" i="13"/>
  <c r="K136" i="17"/>
  <c r="E138" i="17"/>
  <c r="V138" i="17" s="1"/>
  <c r="P137" i="17"/>
  <c r="M137" i="17"/>
  <c r="F137" i="17"/>
  <c r="K137" i="13"/>
  <c r="J137" i="13"/>
  <c r="P138" i="13"/>
  <c r="F138" i="13"/>
  <c r="M138" i="13"/>
  <c r="H137" i="13"/>
  <c r="G137" i="13"/>
  <c r="Q137" i="13"/>
  <c r="L137" i="13" s="1"/>
  <c r="E139" i="13"/>
  <c r="AF136" i="17" l="1"/>
  <c r="S137" i="17"/>
  <c r="J136" i="17"/>
  <c r="AC136" i="17"/>
  <c r="AD136" i="17"/>
  <c r="X136" i="17"/>
  <c r="G136" i="17"/>
  <c r="L136" i="17"/>
  <c r="I137" i="17" s="1"/>
  <c r="H136" i="17"/>
  <c r="N139" i="13"/>
  <c r="O139" i="13"/>
  <c r="U138" i="17"/>
  <c r="R140" i="17"/>
  <c r="Y140" i="17" s="1"/>
  <c r="W139" i="17"/>
  <c r="T139" i="17"/>
  <c r="N138" i="17"/>
  <c r="O138" i="17"/>
  <c r="Q137" i="17"/>
  <c r="I138" i="13"/>
  <c r="J138" i="13"/>
  <c r="K138" i="13"/>
  <c r="P138" i="17"/>
  <c r="M138" i="17"/>
  <c r="F138" i="17"/>
  <c r="E139" i="17"/>
  <c r="V139" i="17" s="1"/>
  <c r="P139" i="13"/>
  <c r="F139" i="13"/>
  <c r="M139" i="13"/>
  <c r="G138" i="13"/>
  <c r="H138" i="13"/>
  <c r="Q138" i="13"/>
  <c r="L138" i="13" s="1"/>
  <c r="E140" i="13"/>
  <c r="AD137" i="17" l="1"/>
  <c r="J137" i="17"/>
  <c r="AE137" i="17"/>
  <c r="AF137" i="17"/>
  <c r="K137" i="17"/>
  <c r="H137" i="17"/>
  <c r="U139" i="17"/>
  <c r="Z139" i="17" s="1"/>
  <c r="AC137" i="17"/>
  <c r="AC138" i="17" s="1"/>
  <c r="AB137" i="17"/>
  <c r="L137" i="17"/>
  <c r="I138" i="17" s="1"/>
  <c r="G137" i="17"/>
  <c r="X137" i="17"/>
  <c r="K139" i="13"/>
  <c r="AA138" i="17"/>
  <c r="Z138" i="17"/>
  <c r="S138" i="17" s="1"/>
  <c r="N140" i="13"/>
  <c r="O140" i="13"/>
  <c r="R141" i="17"/>
  <c r="Y141" i="17" s="1"/>
  <c r="W140" i="17"/>
  <c r="T140" i="17"/>
  <c r="O139" i="17"/>
  <c r="N139" i="17"/>
  <c r="I139" i="13"/>
  <c r="Q138" i="17"/>
  <c r="J139" i="13"/>
  <c r="P140" i="13"/>
  <c r="F140" i="13"/>
  <c r="M140" i="13"/>
  <c r="E140" i="17"/>
  <c r="U140" i="17" s="1"/>
  <c r="F139" i="17"/>
  <c r="M139" i="17"/>
  <c r="P139" i="17"/>
  <c r="H139" i="13"/>
  <c r="G139" i="13"/>
  <c r="E141" i="13"/>
  <c r="Q139" i="13"/>
  <c r="L139" i="13" s="1"/>
  <c r="AD138" i="17" l="1"/>
  <c r="K138" i="17"/>
  <c r="L138" i="17"/>
  <c r="I139" i="17" s="1"/>
  <c r="AE138" i="17"/>
  <c r="J138" i="17"/>
  <c r="J139" i="17" s="1"/>
  <c r="AF138" i="17"/>
  <c r="G138" i="17"/>
  <c r="G139" i="17" s="1"/>
  <c r="AA139" i="17"/>
  <c r="H138" i="17"/>
  <c r="AB138" i="17"/>
  <c r="X138" i="17"/>
  <c r="N141" i="13"/>
  <c r="O141" i="13"/>
  <c r="V140" i="17"/>
  <c r="AA140" i="17" s="1"/>
  <c r="S139" i="17"/>
  <c r="Q139" i="17"/>
  <c r="R142" i="17"/>
  <c r="Y142" i="17" s="1"/>
  <c r="W141" i="17"/>
  <c r="T141" i="17"/>
  <c r="O140" i="17"/>
  <c r="N140" i="17"/>
  <c r="K139" i="17"/>
  <c r="I140" i="13"/>
  <c r="K140" i="13"/>
  <c r="P141" i="13"/>
  <c r="F141" i="13"/>
  <c r="M141" i="13"/>
  <c r="M140" i="17"/>
  <c r="F140" i="17"/>
  <c r="P140" i="17"/>
  <c r="E141" i="17"/>
  <c r="V141" i="17" s="1"/>
  <c r="J140" i="13"/>
  <c r="G140" i="13"/>
  <c r="H140" i="13"/>
  <c r="Q140" i="13"/>
  <c r="L140" i="13" s="1"/>
  <c r="E142" i="13"/>
  <c r="H139" i="17" l="1"/>
  <c r="AB139" i="17"/>
  <c r="AE139" i="17"/>
  <c r="X139" i="17"/>
  <c r="AC139" i="17"/>
  <c r="AF139" i="17"/>
  <c r="AF140" i="17" s="1"/>
  <c r="AD139" i="17"/>
  <c r="AD140" i="17" s="1"/>
  <c r="Z140" i="17"/>
  <c r="S140" i="17" s="1"/>
  <c r="U141" i="17"/>
  <c r="Z141" i="17" s="1"/>
  <c r="I141" i="13"/>
  <c r="L139" i="17"/>
  <c r="N142" i="13"/>
  <c r="O142" i="13"/>
  <c r="AE140" i="17"/>
  <c r="AC140" i="17"/>
  <c r="R143" i="17"/>
  <c r="Y143" i="17" s="1"/>
  <c r="W142" i="17"/>
  <c r="T142" i="17"/>
  <c r="O141" i="17"/>
  <c r="N141" i="17"/>
  <c r="Q140" i="17"/>
  <c r="J140" i="17"/>
  <c r="J141" i="13"/>
  <c r="K141" i="13"/>
  <c r="P142" i="13"/>
  <c r="F142" i="13"/>
  <c r="M142" i="13"/>
  <c r="P141" i="17"/>
  <c r="F141" i="17"/>
  <c r="E142" i="17"/>
  <c r="U142" i="17" s="1"/>
  <c r="M141" i="17"/>
  <c r="H141" i="13"/>
  <c r="G141" i="13"/>
  <c r="E143" i="13"/>
  <c r="Q141" i="13"/>
  <c r="L141" i="13" s="1"/>
  <c r="H140" i="17" l="1"/>
  <c r="AB140" i="17"/>
  <c r="AA141" i="17"/>
  <c r="K140" i="17"/>
  <c r="X140" i="17"/>
  <c r="AF141" i="17" s="1"/>
  <c r="S141" i="17"/>
  <c r="I140" i="17"/>
  <c r="L140" i="17"/>
  <c r="J141" i="17" s="1"/>
  <c r="K142" i="13"/>
  <c r="N143" i="13"/>
  <c r="O143" i="13"/>
  <c r="G140" i="17"/>
  <c r="AE141" i="17"/>
  <c r="Q141" i="17"/>
  <c r="V142" i="17"/>
  <c r="AA142" i="17" s="1"/>
  <c r="R144" i="17"/>
  <c r="Y144" i="17" s="1"/>
  <c r="W143" i="17"/>
  <c r="T143" i="17"/>
  <c r="O142" i="17"/>
  <c r="N142" i="17"/>
  <c r="J142" i="13"/>
  <c r="F142" i="17"/>
  <c r="M142" i="17"/>
  <c r="P142" i="17"/>
  <c r="E143" i="17"/>
  <c r="V143" i="17" s="1"/>
  <c r="P143" i="13"/>
  <c r="F143" i="13"/>
  <c r="M143" i="13"/>
  <c r="I142" i="13"/>
  <c r="G142" i="13"/>
  <c r="H142" i="13"/>
  <c r="Q142" i="13"/>
  <c r="L142" i="13" s="1"/>
  <c r="E144" i="13"/>
  <c r="K141" i="17" l="1"/>
  <c r="AB141" i="17"/>
  <c r="AD141" i="17"/>
  <c r="AC141" i="17"/>
  <c r="G141" i="17"/>
  <c r="X141" i="17"/>
  <c r="Z142" i="17"/>
  <c r="S142" i="17" s="1"/>
  <c r="H141" i="17"/>
  <c r="L141" i="17"/>
  <c r="U143" i="17"/>
  <c r="I141" i="17"/>
  <c r="N144" i="13"/>
  <c r="O144" i="13"/>
  <c r="R145" i="17"/>
  <c r="Y145" i="17" s="1"/>
  <c r="W144" i="17"/>
  <c r="T144" i="17"/>
  <c r="O143" i="17"/>
  <c r="N143" i="17"/>
  <c r="Q142" i="17"/>
  <c r="P144" i="13"/>
  <c r="M144" i="13"/>
  <c r="F144" i="13"/>
  <c r="I143" i="13"/>
  <c r="M143" i="17"/>
  <c r="E144" i="17"/>
  <c r="V144" i="17" s="1"/>
  <c r="F143" i="17"/>
  <c r="P143" i="17"/>
  <c r="J143" i="13"/>
  <c r="K143" i="13"/>
  <c r="H143" i="13"/>
  <c r="G143" i="13"/>
  <c r="E145" i="13"/>
  <c r="Q143" i="13"/>
  <c r="L143" i="13" s="1"/>
  <c r="AC142" i="17" l="1"/>
  <c r="AE142" i="17"/>
  <c r="H142" i="17"/>
  <c r="U144" i="17"/>
  <c r="Z144" i="17" s="1"/>
  <c r="AD142" i="17"/>
  <c r="K142" i="17"/>
  <c r="J142" i="17"/>
  <c r="J143" i="17" s="1"/>
  <c r="I142" i="17"/>
  <c r="I143" i="17" s="1"/>
  <c r="AF142" i="17"/>
  <c r="AF143" i="17" s="1"/>
  <c r="G142" i="17"/>
  <c r="AB142" i="17"/>
  <c r="L142" i="17"/>
  <c r="H143" i="17" s="1"/>
  <c r="Q143" i="17"/>
  <c r="N145" i="13"/>
  <c r="O145" i="13"/>
  <c r="X142" i="17"/>
  <c r="AE143" i="17" s="1"/>
  <c r="AA143" i="17"/>
  <c r="Z143" i="17"/>
  <c r="S143" i="17" s="1"/>
  <c r="R146" i="17"/>
  <c r="Y146" i="17" s="1"/>
  <c r="W145" i="17"/>
  <c r="T145" i="17"/>
  <c r="O144" i="17"/>
  <c r="N144" i="17"/>
  <c r="K144" i="13"/>
  <c r="P144" i="17"/>
  <c r="F144" i="17"/>
  <c r="E145" i="17"/>
  <c r="V145" i="17" s="1"/>
  <c r="M144" i="17"/>
  <c r="P145" i="13"/>
  <c r="F145" i="13"/>
  <c r="M145" i="13"/>
  <c r="I144" i="13"/>
  <c r="J144" i="13"/>
  <c r="G144" i="13"/>
  <c r="H144" i="13"/>
  <c r="Q144" i="13"/>
  <c r="L144" i="13" s="1"/>
  <c r="E146" i="13"/>
  <c r="AA144" i="17" l="1"/>
  <c r="G143" i="17"/>
  <c r="L143" i="17"/>
  <c r="H144" i="17" s="1"/>
  <c r="K143" i="17"/>
  <c r="S144" i="17"/>
  <c r="X143" i="17"/>
  <c r="AF144" i="17" s="1"/>
  <c r="AE144" i="17"/>
  <c r="N146" i="13"/>
  <c r="O146" i="13"/>
  <c r="AB143" i="17"/>
  <c r="AD143" i="17"/>
  <c r="AC143" i="17"/>
  <c r="U145" i="17"/>
  <c r="Q144" i="17"/>
  <c r="R147" i="17"/>
  <c r="Y147" i="17" s="1"/>
  <c r="W146" i="17"/>
  <c r="T146" i="17"/>
  <c r="O145" i="17"/>
  <c r="N145" i="17"/>
  <c r="P146" i="13"/>
  <c r="F146" i="13"/>
  <c r="M146" i="13"/>
  <c r="I145" i="13"/>
  <c r="J144" i="17"/>
  <c r="F145" i="17"/>
  <c r="E146" i="17"/>
  <c r="U146" i="17" s="1"/>
  <c r="M145" i="17"/>
  <c r="P145" i="17"/>
  <c r="J145" i="13"/>
  <c r="I144" i="17"/>
  <c r="K145" i="13"/>
  <c r="H145" i="13"/>
  <c r="G145" i="13"/>
  <c r="E147" i="13"/>
  <c r="Q145" i="13"/>
  <c r="L145" i="13" s="1"/>
  <c r="G144" i="17" l="1"/>
  <c r="K144" i="17"/>
  <c r="AC144" i="17"/>
  <c r="AD144" i="17"/>
  <c r="AB144" i="17"/>
  <c r="V146" i="17"/>
  <c r="AA146" i="17" s="1"/>
  <c r="X144" i="17"/>
  <c r="AF145" i="17" s="1"/>
  <c r="N147" i="13"/>
  <c r="O147" i="13"/>
  <c r="AA145" i="17"/>
  <c r="Z145" i="17"/>
  <c r="S145" i="17" s="1"/>
  <c r="L144" i="17"/>
  <c r="H145" i="17" s="1"/>
  <c r="R148" i="17"/>
  <c r="Y148" i="17" s="1"/>
  <c r="W147" i="17"/>
  <c r="T147" i="17"/>
  <c r="O146" i="17"/>
  <c r="N146" i="17"/>
  <c r="I146" i="13"/>
  <c r="Q145" i="17"/>
  <c r="P147" i="13"/>
  <c r="F147" i="13"/>
  <c r="M147" i="13"/>
  <c r="K146" i="13"/>
  <c r="P146" i="17"/>
  <c r="M146" i="17"/>
  <c r="E147" i="17"/>
  <c r="V147" i="17" s="1"/>
  <c r="F146" i="17"/>
  <c r="J146" i="13"/>
  <c r="G146" i="13"/>
  <c r="H146" i="13"/>
  <c r="Q146" i="13"/>
  <c r="L146" i="13" s="1"/>
  <c r="E148" i="13"/>
  <c r="AB145" i="17" l="1"/>
  <c r="G145" i="17"/>
  <c r="AC145" i="17"/>
  <c r="L145" i="17"/>
  <c r="H146" i="17" s="1"/>
  <c r="AD145" i="17"/>
  <c r="I145" i="17"/>
  <c r="I146" i="17" s="1"/>
  <c r="K145" i="17"/>
  <c r="K146" i="17" s="1"/>
  <c r="AE145" i="17"/>
  <c r="AE146" i="17" s="1"/>
  <c r="J145" i="17"/>
  <c r="Z146" i="17"/>
  <c r="S146" i="17" s="1"/>
  <c r="X145" i="17"/>
  <c r="AF146" i="17" s="1"/>
  <c r="Q146" i="17"/>
  <c r="N148" i="13"/>
  <c r="O148" i="13"/>
  <c r="U147" i="17"/>
  <c r="R149" i="17"/>
  <c r="Y149" i="17" s="1"/>
  <c r="W148" i="17"/>
  <c r="T148" i="17"/>
  <c r="O147" i="17"/>
  <c r="N147" i="17"/>
  <c r="G146" i="17"/>
  <c r="J147" i="13"/>
  <c r="K147" i="13"/>
  <c r="P148" i="13"/>
  <c r="F148" i="13"/>
  <c r="M148" i="13"/>
  <c r="I147" i="13"/>
  <c r="F147" i="17"/>
  <c r="M147" i="17"/>
  <c r="E148" i="17"/>
  <c r="V148" i="17" s="1"/>
  <c r="P147" i="17"/>
  <c r="H147" i="13"/>
  <c r="G147" i="13"/>
  <c r="Q147" i="13"/>
  <c r="L147" i="13" s="1"/>
  <c r="E149" i="13"/>
  <c r="J146" i="17" l="1"/>
  <c r="J147" i="17" s="1"/>
  <c r="AB146" i="17"/>
  <c r="L146" i="17"/>
  <c r="H147" i="17" s="1"/>
  <c r="K147" i="17"/>
  <c r="Q147" i="17"/>
  <c r="L147" i="17" s="1"/>
  <c r="N149" i="13"/>
  <c r="O149" i="13"/>
  <c r="X146" i="17"/>
  <c r="AF147" i="17" s="1"/>
  <c r="AA147" i="17"/>
  <c r="Z147" i="17"/>
  <c r="S147" i="17" s="1"/>
  <c r="AD146" i="17"/>
  <c r="AC146" i="17"/>
  <c r="U148" i="17"/>
  <c r="R150" i="17"/>
  <c r="Y150" i="17" s="1"/>
  <c r="W149" i="17"/>
  <c r="T149" i="17"/>
  <c r="O148" i="17"/>
  <c r="N148" i="17"/>
  <c r="I147" i="17"/>
  <c r="K148" i="13"/>
  <c r="K149" i="13" s="1"/>
  <c r="J148" i="13"/>
  <c r="J149" i="13" s="1"/>
  <c r="E149" i="17"/>
  <c r="V149" i="17" s="1"/>
  <c r="P148" i="17"/>
  <c r="F148" i="17"/>
  <c r="M148" i="17"/>
  <c r="P149" i="13"/>
  <c r="F149" i="13"/>
  <c r="M149" i="13"/>
  <c r="I148" i="13"/>
  <c r="G147" i="17"/>
  <c r="G148" i="13"/>
  <c r="H148" i="13"/>
  <c r="Q148" i="13"/>
  <c r="L148" i="13" s="1"/>
  <c r="E150" i="13"/>
  <c r="AE147" i="17" l="1"/>
  <c r="J148" i="17"/>
  <c r="AD147" i="17"/>
  <c r="AC147" i="17"/>
  <c r="AA148" i="17"/>
  <c r="Z148" i="17"/>
  <c r="S148" i="17" s="1"/>
  <c r="X147" i="17"/>
  <c r="AF148" i="17" s="1"/>
  <c r="N150" i="13"/>
  <c r="O150" i="13"/>
  <c r="AB147" i="17"/>
  <c r="U149" i="17"/>
  <c r="R151" i="17"/>
  <c r="Y151" i="17" s="1"/>
  <c r="W150" i="17"/>
  <c r="T150" i="17"/>
  <c r="O149" i="17"/>
  <c r="N149" i="17"/>
  <c r="G148" i="17"/>
  <c r="H148" i="17"/>
  <c r="I148" i="17"/>
  <c r="Q148" i="17"/>
  <c r="L148" i="17" s="1"/>
  <c r="E150" i="17"/>
  <c r="V150" i="17" s="1"/>
  <c r="P149" i="17"/>
  <c r="F149" i="17"/>
  <c r="M149" i="17"/>
  <c r="P150" i="13"/>
  <c r="F150" i="13"/>
  <c r="M150" i="13"/>
  <c r="I149" i="13"/>
  <c r="K148" i="17"/>
  <c r="H149" i="13"/>
  <c r="G149" i="13"/>
  <c r="Q149" i="13"/>
  <c r="L149" i="13" s="1"/>
  <c r="E151" i="13"/>
  <c r="AE148" i="17" l="1"/>
  <c r="J150" i="13"/>
  <c r="AD148" i="17"/>
  <c r="AC148" i="17"/>
  <c r="AB148" i="17"/>
  <c r="U150" i="17"/>
  <c r="Z150" i="17" s="1"/>
  <c r="N151" i="13"/>
  <c r="O151" i="13"/>
  <c r="X148" i="17"/>
  <c r="AE149" i="17" s="1"/>
  <c r="AA149" i="17"/>
  <c r="Z149" i="17"/>
  <c r="S149" i="17" s="1"/>
  <c r="R152" i="17"/>
  <c r="Y152" i="17" s="1"/>
  <c r="W151" i="17"/>
  <c r="V151" i="17"/>
  <c r="T151" i="17"/>
  <c r="O150" i="17"/>
  <c r="N150" i="17"/>
  <c r="Q149" i="17"/>
  <c r="L149" i="17" s="1"/>
  <c r="K150" i="13"/>
  <c r="H149" i="17"/>
  <c r="I149" i="17"/>
  <c r="J149" i="17"/>
  <c r="G149" i="17"/>
  <c r="K149" i="17"/>
  <c r="P150" i="17"/>
  <c r="M150" i="17"/>
  <c r="F150" i="17"/>
  <c r="E151" i="17"/>
  <c r="U151" i="17" s="1"/>
  <c r="P151" i="13"/>
  <c r="F151" i="13"/>
  <c r="M151" i="13"/>
  <c r="I150" i="13"/>
  <c r="G150" i="13"/>
  <c r="H150" i="13"/>
  <c r="Q150" i="13"/>
  <c r="L150" i="13" s="1"/>
  <c r="E152" i="13"/>
  <c r="AF149" i="17" l="1"/>
  <c r="AA150" i="17"/>
  <c r="S150" i="17"/>
  <c r="K151" i="13"/>
  <c r="AA151" i="17"/>
  <c r="Z151" i="17"/>
  <c r="S151" i="17" s="1"/>
  <c r="X149" i="17"/>
  <c r="AB149" i="17"/>
  <c r="AC149" i="17"/>
  <c r="N152" i="13"/>
  <c r="O152" i="13"/>
  <c r="AD149" i="17"/>
  <c r="R153" i="17"/>
  <c r="Y153" i="17" s="1"/>
  <c r="W152" i="17"/>
  <c r="T152" i="17"/>
  <c r="K150" i="17"/>
  <c r="O151" i="17"/>
  <c r="N151" i="17"/>
  <c r="I151" i="13"/>
  <c r="Q150" i="17"/>
  <c r="L150" i="17" s="1"/>
  <c r="Q151" i="13"/>
  <c r="L151" i="13" s="1"/>
  <c r="P152" i="13"/>
  <c r="F152" i="13"/>
  <c r="M152" i="13"/>
  <c r="J151" i="13"/>
  <c r="P151" i="17"/>
  <c r="E152" i="17"/>
  <c r="U152" i="17" s="1"/>
  <c r="F151" i="17"/>
  <c r="M151" i="17"/>
  <c r="J150" i="17"/>
  <c r="G150" i="17"/>
  <c r="I150" i="17"/>
  <c r="H150" i="17"/>
  <c r="H151" i="13"/>
  <c r="G151" i="13"/>
  <c r="E153" i="13"/>
  <c r="AF150" i="17" l="1"/>
  <c r="AE150" i="17"/>
  <c r="V152" i="17"/>
  <c r="AA152" i="17" s="1"/>
  <c r="J151" i="17"/>
  <c r="AB150" i="17"/>
  <c r="K152" i="13"/>
  <c r="AC150" i="17"/>
  <c r="AC151" i="17" s="1"/>
  <c r="N153" i="13"/>
  <c r="O153" i="13"/>
  <c r="AD150" i="17"/>
  <c r="X150" i="17"/>
  <c r="J152" i="13"/>
  <c r="Q152" i="13"/>
  <c r="L152" i="13" s="1"/>
  <c r="R154" i="17"/>
  <c r="Y154" i="17" s="1"/>
  <c r="W153" i="17"/>
  <c r="T153" i="17"/>
  <c r="O152" i="17"/>
  <c r="N152" i="17"/>
  <c r="Q151" i="17"/>
  <c r="L151" i="17" s="1"/>
  <c r="I151" i="17"/>
  <c r="H151" i="17"/>
  <c r="K151" i="17"/>
  <c r="P153" i="13"/>
  <c r="F153" i="13"/>
  <c r="M153" i="13"/>
  <c r="P152" i="17"/>
  <c r="E153" i="17"/>
  <c r="U153" i="17" s="1"/>
  <c r="M152" i="17"/>
  <c r="F152" i="17"/>
  <c r="I152" i="13"/>
  <c r="G151" i="17"/>
  <c r="G152" i="13"/>
  <c r="H152" i="13"/>
  <c r="E154" i="13"/>
  <c r="AF151" i="17" l="1"/>
  <c r="Z152" i="17"/>
  <c r="S152" i="17" s="1"/>
  <c r="AE151" i="17"/>
  <c r="J152" i="17"/>
  <c r="AB151" i="17"/>
  <c r="K153" i="13"/>
  <c r="V153" i="17"/>
  <c r="AA153" i="17" s="1"/>
  <c r="AD151" i="17"/>
  <c r="AD152" i="17" s="1"/>
  <c r="J153" i="13"/>
  <c r="N154" i="13"/>
  <c r="O154" i="13"/>
  <c r="X151" i="17"/>
  <c r="AE152" i="17"/>
  <c r="Q152" i="17"/>
  <c r="L152" i="17" s="1"/>
  <c r="R155" i="17"/>
  <c r="Y155" i="17" s="1"/>
  <c r="W154" i="17"/>
  <c r="T154" i="17"/>
  <c r="O153" i="17"/>
  <c r="N153" i="17"/>
  <c r="I152" i="17"/>
  <c r="I153" i="13"/>
  <c r="G152" i="17"/>
  <c r="P153" i="17"/>
  <c r="E154" i="17"/>
  <c r="V154" i="17" s="1"/>
  <c r="M153" i="17"/>
  <c r="F153" i="17"/>
  <c r="P154" i="13"/>
  <c r="F154" i="13"/>
  <c r="M154" i="13"/>
  <c r="K152" i="17"/>
  <c r="H152" i="17"/>
  <c r="H153" i="13"/>
  <c r="G153" i="13"/>
  <c r="E155" i="13"/>
  <c r="Q153" i="13"/>
  <c r="L153" i="13" s="1"/>
  <c r="Z153" i="17" l="1"/>
  <c r="S153" i="17" s="1"/>
  <c r="AB152" i="17"/>
  <c r="K154" i="13"/>
  <c r="AF152" i="17"/>
  <c r="U154" i="17"/>
  <c r="AA154" i="17" s="1"/>
  <c r="X152" i="17"/>
  <c r="AB153" i="17" s="1"/>
  <c r="N155" i="13"/>
  <c r="O155" i="13"/>
  <c r="Q153" i="17"/>
  <c r="L153" i="17" s="1"/>
  <c r="AC152" i="17"/>
  <c r="R156" i="17"/>
  <c r="Y156" i="17" s="1"/>
  <c r="W155" i="17"/>
  <c r="T155" i="17"/>
  <c r="O154" i="17"/>
  <c r="N154" i="17"/>
  <c r="I153" i="17"/>
  <c r="G153" i="17"/>
  <c r="F154" i="17"/>
  <c r="E155" i="17"/>
  <c r="V155" i="17" s="1"/>
  <c r="M154" i="17"/>
  <c r="P154" i="17"/>
  <c r="J153" i="17"/>
  <c r="I154" i="13"/>
  <c r="P155" i="13"/>
  <c r="F155" i="13"/>
  <c r="M155" i="13"/>
  <c r="H153" i="17"/>
  <c r="K153" i="17"/>
  <c r="J154" i="13"/>
  <c r="G154" i="13"/>
  <c r="H154" i="13"/>
  <c r="Q154" i="13"/>
  <c r="L154" i="13" s="1"/>
  <c r="E156" i="13"/>
  <c r="Z154" i="17" l="1"/>
  <c r="S154" i="17" s="1"/>
  <c r="X153" i="17"/>
  <c r="AB154" i="17" s="1"/>
  <c r="AF153" i="17"/>
  <c r="AF154" i="17" s="1"/>
  <c r="AE153" i="17"/>
  <c r="AD153" i="17"/>
  <c r="AD154" i="17" s="1"/>
  <c r="U155" i="17"/>
  <c r="AA155" i="17" s="1"/>
  <c r="AE154" i="17"/>
  <c r="N156" i="13"/>
  <c r="O156" i="13"/>
  <c r="AC153" i="17"/>
  <c r="AC154" i="17" s="1"/>
  <c r="R157" i="17"/>
  <c r="Y157" i="17" s="1"/>
  <c r="W156" i="17"/>
  <c r="T156" i="17"/>
  <c r="O155" i="17"/>
  <c r="N155" i="17"/>
  <c r="Q154" i="17"/>
  <c r="L154" i="17" s="1"/>
  <c r="I154" i="17"/>
  <c r="J154" i="17"/>
  <c r="G154" i="17"/>
  <c r="I155" i="13"/>
  <c r="K154" i="17"/>
  <c r="P156" i="13"/>
  <c r="F156" i="13"/>
  <c r="M156" i="13"/>
  <c r="M155" i="17"/>
  <c r="F155" i="17"/>
  <c r="E156" i="17"/>
  <c r="U156" i="17" s="1"/>
  <c r="P155" i="17"/>
  <c r="H154" i="17"/>
  <c r="J155" i="13"/>
  <c r="K155" i="13"/>
  <c r="H155" i="13"/>
  <c r="G155" i="13"/>
  <c r="Q155" i="13"/>
  <c r="L155" i="13" s="1"/>
  <c r="E157" i="13"/>
  <c r="V156" i="17" l="1"/>
  <c r="Z156" i="17" s="1"/>
  <c r="Z155" i="17"/>
  <c r="S155" i="17" s="1"/>
  <c r="X154" i="17"/>
  <c r="AB155" i="17" s="1"/>
  <c r="AC155" i="17"/>
  <c r="I156" i="13"/>
  <c r="AE155" i="17"/>
  <c r="N157" i="13"/>
  <c r="O157" i="13"/>
  <c r="R158" i="17"/>
  <c r="Y158" i="17" s="1"/>
  <c r="W157" i="17"/>
  <c r="T157" i="17"/>
  <c r="O156" i="17"/>
  <c r="N156" i="17"/>
  <c r="Q155" i="17"/>
  <c r="L155" i="17" s="1"/>
  <c r="K156" i="13"/>
  <c r="J156" i="13"/>
  <c r="G155" i="17"/>
  <c r="J155" i="17"/>
  <c r="K155" i="17"/>
  <c r="M156" i="17"/>
  <c r="F156" i="17"/>
  <c r="E157" i="17"/>
  <c r="U157" i="17" s="1"/>
  <c r="P156" i="17"/>
  <c r="P157" i="13"/>
  <c r="F157" i="13"/>
  <c r="M157" i="13"/>
  <c r="H155" i="17"/>
  <c r="I155" i="17"/>
  <c r="G156" i="13"/>
  <c r="H156" i="13"/>
  <c r="Q156" i="13"/>
  <c r="L156" i="13" s="1"/>
  <c r="E158" i="13"/>
  <c r="AA156" i="17" l="1"/>
  <c r="S156" i="17"/>
  <c r="AD155" i="17"/>
  <c r="AF155" i="17"/>
  <c r="X155" i="17"/>
  <c r="AC156" i="17" s="1"/>
  <c r="AE156" i="17"/>
  <c r="N158" i="13"/>
  <c r="O158" i="13"/>
  <c r="I157" i="13"/>
  <c r="V157" i="17"/>
  <c r="AA157" i="17" s="1"/>
  <c r="R159" i="17"/>
  <c r="Y159" i="17" s="1"/>
  <c r="W158" i="17"/>
  <c r="T158" i="17"/>
  <c r="O157" i="17"/>
  <c r="N157" i="17"/>
  <c r="J157" i="13"/>
  <c r="Q156" i="17"/>
  <c r="L156" i="17" s="1"/>
  <c r="I156" i="17"/>
  <c r="J156" i="17"/>
  <c r="K156" i="17"/>
  <c r="G156" i="17"/>
  <c r="P158" i="13"/>
  <c r="F158" i="13"/>
  <c r="M158" i="13"/>
  <c r="H156" i="17"/>
  <c r="E158" i="17"/>
  <c r="U158" i="17" s="1"/>
  <c r="P157" i="17"/>
  <c r="M157" i="17"/>
  <c r="F157" i="17"/>
  <c r="K157" i="13"/>
  <c r="H157" i="13"/>
  <c r="G157" i="13"/>
  <c r="Q157" i="13"/>
  <c r="L157" i="13" s="1"/>
  <c r="E159" i="13"/>
  <c r="AD156" i="17" l="1"/>
  <c r="AF156" i="17"/>
  <c r="V158" i="17"/>
  <c r="AA158" i="17" s="1"/>
  <c r="AB156" i="17"/>
  <c r="X156" i="17"/>
  <c r="AD157" i="17" s="1"/>
  <c r="I158" i="13"/>
  <c r="AE157" i="17"/>
  <c r="Z158" i="17"/>
  <c r="N159" i="13"/>
  <c r="O159" i="13"/>
  <c r="Z157" i="17"/>
  <c r="S157" i="17" s="1"/>
  <c r="K158" i="13"/>
  <c r="R160" i="17"/>
  <c r="Y160" i="17" s="1"/>
  <c r="W159" i="17"/>
  <c r="T159" i="17"/>
  <c r="J157" i="17"/>
  <c r="O158" i="17"/>
  <c r="N158" i="17"/>
  <c r="I157" i="17"/>
  <c r="Q157" i="17"/>
  <c r="L157" i="17" s="1"/>
  <c r="H157" i="17"/>
  <c r="G157" i="17"/>
  <c r="P159" i="13"/>
  <c r="F159" i="13"/>
  <c r="M159" i="13"/>
  <c r="J158" i="13"/>
  <c r="P158" i="17"/>
  <c r="F158" i="17"/>
  <c r="M158" i="17"/>
  <c r="E159" i="17"/>
  <c r="U159" i="17" s="1"/>
  <c r="K157" i="17"/>
  <c r="G158" i="13"/>
  <c r="H158" i="13"/>
  <c r="Q158" i="13"/>
  <c r="L158" i="13" s="1"/>
  <c r="E160" i="13"/>
  <c r="AF157" i="17" l="1"/>
  <c r="AF158" i="17" s="1"/>
  <c r="Q158" i="17"/>
  <c r="L158" i="17" s="1"/>
  <c r="AC157" i="17"/>
  <c r="AB157" i="17"/>
  <c r="X157" i="17"/>
  <c r="AD158" i="17" s="1"/>
  <c r="V159" i="17"/>
  <c r="AA159" i="17" s="1"/>
  <c r="AE158" i="17"/>
  <c r="Q159" i="13"/>
  <c r="L159" i="13" s="1"/>
  <c r="S158" i="17"/>
  <c r="N160" i="13"/>
  <c r="O160" i="13"/>
  <c r="G158" i="17"/>
  <c r="R161" i="17"/>
  <c r="Y161" i="17" s="1"/>
  <c r="W160" i="17"/>
  <c r="T160" i="17"/>
  <c r="O159" i="17"/>
  <c r="N159" i="17"/>
  <c r="I159" i="13"/>
  <c r="E160" i="17"/>
  <c r="U160" i="17" s="1"/>
  <c r="P159" i="17"/>
  <c r="F159" i="17"/>
  <c r="M159" i="17"/>
  <c r="I158" i="17"/>
  <c r="J159" i="13"/>
  <c r="P160" i="13"/>
  <c r="M160" i="13"/>
  <c r="F160" i="13"/>
  <c r="H158" i="17"/>
  <c r="K158" i="17"/>
  <c r="J158" i="17"/>
  <c r="K159" i="13"/>
  <c r="H159" i="13"/>
  <c r="G159" i="13"/>
  <c r="E161" i="13"/>
  <c r="AB158" i="17" l="1"/>
  <c r="AC158" i="17"/>
  <c r="Z159" i="17"/>
  <c r="S159" i="17" s="1"/>
  <c r="V160" i="17"/>
  <c r="AA160" i="17" s="1"/>
  <c r="I159" i="17"/>
  <c r="J159" i="17"/>
  <c r="X158" i="17"/>
  <c r="AD159" i="17" s="1"/>
  <c r="N161" i="13"/>
  <c r="O161" i="13"/>
  <c r="K160" i="13"/>
  <c r="G159" i="17"/>
  <c r="R162" i="17"/>
  <c r="Y162" i="17" s="1"/>
  <c r="W161" i="17"/>
  <c r="T161" i="17"/>
  <c r="O160" i="17"/>
  <c r="N160" i="17"/>
  <c r="H159" i="17"/>
  <c r="Q159" i="17"/>
  <c r="L159" i="17" s="1"/>
  <c r="I160" i="13"/>
  <c r="P161" i="13"/>
  <c r="F161" i="13"/>
  <c r="M161" i="13"/>
  <c r="K159" i="17"/>
  <c r="J160" i="13"/>
  <c r="F160" i="17"/>
  <c r="M160" i="17"/>
  <c r="P160" i="17"/>
  <c r="E161" i="17"/>
  <c r="U161" i="17" s="1"/>
  <c r="G160" i="13"/>
  <c r="H160" i="13"/>
  <c r="Q160" i="13"/>
  <c r="L160" i="13" s="1"/>
  <c r="E162" i="13"/>
  <c r="Z160" i="17" l="1"/>
  <c r="S160" i="17" s="1"/>
  <c r="AE159" i="17"/>
  <c r="AF159" i="17"/>
  <c r="AF160" i="17" s="1"/>
  <c r="AB159" i="17"/>
  <c r="AC159" i="17"/>
  <c r="N162" i="13"/>
  <c r="O162" i="13"/>
  <c r="X159" i="17"/>
  <c r="AD160" i="17" s="1"/>
  <c r="V161" i="17"/>
  <c r="AA161" i="17" s="1"/>
  <c r="R163" i="17"/>
  <c r="Y163" i="17" s="1"/>
  <c r="W162" i="17"/>
  <c r="T162" i="17"/>
  <c r="O161" i="17"/>
  <c r="N161" i="17"/>
  <c r="Q160" i="17"/>
  <c r="L160" i="17" s="1"/>
  <c r="K160" i="17"/>
  <c r="P162" i="13"/>
  <c r="M162" i="13"/>
  <c r="F162" i="13"/>
  <c r="I161" i="13"/>
  <c r="I160" i="17"/>
  <c r="J161" i="13"/>
  <c r="J160" i="17"/>
  <c r="K161" i="13"/>
  <c r="H160" i="17"/>
  <c r="E162" i="17"/>
  <c r="V162" i="17" s="1"/>
  <c r="M161" i="17"/>
  <c r="F161" i="17"/>
  <c r="P161" i="17"/>
  <c r="G160" i="17"/>
  <c r="H161" i="13"/>
  <c r="G161" i="13"/>
  <c r="E163" i="13"/>
  <c r="Q161" i="13"/>
  <c r="L161" i="13" s="1"/>
  <c r="AC160" i="17" l="1"/>
  <c r="AB160" i="17"/>
  <c r="AE160" i="17"/>
  <c r="X160" i="17"/>
  <c r="AB161" i="17" s="1"/>
  <c r="N163" i="13"/>
  <c r="O163" i="13"/>
  <c r="Z161" i="17"/>
  <c r="S161" i="17" s="1"/>
  <c r="U162" i="17"/>
  <c r="R164" i="17"/>
  <c r="Y164" i="17" s="1"/>
  <c r="W163" i="17"/>
  <c r="T163" i="17"/>
  <c r="O162" i="17"/>
  <c r="N162" i="17"/>
  <c r="Q161" i="17"/>
  <c r="L161" i="17" s="1"/>
  <c r="J162" i="13"/>
  <c r="K161" i="17"/>
  <c r="J161" i="17"/>
  <c r="I161" i="17"/>
  <c r="I162" i="13"/>
  <c r="G161" i="17"/>
  <c r="M162" i="17"/>
  <c r="P162" i="17"/>
  <c r="F162" i="17"/>
  <c r="E163" i="17"/>
  <c r="V163" i="17" s="1"/>
  <c r="P163" i="13"/>
  <c r="F163" i="13"/>
  <c r="M163" i="13"/>
  <c r="H161" i="17"/>
  <c r="K162" i="13"/>
  <c r="G162" i="13"/>
  <c r="H162" i="13"/>
  <c r="Q162" i="13"/>
  <c r="L162" i="13" s="1"/>
  <c r="E164" i="13"/>
  <c r="AC161" i="17" l="1"/>
  <c r="AE161" i="17"/>
  <c r="U163" i="17"/>
  <c r="Z163" i="17" s="1"/>
  <c r="AF161" i="17"/>
  <c r="AD161" i="17"/>
  <c r="X161" i="17"/>
  <c r="Q162" i="17"/>
  <c r="L162" i="17" s="1"/>
  <c r="N164" i="13"/>
  <c r="O164" i="13"/>
  <c r="AA162" i="17"/>
  <c r="Z162" i="17"/>
  <c r="S162" i="17" s="1"/>
  <c r="R165" i="17"/>
  <c r="Y165" i="17" s="1"/>
  <c r="W164" i="17"/>
  <c r="T164" i="17"/>
  <c r="O163" i="17"/>
  <c r="N163" i="17"/>
  <c r="J163" i="13"/>
  <c r="K162" i="17"/>
  <c r="G162" i="17"/>
  <c r="I162" i="17"/>
  <c r="P164" i="13"/>
  <c r="F164" i="13"/>
  <c r="M164" i="13"/>
  <c r="J162" i="17"/>
  <c r="E164" i="17"/>
  <c r="V164" i="17" s="1"/>
  <c r="P163" i="17"/>
  <c r="F163" i="17"/>
  <c r="M163" i="17"/>
  <c r="K163" i="13"/>
  <c r="H162" i="17"/>
  <c r="I163" i="13"/>
  <c r="H163" i="13"/>
  <c r="G163" i="13"/>
  <c r="Q163" i="13"/>
  <c r="L163" i="13" s="1"/>
  <c r="E165" i="13"/>
  <c r="AA163" i="17" l="1"/>
  <c r="AC162" i="17"/>
  <c r="AB162" i="17"/>
  <c r="AF162" i="17"/>
  <c r="AD162" i="17"/>
  <c r="AE162" i="17"/>
  <c r="G163" i="17"/>
  <c r="S163" i="17"/>
  <c r="X162" i="17"/>
  <c r="N165" i="13"/>
  <c r="O165" i="13"/>
  <c r="J163" i="17"/>
  <c r="Q164" i="13"/>
  <c r="L164" i="13" s="1"/>
  <c r="U164" i="17"/>
  <c r="R166" i="17"/>
  <c r="Y166" i="17" s="1"/>
  <c r="W165" i="17"/>
  <c r="T165" i="17"/>
  <c r="O164" i="17"/>
  <c r="N164" i="17"/>
  <c r="Q163" i="17"/>
  <c r="L163" i="17" s="1"/>
  <c r="I164" i="13"/>
  <c r="H163" i="17"/>
  <c r="I163" i="17"/>
  <c r="K163" i="17"/>
  <c r="P165" i="13"/>
  <c r="F165" i="13"/>
  <c r="M165" i="13"/>
  <c r="M164" i="17"/>
  <c r="P164" i="17"/>
  <c r="E165" i="17"/>
  <c r="U165" i="17" s="1"/>
  <c r="F164" i="17"/>
  <c r="K164" i="13"/>
  <c r="J164" i="13"/>
  <c r="H164" i="13"/>
  <c r="G164" i="13"/>
  <c r="E166" i="13"/>
  <c r="V165" i="17" l="1"/>
  <c r="Z165" i="17" s="1"/>
  <c r="AD163" i="17"/>
  <c r="AC163" i="17"/>
  <c r="AE163" i="17"/>
  <c r="AF163" i="17"/>
  <c r="K165" i="13"/>
  <c r="N166" i="13"/>
  <c r="O166" i="13"/>
  <c r="AA165" i="17"/>
  <c r="X163" i="17"/>
  <c r="AA164" i="17"/>
  <c r="Z164" i="17"/>
  <c r="S164" i="17" s="1"/>
  <c r="J165" i="13"/>
  <c r="AB163" i="17"/>
  <c r="R167" i="17"/>
  <c r="Y167" i="17" s="1"/>
  <c r="W166" i="17"/>
  <c r="T166" i="17"/>
  <c r="Q164" i="17"/>
  <c r="L164" i="17" s="1"/>
  <c r="O165" i="17"/>
  <c r="N165" i="17"/>
  <c r="I164" i="17"/>
  <c r="P166" i="13"/>
  <c r="F166" i="13"/>
  <c r="M166" i="13"/>
  <c r="J164" i="17"/>
  <c r="H164" i="17"/>
  <c r="K164" i="17"/>
  <c r="I165" i="13"/>
  <c r="F165" i="17"/>
  <c r="M165" i="17"/>
  <c r="P165" i="17"/>
  <c r="E166" i="17"/>
  <c r="V166" i="17" s="1"/>
  <c r="G164" i="17"/>
  <c r="G165" i="13"/>
  <c r="H165" i="13"/>
  <c r="Q165" i="13"/>
  <c r="L165" i="13" s="1"/>
  <c r="E167" i="13"/>
  <c r="AC164" i="17" l="1"/>
  <c r="AF164" i="17"/>
  <c r="AE164" i="17"/>
  <c r="X164" i="17"/>
  <c r="AB164" i="17"/>
  <c r="AB165" i="17" s="1"/>
  <c r="J166" i="13"/>
  <c r="AD164" i="17"/>
  <c r="AD165" i="17" s="1"/>
  <c r="N167" i="13"/>
  <c r="O167" i="13"/>
  <c r="S165" i="17"/>
  <c r="U166" i="17"/>
  <c r="R168" i="17"/>
  <c r="Y168" i="17" s="1"/>
  <c r="W167" i="17"/>
  <c r="T167" i="17"/>
  <c r="O166" i="17"/>
  <c r="N166" i="17"/>
  <c r="Q165" i="17"/>
  <c r="L165" i="17" s="1"/>
  <c r="K165" i="17"/>
  <c r="M166" i="17"/>
  <c r="F166" i="17"/>
  <c r="E167" i="17"/>
  <c r="U167" i="17" s="1"/>
  <c r="P166" i="17"/>
  <c r="P167" i="13"/>
  <c r="F167" i="13"/>
  <c r="M167" i="13"/>
  <c r="I166" i="13"/>
  <c r="J165" i="17"/>
  <c r="K166" i="13"/>
  <c r="G165" i="17"/>
  <c r="H165" i="17"/>
  <c r="I165" i="17"/>
  <c r="H166" i="13"/>
  <c r="G166" i="13"/>
  <c r="Q166" i="13"/>
  <c r="L166" i="13" s="1"/>
  <c r="E168" i="13"/>
  <c r="AC165" i="17" l="1"/>
  <c r="AE165" i="17"/>
  <c r="V167" i="17"/>
  <c r="AA167" i="17" s="1"/>
  <c r="AF165" i="17"/>
  <c r="AA166" i="17"/>
  <c r="Z166" i="17"/>
  <c r="S166" i="17" s="1"/>
  <c r="X165" i="17"/>
  <c r="AD166" i="17" s="1"/>
  <c r="N168" i="13"/>
  <c r="O168" i="13"/>
  <c r="K166" i="17"/>
  <c r="R169" i="17"/>
  <c r="Y169" i="17" s="1"/>
  <c r="W168" i="17"/>
  <c r="U168" i="17"/>
  <c r="T168" i="17"/>
  <c r="O167" i="17"/>
  <c r="N167" i="17"/>
  <c r="Q166" i="17"/>
  <c r="L166" i="17" s="1"/>
  <c r="I166" i="17"/>
  <c r="K167" i="13"/>
  <c r="E168" i="17"/>
  <c r="V168" i="17" s="1"/>
  <c r="F167" i="17"/>
  <c r="P167" i="17"/>
  <c r="M167" i="17"/>
  <c r="P168" i="13"/>
  <c r="F168" i="13"/>
  <c r="M168" i="13"/>
  <c r="J166" i="17"/>
  <c r="G166" i="17"/>
  <c r="H166" i="17"/>
  <c r="I167" i="13"/>
  <c r="J167" i="13"/>
  <c r="G167" i="13"/>
  <c r="H167" i="13"/>
  <c r="Q167" i="13"/>
  <c r="L167" i="13" s="1"/>
  <c r="E169" i="13"/>
  <c r="Z167" i="17" l="1"/>
  <c r="S167" i="17" s="1"/>
  <c r="AF166" i="17"/>
  <c r="AE166" i="17"/>
  <c r="X166" i="17"/>
  <c r="AE167" i="17" s="1"/>
  <c r="AB166" i="17"/>
  <c r="AC166" i="17"/>
  <c r="AA168" i="17"/>
  <c r="Z168" i="17"/>
  <c r="N169" i="13"/>
  <c r="O169" i="13"/>
  <c r="Q167" i="17"/>
  <c r="R170" i="17"/>
  <c r="Y170" i="17" s="1"/>
  <c r="W169" i="17"/>
  <c r="T169" i="17"/>
  <c r="O168" i="17"/>
  <c r="N168" i="17"/>
  <c r="I168" i="13"/>
  <c r="G167" i="17"/>
  <c r="J168" i="13"/>
  <c r="H167" i="17"/>
  <c r="J167" i="17"/>
  <c r="L167" i="17"/>
  <c r="K167" i="17"/>
  <c r="K168" i="17" s="1"/>
  <c r="P169" i="13"/>
  <c r="F169" i="13"/>
  <c r="M169" i="13"/>
  <c r="M168" i="17"/>
  <c r="P168" i="17"/>
  <c r="E169" i="17"/>
  <c r="U169" i="17" s="1"/>
  <c r="F168" i="17"/>
  <c r="I167" i="17"/>
  <c r="K168" i="13"/>
  <c r="H168" i="13"/>
  <c r="G168" i="13"/>
  <c r="Q168" i="13"/>
  <c r="L168" i="13" s="1"/>
  <c r="E170" i="13"/>
  <c r="AC167" i="17" l="1"/>
  <c r="AB167" i="17"/>
  <c r="S168" i="17"/>
  <c r="AF167" i="17"/>
  <c r="I169" i="13"/>
  <c r="J169" i="13"/>
  <c r="X167" i="17"/>
  <c r="N170" i="13"/>
  <c r="O170" i="13"/>
  <c r="K169" i="13"/>
  <c r="AD167" i="17"/>
  <c r="V169" i="17"/>
  <c r="Z169" i="17" s="1"/>
  <c r="S169" i="17" s="1"/>
  <c r="R171" i="17"/>
  <c r="Y171" i="17" s="1"/>
  <c r="W170" i="17"/>
  <c r="T170" i="17"/>
  <c r="O169" i="17"/>
  <c r="N169" i="17"/>
  <c r="Q168" i="17"/>
  <c r="L168" i="17" s="1"/>
  <c r="H168" i="17"/>
  <c r="P169" i="17"/>
  <c r="M169" i="17"/>
  <c r="F169" i="17"/>
  <c r="E170" i="17"/>
  <c r="U170" i="17" s="1"/>
  <c r="P170" i="13"/>
  <c r="F170" i="13"/>
  <c r="M170" i="13"/>
  <c r="I168" i="17"/>
  <c r="J168" i="17"/>
  <c r="G168" i="17"/>
  <c r="G169" i="13"/>
  <c r="H169" i="13"/>
  <c r="E171" i="13"/>
  <c r="Q169" i="13"/>
  <c r="L169" i="13" s="1"/>
  <c r="AF168" i="17" l="1"/>
  <c r="AE168" i="17"/>
  <c r="K169" i="17"/>
  <c r="X168" i="17"/>
  <c r="I170" i="13"/>
  <c r="AD168" i="17"/>
  <c r="AD169" i="17" s="1"/>
  <c r="AA169" i="17"/>
  <c r="AB168" i="17"/>
  <c r="AB169" i="17" s="1"/>
  <c r="AC168" i="17"/>
  <c r="N171" i="13"/>
  <c r="O171" i="13"/>
  <c r="V170" i="17"/>
  <c r="AA170" i="17" s="1"/>
  <c r="R172" i="17"/>
  <c r="Y172" i="17" s="1"/>
  <c r="W171" i="17"/>
  <c r="T171" i="17"/>
  <c r="G169" i="17"/>
  <c r="O170" i="17"/>
  <c r="N170" i="17"/>
  <c r="J169" i="17"/>
  <c r="H169" i="17"/>
  <c r="Q169" i="17"/>
  <c r="L169" i="17" s="1"/>
  <c r="I169" i="17"/>
  <c r="P171" i="13"/>
  <c r="F171" i="13"/>
  <c r="M171" i="13"/>
  <c r="J170" i="13"/>
  <c r="K170" i="13"/>
  <c r="E171" i="17"/>
  <c r="U171" i="17" s="1"/>
  <c r="F170" i="17"/>
  <c r="P170" i="17"/>
  <c r="M170" i="17"/>
  <c r="G170" i="13"/>
  <c r="H170" i="13"/>
  <c r="E172" i="13"/>
  <c r="Q170" i="13"/>
  <c r="L170" i="13" s="1"/>
  <c r="AE169" i="17" l="1"/>
  <c r="AF169" i="17"/>
  <c r="Z170" i="17"/>
  <c r="S170" i="17" s="1"/>
  <c r="AC169" i="17"/>
  <c r="N172" i="13"/>
  <c r="O172" i="13"/>
  <c r="X169" i="17"/>
  <c r="AF170" i="17"/>
  <c r="V171" i="17"/>
  <c r="AA171" i="17" s="1"/>
  <c r="R173" i="17"/>
  <c r="Y173" i="17" s="1"/>
  <c r="W172" i="17"/>
  <c r="T172" i="17"/>
  <c r="O171" i="17"/>
  <c r="N171" i="17"/>
  <c r="Q170" i="17"/>
  <c r="L170" i="17" s="1"/>
  <c r="I171" i="13"/>
  <c r="H170" i="17"/>
  <c r="K171" i="13"/>
  <c r="J170" i="17"/>
  <c r="E172" i="17"/>
  <c r="V172" i="17" s="1"/>
  <c r="M171" i="17"/>
  <c r="P171" i="17"/>
  <c r="F171" i="17"/>
  <c r="K170" i="17"/>
  <c r="G170" i="17"/>
  <c r="J171" i="13"/>
  <c r="I170" i="17"/>
  <c r="P172" i="13"/>
  <c r="F172" i="13"/>
  <c r="M172" i="13"/>
  <c r="H171" i="13"/>
  <c r="G171" i="13"/>
  <c r="E173" i="13"/>
  <c r="Q171" i="13"/>
  <c r="L171" i="13" s="1"/>
  <c r="AE170" i="17" l="1"/>
  <c r="J172" i="13"/>
  <c r="J171" i="17"/>
  <c r="X170" i="17"/>
  <c r="AF171" i="17"/>
  <c r="Z171" i="17"/>
  <c r="S171" i="17" s="1"/>
  <c r="AC170" i="17"/>
  <c r="AD170" i="17"/>
  <c r="AB170" i="17"/>
  <c r="N173" i="13"/>
  <c r="O173" i="13"/>
  <c r="Q171" i="17"/>
  <c r="L171" i="17" s="1"/>
  <c r="I171" i="17"/>
  <c r="U172" i="17"/>
  <c r="R174" i="17"/>
  <c r="Y174" i="17" s="1"/>
  <c r="W173" i="17"/>
  <c r="T173" i="17"/>
  <c r="O172" i="17"/>
  <c r="N172" i="17"/>
  <c r="G171" i="17"/>
  <c r="I172" i="13"/>
  <c r="K172" i="13"/>
  <c r="P173" i="13"/>
  <c r="F173" i="13"/>
  <c r="M173" i="13"/>
  <c r="P172" i="17"/>
  <c r="E173" i="17"/>
  <c r="U173" i="17" s="1"/>
  <c r="F172" i="17"/>
  <c r="M172" i="17"/>
  <c r="K171" i="17"/>
  <c r="H171" i="17"/>
  <c r="G172" i="13"/>
  <c r="H172" i="13"/>
  <c r="E174" i="13"/>
  <c r="Q172" i="13"/>
  <c r="L172" i="13" s="1"/>
  <c r="AE171" i="17" l="1"/>
  <c r="AD171" i="17"/>
  <c r="AB171" i="17"/>
  <c r="AC171" i="17"/>
  <c r="V173" i="17"/>
  <c r="AA173" i="17" s="1"/>
  <c r="X171" i="17"/>
  <c r="AF172" i="17" s="1"/>
  <c r="AA172" i="17"/>
  <c r="Z172" i="17"/>
  <c r="S172" i="17" s="1"/>
  <c r="N174" i="13"/>
  <c r="O174" i="13"/>
  <c r="R175" i="17"/>
  <c r="Y175" i="17" s="1"/>
  <c r="W174" i="17"/>
  <c r="T174" i="17"/>
  <c r="O173" i="17"/>
  <c r="N173" i="17"/>
  <c r="H172" i="17"/>
  <c r="Q172" i="17"/>
  <c r="L172" i="17" s="1"/>
  <c r="K172" i="17"/>
  <c r="I173" i="13"/>
  <c r="P174" i="13"/>
  <c r="F174" i="13"/>
  <c r="M174" i="13"/>
  <c r="G172" i="17"/>
  <c r="J173" i="13"/>
  <c r="F173" i="17"/>
  <c r="M173" i="17"/>
  <c r="E174" i="17"/>
  <c r="U174" i="17" s="1"/>
  <c r="P173" i="17"/>
  <c r="K173" i="13"/>
  <c r="J172" i="17"/>
  <c r="I172" i="17"/>
  <c r="H173" i="13"/>
  <c r="G173" i="13"/>
  <c r="Q173" i="13"/>
  <c r="L173" i="13" s="1"/>
  <c r="E175" i="13"/>
  <c r="Z173" i="17" l="1"/>
  <c r="S173" i="17" s="1"/>
  <c r="V174" i="17"/>
  <c r="AA174" i="17" s="1"/>
  <c r="AE172" i="17"/>
  <c r="AD172" i="17"/>
  <c r="AB172" i="17"/>
  <c r="AC172" i="17"/>
  <c r="X172" i="17"/>
  <c r="AF173" i="17" s="1"/>
  <c r="J174" i="13"/>
  <c r="N175" i="13"/>
  <c r="O175" i="13"/>
  <c r="R176" i="17"/>
  <c r="Y176" i="17" s="1"/>
  <c r="W175" i="17"/>
  <c r="T175" i="17"/>
  <c r="O174" i="17"/>
  <c r="N174" i="17"/>
  <c r="I174" i="13"/>
  <c r="Q173" i="17"/>
  <c r="H173" i="17"/>
  <c r="K173" i="17"/>
  <c r="I173" i="17"/>
  <c r="G173" i="17"/>
  <c r="J173" i="17"/>
  <c r="F174" i="17"/>
  <c r="E175" i="17"/>
  <c r="U175" i="17" s="1"/>
  <c r="M174" i="17"/>
  <c r="P174" i="17"/>
  <c r="P175" i="13"/>
  <c r="F175" i="13"/>
  <c r="M175" i="13"/>
  <c r="K174" i="13"/>
  <c r="G174" i="13"/>
  <c r="H174" i="13"/>
  <c r="E176" i="13"/>
  <c r="Q174" i="13"/>
  <c r="L174" i="13" s="1"/>
  <c r="V175" i="17" l="1"/>
  <c r="Z175" i="17" s="1"/>
  <c r="Z174" i="17"/>
  <c r="S174" i="17" s="1"/>
  <c r="AD173" i="17"/>
  <c r="AE173" i="17"/>
  <c r="X173" i="17"/>
  <c r="AB173" i="17"/>
  <c r="AC173" i="17"/>
  <c r="AC174" i="17" s="1"/>
  <c r="AF174" i="17"/>
  <c r="N176" i="13"/>
  <c r="O176" i="13"/>
  <c r="L173" i="17"/>
  <c r="I174" i="17" s="1"/>
  <c r="R177" i="17"/>
  <c r="Y177" i="17" s="1"/>
  <c r="W176" i="17"/>
  <c r="T176" i="17"/>
  <c r="O175" i="17"/>
  <c r="N175" i="17"/>
  <c r="Q174" i="17"/>
  <c r="I175" i="13"/>
  <c r="Q175" i="13"/>
  <c r="L175" i="13" s="1"/>
  <c r="K175" i="13"/>
  <c r="J175" i="13"/>
  <c r="P176" i="13"/>
  <c r="M176" i="13"/>
  <c r="F176" i="13"/>
  <c r="E176" i="17"/>
  <c r="V176" i="17" s="1"/>
  <c r="P175" i="17"/>
  <c r="F175" i="17"/>
  <c r="M175" i="17"/>
  <c r="H175" i="13"/>
  <c r="G175" i="13"/>
  <c r="E177" i="13"/>
  <c r="AA175" i="17" l="1"/>
  <c r="AB174" i="17"/>
  <c r="AD174" i="17"/>
  <c r="S175" i="17"/>
  <c r="K174" i="17"/>
  <c r="AE174" i="17"/>
  <c r="J174" i="17"/>
  <c r="U176" i="17"/>
  <c r="AA176" i="17" s="1"/>
  <c r="G174" i="17"/>
  <c r="X174" i="17"/>
  <c r="N177" i="13"/>
  <c r="O177" i="13"/>
  <c r="H174" i="17"/>
  <c r="L174" i="17"/>
  <c r="R178" i="17"/>
  <c r="Y178" i="17" s="1"/>
  <c r="W177" i="17"/>
  <c r="T177" i="17"/>
  <c r="O176" i="17"/>
  <c r="N176" i="17"/>
  <c r="Q175" i="17"/>
  <c r="J176" i="13"/>
  <c r="P176" i="17"/>
  <c r="E177" i="17"/>
  <c r="V177" i="17" s="1"/>
  <c r="F176" i="17"/>
  <c r="M176" i="17"/>
  <c r="P177" i="13"/>
  <c r="F177" i="13"/>
  <c r="M177" i="13"/>
  <c r="I176" i="13"/>
  <c r="K176" i="13"/>
  <c r="G176" i="13"/>
  <c r="H176" i="13"/>
  <c r="Q176" i="13"/>
  <c r="L176" i="13" s="1"/>
  <c r="E178" i="13"/>
  <c r="AD175" i="17" l="1"/>
  <c r="AE175" i="17"/>
  <c r="AB175" i="17"/>
  <c r="H175" i="17"/>
  <c r="AC175" i="17"/>
  <c r="AF175" i="17"/>
  <c r="G175" i="17"/>
  <c r="Z176" i="17"/>
  <c r="S176" i="17" s="1"/>
  <c r="L175" i="17"/>
  <c r="J175" i="17"/>
  <c r="K175" i="17"/>
  <c r="I175" i="17"/>
  <c r="N178" i="13"/>
  <c r="O178" i="13"/>
  <c r="U177" i="17"/>
  <c r="X175" i="17"/>
  <c r="R179" i="17"/>
  <c r="Y179" i="17" s="1"/>
  <c r="W178" i="17"/>
  <c r="T178" i="17"/>
  <c r="O177" i="17"/>
  <c r="N177" i="17"/>
  <c r="Q176" i="17"/>
  <c r="I177" i="13"/>
  <c r="K177" i="13"/>
  <c r="F177" i="17"/>
  <c r="E178" i="17"/>
  <c r="U178" i="17" s="1"/>
  <c r="M177" i="17"/>
  <c r="P177" i="17"/>
  <c r="P178" i="13"/>
  <c r="F178" i="13"/>
  <c r="M178" i="13"/>
  <c r="J177" i="13"/>
  <c r="H177" i="13"/>
  <c r="G177" i="13"/>
  <c r="E179" i="13"/>
  <c r="Q177" i="13"/>
  <c r="L177" i="13" s="1"/>
  <c r="H176" i="17" l="1"/>
  <c r="G176" i="17"/>
  <c r="K176" i="17"/>
  <c r="J176" i="17"/>
  <c r="J177" i="17" s="1"/>
  <c r="I176" i="17"/>
  <c r="L176" i="17"/>
  <c r="I177" i="17" s="1"/>
  <c r="AC176" i="17"/>
  <c r="AE176" i="17"/>
  <c r="AE177" i="17" s="1"/>
  <c r="AF176" i="17"/>
  <c r="AF177" i="17" s="1"/>
  <c r="AB176" i="17"/>
  <c r="AD176" i="17"/>
  <c r="N179" i="13"/>
  <c r="O179" i="13"/>
  <c r="X176" i="17"/>
  <c r="AA177" i="17"/>
  <c r="Z177" i="17"/>
  <c r="S177" i="17" s="1"/>
  <c r="V178" i="17"/>
  <c r="AA178" i="17" s="1"/>
  <c r="R180" i="17"/>
  <c r="Y180" i="17" s="1"/>
  <c r="W179" i="17"/>
  <c r="T179" i="17"/>
  <c r="O178" i="17"/>
  <c r="N178" i="17"/>
  <c r="Q177" i="17"/>
  <c r="K177" i="17"/>
  <c r="J178" i="13"/>
  <c r="I178" i="13"/>
  <c r="K178" i="13"/>
  <c r="F178" i="17"/>
  <c r="M178" i="17"/>
  <c r="P178" i="17"/>
  <c r="E179" i="17"/>
  <c r="U179" i="17" s="1"/>
  <c r="P179" i="13"/>
  <c r="F179" i="13"/>
  <c r="M179" i="13"/>
  <c r="G178" i="13"/>
  <c r="H178" i="13"/>
  <c r="E180" i="13"/>
  <c r="Q178" i="13"/>
  <c r="L178" i="13" s="1"/>
  <c r="L177" i="17" l="1"/>
  <c r="H177" i="17"/>
  <c r="G177" i="17"/>
  <c r="V179" i="17"/>
  <c r="AA179" i="17" s="1"/>
  <c r="AB177" i="17"/>
  <c r="AD177" i="17"/>
  <c r="AD178" i="17" s="1"/>
  <c r="AC177" i="17"/>
  <c r="AC178" i="17" s="1"/>
  <c r="N180" i="13"/>
  <c r="O180" i="13"/>
  <c r="Z178" i="17"/>
  <c r="S178" i="17" s="1"/>
  <c r="X177" i="17"/>
  <c r="AF178" i="17" s="1"/>
  <c r="R181" i="17"/>
  <c r="Y181" i="17" s="1"/>
  <c r="W180" i="17"/>
  <c r="T180" i="17"/>
  <c r="O179" i="17"/>
  <c r="N179" i="17"/>
  <c r="Q178" i="17"/>
  <c r="L178" i="17" s="1"/>
  <c r="J179" i="13"/>
  <c r="K179" i="13"/>
  <c r="M179" i="17"/>
  <c r="P179" i="17"/>
  <c r="E180" i="17"/>
  <c r="V180" i="17" s="1"/>
  <c r="F179" i="17"/>
  <c r="I179" i="13"/>
  <c r="I178" i="17"/>
  <c r="P180" i="13"/>
  <c r="F180" i="13"/>
  <c r="M180" i="13"/>
  <c r="J178" i="17"/>
  <c r="K178" i="17"/>
  <c r="H179" i="13"/>
  <c r="G179" i="13"/>
  <c r="E181" i="13"/>
  <c r="Q179" i="13"/>
  <c r="L179" i="13" s="1"/>
  <c r="G178" i="17" l="1"/>
  <c r="G179" i="17" s="1"/>
  <c r="H178" i="17"/>
  <c r="Z179" i="17"/>
  <c r="S179" i="17" s="1"/>
  <c r="AE178" i="17"/>
  <c r="K179" i="17"/>
  <c r="X178" i="17"/>
  <c r="AF179" i="17" s="1"/>
  <c r="N181" i="13"/>
  <c r="O181" i="13"/>
  <c r="J180" i="13"/>
  <c r="AB178" i="17"/>
  <c r="U180" i="17"/>
  <c r="R182" i="17"/>
  <c r="Y182" i="17" s="1"/>
  <c r="W181" i="17"/>
  <c r="U181" i="17"/>
  <c r="T181" i="17"/>
  <c r="O180" i="17"/>
  <c r="N180" i="17"/>
  <c r="J179" i="17"/>
  <c r="Q179" i="17"/>
  <c r="L179" i="17" s="1"/>
  <c r="H179" i="17"/>
  <c r="E181" i="17"/>
  <c r="V181" i="17" s="1"/>
  <c r="P180" i="17"/>
  <c r="M180" i="17"/>
  <c r="F180" i="17"/>
  <c r="I180" i="13"/>
  <c r="P181" i="13"/>
  <c r="F181" i="13"/>
  <c r="M181" i="13"/>
  <c r="K180" i="13"/>
  <c r="K181" i="13" s="1"/>
  <c r="I179" i="17"/>
  <c r="G180" i="13"/>
  <c r="H180" i="13"/>
  <c r="Q180" i="13"/>
  <c r="L180" i="13" s="1"/>
  <c r="E182" i="13"/>
  <c r="AC179" i="17" l="1"/>
  <c r="AD179" i="17"/>
  <c r="AE179" i="17"/>
  <c r="J181" i="13"/>
  <c r="N182" i="13"/>
  <c r="O182" i="13"/>
  <c r="Z180" i="17"/>
  <c r="S180" i="17" s="1"/>
  <c r="S181" i="17" s="1"/>
  <c r="AA180" i="17"/>
  <c r="X179" i="17"/>
  <c r="AB179" i="17"/>
  <c r="AA181" i="17"/>
  <c r="Z181" i="17"/>
  <c r="Q180" i="17"/>
  <c r="L180" i="17" s="1"/>
  <c r="R183" i="17"/>
  <c r="Y183" i="17" s="1"/>
  <c r="W182" i="17"/>
  <c r="T182" i="17"/>
  <c r="J180" i="17"/>
  <c r="O181" i="17"/>
  <c r="N181" i="17"/>
  <c r="P181" i="17"/>
  <c r="M181" i="17"/>
  <c r="F181" i="17"/>
  <c r="E182" i="17"/>
  <c r="G180" i="17"/>
  <c r="H180" i="17"/>
  <c r="P182" i="13"/>
  <c r="F182" i="13"/>
  <c r="M182" i="13"/>
  <c r="I181" i="13"/>
  <c r="I180" i="17"/>
  <c r="K180" i="17"/>
  <c r="H181" i="13"/>
  <c r="G181" i="13"/>
  <c r="E183" i="13"/>
  <c r="Q181" i="13"/>
  <c r="L181" i="13" s="1"/>
  <c r="K182" i="13" s="1"/>
  <c r="AE180" i="17" l="1"/>
  <c r="AE181" i="17" s="1"/>
  <c r="X180" i="17"/>
  <c r="AF180" i="17"/>
  <c r="AF181" i="17" s="1"/>
  <c r="U182" i="17"/>
  <c r="AC180" i="17"/>
  <c r="AC181" i="17" s="1"/>
  <c r="N183" i="13"/>
  <c r="O183" i="13"/>
  <c r="AB180" i="17"/>
  <c r="AB181" i="17" s="1"/>
  <c r="AD180" i="17"/>
  <c r="V182" i="17"/>
  <c r="R184" i="17"/>
  <c r="Y184" i="17" s="1"/>
  <c r="W183" i="17"/>
  <c r="T183" i="17"/>
  <c r="O182" i="17"/>
  <c r="N182" i="17"/>
  <c r="Q181" i="17"/>
  <c r="L181" i="17" s="1"/>
  <c r="K181" i="17"/>
  <c r="P182" i="17"/>
  <c r="F182" i="17"/>
  <c r="M182" i="17"/>
  <c r="E183" i="17"/>
  <c r="U183" i="17" s="1"/>
  <c r="H181" i="17"/>
  <c r="P183" i="13"/>
  <c r="F183" i="13"/>
  <c r="M183" i="13"/>
  <c r="J182" i="13"/>
  <c r="I181" i="17"/>
  <c r="G181" i="17"/>
  <c r="J181" i="17"/>
  <c r="G182" i="13"/>
  <c r="H182" i="13"/>
  <c r="I182" i="13"/>
  <c r="E184" i="13"/>
  <c r="Q182" i="13"/>
  <c r="L182" i="13" s="1"/>
  <c r="AD181" i="17" l="1"/>
  <c r="X181" i="17"/>
  <c r="AB182" i="17" s="1"/>
  <c r="V183" i="17"/>
  <c r="Z183" i="17" s="1"/>
  <c r="Z182" i="17"/>
  <c r="S182" i="17" s="1"/>
  <c r="AA182" i="17"/>
  <c r="N184" i="13"/>
  <c r="O184" i="13"/>
  <c r="K182" i="17"/>
  <c r="R185" i="17"/>
  <c r="Y185" i="17" s="1"/>
  <c r="W184" i="17"/>
  <c r="T184" i="17"/>
  <c r="O183" i="17"/>
  <c r="N183" i="17"/>
  <c r="I182" i="17"/>
  <c r="Q182" i="17"/>
  <c r="L182" i="17" s="1"/>
  <c r="J182" i="17"/>
  <c r="G182" i="17"/>
  <c r="H182" i="17"/>
  <c r="G183" i="13"/>
  <c r="K183" i="13"/>
  <c r="P184" i="13"/>
  <c r="M184" i="13"/>
  <c r="F184" i="13"/>
  <c r="P183" i="17"/>
  <c r="F183" i="17"/>
  <c r="M183" i="17"/>
  <c r="E184" i="17"/>
  <c r="V184" i="17" s="1"/>
  <c r="I183" i="13"/>
  <c r="J183" i="13"/>
  <c r="H183" i="13"/>
  <c r="Q183" i="13"/>
  <c r="L183" i="13" s="1"/>
  <c r="E185" i="13"/>
  <c r="AD182" i="17" l="1"/>
  <c r="AF182" i="17"/>
  <c r="U184" i="17"/>
  <c r="Z184" i="17" s="1"/>
  <c r="K183" i="17"/>
  <c r="S183" i="17"/>
  <c r="AA183" i="17"/>
  <c r="X182" i="17"/>
  <c r="AC182" i="17"/>
  <c r="N185" i="13"/>
  <c r="O185" i="13"/>
  <c r="AE182" i="17"/>
  <c r="Q183" i="17"/>
  <c r="L183" i="17" s="1"/>
  <c r="R186" i="17"/>
  <c r="Y186" i="17" s="1"/>
  <c r="W185" i="17"/>
  <c r="T185" i="17"/>
  <c r="O184" i="17"/>
  <c r="N184" i="17"/>
  <c r="G184" i="13"/>
  <c r="H183" i="17"/>
  <c r="I183" i="17"/>
  <c r="K184" i="13"/>
  <c r="G183" i="17"/>
  <c r="P185" i="13"/>
  <c r="F185" i="13"/>
  <c r="M185" i="13"/>
  <c r="E185" i="17"/>
  <c r="U185" i="17" s="1"/>
  <c r="M184" i="17"/>
  <c r="P184" i="17"/>
  <c r="F184" i="17"/>
  <c r="K184" i="17" s="1"/>
  <c r="J183" i="17"/>
  <c r="J184" i="13"/>
  <c r="I184" i="13"/>
  <c r="H184" i="13"/>
  <c r="E186" i="13"/>
  <c r="Q184" i="13"/>
  <c r="L184" i="13" s="1"/>
  <c r="AA184" i="17" l="1"/>
  <c r="X183" i="17"/>
  <c r="AF183" i="17"/>
  <c r="AF184" i="17" s="1"/>
  <c r="V185" i="17"/>
  <c r="Z185" i="17" s="1"/>
  <c r="AC183" i="17"/>
  <c r="AE183" i="17"/>
  <c r="S184" i="17"/>
  <c r="N186" i="13"/>
  <c r="O186" i="13"/>
  <c r="AB183" i="17"/>
  <c r="AD183" i="17"/>
  <c r="R187" i="17"/>
  <c r="Y187" i="17" s="1"/>
  <c r="W186" i="17"/>
  <c r="T186" i="17"/>
  <c r="N185" i="17"/>
  <c r="O185" i="17"/>
  <c r="Q184" i="17"/>
  <c r="L184" i="17" s="1"/>
  <c r="J184" i="17"/>
  <c r="K185" i="13"/>
  <c r="P186" i="13"/>
  <c r="F186" i="13"/>
  <c r="M186" i="13"/>
  <c r="I184" i="17"/>
  <c r="G184" i="17"/>
  <c r="F185" i="17"/>
  <c r="M185" i="17"/>
  <c r="P185" i="17"/>
  <c r="E186" i="17"/>
  <c r="V186" i="17" s="1"/>
  <c r="G185" i="13"/>
  <c r="H184" i="17"/>
  <c r="I185" i="13"/>
  <c r="H185" i="13"/>
  <c r="J185" i="13"/>
  <c r="E187" i="13"/>
  <c r="Q185" i="13"/>
  <c r="L185" i="13" s="1"/>
  <c r="AA185" i="17" l="1"/>
  <c r="AC184" i="17"/>
  <c r="AE184" i="17"/>
  <c r="AD184" i="17"/>
  <c r="AB184" i="17"/>
  <c r="U186" i="17"/>
  <c r="AA186" i="17" s="1"/>
  <c r="K185" i="17"/>
  <c r="S185" i="17"/>
  <c r="X184" i="17"/>
  <c r="AF185" i="17" s="1"/>
  <c r="N187" i="13"/>
  <c r="O187" i="13"/>
  <c r="R188" i="17"/>
  <c r="Y188" i="17" s="1"/>
  <c r="W187" i="17"/>
  <c r="T187" i="17"/>
  <c r="O186" i="17"/>
  <c r="N186" i="17"/>
  <c r="Q185" i="17"/>
  <c r="L185" i="17" s="1"/>
  <c r="G185" i="17"/>
  <c r="F186" i="17"/>
  <c r="M186" i="17"/>
  <c r="E187" i="17"/>
  <c r="V187" i="17" s="1"/>
  <c r="P186" i="17"/>
  <c r="G186" i="13"/>
  <c r="P187" i="13"/>
  <c r="M187" i="13"/>
  <c r="F187" i="13"/>
  <c r="H185" i="17"/>
  <c r="K186" i="13"/>
  <c r="I185" i="17"/>
  <c r="J185" i="17"/>
  <c r="H186" i="13"/>
  <c r="J186" i="13"/>
  <c r="I186" i="13"/>
  <c r="E188" i="13"/>
  <c r="Q186" i="13"/>
  <c r="L186" i="13" s="1"/>
  <c r="Z186" i="17" l="1"/>
  <c r="S186" i="17" s="1"/>
  <c r="U187" i="17"/>
  <c r="AA187" i="17" s="1"/>
  <c r="X185" i="17"/>
  <c r="AF186" i="17" s="1"/>
  <c r="AC185" i="17"/>
  <c r="AC186" i="17" s="1"/>
  <c r="N188" i="13"/>
  <c r="O188" i="13"/>
  <c r="AB185" i="17"/>
  <c r="AD185" i="17"/>
  <c r="AE185" i="17"/>
  <c r="R189" i="17"/>
  <c r="Y189" i="17" s="1"/>
  <c r="W188" i="17"/>
  <c r="U188" i="17"/>
  <c r="T188" i="17"/>
  <c r="O187" i="17"/>
  <c r="N187" i="17"/>
  <c r="Q186" i="17"/>
  <c r="L186" i="17" s="1"/>
  <c r="J186" i="17"/>
  <c r="H186" i="17"/>
  <c r="E188" i="17"/>
  <c r="V188" i="17" s="1"/>
  <c r="F187" i="17"/>
  <c r="M187" i="17"/>
  <c r="P187" i="17"/>
  <c r="I186" i="17"/>
  <c r="K187" i="13"/>
  <c r="K186" i="17"/>
  <c r="P188" i="13"/>
  <c r="F188" i="13"/>
  <c r="M188" i="13"/>
  <c r="G187" i="13"/>
  <c r="G186" i="17"/>
  <c r="I187" i="13"/>
  <c r="J187" i="13"/>
  <c r="H187" i="13"/>
  <c r="E189" i="13"/>
  <c r="Q187" i="13"/>
  <c r="L187" i="13" s="1"/>
  <c r="Z187" i="17" l="1"/>
  <c r="S187" i="17" s="1"/>
  <c r="AB186" i="17"/>
  <c r="AE186" i="17"/>
  <c r="X186" i="17"/>
  <c r="AB187" i="17" s="1"/>
  <c r="Z188" i="17"/>
  <c r="AA188" i="17"/>
  <c r="N189" i="13"/>
  <c r="O189" i="13"/>
  <c r="AD186" i="17"/>
  <c r="R190" i="17"/>
  <c r="Y190" i="17" s="1"/>
  <c r="W189" i="17"/>
  <c r="T189" i="17"/>
  <c r="O188" i="17"/>
  <c r="N188" i="17"/>
  <c r="G188" i="13"/>
  <c r="Q187" i="17"/>
  <c r="L187" i="17" s="1"/>
  <c r="J187" i="17"/>
  <c r="H187" i="17"/>
  <c r="K187" i="17"/>
  <c r="G187" i="17"/>
  <c r="I187" i="17"/>
  <c r="K188" i="13"/>
  <c r="P189" i="13"/>
  <c r="F189" i="13"/>
  <c r="M189" i="13"/>
  <c r="M188" i="17"/>
  <c r="F188" i="17"/>
  <c r="E189" i="17"/>
  <c r="V189" i="17" s="1"/>
  <c r="P188" i="17"/>
  <c r="H188" i="13"/>
  <c r="I188" i="13"/>
  <c r="J188" i="13"/>
  <c r="E190" i="13"/>
  <c r="Q188" i="13"/>
  <c r="L188" i="13" s="1"/>
  <c r="AC187" i="17" l="1"/>
  <c r="S188" i="17"/>
  <c r="AE187" i="17"/>
  <c r="X187" i="17"/>
  <c r="AB188" i="17" s="1"/>
  <c r="AF187" i="17"/>
  <c r="AF188" i="17" s="1"/>
  <c r="AD187" i="17"/>
  <c r="AD188" i="17" s="1"/>
  <c r="G189" i="13"/>
  <c r="N190" i="13"/>
  <c r="O190" i="13"/>
  <c r="K189" i="13"/>
  <c r="U189" i="17"/>
  <c r="R191" i="17"/>
  <c r="Y191" i="17" s="1"/>
  <c r="W190" i="17"/>
  <c r="U190" i="17"/>
  <c r="T190" i="17"/>
  <c r="O189" i="17"/>
  <c r="N189" i="17"/>
  <c r="K188" i="17"/>
  <c r="Q188" i="17"/>
  <c r="L188" i="17" s="1"/>
  <c r="J188" i="17"/>
  <c r="I188" i="17"/>
  <c r="H188" i="17"/>
  <c r="G188" i="17"/>
  <c r="P190" i="13"/>
  <c r="F190" i="13"/>
  <c r="M190" i="13"/>
  <c r="P189" i="17"/>
  <c r="E190" i="17"/>
  <c r="V190" i="17" s="1"/>
  <c r="F189" i="17"/>
  <c r="M189" i="17"/>
  <c r="J189" i="13"/>
  <c r="I189" i="13"/>
  <c r="H189" i="13"/>
  <c r="Q189" i="13"/>
  <c r="L189" i="13" s="1"/>
  <c r="E191" i="13"/>
  <c r="AC188" i="17" l="1"/>
  <c r="AE188" i="17"/>
  <c r="K190" i="13"/>
  <c r="K189" i="17"/>
  <c r="G190" i="13"/>
  <c r="N191" i="13"/>
  <c r="O191" i="13"/>
  <c r="AA189" i="17"/>
  <c r="Z189" i="17"/>
  <c r="S189" i="17" s="1"/>
  <c r="X188" i="17"/>
  <c r="Z190" i="17"/>
  <c r="AA190" i="17"/>
  <c r="Q189" i="17"/>
  <c r="R192" i="17"/>
  <c r="Y192" i="17" s="1"/>
  <c r="W191" i="17"/>
  <c r="V191" i="17"/>
  <c r="T191" i="17"/>
  <c r="O190" i="17"/>
  <c r="N190" i="17"/>
  <c r="J189" i="17"/>
  <c r="E191" i="17"/>
  <c r="U191" i="17" s="1"/>
  <c r="P190" i="17"/>
  <c r="M190" i="17"/>
  <c r="F190" i="17"/>
  <c r="K190" i="17" s="1"/>
  <c r="G189" i="17"/>
  <c r="H189" i="17"/>
  <c r="I189" i="17"/>
  <c r="P191" i="13"/>
  <c r="F191" i="13"/>
  <c r="K191" i="13" s="1"/>
  <c r="M191" i="13"/>
  <c r="L189" i="17"/>
  <c r="H190" i="13"/>
  <c r="I190" i="13"/>
  <c r="J190" i="13"/>
  <c r="E192" i="13"/>
  <c r="Q190" i="13"/>
  <c r="L190" i="13" s="1"/>
  <c r="X189" i="17" l="1"/>
  <c r="AF189" i="17"/>
  <c r="AF190" i="17" s="1"/>
  <c r="Z191" i="17"/>
  <c r="AA191" i="17"/>
  <c r="AC189" i="17"/>
  <c r="AC190" i="17" s="1"/>
  <c r="S190" i="17"/>
  <c r="S191" i="17" s="1"/>
  <c r="AB189" i="17"/>
  <c r="AB190" i="17" s="1"/>
  <c r="AD189" i="17"/>
  <c r="AD190" i="17" s="1"/>
  <c r="N192" i="13"/>
  <c r="O192" i="13"/>
  <c r="AE189" i="17"/>
  <c r="AE190" i="17" s="1"/>
  <c r="R193" i="17"/>
  <c r="Y193" i="17" s="1"/>
  <c r="W192" i="17"/>
  <c r="V192" i="17"/>
  <c r="U192" i="17"/>
  <c r="T192" i="17"/>
  <c r="O191" i="17"/>
  <c r="N191" i="17"/>
  <c r="Q190" i="17"/>
  <c r="L190" i="17" s="1"/>
  <c r="G190" i="17"/>
  <c r="G191" i="13"/>
  <c r="H190" i="17"/>
  <c r="I190" i="17"/>
  <c r="P192" i="13"/>
  <c r="F192" i="13"/>
  <c r="M192" i="13"/>
  <c r="J190" i="17"/>
  <c r="E192" i="17"/>
  <c r="P191" i="17"/>
  <c r="F191" i="17"/>
  <c r="M191" i="17"/>
  <c r="I191" i="13"/>
  <c r="J191" i="13"/>
  <c r="H191" i="13"/>
  <c r="Q191" i="13"/>
  <c r="L191" i="13" s="1"/>
  <c r="E193" i="13"/>
  <c r="N193" i="13" l="1"/>
  <c r="O193" i="13"/>
  <c r="X190" i="17"/>
  <c r="AF191" i="17" s="1"/>
  <c r="Z192" i="17"/>
  <c r="S192" i="17" s="1"/>
  <c r="AA192" i="17"/>
  <c r="R194" i="17"/>
  <c r="Y194" i="17" s="1"/>
  <c r="W193" i="17"/>
  <c r="T193" i="17"/>
  <c r="O192" i="17"/>
  <c r="N192" i="17"/>
  <c r="G192" i="13"/>
  <c r="Q191" i="17"/>
  <c r="L191" i="17" s="1"/>
  <c r="I191" i="17"/>
  <c r="H191" i="17"/>
  <c r="K192" i="13"/>
  <c r="K191" i="17"/>
  <c r="P192" i="17"/>
  <c r="M192" i="17"/>
  <c r="F192" i="17"/>
  <c r="E193" i="17"/>
  <c r="V193" i="17" s="1"/>
  <c r="J191" i="17"/>
  <c r="P193" i="13"/>
  <c r="F193" i="13"/>
  <c r="M193" i="13"/>
  <c r="G191" i="17"/>
  <c r="H192" i="13"/>
  <c r="J192" i="13"/>
  <c r="I192" i="13"/>
  <c r="Q192" i="13"/>
  <c r="L192" i="13" s="1"/>
  <c r="E194" i="13"/>
  <c r="AB191" i="17" l="1"/>
  <c r="I192" i="17"/>
  <c r="Q192" i="17"/>
  <c r="L192" i="17" s="1"/>
  <c r="X191" i="17"/>
  <c r="AF192" i="17" s="1"/>
  <c r="U193" i="17"/>
  <c r="Z193" i="17" s="1"/>
  <c r="S193" i="17" s="1"/>
  <c r="X192" i="17"/>
  <c r="G193" i="13"/>
  <c r="AE191" i="17"/>
  <c r="N194" i="13"/>
  <c r="O194" i="13"/>
  <c r="AD191" i="17"/>
  <c r="AC191" i="17"/>
  <c r="AC192" i="17" s="1"/>
  <c r="R195" i="17"/>
  <c r="Y195" i="17" s="1"/>
  <c r="W194" i="17"/>
  <c r="T194" i="17"/>
  <c r="O193" i="17"/>
  <c r="N193" i="17"/>
  <c r="J192" i="17"/>
  <c r="H192" i="17"/>
  <c r="G192" i="17"/>
  <c r="P194" i="13"/>
  <c r="F194" i="13"/>
  <c r="M194" i="13"/>
  <c r="M193" i="17"/>
  <c r="E194" i="17"/>
  <c r="V194" i="17" s="1"/>
  <c r="F193" i="17"/>
  <c r="P193" i="17"/>
  <c r="K193" i="13"/>
  <c r="K192" i="17"/>
  <c r="I193" i="13"/>
  <c r="J193" i="13"/>
  <c r="H193" i="13"/>
  <c r="E195" i="13"/>
  <c r="Q193" i="13"/>
  <c r="L193" i="13" s="1"/>
  <c r="AB192" i="17" l="1"/>
  <c r="AB193" i="17" s="1"/>
  <c r="AD192" i="17"/>
  <c r="AD193" i="17" s="1"/>
  <c r="AC193" i="17"/>
  <c r="AA193" i="17"/>
  <c r="AF193" i="17"/>
  <c r="AE192" i="17"/>
  <c r="AE193" i="17" s="1"/>
  <c r="K194" i="13"/>
  <c r="N195" i="13"/>
  <c r="O195" i="13"/>
  <c r="U194" i="17"/>
  <c r="J193" i="17"/>
  <c r="R196" i="17"/>
  <c r="Y196" i="17" s="1"/>
  <c r="W195" i="17"/>
  <c r="T195" i="17"/>
  <c r="O194" i="17"/>
  <c r="N194" i="17"/>
  <c r="Q193" i="17"/>
  <c r="L193" i="17" s="1"/>
  <c r="E195" i="17"/>
  <c r="V195" i="17" s="1"/>
  <c r="M194" i="17"/>
  <c r="F194" i="17"/>
  <c r="P194" i="17"/>
  <c r="H193" i="17"/>
  <c r="K193" i="17"/>
  <c r="G193" i="17"/>
  <c r="G194" i="13"/>
  <c r="P195" i="13"/>
  <c r="F195" i="13"/>
  <c r="M195" i="13"/>
  <c r="I193" i="17"/>
  <c r="J194" i="13"/>
  <c r="H194" i="13"/>
  <c r="I194" i="13"/>
  <c r="E196" i="13"/>
  <c r="Q194" i="13"/>
  <c r="L194" i="13" s="1"/>
  <c r="K195" i="13" l="1"/>
  <c r="U195" i="17"/>
  <c r="Z195" i="17" s="1"/>
  <c r="Z194" i="17"/>
  <c r="S194" i="17" s="1"/>
  <c r="AA194" i="17"/>
  <c r="N196" i="13"/>
  <c r="O196" i="13"/>
  <c r="K194" i="17"/>
  <c r="X193" i="17"/>
  <c r="AF194" i="17" s="1"/>
  <c r="R197" i="17"/>
  <c r="Y197" i="17" s="1"/>
  <c r="W196" i="17"/>
  <c r="T196" i="17"/>
  <c r="O195" i="17"/>
  <c r="N195" i="17"/>
  <c r="Q194" i="17"/>
  <c r="L194" i="17" s="1"/>
  <c r="H194" i="17"/>
  <c r="I194" i="17"/>
  <c r="G194" i="17"/>
  <c r="J194" i="17"/>
  <c r="P196" i="13"/>
  <c r="F196" i="13"/>
  <c r="M196" i="13"/>
  <c r="P195" i="17"/>
  <c r="F195" i="17"/>
  <c r="M195" i="17"/>
  <c r="E196" i="17"/>
  <c r="V196" i="17" s="1"/>
  <c r="G195" i="13"/>
  <c r="H195" i="13"/>
  <c r="J195" i="13"/>
  <c r="I195" i="13"/>
  <c r="Q195" i="13"/>
  <c r="L195" i="13" s="1"/>
  <c r="E197" i="13"/>
  <c r="U196" i="17" l="1"/>
  <c r="Z196" i="17" s="1"/>
  <c r="K196" i="13"/>
  <c r="AA195" i="17"/>
  <c r="S195" i="17"/>
  <c r="N197" i="13"/>
  <c r="O197" i="13"/>
  <c r="X194" i="17"/>
  <c r="AE194" i="17"/>
  <c r="AC194" i="17"/>
  <c r="AB194" i="17"/>
  <c r="AD194" i="17"/>
  <c r="R198" i="17"/>
  <c r="Y198" i="17" s="1"/>
  <c r="W197" i="17"/>
  <c r="T197" i="17"/>
  <c r="O196" i="17"/>
  <c r="N196" i="17"/>
  <c r="I195" i="17"/>
  <c r="Q195" i="17"/>
  <c r="L195" i="17" s="1"/>
  <c r="H195" i="17"/>
  <c r="G195" i="17"/>
  <c r="P197" i="13"/>
  <c r="F197" i="13"/>
  <c r="M197" i="13"/>
  <c r="J195" i="17"/>
  <c r="M196" i="17"/>
  <c r="P196" i="17"/>
  <c r="F196" i="17"/>
  <c r="E197" i="17"/>
  <c r="V197" i="17" s="1"/>
  <c r="G196" i="13"/>
  <c r="K195" i="17"/>
  <c r="J196" i="13"/>
  <c r="I196" i="13"/>
  <c r="H196" i="13"/>
  <c r="Q196" i="13"/>
  <c r="L196" i="13" s="1"/>
  <c r="E198" i="13"/>
  <c r="AA196" i="17" l="1"/>
  <c r="S196" i="17"/>
  <c r="U197" i="17"/>
  <c r="AA197" i="17" s="1"/>
  <c r="X195" i="17"/>
  <c r="AF195" i="17"/>
  <c r="AF196" i="17" s="1"/>
  <c r="AE195" i="17"/>
  <c r="AE196" i="17" s="1"/>
  <c r="N198" i="13"/>
  <c r="O198" i="13"/>
  <c r="AD195" i="17"/>
  <c r="AB195" i="17"/>
  <c r="AC195" i="17"/>
  <c r="R199" i="17"/>
  <c r="Y199" i="17" s="1"/>
  <c r="W198" i="17"/>
  <c r="V198" i="17"/>
  <c r="U198" i="17"/>
  <c r="T198" i="17"/>
  <c r="O197" i="17"/>
  <c r="N197" i="17"/>
  <c r="Q196" i="17"/>
  <c r="L196" i="17" s="1"/>
  <c r="G196" i="17"/>
  <c r="K196" i="17"/>
  <c r="P198" i="13"/>
  <c r="F198" i="13"/>
  <c r="M198" i="13"/>
  <c r="I196" i="17"/>
  <c r="G197" i="13"/>
  <c r="J196" i="17"/>
  <c r="H196" i="17"/>
  <c r="E198" i="17"/>
  <c r="M197" i="17"/>
  <c r="F197" i="17"/>
  <c r="P197" i="17"/>
  <c r="K197" i="13"/>
  <c r="H197" i="13"/>
  <c r="I197" i="13"/>
  <c r="J197" i="13"/>
  <c r="Q197" i="13"/>
  <c r="L197" i="13" s="1"/>
  <c r="E199" i="13"/>
  <c r="AC196" i="17" l="1"/>
  <c r="AD196" i="17"/>
  <c r="Z197" i="17"/>
  <c r="S197" i="17" s="1"/>
  <c r="AB196" i="17"/>
  <c r="X196" i="17"/>
  <c r="AE197" i="17" s="1"/>
  <c r="Z198" i="17"/>
  <c r="S198" i="17" s="1"/>
  <c r="AA198" i="17"/>
  <c r="N199" i="13"/>
  <c r="O199" i="13"/>
  <c r="Q197" i="17"/>
  <c r="L197" i="17" s="1"/>
  <c r="R200" i="17"/>
  <c r="Y200" i="17" s="1"/>
  <c r="W199" i="17"/>
  <c r="T199" i="17"/>
  <c r="O198" i="17"/>
  <c r="N198" i="17"/>
  <c r="K197" i="17"/>
  <c r="J197" i="17"/>
  <c r="I197" i="17"/>
  <c r="K198" i="13"/>
  <c r="P199" i="13"/>
  <c r="M199" i="13"/>
  <c r="F199" i="13"/>
  <c r="E199" i="17"/>
  <c r="U199" i="17" s="1"/>
  <c r="M198" i="17"/>
  <c r="F198" i="17"/>
  <c r="P198" i="17"/>
  <c r="G198" i="13"/>
  <c r="G197" i="17"/>
  <c r="H197" i="17"/>
  <c r="J198" i="13"/>
  <c r="I198" i="13"/>
  <c r="H198" i="13"/>
  <c r="E200" i="13"/>
  <c r="Q198" i="13"/>
  <c r="L198" i="13" s="1"/>
  <c r="AC197" i="17" l="1"/>
  <c r="V199" i="17"/>
  <c r="Z199" i="17" s="1"/>
  <c r="S199" i="17" s="1"/>
  <c r="X197" i="17"/>
  <c r="AD197" i="17"/>
  <c r="AB197" i="17"/>
  <c r="AB198" i="17" s="1"/>
  <c r="AF197" i="17"/>
  <c r="AF198" i="17" s="1"/>
  <c r="AE198" i="17"/>
  <c r="AD198" i="17"/>
  <c r="N200" i="13"/>
  <c r="O200" i="13"/>
  <c r="Q198" i="17"/>
  <c r="R201" i="17"/>
  <c r="Y201" i="17" s="1"/>
  <c r="W200" i="17"/>
  <c r="T200" i="17"/>
  <c r="O199" i="17"/>
  <c r="N199" i="17"/>
  <c r="K198" i="17"/>
  <c r="J198" i="17"/>
  <c r="G199" i="13"/>
  <c r="I198" i="17"/>
  <c r="K199" i="13"/>
  <c r="P200" i="13"/>
  <c r="F200" i="13"/>
  <c r="M200" i="13"/>
  <c r="H198" i="17"/>
  <c r="P199" i="17"/>
  <c r="F199" i="17"/>
  <c r="M199" i="17"/>
  <c r="E200" i="17"/>
  <c r="V200" i="17" s="1"/>
  <c r="G198" i="17"/>
  <c r="I199" i="13"/>
  <c r="H199" i="13"/>
  <c r="J199" i="13"/>
  <c r="Q199" i="13"/>
  <c r="L199" i="13" s="1"/>
  <c r="E201" i="13"/>
  <c r="AC198" i="17" l="1"/>
  <c r="X198" i="17"/>
  <c r="AD199" i="17" s="1"/>
  <c r="AA199" i="17"/>
  <c r="AF199" i="17"/>
  <c r="K200" i="13"/>
  <c r="L198" i="17"/>
  <c r="K199" i="17" s="1"/>
  <c r="N201" i="13"/>
  <c r="O201" i="13"/>
  <c r="U200" i="17"/>
  <c r="AB199" i="17"/>
  <c r="Q199" i="17"/>
  <c r="R202" i="17"/>
  <c r="Y202" i="17" s="1"/>
  <c r="W201" i="17"/>
  <c r="T201" i="17"/>
  <c r="O200" i="17"/>
  <c r="N200" i="17"/>
  <c r="G200" i="13"/>
  <c r="P201" i="13"/>
  <c r="F201" i="13"/>
  <c r="M201" i="13"/>
  <c r="E201" i="17"/>
  <c r="U201" i="17" s="1"/>
  <c r="M200" i="17"/>
  <c r="F200" i="17"/>
  <c r="P200" i="17"/>
  <c r="J200" i="13"/>
  <c r="H200" i="13"/>
  <c r="I200" i="13"/>
  <c r="Q200" i="13"/>
  <c r="L200" i="13" s="1"/>
  <c r="E202" i="13"/>
  <c r="AE199" i="17" l="1"/>
  <c r="H199" i="17"/>
  <c r="AC199" i="17"/>
  <c r="V201" i="17"/>
  <c r="AA201" i="17" s="1"/>
  <c r="J199" i="17"/>
  <c r="J200" i="17" s="1"/>
  <c r="X199" i="17"/>
  <c r="AE200" i="17" s="1"/>
  <c r="AF200" i="17"/>
  <c r="G199" i="17"/>
  <c r="L199" i="17"/>
  <c r="I199" i="17"/>
  <c r="K201" i="13"/>
  <c r="N202" i="13"/>
  <c r="O202" i="13"/>
  <c r="Z200" i="17"/>
  <c r="S200" i="17" s="1"/>
  <c r="AA200" i="17"/>
  <c r="R203" i="17"/>
  <c r="Y203" i="17" s="1"/>
  <c r="W202" i="17"/>
  <c r="T202" i="17"/>
  <c r="Q200" i="17"/>
  <c r="O201" i="17"/>
  <c r="N201" i="17"/>
  <c r="P201" i="17"/>
  <c r="E202" i="17"/>
  <c r="V202" i="17" s="1"/>
  <c r="F201" i="17"/>
  <c r="M201" i="17"/>
  <c r="P202" i="13"/>
  <c r="F202" i="13"/>
  <c r="M202" i="13"/>
  <c r="K200" i="17"/>
  <c r="G201" i="13"/>
  <c r="I201" i="13"/>
  <c r="H201" i="13"/>
  <c r="J201" i="13"/>
  <c r="E203" i="13"/>
  <c r="Q201" i="13"/>
  <c r="L201" i="13" s="1"/>
  <c r="AB200" i="17" l="1"/>
  <c r="AC200" i="17"/>
  <c r="H200" i="17"/>
  <c r="Z201" i="17"/>
  <c r="AD200" i="17"/>
  <c r="I200" i="17"/>
  <c r="G200" i="17"/>
  <c r="L200" i="17"/>
  <c r="H201" i="17" s="1"/>
  <c r="U202" i="17"/>
  <c r="Z202" i="17" s="1"/>
  <c r="X200" i="17"/>
  <c r="AF201" i="17" s="1"/>
  <c r="N203" i="13"/>
  <c r="O203" i="13"/>
  <c r="S201" i="17"/>
  <c r="R204" i="17"/>
  <c r="Y204" i="17" s="1"/>
  <c r="W203" i="17"/>
  <c r="T203" i="17"/>
  <c r="N202" i="17"/>
  <c r="O202" i="17"/>
  <c r="Q201" i="17"/>
  <c r="G202" i="13"/>
  <c r="P203" i="13"/>
  <c r="F203" i="13"/>
  <c r="M203" i="13"/>
  <c r="E203" i="17"/>
  <c r="V203" i="17" s="1"/>
  <c r="M202" i="17"/>
  <c r="F202" i="17"/>
  <c r="P202" i="17"/>
  <c r="K201" i="17"/>
  <c r="K202" i="13"/>
  <c r="J202" i="13"/>
  <c r="I202" i="13"/>
  <c r="H202" i="13"/>
  <c r="E204" i="13"/>
  <c r="Q202" i="13"/>
  <c r="L202" i="13" s="1"/>
  <c r="AB201" i="17" l="1"/>
  <c r="I201" i="17"/>
  <c r="J201" i="17"/>
  <c r="AC201" i="17"/>
  <c r="G201" i="17"/>
  <c r="AD201" i="17"/>
  <c r="AA202" i="17"/>
  <c r="L201" i="17"/>
  <c r="K202" i="17" s="1"/>
  <c r="AE201" i="17"/>
  <c r="S202" i="17"/>
  <c r="N204" i="13"/>
  <c r="O204" i="13"/>
  <c r="X201" i="17"/>
  <c r="AC202" i="17" s="1"/>
  <c r="U203" i="17"/>
  <c r="R205" i="17"/>
  <c r="Y205" i="17" s="1"/>
  <c r="W204" i="17"/>
  <c r="T204" i="17"/>
  <c r="O203" i="17"/>
  <c r="N203" i="17"/>
  <c r="Q202" i="17"/>
  <c r="K203" i="13"/>
  <c r="G203" i="13"/>
  <c r="P204" i="13"/>
  <c r="F204" i="13"/>
  <c r="M204" i="13"/>
  <c r="P203" i="17"/>
  <c r="F203" i="17"/>
  <c r="E204" i="17"/>
  <c r="V204" i="17" s="1"/>
  <c r="M203" i="17"/>
  <c r="I203" i="13"/>
  <c r="J203" i="13"/>
  <c r="H203" i="13"/>
  <c r="E205" i="13"/>
  <c r="Q203" i="13"/>
  <c r="L203" i="13" s="1"/>
  <c r="L202" i="17" l="1"/>
  <c r="G202" i="17"/>
  <c r="G203" i="17" s="1"/>
  <c r="H202" i="17"/>
  <c r="J202" i="17"/>
  <c r="J203" i="17" s="1"/>
  <c r="I202" i="17"/>
  <c r="I203" i="17" s="1"/>
  <c r="U204" i="17"/>
  <c r="Z204" i="17" s="1"/>
  <c r="Q204" i="13"/>
  <c r="L204" i="13" s="1"/>
  <c r="AF202" i="17"/>
  <c r="AD202" i="17"/>
  <c r="AB202" i="17"/>
  <c r="AE202" i="17"/>
  <c r="Q203" i="17"/>
  <c r="L203" i="17" s="1"/>
  <c r="N205" i="13"/>
  <c r="O205" i="13"/>
  <c r="Z203" i="17"/>
  <c r="S203" i="17" s="1"/>
  <c r="AA203" i="17"/>
  <c r="X202" i="17"/>
  <c r="R206" i="17"/>
  <c r="Y206" i="17" s="1"/>
  <c r="W205" i="17"/>
  <c r="T205" i="17"/>
  <c r="O204" i="17"/>
  <c r="N204" i="17"/>
  <c r="K203" i="17"/>
  <c r="H203" i="17"/>
  <c r="G204" i="13"/>
  <c r="P205" i="13"/>
  <c r="F205" i="13"/>
  <c r="M205" i="13"/>
  <c r="P204" i="17"/>
  <c r="F204" i="17"/>
  <c r="M204" i="17"/>
  <c r="E205" i="17"/>
  <c r="V205" i="17" s="1"/>
  <c r="K204" i="13"/>
  <c r="J204" i="13"/>
  <c r="H204" i="13"/>
  <c r="I204" i="13"/>
  <c r="E206" i="13"/>
  <c r="AF203" i="17" l="1"/>
  <c r="AA204" i="17"/>
  <c r="AD203" i="17"/>
  <c r="U205" i="17"/>
  <c r="Z205" i="17" s="1"/>
  <c r="X203" i="17"/>
  <c r="AD204" i="17" s="1"/>
  <c r="N206" i="13"/>
  <c r="O206" i="13"/>
  <c r="AB203" i="17"/>
  <c r="AE203" i="17"/>
  <c r="AC203" i="17"/>
  <c r="K205" i="13"/>
  <c r="S204" i="17"/>
  <c r="R207" i="17"/>
  <c r="Y207" i="17" s="1"/>
  <c r="W206" i="17"/>
  <c r="T206" i="17"/>
  <c r="O205" i="17"/>
  <c r="N205" i="17"/>
  <c r="I204" i="17"/>
  <c r="Q204" i="17"/>
  <c r="L204" i="17" s="1"/>
  <c r="J204" i="17"/>
  <c r="K204" i="17"/>
  <c r="G204" i="17"/>
  <c r="H204" i="17"/>
  <c r="G205" i="13"/>
  <c r="E206" i="17"/>
  <c r="V206" i="17" s="1"/>
  <c r="M205" i="17"/>
  <c r="F205" i="17"/>
  <c r="P205" i="17"/>
  <c r="P206" i="13"/>
  <c r="F206" i="13"/>
  <c r="M206" i="13"/>
  <c r="I205" i="13"/>
  <c r="H205" i="13"/>
  <c r="J205" i="13"/>
  <c r="Q205" i="13"/>
  <c r="L205" i="13" s="1"/>
  <c r="E207" i="13"/>
  <c r="AA205" i="17" l="1"/>
  <c r="U206" i="17"/>
  <c r="Z206" i="17" s="1"/>
  <c r="AB204" i="17"/>
  <c r="AF204" i="17"/>
  <c r="AE204" i="17"/>
  <c r="K206" i="13"/>
  <c r="AC204" i="17"/>
  <c r="AC205" i="17" s="1"/>
  <c r="S205" i="17"/>
  <c r="N207" i="13"/>
  <c r="O207" i="13"/>
  <c r="X204" i="17"/>
  <c r="R208" i="17"/>
  <c r="Y208" i="17" s="1"/>
  <c r="W207" i="17"/>
  <c r="T207" i="17"/>
  <c r="O206" i="17"/>
  <c r="N206" i="17"/>
  <c r="Q205" i="17"/>
  <c r="L205" i="17" s="1"/>
  <c r="I205" i="17"/>
  <c r="J205" i="17"/>
  <c r="K205" i="17"/>
  <c r="G205" i="17"/>
  <c r="F206" i="17"/>
  <c r="P206" i="17"/>
  <c r="M206" i="17"/>
  <c r="E207" i="17"/>
  <c r="V207" i="17" s="1"/>
  <c r="H205" i="17"/>
  <c r="P207" i="13"/>
  <c r="F207" i="13"/>
  <c r="M207" i="13"/>
  <c r="G206" i="13"/>
  <c r="J206" i="13"/>
  <c r="H206" i="13"/>
  <c r="I206" i="13"/>
  <c r="E208" i="13"/>
  <c r="Q206" i="13"/>
  <c r="L206" i="13" s="1"/>
  <c r="K207" i="13" l="1"/>
  <c r="AA206" i="17"/>
  <c r="AE205" i="17"/>
  <c r="AB205" i="17"/>
  <c r="S206" i="17"/>
  <c r="AF205" i="17"/>
  <c r="Q207" i="13"/>
  <c r="L207" i="13" s="1"/>
  <c r="N208" i="13"/>
  <c r="O208" i="13"/>
  <c r="X205" i="17"/>
  <c r="AD205" i="17"/>
  <c r="U207" i="17"/>
  <c r="R209" i="17"/>
  <c r="Y209" i="17" s="1"/>
  <c r="W208" i="17"/>
  <c r="T208" i="17"/>
  <c r="O207" i="17"/>
  <c r="N207" i="17"/>
  <c r="Q206" i="17"/>
  <c r="L206" i="17" s="1"/>
  <c r="I206" i="17"/>
  <c r="G206" i="17"/>
  <c r="K206" i="17"/>
  <c r="J206" i="17"/>
  <c r="E208" i="17"/>
  <c r="U208" i="17" s="1"/>
  <c r="M207" i="17"/>
  <c r="P207" i="17"/>
  <c r="F207" i="17"/>
  <c r="G207" i="13"/>
  <c r="H206" i="17"/>
  <c r="P208" i="13"/>
  <c r="F208" i="13"/>
  <c r="M208" i="13"/>
  <c r="I207" i="13"/>
  <c r="H207" i="13"/>
  <c r="J207" i="13"/>
  <c r="E209" i="13"/>
  <c r="AF206" i="17" l="1"/>
  <c r="X206" i="17"/>
  <c r="AE206" i="17"/>
  <c r="AB206" i="17"/>
  <c r="N209" i="13"/>
  <c r="O209" i="13"/>
  <c r="AC206" i="17"/>
  <c r="Z207" i="17"/>
  <c r="S207" i="17" s="1"/>
  <c r="AA207" i="17"/>
  <c r="AD206" i="17"/>
  <c r="V208" i="17"/>
  <c r="Z208" i="17" s="1"/>
  <c r="R210" i="17"/>
  <c r="Y210" i="17" s="1"/>
  <c r="W209" i="17"/>
  <c r="T209" i="17"/>
  <c r="O208" i="17"/>
  <c r="N208" i="17"/>
  <c r="Q207" i="17"/>
  <c r="L207" i="17" s="1"/>
  <c r="J207" i="17"/>
  <c r="I207" i="17"/>
  <c r="H207" i="17"/>
  <c r="G207" i="17"/>
  <c r="P209" i="13"/>
  <c r="F209" i="13"/>
  <c r="M209" i="13"/>
  <c r="G208" i="13"/>
  <c r="M208" i="17"/>
  <c r="P208" i="17"/>
  <c r="F208" i="17"/>
  <c r="E209" i="17"/>
  <c r="V209" i="17" s="1"/>
  <c r="K207" i="17"/>
  <c r="K208" i="13"/>
  <c r="J208" i="13"/>
  <c r="H208" i="13"/>
  <c r="I208" i="13"/>
  <c r="E210" i="13"/>
  <c r="Q208" i="13"/>
  <c r="L208" i="13" s="1"/>
  <c r="AF207" i="17" l="1"/>
  <c r="AD207" i="17"/>
  <c r="AB207" i="17"/>
  <c r="AE207" i="17"/>
  <c r="AA208" i="17"/>
  <c r="S208" i="17"/>
  <c r="X207" i="17"/>
  <c r="N210" i="13"/>
  <c r="O210" i="13"/>
  <c r="AC207" i="17"/>
  <c r="Q208" i="17"/>
  <c r="L208" i="17" s="1"/>
  <c r="R211" i="17"/>
  <c r="Y211" i="17" s="1"/>
  <c r="W210" i="17"/>
  <c r="T210" i="17"/>
  <c r="U209" i="17"/>
  <c r="O209" i="17"/>
  <c r="N209" i="17"/>
  <c r="G209" i="13"/>
  <c r="H208" i="17"/>
  <c r="J208" i="17"/>
  <c r="G208" i="17"/>
  <c r="K208" i="17"/>
  <c r="K209" i="13"/>
  <c r="I208" i="17"/>
  <c r="P210" i="13"/>
  <c r="F210" i="13"/>
  <c r="M210" i="13"/>
  <c r="P209" i="17"/>
  <c r="M209" i="17"/>
  <c r="F209" i="17"/>
  <c r="E210" i="17"/>
  <c r="U210" i="17" s="1"/>
  <c r="J209" i="13"/>
  <c r="I209" i="13"/>
  <c r="H209" i="13"/>
  <c r="Q209" i="13"/>
  <c r="L209" i="13" s="1"/>
  <c r="E211" i="13"/>
  <c r="AF208" i="17" l="1"/>
  <c r="G210" i="13"/>
  <c r="X208" i="17"/>
  <c r="AF209" i="17" s="1"/>
  <c r="K210" i="13"/>
  <c r="AE208" i="17"/>
  <c r="Z209" i="17"/>
  <c r="S209" i="17" s="1"/>
  <c r="AA209" i="17"/>
  <c r="AC208" i="17"/>
  <c r="AD208" i="17"/>
  <c r="N211" i="13"/>
  <c r="O211" i="13"/>
  <c r="AB208" i="17"/>
  <c r="V210" i="17"/>
  <c r="Z210" i="17" s="1"/>
  <c r="R212" i="17"/>
  <c r="Y212" i="17" s="1"/>
  <c r="W211" i="17"/>
  <c r="T211" i="17"/>
  <c r="O210" i="17"/>
  <c r="N210" i="17"/>
  <c r="K209" i="17"/>
  <c r="Q209" i="17"/>
  <c r="L209" i="17" s="1"/>
  <c r="I209" i="17"/>
  <c r="G209" i="17"/>
  <c r="J209" i="17"/>
  <c r="P211" i="13"/>
  <c r="F211" i="13"/>
  <c r="M211" i="13"/>
  <c r="M210" i="17"/>
  <c r="E211" i="17"/>
  <c r="V211" i="17" s="1"/>
  <c r="F210" i="17"/>
  <c r="P210" i="17"/>
  <c r="H209" i="17"/>
  <c r="J210" i="13"/>
  <c r="H210" i="13"/>
  <c r="I210" i="13"/>
  <c r="Q210" i="13"/>
  <c r="L210" i="13" s="1"/>
  <c r="E212" i="13"/>
  <c r="AC209" i="17" l="1"/>
  <c r="AE209" i="17"/>
  <c r="AB209" i="17"/>
  <c r="S210" i="17"/>
  <c r="X209" i="17"/>
  <c r="AC210" i="17" s="1"/>
  <c r="AF210" i="17"/>
  <c r="AD209" i="17"/>
  <c r="AD210" i="17" s="1"/>
  <c r="AE210" i="17"/>
  <c r="U211" i="17"/>
  <c r="AA210" i="17"/>
  <c r="N212" i="13"/>
  <c r="O212" i="13"/>
  <c r="R213" i="17"/>
  <c r="Y213" i="17" s="1"/>
  <c r="W212" i="17"/>
  <c r="U212" i="17"/>
  <c r="T212" i="17"/>
  <c r="K210" i="17"/>
  <c r="O211" i="17"/>
  <c r="N211" i="17"/>
  <c r="Q210" i="17"/>
  <c r="L210" i="17" s="1"/>
  <c r="Q211" i="13"/>
  <c r="L211" i="13" s="1"/>
  <c r="G211" i="13"/>
  <c r="J210" i="17"/>
  <c r="P212" i="13"/>
  <c r="F212" i="13"/>
  <c r="M212" i="13"/>
  <c r="P211" i="17"/>
  <c r="F211" i="17"/>
  <c r="M211" i="17"/>
  <c r="E212" i="17"/>
  <c r="V212" i="17" s="1"/>
  <c r="G210" i="17"/>
  <c r="K211" i="13"/>
  <c r="I210" i="17"/>
  <c r="H210" i="17"/>
  <c r="H211" i="13"/>
  <c r="I211" i="13"/>
  <c r="J211" i="13"/>
  <c r="E213" i="13"/>
  <c r="AB210" i="17" l="1"/>
  <c r="X210" i="17"/>
  <c r="AF211" i="17" s="1"/>
  <c r="N213" i="13"/>
  <c r="O213" i="13"/>
  <c r="AC211" i="17"/>
  <c r="Z211" i="17"/>
  <c r="S211" i="17" s="1"/>
  <c r="AA211" i="17"/>
  <c r="Z212" i="17"/>
  <c r="AA212" i="17"/>
  <c r="R214" i="17"/>
  <c r="Y214" i="17" s="1"/>
  <c r="W213" i="17"/>
  <c r="T213" i="17"/>
  <c r="O212" i="17"/>
  <c r="N212" i="17"/>
  <c r="Q211" i="17"/>
  <c r="L211" i="17" s="1"/>
  <c r="J211" i="17"/>
  <c r="H211" i="17"/>
  <c r="K212" i="13"/>
  <c r="G211" i="17"/>
  <c r="E213" i="17"/>
  <c r="V213" i="17" s="1"/>
  <c r="F212" i="17"/>
  <c r="P212" i="17"/>
  <c r="M212" i="17"/>
  <c r="P213" i="13"/>
  <c r="F213" i="13"/>
  <c r="M213" i="13"/>
  <c r="I211" i="17"/>
  <c r="K211" i="17"/>
  <c r="G212" i="13"/>
  <c r="J212" i="13"/>
  <c r="I212" i="13"/>
  <c r="H212" i="13"/>
  <c r="Q212" i="13"/>
  <c r="L212" i="13" s="1"/>
  <c r="E214" i="13"/>
  <c r="AB211" i="17" l="1"/>
  <c r="AE211" i="17"/>
  <c r="AD211" i="17"/>
  <c r="X211" i="17"/>
  <c r="AF212" i="17" s="1"/>
  <c r="AD212" i="17"/>
  <c r="N214" i="13"/>
  <c r="O214" i="13"/>
  <c r="S212" i="17"/>
  <c r="U213" i="17"/>
  <c r="R215" i="17"/>
  <c r="Y215" i="17" s="1"/>
  <c r="W214" i="17"/>
  <c r="T214" i="17"/>
  <c r="O213" i="17"/>
  <c r="N213" i="17"/>
  <c r="Q212" i="17"/>
  <c r="H212" i="17"/>
  <c r="J212" i="17"/>
  <c r="I212" i="17"/>
  <c r="G212" i="17"/>
  <c r="K212" i="17"/>
  <c r="P214" i="13"/>
  <c r="F214" i="13"/>
  <c r="M214" i="13"/>
  <c r="G213" i="13"/>
  <c r="F213" i="17"/>
  <c r="M213" i="17"/>
  <c r="E214" i="17"/>
  <c r="U214" i="17" s="1"/>
  <c r="P213" i="17"/>
  <c r="K213" i="13"/>
  <c r="H213" i="13"/>
  <c r="I213" i="13"/>
  <c r="J213" i="13"/>
  <c r="Q213" i="13"/>
  <c r="L213" i="13" s="1"/>
  <c r="E215" i="13"/>
  <c r="AC212" i="17" l="1"/>
  <c r="AE212" i="17"/>
  <c r="AB212" i="17"/>
  <c r="AB213" i="17" s="1"/>
  <c r="X212" i="17"/>
  <c r="AF213" i="17" s="1"/>
  <c r="L212" i="17"/>
  <c r="I213" i="17" s="1"/>
  <c r="AA213" i="17"/>
  <c r="Z213" i="17"/>
  <c r="S213" i="17" s="1"/>
  <c r="N215" i="13"/>
  <c r="O215" i="13"/>
  <c r="V214" i="17"/>
  <c r="AA214" i="17" s="1"/>
  <c r="R216" i="17"/>
  <c r="Y216" i="17" s="1"/>
  <c r="W215" i="17"/>
  <c r="T215" i="17"/>
  <c r="N214" i="17"/>
  <c r="O214" i="17"/>
  <c r="G214" i="13"/>
  <c r="Q213" i="17"/>
  <c r="K214" i="13"/>
  <c r="M214" i="17"/>
  <c r="P214" i="17"/>
  <c r="E215" i="17"/>
  <c r="V215" i="17" s="1"/>
  <c r="F214" i="17"/>
  <c r="P215" i="13"/>
  <c r="F215" i="13"/>
  <c r="M215" i="13"/>
  <c r="I214" i="13"/>
  <c r="J214" i="13"/>
  <c r="H214" i="13"/>
  <c r="Q214" i="13"/>
  <c r="L214" i="13" s="1"/>
  <c r="E216" i="13"/>
  <c r="AD213" i="17" l="1"/>
  <c r="AC213" i="17"/>
  <c r="K213" i="17"/>
  <c r="J213" i="17"/>
  <c r="AE213" i="17"/>
  <c r="X213" i="17"/>
  <c r="AB214" i="17" s="1"/>
  <c r="Q214" i="17"/>
  <c r="N216" i="13"/>
  <c r="O216" i="13"/>
  <c r="Z214" i="17"/>
  <c r="S214" i="17" s="1"/>
  <c r="L213" i="17"/>
  <c r="H213" i="17"/>
  <c r="G213" i="17"/>
  <c r="U215" i="17"/>
  <c r="R217" i="17"/>
  <c r="Y217" i="17" s="1"/>
  <c r="W216" i="17"/>
  <c r="T216" i="17"/>
  <c r="O215" i="17"/>
  <c r="N215" i="17"/>
  <c r="K215" i="13"/>
  <c r="P215" i="17"/>
  <c r="E216" i="17"/>
  <c r="V216" i="17" s="1"/>
  <c r="F215" i="17"/>
  <c r="M215" i="17"/>
  <c r="G215" i="13"/>
  <c r="P216" i="13"/>
  <c r="F216" i="13"/>
  <c r="M216" i="13"/>
  <c r="J215" i="13"/>
  <c r="H215" i="13"/>
  <c r="I215" i="13"/>
  <c r="Q215" i="13"/>
  <c r="L215" i="13" s="1"/>
  <c r="E217" i="13"/>
  <c r="AE214" i="17" l="1"/>
  <c r="AC214" i="17"/>
  <c r="H214" i="17"/>
  <c r="AD214" i="17"/>
  <c r="J214" i="17"/>
  <c r="K214" i="17"/>
  <c r="AF214" i="17"/>
  <c r="I214" i="17"/>
  <c r="I215" i="17" s="1"/>
  <c r="G214" i="17"/>
  <c r="L214" i="17"/>
  <c r="X214" i="17"/>
  <c r="Z215" i="17"/>
  <c r="S215" i="17" s="1"/>
  <c r="AA215" i="17"/>
  <c r="N217" i="13"/>
  <c r="O217" i="13"/>
  <c r="U216" i="17"/>
  <c r="R218" i="17"/>
  <c r="Y218" i="17" s="1"/>
  <c r="W217" i="17"/>
  <c r="T217" i="17"/>
  <c r="O216" i="17"/>
  <c r="N216" i="17"/>
  <c r="Q215" i="17"/>
  <c r="K216" i="13"/>
  <c r="E217" i="17"/>
  <c r="V217" i="17" s="1"/>
  <c r="M216" i="17"/>
  <c r="F216" i="17"/>
  <c r="P216" i="17"/>
  <c r="P217" i="13"/>
  <c r="F217" i="13"/>
  <c r="M217" i="13"/>
  <c r="G216" i="13"/>
  <c r="K215" i="17"/>
  <c r="I216" i="13"/>
  <c r="J216" i="13"/>
  <c r="H216" i="13"/>
  <c r="E218" i="13"/>
  <c r="Q216" i="13"/>
  <c r="L216" i="13" s="1"/>
  <c r="G215" i="17" l="1"/>
  <c r="L215" i="17"/>
  <c r="J215" i="17"/>
  <c r="AF215" i="17"/>
  <c r="H215" i="17"/>
  <c r="AB215" i="17"/>
  <c r="U217" i="17"/>
  <c r="AA217" i="17" s="1"/>
  <c r="AC215" i="17"/>
  <c r="AE215" i="17"/>
  <c r="AD215" i="17"/>
  <c r="N218" i="13"/>
  <c r="O218" i="13"/>
  <c r="X215" i="17"/>
  <c r="Z216" i="17"/>
  <c r="S216" i="17" s="1"/>
  <c r="AA216" i="17"/>
  <c r="AF216" i="17"/>
  <c r="R219" i="17"/>
  <c r="Y219" i="17" s="1"/>
  <c r="W218" i="17"/>
  <c r="T218" i="17"/>
  <c r="O217" i="17"/>
  <c r="N217" i="17"/>
  <c r="Q216" i="17"/>
  <c r="L216" i="17" s="1"/>
  <c r="I216" i="17"/>
  <c r="H216" i="17"/>
  <c r="G217" i="13"/>
  <c r="P218" i="13"/>
  <c r="M218" i="13"/>
  <c r="F218" i="13"/>
  <c r="J216" i="17"/>
  <c r="P217" i="17"/>
  <c r="F217" i="17"/>
  <c r="M217" i="17"/>
  <c r="E218" i="17"/>
  <c r="U218" i="17" s="1"/>
  <c r="K216" i="17"/>
  <c r="K217" i="13"/>
  <c r="H217" i="13"/>
  <c r="J217" i="13"/>
  <c r="I217" i="13"/>
  <c r="Q217" i="13"/>
  <c r="L217" i="13" s="1"/>
  <c r="E219" i="13"/>
  <c r="G216" i="17" l="1"/>
  <c r="Z217" i="17"/>
  <c r="S217" i="17" s="1"/>
  <c r="AE216" i="17"/>
  <c r="AB216" i="17"/>
  <c r="AD216" i="17"/>
  <c r="N219" i="13"/>
  <c r="O219" i="13"/>
  <c r="X216" i="17"/>
  <c r="AF217" i="17" s="1"/>
  <c r="AC216" i="17"/>
  <c r="V218" i="17"/>
  <c r="Z218" i="17" s="1"/>
  <c r="Q217" i="17"/>
  <c r="L217" i="17" s="1"/>
  <c r="R220" i="17"/>
  <c r="Y220" i="17" s="1"/>
  <c r="W219" i="17"/>
  <c r="T219" i="17"/>
  <c r="O218" i="17"/>
  <c r="N218" i="17"/>
  <c r="I217" i="17"/>
  <c r="G218" i="13"/>
  <c r="F218" i="17"/>
  <c r="E219" i="17"/>
  <c r="V219" i="17" s="1"/>
  <c r="P218" i="17"/>
  <c r="M218" i="17"/>
  <c r="K217" i="17"/>
  <c r="H217" i="17"/>
  <c r="P219" i="13"/>
  <c r="F219" i="13"/>
  <c r="M219" i="13"/>
  <c r="K218" i="13"/>
  <c r="J217" i="17"/>
  <c r="G217" i="17"/>
  <c r="I218" i="13"/>
  <c r="H218" i="13"/>
  <c r="J218" i="13"/>
  <c r="E220" i="13"/>
  <c r="Q218" i="13"/>
  <c r="L218" i="13" s="1"/>
  <c r="AC217" i="17" l="1"/>
  <c r="AE217" i="17"/>
  <c r="S218" i="17"/>
  <c r="AB217" i="17"/>
  <c r="AA218" i="17"/>
  <c r="AD217" i="17"/>
  <c r="U219" i="17"/>
  <c r="Z219" i="17" s="1"/>
  <c r="S219" i="17" s="1"/>
  <c r="N220" i="13"/>
  <c r="O220" i="13"/>
  <c r="X217" i="17"/>
  <c r="R221" i="17"/>
  <c r="Y221" i="17" s="1"/>
  <c r="W220" i="17"/>
  <c r="T220" i="17"/>
  <c r="O219" i="17"/>
  <c r="N219" i="17"/>
  <c r="G219" i="13"/>
  <c r="Q218" i="17"/>
  <c r="L218" i="17" s="1"/>
  <c r="H218" i="17"/>
  <c r="G218" i="17"/>
  <c r="J218" i="17"/>
  <c r="P220" i="13"/>
  <c r="F220" i="13"/>
  <c r="M220" i="13"/>
  <c r="K219" i="13"/>
  <c r="M219" i="17"/>
  <c r="F219" i="17"/>
  <c r="E220" i="17"/>
  <c r="V220" i="17" s="1"/>
  <c r="P219" i="17"/>
  <c r="I218" i="17"/>
  <c r="K218" i="17"/>
  <c r="I219" i="13"/>
  <c r="J219" i="13"/>
  <c r="H219" i="13"/>
  <c r="E221" i="13"/>
  <c r="Q219" i="13"/>
  <c r="L219" i="13" s="1"/>
  <c r="X218" i="17" l="1"/>
  <c r="AC218" i="17"/>
  <c r="AD218" i="17"/>
  <c r="AE218" i="17"/>
  <c r="AA219" i="17"/>
  <c r="AF218" i="17"/>
  <c r="AF219" i="17" s="1"/>
  <c r="AB218" i="17"/>
  <c r="AB219" i="17" s="1"/>
  <c r="N221" i="13"/>
  <c r="O221" i="13"/>
  <c r="K220" i="13"/>
  <c r="U220" i="17"/>
  <c r="R222" i="17"/>
  <c r="Y222" i="17" s="1"/>
  <c r="W221" i="17"/>
  <c r="T221" i="17"/>
  <c r="I219" i="17"/>
  <c r="O220" i="17"/>
  <c r="N220" i="17"/>
  <c r="G220" i="13"/>
  <c r="Q219" i="17"/>
  <c r="L219" i="17" s="1"/>
  <c r="E221" i="17"/>
  <c r="U221" i="17" s="1"/>
  <c r="P220" i="17"/>
  <c r="M220" i="17"/>
  <c r="F220" i="17"/>
  <c r="K219" i="17"/>
  <c r="G219" i="17"/>
  <c r="P221" i="13"/>
  <c r="F221" i="13"/>
  <c r="M221" i="13"/>
  <c r="J219" i="17"/>
  <c r="H219" i="17"/>
  <c r="J220" i="13"/>
  <c r="I220" i="13"/>
  <c r="H220" i="13"/>
  <c r="E222" i="13"/>
  <c r="Q220" i="13"/>
  <c r="L220" i="13" s="1"/>
  <c r="AC219" i="17" l="1"/>
  <c r="AD219" i="17"/>
  <c r="AE219" i="17"/>
  <c r="G221" i="13"/>
  <c r="V221" i="17"/>
  <c r="Z221" i="17" s="1"/>
  <c r="K221" i="13"/>
  <c r="N222" i="13"/>
  <c r="O222" i="13"/>
  <c r="Z220" i="17"/>
  <c r="S220" i="17" s="1"/>
  <c r="AA220" i="17"/>
  <c r="X219" i="17"/>
  <c r="AF220" i="17" s="1"/>
  <c r="R223" i="17"/>
  <c r="Y223" i="17" s="1"/>
  <c r="W222" i="17"/>
  <c r="T222" i="17"/>
  <c r="Q220" i="17"/>
  <c r="L220" i="17" s="1"/>
  <c r="O221" i="17"/>
  <c r="N221" i="17"/>
  <c r="I220" i="17"/>
  <c r="H220" i="17"/>
  <c r="G220" i="17"/>
  <c r="M221" i="17"/>
  <c r="F221" i="17"/>
  <c r="E222" i="17"/>
  <c r="V222" i="17" s="1"/>
  <c r="P221" i="17"/>
  <c r="J220" i="17"/>
  <c r="P222" i="13"/>
  <c r="F222" i="13"/>
  <c r="M222" i="13"/>
  <c r="K220" i="17"/>
  <c r="I221" i="13"/>
  <c r="H221" i="13"/>
  <c r="J221" i="13"/>
  <c r="Q221" i="13"/>
  <c r="L221" i="13" s="1"/>
  <c r="E223" i="13"/>
  <c r="AA221" i="17" l="1"/>
  <c r="S221" i="17"/>
  <c r="AB220" i="17"/>
  <c r="G222" i="13"/>
  <c r="K222" i="13"/>
  <c r="N223" i="13"/>
  <c r="O223" i="13"/>
  <c r="X220" i="17"/>
  <c r="AF221" i="17" s="1"/>
  <c r="AD220" i="17"/>
  <c r="AC220" i="17"/>
  <c r="AE220" i="17"/>
  <c r="U222" i="17"/>
  <c r="R224" i="17"/>
  <c r="Y224" i="17" s="1"/>
  <c r="W223" i="17"/>
  <c r="T223" i="17"/>
  <c r="O222" i="17"/>
  <c r="N222" i="17"/>
  <c r="Q221" i="17"/>
  <c r="L221" i="17" s="1"/>
  <c r="H221" i="17"/>
  <c r="G221" i="17"/>
  <c r="K221" i="17"/>
  <c r="I221" i="17"/>
  <c r="E223" i="17"/>
  <c r="U223" i="17" s="1"/>
  <c r="F222" i="17"/>
  <c r="M222" i="17"/>
  <c r="P222" i="17"/>
  <c r="P223" i="13"/>
  <c r="F223" i="13"/>
  <c r="M223" i="13"/>
  <c r="J221" i="17"/>
  <c r="J222" i="13"/>
  <c r="H222" i="13"/>
  <c r="I222" i="13"/>
  <c r="E224" i="13"/>
  <c r="Q222" i="13"/>
  <c r="L222" i="13" s="1"/>
  <c r="AD221" i="17" l="1"/>
  <c r="AC221" i="17"/>
  <c r="K223" i="13"/>
  <c r="N224" i="13"/>
  <c r="O224" i="13"/>
  <c r="X221" i="17"/>
  <c r="AF222" i="17" s="1"/>
  <c r="Z222" i="17"/>
  <c r="S222" i="17" s="1"/>
  <c r="AA222" i="17"/>
  <c r="AB221" i="17"/>
  <c r="Q222" i="17"/>
  <c r="L222" i="17" s="1"/>
  <c r="AE221" i="17"/>
  <c r="R225" i="17"/>
  <c r="Y225" i="17" s="1"/>
  <c r="W224" i="17"/>
  <c r="T224" i="17"/>
  <c r="V223" i="17"/>
  <c r="Z223" i="17" s="1"/>
  <c r="O223" i="17"/>
  <c r="N223" i="17"/>
  <c r="K222" i="17"/>
  <c r="E224" i="17"/>
  <c r="U224" i="17" s="1"/>
  <c r="M223" i="17"/>
  <c r="P223" i="17"/>
  <c r="F223" i="17"/>
  <c r="G222" i="17"/>
  <c r="P224" i="13"/>
  <c r="F224" i="13"/>
  <c r="M224" i="13"/>
  <c r="I222" i="17"/>
  <c r="G223" i="13"/>
  <c r="J222" i="17"/>
  <c r="H222" i="17"/>
  <c r="I223" i="13"/>
  <c r="J223" i="13"/>
  <c r="H223" i="13"/>
  <c r="Q223" i="13"/>
  <c r="L223" i="13" s="1"/>
  <c r="E225" i="13"/>
  <c r="V224" i="17" l="1"/>
  <c r="AB222" i="17"/>
  <c r="AE222" i="17"/>
  <c r="Z224" i="17"/>
  <c r="AA224" i="17"/>
  <c r="S223" i="17"/>
  <c r="S224" i="17" s="1"/>
  <c r="N225" i="13"/>
  <c r="O225" i="13"/>
  <c r="X222" i="17"/>
  <c r="AD222" i="17"/>
  <c r="AA223" i="17"/>
  <c r="K223" i="17"/>
  <c r="AC222" i="17"/>
  <c r="R226" i="17"/>
  <c r="Y226" i="17" s="1"/>
  <c r="W225" i="17"/>
  <c r="V225" i="17"/>
  <c r="T225" i="17"/>
  <c r="G223" i="17"/>
  <c r="O224" i="17"/>
  <c r="N224" i="17"/>
  <c r="Q223" i="17"/>
  <c r="L223" i="17" s="1"/>
  <c r="J223" i="17"/>
  <c r="G224" i="13"/>
  <c r="I223" i="17"/>
  <c r="H223" i="17"/>
  <c r="M224" i="17"/>
  <c r="F224" i="17"/>
  <c r="P224" i="17"/>
  <c r="E225" i="17"/>
  <c r="U225" i="17" s="1"/>
  <c r="P225" i="13"/>
  <c r="F225" i="13"/>
  <c r="M225" i="13"/>
  <c r="K224" i="13"/>
  <c r="J224" i="13"/>
  <c r="I224" i="13"/>
  <c r="H224" i="13"/>
  <c r="Q224" i="13"/>
  <c r="L224" i="13" s="1"/>
  <c r="E226" i="13"/>
  <c r="X223" i="17" l="1"/>
  <c r="AD223" i="17"/>
  <c r="AF223" i="17"/>
  <c r="AF224" i="17" s="1"/>
  <c r="AE223" i="17"/>
  <c r="Z225" i="17"/>
  <c r="S225" i="17" s="1"/>
  <c r="AA225" i="17"/>
  <c r="N226" i="13"/>
  <c r="O226" i="13"/>
  <c r="AB223" i="17"/>
  <c r="AB224" i="17" s="1"/>
  <c r="G225" i="13"/>
  <c r="AC223" i="17"/>
  <c r="R227" i="17"/>
  <c r="Y227" i="17" s="1"/>
  <c r="W226" i="17"/>
  <c r="T226" i="17"/>
  <c r="O225" i="17"/>
  <c r="N225" i="17"/>
  <c r="J224" i="17"/>
  <c r="Q224" i="17"/>
  <c r="L224" i="17" s="1"/>
  <c r="H224" i="17"/>
  <c r="M225" i="17"/>
  <c r="E226" i="17"/>
  <c r="U226" i="17" s="1"/>
  <c r="P225" i="17"/>
  <c r="F225" i="17"/>
  <c r="I224" i="17"/>
  <c r="P226" i="13"/>
  <c r="F226" i="13"/>
  <c r="M226" i="13"/>
  <c r="K224" i="17"/>
  <c r="K225" i="13"/>
  <c r="G224" i="17"/>
  <c r="I225" i="13"/>
  <c r="H225" i="13"/>
  <c r="J225" i="13"/>
  <c r="E227" i="13"/>
  <c r="Q225" i="13"/>
  <c r="L225" i="13" s="1"/>
  <c r="AE224" i="17" l="1"/>
  <c r="AC224" i="17"/>
  <c r="AD224" i="17"/>
  <c r="N227" i="13"/>
  <c r="O227" i="13"/>
  <c r="X224" i="17"/>
  <c r="AC225" i="17" s="1"/>
  <c r="J225" i="17"/>
  <c r="V226" i="17"/>
  <c r="Z226" i="17" s="1"/>
  <c r="S226" i="17" s="1"/>
  <c r="R228" i="17"/>
  <c r="Y228" i="17" s="1"/>
  <c r="W227" i="17"/>
  <c r="T227" i="17"/>
  <c r="O226" i="17"/>
  <c r="N226" i="17"/>
  <c r="Q225" i="17"/>
  <c r="L225" i="17" s="1"/>
  <c r="I225" i="17"/>
  <c r="G225" i="17"/>
  <c r="P227" i="13"/>
  <c r="M227" i="13"/>
  <c r="F227" i="13"/>
  <c r="F226" i="17"/>
  <c r="E227" i="17"/>
  <c r="V227" i="17" s="1"/>
  <c r="P226" i="17"/>
  <c r="M226" i="17"/>
  <c r="K225" i="17"/>
  <c r="G226" i="13"/>
  <c r="K226" i="13"/>
  <c r="H225" i="17"/>
  <c r="H226" i="13"/>
  <c r="J226" i="13"/>
  <c r="I226" i="13"/>
  <c r="E228" i="13"/>
  <c r="Q226" i="13"/>
  <c r="L226" i="13" s="1"/>
  <c r="AB225" i="17" l="1"/>
  <c r="U227" i="17"/>
  <c r="AF225" i="17"/>
  <c r="N228" i="13"/>
  <c r="O228" i="13"/>
  <c r="Z227" i="17"/>
  <c r="S227" i="17" s="1"/>
  <c r="AA227" i="17"/>
  <c r="X225" i="17"/>
  <c r="X226" i="17" s="1"/>
  <c r="AD225" i="17"/>
  <c r="AE225" i="17"/>
  <c r="AA226" i="17"/>
  <c r="R229" i="17"/>
  <c r="Y229" i="17" s="1"/>
  <c r="W228" i="17"/>
  <c r="V228" i="17"/>
  <c r="U228" i="17"/>
  <c r="T228" i="17"/>
  <c r="N227" i="17"/>
  <c r="O227" i="17"/>
  <c r="J226" i="17"/>
  <c r="Q226" i="17"/>
  <c r="L226" i="17" s="1"/>
  <c r="G227" i="13"/>
  <c r="H226" i="17"/>
  <c r="G226" i="17"/>
  <c r="P228" i="13"/>
  <c r="F228" i="13"/>
  <c r="M228" i="13"/>
  <c r="K227" i="13"/>
  <c r="E228" i="17"/>
  <c r="F227" i="17"/>
  <c r="P227" i="17"/>
  <c r="M227" i="17"/>
  <c r="I226" i="17"/>
  <c r="K226" i="17"/>
  <c r="I227" i="13"/>
  <c r="H227" i="13"/>
  <c r="J227" i="13"/>
  <c r="Q227" i="13"/>
  <c r="L227" i="13" s="1"/>
  <c r="E229" i="13"/>
  <c r="AF226" i="17" l="1"/>
  <c r="AF227" i="17" s="1"/>
  <c r="Z228" i="17"/>
  <c r="S228" i="17" s="1"/>
  <c r="AA228" i="17"/>
  <c r="AC226" i="17"/>
  <c r="AC227" i="17" s="1"/>
  <c r="N229" i="13"/>
  <c r="O229" i="13"/>
  <c r="AB226" i="17"/>
  <c r="AB227" i="17" s="1"/>
  <c r="AE226" i="17"/>
  <c r="AE227" i="17" s="1"/>
  <c r="AD226" i="17"/>
  <c r="AD227" i="17" s="1"/>
  <c r="R230" i="17"/>
  <c r="Y230" i="17" s="1"/>
  <c r="W229" i="17"/>
  <c r="T229" i="17"/>
  <c r="O228" i="17"/>
  <c r="N228" i="17"/>
  <c r="Q227" i="17"/>
  <c r="L227" i="17" s="1"/>
  <c r="K227" i="17"/>
  <c r="J227" i="17"/>
  <c r="K228" i="13"/>
  <c r="H227" i="17"/>
  <c r="G227" i="17"/>
  <c r="P228" i="17"/>
  <c r="E229" i="17"/>
  <c r="V229" i="17" s="1"/>
  <c r="M228" i="17"/>
  <c r="F228" i="17"/>
  <c r="P229" i="13"/>
  <c r="F229" i="13"/>
  <c r="M229" i="13"/>
  <c r="I228" i="13"/>
  <c r="I227" i="17"/>
  <c r="G228" i="13"/>
  <c r="H228" i="13"/>
  <c r="J228" i="13"/>
  <c r="E230" i="13"/>
  <c r="Q228" i="13"/>
  <c r="L228" i="13" s="1"/>
  <c r="X227" i="17" l="1"/>
  <c r="AF228" i="17" s="1"/>
  <c r="N230" i="13"/>
  <c r="O230" i="13"/>
  <c r="Q228" i="17"/>
  <c r="L228" i="17" s="1"/>
  <c r="U229" i="17"/>
  <c r="R231" i="17"/>
  <c r="Y231" i="17" s="1"/>
  <c r="W230" i="17"/>
  <c r="T230" i="17"/>
  <c r="N229" i="17"/>
  <c r="O229" i="17"/>
  <c r="K229" i="13"/>
  <c r="K228" i="17"/>
  <c r="I228" i="17"/>
  <c r="G228" i="17"/>
  <c r="H228" i="17"/>
  <c r="P230" i="13"/>
  <c r="F230" i="13"/>
  <c r="M230" i="13"/>
  <c r="E230" i="17"/>
  <c r="V230" i="17" s="1"/>
  <c r="P229" i="17"/>
  <c r="F229" i="17"/>
  <c r="M229" i="17"/>
  <c r="I229" i="13"/>
  <c r="J228" i="17"/>
  <c r="G229" i="13"/>
  <c r="J229" i="13"/>
  <c r="H229" i="13"/>
  <c r="E231" i="13"/>
  <c r="Q229" i="13"/>
  <c r="L229" i="13" s="1"/>
  <c r="AE228" i="17" l="1"/>
  <c r="U230" i="17"/>
  <c r="AA230" i="17" s="1"/>
  <c r="AD228" i="17"/>
  <c r="AC228" i="17"/>
  <c r="AB228" i="17"/>
  <c r="X228" i="17"/>
  <c r="AC229" i="17" s="1"/>
  <c r="AF229" i="17"/>
  <c r="Z230" i="17"/>
  <c r="N231" i="13"/>
  <c r="O231" i="13"/>
  <c r="AA229" i="17"/>
  <c r="Z229" i="17"/>
  <c r="S229" i="17" s="1"/>
  <c r="R232" i="17"/>
  <c r="Y232" i="17" s="1"/>
  <c r="W231" i="17"/>
  <c r="T231" i="17"/>
  <c r="G229" i="17"/>
  <c r="O230" i="17"/>
  <c r="N230" i="17"/>
  <c r="J229" i="17"/>
  <c r="Q229" i="17"/>
  <c r="L229" i="17" s="1"/>
  <c r="I229" i="17"/>
  <c r="F230" i="17"/>
  <c r="M230" i="17"/>
  <c r="E231" i="17"/>
  <c r="V231" i="17" s="1"/>
  <c r="P230" i="17"/>
  <c r="K229" i="17"/>
  <c r="H229" i="17"/>
  <c r="I230" i="13"/>
  <c r="P231" i="13"/>
  <c r="F231" i="13"/>
  <c r="M231" i="13"/>
  <c r="K230" i="13"/>
  <c r="K231" i="13" s="1"/>
  <c r="H230" i="13"/>
  <c r="G230" i="13"/>
  <c r="J230" i="13"/>
  <c r="E232" i="13"/>
  <c r="Q230" i="13"/>
  <c r="L230" i="13" s="1"/>
  <c r="AD229" i="17" l="1"/>
  <c r="AB229" i="17"/>
  <c r="AE229" i="17"/>
  <c r="N232" i="13"/>
  <c r="O232" i="13"/>
  <c r="X229" i="17"/>
  <c r="S230" i="17"/>
  <c r="U231" i="17"/>
  <c r="R233" i="17"/>
  <c r="Y233" i="17" s="1"/>
  <c r="W232" i="17"/>
  <c r="T232" i="17"/>
  <c r="O231" i="17"/>
  <c r="N231" i="17"/>
  <c r="G230" i="17"/>
  <c r="J230" i="17"/>
  <c r="Q230" i="17"/>
  <c r="L230" i="17" s="1"/>
  <c r="H230" i="17"/>
  <c r="I230" i="17"/>
  <c r="I231" i="13"/>
  <c r="K230" i="17"/>
  <c r="M231" i="17"/>
  <c r="F231" i="17"/>
  <c r="E232" i="17"/>
  <c r="V232" i="17" s="1"/>
  <c r="P231" i="17"/>
  <c r="P232" i="13"/>
  <c r="F232" i="13"/>
  <c r="M232" i="13"/>
  <c r="G231" i="13"/>
  <c r="J231" i="13"/>
  <c r="H231" i="13"/>
  <c r="Q231" i="13"/>
  <c r="L231" i="13" s="1"/>
  <c r="E233" i="13"/>
  <c r="AD230" i="17" l="1"/>
  <c r="AB230" i="17"/>
  <c r="AE230" i="17"/>
  <c r="U232" i="17"/>
  <c r="AA232" i="17" s="1"/>
  <c r="AF230" i="17"/>
  <c r="X230" i="17"/>
  <c r="AC230" i="17"/>
  <c r="N233" i="13"/>
  <c r="O233" i="13"/>
  <c r="Z231" i="17"/>
  <c r="S231" i="17" s="1"/>
  <c r="AA231" i="17"/>
  <c r="R234" i="17"/>
  <c r="Y234" i="17" s="1"/>
  <c r="W233" i="17"/>
  <c r="V233" i="17"/>
  <c r="T233" i="17"/>
  <c r="O232" i="17"/>
  <c r="N232" i="17"/>
  <c r="Q231" i="17"/>
  <c r="L231" i="17" s="1"/>
  <c r="K231" i="17"/>
  <c r="K232" i="13"/>
  <c r="J231" i="17"/>
  <c r="H231" i="17"/>
  <c r="P233" i="13"/>
  <c r="F233" i="13"/>
  <c r="M233" i="13"/>
  <c r="I232" i="13"/>
  <c r="I231" i="17"/>
  <c r="E233" i="17"/>
  <c r="U233" i="17" s="1"/>
  <c r="M232" i="17"/>
  <c r="F232" i="17"/>
  <c r="P232" i="17"/>
  <c r="G231" i="17"/>
  <c r="H232" i="13"/>
  <c r="G232" i="13"/>
  <c r="J232" i="13"/>
  <c r="E234" i="13"/>
  <c r="Q232" i="13"/>
  <c r="L232" i="13" s="1"/>
  <c r="Z232" i="17" l="1"/>
  <c r="S232" i="17" s="1"/>
  <c r="X231" i="17"/>
  <c r="AF231" i="17"/>
  <c r="AF232" i="17" s="1"/>
  <c r="Z233" i="17"/>
  <c r="AA233" i="17"/>
  <c r="AB231" i="17"/>
  <c r="N234" i="13"/>
  <c r="O234" i="13"/>
  <c r="AE231" i="17"/>
  <c r="AD231" i="17"/>
  <c r="AC231" i="17"/>
  <c r="R235" i="17"/>
  <c r="Y235" i="17" s="1"/>
  <c r="W234" i="17"/>
  <c r="T234" i="17"/>
  <c r="O233" i="17"/>
  <c r="N233" i="17"/>
  <c r="I233" i="13"/>
  <c r="Q232" i="17"/>
  <c r="L232" i="17" s="1"/>
  <c r="K232" i="17"/>
  <c r="H232" i="17"/>
  <c r="P234" i="13"/>
  <c r="F234" i="13"/>
  <c r="M234" i="13"/>
  <c r="J232" i="17"/>
  <c r="K233" i="13"/>
  <c r="P233" i="17"/>
  <c r="M233" i="17"/>
  <c r="F233" i="17"/>
  <c r="E234" i="17"/>
  <c r="V234" i="17" s="1"/>
  <c r="I232" i="17"/>
  <c r="G232" i="17"/>
  <c r="J233" i="13"/>
  <c r="G233" i="13"/>
  <c r="H233" i="13"/>
  <c r="Q233" i="13"/>
  <c r="L233" i="13" s="1"/>
  <c r="E235" i="13"/>
  <c r="AB232" i="17" l="1"/>
  <c r="AC232" i="17"/>
  <c r="AD232" i="17"/>
  <c r="AE232" i="17"/>
  <c r="U234" i="17"/>
  <c r="AA234" i="17" s="1"/>
  <c r="X232" i="17"/>
  <c r="AC233" i="17" s="1"/>
  <c r="S233" i="17"/>
  <c r="AF233" i="17"/>
  <c r="N235" i="13"/>
  <c r="O235" i="13"/>
  <c r="Q233" i="17"/>
  <c r="R236" i="17"/>
  <c r="Y236" i="17" s="1"/>
  <c r="W235" i="17"/>
  <c r="V235" i="17"/>
  <c r="T235" i="17"/>
  <c r="J233" i="17"/>
  <c r="O234" i="17"/>
  <c r="N234" i="17"/>
  <c r="P235" i="13"/>
  <c r="F235" i="13"/>
  <c r="M235" i="13"/>
  <c r="G233" i="17"/>
  <c r="H233" i="17"/>
  <c r="I234" i="13"/>
  <c r="K233" i="17"/>
  <c r="I233" i="17"/>
  <c r="K234" i="13"/>
  <c r="E235" i="17"/>
  <c r="U235" i="17" s="1"/>
  <c r="F234" i="17"/>
  <c r="P234" i="17"/>
  <c r="M234" i="17"/>
  <c r="H234" i="13"/>
  <c r="G234" i="13"/>
  <c r="J234" i="13"/>
  <c r="E236" i="13"/>
  <c r="Q234" i="13"/>
  <c r="L234" i="13" s="1"/>
  <c r="AB233" i="17" l="1"/>
  <c r="AE233" i="17"/>
  <c r="Z234" i="17"/>
  <c r="X233" i="17"/>
  <c r="AF234" i="17" s="1"/>
  <c r="AD233" i="17"/>
  <c r="AD234" i="17" s="1"/>
  <c r="S234" i="17"/>
  <c r="Z235" i="17"/>
  <c r="S235" i="17" s="1"/>
  <c r="AA235" i="17"/>
  <c r="N236" i="13"/>
  <c r="O236" i="13"/>
  <c r="L233" i="17"/>
  <c r="H234" i="17" s="1"/>
  <c r="AE234" i="17"/>
  <c r="Q234" i="17"/>
  <c r="R237" i="17"/>
  <c r="Y237" i="17" s="1"/>
  <c r="W236" i="17"/>
  <c r="T236" i="17"/>
  <c r="O235" i="17"/>
  <c r="N235" i="17"/>
  <c r="I235" i="13"/>
  <c r="F235" i="17"/>
  <c r="E236" i="17"/>
  <c r="V236" i="17" s="1"/>
  <c r="P235" i="17"/>
  <c r="M235" i="17"/>
  <c r="P236" i="13"/>
  <c r="M236" i="13"/>
  <c r="F236" i="13"/>
  <c r="K235" i="13"/>
  <c r="J235" i="13"/>
  <c r="G235" i="13"/>
  <c r="H235" i="13"/>
  <c r="Q235" i="13"/>
  <c r="L235" i="13" s="1"/>
  <c r="E237" i="13"/>
  <c r="AB234" i="17" l="1"/>
  <c r="AC234" i="17"/>
  <c r="U236" i="17"/>
  <c r="Z236" i="17" s="1"/>
  <c r="S236" i="17" s="1"/>
  <c r="J234" i="17"/>
  <c r="K234" i="17"/>
  <c r="G234" i="17"/>
  <c r="X234" i="17"/>
  <c r="AE235" i="17" s="1"/>
  <c r="L234" i="17"/>
  <c r="H235" i="17" s="1"/>
  <c r="I234" i="17"/>
  <c r="N237" i="13"/>
  <c r="O237" i="13"/>
  <c r="Q235" i="17"/>
  <c r="R238" i="17"/>
  <c r="Y238" i="17" s="1"/>
  <c r="W237" i="17"/>
  <c r="T237" i="17"/>
  <c r="O236" i="17"/>
  <c r="N236" i="17"/>
  <c r="I236" i="13"/>
  <c r="P237" i="13"/>
  <c r="F237" i="13"/>
  <c r="M237" i="13"/>
  <c r="K236" i="13"/>
  <c r="M236" i="17"/>
  <c r="P236" i="17"/>
  <c r="E237" i="17"/>
  <c r="U237" i="17" s="1"/>
  <c r="F236" i="17"/>
  <c r="H236" i="13"/>
  <c r="G236" i="13"/>
  <c r="J236" i="13"/>
  <c r="E238" i="13"/>
  <c r="Q236" i="13"/>
  <c r="L236" i="13" s="1"/>
  <c r="I235" i="17" l="1"/>
  <c r="V237" i="17"/>
  <c r="AA236" i="17"/>
  <c r="AD235" i="17"/>
  <c r="K235" i="17"/>
  <c r="X235" i="17"/>
  <c r="AE236" i="17" s="1"/>
  <c r="AC235" i="17"/>
  <c r="AC236" i="17" s="1"/>
  <c r="AB235" i="17"/>
  <c r="AB236" i="17" s="1"/>
  <c r="J235" i="17"/>
  <c r="AF235" i="17"/>
  <c r="G235" i="17"/>
  <c r="L235" i="17"/>
  <c r="AA237" i="17"/>
  <c r="Z237" i="17"/>
  <c r="S237" i="17" s="1"/>
  <c r="N238" i="13"/>
  <c r="O238" i="13"/>
  <c r="R239" i="17"/>
  <c r="Y239" i="17" s="1"/>
  <c r="W238" i="17"/>
  <c r="T238" i="17"/>
  <c r="O237" i="17"/>
  <c r="N237" i="17"/>
  <c r="Q236" i="17"/>
  <c r="I237" i="13"/>
  <c r="K237" i="13"/>
  <c r="E238" i="17"/>
  <c r="U238" i="17" s="1"/>
  <c r="M237" i="17"/>
  <c r="F237" i="17"/>
  <c r="P237" i="17"/>
  <c r="P238" i="13"/>
  <c r="F238" i="13"/>
  <c r="M238" i="13"/>
  <c r="J237" i="13"/>
  <c r="G237" i="13"/>
  <c r="H237" i="13"/>
  <c r="Q237" i="13"/>
  <c r="L237" i="13" s="1"/>
  <c r="E239" i="13"/>
  <c r="AD236" i="17" l="1"/>
  <c r="AF236" i="17"/>
  <c r="J236" i="17"/>
  <c r="H236" i="17"/>
  <c r="L236" i="17"/>
  <c r="J237" i="17" s="1"/>
  <c r="Q237" i="17"/>
  <c r="L237" i="17" s="1"/>
  <c r="G236" i="17"/>
  <c r="G237" i="17" s="1"/>
  <c r="I236" i="17"/>
  <c r="I237" i="17" s="1"/>
  <c r="K236" i="17"/>
  <c r="K237" i="17" s="1"/>
  <c r="X236" i="17"/>
  <c r="N239" i="13"/>
  <c r="O239" i="13"/>
  <c r="V238" i="17"/>
  <c r="Z238" i="17" s="1"/>
  <c r="S238" i="17" s="1"/>
  <c r="R240" i="17"/>
  <c r="Y240" i="17" s="1"/>
  <c r="W239" i="17"/>
  <c r="V239" i="17"/>
  <c r="T239" i="17"/>
  <c r="O238" i="17"/>
  <c r="N238" i="17"/>
  <c r="E239" i="17"/>
  <c r="U239" i="17" s="1"/>
  <c r="P238" i="17"/>
  <c r="F238" i="17"/>
  <c r="M238" i="17"/>
  <c r="K238" i="13"/>
  <c r="P239" i="13"/>
  <c r="F239" i="13"/>
  <c r="M239" i="13"/>
  <c r="I238" i="13"/>
  <c r="H238" i="13"/>
  <c r="J238" i="13"/>
  <c r="G238" i="13"/>
  <c r="Q238" i="13"/>
  <c r="L238" i="13" s="1"/>
  <c r="E240" i="13"/>
  <c r="AF237" i="17" l="1"/>
  <c r="H237" i="17"/>
  <c r="H238" i="17" s="1"/>
  <c r="AD237" i="17"/>
  <c r="AB237" i="17"/>
  <c r="AC237" i="17"/>
  <c r="X237" i="17"/>
  <c r="AF238" i="17"/>
  <c r="AE237" i="17"/>
  <c r="Z239" i="17"/>
  <c r="S239" i="17" s="1"/>
  <c r="AA239" i="17"/>
  <c r="N240" i="13"/>
  <c r="O240" i="13"/>
  <c r="AA238" i="17"/>
  <c r="R241" i="17"/>
  <c r="Y241" i="17" s="1"/>
  <c r="W240" i="17"/>
  <c r="T240" i="17"/>
  <c r="O239" i="17"/>
  <c r="N239" i="17"/>
  <c r="Q238" i="17"/>
  <c r="L238" i="17" s="1"/>
  <c r="I238" i="17"/>
  <c r="P240" i="13"/>
  <c r="F240" i="13"/>
  <c r="M240" i="13"/>
  <c r="E240" i="17"/>
  <c r="V240" i="17" s="1"/>
  <c r="F239" i="17"/>
  <c r="P239" i="17"/>
  <c r="M239" i="17"/>
  <c r="K239" i="13"/>
  <c r="K238" i="17"/>
  <c r="I239" i="13"/>
  <c r="G238" i="17"/>
  <c r="J238" i="17"/>
  <c r="G239" i="13"/>
  <c r="J239" i="13"/>
  <c r="H239" i="13"/>
  <c r="E241" i="13"/>
  <c r="Q239" i="13"/>
  <c r="L239" i="13" s="1"/>
  <c r="AD238" i="17" l="1"/>
  <c r="AE238" i="17"/>
  <c r="AB238" i="17"/>
  <c r="X238" i="17"/>
  <c r="AF239" i="17"/>
  <c r="AC238" i="17"/>
  <c r="AC239" i="17" s="1"/>
  <c r="AD239" i="17"/>
  <c r="K240" i="13"/>
  <c r="N241" i="13"/>
  <c r="O241" i="13"/>
  <c r="U240" i="17"/>
  <c r="Q239" i="17"/>
  <c r="X239" i="17" s="1"/>
  <c r="R242" i="17"/>
  <c r="Y242" i="17" s="1"/>
  <c r="W241" i="17"/>
  <c r="T241" i="17"/>
  <c r="O240" i="17"/>
  <c r="N240" i="17"/>
  <c r="H239" i="17"/>
  <c r="G239" i="17"/>
  <c r="J239" i="17"/>
  <c r="E241" i="17"/>
  <c r="V241" i="17" s="1"/>
  <c r="M240" i="17"/>
  <c r="P240" i="17"/>
  <c r="F240" i="17"/>
  <c r="I240" i="13"/>
  <c r="P241" i="13"/>
  <c r="F241" i="13"/>
  <c r="M241" i="13"/>
  <c r="K239" i="17"/>
  <c r="I239" i="17"/>
  <c r="H240" i="13"/>
  <c r="J240" i="13"/>
  <c r="G240" i="13"/>
  <c r="E242" i="13"/>
  <c r="Q240" i="13"/>
  <c r="L240" i="13" s="1"/>
  <c r="AE239" i="17" l="1"/>
  <c r="AE240" i="17" s="1"/>
  <c r="U241" i="17"/>
  <c r="AA241" i="17" s="1"/>
  <c r="AB239" i="17"/>
  <c r="AB240" i="17" s="1"/>
  <c r="AF240" i="17"/>
  <c r="Z240" i="17"/>
  <c r="S240" i="17" s="1"/>
  <c r="AA240" i="17"/>
  <c r="AD240" i="17"/>
  <c r="N242" i="13"/>
  <c r="O242" i="13"/>
  <c r="AC240" i="17"/>
  <c r="L239" i="17"/>
  <c r="J240" i="17" s="1"/>
  <c r="R243" i="17"/>
  <c r="Y243" i="17" s="1"/>
  <c r="W242" i="17"/>
  <c r="T242" i="17"/>
  <c r="O241" i="17"/>
  <c r="N241" i="17"/>
  <c r="Q240" i="17"/>
  <c r="P242" i="13"/>
  <c r="F242" i="13"/>
  <c r="M242" i="13"/>
  <c r="F241" i="17"/>
  <c r="M241" i="17"/>
  <c r="P241" i="17"/>
  <c r="E242" i="17"/>
  <c r="I241" i="13"/>
  <c r="K241" i="13"/>
  <c r="J241" i="13"/>
  <c r="G241" i="13"/>
  <c r="H241" i="13"/>
  <c r="Q241" i="13"/>
  <c r="L241" i="13" s="1"/>
  <c r="E243" i="13"/>
  <c r="Z241" i="17" l="1"/>
  <c r="S241" i="17" s="1"/>
  <c r="X240" i="17"/>
  <c r="AC241" i="17" s="1"/>
  <c r="H240" i="17"/>
  <c r="G240" i="17"/>
  <c r="I240" i="17"/>
  <c r="Q241" i="17"/>
  <c r="K240" i="17"/>
  <c r="AF241" i="17"/>
  <c r="V242" i="17"/>
  <c r="N243" i="13"/>
  <c r="O243" i="13"/>
  <c r="AB241" i="17"/>
  <c r="AD241" i="17"/>
  <c r="L240" i="17"/>
  <c r="AE241" i="17"/>
  <c r="U242" i="17"/>
  <c r="R244" i="17"/>
  <c r="Y244" i="17" s="1"/>
  <c r="W243" i="17"/>
  <c r="T243" i="17"/>
  <c r="O242" i="17"/>
  <c r="N242" i="17"/>
  <c r="K242" i="13"/>
  <c r="E243" i="17"/>
  <c r="V243" i="17" s="1"/>
  <c r="P242" i="17"/>
  <c r="M242" i="17"/>
  <c r="F242" i="17"/>
  <c r="P243" i="13"/>
  <c r="F243" i="13"/>
  <c r="M243" i="13"/>
  <c r="H242" i="13"/>
  <c r="G242" i="13"/>
  <c r="J242" i="13"/>
  <c r="I242" i="13"/>
  <c r="Q242" i="13"/>
  <c r="L242" i="13" s="1"/>
  <c r="E244" i="13"/>
  <c r="X241" i="17" l="1"/>
  <c r="AE242" i="17" s="1"/>
  <c r="I241" i="17"/>
  <c r="L241" i="17"/>
  <c r="J241" i="17"/>
  <c r="K241" i="17"/>
  <c r="K242" i="17" s="1"/>
  <c r="G241" i="17"/>
  <c r="G242" i="17" s="1"/>
  <c r="H241" i="17"/>
  <c r="K243" i="13"/>
  <c r="N244" i="13"/>
  <c r="O244" i="13"/>
  <c r="Z242" i="17"/>
  <c r="S242" i="17" s="1"/>
  <c r="AA242" i="17"/>
  <c r="Q242" i="17"/>
  <c r="L242" i="17" s="1"/>
  <c r="U243" i="17"/>
  <c r="R245" i="17"/>
  <c r="Y245" i="17" s="1"/>
  <c r="W244" i="17"/>
  <c r="T244" i="17"/>
  <c r="O243" i="17"/>
  <c r="N243" i="17"/>
  <c r="P244" i="13"/>
  <c r="F244" i="13"/>
  <c r="M244" i="13"/>
  <c r="E244" i="17"/>
  <c r="U244" i="17" s="1"/>
  <c r="P243" i="17"/>
  <c r="M243" i="17"/>
  <c r="F243" i="17"/>
  <c r="J243" i="13"/>
  <c r="I243" i="13"/>
  <c r="G243" i="13"/>
  <c r="H243" i="13"/>
  <c r="Q243" i="13"/>
  <c r="L243" i="13" s="1"/>
  <c r="E245" i="13"/>
  <c r="AD242" i="17" l="1"/>
  <c r="AF242" i="17"/>
  <c r="AC242" i="17"/>
  <c r="J242" i="17"/>
  <c r="J243" i="17" s="1"/>
  <c r="I242" i="17"/>
  <c r="I243" i="17" s="1"/>
  <c r="AB242" i="17"/>
  <c r="H242" i="17"/>
  <c r="H243" i="17" s="1"/>
  <c r="X242" i="17"/>
  <c r="AE243" i="17" s="1"/>
  <c r="N245" i="13"/>
  <c r="O245" i="13"/>
  <c r="Z243" i="17"/>
  <c r="S243" i="17" s="1"/>
  <c r="AA243" i="17"/>
  <c r="V244" i="17"/>
  <c r="AA244" i="17" s="1"/>
  <c r="R246" i="17"/>
  <c r="Y246" i="17" s="1"/>
  <c r="W245" i="17"/>
  <c r="T245" i="17"/>
  <c r="O244" i="17"/>
  <c r="N244" i="17"/>
  <c r="Q243" i="17"/>
  <c r="L243" i="17" s="1"/>
  <c r="G243" i="17"/>
  <c r="K244" i="13"/>
  <c r="P245" i="13"/>
  <c r="F245" i="13"/>
  <c r="M245" i="13"/>
  <c r="E245" i="17"/>
  <c r="V245" i="17" s="1"/>
  <c r="P244" i="17"/>
  <c r="M244" i="17"/>
  <c r="F244" i="17"/>
  <c r="K243" i="17"/>
  <c r="G244" i="13"/>
  <c r="H244" i="13"/>
  <c r="I244" i="13"/>
  <c r="J244" i="13"/>
  <c r="E246" i="13"/>
  <c r="Q244" i="13"/>
  <c r="L244" i="13" s="1"/>
  <c r="AD243" i="17" l="1"/>
  <c r="AF243" i="17"/>
  <c r="AB243" i="17"/>
  <c r="AC243" i="17"/>
  <c r="X243" i="17"/>
  <c r="AF244" i="17" s="1"/>
  <c r="N246" i="13"/>
  <c r="O246" i="13"/>
  <c r="Z244" i="17"/>
  <c r="S244" i="17" s="1"/>
  <c r="Q244" i="17"/>
  <c r="L244" i="17" s="1"/>
  <c r="U245" i="17"/>
  <c r="K245" i="13"/>
  <c r="R247" i="17"/>
  <c r="Y247" i="17" s="1"/>
  <c r="W246" i="17"/>
  <c r="T246" i="17"/>
  <c r="O245" i="17"/>
  <c r="N245" i="17"/>
  <c r="J244" i="17"/>
  <c r="I244" i="17"/>
  <c r="F245" i="17"/>
  <c r="M245" i="17"/>
  <c r="E246" i="17"/>
  <c r="V246" i="17" s="1"/>
  <c r="P245" i="17"/>
  <c r="P246" i="13"/>
  <c r="F246" i="13"/>
  <c r="M246" i="13"/>
  <c r="G244" i="17"/>
  <c r="K244" i="17"/>
  <c r="H244" i="17"/>
  <c r="J245" i="13"/>
  <c r="I245" i="13"/>
  <c r="H245" i="13"/>
  <c r="G245" i="13"/>
  <c r="Q245" i="13"/>
  <c r="L245" i="13" s="1"/>
  <c r="E247" i="13"/>
  <c r="AB244" i="17" l="1"/>
  <c r="AD244" i="17"/>
  <c r="AC244" i="17"/>
  <c r="AE244" i="17"/>
  <c r="U246" i="17"/>
  <c r="Z246" i="17" s="1"/>
  <c r="N247" i="13"/>
  <c r="O247" i="13"/>
  <c r="X244" i="17"/>
  <c r="AF245" i="17" s="1"/>
  <c r="AA245" i="17"/>
  <c r="Z245" i="17"/>
  <c r="S245" i="17" s="1"/>
  <c r="Q245" i="17"/>
  <c r="L245" i="17" s="1"/>
  <c r="R248" i="17"/>
  <c r="Y248" i="17" s="1"/>
  <c r="W247" i="17"/>
  <c r="T247" i="17"/>
  <c r="O246" i="17"/>
  <c r="N246" i="17"/>
  <c r="J245" i="17"/>
  <c r="I245" i="17"/>
  <c r="G245" i="17"/>
  <c r="H245" i="17"/>
  <c r="P247" i="13"/>
  <c r="F247" i="13"/>
  <c r="M247" i="13"/>
  <c r="K245" i="17"/>
  <c r="P246" i="17"/>
  <c r="F246" i="17"/>
  <c r="E247" i="17"/>
  <c r="V247" i="17" s="1"/>
  <c r="M246" i="17"/>
  <c r="K246" i="13"/>
  <c r="H246" i="13"/>
  <c r="G246" i="13"/>
  <c r="J246" i="13"/>
  <c r="I246" i="13"/>
  <c r="E248" i="13"/>
  <c r="Q246" i="13"/>
  <c r="L246" i="13" s="1"/>
  <c r="U247" i="17" l="1"/>
  <c r="Z247" i="17" s="1"/>
  <c r="AA246" i="17"/>
  <c r="S246" i="17"/>
  <c r="AC245" i="17"/>
  <c r="AE245" i="17"/>
  <c r="AD245" i="17"/>
  <c r="AB245" i="17"/>
  <c r="N248" i="13"/>
  <c r="O248" i="13"/>
  <c r="X245" i="17"/>
  <c r="Q246" i="17"/>
  <c r="L246" i="17" s="1"/>
  <c r="R249" i="17"/>
  <c r="Y249" i="17" s="1"/>
  <c r="W248" i="17"/>
  <c r="T248" i="17"/>
  <c r="O247" i="17"/>
  <c r="N247" i="17"/>
  <c r="J246" i="17"/>
  <c r="H246" i="17"/>
  <c r="I246" i="17"/>
  <c r="K247" i="13"/>
  <c r="F247" i="17"/>
  <c r="E248" i="17"/>
  <c r="U248" i="17" s="1"/>
  <c r="P247" i="17"/>
  <c r="M247" i="17"/>
  <c r="K246" i="17"/>
  <c r="P248" i="13"/>
  <c r="F248" i="13"/>
  <c r="M248" i="13"/>
  <c r="G246" i="17"/>
  <c r="I247" i="13"/>
  <c r="J247" i="13"/>
  <c r="H247" i="13"/>
  <c r="G247" i="13"/>
  <c r="E249" i="13"/>
  <c r="Q247" i="13"/>
  <c r="L247" i="13" s="1"/>
  <c r="AA247" i="17" l="1"/>
  <c r="AC246" i="17"/>
  <c r="S247" i="17"/>
  <c r="AE246" i="17"/>
  <c r="AD246" i="17"/>
  <c r="X246" i="17"/>
  <c r="N249" i="13"/>
  <c r="O249" i="13"/>
  <c r="AF246" i="17"/>
  <c r="AB246" i="17"/>
  <c r="V248" i="17"/>
  <c r="Z248" i="17" s="1"/>
  <c r="S248" i="17" s="1"/>
  <c r="R250" i="17"/>
  <c r="Y250" i="17" s="1"/>
  <c r="W249" i="17"/>
  <c r="T249" i="17"/>
  <c r="O248" i="17"/>
  <c r="N248" i="17"/>
  <c r="K248" i="13"/>
  <c r="Q247" i="17"/>
  <c r="L247" i="17" s="1"/>
  <c r="J247" i="17"/>
  <c r="I247" i="17"/>
  <c r="G247" i="17"/>
  <c r="K247" i="17"/>
  <c r="H247" i="17"/>
  <c r="P249" i="13"/>
  <c r="F249" i="13"/>
  <c r="M249" i="13"/>
  <c r="P248" i="17"/>
  <c r="E249" i="17"/>
  <c r="V249" i="17" s="1"/>
  <c r="F248" i="17"/>
  <c r="M248" i="17"/>
  <c r="G248" i="13"/>
  <c r="H248" i="13"/>
  <c r="I248" i="13"/>
  <c r="J248" i="13"/>
  <c r="Q248" i="13"/>
  <c r="L248" i="13" s="1"/>
  <c r="E250" i="13"/>
  <c r="U249" i="17" l="1"/>
  <c r="Z249" i="17" s="1"/>
  <c r="S249" i="17" s="1"/>
  <c r="AF247" i="17"/>
  <c r="AE247" i="17"/>
  <c r="K249" i="13"/>
  <c r="X247" i="17"/>
  <c r="AB247" i="17"/>
  <c r="AD247" i="17"/>
  <c r="N250" i="13"/>
  <c r="O250" i="13"/>
  <c r="AA248" i="17"/>
  <c r="AC247" i="17"/>
  <c r="R251" i="17"/>
  <c r="Y251" i="17" s="1"/>
  <c r="W250" i="17"/>
  <c r="T250" i="17"/>
  <c r="N249" i="17"/>
  <c r="O249" i="17"/>
  <c r="Q248" i="17"/>
  <c r="L248" i="17" s="1"/>
  <c r="I248" i="17"/>
  <c r="J248" i="17"/>
  <c r="M249" i="17"/>
  <c r="E250" i="17"/>
  <c r="V250" i="17" s="1"/>
  <c r="F249" i="17"/>
  <c r="P249" i="17"/>
  <c r="G248" i="17"/>
  <c r="K248" i="17"/>
  <c r="H248" i="17"/>
  <c r="P250" i="13"/>
  <c r="F250" i="13"/>
  <c r="M250" i="13"/>
  <c r="J249" i="13"/>
  <c r="I249" i="13"/>
  <c r="G249" i="13"/>
  <c r="H249" i="13"/>
  <c r="E251" i="13"/>
  <c r="Q249" i="13"/>
  <c r="L249" i="13" s="1"/>
  <c r="AC248" i="17" l="1"/>
  <c r="AA249" i="17"/>
  <c r="AE248" i="17"/>
  <c r="AB248" i="17"/>
  <c r="AD248" i="17"/>
  <c r="U250" i="17"/>
  <c r="Z250" i="17" s="1"/>
  <c r="S250" i="17" s="1"/>
  <c r="N251" i="13"/>
  <c r="O251" i="13"/>
  <c r="X248" i="17"/>
  <c r="K250" i="13"/>
  <c r="Q249" i="17"/>
  <c r="L249" i="17" s="1"/>
  <c r="AF248" i="17"/>
  <c r="R252" i="17"/>
  <c r="Y252" i="17" s="1"/>
  <c r="W251" i="17"/>
  <c r="T251" i="17"/>
  <c r="O250" i="17"/>
  <c r="N250" i="17"/>
  <c r="H249" i="17"/>
  <c r="G249" i="17"/>
  <c r="J249" i="17"/>
  <c r="K249" i="17"/>
  <c r="P251" i="13"/>
  <c r="F251" i="13"/>
  <c r="M251" i="13"/>
  <c r="I249" i="17"/>
  <c r="E251" i="17"/>
  <c r="V251" i="17" s="1"/>
  <c r="P250" i="17"/>
  <c r="F250" i="17"/>
  <c r="M250" i="17"/>
  <c r="H250" i="13"/>
  <c r="G250" i="13"/>
  <c r="I250" i="13"/>
  <c r="J250" i="13"/>
  <c r="Q250" i="13"/>
  <c r="L250" i="13" s="1"/>
  <c r="E252" i="13"/>
  <c r="AD249" i="17" l="1"/>
  <c r="AA250" i="17"/>
  <c r="X249" i="17"/>
  <c r="N252" i="13"/>
  <c r="O252" i="13"/>
  <c r="AB249" i="17"/>
  <c r="AB250" i="17" s="1"/>
  <c r="AE249" i="17"/>
  <c r="AE250" i="17" s="1"/>
  <c r="AC249" i="17"/>
  <c r="AC250" i="17" s="1"/>
  <c r="AF249" i="17"/>
  <c r="Q251" i="13"/>
  <c r="L251" i="13" s="1"/>
  <c r="Q250" i="17"/>
  <c r="U251" i="17"/>
  <c r="R253" i="17"/>
  <c r="Y253" i="17" s="1"/>
  <c r="W252" i="17"/>
  <c r="V252" i="17"/>
  <c r="U252" i="17"/>
  <c r="T252" i="17"/>
  <c r="O251" i="17"/>
  <c r="N251" i="17"/>
  <c r="G250" i="17"/>
  <c r="H250" i="17"/>
  <c r="I250" i="17"/>
  <c r="L250" i="17"/>
  <c r="P252" i="13"/>
  <c r="F252" i="13"/>
  <c r="M252" i="13"/>
  <c r="K251" i="13"/>
  <c r="K250" i="17"/>
  <c r="E252" i="17"/>
  <c r="M251" i="17"/>
  <c r="P251" i="17"/>
  <c r="F251" i="17"/>
  <c r="J250" i="17"/>
  <c r="J251" i="13"/>
  <c r="I251" i="13"/>
  <c r="H251" i="13"/>
  <c r="G251" i="13"/>
  <c r="E253" i="13"/>
  <c r="AD250" i="17" l="1"/>
  <c r="AF250" i="17"/>
  <c r="X250" i="17"/>
  <c r="AC251" i="17" s="1"/>
  <c r="AE251" i="17"/>
  <c r="Z252" i="17"/>
  <c r="AA252" i="17"/>
  <c r="Z251" i="17"/>
  <c r="S251" i="17" s="1"/>
  <c r="AA251" i="17"/>
  <c r="N253" i="13"/>
  <c r="O253" i="13"/>
  <c r="R254" i="17"/>
  <c r="Y254" i="17" s="1"/>
  <c r="W253" i="17"/>
  <c r="T253" i="17"/>
  <c r="O252" i="17"/>
  <c r="N252" i="17"/>
  <c r="Q251" i="17"/>
  <c r="L251" i="17" s="1"/>
  <c r="I251" i="17"/>
  <c r="G251" i="17"/>
  <c r="P252" i="17"/>
  <c r="E253" i="17"/>
  <c r="V253" i="17" s="1"/>
  <c r="F252" i="17"/>
  <c r="M252" i="17"/>
  <c r="K251" i="17"/>
  <c r="P253" i="13"/>
  <c r="F253" i="13"/>
  <c r="M253" i="13"/>
  <c r="J251" i="17"/>
  <c r="K252" i="13"/>
  <c r="H251" i="17"/>
  <c r="I252" i="13"/>
  <c r="H252" i="13"/>
  <c r="J252" i="13"/>
  <c r="G252" i="13"/>
  <c r="E254" i="13"/>
  <c r="Q252" i="13"/>
  <c r="L252" i="13" s="1"/>
  <c r="AD251" i="17" l="1"/>
  <c r="AF251" i="17"/>
  <c r="S252" i="17"/>
  <c r="AB251" i="17"/>
  <c r="U253" i="17"/>
  <c r="AA253" i="17" s="1"/>
  <c r="X251" i="17"/>
  <c r="AB252" i="17" s="1"/>
  <c r="N254" i="13"/>
  <c r="O254" i="13"/>
  <c r="R255" i="17"/>
  <c r="Y255" i="17" s="1"/>
  <c r="W254" i="17"/>
  <c r="T254" i="17"/>
  <c r="O253" i="17"/>
  <c r="N253" i="17"/>
  <c r="Q252" i="17"/>
  <c r="L252" i="17" s="1"/>
  <c r="J252" i="17"/>
  <c r="H252" i="17"/>
  <c r="G252" i="17"/>
  <c r="P254" i="13"/>
  <c r="F254" i="13"/>
  <c r="M254" i="13"/>
  <c r="F253" i="17"/>
  <c r="M253" i="17"/>
  <c r="E254" i="17"/>
  <c r="V254" i="17" s="1"/>
  <c r="P253" i="17"/>
  <c r="K252" i="17"/>
  <c r="I252" i="17"/>
  <c r="I253" i="13"/>
  <c r="G253" i="13"/>
  <c r="J253" i="13"/>
  <c r="K253" i="13"/>
  <c r="H253" i="13"/>
  <c r="E255" i="13"/>
  <c r="Q253" i="13"/>
  <c r="L253" i="13" s="1"/>
  <c r="AD252" i="17" l="1"/>
  <c r="Z253" i="17"/>
  <c r="S253" i="17" s="1"/>
  <c r="AF252" i="17"/>
  <c r="U254" i="17"/>
  <c r="Z254" i="17" s="1"/>
  <c r="AE252" i="17"/>
  <c r="AC252" i="17"/>
  <c r="N255" i="13"/>
  <c r="O255" i="13"/>
  <c r="Q253" i="17"/>
  <c r="L253" i="17" s="1"/>
  <c r="X252" i="17"/>
  <c r="R256" i="17"/>
  <c r="Y256" i="17" s="1"/>
  <c r="W255" i="17"/>
  <c r="T255" i="17"/>
  <c r="O254" i="17"/>
  <c r="N254" i="17"/>
  <c r="I254" i="13"/>
  <c r="K253" i="17"/>
  <c r="G253" i="17"/>
  <c r="P255" i="13"/>
  <c r="F255" i="13"/>
  <c r="M255" i="13"/>
  <c r="P254" i="17"/>
  <c r="F254" i="17"/>
  <c r="M254" i="17"/>
  <c r="E255" i="17"/>
  <c r="V255" i="17" s="1"/>
  <c r="J253" i="17"/>
  <c r="I253" i="17"/>
  <c r="H253" i="17"/>
  <c r="H254" i="13"/>
  <c r="J254" i="13"/>
  <c r="G254" i="13"/>
  <c r="K254" i="13"/>
  <c r="E256" i="13"/>
  <c r="Q254" i="13"/>
  <c r="L254" i="13" s="1"/>
  <c r="S254" i="17" l="1"/>
  <c r="AA254" i="17"/>
  <c r="AE253" i="17"/>
  <c r="U255" i="17"/>
  <c r="AA255" i="17" s="1"/>
  <c r="AF253" i="17"/>
  <c r="AB253" i="17"/>
  <c r="X253" i="17"/>
  <c r="I255" i="13"/>
  <c r="AC253" i="17"/>
  <c r="N256" i="13"/>
  <c r="O256" i="13"/>
  <c r="AD253" i="17"/>
  <c r="R257" i="17"/>
  <c r="Y257" i="17" s="1"/>
  <c r="W256" i="17"/>
  <c r="T256" i="17"/>
  <c r="O255" i="17"/>
  <c r="N255" i="17"/>
  <c r="H254" i="17"/>
  <c r="Q254" i="17"/>
  <c r="L254" i="17" s="1"/>
  <c r="G254" i="17"/>
  <c r="I254" i="17"/>
  <c r="J254" i="17"/>
  <c r="M255" i="17"/>
  <c r="F255" i="17"/>
  <c r="P255" i="17"/>
  <c r="E256" i="17"/>
  <c r="V256" i="17" s="1"/>
  <c r="P256" i="13"/>
  <c r="F256" i="13"/>
  <c r="M256" i="13"/>
  <c r="K254" i="17"/>
  <c r="J255" i="13"/>
  <c r="K255" i="13"/>
  <c r="G255" i="13"/>
  <c r="H255" i="13"/>
  <c r="E257" i="13"/>
  <c r="Q255" i="13"/>
  <c r="L255" i="13" s="1"/>
  <c r="Z255" i="17" l="1"/>
  <c r="S255" i="17" s="1"/>
  <c r="AE254" i="17"/>
  <c r="AD254" i="17"/>
  <c r="AF254" i="17"/>
  <c r="X254" i="17"/>
  <c r="AD255" i="17" s="1"/>
  <c r="AB254" i="17"/>
  <c r="AB255" i="17" s="1"/>
  <c r="AC254" i="17"/>
  <c r="AC255" i="17" s="1"/>
  <c r="K255" i="17"/>
  <c r="Q255" i="17"/>
  <c r="N257" i="13"/>
  <c r="O257" i="13"/>
  <c r="U256" i="17"/>
  <c r="R258" i="17"/>
  <c r="Y258" i="17" s="1"/>
  <c r="W257" i="17"/>
  <c r="V257" i="17"/>
  <c r="T257" i="17"/>
  <c r="O256" i="17"/>
  <c r="N256" i="17"/>
  <c r="G255" i="17"/>
  <c r="H255" i="17"/>
  <c r="I255" i="17"/>
  <c r="J255" i="17"/>
  <c r="P257" i="13"/>
  <c r="F257" i="13"/>
  <c r="M257" i="13"/>
  <c r="M256" i="17"/>
  <c r="E257" i="17"/>
  <c r="U257" i="17" s="1"/>
  <c r="F256" i="17"/>
  <c r="P256" i="17"/>
  <c r="I256" i="13"/>
  <c r="H256" i="13"/>
  <c r="J256" i="13"/>
  <c r="G256" i="13"/>
  <c r="K256" i="13"/>
  <c r="Q256" i="13"/>
  <c r="L256" i="13" s="1"/>
  <c r="E258" i="13"/>
  <c r="AF255" i="17" l="1"/>
  <c r="AE255" i="17"/>
  <c r="X255" i="17"/>
  <c r="AD256" i="17" s="1"/>
  <c r="Z257" i="17"/>
  <c r="AA257" i="17"/>
  <c r="L255" i="17"/>
  <c r="K256" i="17" s="1"/>
  <c r="N258" i="13"/>
  <c r="O258" i="13"/>
  <c r="Z256" i="17"/>
  <c r="S256" i="17" s="1"/>
  <c r="AA256" i="17"/>
  <c r="R259" i="17"/>
  <c r="Y259" i="17" s="1"/>
  <c r="W258" i="17"/>
  <c r="T258" i="17"/>
  <c r="O257" i="17"/>
  <c r="N257" i="17"/>
  <c r="Q256" i="17"/>
  <c r="I257" i="13"/>
  <c r="P258" i="13"/>
  <c r="F258" i="13"/>
  <c r="M258" i="13"/>
  <c r="M257" i="17"/>
  <c r="E258" i="17"/>
  <c r="U258" i="17" s="1"/>
  <c r="F257" i="17"/>
  <c r="P257" i="17"/>
  <c r="K257" i="13"/>
  <c r="H257" i="13"/>
  <c r="G257" i="13"/>
  <c r="J257" i="13"/>
  <c r="E259" i="13"/>
  <c r="Q257" i="13"/>
  <c r="L257" i="13" s="1"/>
  <c r="AF256" i="17" l="1"/>
  <c r="V258" i="17"/>
  <c r="AA258" i="17" s="1"/>
  <c r="AB256" i="17"/>
  <c r="AC256" i="17"/>
  <c r="AE256" i="17"/>
  <c r="S257" i="17"/>
  <c r="I256" i="17"/>
  <c r="X256" i="17"/>
  <c r="J256" i="17"/>
  <c r="N259" i="13"/>
  <c r="O259" i="13"/>
  <c r="L256" i="17"/>
  <c r="K257" i="17" s="1"/>
  <c r="G256" i="17"/>
  <c r="H256" i="17"/>
  <c r="Q257" i="17"/>
  <c r="R260" i="17"/>
  <c r="Y260" i="17" s="1"/>
  <c r="W259" i="17"/>
  <c r="T259" i="17"/>
  <c r="O258" i="17"/>
  <c r="N258" i="17"/>
  <c r="I258" i="13"/>
  <c r="P259" i="13"/>
  <c r="F259" i="13"/>
  <c r="M259" i="13"/>
  <c r="M258" i="17"/>
  <c r="F258" i="17"/>
  <c r="E259" i="17"/>
  <c r="V259" i="17" s="1"/>
  <c r="P258" i="17"/>
  <c r="J258" i="13"/>
  <c r="G258" i="13"/>
  <c r="H258" i="13"/>
  <c r="K258" i="13"/>
  <c r="E260" i="13"/>
  <c r="Q258" i="13"/>
  <c r="L258" i="13" s="1"/>
  <c r="AB257" i="17" l="1"/>
  <c r="AF257" i="17"/>
  <c r="Z258" i="17"/>
  <c r="S258" i="17" s="1"/>
  <c r="AD257" i="17"/>
  <c r="AC257" i="17"/>
  <c r="AE257" i="17"/>
  <c r="X257" i="17"/>
  <c r="U259" i="17"/>
  <c r="Z259" i="17" s="1"/>
  <c r="J257" i="17"/>
  <c r="H257" i="17"/>
  <c r="G257" i="17"/>
  <c r="I257" i="17"/>
  <c r="L257" i="17"/>
  <c r="I259" i="13"/>
  <c r="N260" i="13"/>
  <c r="O260" i="13"/>
  <c r="R261" i="17"/>
  <c r="Y261" i="17" s="1"/>
  <c r="W260" i="17"/>
  <c r="T260" i="17"/>
  <c r="O259" i="17"/>
  <c r="N259" i="17"/>
  <c r="Q258" i="17"/>
  <c r="P260" i="13"/>
  <c r="F260" i="13"/>
  <c r="M260" i="13"/>
  <c r="P259" i="17"/>
  <c r="E260" i="17"/>
  <c r="V260" i="17" s="1"/>
  <c r="F259" i="17"/>
  <c r="M259" i="17"/>
  <c r="J259" i="13"/>
  <c r="K259" i="13"/>
  <c r="H259" i="13"/>
  <c r="G259" i="13"/>
  <c r="Q259" i="13"/>
  <c r="L259" i="13" s="1"/>
  <c r="E261" i="13"/>
  <c r="AC258" i="17" l="1"/>
  <c r="S259" i="17"/>
  <c r="AE258" i="17"/>
  <c r="J258" i="17"/>
  <c r="AB258" i="17"/>
  <c r="AD258" i="17"/>
  <c r="AF258" i="17"/>
  <c r="H258" i="17"/>
  <c r="L258" i="17"/>
  <c r="AA259" i="17"/>
  <c r="I258" i="17"/>
  <c r="G258" i="17"/>
  <c r="K258" i="17"/>
  <c r="N261" i="13"/>
  <c r="O261" i="13"/>
  <c r="I260" i="13"/>
  <c r="X258" i="17"/>
  <c r="U260" i="17"/>
  <c r="R262" i="17"/>
  <c r="Y262" i="17" s="1"/>
  <c r="W261" i="17"/>
  <c r="T261" i="17"/>
  <c r="O260" i="17"/>
  <c r="N260" i="17"/>
  <c r="Q259" i="17"/>
  <c r="P261" i="13"/>
  <c r="F261" i="13"/>
  <c r="M261" i="13"/>
  <c r="P260" i="17"/>
  <c r="E261" i="17"/>
  <c r="U261" i="17" s="1"/>
  <c r="F260" i="17"/>
  <c r="M260" i="17"/>
  <c r="G260" i="13"/>
  <c r="J260" i="13"/>
  <c r="H260" i="13"/>
  <c r="K260" i="13"/>
  <c r="E262" i="13"/>
  <c r="Q260" i="13"/>
  <c r="L260" i="13" s="1"/>
  <c r="AB259" i="17" l="1"/>
  <c r="I259" i="17"/>
  <c r="H259" i="17"/>
  <c r="J259" i="17"/>
  <c r="K259" i="17"/>
  <c r="G259" i="17"/>
  <c r="L259" i="17"/>
  <c r="V261" i="17"/>
  <c r="AA261" i="17" s="1"/>
  <c r="AE259" i="17"/>
  <c r="AC259" i="17"/>
  <c r="AD259" i="17"/>
  <c r="I261" i="13"/>
  <c r="N262" i="13"/>
  <c r="O262" i="13"/>
  <c r="Z260" i="17"/>
  <c r="S260" i="17" s="1"/>
  <c r="AA260" i="17"/>
  <c r="X259" i="17"/>
  <c r="AB260" i="17" s="1"/>
  <c r="AF259" i="17"/>
  <c r="R263" i="17"/>
  <c r="Y263" i="17" s="1"/>
  <c r="W262" i="17"/>
  <c r="T262" i="17"/>
  <c r="O261" i="17"/>
  <c r="N261" i="17"/>
  <c r="Q260" i="17"/>
  <c r="F261" i="17"/>
  <c r="M261" i="17"/>
  <c r="E262" i="17"/>
  <c r="U262" i="17" s="1"/>
  <c r="P261" i="17"/>
  <c r="P262" i="13"/>
  <c r="F262" i="13"/>
  <c r="M262" i="13"/>
  <c r="K261" i="13"/>
  <c r="H261" i="13"/>
  <c r="J261" i="13"/>
  <c r="G261" i="13"/>
  <c r="Q261" i="13"/>
  <c r="L261" i="13" s="1"/>
  <c r="E263" i="13"/>
  <c r="J260" i="17" l="1"/>
  <c r="H260" i="17"/>
  <c r="L260" i="17"/>
  <c r="I260" i="17"/>
  <c r="I261" i="17" s="1"/>
  <c r="G260" i="17"/>
  <c r="G261" i="17" s="1"/>
  <c r="AF260" i="17"/>
  <c r="K260" i="17"/>
  <c r="K261" i="17" s="1"/>
  <c r="Z261" i="17"/>
  <c r="S261" i="17" s="1"/>
  <c r="AD260" i="17"/>
  <c r="AE260" i="17"/>
  <c r="V262" i="17"/>
  <c r="Z262" i="17" s="1"/>
  <c r="N263" i="13"/>
  <c r="O263" i="13"/>
  <c r="X260" i="17"/>
  <c r="AB261" i="17" s="1"/>
  <c r="AC260" i="17"/>
  <c r="Q261" i="17"/>
  <c r="L261" i="17" s="1"/>
  <c r="R264" i="17"/>
  <c r="Y264" i="17" s="1"/>
  <c r="W263" i="17"/>
  <c r="T263" i="17"/>
  <c r="O262" i="17"/>
  <c r="N262" i="17"/>
  <c r="H261" i="17"/>
  <c r="F262" i="17"/>
  <c r="M262" i="17"/>
  <c r="P262" i="17"/>
  <c r="E263" i="17"/>
  <c r="U263" i="17" s="1"/>
  <c r="P263" i="13"/>
  <c r="F263" i="13"/>
  <c r="M263" i="13"/>
  <c r="I262" i="13"/>
  <c r="K262" i="13"/>
  <c r="G262" i="13"/>
  <c r="J262" i="13"/>
  <c r="H262" i="13"/>
  <c r="Q262" i="13"/>
  <c r="L262" i="13" s="1"/>
  <c r="E264" i="13"/>
  <c r="J261" i="17" l="1"/>
  <c r="V263" i="17"/>
  <c r="AA262" i="17"/>
  <c r="S262" i="17"/>
  <c r="X261" i="17"/>
  <c r="AB262" i="17" s="1"/>
  <c r="Z263" i="17"/>
  <c r="S263" i="17" s="1"/>
  <c r="AA263" i="17"/>
  <c r="N264" i="13"/>
  <c r="O264" i="13"/>
  <c r="AC261" i="17"/>
  <c r="AF261" i="17"/>
  <c r="AE261" i="17"/>
  <c r="AD261" i="17"/>
  <c r="R265" i="17"/>
  <c r="Y265" i="17" s="1"/>
  <c r="W264" i="17"/>
  <c r="U264" i="17"/>
  <c r="T264" i="17"/>
  <c r="O263" i="17"/>
  <c r="N263" i="17"/>
  <c r="I262" i="17"/>
  <c r="I263" i="13"/>
  <c r="Q262" i="17"/>
  <c r="X262" i="17" s="1"/>
  <c r="K262" i="17"/>
  <c r="H262" i="17"/>
  <c r="J262" i="17"/>
  <c r="G262" i="17"/>
  <c r="F263" i="17"/>
  <c r="M263" i="17"/>
  <c r="P263" i="17"/>
  <c r="E264" i="17"/>
  <c r="V264" i="17" s="1"/>
  <c r="P264" i="13"/>
  <c r="F264" i="13"/>
  <c r="M264" i="13"/>
  <c r="K263" i="13"/>
  <c r="H263" i="13"/>
  <c r="J263" i="13"/>
  <c r="G263" i="13"/>
  <c r="E265" i="13"/>
  <c r="Q263" i="13"/>
  <c r="L263" i="13" s="1"/>
  <c r="AD262" i="17" l="1"/>
  <c r="AD263" i="17" s="1"/>
  <c r="AE262" i="17"/>
  <c r="AE263" i="17" s="1"/>
  <c r="AC262" i="17"/>
  <c r="AC263" i="17" s="1"/>
  <c r="AF262" i="17"/>
  <c r="AF263" i="17" s="1"/>
  <c r="I264" i="13"/>
  <c r="AB263" i="17"/>
  <c r="N265" i="13"/>
  <c r="O265" i="13"/>
  <c r="Z264" i="17"/>
  <c r="S264" i="17" s="1"/>
  <c r="AA264" i="17"/>
  <c r="L262" i="17"/>
  <c r="I263" i="17" s="1"/>
  <c r="R266" i="17"/>
  <c r="Y266" i="17" s="1"/>
  <c r="W265" i="17"/>
  <c r="T265" i="17"/>
  <c r="O264" i="17"/>
  <c r="N264" i="17"/>
  <c r="Q263" i="17"/>
  <c r="P265" i="13"/>
  <c r="F265" i="13"/>
  <c r="M265" i="13"/>
  <c r="F264" i="17"/>
  <c r="P264" i="17"/>
  <c r="M264" i="17"/>
  <c r="E265" i="17"/>
  <c r="V265" i="17" s="1"/>
  <c r="G264" i="13"/>
  <c r="J264" i="13"/>
  <c r="H264" i="13"/>
  <c r="K264" i="13"/>
  <c r="Q264" i="13"/>
  <c r="L264" i="13" s="1"/>
  <c r="E266" i="13"/>
  <c r="G263" i="17" l="1"/>
  <c r="K263" i="17"/>
  <c r="J263" i="17"/>
  <c r="U265" i="17"/>
  <c r="Z265" i="17" s="1"/>
  <c r="S265" i="17" s="1"/>
  <c r="X263" i="17"/>
  <c r="AF264" i="17" s="1"/>
  <c r="N266" i="13"/>
  <c r="O266" i="13"/>
  <c r="I265" i="13"/>
  <c r="H263" i="17"/>
  <c r="L263" i="17"/>
  <c r="R267" i="17"/>
  <c r="Y267" i="17" s="1"/>
  <c r="W266" i="17"/>
  <c r="T266" i="17"/>
  <c r="O265" i="17"/>
  <c r="N265" i="17"/>
  <c r="Q264" i="17"/>
  <c r="E266" i="17"/>
  <c r="V266" i="17" s="1"/>
  <c r="F265" i="17"/>
  <c r="M265" i="17"/>
  <c r="P265" i="17"/>
  <c r="P266" i="13"/>
  <c r="F266" i="13"/>
  <c r="M266" i="13"/>
  <c r="H265" i="13"/>
  <c r="K265" i="13"/>
  <c r="J265" i="13"/>
  <c r="G265" i="13"/>
  <c r="E267" i="13"/>
  <c r="Q265" i="13"/>
  <c r="L265" i="13" s="1"/>
  <c r="J264" i="17" l="1"/>
  <c r="AA265" i="17"/>
  <c r="AC264" i="17"/>
  <c r="AB264" i="17"/>
  <c r="AD264" i="17"/>
  <c r="AE264" i="17"/>
  <c r="L264" i="17"/>
  <c r="K264" i="17"/>
  <c r="I264" i="17"/>
  <c r="I266" i="13"/>
  <c r="Q265" i="17"/>
  <c r="H264" i="17"/>
  <c r="N267" i="13"/>
  <c r="O267" i="13"/>
  <c r="G264" i="17"/>
  <c r="U266" i="17"/>
  <c r="X264" i="17"/>
  <c r="R268" i="17"/>
  <c r="Y268" i="17" s="1"/>
  <c r="W267" i="17"/>
  <c r="T267" i="17"/>
  <c r="O266" i="17"/>
  <c r="N266" i="17"/>
  <c r="M266" i="17"/>
  <c r="P266" i="17"/>
  <c r="E267" i="17"/>
  <c r="U267" i="17" s="1"/>
  <c r="F266" i="17"/>
  <c r="P267" i="13"/>
  <c r="F267" i="13"/>
  <c r="M267" i="13"/>
  <c r="G266" i="13"/>
  <c r="J266" i="13"/>
  <c r="K266" i="13"/>
  <c r="H266" i="13"/>
  <c r="Q266" i="13"/>
  <c r="L266" i="13" s="1"/>
  <c r="E268" i="13"/>
  <c r="J265" i="17" l="1"/>
  <c r="K265" i="17"/>
  <c r="G265" i="17"/>
  <c r="AC265" i="17"/>
  <c r="I265" i="17"/>
  <c r="H265" i="17"/>
  <c r="L265" i="17"/>
  <c r="G266" i="17" s="1"/>
  <c r="X265" i="17"/>
  <c r="AD265" i="17"/>
  <c r="Q266" i="17"/>
  <c r="N268" i="13"/>
  <c r="O268" i="13"/>
  <c r="Z266" i="17"/>
  <c r="S266" i="17" s="1"/>
  <c r="AA266" i="17"/>
  <c r="AF265" i="17"/>
  <c r="AE265" i="17"/>
  <c r="AB265" i="17"/>
  <c r="V267" i="17"/>
  <c r="Z267" i="17" s="1"/>
  <c r="R269" i="17"/>
  <c r="Y269" i="17" s="1"/>
  <c r="W268" i="17"/>
  <c r="T268" i="17"/>
  <c r="O267" i="17"/>
  <c r="N267" i="17"/>
  <c r="K266" i="17"/>
  <c r="E268" i="17"/>
  <c r="U268" i="17" s="1"/>
  <c r="M267" i="17"/>
  <c r="P267" i="17"/>
  <c r="F267" i="17"/>
  <c r="P268" i="13"/>
  <c r="F268" i="13"/>
  <c r="M268" i="13"/>
  <c r="I267" i="13"/>
  <c r="K267" i="13"/>
  <c r="H267" i="13"/>
  <c r="J267" i="13"/>
  <c r="G267" i="13"/>
  <c r="Q267" i="13"/>
  <c r="L267" i="13" s="1"/>
  <c r="E269" i="13"/>
  <c r="AB266" i="17" l="1"/>
  <c r="AD266" i="17"/>
  <c r="AE266" i="17"/>
  <c r="L266" i="17"/>
  <c r="G267" i="17" s="1"/>
  <c r="AC266" i="17"/>
  <c r="AF266" i="17"/>
  <c r="J266" i="17"/>
  <c r="J267" i="17" s="1"/>
  <c r="H266" i="17"/>
  <c r="H267" i="17" s="1"/>
  <c r="I266" i="17"/>
  <c r="V268" i="17"/>
  <c r="Z268" i="17" s="1"/>
  <c r="X266" i="17"/>
  <c r="AD267" i="17" s="1"/>
  <c r="S267" i="17"/>
  <c r="N269" i="13"/>
  <c r="O269" i="13"/>
  <c r="AA267" i="17"/>
  <c r="Q267" i="17"/>
  <c r="L267" i="17" s="1"/>
  <c r="R270" i="17"/>
  <c r="Y270" i="17" s="1"/>
  <c r="W269" i="17"/>
  <c r="T269" i="17"/>
  <c r="O268" i="17"/>
  <c r="N268" i="17"/>
  <c r="K267" i="17"/>
  <c r="I268" i="13"/>
  <c r="P269" i="13"/>
  <c r="F269" i="13"/>
  <c r="M269" i="13"/>
  <c r="M268" i="17"/>
  <c r="F268" i="17"/>
  <c r="E269" i="17"/>
  <c r="V269" i="17" s="1"/>
  <c r="P268" i="17"/>
  <c r="G268" i="13"/>
  <c r="H268" i="13"/>
  <c r="J268" i="13"/>
  <c r="K268" i="13"/>
  <c r="Q268" i="13"/>
  <c r="L268" i="13" s="1"/>
  <c r="E270" i="13"/>
  <c r="I267" i="17" l="1"/>
  <c r="I268" i="17" s="1"/>
  <c r="AC267" i="17"/>
  <c r="AF267" i="17"/>
  <c r="AB267" i="17"/>
  <c r="S268" i="17"/>
  <c r="AA268" i="17"/>
  <c r="AE267" i="17"/>
  <c r="U269" i="17"/>
  <c r="AA269" i="17" s="1"/>
  <c r="X267" i="17"/>
  <c r="N270" i="13"/>
  <c r="O270" i="13"/>
  <c r="Q268" i="17"/>
  <c r="L268" i="17" s="1"/>
  <c r="R271" i="17"/>
  <c r="Y271" i="17" s="1"/>
  <c r="W270" i="17"/>
  <c r="U270" i="17"/>
  <c r="V270" i="17"/>
  <c r="T270" i="17"/>
  <c r="O269" i="17"/>
  <c r="N269" i="17"/>
  <c r="Q269" i="13"/>
  <c r="L269" i="13" s="1"/>
  <c r="E270" i="17"/>
  <c r="P269" i="17"/>
  <c r="F269" i="17"/>
  <c r="M269" i="17"/>
  <c r="P270" i="13"/>
  <c r="F270" i="13"/>
  <c r="M270" i="13"/>
  <c r="G268" i="17"/>
  <c r="J268" i="17"/>
  <c r="K268" i="17"/>
  <c r="I269" i="13"/>
  <c r="H268" i="17"/>
  <c r="J269" i="13"/>
  <c r="G269" i="13"/>
  <c r="K269" i="13"/>
  <c r="H269" i="13"/>
  <c r="E271" i="13"/>
  <c r="AE268" i="17" l="1"/>
  <c r="Z269" i="17"/>
  <c r="S269" i="17" s="1"/>
  <c r="AD268" i="17"/>
  <c r="X268" i="17"/>
  <c r="AD269" i="17" s="1"/>
  <c r="AC268" i="17"/>
  <c r="AC269" i="17" s="1"/>
  <c r="AB268" i="17"/>
  <c r="AB269" i="17" s="1"/>
  <c r="AF268" i="17"/>
  <c r="AF269" i="17" s="1"/>
  <c r="Z270" i="17"/>
  <c r="S270" i="17" s="1"/>
  <c r="AA270" i="17"/>
  <c r="N271" i="13"/>
  <c r="O271" i="13"/>
  <c r="R272" i="17"/>
  <c r="Y272" i="17" s="1"/>
  <c r="W271" i="17"/>
  <c r="T271" i="17"/>
  <c r="O270" i="17"/>
  <c r="N270" i="17"/>
  <c r="K269" i="17"/>
  <c r="Q269" i="17"/>
  <c r="L269" i="17" s="1"/>
  <c r="G269" i="17"/>
  <c r="I269" i="17"/>
  <c r="I270" i="13"/>
  <c r="J269" i="17"/>
  <c r="H269" i="17"/>
  <c r="P271" i="13"/>
  <c r="F271" i="13"/>
  <c r="M271" i="13"/>
  <c r="F270" i="17"/>
  <c r="M270" i="17"/>
  <c r="E271" i="17"/>
  <c r="U271" i="17" s="1"/>
  <c r="P270" i="17"/>
  <c r="K270" i="13"/>
  <c r="H270" i="13"/>
  <c r="G270" i="13"/>
  <c r="J270" i="13"/>
  <c r="Q270" i="13"/>
  <c r="L270" i="13" s="1"/>
  <c r="E272" i="13"/>
  <c r="AE269" i="17" l="1"/>
  <c r="V271" i="17"/>
  <c r="Z271" i="17" s="1"/>
  <c r="S271" i="17" s="1"/>
  <c r="N272" i="13"/>
  <c r="O272" i="13"/>
  <c r="X269" i="17"/>
  <c r="AA271" i="17"/>
  <c r="R273" i="17"/>
  <c r="Y273" i="17" s="1"/>
  <c r="W272" i="17"/>
  <c r="T272" i="17"/>
  <c r="O271" i="17"/>
  <c r="N271" i="17"/>
  <c r="J270" i="17"/>
  <c r="H270" i="17"/>
  <c r="Q270" i="17"/>
  <c r="L270" i="17" s="1"/>
  <c r="I271" i="13"/>
  <c r="E272" i="17"/>
  <c r="U272" i="17" s="1"/>
  <c r="P271" i="17"/>
  <c r="F271" i="17"/>
  <c r="M271" i="17"/>
  <c r="I270" i="17"/>
  <c r="G270" i="17"/>
  <c r="K270" i="17"/>
  <c r="P272" i="13"/>
  <c r="M272" i="13"/>
  <c r="F272" i="13"/>
  <c r="G271" i="13"/>
  <c r="J271" i="13"/>
  <c r="H271" i="13"/>
  <c r="K271" i="13"/>
  <c r="Q271" i="13"/>
  <c r="L271" i="13" s="1"/>
  <c r="E273" i="13"/>
  <c r="V272" i="17" l="1"/>
  <c r="Z272" i="17" s="1"/>
  <c r="S272" i="17" s="1"/>
  <c r="X270" i="17"/>
  <c r="Q271" i="17"/>
  <c r="L271" i="17" s="1"/>
  <c r="X271" i="17"/>
  <c r="AE270" i="17"/>
  <c r="AE271" i="17" s="1"/>
  <c r="AD270" i="17"/>
  <c r="AC270" i="17"/>
  <c r="N273" i="13"/>
  <c r="O273" i="13"/>
  <c r="AB270" i="17"/>
  <c r="AB271" i="17" s="1"/>
  <c r="AF270" i="17"/>
  <c r="AF271" i="17" s="1"/>
  <c r="R274" i="17"/>
  <c r="Y274" i="17" s="1"/>
  <c r="W273" i="17"/>
  <c r="T273" i="17"/>
  <c r="O272" i="17"/>
  <c r="N272" i="17"/>
  <c r="I272" i="13"/>
  <c r="K271" i="17"/>
  <c r="H271" i="17"/>
  <c r="I271" i="17"/>
  <c r="G271" i="17"/>
  <c r="J271" i="17"/>
  <c r="F272" i="17"/>
  <c r="M272" i="17"/>
  <c r="P272" i="17"/>
  <c r="E273" i="17"/>
  <c r="U273" i="17" s="1"/>
  <c r="P273" i="13"/>
  <c r="F273" i="13"/>
  <c r="M273" i="13"/>
  <c r="K272" i="13"/>
  <c r="H272" i="13"/>
  <c r="J272" i="13"/>
  <c r="G272" i="13"/>
  <c r="Q272" i="13"/>
  <c r="L272" i="13" s="1"/>
  <c r="E274" i="13"/>
  <c r="AE272" i="17" l="1"/>
  <c r="AA272" i="17"/>
  <c r="AC271" i="17"/>
  <c r="AC272" i="17" s="1"/>
  <c r="V273" i="17"/>
  <c r="AD271" i="17"/>
  <c r="AD272" i="17" s="1"/>
  <c r="AF272" i="17"/>
  <c r="Z273" i="17"/>
  <c r="S273" i="17" s="1"/>
  <c r="AA273" i="17"/>
  <c r="N274" i="13"/>
  <c r="O274" i="13"/>
  <c r="AB272" i="17"/>
  <c r="Q272" i="17"/>
  <c r="X272" i="17" s="1"/>
  <c r="R275" i="17"/>
  <c r="Y275" i="17" s="1"/>
  <c r="W274" i="17"/>
  <c r="V274" i="17"/>
  <c r="T274" i="17"/>
  <c r="O273" i="17"/>
  <c r="N273" i="17"/>
  <c r="I273" i="13"/>
  <c r="P274" i="13"/>
  <c r="F274" i="13"/>
  <c r="M274" i="13"/>
  <c r="K272" i="17"/>
  <c r="I272" i="17"/>
  <c r="G272" i="17"/>
  <c r="H272" i="17"/>
  <c r="M273" i="17"/>
  <c r="F273" i="17"/>
  <c r="E274" i="17"/>
  <c r="U274" i="17" s="1"/>
  <c r="P273" i="17"/>
  <c r="J272" i="17"/>
  <c r="G273" i="13"/>
  <c r="K273" i="13"/>
  <c r="H273" i="13"/>
  <c r="J273" i="13"/>
  <c r="E275" i="13"/>
  <c r="Q273" i="13"/>
  <c r="L273" i="13" s="1"/>
  <c r="L272" i="17" l="1"/>
  <c r="K273" i="17" s="1"/>
  <c r="Z274" i="17"/>
  <c r="AA274" i="17"/>
  <c r="AD273" i="17"/>
  <c r="AE273" i="17"/>
  <c r="AC273" i="17"/>
  <c r="AF273" i="17"/>
  <c r="S274" i="17"/>
  <c r="N275" i="13"/>
  <c r="O275" i="13"/>
  <c r="AB273" i="17"/>
  <c r="Q273" i="17"/>
  <c r="R276" i="17"/>
  <c r="Y276" i="17" s="1"/>
  <c r="W275" i="17"/>
  <c r="T275" i="17"/>
  <c r="O274" i="17"/>
  <c r="N274" i="17"/>
  <c r="P275" i="13"/>
  <c r="F275" i="13"/>
  <c r="M275" i="13"/>
  <c r="P274" i="17"/>
  <c r="F274" i="17"/>
  <c r="M274" i="17"/>
  <c r="E275" i="17"/>
  <c r="V275" i="17" s="1"/>
  <c r="I274" i="13"/>
  <c r="G274" i="13"/>
  <c r="J274" i="13"/>
  <c r="H274" i="13"/>
  <c r="K274" i="13"/>
  <c r="Q274" i="13"/>
  <c r="L274" i="13" s="1"/>
  <c r="E276" i="13"/>
  <c r="I273" i="17" l="1"/>
  <c r="L273" i="17"/>
  <c r="K274" i="17" s="1"/>
  <c r="H273" i="17"/>
  <c r="J273" i="17"/>
  <c r="G273" i="17"/>
  <c r="G274" i="17" s="1"/>
  <c r="N276" i="13"/>
  <c r="O276" i="13"/>
  <c r="X273" i="17"/>
  <c r="AF274" i="17" s="1"/>
  <c r="Q274" i="17"/>
  <c r="U275" i="17"/>
  <c r="R277" i="17"/>
  <c r="Y277" i="17" s="1"/>
  <c r="W276" i="17"/>
  <c r="T276" i="17"/>
  <c r="O275" i="17"/>
  <c r="N275" i="17"/>
  <c r="M275" i="17"/>
  <c r="P275" i="17"/>
  <c r="F275" i="17"/>
  <c r="E276" i="17"/>
  <c r="V276" i="17" s="1"/>
  <c r="P276" i="13"/>
  <c r="F276" i="13"/>
  <c r="M276" i="13"/>
  <c r="I275" i="13"/>
  <c r="K275" i="13"/>
  <c r="G275" i="13"/>
  <c r="H275" i="13"/>
  <c r="J275" i="13"/>
  <c r="Q275" i="13"/>
  <c r="L275" i="13" s="1"/>
  <c r="E277" i="13"/>
  <c r="I274" i="17" l="1"/>
  <c r="J274" i="17"/>
  <c r="H274" i="17"/>
  <c r="L274" i="17"/>
  <c r="J275" i="17" s="1"/>
  <c r="AE274" i="17"/>
  <c r="U276" i="17"/>
  <c r="AA276" i="17" s="1"/>
  <c r="X274" i="17"/>
  <c r="AF275" i="17" s="1"/>
  <c r="Q275" i="17"/>
  <c r="L275" i="17" s="1"/>
  <c r="N277" i="13"/>
  <c r="O277" i="13"/>
  <c r="AB274" i="17"/>
  <c r="Z275" i="17"/>
  <c r="S275" i="17" s="1"/>
  <c r="AA275" i="17"/>
  <c r="AD274" i="17"/>
  <c r="AC274" i="17"/>
  <c r="R278" i="17"/>
  <c r="Y278" i="17" s="1"/>
  <c r="W277" i="17"/>
  <c r="T277" i="17"/>
  <c r="O276" i="17"/>
  <c r="N276" i="17"/>
  <c r="I275" i="17"/>
  <c r="P277" i="13"/>
  <c r="F277" i="13"/>
  <c r="M277" i="13"/>
  <c r="F276" i="17"/>
  <c r="E277" i="17"/>
  <c r="V277" i="17" s="1"/>
  <c r="P276" i="17"/>
  <c r="M276" i="17"/>
  <c r="I276" i="13"/>
  <c r="J276" i="13"/>
  <c r="K276" i="13"/>
  <c r="H276" i="13"/>
  <c r="G276" i="13"/>
  <c r="E278" i="13"/>
  <c r="Q276" i="13"/>
  <c r="L276" i="13" s="1"/>
  <c r="AD275" i="17" l="1"/>
  <c r="AE275" i="17"/>
  <c r="Z276" i="17"/>
  <c r="S276" i="17" s="1"/>
  <c r="H275" i="17"/>
  <c r="G275" i="17"/>
  <c r="G276" i="17" s="1"/>
  <c r="K275" i="17"/>
  <c r="K276" i="17" s="1"/>
  <c r="AC275" i="17"/>
  <c r="AB275" i="17"/>
  <c r="U277" i="17"/>
  <c r="Z277" i="17" s="1"/>
  <c r="X275" i="17"/>
  <c r="N278" i="13"/>
  <c r="O278" i="13"/>
  <c r="R279" i="17"/>
  <c r="Y279" i="17" s="1"/>
  <c r="W278" i="17"/>
  <c r="V278" i="17"/>
  <c r="T278" i="17"/>
  <c r="O277" i="17"/>
  <c r="N277" i="17"/>
  <c r="J276" i="17"/>
  <c r="Q276" i="17"/>
  <c r="E278" i="17"/>
  <c r="U278" i="17" s="1"/>
  <c r="F277" i="17"/>
  <c r="M277" i="17"/>
  <c r="P277" i="17"/>
  <c r="I276" i="17"/>
  <c r="I277" i="13"/>
  <c r="P278" i="13"/>
  <c r="F278" i="13"/>
  <c r="M278" i="13"/>
  <c r="H276" i="17"/>
  <c r="G277" i="13"/>
  <c r="H277" i="13"/>
  <c r="K277" i="13"/>
  <c r="J277" i="13"/>
  <c r="Q277" i="13"/>
  <c r="L277" i="13" s="1"/>
  <c r="E279" i="13"/>
  <c r="AB276" i="17" l="1"/>
  <c r="AF276" i="17"/>
  <c r="AE276" i="17"/>
  <c r="AD276" i="17"/>
  <c r="AA277" i="17"/>
  <c r="X276" i="17"/>
  <c r="AF277" i="17" s="1"/>
  <c r="AC276" i="17"/>
  <c r="L276" i="17"/>
  <c r="G277" i="17" s="1"/>
  <c r="N279" i="13"/>
  <c r="O279" i="13"/>
  <c r="Q277" i="17"/>
  <c r="S277" i="17"/>
  <c r="Z278" i="17"/>
  <c r="AA278" i="17"/>
  <c r="R280" i="17"/>
  <c r="Y280" i="17" s="1"/>
  <c r="W279" i="17"/>
  <c r="T279" i="17"/>
  <c r="O278" i="17"/>
  <c r="N278" i="17"/>
  <c r="I278" i="13"/>
  <c r="M278" i="17"/>
  <c r="E279" i="17"/>
  <c r="U279" i="17" s="1"/>
  <c r="P278" i="17"/>
  <c r="F278" i="17"/>
  <c r="P279" i="13"/>
  <c r="F279" i="13"/>
  <c r="M279" i="13"/>
  <c r="K278" i="13"/>
  <c r="J278" i="13"/>
  <c r="G278" i="13"/>
  <c r="H278" i="13"/>
  <c r="Q278" i="13"/>
  <c r="L278" i="13" s="1"/>
  <c r="E280" i="13"/>
  <c r="AB277" i="17" l="1"/>
  <c r="J277" i="17"/>
  <c r="AC277" i="17"/>
  <c r="AD277" i="17"/>
  <c r="I277" i="17"/>
  <c r="H277" i="17"/>
  <c r="K277" i="17"/>
  <c r="AE277" i="17"/>
  <c r="V279" i="17"/>
  <c r="Z279" i="17" s="1"/>
  <c r="S278" i="17"/>
  <c r="X277" i="17"/>
  <c r="Q278" i="17"/>
  <c r="N280" i="13"/>
  <c r="O280" i="13"/>
  <c r="L277" i="17"/>
  <c r="R281" i="17"/>
  <c r="Y281" i="17" s="1"/>
  <c r="W280" i="17"/>
  <c r="T280" i="17"/>
  <c r="O279" i="17"/>
  <c r="N279" i="17"/>
  <c r="E280" i="17"/>
  <c r="U280" i="17" s="1"/>
  <c r="P279" i="17"/>
  <c r="F279" i="17"/>
  <c r="M279" i="17"/>
  <c r="P280" i="13"/>
  <c r="F280" i="13"/>
  <c r="M280" i="13"/>
  <c r="I279" i="13"/>
  <c r="H279" i="13"/>
  <c r="G279" i="13"/>
  <c r="J279" i="13"/>
  <c r="K279" i="13"/>
  <c r="E281" i="13"/>
  <c r="Q279" i="13"/>
  <c r="L279" i="13" s="1"/>
  <c r="H278" i="17" l="1"/>
  <c r="AC278" i="17"/>
  <c r="I278" i="17"/>
  <c r="AE278" i="17"/>
  <c r="AB278" i="17"/>
  <c r="J278" i="17"/>
  <c r="AF278" i="17"/>
  <c r="AA279" i="17"/>
  <c r="AD278" i="17"/>
  <c r="X278" i="17"/>
  <c r="K278" i="17"/>
  <c r="S279" i="17"/>
  <c r="G278" i="17"/>
  <c r="V280" i="17"/>
  <c r="Z280" i="17" s="1"/>
  <c r="N281" i="13"/>
  <c r="O281" i="13"/>
  <c r="L278" i="17"/>
  <c r="H279" i="17" s="1"/>
  <c r="Q279" i="17"/>
  <c r="R282" i="17"/>
  <c r="Y282" i="17" s="1"/>
  <c r="W281" i="17"/>
  <c r="T281" i="17"/>
  <c r="O280" i="17"/>
  <c r="N280" i="17"/>
  <c r="I280" i="13"/>
  <c r="P280" i="17"/>
  <c r="M280" i="17"/>
  <c r="E281" i="17"/>
  <c r="V281" i="17" s="1"/>
  <c r="F280" i="17"/>
  <c r="P281" i="13"/>
  <c r="F281" i="13"/>
  <c r="M281" i="13"/>
  <c r="G280" i="13"/>
  <c r="K280" i="13"/>
  <c r="J280" i="13"/>
  <c r="H280" i="13"/>
  <c r="E282" i="13"/>
  <c r="Q280" i="13"/>
  <c r="L280" i="13" s="1"/>
  <c r="AF279" i="17" l="1"/>
  <c r="S280" i="17"/>
  <c r="AE279" i="17"/>
  <c r="AB279" i="17"/>
  <c r="K279" i="17"/>
  <c r="AD279" i="17"/>
  <c r="I279" i="17"/>
  <c r="AC279" i="17"/>
  <c r="X279" i="17"/>
  <c r="AA280" i="17"/>
  <c r="G279" i="17"/>
  <c r="J279" i="17"/>
  <c r="L279" i="17"/>
  <c r="U281" i="17"/>
  <c r="N282" i="13"/>
  <c r="O282" i="13"/>
  <c r="R283" i="17"/>
  <c r="Y283" i="17" s="1"/>
  <c r="W282" i="17"/>
  <c r="T282" i="17"/>
  <c r="O281" i="17"/>
  <c r="N281" i="17"/>
  <c r="Q280" i="17"/>
  <c r="P281" i="17"/>
  <c r="M281" i="17"/>
  <c r="E282" i="17"/>
  <c r="V282" i="17" s="1"/>
  <c r="F281" i="17"/>
  <c r="I281" i="13"/>
  <c r="P282" i="13"/>
  <c r="F282" i="13"/>
  <c r="M282" i="13"/>
  <c r="H281" i="13"/>
  <c r="J281" i="13"/>
  <c r="G281" i="13"/>
  <c r="K281" i="13"/>
  <c r="E283" i="13"/>
  <c r="Q281" i="13"/>
  <c r="L281" i="13" s="1"/>
  <c r="AB280" i="17" l="1"/>
  <c r="AC280" i="17"/>
  <c r="AE280" i="17"/>
  <c r="AD280" i="17"/>
  <c r="AF280" i="17"/>
  <c r="J280" i="17"/>
  <c r="I280" i="17"/>
  <c r="G280" i="17"/>
  <c r="H280" i="17"/>
  <c r="K280" i="17"/>
  <c r="L280" i="17"/>
  <c r="Z281" i="17"/>
  <c r="S281" i="17" s="1"/>
  <c r="AA281" i="17"/>
  <c r="N283" i="13"/>
  <c r="O283" i="13"/>
  <c r="X280" i="17"/>
  <c r="AD281" i="17" s="1"/>
  <c r="U282" i="17"/>
  <c r="R284" i="17"/>
  <c r="Y284" i="17" s="1"/>
  <c r="W283" i="17"/>
  <c r="T283" i="17"/>
  <c r="O282" i="17"/>
  <c r="N282" i="17"/>
  <c r="Q281" i="17"/>
  <c r="M282" i="17"/>
  <c r="E283" i="17"/>
  <c r="V283" i="17" s="1"/>
  <c r="P282" i="17"/>
  <c r="F282" i="17"/>
  <c r="I282" i="13"/>
  <c r="P283" i="13"/>
  <c r="F283" i="13"/>
  <c r="M283" i="13"/>
  <c r="G282" i="13"/>
  <c r="K282" i="13"/>
  <c r="H282" i="13"/>
  <c r="J282" i="13"/>
  <c r="Q282" i="13"/>
  <c r="L282" i="13" s="1"/>
  <c r="E284" i="13"/>
  <c r="J281" i="17" l="1"/>
  <c r="H281" i="17"/>
  <c r="K281" i="17"/>
  <c r="I281" i="17"/>
  <c r="G281" i="17"/>
  <c r="L281" i="17"/>
  <c r="AF281" i="17"/>
  <c r="U283" i="17"/>
  <c r="Z282" i="17"/>
  <c r="S282" i="17" s="1"/>
  <c r="AA282" i="17"/>
  <c r="X281" i="17"/>
  <c r="AC281" i="17"/>
  <c r="Q282" i="17"/>
  <c r="N284" i="13"/>
  <c r="O284" i="13"/>
  <c r="AE281" i="17"/>
  <c r="AB281" i="17"/>
  <c r="R285" i="17"/>
  <c r="Y285" i="17" s="1"/>
  <c r="W284" i="17"/>
  <c r="T284" i="17"/>
  <c r="O283" i="17"/>
  <c r="N283" i="17"/>
  <c r="I283" i="13"/>
  <c r="P283" i="17"/>
  <c r="M283" i="17"/>
  <c r="E284" i="17"/>
  <c r="V284" i="17" s="1"/>
  <c r="F283" i="17"/>
  <c r="P284" i="13"/>
  <c r="F284" i="13"/>
  <c r="M284" i="13"/>
  <c r="J283" i="13"/>
  <c r="H283" i="13"/>
  <c r="G283" i="13"/>
  <c r="K283" i="13"/>
  <c r="Q283" i="13"/>
  <c r="L283" i="13" s="1"/>
  <c r="E285" i="13"/>
  <c r="K282" i="17" l="1"/>
  <c r="G282" i="17"/>
  <c r="H282" i="17"/>
  <c r="J282" i="17"/>
  <c r="L282" i="17"/>
  <c r="I282" i="17"/>
  <c r="I283" i="17" s="1"/>
  <c r="AC282" i="17"/>
  <c r="I284" i="13"/>
  <c r="X282" i="17"/>
  <c r="AE282" i="17"/>
  <c r="Z283" i="17"/>
  <c r="S283" i="17" s="1"/>
  <c r="AA283" i="17"/>
  <c r="AD282" i="17"/>
  <c r="N285" i="13"/>
  <c r="O285" i="13"/>
  <c r="AB282" i="17"/>
  <c r="U284" i="17"/>
  <c r="AF282" i="17"/>
  <c r="R286" i="17"/>
  <c r="Y286" i="17" s="1"/>
  <c r="W285" i="17"/>
  <c r="T285" i="17"/>
  <c r="O284" i="17"/>
  <c r="N284" i="17"/>
  <c r="H283" i="17"/>
  <c r="Q283" i="17"/>
  <c r="P285" i="13"/>
  <c r="F285" i="13"/>
  <c r="M285" i="13"/>
  <c r="E285" i="17"/>
  <c r="U285" i="17" s="1"/>
  <c r="M284" i="17"/>
  <c r="P284" i="17"/>
  <c r="F284" i="17"/>
  <c r="K284" i="13"/>
  <c r="G284" i="13"/>
  <c r="J284" i="13"/>
  <c r="H284" i="13"/>
  <c r="E286" i="13"/>
  <c r="Q284" i="13"/>
  <c r="L284" i="13" s="1"/>
  <c r="G283" i="17" l="1"/>
  <c r="K283" i="17"/>
  <c r="J283" i="17"/>
  <c r="AC283" i="17"/>
  <c r="AF283" i="17"/>
  <c r="AE283" i="17"/>
  <c r="L283" i="17"/>
  <c r="H284" i="17" s="1"/>
  <c r="V285" i="17"/>
  <c r="AA285" i="17" s="1"/>
  <c r="AD283" i="17"/>
  <c r="AB283" i="17"/>
  <c r="N286" i="13"/>
  <c r="O286" i="13"/>
  <c r="X283" i="17"/>
  <c r="Z284" i="17"/>
  <c r="S284" i="17" s="1"/>
  <c r="AA284" i="17"/>
  <c r="R287" i="17"/>
  <c r="Y287" i="17" s="1"/>
  <c r="W286" i="17"/>
  <c r="T286" i="17"/>
  <c r="O285" i="17"/>
  <c r="N285" i="17"/>
  <c r="Q284" i="17"/>
  <c r="E286" i="17"/>
  <c r="V286" i="17" s="1"/>
  <c r="P285" i="17"/>
  <c r="F285" i="17"/>
  <c r="M285" i="17"/>
  <c r="P286" i="13"/>
  <c r="F286" i="13"/>
  <c r="M286" i="13"/>
  <c r="I285" i="13"/>
  <c r="G285" i="13"/>
  <c r="H285" i="13"/>
  <c r="J285" i="13"/>
  <c r="K285" i="13"/>
  <c r="E287" i="13"/>
  <c r="Q285" i="13"/>
  <c r="L285" i="13" s="1"/>
  <c r="I284" i="17" l="1"/>
  <c r="J284" i="17"/>
  <c r="G284" i="17"/>
  <c r="K284" i="17"/>
  <c r="L284" i="17"/>
  <c r="J285" i="17" s="1"/>
  <c r="AD284" i="17"/>
  <c r="Z285" i="17"/>
  <c r="S285" i="17" s="1"/>
  <c r="AE284" i="17"/>
  <c r="AC284" i="17"/>
  <c r="N287" i="13"/>
  <c r="O287" i="13"/>
  <c r="AB284" i="17"/>
  <c r="X284" i="17"/>
  <c r="AF284" i="17"/>
  <c r="U286" i="17"/>
  <c r="R288" i="17"/>
  <c r="Y288" i="17" s="1"/>
  <c r="W287" i="17"/>
  <c r="T287" i="17"/>
  <c r="O286" i="17"/>
  <c r="N286" i="17"/>
  <c r="Q285" i="17"/>
  <c r="H285" i="17"/>
  <c r="P287" i="13"/>
  <c r="F287" i="13"/>
  <c r="M287" i="13"/>
  <c r="F286" i="17"/>
  <c r="P286" i="17"/>
  <c r="E287" i="17"/>
  <c r="U287" i="17" s="1"/>
  <c r="M286" i="17"/>
  <c r="K285" i="17"/>
  <c r="I286" i="13"/>
  <c r="K286" i="13"/>
  <c r="J286" i="13"/>
  <c r="G286" i="13"/>
  <c r="H286" i="13"/>
  <c r="Q286" i="13"/>
  <c r="L286" i="13" s="1"/>
  <c r="E288" i="13"/>
  <c r="I285" i="17" l="1"/>
  <c r="L285" i="17"/>
  <c r="G285" i="17"/>
  <c r="V287" i="17"/>
  <c r="AA287" i="17" s="1"/>
  <c r="X285" i="17"/>
  <c r="N288" i="13"/>
  <c r="O288" i="13"/>
  <c r="Z287" i="17"/>
  <c r="AC285" i="17"/>
  <c r="Z286" i="17"/>
  <c r="S286" i="17" s="1"/>
  <c r="AA286" i="17"/>
  <c r="AD285" i="17"/>
  <c r="AE285" i="17"/>
  <c r="AB285" i="17"/>
  <c r="AF285" i="17"/>
  <c r="R289" i="17"/>
  <c r="Y289" i="17" s="1"/>
  <c r="W288" i="17"/>
  <c r="T288" i="17"/>
  <c r="O287" i="17"/>
  <c r="N287" i="17"/>
  <c r="H286" i="17"/>
  <c r="Q286" i="17"/>
  <c r="L286" i="17" s="1"/>
  <c r="G286" i="17"/>
  <c r="J286" i="17"/>
  <c r="P287" i="17"/>
  <c r="M287" i="17"/>
  <c r="E288" i="17"/>
  <c r="V288" i="17" s="1"/>
  <c r="F287" i="17"/>
  <c r="K286" i="17"/>
  <c r="P288" i="13"/>
  <c r="F288" i="13"/>
  <c r="M288" i="13"/>
  <c r="I287" i="13"/>
  <c r="I286" i="17"/>
  <c r="H287" i="13"/>
  <c r="G287" i="13"/>
  <c r="J287" i="13"/>
  <c r="K287" i="13"/>
  <c r="Q287" i="13"/>
  <c r="L287" i="13" s="1"/>
  <c r="E289" i="13"/>
  <c r="AC286" i="17" l="1"/>
  <c r="AD286" i="17"/>
  <c r="S287" i="17"/>
  <c r="X286" i="17"/>
  <c r="AD287" i="17" s="1"/>
  <c r="AF286" i="17"/>
  <c r="AB286" i="17"/>
  <c r="AB287" i="17" s="1"/>
  <c r="AE286" i="17"/>
  <c r="AE287" i="17" s="1"/>
  <c r="N289" i="13"/>
  <c r="O289" i="13"/>
  <c r="U288" i="17"/>
  <c r="R290" i="17"/>
  <c r="Y290" i="17" s="1"/>
  <c r="W289" i="17"/>
  <c r="V289" i="17"/>
  <c r="U289" i="17"/>
  <c r="T289" i="17"/>
  <c r="O288" i="17"/>
  <c r="N288" i="17"/>
  <c r="I287" i="17"/>
  <c r="Q287" i="17"/>
  <c r="K287" i="17"/>
  <c r="J287" i="17"/>
  <c r="G287" i="17"/>
  <c r="I288" i="13"/>
  <c r="F288" i="17"/>
  <c r="M288" i="17"/>
  <c r="P288" i="17"/>
  <c r="E289" i="17"/>
  <c r="P289" i="13"/>
  <c r="F289" i="13"/>
  <c r="M289" i="13"/>
  <c r="L287" i="17"/>
  <c r="H287" i="17"/>
  <c r="K288" i="13"/>
  <c r="J288" i="13"/>
  <c r="G288" i="13"/>
  <c r="H288" i="13"/>
  <c r="Q288" i="13"/>
  <c r="L288" i="13" s="1"/>
  <c r="E290" i="13"/>
  <c r="AF287" i="17" l="1"/>
  <c r="X287" i="17"/>
  <c r="AB288" i="17" s="1"/>
  <c r="AC287" i="17"/>
  <c r="N290" i="13"/>
  <c r="O290" i="13"/>
  <c r="I289" i="13"/>
  <c r="Z289" i="17"/>
  <c r="AA289" i="17"/>
  <c r="Z288" i="17"/>
  <c r="S288" i="17" s="1"/>
  <c r="AA288" i="17"/>
  <c r="R291" i="17"/>
  <c r="Y291" i="17" s="1"/>
  <c r="W290" i="17"/>
  <c r="T290" i="17"/>
  <c r="I288" i="17"/>
  <c r="Q288" i="17"/>
  <c r="L288" i="17" s="1"/>
  <c r="O289" i="17"/>
  <c r="N289" i="17"/>
  <c r="G288" i="17"/>
  <c r="J288" i="17"/>
  <c r="P290" i="13"/>
  <c r="F290" i="13"/>
  <c r="M290" i="13"/>
  <c r="H288" i="17"/>
  <c r="E290" i="17"/>
  <c r="U290" i="17" s="1"/>
  <c r="P289" i="17"/>
  <c r="M289" i="17"/>
  <c r="F289" i="17"/>
  <c r="K288" i="17"/>
  <c r="J289" i="13"/>
  <c r="H289" i="13"/>
  <c r="G289" i="13"/>
  <c r="K289" i="13"/>
  <c r="Q289" i="13"/>
  <c r="L289" i="13" s="1"/>
  <c r="E291" i="13"/>
  <c r="AF288" i="17" l="1"/>
  <c r="AD288" i="17"/>
  <c r="AE288" i="17"/>
  <c r="AC288" i="17"/>
  <c r="V290" i="17"/>
  <c r="AA290" i="17" s="1"/>
  <c r="X288" i="17"/>
  <c r="N291" i="13"/>
  <c r="O291" i="13"/>
  <c r="S289" i="17"/>
  <c r="R292" i="17"/>
  <c r="Y292" i="17" s="1"/>
  <c r="W291" i="17"/>
  <c r="T291" i="17"/>
  <c r="O290" i="17"/>
  <c r="N290" i="17"/>
  <c r="Q289" i="17"/>
  <c r="L289" i="17" s="1"/>
  <c r="I289" i="17"/>
  <c r="J289" i="17"/>
  <c r="M290" i="17"/>
  <c r="P290" i="17"/>
  <c r="F290" i="17"/>
  <c r="E291" i="17"/>
  <c r="U291" i="17" s="1"/>
  <c r="G289" i="17"/>
  <c r="P291" i="13"/>
  <c r="F291" i="13"/>
  <c r="M291" i="13"/>
  <c r="H289" i="17"/>
  <c r="I290" i="13"/>
  <c r="K289" i="17"/>
  <c r="G290" i="13"/>
  <c r="K290" i="13"/>
  <c r="H290" i="13"/>
  <c r="J290" i="13"/>
  <c r="E292" i="13"/>
  <c r="Q290" i="13"/>
  <c r="L290" i="13" s="1"/>
  <c r="AF289" i="17" l="1"/>
  <c r="Z290" i="17"/>
  <c r="S290" i="17" s="1"/>
  <c r="AE289" i="17"/>
  <c r="AD289" i="17"/>
  <c r="AC289" i="17"/>
  <c r="AB289" i="17"/>
  <c r="N292" i="13"/>
  <c r="O292" i="13"/>
  <c r="X289" i="17"/>
  <c r="V291" i="17"/>
  <c r="Z291" i="17" s="1"/>
  <c r="R293" i="17"/>
  <c r="Y293" i="17" s="1"/>
  <c r="W292" i="17"/>
  <c r="T292" i="17"/>
  <c r="O291" i="17"/>
  <c r="N291" i="17"/>
  <c r="Q290" i="17"/>
  <c r="L290" i="17" s="1"/>
  <c r="H290" i="17"/>
  <c r="I290" i="17"/>
  <c r="P292" i="13"/>
  <c r="F292" i="13"/>
  <c r="M292" i="13"/>
  <c r="I291" i="13"/>
  <c r="M291" i="17"/>
  <c r="P291" i="17"/>
  <c r="F291" i="17"/>
  <c r="E292" i="17"/>
  <c r="V292" i="17" s="1"/>
  <c r="K290" i="17"/>
  <c r="J290" i="17"/>
  <c r="G290" i="17"/>
  <c r="J291" i="13"/>
  <c r="H291" i="13"/>
  <c r="K291" i="13"/>
  <c r="G291" i="13"/>
  <c r="Q291" i="13"/>
  <c r="L291" i="13" s="1"/>
  <c r="E293" i="13"/>
  <c r="AD290" i="17" l="1"/>
  <c r="U292" i="17"/>
  <c r="AA292" i="17" s="1"/>
  <c r="AA291" i="17"/>
  <c r="AF290" i="17"/>
  <c r="AB290" i="17"/>
  <c r="N293" i="13"/>
  <c r="O293" i="13"/>
  <c r="S291" i="17"/>
  <c r="X290" i="17"/>
  <c r="AC290" i="17"/>
  <c r="AE290" i="17"/>
  <c r="R294" i="17"/>
  <c r="Y294" i="17" s="1"/>
  <c r="W293" i="17"/>
  <c r="V293" i="17"/>
  <c r="U293" i="17"/>
  <c r="T293" i="17"/>
  <c r="Q291" i="17"/>
  <c r="L291" i="17" s="1"/>
  <c r="O292" i="17"/>
  <c r="N292" i="17"/>
  <c r="I291" i="17"/>
  <c r="K291" i="17"/>
  <c r="G291" i="17"/>
  <c r="P293" i="13"/>
  <c r="F293" i="13"/>
  <c r="M293" i="13"/>
  <c r="J291" i="17"/>
  <c r="E293" i="17"/>
  <c r="P292" i="17"/>
  <c r="M292" i="17"/>
  <c r="F292" i="17"/>
  <c r="I292" i="13"/>
  <c r="H291" i="17"/>
  <c r="K292" i="13"/>
  <c r="G292" i="13"/>
  <c r="J292" i="13"/>
  <c r="H292" i="13"/>
  <c r="E294" i="13"/>
  <c r="Q292" i="13"/>
  <c r="L292" i="13" s="1"/>
  <c r="Z292" i="17" l="1"/>
  <c r="S292" i="17" s="1"/>
  <c r="AF291" i="17"/>
  <c r="AB291" i="17"/>
  <c r="AE291" i="17"/>
  <c r="AC291" i="17"/>
  <c r="AC292" i="17"/>
  <c r="AA293" i="17"/>
  <c r="Z293" i="17"/>
  <c r="N294" i="13"/>
  <c r="O294" i="13"/>
  <c r="X291" i="17"/>
  <c r="AD291" i="17"/>
  <c r="Q292" i="17"/>
  <c r="L292" i="17" s="1"/>
  <c r="R295" i="17"/>
  <c r="Y295" i="17" s="1"/>
  <c r="W294" i="17"/>
  <c r="T294" i="17"/>
  <c r="N293" i="17"/>
  <c r="O293" i="17"/>
  <c r="K292" i="17"/>
  <c r="G292" i="17"/>
  <c r="H292" i="17"/>
  <c r="P294" i="13"/>
  <c r="F294" i="13"/>
  <c r="M294" i="13"/>
  <c r="E294" i="17"/>
  <c r="U294" i="17" s="1"/>
  <c r="F293" i="17"/>
  <c r="P293" i="17"/>
  <c r="M293" i="17"/>
  <c r="J292" i="17"/>
  <c r="I293" i="13"/>
  <c r="I292" i="17"/>
  <c r="H293" i="13"/>
  <c r="J293" i="13"/>
  <c r="G293" i="13"/>
  <c r="K293" i="13"/>
  <c r="E295" i="13"/>
  <c r="Q293" i="13"/>
  <c r="L293" i="13" s="1"/>
  <c r="AB292" i="17" l="1"/>
  <c r="AD292" i="17"/>
  <c r="S293" i="17"/>
  <c r="N295" i="13"/>
  <c r="O295" i="13"/>
  <c r="X292" i="17"/>
  <c r="AE292" i="17"/>
  <c r="AE293" i="17" s="1"/>
  <c r="AC293" i="17"/>
  <c r="AF292" i="17"/>
  <c r="V294" i="17"/>
  <c r="Z294" i="17" s="1"/>
  <c r="R296" i="17"/>
  <c r="Y296" i="17" s="1"/>
  <c r="W295" i="17"/>
  <c r="T295" i="17"/>
  <c r="O294" i="17"/>
  <c r="N294" i="17"/>
  <c r="G293" i="17"/>
  <c r="Q293" i="17"/>
  <c r="L293" i="17" s="1"/>
  <c r="H293" i="17"/>
  <c r="K293" i="17"/>
  <c r="J293" i="17"/>
  <c r="I294" i="13"/>
  <c r="P295" i="13"/>
  <c r="F295" i="13"/>
  <c r="M295" i="13"/>
  <c r="I293" i="17"/>
  <c r="E295" i="17"/>
  <c r="V295" i="17" s="1"/>
  <c r="P294" i="17"/>
  <c r="F294" i="17"/>
  <c r="M294" i="17"/>
  <c r="G294" i="13"/>
  <c r="K294" i="13"/>
  <c r="H294" i="13"/>
  <c r="J294" i="13"/>
  <c r="Q294" i="13"/>
  <c r="L294" i="13" s="1"/>
  <c r="E296" i="13"/>
  <c r="S294" i="17" l="1"/>
  <c r="X293" i="17"/>
  <c r="AC294" i="17" s="1"/>
  <c r="U295" i="17"/>
  <c r="AA295" i="17" s="1"/>
  <c r="N296" i="13"/>
  <c r="O296" i="13"/>
  <c r="AF293" i="17"/>
  <c r="AA294" i="17"/>
  <c r="AB293" i="17"/>
  <c r="AB294" i="17" s="1"/>
  <c r="AD293" i="17"/>
  <c r="R297" i="17"/>
  <c r="Y297" i="17" s="1"/>
  <c r="W296" i="17"/>
  <c r="V296" i="17"/>
  <c r="T296" i="17"/>
  <c r="Q294" i="17"/>
  <c r="L294" i="17" s="1"/>
  <c r="O295" i="17"/>
  <c r="N295" i="17"/>
  <c r="H294" i="17"/>
  <c r="E296" i="17"/>
  <c r="U296" i="17" s="1"/>
  <c r="M295" i="17"/>
  <c r="F295" i="17"/>
  <c r="P295" i="17"/>
  <c r="P296" i="13"/>
  <c r="F296" i="13"/>
  <c r="M296" i="13"/>
  <c r="I294" i="17"/>
  <c r="I295" i="13"/>
  <c r="K294" i="17"/>
  <c r="G294" i="17"/>
  <c r="J294" i="17"/>
  <c r="J295" i="13"/>
  <c r="H295" i="13"/>
  <c r="K295" i="13"/>
  <c r="G295" i="13"/>
  <c r="Q295" i="13"/>
  <c r="L295" i="13" s="1"/>
  <c r="E297" i="13"/>
  <c r="AE294" i="17" l="1"/>
  <c r="AF294" i="17"/>
  <c r="AD294" i="17"/>
  <c r="Z295" i="17"/>
  <c r="S295" i="17" s="1"/>
  <c r="X294" i="17"/>
  <c r="AD295" i="17"/>
  <c r="N297" i="13"/>
  <c r="O297" i="13"/>
  <c r="Z296" i="17"/>
  <c r="AA296" i="17"/>
  <c r="Q295" i="17"/>
  <c r="R298" i="17"/>
  <c r="Y298" i="17" s="1"/>
  <c r="W297" i="17"/>
  <c r="T297" i="17"/>
  <c r="J295" i="17"/>
  <c r="I295" i="17"/>
  <c r="O296" i="17"/>
  <c r="N296" i="17"/>
  <c r="H295" i="17"/>
  <c r="M296" i="17"/>
  <c r="E297" i="17"/>
  <c r="V297" i="17" s="1"/>
  <c r="F296" i="17"/>
  <c r="P296" i="17"/>
  <c r="P297" i="13"/>
  <c r="F297" i="13"/>
  <c r="M297" i="13"/>
  <c r="G295" i="17"/>
  <c r="I296" i="13"/>
  <c r="K295" i="17"/>
  <c r="G296" i="13"/>
  <c r="K296" i="13"/>
  <c r="H296" i="13"/>
  <c r="J296" i="13"/>
  <c r="E298" i="13"/>
  <c r="Q296" i="13"/>
  <c r="L296" i="13" s="1"/>
  <c r="AF295" i="17" l="1"/>
  <c r="S296" i="17"/>
  <c r="AB295" i="17"/>
  <c r="AE295" i="17"/>
  <c r="AC295" i="17"/>
  <c r="X295" i="17"/>
  <c r="AE296" i="17" s="1"/>
  <c r="L295" i="17"/>
  <c r="H296" i="17" s="1"/>
  <c r="U297" i="17"/>
  <c r="Z297" i="17" s="1"/>
  <c r="S297" i="17" s="1"/>
  <c r="N298" i="13"/>
  <c r="O298" i="13"/>
  <c r="Q296" i="17"/>
  <c r="R299" i="17"/>
  <c r="Y299" i="17" s="1"/>
  <c r="W298" i="17"/>
  <c r="U298" i="17"/>
  <c r="T298" i="17"/>
  <c r="O297" i="17"/>
  <c r="N297" i="17"/>
  <c r="E298" i="17"/>
  <c r="V298" i="17" s="1"/>
  <c r="F297" i="17"/>
  <c r="M297" i="17"/>
  <c r="P297" i="17"/>
  <c r="I297" i="13"/>
  <c r="P298" i="13"/>
  <c r="F298" i="13"/>
  <c r="M298" i="13"/>
  <c r="J297" i="13"/>
  <c r="H297" i="13"/>
  <c r="K297" i="13"/>
  <c r="G297" i="13"/>
  <c r="E299" i="13"/>
  <c r="Q297" i="13"/>
  <c r="L297" i="13" s="1"/>
  <c r="AF296" i="17" l="1"/>
  <c r="AC296" i="17"/>
  <c r="J296" i="17"/>
  <c r="L296" i="17"/>
  <c r="I296" i="17"/>
  <c r="I297" i="17" s="1"/>
  <c r="AD296" i="17"/>
  <c r="G296" i="17"/>
  <c r="G297" i="17" s="1"/>
  <c r="AB296" i="17"/>
  <c r="K296" i="17"/>
  <c r="X296" i="17"/>
  <c r="AE297" i="17" s="1"/>
  <c r="AA297" i="17"/>
  <c r="Z298" i="17"/>
  <c r="S298" i="17" s="1"/>
  <c r="AA298" i="17"/>
  <c r="N299" i="13"/>
  <c r="O299" i="13"/>
  <c r="R300" i="17"/>
  <c r="Y300" i="17" s="1"/>
  <c r="W299" i="17"/>
  <c r="T299" i="17"/>
  <c r="O298" i="17"/>
  <c r="N298" i="17"/>
  <c r="I298" i="13"/>
  <c r="Q297" i="17"/>
  <c r="H297" i="17"/>
  <c r="P299" i="13"/>
  <c r="F299" i="13"/>
  <c r="M299" i="13"/>
  <c r="M298" i="17"/>
  <c r="F298" i="17"/>
  <c r="E299" i="17"/>
  <c r="V299" i="17" s="1"/>
  <c r="P298" i="17"/>
  <c r="H298" i="13"/>
  <c r="G298" i="13"/>
  <c r="K298" i="13"/>
  <c r="J298" i="13"/>
  <c r="Q298" i="13"/>
  <c r="L298" i="13" s="1"/>
  <c r="E300" i="13"/>
  <c r="K297" i="17" l="1"/>
  <c r="AC297" i="17"/>
  <c r="AF297" i="17"/>
  <c r="AB297" i="17"/>
  <c r="J297" i="17"/>
  <c r="AD297" i="17"/>
  <c r="L297" i="17"/>
  <c r="H298" i="17" s="1"/>
  <c r="X297" i="17"/>
  <c r="AE298" i="17" s="1"/>
  <c r="N300" i="13"/>
  <c r="O300" i="13"/>
  <c r="R301" i="17"/>
  <c r="Y301" i="17" s="1"/>
  <c r="W300" i="17"/>
  <c r="T300" i="17"/>
  <c r="U299" i="17"/>
  <c r="O299" i="17"/>
  <c r="N299" i="17"/>
  <c r="Q298" i="17"/>
  <c r="I299" i="13"/>
  <c r="E300" i="17"/>
  <c r="V300" i="17" s="1"/>
  <c r="P299" i="17"/>
  <c r="M299" i="17"/>
  <c r="F299" i="17"/>
  <c r="G298" i="17"/>
  <c r="I298" i="17"/>
  <c r="P300" i="13"/>
  <c r="F300" i="13"/>
  <c r="M300" i="13"/>
  <c r="J299" i="13"/>
  <c r="H299" i="13"/>
  <c r="K299" i="13"/>
  <c r="G299" i="13"/>
  <c r="E301" i="13"/>
  <c r="Q299" i="13"/>
  <c r="L299" i="13" s="1"/>
  <c r="J298" i="17" l="1"/>
  <c r="L298" i="17"/>
  <c r="K298" i="17"/>
  <c r="K299" i="17" s="1"/>
  <c r="AF298" i="17"/>
  <c r="AC298" i="17"/>
  <c r="AD298" i="17"/>
  <c r="U300" i="17"/>
  <c r="AA300" i="17" s="1"/>
  <c r="X298" i="17"/>
  <c r="AC299" i="17" s="1"/>
  <c r="AB298" i="17"/>
  <c r="Z299" i="17"/>
  <c r="S299" i="17" s="1"/>
  <c r="AA299" i="17"/>
  <c r="N301" i="13"/>
  <c r="O301" i="13"/>
  <c r="Q299" i="17"/>
  <c r="L299" i="17" s="1"/>
  <c r="R302" i="17"/>
  <c r="Y302" i="17" s="1"/>
  <c r="W301" i="17"/>
  <c r="T301" i="17"/>
  <c r="O300" i="17"/>
  <c r="N300" i="17"/>
  <c r="J299" i="17"/>
  <c r="I299" i="17"/>
  <c r="H299" i="17"/>
  <c r="G299" i="17"/>
  <c r="P301" i="13"/>
  <c r="F301" i="13"/>
  <c r="M301" i="13"/>
  <c r="I300" i="13"/>
  <c r="F300" i="17"/>
  <c r="M300" i="17"/>
  <c r="P300" i="17"/>
  <c r="E301" i="17"/>
  <c r="V301" i="17" s="1"/>
  <c r="K300" i="13"/>
  <c r="H300" i="13"/>
  <c r="G300" i="13"/>
  <c r="J300" i="13"/>
  <c r="E302" i="13"/>
  <c r="Q300" i="13"/>
  <c r="L300" i="13" s="1"/>
  <c r="AD299" i="17" l="1"/>
  <c r="Z300" i="17"/>
  <c r="S300" i="17" s="1"/>
  <c r="AE299" i="17"/>
  <c r="AF299" i="17"/>
  <c r="AB299" i="17"/>
  <c r="X299" i="17"/>
  <c r="AC300" i="17" s="1"/>
  <c r="U301" i="17"/>
  <c r="AA301" i="17" s="1"/>
  <c r="AE300" i="17"/>
  <c r="N302" i="13"/>
  <c r="O302" i="13"/>
  <c r="R303" i="17"/>
  <c r="Y303" i="17" s="1"/>
  <c r="W302" i="17"/>
  <c r="T302" i="17"/>
  <c r="O301" i="17"/>
  <c r="N301" i="17"/>
  <c r="Q300" i="17"/>
  <c r="L300" i="17" s="1"/>
  <c r="I300" i="17"/>
  <c r="J300" i="17"/>
  <c r="H300" i="17"/>
  <c r="I301" i="13"/>
  <c r="K300" i="17"/>
  <c r="P301" i="17"/>
  <c r="F301" i="17"/>
  <c r="E302" i="17"/>
  <c r="V302" i="17" s="1"/>
  <c r="M301" i="17"/>
  <c r="G300" i="17"/>
  <c r="P302" i="13"/>
  <c r="F302" i="13"/>
  <c r="M302" i="13"/>
  <c r="J301" i="13"/>
  <c r="G301" i="13"/>
  <c r="H301" i="13"/>
  <c r="K301" i="13"/>
  <c r="E303" i="13"/>
  <c r="Q301" i="13"/>
  <c r="L301" i="13" s="1"/>
  <c r="AF300" i="17" l="1"/>
  <c r="AD300" i="17"/>
  <c r="AB300" i="17"/>
  <c r="Z301" i="17"/>
  <c r="S301" i="17" s="1"/>
  <c r="N303" i="13"/>
  <c r="O303" i="13"/>
  <c r="X300" i="17"/>
  <c r="U302" i="17"/>
  <c r="R304" i="17"/>
  <c r="Y304" i="17" s="1"/>
  <c r="W303" i="17"/>
  <c r="T303" i="17"/>
  <c r="O302" i="17"/>
  <c r="N302" i="17"/>
  <c r="Q301" i="17"/>
  <c r="L301" i="17" s="1"/>
  <c r="I302" i="13"/>
  <c r="J301" i="17"/>
  <c r="H301" i="17"/>
  <c r="P303" i="13"/>
  <c r="F303" i="13"/>
  <c r="M303" i="13"/>
  <c r="E303" i="17"/>
  <c r="V303" i="17" s="1"/>
  <c r="P302" i="17"/>
  <c r="F302" i="17"/>
  <c r="M302" i="17"/>
  <c r="I301" i="17"/>
  <c r="K301" i="17"/>
  <c r="G301" i="17"/>
  <c r="G302" i="13"/>
  <c r="K302" i="13"/>
  <c r="H302" i="13"/>
  <c r="J302" i="13"/>
  <c r="Q302" i="13"/>
  <c r="L302" i="13" s="1"/>
  <c r="E304" i="13"/>
  <c r="AF301" i="17" l="1"/>
  <c r="AD301" i="17"/>
  <c r="AB301" i="17"/>
  <c r="AE301" i="17"/>
  <c r="N304" i="13"/>
  <c r="O304" i="13"/>
  <c r="AE302" i="17"/>
  <c r="AF302" i="17"/>
  <c r="Z302" i="17"/>
  <c r="S302" i="17" s="1"/>
  <c r="AA302" i="17"/>
  <c r="X301" i="17"/>
  <c r="AC301" i="17"/>
  <c r="AC302" i="17" s="1"/>
  <c r="U303" i="17"/>
  <c r="R305" i="17"/>
  <c r="Y305" i="17" s="1"/>
  <c r="W304" i="17"/>
  <c r="T304" i="17"/>
  <c r="O303" i="17"/>
  <c r="N303" i="17"/>
  <c r="I303" i="13"/>
  <c r="Q302" i="17"/>
  <c r="L302" i="17" s="1"/>
  <c r="H302" i="17"/>
  <c r="I302" i="17"/>
  <c r="K302" i="17"/>
  <c r="G302" i="17"/>
  <c r="P303" i="17"/>
  <c r="E304" i="17"/>
  <c r="V304" i="17" s="1"/>
  <c r="F303" i="17"/>
  <c r="M303" i="17"/>
  <c r="P304" i="13"/>
  <c r="F304" i="13"/>
  <c r="M304" i="13"/>
  <c r="J302" i="17"/>
  <c r="J303" i="13"/>
  <c r="H303" i="13"/>
  <c r="G303" i="13"/>
  <c r="K303" i="13"/>
  <c r="Q303" i="13"/>
  <c r="L303" i="13" s="1"/>
  <c r="E305" i="13"/>
  <c r="AD302" i="17" l="1"/>
  <c r="AB302" i="17"/>
  <c r="N305" i="13"/>
  <c r="O305" i="13"/>
  <c r="Z303" i="17"/>
  <c r="S303" i="17" s="1"/>
  <c r="AA303" i="17"/>
  <c r="X302" i="17"/>
  <c r="AE303" i="17" s="1"/>
  <c r="U304" i="17"/>
  <c r="R306" i="17"/>
  <c r="Y306" i="17" s="1"/>
  <c r="W305" i="17"/>
  <c r="T305" i="17"/>
  <c r="O304" i="17"/>
  <c r="N304" i="17"/>
  <c r="Q303" i="17"/>
  <c r="L303" i="17" s="1"/>
  <c r="Q304" i="13"/>
  <c r="L304" i="13" s="1"/>
  <c r="K303" i="17"/>
  <c r="I303" i="17"/>
  <c r="H303" i="17"/>
  <c r="G303" i="17"/>
  <c r="E305" i="17"/>
  <c r="U305" i="17" s="1"/>
  <c r="F304" i="17"/>
  <c r="M304" i="17"/>
  <c r="P304" i="17"/>
  <c r="P305" i="13"/>
  <c r="F305" i="13"/>
  <c r="M305" i="13"/>
  <c r="J303" i="17"/>
  <c r="I304" i="13"/>
  <c r="K304" i="13"/>
  <c r="G304" i="13"/>
  <c r="H304" i="13"/>
  <c r="J304" i="13"/>
  <c r="E306" i="13"/>
  <c r="AC303" i="17" l="1"/>
  <c r="AB303" i="17"/>
  <c r="X303" i="17"/>
  <c r="AF303" i="17"/>
  <c r="AC304" i="17"/>
  <c r="N306" i="13"/>
  <c r="O306" i="13"/>
  <c r="Z304" i="17"/>
  <c r="S304" i="17" s="1"/>
  <c r="AA304" i="17"/>
  <c r="AD303" i="17"/>
  <c r="V305" i="17"/>
  <c r="Z305" i="17" s="1"/>
  <c r="R307" i="17"/>
  <c r="Y307" i="17" s="1"/>
  <c r="W306" i="17"/>
  <c r="T306" i="17"/>
  <c r="O305" i="17"/>
  <c r="N305" i="17"/>
  <c r="Q304" i="17"/>
  <c r="L304" i="17" s="1"/>
  <c r="G304" i="17"/>
  <c r="I304" i="17"/>
  <c r="P306" i="13"/>
  <c r="F306" i="13"/>
  <c r="M306" i="13"/>
  <c r="I305" i="13"/>
  <c r="E306" i="17"/>
  <c r="U306" i="17" s="1"/>
  <c r="P305" i="17"/>
  <c r="F305" i="17"/>
  <c r="M305" i="17"/>
  <c r="J304" i="17"/>
  <c r="K304" i="17"/>
  <c r="H304" i="17"/>
  <c r="J305" i="13"/>
  <c r="H305" i="13"/>
  <c r="G305" i="13"/>
  <c r="K305" i="13"/>
  <c r="E307" i="13"/>
  <c r="Q305" i="13"/>
  <c r="L305" i="13" s="1"/>
  <c r="S305" i="17" l="1"/>
  <c r="AF304" i="17"/>
  <c r="AD304" i="17"/>
  <c r="AA305" i="17"/>
  <c r="N307" i="13"/>
  <c r="O307" i="13"/>
  <c r="X304" i="17"/>
  <c r="AC305" i="17" s="1"/>
  <c r="AB304" i="17"/>
  <c r="AE304" i="17"/>
  <c r="Q306" i="13"/>
  <c r="V306" i="17"/>
  <c r="Z306" i="17" s="1"/>
  <c r="R308" i="17"/>
  <c r="Y308" i="17" s="1"/>
  <c r="W307" i="17"/>
  <c r="V307" i="17"/>
  <c r="T307" i="17"/>
  <c r="O306" i="17"/>
  <c r="N306" i="17"/>
  <c r="Q305" i="17"/>
  <c r="L305" i="17" s="1"/>
  <c r="K305" i="17"/>
  <c r="I305" i="17"/>
  <c r="J305" i="17"/>
  <c r="H305" i="17"/>
  <c r="P307" i="13"/>
  <c r="F307" i="13"/>
  <c r="M307" i="13"/>
  <c r="I306" i="13"/>
  <c r="G305" i="17"/>
  <c r="E307" i="17"/>
  <c r="U307" i="17" s="1"/>
  <c r="P306" i="17"/>
  <c r="F306" i="17"/>
  <c r="M306" i="17"/>
  <c r="K306" i="13"/>
  <c r="G306" i="13"/>
  <c r="H306" i="13"/>
  <c r="J306" i="13"/>
  <c r="L306" i="13"/>
  <c r="E308" i="13"/>
  <c r="AB305" i="17" l="1"/>
  <c r="S306" i="17"/>
  <c r="AD305" i="17"/>
  <c r="Z307" i="17"/>
  <c r="AA307" i="17"/>
  <c r="S307" i="17"/>
  <c r="N308" i="13"/>
  <c r="O308" i="13"/>
  <c r="X305" i="17"/>
  <c r="AA306" i="17"/>
  <c r="AF305" i="17"/>
  <c r="AE305" i="17"/>
  <c r="R309" i="17"/>
  <c r="Y309" i="17" s="1"/>
  <c r="W308" i="17"/>
  <c r="T308" i="17"/>
  <c r="O307" i="17"/>
  <c r="N307" i="17"/>
  <c r="Q306" i="17"/>
  <c r="L306" i="17" s="1"/>
  <c r="J306" i="17"/>
  <c r="K306" i="17"/>
  <c r="I306" i="17"/>
  <c r="H306" i="17"/>
  <c r="E308" i="17"/>
  <c r="U308" i="17" s="1"/>
  <c r="M307" i="17"/>
  <c r="F307" i="17"/>
  <c r="P307" i="17"/>
  <c r="G306" i="17"/>
  <c r="P308" i="13"/>
  <c r="F308" i="13"/>
  <c r="M308" i="13"/>
  <c r="I307" i="13"/>
  <c r="J307" i="13"/>
  <c r="H307" i="13"/>
  <c r="G307" i="13"/>
  <c r="K307" i="13"/>
  <c r="Q307" i="13"/>
  <c r="L307" i="13" s="1"/>
  <c r="E309" i="13"/>
  <c r="AD306" i="17" l="1"/>
  <c r="Q307" i="17"/>
  <c r="L307" i="17" s="1"/>
  <c r="X306" i="17"/>
  <c r="AC306" i="17"/>
  <c r="AF306" i="17"/>
  <c r="N309" i="13"/>
  <c r="O309" i="13"/>
  <c r="AE306" i="17"/>
  <c r="AB306" i="17"/>
  <c r="V308" i="17"/>
  <c r="Z308" i="17" s="1"/>
  <c r="S308" i="17" s="1"/>
  <c r="R310" i="17"/>
  <c r="Y310" i="17" s="1"/>
  <c r="W309" i="17"/>
  <c r="T309" i="17"/>
  <c r="O308" i="17"/>
  <c r="N308" i="17"/>
  <c r="J307" i="17"/>
  <c r="H307" i="17"/>
  <c r="I307" i="17"/>
  <c r="G307" i="17"/>
  <c r="K307" i="17"/>
  <c r="P309" i="13"/>
  <c r="F309" i="13"/>
  <c r="M309" i="13"/>
  <c r="M308" i="17"/>
  <c r="F308" i="17"/>
  <c r="E309" i="17"/>
  <c r="U309" i="17" s="1"/>
  <c r="P308" i="17"/>
  <c r="I308" i="13"/>
  <c r="K308" i="13"/>
  <c r="G308" i="13"/>
  <c r="H308" i="13"/>
  <c r="J308" i="13"/>
  <c r="E310" i="13"/>
  <c r="Q308" i="13"/>
  <c r="L308" i="13" s="1"/>
  <c r="AA308" i="17" l="1"/>
  <c r="V309" i="17"/>
  <c r="Z309" i="17" s="1"/>
  <c r="S309" i="17" s="1"/>
  <c r="AF307" i="17"/>
  <c r="AC307" i="17"/>
  <c r="X307" i="17"/>
  <c r="AF308" i="17" s="1"/>
  <c r="AB307" i="17"/>
  <c r="AB308" i="17" s="1"/>
  <c r="N310" i="13"/>
  <c r="O310" i="13"/>
  <c r="AE307" i="17"/>
  <c r="AD307" i="17"/>
  <c r="R311" i="17"/>
  <c r="Y311" i="17" s="1"/>
  <c r="W310" i="17"/>
  <c r="T310" i="17"/>
  <c r="K308" i="17"/>
  <c r="O309" i="17"/>
  <c r="N309" i="17"/>
  <c r="Q308" i="17"/>
  <c r="L308" i="17" s="1"/>
  <c r="G308" i="17"/>
  <c r="J308" i="17"/>
  <c r="E310" i="17"/>
  <c r="V310" i="17" s="1"/>
  <c r="P309" i="17"/>
  <c r="M309" i="17"/>
  <c r="F309" i="17"/>
  <c r="I308" i="17"/>
  <c r="I309" i="13"/>
  <c r="P310" i="13"/>
  <c r="F310" i="13"/>
  <c r="M310" i="13"/>
  <c r="H308" i="17"/>
  <c r="G309" i="13"/>
  <c r="J309" i="13"/>
  <c r="H309" i="13"/>
  <c r="K309" i="13"/>
  <c r="E311" i="13"/>
  <c r="Q309" i="13"/>
  <c r="L309" i="13" s="1"/>
  <c r="AA309" i="17" l="1"/>
  <c r="AC308" i="17"/>
  <c r="AD308" i="17"/>
  <c r="AE308" i="17"/>
  <c r="X308" i="17"/>
  <c r="U310" i="17"/>
  <c r="AA310" i="17" s="1"/>
  <c r="AC309" i="17"/>
  <c r="AF309" i="17"/>
  <c r="N311" i="13"/>
  <c r="O311" i="13"/>
  <c r="R312" i="17"/>
  <c r="Y312" i="17" s="1"/>
  <c r="W311" i="17"/>
  <c r="T311" i="17"/>
  <c r="K309" i="17"/>
  <c r="O310" i="17"/>
  <c r="N310" i="17"/>
  <c r="Q309" i="17"/>
  <c r="L309" i="17" s="1"/>
  <c r="I309" i="17"/>
  <c r="J309" i="17"/>
  <c r="G309" i="17"/>
  <c r="I310" i="13"/>
  <c r="P311" i="13"/>
  <c r="F311" i="13"/>
  <c r="M311" i="13"/>
  <c r="H309" i="17"/>
  <c r="F310" i="17"/>
  <c r="P310" i="17"/>
  <c r="M310" i="17"/>
  <c r="E311" i="17"/>
  <c r="U311" i="17" s="1"/>
  <c r="K310" i="13"/>
  <c r="G310" i="13"/>
  <c r="H310" i="13"/>
  <c r="J310" i="13"/>
  <c r="Q310" i="13"/>
  <c r="L310" i="13" s="1"/>
  <c r="E312" i="13"/>
  <c r="AD309" i="17" l="1"/>
  <c r="AE309" i="17"/>
  <c r="AB309" i="17"/>
  <c r="Z310" i="17"/>
  <c r="S310" i="17" s="1"/>
  <c r="X309" i="17"/>
  <c r="AC310" i="17" s="1"/>
  <c r="N312" i="13"/>
  <c r="O312" i="13"/>
  <c r="AD310" i="17"/>
  <c r="Q310" i="17"/>
  <c r="L310" i="17" s="1"/>
  <c r="V311" i="17"/>
  <c r="Z311" i="17" s="1"/>
  <c r="R313" i="17"/>
  <c r="Y313" i="17" s="1"/>
  <c r="W312" i="17"/>
  <c r="T312" i="17"/>
  <c r="O311" i="17"/>
  <c r="N311" i="17"/>
  <c r="K310" i="17"/>
  <c r="I310" i="17"/>
  <c r="P312" i="13"/>
  <c r="F312" i="13"/>
  <c r="M312" i="13"/>
  <c r="H310" i="17"/>
  <c r="I311" i="13"/>
  <c r="P311" i="17"/>
  <c r="M311" i="17"/>
  <c r="E312" i="17"/>
  <c r="U312" i="17" s="1"/>
  <c r="F311" i="17"/>
  <c r="J310" i="17"/>
  <c r="G310" i="17"/>
  <c r="J311" i="13"/>
  <c r="H311" i="13"/>
  <c r="K311" i="13"/>
  <c r="G311" i="13"/>
  <c r="E313" i="13"/>
  <c r="Q311" i="13"/>
  <c r="L311" i="13" s="1"/>
  <c r="AB310" i="17" l="1"/>
  <c r="AF310" i="17"/>
  <c r="S311" i="17"/>
  <c r="AE310" i="17"/>
  <c r="V312" i="17"/>
  <c r="Z312" i="17" s="1"/>
  <c r="S312" i="17" s="1"/>
  <c r="X310" i="17"/>
  <c r="AC311" i="17" s="1"/>
  <c r="N313" i="13"/>
  <c r="O313" i="13"/>
  <c r="AA311" i="17"/>
  <c r="R314" i="17"/>
  <c r="Y314" i="17" s="1"/>
  <c r="W313" i="17"/>
  <c r="T313" i="17"/>
  <c r="N312" i="17"/>
  <c r="O312" i="17"/>
  <c r="Q311" i="17"/>
  <c r="L311" i="17" s="1"/>
  <c r="J311" i="17"/>
  <c r="H311" i="17"/>
  <c r="K311" i="17"/>
  <c r="P312" i="17"/>
  <c r="M312" i="17"/>
  <c r="E313" i="17"/>
  <c r="V313" i="17" s="1"/>
  <c r="F312" i="17"/>
  <c r="I312" i="13"/>
  <c r="P313" i="13"/>
  <c r="F313" i="13"/>
  <c r="M313" i="13"/>
  <c r="I311" i="17"/>
  <c r="G311" i="17"/>
  <c r="G312" i="13"/>
  <c r="K312" i="13"/>
  <c r="H312" i="13"/>
  <c r="J312" i="13"/>
  <c r="Q312" i="13"/>
  <c r="L312" i="13" s="1"/>
  <c r="E314" i="13"/>
  <c r="AA312" i="17" l="1"/>
  <c r="AD311" i="17"/>
  <c r="AF311" i="17"/>
  <c r="AB311" i="17"/>
  <c r="AE311" i="17"/>
  <c r="X311" i="17"/>
  <c r="N314" i="13"/>
  <c r="O314" i="13"/>
  <c r="U313" i="17"/>
  <c r="Q312" i="17"/>
  <c r="R315" i="17"/>
  <c r="Y315" i="17" s="1"/>
  <c r="W314" i="17"/>
  <c r="T314" i="17"/>
  <c r="O313" i="17"/>
  <c r="N313" i="17"/>
  <c r="I313" i="13"/>
  <c r="P314" i="13"/>
  <c r="F314" i="13"/>
  <c r="M314" i="13"/>
  <c r="H312" i="17"/>
  <c r="G312" i="17"/>
  <c r="E314" i="17"/>
  <c r="V314" i="17" s="1"/>
  <c r="P313" i="17"/>
  <c r="F313" i="17"/>
  <c r="M313" i="17"/>
  <c r="I312" i="17"/>
  <c r="K312" i="17"/>
  <c r="J312" i="17"/>
  <c r="J313" i="13"/>
  <c r="H313" i="13"/>
  <c r="G313" i="13"/>
  <c r="K313" i="13"/>
  <c r="Q313" i="13"/>
  <c r="L313" i="13" s="1"/>
  <c r="E315" i="13"/>
  <c r="AB312" i="17" l="1"/>
  <c r="AC312" i="17"/>
  <c r="AE312" i="17"/>
  <c r="X312" i="17"/>
  <c r="AF312" i="17"/>
  <c r="AF313" i="17" s="1"/>
  <c r="AD312" i="17"/>
  <c r="AD313" i="17" s="1"/>
  <c r="L312" i="17"/>
  <c r="G313" i="17" s="1"/>
  <c r="I314" i="13"/>
  <c r="U314" i="17"/>
  <c r="N315" i="13"/>
  <c r="O315" i="13"/>
  <c r="Z313" i="17"/>
  <c r="S313" i="17" s="1"/>
  <c r="AA313" i="17"/>
  <c r="AE313" i="17"/>
  <c r="R316" i="17"/>
  <c r="Y316" i="17" s="1"/>
  <c r="W315" i="17"/>
  <c r="T315" i="17"/>
  <c r="O314" i="17"/>
  <c r="N314" i="17"/>
  <c r="Q313" i="17"/>
  <c r="P315" i="13"/>
  <c r="F315" i="13"/>
  <c r="M315" i="13"/>
  <c r="P314" i="17"/>
  <c r="E315" i="17"/>
  <c r="V315" i="17" s="1"/>
  <c r="F314" i="17"/>
  <c r="M314" i="17"/>
  <c r="G314" i="13"/>
  <c r="K314" i="13"/>
  <c r="H314" i="13"/>
  <c r="J314" i="13"/>
  <c r="Q314" i="13"/>
  <c r="L314" i="13" s="1"/>
  <c r="E316" i="13"/>
  <c r="AC313" i="17" l="1"/>
  <c r="L313" i="17"/>
  <c r="K313" i="17"/>
  <c r="H313" i="17"/>
  <c r="H314" i="17" s="1"/>
  <c r="AB313" i="17"/>
  <c r="I313" i="17"/>
  <c r="I314" i="17" s="1"/>
  <c r="J313" i="17"/>
  <c r="J314" i="17" s="1"/>
  <c r="U315" i="17"/>
  <c r="Z315" i="17" s="1"/>
  <c r="X313" i="17"/>
  <c r="AC314" i="17" s="1"/>
  <c r="Z314" i="17"/>
  <c r="S314" i="17" s="1"/>
  <c r="AA314" i="17"/>
  <c r="N316" i="13"/>
  <c r="O316" i="13"/>
  <c r="R317" i="17"/>
  <c r="Y317" i="17" s="1"/>
  <c r="W316" i="17"/>
  <c r="T316" i="17"/>
  <c r="O315" i="17"/>
  <c r="N315" i="17"/>
  <c r="Q314" i="17"/>
  <c r="L314" i="17" s="1"/>
  <c r="P315" i="17"/>
  <c r="E316" i="17"/>
  <c r="U316" i="17" s="1"/>
  <c r="F315" i="17"/>
  <c r="M315" i="17"/>
  <c r="P316" i="13"/>
  <c r="F316" i="13"/>
  <c r="M316" i="13"/>
  <c r="G314" i="17"/>
  <c r="I315" i="13"/>
  <c r="J315" i="13"/>
  <c r="H315" i="13"/>
  <c r="K315" i="13"/>
  <c r="G315" i="13"/>
  <c r="Q315" i="13"/>
  <c r="L315" i="13" s="1"/>
  <c r="E317" i="13"/>
  <c r="K314" i="17" l="1"/>
  <c r="AA315" i="17"/>
  <c r="V316" i="17"/>
  <c r="Z316" i="17" s="1"/>
  <c r="AE314" i="17"/>
  <c r="X314" i="17"/>
  <c r="AC315" i="17" s="1"/>
  <c r="AB314" i="17"/>
  <c r="AB315" i="17" s="1"/>
  <c r="AF314" i="17"/>
  <c r="AF315" i="17" s="1"/>
  <c r="AD314" i="17"/>
  <c r="AD315" i="17" s="1"/>
  <c r="S315" i="17"/>
  <c r="Q315" i="17"/>
  <c r="N317" i="13"/>
  <c r="O317" i="13"/>
  <c r="R318" i="17"/>
  <c r="Y318" i="17" s="1"/>
  <c r="W317" i="17"/>
  <c r="T317" i="17"/>
  <c r="O316" i="17"/>
  <c r="N316" i="17"/>
  <c r="I316" i="13"/>
  <c r="G315" i="17"/>
  <c r="J315" i="17"/>
  <c r="K315" i="17"/>
  <c r="I315" i="17"/>
  <c r="F316" i="17"/>
  <c r="E317" i="17"/>
  <c r="V317" i="17" s="1"/>
  <c r="P316" i="17"/>
  <c r="M316" i="17"/>
  <c r="P317" i="13"/>
  <c r="F317" i="13"/>
  <c r="M317" i="13"/>
  <c r="H315" i="17"/>
  <c r="K316" i="13"/>
  <c r="G316" i="13"/>
  <c r="H316" i="13"/>
  <c r="J316" i="13"/>
  <c r="Q316" i="13"/>
  <c r="L316" i="13" s="1"/>
  <c r="E318" i="13"/>
  <c r="AA316" i="17" l="1"/>
  <c r="AE315" i="17"/>
  <c r="S316" i="17"/>
  <c r="X315" i="17"/>
  <c r="AF316" i="17" s="1"/>
  <c r="N318" i="13"/>
  <c r="O318" i="13"/>
  <c r="L315" i="17"/>
  <c r="K316" i="17" s="1"/>
  <c r="AC316" i="17"/>
  <c r="Q316" i="17"/>
  <c r="U317" i="17"/>
  <c r="R319" i="17"/>
  <c r="Y319" i="17" s="1"/>
  <c r="W318" i="17"/>
  <c r="T318" i="17"/>
  <c r="O317" i="17"/>
  <c r="N317" i="17"/>
  <c r="P318" i="13"/>
  <c r="F318" i="13"/>
  <c r="M318" i="13"/>
  <c r="E318" i="17"/>
  <c r="U318" i="17" s="1"/>
  <c r="M317" i="17"/>
  <c r="F317" i="17"/>
  <c r="P317" i="17"/>
  <c r="I317" i="13"/>
  <c r="J317" i="13"/>
  <c r="H317" i="13"/>
  <c r="G317" i="13"/>
  <c r="K317" i="13"/>
  <c r="Q317" i="13"/>
  <c r="L317" i="13" s="1"/>
  <c r="E319" i="13"/>
  <c r="V318" i="17" l="1"/>
  <c r="Z318" i="17" s="1"/>
  <c r="AE316" i="17"/>
  <c r="AD316" i="17"/>
  <c r="AB316" i="17"/>
  <c r="I316" i="17"/>
  <c r="J316" i="17"/>
  <c r="X316" i="17"/>
  <c r="AB317" i="17" s="1"/>
  <c r="N319" i="13"/>
  <c r="O319" i="13"/>
  <c r="AA317" i="17"/>
  <c r="Z317" i="17"/>
  <c r="S317" i="17" s="1"/>
  <c r="L316" i="17"/>
  <c r="K317" i="17" s="1"/>
  <c r="H316" i="17"/>
  <c r="G316" i="17"/>
  <c r="R320" i="17"/>
  <c r="Y320" i="17" s="1"/>
  <c r="W319" i="17"/>
  <c r="T319" i="17"/>
  <c r="Q317" i="17"/>
  <c r="O318" i="17"/>
  <c r="N318" i="17"/>
  <c r="P319" i="13"/>
  <c r="F319" i="13"/>
  <c r="M319" i="13"/>
  <c r="I318" i="13"/>
  <c r="M318" i="17"/>
  <c r="F318" i="17"/>
  <c r="P318" i="17"/>
  <c r="E319" i="17"/>
  <c r="U319" i="17" s="1"/>
  <c r="K318" i="13"/>
  <c r="G318" i="13"/>
  <c r="H318" i="13"/>
  <c r="J318" i="13"/>
  <c r="Q318" i="13"/>
  <c r="L318" i="13" s="1"/>
  <c r="E320" i="13"/>
  <c r="AA318" i="17" l="1"/>
  <c r="AC317" i="17"/>
  <c r="AF317" i="17"/>
  <c r="AD317" i="17"/>
  <c r="AE317" i="17"/>
  <c r="G317" i="17"/>
  <c r="X317" i="17"/>
  <c r="H317" i="17"/>
  <c r="S318" i="17"/>
  <c r="I317" i="17"/>
  <c r="N320" i="13"/>
  <c r="O320" i="13"/>
  <c r="L317" i="17"/>
  <c r="J317" i="17"/>
  <c r="V319" i="17"/>
  <c r="AA319" i="17" s="1"/>
  <c r="R321" i="17"/>
  <c r="Y321" i="17" s="1"/>
  <c r="W320" i="17"/>
  <c r="T320" i="17"/>
  <c r="O319" i="17"/>
  <c r="N319" i="17"/>
  <c r="Q318" i="17"/>
  <c r="I319" i="13"/>
  <c r="P320" i="13"/>
  <c r="F320" i="13"/>
  <c r="M320" i="13"/>
  <c r="P319" i="17"/>
  <c r="E320" i="17"/>
  <c r="V320" i="17" s="1"/>
  <c r="M319" i="17"/>
  <c r="F319" i="17"/>
  <c r="H319" i="13"/>
  <c r="J319" i="13"/>
  <c r="G319" i="13"/>
  <c r="K319" i="13"/>
  <c r="E321" i="13"/>
  <c r="Q319" i="13"/>
  <c r="L319" i="13" s="1"/>
  <c r="AC318" i="17" l="1"/>
  <c r="AE318" i="17"/>
  <c r="AD318" i="17"/>
  <c r="AB318" i="17"/>
  <c r="AF318" i="17"/>
  <c r="J318" i="17"/>
  <c r="G318" i="17"/>
  <c r="L318" i="17"/>
  <c r="I318" i="17"/>
  <c r="U320" i="17"/>
  <c r="Z320" i="17" s="1"/>
  <c r="H318" i="17"/>
  <c r="Z319" i="17"/>
  <c r="S319" i="17" s="1"/>
  <c r="K318" i="17"/>
  <c r="N321" i="13"/>
  <c r="O321" i="13"/>
  <c r="X318" i="17"/>
  <c r="Q319" i="17"/>
  <c r="R322" i="17"/>
  <c r="Y322" i="17" s="1"/>
  <c r="W321" i="17"/>
  <c r="T321" i="17"/>
  <c r="O320" i="17"/>
  <c r="N320" i="17"/>
  <c r="I320" i="13"/>
  <c r="Q320" i="13"/>
  <c r="L320" i="13" s="1"/>
  <c r="M320" i="17"/>
  <c r="P320" i="17"/>
  <c r="F320" i="17"/>
  <c r="E321" i="17"/>
  <c r="V321" i="17" s="1"/>
  <c r="P321" i="13"/>
  <c r="F321" i="13"/>
  <c r="M321" i="13"/>
  <c r="G320" i="13"/>
  <c r="K320" i="13"/>
  <c r="J320" i="13"/>
  <c r="H320" i="13"/>
  <c r="E322" i="13"/>
  <c r="L319" i="17" l="1"/>
  <c r="I319" i="17"/>
  <c r="AE319" i="17"/>
  <c r="G319" i="17"/>
  <c r="H319" i="17"/>
  <c r="K319" i="17"/>
  <c r="J319" i="17"/>
  <c r="J320" i="17" s="1"/>
  <c r="AD319" i="17"/>
  <c r="AA320" i="17"/>
  <c r="AB319" i="17"/>
  <c r="X319" i="17"/>
  <c r="AC319" i="17"/>
  <c r="U321" i="17"/>
  <c r="S320" i="17"/>
  <c r="N322" i="13"/>
  <c r="O322" i="13"/>
  <c r="AF319" i="17"/>
  <c r="R323" i="17"/>
  <c r="Y323" i="17" s="1"/>
  <c r="W322" i="17"/>
  <c r="T322" i="17"/>
  <c r="Q320" i="17"/>
  <c r="O321" i="17"/>
  <c r="N321" i="17"/>
  <c r="H320" i="17"/>
  <c r="I321" i="13"/>
  <c r="P322" i="13"/>
  <c r="F322" i="13"/>
  <c r="M322" i="13"/>
  <c r="G320" i="17"/>
  <c r="F321" i="17"/>
  <c r="E322" i="17"/>
  <c r="V322" i="17" s="1"/>
  <c r="P321" i="17"/>
  <c r="M321" i="17"/>
  <c r="H321" i="13"/>
  <c r="J321" i="13"/>
  <c r="G321" i="13"/>
  <c r="K321" i="13"/>
  <c r="E323" i="13"/>
  <c r="Q321" i="13"/>
  <c r="L321" i="13" s="1"/>
  <c r="I320" i="17" l="1"/>
  <c r="L320" i="17"/>
  <c r="J321" i="17" s="1"/>
  <c r="K320" i="17"/>
  <c r="AD320" i="17"/>
  <c r="U322" i="17"/>
  <c r="Z322" i="17" s="1"/>
  <c r="AC320" i="17"/>
  <c r="AF320" i="17"/>
  <c r="AF321" i="17" s="1"/>
  <c r="AB320" i="17"/>
  <c r="AB321" i="17" s="1"/>
  <c r="Z321" i="17"/>
  <c r="S321" i="17" s="1"/>
  <c r="AA321" i="17"/>
  <c r="N323" i="13"/>
  <c r="O323" i="13"/>
  <c r="X320" i="17"/>
  <c r="AE320" i="17"/>
  <c r="AE321" i="17" s="1"/>
  <c r="R324" i="17"/>
  <c r="Y324" i="17" s="1"/>
  <c r="W323" i="17"/>
  <c r="T323" i="17"/>
  <c r="O322" i="17"/>
  <c r="N322" i="17"/>
  <c r="I322" i="13"/>
  <c r="Q321" i="17"/>
  <c r="L321" i="17" s="1"/>
  <c r="G321" i="17"/>
  <c r="K321" i="17"/>
  <c r="H321" i="17"/>
  <c r="P323" i="13"/>
  <c r="F323" i="13"/>
  <c r="M323" i="13"/>
  <c r="P322" i="17"/>
  <c r="F322" i="17"/>
  <c r="M322" i="17"/>
  <c r="E323" i="17"/>
  <c r="V323" i="17" s="1"/>
  <c r="K322" i="13"/>
  <c r="G322" i="13"/>
  <c r="J322" i="13"/>
  <c r="H322" i="13"/>
  <c r="E324" i="13"/>
  <c r="Q322" i="13"/>
  <c r="L322" i="13" s="1"/>
  <c r="I321" i="17" l="1"/>
  <c r="AA322" i="17"/>
  <c r="S322" i="17"/>
  <c r="I323" i="13"/>
  <c r="X321" i="17"/>
  <c r="AC321" i="17"/>
  <c r="N324" i="13"/>
  <c r="O324" i="13"/>
  <c r="AD321" i="17"/>
  <c r="Q322" i="17"/>
  <c r="L322" i="17" s="1"/>
  <c r="U323" i="17"/>
  <c r="R325" i="17"/>
  <c r="Y325" i="17" s="1"/>
  <c r="W324" i="17"/>
  <c r="T324" i="17"/>
  <c r="O323" i="17"/>
  <c r="N323" i="17"/>
  <c r="H322" i="17"/>
  <c r="I322" i="17"/>
  <c r="G322" i="17"/>
  <c r="K322" i="17"/>
  <c r="E324" i="17"/>
  <c r="U324" i="17" s="1"/>
  <c r="M323" i="17"/>
  <c r="P323" i="17"/>
  <c r="F323" i="17"/>
  <c r="P324" i="13"/>
  <c r="F324" i="13"/>
  <c r="M324" i="13"/>
  <c r="J322" i="17"/>
  <c r="J323" i="13"/>
  <c r="H323" i="13"/>
  <c r="G323" i="13"/>
  <c r="K323" i="13"/>
  <c r="Q323" i="13"/>
  <c r="L323" i="13" s="1"/>
  <c r="E325" i="13"/>
  <c r="AC322" i="17" l="1"/>
  <c r="X322" i="17"/>
  <c r="AE322" i="17"/>
  <c r="AB322" i="17"/>
  <c r="AE323" i="17"/>
  <c r="AB323" i="17"/>
  <c r="V324" i="17"/>
  <c r="Z324" i="17" s="1"/>
  <c r="Q323" i="17"/>
  <c r="L323" i="17" s="1"/>
  <c r="I324" i="13"/>
  <c r="AF322" i="17"/>
  <c r="AF323" i="17" s="1"/>
  <c r="N325" i="13"/>
  <c r="O325" i="13"/>
  <c r="Z323" i="17"/>
  <c r="S323" i="17" s="1"/>
  <c r="AA323" i="17"/>
  <c r="AD322" i="17"/>
  <c r="AD323" i="17" s="1"/>
  <c r="R326" i="17"/>
  <c r="Y326" i="17" s="1"/>
  <c r="W325" i="17"/>
  <c r="T325" i="17"/>
  <c r="H323" i="17"/>
  <c r="J323" i="17"/>
  <c r="O324" i="17"/>
  <c r="N324" i="17"/>
  <c r="K323" i="17"/>
  <c r="I323" i="17"/>
  <c r="G323" i="17"/>
  <c r="P325" i="13"/>
  <c r="F325" i="13"/>
  <c r="M325" i="13"/>
  <c r="M324" i="17"/>
  <c r="F324" i="17"/>
  <c r="E325" i="17"/>
  <c r="V325" i="17" s="1"/>
  <c r="P324" i="17"/>
  <c r="K324" i="13"/>
  <c r="G324" i="13"/>
  <c r="J324" i="13"/>
  <c r="H324" i="13"/>
  <c r="E326" i="13"/>
  <c r="Q324" i="13"/>
  <c r="L324" i="13" s="1"/>
  <c r="AC323" i="17" l="1"/>
  <c r="AA324" i="17"/>
  <c r="X323" i="17"/>
  <c r="AF324" i="17" s="1"/>
  <c r="Q324" i="17"/>
  <c r="S324" i="17"/>
  <c r="AB324" i="17"/>
  <c r="AE324" i="17"/>
  <c r="U325" i="17"/>
  <c r="N326" i="13"/>
  <c r="O326" i="13"/>
  <c r="R327" i="17"/>
  <c r="Y327" i="17" s="1"/>
  <c r="W326" i="17"/>
  <c r="T326" i="17"/>
  <c r="O325" i="17"/>
  <c r="N325" i="17"/>
  <c r="Q325" i="13"/>
  <c r="L325" i="13" s="1"/>
  <c r="H324" i="17"/>
  <c r="G324" i="17"/>
  <c r="P326" i="13"/>
  <c r="F326" i="13"/>
  <c r="M326" i="13"/>
  <c r="J324" i="17"/>
  <c r="I324" i="17"/>
  <c r="F325" i="17"/>
  <c r="P325" i="17"/>
  <c r="M325" i="17"/>
  <c r="E326" i="17"/>
  <c r="V326" i="17" s="1"/>
  <c r="I325" i="13"/>
  <c r="K324" i="17"/>
  <c r="H325" i="13"/>
  <c r="J325" i="13"/>
  <c r="G325" i="13"/>
  <c r="K325" i="13"/>
  <c r="E327" i="13"/>
  <c r="AC324" i="17" l="1"/>
  <c r="AD324" i="17"/>
  <c r="X324" i="17"/>
  <c r="AD325" i="17" s="1"/>
  <c r="L324" i="17"/>
  <c r="I325" i="17" s="1"/>
  <c r="AE325" i="17"/>
  <c r="AF325" i="17"/>
  <c r="AB325" i="17"/>
  <c r="AA325" i="17"/>
  <c r="Z325" i="17"/>
  <c r="S325" i="17" s="1"/>
  <c r="N327" i="13"/>
  <c r="O327" i="13"/>
  <c r="AC325" i="17"/>
  <c r="Q325" i="17"/>
  <c r="U326" i="17"/>
  <c r="R328" i="17"/>
  <c r="Y328" i="17" s="1"/>
  <c r="W327" i="17"/>
  <c r="T327" i="17"/>
  <c r="O326" i="17"/>
  <c r="N326" i="17"/>
  <c r="I326" i="13"/>
  <c r="G325" i="17"/>
  <c r="H325" i="17"/>
  <c r="L325" i="17"/>
  <c r="J325" i="17"/>
  <c r="P327" i="13"/>
  <c r="F327" i="13"/>
  <c r="M327" i="13"/>
  <c r="P326" i="17"/>
  <c r="F326" i="17"/>
  <c r="M326" i="17"/>
  <c r="E327" i="17"/>
  <c r="U327" i="17" s="1"/>
  <c r="K326" i="13"/>
  <c r="G326" i="13"/>
  <c r="J326" i="13"/>
  <c r="H326" i="13"/>
  <c r="E328" i="13"/>
  <c r="Q326" i="13"/>
  <c r="L326" i="13" s="1"/>
  <c r="K325" i="17" l="1"/>
  <c r="Z326" i="17"/>
  <c r="S326" i="17" s="1"/>
  <c r="AA326" i="17"/>
  <c r="N328" i="13"/>
  <c r="O328" i="13"/>
  <c r="X325" i="17"/>
  <c r="AD326" i="17" s="1"/>
  <c r="V327" i="17"/>
  <c r="Z327" i="17" s="1"/>
  <c r="R329" i="17"/>
  <c r="Y329" i="17" s="1"/>
  <c r="W328" i="17"/>
  <c r="T328" i="17"/>
  <c r="O327" i="17"/>
  <c r="N327" i="17"/>
  <c r="Q326" i="17"/>
  <c r="L326" i="17" s="1"/>
  <c r="J326" i="17"/>
  <c r="P328" i="13"/>
  <c r="F328" i="13"/>
  <c r="M328" i="13"/>
  <c r="G326" i="17"/>
  <c r="M327" i="17"/>
  <c r="E328" i="17"/>
  <c r="U328" i="17" s="1"/>
  <c r="F327" i="17"/>
  <c r="P327" i="17"/>
  <c r="I327" i="13"/>
  <c r="K326" i="17"/>
  <c r="H326" i="17"/>
  <c r="I326" i="17"/>
  <c r="H327" i="13"/>
  <c r="J327" i="13"/>
  <c r="G327" i="13"/>
  <c r="K327" i="13"/>
  <c r="E329" i="13"/>
  <c r="Q327" i="13"/>
  <c r="L327" i="13" s="1"/>
  <c r="AC326" i="17" l="1"/>
  <c r="V328" i="17"/>
  <c r="AA328" i="17" s="1"/>
  <c r="S327" i="17"/>
  <c r="AA327" i="17"/>
  <c r="N329" i="13"/>
  <c r="O329" i="13"/>
  <c r="X326" i="17"/>
  <c r="AE326" i="17"/>
  <c r="AB326" i="17"/>
  <c r="AF326" i="17"/>
  <c r="R330" i="17"/>
  <c r="Y330" i="17" s="1"/>
  <c r="W329" i="17"/>
  <c r="T329" i="17"/>
  <c r="O328" i="17"/>
  <c r="N328" i="17"/>
  <c r="G327" i="17"/>
  <c r="H327" i="17"/>
  <c r="K327" i="17"/>
  <c r="I327" i="17"/>
  <c r="J327" i="17"/>
  <c r="Q327" i="17"/>
  <c r="L327" i="17" s="1"/>
  <c r="I328" i="13"/>
  <c r="P328" i="17"/>
  <c r="F328" i="17"/>
  <c r="E329" i="17"/>
  <c r="U329" i="17" s="1"/>
  <c r="M328" i="17"/>
  <c r="P329" i="13"/>
  <c r="F329" i="13"/>
  <c r="M329" i="13"/>
  <c r="K328" i="13"/>
  <c r="G328" i="13"/>
  <c r="J328" i="13"/>
  <c r="H328" i="13"/>
  <c r="Q328" i="13"/>
  <c r="L328" i="13" s="1"/>
  <c r="E330" i="13"/>
  <c r="AC327" i="17" l="1"/>
  <c r="V329" i="17"/>
  <c r="Z329" i="17" s="1"/>
  <c r="Z328" i="17"/>
  <c r="S328" i="17" s="1"/>
  <c r="AB327" i="17"/>
  <c r="AF327" i="17"/>
  <c r="AD327" i="17"/>
  <c r="AE327" i="17"/>
  <c r="N330" i="13"/>
  <c r="O330" i="13"/>
  <c r="X327" i="17"/>
  <c r="R331" i="17"/>
  <c r="Y331" i="17" s="1"/>
  <c r="W330" i="17"/>
  <c r="T330" i="17"/>
  <c r="O329" i="17"/>
  <c r="N329" i="17"/>
  <c r="Q328" i="17"/>
  <c r="L328" i="17" s="1"/>
  <c r="Q329" i="13"/>
  <c r="L329" i="13" s="1"/>
  <c r="K328" i="17"/>
  <c r="I328" i="17"/>
  <c r="H328" i="17"/>
  <c r="I329" i="13"/>
  <c r="J328" i="17"/>
  <c r="E330" i="17"/>
  <c r="V330" i="17" s="1"/>
  <c r="F329" i="17"/>
  <c r="P329" i="17"/>
  <c r="M329" i="17"/>
  <c r="P330" i="13"/>
  <c r="F330" i="13"/>
  <c r="M330" i="13"/>
  <c r="G328" i="17"/>
  <c r="H329" i="13"/>
  <c r="J329" i="13"/>
  <c r="K329" i="13"/>
  <c r="G329" i="13"/>
  <c r="E331" i="13"/>
  <c r="AA329" i="17" l="1"/>
  <c r="S329" i="17"/>
  <c r="X328" i="17"/>
  <c r="AB328" i="17"/>
  <c r="AF328" i="17"/>
  <c r="AF329" i="17" s="1"/>
  <c r="AB329" i="17"/>
  <c r="AC328" i="17"/>
  <c r="AC329" i="17" s="1"/>
  <c r="N331" i="13"/>
  <c r="O331" i="13"/>
  <c r="AD328" i="17"/>
  <c r="AE328" i="17"/>
  <c r="G329" i="17"/>
  <c r="U330" i="17"/>
  <c r="Q329" i="17"/>
  <c r="R332" i="17"/>
  <c r="Y332" i="17" s="1"/>
  <c r="W331" i="17"/>
  <c r="T331" i="17"/>
  <c r="O330" i="17"/>
  <c r="N330" i="17"/>
  <c r="I329" i="17"/>
  <c r="K329" i="17"/>
  <c r="J329" i="17"/>
  <c r="P331" i="13"/>
  <c r="F331" i="13"/>
  <c r="M331" i="13"/>
  <c r="H329" i="17"/>
  <c r="E331" i="17"/>
  <c r="U331" i="17" s="1"/>
  <c r="P330" i="17"/>
  <c r="F330" i="17"/>
  <c r="M330" i="17"/>
  <c r="I330" i="13"/>
  <c r="K330" i="13"/>
  <c r="G330" i="13"/>
  <c r="J330" i="13"/>
  <c r="H330" i="13"/>
  <c r="E332" i="13"/>
  <c r="Q330" i="13"/>
  <c r="L330" i="13" s="1"/>
  <c r="X329" i="17" l="1"/>
  <c r="AF330" i="17" s="1"/>
  <c r="AD329" i="17"/>
  <c r="Q330" i="17"/>
  <c r="V331" i="17"/>
  <c r="AA331" i="17" s="1"/>
  <c r="L329" i="17"/>
  <c r="K330" i="17" s="1"/>
  <c r="AE329" i="17"/>
  <c r="AC330" i="17"/>
  <c r="N332" i="13"/>
  <c r="O332" i="13"/>
  <c r="Z330" i="17"/>
  <c r="S330" i="17" s="1"/>
  <c r="AA330" i="17"/>
  <c r="R333" i="17"/>
  <c r="Y333" i="17" s="1"/>
  <c r="W332" i="17"/>
  <c r="T332" i="17"/>
  <c r="O331" i="17"/>
  <c r="N331" i="17"/>
  <c r="I331" i="13"/>
  <c r="P332" i="13"/>
  <c r="F332" i="13"/>
  <c r="M332" i="13"/>
  <c r="P331" i="17"/>
  <c r="M331" i="17"/>
  <c r="E332" i="17"/>
  <c r="V332" i="17" s="1"/>
  <c r="F331" i="17"/>
  <c r="H331" i="13"/>
  <c r="J331" i="13"/>
  <c r="G331" i="13"/>
  <c r="K331" i="13"/>
  <c r="E333" i="13"/>
  <c r="Q331" i="13"/>
  <c r="L331" i="13" s="1"/>
  <c r="AE330" i="17" l="1"/>
  <c r="AB330" i="17"/>
  <c r="AD330" i="17"/>
  <c r="J330" i="17"/>
  <c r="H330" i="17"/>
  <c r="Z331" i="17"/>
  <c r="S331" i="17" s="1"/>
  <c r="L330" i="17"/>
  <c r="I330" i="17"/>
  <c r="G330" i="17"/>
  <c r="X330" i="17"/>
  <c r="U332" i="17"/>
  <c r="AA332" i="17" s="1"/>
  <c r="N333" i="13"/>
  <c r="O333" i="13"/>
  <c r="Q331" i="17"/>
  <c r="R334" i="17"/>
  <c r="Y334" i="17" s="1"/>
  <c r="W333" i="17"/>
  <c r="T333" i="17"/>
  <c r="O332" i="17"/>
  <c r="N332" i="17"/>
  <c r="M332" i="17"/>
  <c r="E333" i="17"/>
  <c r="V333" i="17" s="1"/>
  <c r="P332" i="17"/>
  <c r="F332" i="17"/>
  <c r="I332" i="13"/>
  <c r="P333" i="13"/>
  <c r="F333" i="13"/>
  <c r="M333" i="13"/>
  <c r="H332" i="13"/>
  <c r="K332" i="13"/>
  <c r="G332" i="13"/>
  <c r="J332" i="13"/>
  <c r="E334" i="13"/>
  <c r="Q332" i="13"/>
  <c r="L332" i="13" s="1"/>
  <c r="AB331" i="17" l="1"/>
  <c r="G331" i="17"/>
  <c r="H331" i="17"/>
  <c r="I331" i="17"/>
  <c r="AD331" i="17"/>
  <c r="K331" i="17"/>
  <c r="J331" i="17"/>
  <c r="X331" i="17"/>
  <c r="AB332" i="17" s="1"/>
  <c r="AF331" i="17"/>
  <c r="Z332" i="17"/>
  <c r="S332" i="17" s="1"/>
  <c r="AC331" i="17"/>
  <c r="AE331" i="17"/>
  <c r="U333" i="17"/>
  <c r="AA333" i="17" s="1"/>
  <c r="L331" i="17"/>
  <c r="N334" i="13"/>
  <c r="O334" i="13"/>
  <c r="Q332" i="17"/>
  <c r="R335" i="17"/>
  <c r="Y335" i="17" s="1"/>
  <c r="W334" i="17"/>
  <c r="T334" i="17"/>
  <c r="O333" i="17"/>
  <c r="N333" i="17"/>
  <c r="I333" i="13"/>
  <c r="G332" i="17"/>
  <c r="P333" i="17"/>
  <c r="E334" i="17"/>
  <c r="V334" i="17" s="1"/>
  <c r="F333" i="17"/>
  <c r="M333" i="17"/>
  <c r="P334" i="13"/>
  <c r="F334" i="13"/>
  <c r="M334" i="13"/>
  <c r="J333" i="13"/>
  <c r="H333" i="13"/>
  <c r="K333" i="13"/>
  <c r="G333" i="13"/>
  <c r="E335" i="13"/>
  <c r="Q333" i="13"/>
  <c r="L333" i="13" s="1"/>
  <c r="AF332" i="17" l="1"/>
  <c r="AD332" i="17"/>
  <c r="AC332" i="17"/>
  <c r="AE332" i="17"/>
  <c r="J332" i="17"/>
  <c r="I332" i="17"/>
  <c r="K332" i="17"/>
  <c r="Z333" i="17"/>
  <c r="S333" i="17" s="1"/>
  <c r="H332" i="17"/>
  <c r="X332" i="17"/>
  <c r="AB333" i="17" s="1"/>
  <c r="L332" i="17"/>
  <c r="G333" i="17" s="1"/>
  <c r="U334" i="17"/>
  <c r="AA334" i="17" s="1"/>
  <c r="N335" i="13"/>
  <c r="O335" i="13"/>
  <c r="R336" i="17"/>
  <c r="Y336" i="17" s="1"/>
  <c r="W335" i="17"/>
  <c r="T335" i="17"/>
  <c r="O334" i="17"/>
  <c r="N334" i="17"/>
  <c r="Q333" i="17"/>
  <c r="P334" i="17"/>
  <c r="E335" i="17"/>
  <c r="U335" i="17" s="1"/>
  <c r="F334" i="17"/>
  <c r="M334" i="17"/>
  <c r="I334" i="13"/>
  <c r="P335" i="13"/>
  <c r="F335" i="13"/>
  <c r="M335" i="13"/>
  <c r="G334" i="13"/>
  <c r="K334" i="13"/>
  <c r="H334" i="13"/>
  <c r="J334" i="13"/>
  <c r="E336" i="13"/>
  <c r="Q334" i="13"/>
  <c r="L334" i="13" s="1"/>
  <c r="V335" i="17" l="1"/>
  <c r="AA335" i="17" s="1"/>
  <c r="H333" i="17"/>
  <c r="AC333" i="17"/>
  <c r="AE333" i="17"/>
  <c r="J333" i="17"/>
  <c r="AD333" i="17"/>
  <c r="AD334" i="17" s="1"/>
  <c r="AF333" i="17"/>
  <c r="AF334" i="17" s="1"/>
  <c r="K333" i="17"/>
  <c r="I333" i="17"/>
  <c r="Z334" i="17"/>
  <c r="S334" i="17" s="1"/>
  <c r="X333" i="17"/>
  <c r="N336" i="13"/>
  <c r="O336" i="13"/>
  <c r="L333" i="17"/>
  <c r="G334" i="17" s="1"/>
  <c r="Q334" i="17"/>
  <c r="R337" i="17"/>
  <c r="Y337" i="17" s="1"/>
  <c r="W336" i="17"/>
  <c r="T336" i="17"/>
  <c r="O335" i="17"/>
  <c r="N335" i="17"/>
  <c r="P336" i="13"/>
  <c r="M336" i="13"/>
  <c r="F336" i="13"/>
  <c r="I335" i="13"/>
  <c r="P335" i="17"/>
  <c r="F335" i="17"/>
  <c r="M335" i="17"/>
  <c r="E336" i="17"/>
  <c r="V336" i="17" s="1"/>
  <c r="J335" i="13"/>
  <c r="H335" i="13"/>
  <c r="G335" i="13"/>
  <c r="K335" i="13"/>
  <c r="E337" i="13"/>
  <c r="Q335" i="13"/>
  <c r="L335" i="13" s="1"/>
  <c r="Z335" i="17" l="1"/>
  <c r="AE334" i="17"/>
  <c r="AB334" i="17"/>
  <c r="S335" i="17"/>
  <c r="X334" i="17"/>
  <c r="AE335" i="17" s="1"/>
  <c r="AC334" i="17"/>
  <c r="I334" i="17"/>
  <c r="K334" i="17"/>
  <c r="J334" i="17"/>
  <c r="H334" i="17"/>
  <c r="N337" i="13"/>
  <c r="O337" i="13"/>
  <c r="L334" i="17"/>
  <c r="Q336" i="13"/>
  <c r="L336" i="13" s="1"/>
  <c r="AC335" i="17"/>
  <c r="U336" i="17"/>
  <c r="R338" i="17"/>
  <c r="Y338" i="17" s="1"/>
  <c r="W337" i="17"/>
  <c r="T337" i="17"/>
  <c r="Q335" i="17"/>
  <c r="O336" i="17"/>
  <c r="N336" i="17"/>
  <c r="M336" i="17"/>
  <c r="P336" i="17"/>
  <c r="E337" i="17"/>
  <c r="V337" i="17" s="1"/>
  <c r="F336" i="17"/>
  <c r="I336" i="13"/>
  <c r="P337" i="13"/>
  <c r="F337" i="13"/>
  <c r="M337" i="13"/>
  <c r="G336" i="13"/>
  <c r="K336" i="13"/>
  <c r="J336" i="13"/>
  <c r="H336" i="13"/>
  <c r="E338" i="13"/>
  <c r="H335" i="17" l="1"/>
  <c r="AF335" i="17"/>
  <c r="AD335" i="17"/>
  <c r="AB335" i="17"/>
  <c r="K335" i="17"/>
  <c r="L335" i="17"/>
  <c r="U337" i="17"/>
  <c r="Z337" i="17" s="1"/>
  <c r="I335" i="17"/>
  <c r="J335" i="17"/>
  <c r="G335" i="17"/>
  <c r="Z336" i="17"/>
  <c r="S336" i="17" s="1"/>
  <c r="AA336" i="17"/>
  <c r="Q336" i="17"/>
  <c r="N338" i="13"/>
  <c r="O338" i="13"/>
  <c r="X335" i="17"/>
  <c r="AB336" i="17" s="1"/>
  <c r="R339" i="17"/>
  <c r="Y339" i="17" s="1"/>
  <c r="W338" i="17"/>
  <c r="T338" i="17"/>
  <c r="O337" i="17"/>
  <c r="N337" i="17"/>
  <c r="I337" i="13"/>
  <c r="F337" i="17"/>
  <c r="M337" i="17"/>
  <c r="P337" i="17"/>
  <c r="E338" i="17"/>
  <c r="V338" i="17" s="1"/>
  <c r="P338" i="13"/>
  <c r="F338" i="13"/>
  <c r="M338" i="13"/>
  <c r="H337" i="13"/>
  <c r="J337" i="13"/>
  <c r="G337" i="13"/>
  <c r="K337" i="13"/>
  <c r="E339" i="13"/>
  <c r="Q337" i="13"/>
  <c r="L337" i="13" s="1"/>
  <c r="H336" i="17" l="1"/>
  <c r="J336" i="17"/>
  <c r="K336" i="17"/>
  <c r="I336" i="17"/>
  <c r="L336" i="17"/>
  <c r="K337" i="17" s="1"/>
  <c r="G336" i="17"/>
  <c r="G337" i="17" s="1"/>
  <c r="AA337" i="17"/>
  <c r="S337" i="17"/>
  <c r="AC336" i="17"/>
  <c r="AD336" i="17"/>
  <c r="X336" i="17"/>
  <c r="N339" i="13"/>
  <c r="O339" i="13"/>
  <c r="AE336" i="17"/>
  <c r="AE337" i="17" s="1"/>
  <c r="AF336" i="17"/>
  <c r="U338" i="17"/>
  <c r="R340" i="17"/>
  <c r="Y340" i="17" s="1"/>
  <c r="W339" i="17"/>
  <c r="T339" i="17"/>
  <c r="O338" i="17"/>
  <c r="N338" i="17"/>
  <c r="Q337" i="17"/>
  <c r="L337" i="17" s="1"/>
  <c r="H337" i="17"/>
  <c r="F338" i="17"/>
  <c r="E339" i="17"/>
  <c r="V339" i="17" s="1"/>
  <c r="P338" i="17"/>
  <c r="M338" i="17"/>
  <c r="I338" i="13"/>
  <c r="P339" i="13"/>
  <c r="F339" i="13"/>
  <c r="M339" i="13"/>
  <c r="K338" i="13"/>
  <c r="G338" i="13"/>
  <c r="J338" i="13"/>
  <c r="H338" i="13"/>
  <c r="E340" i="13"/>
  <c r="Q338" i="13"/>
  <c r="L338" i="13" s="1"/>
  <c r="I337" i="17" l="1"/>
  <c r="I338" i="17" s="1"/>
  <c r="J337" i="17"/>
  <c r="J338" i="17" s="1"/>
  <c r="X337" i="17"/>
  <c r="AE338" i="17" s="1"/>
  <c r="Q338" i="17"/>
  <c r="L338" i="17" s="1"/>
  <c r="U339" i="17"/>
  <c r="Z339" i="17" s="1"/>
  <c r="AD337" i="17"/>
  <c r="AD338" i="17" s="1"/>
  <c r="N340" i="13"/>
  <c r="O340" i="13"/>
  <c r="Z338" i="17"/>
  <c r="S338" i="17" s="1"/>
  <c r="AA338" i="17"/>
  <c r="AC337" i="17"/>
  <c r="AF337" i="17"/>
  <c r="AB337" i="17"/>
  <c r="R341" i="17"/>
  <c r="Y341" i="17" s="1"/>
  <c r="W340" i="17"/>
  <c r="T340" i="17"/>
  <c r="O339" i="17"/>
  <c r="N339" i="17"/>
  <c r="I339" i="13"/>
  <c r="G338" i="17"/>
  <c r="K338" i="17"/>
  <c r="H338" i="17"/>
  <c r="P340" i="13"/>
  <c r="F340" i="13"/>
  <c r="M340" i="13"/>
  <c r="M339" i="17"/>
  <c r="P339" i="17"/>
  <c r="E340" i="17"/>
  <c r="V340" i="17" s="1"/>
  <c r="F339" i="17"/>
  <c r="K339" i="13"/>
  <c r="H339" i="13"/>
  <c r="J339" i="13"/>
  <c r="G339" i="13"/>
  <c r="E341" i="13"/>
  <c r="Q339" i="13"/>
  <c r="L339" i="13" s="1"/>
  <c r="AB338" i="17" l="1"/>
  <c r="AF338" i="17"/>
  <c r="AC338" i="17"/>
  <c r="AA339" i="17"/>
  <c r="S339" i="17"/>
  <c r="U340" i="17"/>
  <c r="Z340" i="17" s="1"/>
  <c r="S340" i="17" s="1"/>
  <c r="X338" i="17"/>
  <c r="AC339" i="17" s="1"/>
  <c r="N341" i="13"/>
  <c r="O341" i="13"/>
  <c r="R342" i="17"/>
  <c r="Y342" i="17" s="1"/>
  <c r="W341" i="17"/>
  <c r="T341" i="17"/>
  <c r="O340" i="17"/>
  <c r="N340" i="17"/>
  <c r="Q339" i="17"/>
  <c r="L339" i="17" s="1"/>
  <c r="G339" i="17"/>
  <c r="H339" i="17"/>
  <c r="K339" i="17"/>
  <c r="I339" i="17"/>
  <c r="I340" i="13"/>
  <c r="P341" i="13"/>
  <c r="F341" i="13"/>
  <c r="M341" i="13"/>
  <c r="F340" i="17"/>
  <c r="M340" i="17"/>
  <c r="P340" i="17"/>
  <c r="E341" i="17"/>
  <c r="V341" i="17" s="1"/>
  <c r="J339" i="17"/>
  <c r="G340" i="13"/>
  <c r="K340" i="13"/>
  <c r="H340" i="13"/>
  <c r="J340" i="13"/>
  <c r="Q340" i="13"/>
  <c r="L340" i="13" s="1"/>
  <c r="E342" i="13"/>
  <c r="AD339" i="17" l="1"/>
  <c r="AF339" i="17"/>
  <c r="AB339" i="17"/>
  <c r="AE339" i="17"/>
  <c r="AA340" i="17"/>
  <c r="N342" i="13"/>
  <c r="O342" i="13"/>
  <c r="X339" i="17"/>
  <c r="U341" i="17"/>
  <c r="R343" i="17"/>
  <c r="Y343" i="17" s="1"/>
  <c r="W342" i="17"/>
  <c r="T342" i="17"/>
  <c r="O341" i="17"/>
  <c r="N341" i="17"/>
  <c r="Q340" i="17"/>
  <c r="L340" i="17" s="1"/>
  <c r="G340" i="17"/>
  <c r="H340" i="17"/>
  <c r="I340" i="17"/>
  <c r="P342" i="13"/>
  <c r="F342" i="13"/>
  <c r="M342" i="13"/>
  <c r="I341" i="13"/>
  <c r="K340" i="17"/>
  <c r="F341" i="17"/>
  <c r="M341" i="17"/>
  <c r="E342" i="17"/>
  <c r="V342" i="17" s="1"/>
  <c r="P341" i="17"/>
  <c r="J340" i="17"/>
  <c r="J341" i="13"/>
  <c r="H341" i="13"/>
  <c r="G341" i="13"/>
  <c r="K341" i="13"/>
  <c r="E343" i="13"/>
  <c r="Q341" i="13"/>
  <c r="L341" i="13" s="1"/>
  <c r="AD340" i="17" l="1"/>
  <c r="U342" i="17"/>
  <c r="Z342" i="17" s="1"/>
  <c r="AE340" i="17"/>
  <c r="AF340" i="17"/>
  <c r="AC340" i="17"/>
  <c r="AB340" i="17"/>
  <c r="AB341" i="17" s="1"/>
  <c r="N343" i="13"/>
  <c r="O343" i="13"/>
  <c r="AA341" i="17"/>
  <c r="Z341" i="17"/>
  <c r="S341" i="17" s="1"/>
  <c r="X340" i="17"/>
  <c r="AE341" i="17" s="1"/>
  <c r="Q341" i="17"/>
  <c r="L341" i="17" s="1"/>
  <c r="R344" i="17"/>
  <c r="Y344" i="17" s="1"/>
  <c r="W343" i="17"/>
  <c r="T343" i="17"/>
  <c r="O342" i="17"/>
  <c r="N342" i="17"/>
  <c r="J341" i="17"/>
  <c r="K341" i="17"/>
  <c r="G341" i="17"/>
  <c r="I342" i="13"/>
  <c r="P343" i="13"/>
  <c r="F343" i="13"/>
  <c r="M343" i="13"/>
  <c r="I341" i="17"/>
  <c r="E343" i="17"/>
  <c r="U343" i="17" s="1"/>
  <c r="F342" i="17"/>
  <c r="P342" i="17"/>
  <c r="M342" i="17"/>
  <c r="H341" i="17"/>
  <c r="K342" i="13"/>
  <c r="G342" i="13"/>
  <c r="H342" i="13"/>
  <c r="J342" i="13"/>
  <c r="Q342" i="13"/>
  <c r="L342" i="13" s="1"/>
  <c r="E344" i="13"/>
  <c r="AA342" i="17" l="1"/>
  <c r="V343" i="17"/>
  <c r="Z343" i="17" s="1"/>
  <c r="N344" i="13"/>
  <c r="O344" i="13"/>
  <c r="X341" i="17"/>
  <c r="AF341" i="17"/>
  <c r="AF342" i="17" s="1"/>
  <c r="AD341" i="17"/>
  <c r="S342" i="17"/>
  <c r="AC341" i="17"/>
  <c r="R345" i="17"/>
  <c r="Y345" i="17" s="1"/>
  <c r="W344" i="17"/>
  <c r="T344" i="17"/>
  <c r="O343" i="17"/>
  <c r="N343" i="17"/>
  <c r="H342" i="17"/>
  <c r="Q342" i="17"/>
  <c r="L342" i="17" s="1"/>
  <c r="G342" i="17"/>
  <c r="K342" i="17"/>
  <c r="P343" i="17"/>
  <c r="F343" i="17"/>
  <c r="M343" i="17"/>
  <c r="E344" i="17"/>
  <c r="U344" i="17" s="1"/>
  <c r="I342" i="17"/>
  <c r="J342" i="17"/>
  <c r="P344" i="13"/>
  <c r="F344" i="13"/>
  <c r="M344" i="13"/>
  <c r="I343" i="13"/>
  <c r="J343" i="13"/>
  <c r="H343" i="13"/>
  <c r="G343" i="13"/>
  <c r="K343" i="13"/>
  <c r="Q343" i="13"/>
  <c r="L343" i="13" s="1"/>
  <c r="E345" i="13"/>
  <c r="AA343" i="17" l="1"/>
  <c r="X342" i="17"/>
  <c r="AF343" i="17" s="1"/>
  <c r="S343" i="17"/>
  <c r="AC342" i="17"/>
  <c r="AC343" i="17" s="1"/>
  <c r="N345" i="13"/>
  <c r="O345" i="13"/>
  <c r="AE342" i="17"/>
  <c r="AE343" i="17" s="1"/>
  <c r="AB342" i="17"/>
  <c r="AB343" i="17" s="1"/>
  <c r="AD342" i="17"/>
  <c r="V344" i="17"/>
  <c r="Z344" i="17" s="1"/>
  <c r="Q343" i="17"/>
  <c r="L343" i="17" s="1"/>
  <c r="R346" i="17"/>
  <c r="Y346" i="17" s="1"/>
  <c r="W345" i="17"/>
  <c r="T345" i="17"/>
  <c r="O344" i="17"/>
  <c r="N344" i="17"/>
  <c r="G343" i="17"/>
  <c r="K343" i="17"/>
  <c r="I343" i="17"/>
  <c r="I344" i="13"/>
  <c r="P344" i="17"/>
  <c r="E345" i="17"/>
  <c r="U345" i="17" s="1"/>
  <c r="F344" i="17"/>
  <c r="M344" i="17"/>
  <c r="H343" i="17"/>
  <c r="J343" i="17"/>
  <c r="P345" i="13"/>
  <c r="F345" i="13"/>
  <c r="M345" i="13"/>
  <c r="G344" i="13"/>
  <c r="K344" i="13"/>
  <c r="H344" i="13"/>
  <c r="J344" i="13"/>
  <c r="Q344" i="13"/>
  <c r="L344" i="13" s="1"/>
  <c r="E346" i="13"/>
  <c r="S344" i="17" l="1"/>
  <c r="AD343" i="17"/>
  <c r="X343" i="17"/>
  <c r="AE344" i="17" s="1"/>
  <c r="AA344" i="17"/>
  <c r="AB344" i="17"/>
  <c r="N346" i="13"/>
  <c r="O346" i="13"/>
  <c r="V345" i="17"/>
  <c r="Z345" i="17" s="1"/>
  <c r="R347" i="17"/>
  <c r="Y347" i="17" s="1"/>
  <c r="W346" i="17"/>
  <c r="T346" i="17"/>
  <c r="O345" i="17"/>
  <c r="N345" i="17"/>
  <c r="Q344" i="17"/>
  <c r="L344" i="17" s="1"/>
  <c r="G344" i="17"/>
  <c r="P346" i="13"/>
  <c r="F346" i="13"/>
  <c r="M346" i="13"/>
  <c r="H344" i="17"/>
  <c r="I344" i="17"/>
  <c r="J344" i="17"/>
  <c r="I345" i="13"/>
  <c r="K344" i="17"/>
  <c r="P345" i="17"/>
  <c r="F345" i="17"/>
  <c r="M345" i="17"/>
  <c r="E346" i="17"/>
  <c r="V346" i="17" s="1"/>
  <c r="J345" i="13"/>
  <c r="H345" i="13"/>
  <c r="K345" i="13"/>
  <c r="G345" i="13"/>
  <c r="Q345" i="13"/>
  <c r="L345" i="13" s="1"/>
  <c r="E347" i="13"/>
  <c r="S345" i="17" l="1"/>
  <c r="AD344" i="17"/>
  <c r="AC344" i="17"/>
  <c r="N347" i="13"/>
  <c r="O347" i="13"/>
  <c r="AA345" i="17"/>
  <c r="X344" i="17"/>
  <c r="AF344" i="17"/>
  <c r="U346" i="17"/>
  <c r="R348" i="17"/>
  <c r="Y348" i="17" s="1"/>
  <c r="W347" i="17"/>
  <c r="T347" i="17"/>
  <c r="O346" i="17"/>
  <c r="N346" i="17"/>
  <c r="Q345" i="17"/>
  <c r="L345" i="17" s="1"/>
  <c r="H345" i="17"/>
  <c r="G345" i="17"/>
  <c r="K345" i="17"/>
  <c r="I345" i="17"/>
  <c r="P347" i="13"/>
  <c r="F347" i="13"/>
  <c r="M347" i="13"/>
  <c r="E347" i="17"/>
  <c r="V347" i="17" s="1"/>
  <c r="F346" i="17"/>
  <c r="M346" i="17"/>
  <c r="P346" i="17"/>
  <c r="J345" i="17"/>
  <c r="I346" i="13"/>
  <c r="G346" i="13"/>
  <c r="K346" i="13"/>
  <c r="H346" i="13"/>
  <c r="J346" i="13"/>
  <c r="E348" i="13"/>
  <c r="Q346" i="13"/>
  <c r="L346" i="13" s="1"/>
  <c r="X345" i="17" l="1"/>
  <c r="U347" i="17"/>
  <c r="Z347" i="17" s="1"/>
  <c r="AE345" i="17"/>
  <c r="AC345" i="17"/>
  <c r="N348" i="13"/>
  <c r="O348" i="13"/>
  <c r="AB345" i="17"/>
  <c r="AB346" i="17" s="1"/>
  <c r="AD345" i="17"/>
  <c r="AD346" i="17" s="1"/>
  <c r="Z346" i="17"/>
  <c r="S346" i="17" s="1"/>
  <c r="AA346" i="17"/>
  <c r="AF345" i="17"/>
  <c r="R349" i="17"/>
  <c r="Y349" i="17" s="1"/>
  <c r="W348" i="17"/>
  <c r="V348" i="17"/>
  <c r="T348" i="17"/>
  <c r="O347" i="17"/>
  <c r="N347" i="17"/>
  <c r="Q346" i="17"/>
  <c r="L346" i="17" s="1"/>
  <c r="G346" i="17"/>
  <c r="I346" i="17"/>
  <c r="I347" i="13"/>
  <c r="P348" i="13"/>
  <c r="F348" i="13"/>
  <c r="M348" i="13"/>
  <c r="K346" i="17"/>
  <c r="J346" i="17"/>
  <c r="M347" i="17"/>
  <c r="E348" i="17"/>
  <c r="U348" i="17" s="1"/>
  <c r="P347" i="17"/>
  <c r="F347" i="17"/>
  <c r="H346" i="17"/>
  <c r="J347" i="13"/>
  <c r="H347" i="13"/>
  <c r="K347" i="13"/>
  <c r="G347" i="13"/>
  <c r="Q347" i="13"/>
  <c r="L347" i="13" s="1"/>
  <c r="E349" i="13"/>
  <c r="AC346" i="17" l="1"/>
  <c r="AF346" i="17"/>
  <c r="AE346" i="17"/>
  <c r="AA347" i="17"/>
  <c r="S347" i="17"/>
  <c r="X346" i="17"/>
  <c r="AB347" i="17" s="1"/>
  <c r="N349" i="13"/>
  <c r="O349" i="13"/>
  <c r="Z348" i="17"/>
  <c r="AA348" i="17"/>
  <c r="R350" i="17"/>
  <c r="Y350" i="17" s="1"/>
  <c r="W349" i="17"/>
  <c r="T349" i="17"/>
  <c r="O348" i="17"/>
  <c r="N348" i="17"/>
  <c r="Q347" i="17"/>
  <c r="L347" i="17" s="1"/>
  <c r="H347" i="17"/>
  <c r="K347" i="17"/>
  <c r="I347" i="17"/>
  <c r="M348" i="17"/>
  <c r="F348" i="17"/>
  <c r="P348" i="17"/>
  <c r="E349" i="17"/>
  <c r="V349" i="17" s="1"/>
  <c r="P349" i="13"/>
  <c r="F349" i="13"/>
  <c r="M349" i="13"/>
  <c r="I348" i="13"/>
  <c r="J347" i="17"/>
  <c r="G347" i="17"/>
  <c r="G348" i="13"/>
  <c r="K348" i="13"/>
  <c r="J348" i="13"/>
  <c r="H348" i="13"/>
  <c r="E350" i="13"/>
  <c r="Q348" i="13"/>
  <c r="L348" i="13" s="1"/>
  <c r="AE347" i="17" l="1"/>
  <c r="S348" i="17"/>
  <c r="AD347" i="17"/>
  <c r="AC347" i="17"/>
  <c r="AF347" i="17"/>
  <c r="I349" i="13"/>
  <c r="AF348" i="17"/>
  <c r="AB348" i="17"/>
  <c r="N350" i="13"/>
  <c r="O350" i="13"/>
  <c r="X347" i="17"/>
  <c r="AE348" i="17" s="1"/>
  <c r="U349" i="17"/>
  <c r="R351" i="17"/>
  <c r="Y351" i="17" s="1"/>
  <c r="W350" i="17"/>
  <c r="V350" i="17"/>
  <c r="T350" i="17"/>
  <c r="O349" i="17"/>
  <c r="N349" i="17"/>
  <c r="Q348" i="17"/>
  <c r="L348" i="17" s="1"/>
  <c r="G348" i="17"/>
  <c r="J348" i="17"/>
  <c r="K348" i="17"/>
  <c r="I348" i="17"/>
  <c r="H348" i="17"/>
  <c r="P350" i="13"/>
  <c r="F350" i="13"/>
  <c r="M350" i="13"/>
  <c r="E350" i="17"/>
  <c r="U350" i="17" s="1"/>
  <c r="P349" i="17"/>
  <c r="F349" i="17"/>
  <c r="M349" i="17"/>
  <c r="H349" i="13"/>
  <c r="J349" i="13"/>
  <c r="K349" i="13"/>
  <c r="G349" i="13"/>
  <c r="E351" i="13"/>
  <c r="Q349" i="13"/>
  <c r="L349" i="13" s="1"/>
  <c r="AC348" i="17" l="1"/>
  <c r="AD348" i="17"/>
  <c r="Z350" i="17"/>
  <c r="AA350" i="17"/>
  <c r="AB349" i="17"/>
  <c r="N351" i="13"/>
  <c r="O351" i="13"/>
  <c r="AA349" i="17"/>
  <c r="Z349" i="17"/>
  <c r="S349" i="17" s="1"/>
  <c r="X348" i="17"/>
  <c r="R352" i="17"/>
  <c r="Y352" i="17" s="1"/>
  <c r="W351" i="17"/>
  <c r="U351" i="17"/>
  <c r="V351" i="17"/>
  <c r="T351" i="17"/>
  <c r="Q349" i="17"/>
  <c r="L349" i="17" s="1"/>
  <c r="O350" i="17"/>
  <c r="N350" i="17"/>
  <c r="G349" i="17"/>
  <c r="I350" i="13"/>
  <c r="I349" i="17"/>
  <c r="J349" i="17"/>
  <c r="H349" i="17"/>
  <c r="P350" i="17"/>
  <c r="M350" i="17"/>
  <c r="F350" i="17"/>
  <c r="E351" i="17"/>
  <c r="P351" i="13"/>
  <c r="F351" i="13"/>
  <c r="M351" i="13"/>
  <c r="K349" i="17"/>
  <c r="H350" i="13"/>
  <c r="G350" i="13"/>
  <c r="K350" i="13"/>
  <c r="J350" i="13"/>
  <c r="Q350" i="13"/>
  <c r="L350" i="13" s="1"/>
  <c r="E352" i="13"/>
  <c r="AD349" i="17" l="1"/>
  <c r="AC349" i="17"/>
  <c r="S350" i="17"/>
  <c r="X349" i="17"/>
  <c r="AB350" i="17" s="1"/>
  <c r="AC350" i="17"/>
  <c r="AF349" i="17"/>
  <c r="AF350" i="17" s="1"/>
  <c r="Z351" i="17"/>
  <c r="AA351" i="17"/>
  <c r="N352" i="13"/>
  <c r="O352" i="13"/>
  <c r="Q350" i="17"/>
  <c r="AE349" i="17"/>
  <c r="R353" i="17"/>
  <c r="Y353" i="17" s="1"/>
  <c r="W352" i="17"/>
  <c r="T352" i="17"/>
  <c r="O351" i="17"/>
  <c r="N351" i="17"/>
  <c r="I351" i="13"/>
  <c r="G350" i="17"/>
  <c r="H350" i="17"/>
  <c r="K350" i="17"/>
  <c r="J350" i="17"/>
  <c r="L350" i="17"/>
  <c r="P352" i="13"/>
  <c r="F352" i="13"/>
  <c r="M352" i="13"/>
  <c r="F351" i="17"/>
  <c r="P351" i="17"/>
  <c r="M351" i="17"/>
  <c r="E352" i="17"/>
  <c r="V352" i="17" s="1"/>
  <c r="I350" i="17"/>
  <c r="J351" i="13"/>
  <c r="H351" i="13"/>
  <c r="G351" i="13"/>
  <c r="K351" i="13"/>
  <c r="Q351" i="13"/>
  <c r="L351" i="13" s="1"/>
  <c r="E353" i="13"/>
  <c r="AE350" i="17" l="1"/>
  <c r="X350" i="17"/>
  <c r="AC351" i="17" s="1"/>
  <c r="S351" i="17"/>
  <c r="AD350" i="17"/>
  <c r="AD351" i="17" s="1"/>
  <c r="N353" i="13"/>
  <c r="O353" i="13"/>
  <c r="AF351" i="17"/>
  <c r="AB351" i="17"/>
  <c r="U352" i="17"/>
  <c r="R354" i="17"/>
  <c r="Y354" i="17" s="1"/>
  <c r="W353" i="17"/>
  <c r="V353" i="17"/>
  <c r="U353" i="17"/>
  <c r="T353" i="17"/>
  <c r="O352" i="17"/>
  <c r="N352" i="17"/>
  <c r="Q351" i="17"/>
  <c r="K351" i="17"/>
  <c r="G351" i="17"/>
  <c r="H351" i="17"/>
  <c r="J351" i="17"/>
  <c r="I351" i="17"/>
  <c r="I352" i="13"/>
  <c r="M352" i="17"/>
  <c r="P352" i="17"/>
  <c r="E353" i="17"/>
  <c r="F352" i="17"/>
  <c r="P353" i="13"/>
  <c r="F353" i="13"/>
  <c r="M353" i="13"/>
  <c r="G352" i="13"/>
  <c r="K352" i="13"/>
  <c r="H352" i="13"/>
  <c r="J352" i="13"/>
  <c r="Q352" i="13"/>
  <c r="L352" i="13" s="1"/>
  <c r="E354" i="13"/>
  <c r="X351" i="17" l="1"/>
  <c r="AE351" i="17"/>
  <c r="L351" i="17"/>
  <c r="G352" i="17" s="1"/>
  <c r="Z353" i="17"/>
  <c r="AA353" i="17"/>
  <c r="N354" i="13"/>
  <c r="O354" i="13"/>
  <c r="Z352" i="17"/>
  <c r="S352" i="17" s="1"/>
  <c r="AA352" i="17"/>
  <c r="R355" i="17"/>
  <c r="Y355" i="17" s="1"/>
  <c r="W354" i="17"/>
  <c r="T354" i="17"/>
  <c r="O353" i="17"/>
  <c r="N353" i="17"/>
  <c r="Q352" i="17"/>
  <c r="L352" i="17" s="1"/>
  <c r="P354" i="13"/>
  <c r="F354" i="13"/>
  <c r="M354" i="13"/>
  <c r="I353" i="13"/>
  <c r="F353" i="17"/>
  <c r="E354" i="17"/>
  <c r="U354" i="17" s="1"/>
  <c r="M353" i="17"/>
  <c r="P353" i="17"/>
  <c r="K352" i="17"/>
  <c r="K353" i="13"/>
  <c r="J353" i="13"/>
  <c r="H353" i="13"/>
  <c r="G353" i="13"/>
  <c r="Q353" i="13"/>
  <c r="L353" i="13" s="1"/>
  <c r="E355" i="13"/>
  <c r="AE352" i="17" l="1"/>
  <c r="AF352" i="17"/>
  <c r="AB352" i="17"/>
  <c r="AC352" i="17"/>
  <c r="AD352" i="17"/>
  <c r="H352" i="17"/>
  <c r="H353" i="17" s="1"/>
  <c r="J352" i="17"/>
  <c r="J353" i="17" s="1"/>
  <c r="V354" i="17"/>
  <c r="Z354" i="17" s="1"/>
  <c r="I352" i="17"/>
  <c r="I353" i="17" s="1"/>
  <c r="S353" i="17"/>
  <c r="X352" i="17"/>
  <c r="N355" i="13"/>
  <c r="O355" i="13"/>
  <c r="Q353" i="17"/>
  <c r="R356" i="17"/>
  <c r="Y356" i="17" s="1"/>
  <c r="W355" i="17"/>
  <c r="T355" i="17"/>
  <c r="O354" i="17"/>
  <c r="N354" i="17"/>
  <c r="G353" i="17"/>
  <c r="P354" i="17"/>
  <c r="E355" i="17"/>
  <c r="V355" i="17" s="1"/>
  <c r="F354" i="17"/>
  <c r="M354" i="17"/>
  <c r="P355" i="13"/>
  <c r="F355" i="13"/>
  <c r="M355" i="13"/>
  <c r="K353" i="17"/>
  <c r="I354" i="13"/>
  <c r="J354" i="13"/>
  <c r="G354" i="13"/>
  <c r="H354" i="13"/>
  <c r="K354" i="13"/>
  <c r="Q354" i="13"/>
  <c r="L354" i="13" s="1"/>
  <c r="E356" i="13"/>
  <c r="AE353" i="17" l="1"/>
  <c r="S354" i="17"/>
  <c r="AB353" i="17"/>
  <c r="AC353" i="17"/>
  <c r="AF353" i="17"/>
  <c r="AA354" i="17"/>
  <c r="U355" i="17"/>
  <c r="AA355" i="17" s="1"/>
  <c r="X353" i="17"/>
  <c r="AB354" i="17" s="1"/>
  <c r="AD353" i="17"/>
  <c r="L353" i="17"/>
  <c r="H354" i="17" s="1"/>
  <c r="N356" i="13"/>
  <c r="O356" i="13"/>
  <c r="R357" i="17"/>
  <c r="Y357" i="17" s="1"/>
  <c r="W356" i="17"/>
  <c r="T356" i="17"/>
  <c r="O355" i="17"/>
  <c r="N355" i="17"/>
  <c r="Q354" i="17"/>
  <c r="K354" i="17"/>
  <c r="I355" i="13"/>
  <c r="F355" i="17"/>
  <c r="P355" i="17"/>
  <c r="M355" i="17"/>
  <c r="E356" i="17"/>
  <c r="V356" i="17" s="1"/>
  <c r="P356" i="13"/>
  <c r="F356" i="13"/>
  <c r="M356" i="13"/>
  <c r="K355" i="13"/>
  <c r="G355" i="13"/>
  <c r="H355" i="13"/>
  <c r="J355" i="13"/>
  <c r="Q355" i="13"/>
  <c r="L355" i="13" s="1"/>
  <c r="E357" i="13"/>
  <c r="AD354" i="17" l="1"/>
  <c r="AE354" i="17"/>
  <c r="X354" i="17"/>
  <c r="AB355" i="17" s="1"/>
  <c r="AF354" i="17"/>
  <c r="AF355" i="17" s="1"/>
  <c r="AC354" i="17"/>
  <c r="AC355" i="17" s="1"/>
  <c r="Z355" i="17"/>
  <c r="S355" i="17" s="1"/>
  <c r="L354" i="17"/>
  <c r="K355" i="17" s="1"/>
  <c r="J354" i="17"/>
  <c r="J355" i="17" s="1"/>
  <c r="I354" i="17"/>
  <c r="G354" i="17"/>
  <c r="N357" i="13"/>
  <c r="O357" i="13"/>
  <c r="U356" i="17"/>
  <c r="R358" i="17"/>
  <c r="Y358" i="17" s="1"/>
  <c r="W357" i="17"/>
  <c r="T357" i="17"/>
  <c r="O356" i="17"/>
  <c r="N356" i="17"/>
  <c r="Q355" i="17"/>
  <c r="E357" i="17"/>
  <c r="V357" i="17" s="1"/>
  <c r="P356" i="17"/>
  <c r="M356" i="17"/>
  <c r="F356" i="17"/>
  <c r="P357" i="13"/>
  <c r="F357" i="13"/>
  <c r="M357" i="13"/>
  <c r="I356" i="13"/>
  <c r="J356" i="13"/>
  <c r="K356" i="13"/>
  <c r="H356" i="13"/>
  <c r="G356" i="13"/>
  <c r="Q356" i="13"/>
  <c r="L356" i="13" s="1"/>
  <c r="E358" i="13"/>
  <c r="AD355" i="17" l="1"/>
  <c r="I355" i="17"/>
  <c r="AE355" i="17"/>
  <c r="L355" i="17"/>
  <c r="K356" i="17" s="1"/>
  <c r="G355" i="17"/>
  <c r="G356" i="17" s="1"/>
  <c r="H355" i="17"/>
  <c r="H356" i="17" s="1"/>
  <c r="U357" i="17"/>
  <c r="AA357" i="17" s="1"/>
  <c r="Z356" i="17"/>
  <c r="S356" i="17" s="1"/>
  <c r="AA356" i="17"/>
  <c r="N358" i="13"/>
  <c r="O358" i="13"/>
  <c r="X355" i="17"/>
  <c r="AB356" i="17" s="1"/>
  <c r="Q356" i="17"/>
  <c r="L356" i="17" s="1"/>
  <c r="R359" i="17"/>
  <c r="Y359" i="17" s="1"/>
  <c r="W358" i="17"/>
  <c r="T358" i="17"/>
  <c r="N357" i="17"/>
  <c r="O357" i="17"/>
  <c r="M357" i="17"/>
  <c r="E358" i="17"/>
  <c r="V358" i="17" s="1"/>
  <c r="P357" i="17"/>
  <c r="F357" i="17"/>
  <c r="P358" i="13"/>
  <c r="F358" i="13"/>
  <c r="M358" i="13"/>
  <c r="I357" i="13"/>
  <c r="G357" i="13"/>
  <c r="H357" i="13"/>
  <c r="J357" i="13"/>
  <c r="K357" i="13"/>
  <c r="Q357" i="13"/>
  <c r="L357" i="13" s="1"/>
  <c r="E359" i="13"/>
  <c r="I356" i="17" l="1"/>
  <c r="J356" i="17"/>
  <c r="Z357" i="17"/>
  <c r="S357" i="17" s="1"/>
  <c r="AD356" i="17"/>
  <c r="AF356" i="17"/>
  <c r="N359" i="13"/>
  <c r="O359" i="13"/>
  <c r="X356" i="17"/>
  <c r="AC356" i="17"/>
  <c r="AE356" i="17"/>
  <c r="U358" i="17"/>
  <c r="R360" i="17"/>
  <c r="Y360" i="17" s="1"/>
  <c r="W359" i="17"/>
  <c r="T359" i="17"/>
  <c r="O358" i="17"/>
  <c r="N358" i="17"/>
  <c r="Q357" i="17"/>
  <c r="L357" i="17" s="1"/>
  <c r="H357" i="17"/>
  <c r="G357" i="17"/>
  <c r="I357" i="17"/>
  <c r="K357" i="17"/>
  <c r="F358" i="17"/>
  <c r="M358" i="17"/>
  <c r="P358" i="17"/>
  <c r="E359" i="17"/>
  <c r="V359" i="17" s="1"/>
  <c r="I358" i="13"/>
  <c r="J357" i="17"/>
  <c r="P359" i="13"/>
  <c r="F359" i="13"/>
  <c r="M359" i="13"/>
  <c r="K358" i="13"/>
  <c r="J358" i="13"/>
  <c r="H358" i="13"/>
  <c r="G358" i="13"/>
  <c r="Q358" i="13"/>
  <c r="L358" i="13" s="1"/>
  <c r="E360" i="13"/>
  <c r="AC357" i="17" l="1"/>
  <c r="U359" i="17"/>
  <c r="AA359" i="17" s="1"/>
  <c r="X357" i="17"/>
  <c r="AC358" i="17" s="1"/>
  <c r="N360" i="13"/>
  <c r="O360" i="13"/>
  <c r="Z358" i="17"/>
  <c r="S358" i="17" s="1"/>
  <c r="AA358" i="17"/>
  <c r="AD357" i="17"/>
  <c r="AF357" i="17"/>
  <c r="AE357" i="17"/>
  <c r="AB357" i="17"/>
  <c r="AB358" i="17" s="1"/>
  <c r="R361" i="17"/>
  <c r="Y361" i="17" s="1"/>
  <c r="W360" i="17"/>
  <c r="V360" i="17"/>
  <c r="T360" i="17"/>
  <c r="O359" i="17"/>
  <c r="N359" i="17"/>
  <c r="J358" i="17"/>
  <c r="I359" i="13"/>
  <c r="Q358" i="17"/>
  <c r="L358" i="17" s="1"/>
  <c r="H358" i="17"/>
  <c r="P360" i="13"/>
  <c r="F360" i="13"/>
  <c r="M360" i="13"/>
  <c r="G358" i="17"/>
  <c r="I358" i="17"/>
  <c r="P359" i="17"/>
  <c r="E360" i="17"/>
  <c r="U360" i="17" s="1"/>
  <c r="M359" i="17"/>
  <c r="F359" i="17"/>
  <c r="K358" i="17"/>
  <c r="H359" i="13"/>
  <c r="G359" i="13"/>
  <c r="K359" i="13"/>
  <c r="J359" i="13"/>
  <c r="E361" i="13"/>
  <c r="Q359" i="13"/>
  <c r="L359" i="13" s="1"/>
  <c r="Z359" i="17" l="1"/>
  <c r="S359" i="17" s="1"/>
  <c r="AF358" i="17"/>
  <c r="AE358" i="17"/>
  <c r="AD358" i="17"/>
  <c r="X358" i="17"/>
  <c r="AB359" i="17" s="1"/>
  <c r="AC359" i="17"/>
  <c r="N361" i="13"/>
  <c r="O361" i="13"/>
  <c r="Z360" i="17"/>
  <c r="AA360" i="17"/>
  <c r="R362" i="17"/>
  <c r="Y362" i="17" s="1"/>
  <c r="W361" i="17"/>
  <c r="T361" i="17"/>
  <c r="O360" i="17"/>
  <c r="N360" i="17"/>
  <c r="G359" i="17"/>
  <c r="K359" i="17"/>
  <c r="J359" i="17"/>
  <c r="Q359" i="17"/>
  <c r="L359" i="17" s="1"/>
  <c r="P361" i="13"/>
  <c r="F361" i="13"/>
  <c r="M361" i="13"/>
  <c r="H359" i="17"/>
  <c r="E361" i="17"/>
  <c r="V361" i="17" s="1"/>
  <c r="P360" i="17"/>
  <c r="F360" i="17"/>
  <c r="M360" i="17"/>
  <c r="I360" i="13"/>
  <c r="I359" i="17"/>
  <c r="J360" i="13"/>
  <c r="K360" i="13"/>
  <c r="G360" i="13"/>
  <c r="H360" i="13"/>
  <c r="Q360" i="13"/>
  <c r="L360" i="13" s="1"/>
  <c r="E362" i="13"/>
  <c r="S360" i="17" l="1"/>
  <c r="AD359" i="17"/>
  <c r="AF359" i="17"/>
  <c r="AE359" i="17"/>
  <c r="N362" i="13"/>
  <c r="O362" i="13"/>
  <c r="X359" i="17"/>
  <c r="AC360" i="17" s="1"/>
  <c r="Q360" i="17"/>
  <c r="L360" i="17" s="1"/>
  <c r="U361" i="17"/>
  <c r="R363" i="17"/>
  <c r="Y363" i="17" s="1"/>
  <c r="W362" i="17"/>
  <c r="T362" i="17"/>
  <c r="O361" i="17"/>
  <c r="N361" i="17"/>
  <c r="K360" i="17"/>
  <c r="I361" i="13"/>
  <c r="J360" i="17"/>
  <c r="H360" i="17"/>
  <c r="I360" i="17"/>
  <c r="G360" i="17"/>
  <c r="F361" i="17"/>
  <c r="M361" i="17"/>
  <c r="E362" i="17"/>
  <c r="U362" i="17" s="1"/>
  <c r="P361" i="17"/>
  <c r="P362" i="13"/>
  <c r="F362" i="13"/>
  <c r="M362" i="13"/>
  <c r="H361" i="13"/>
  <c r="G361" i="13"/>
  <c r="K361" i="13"/>
  <c r="J361" i="13"/>
  <c r="Q361" i="13"/>
  <c r="L361" i="13" s="1"/>
  <c r="E363" i="13"/>
  <c r="V362" i="17" l="1"/>
  <c r="AF360" i="17"/>
  <c r="AD360" i="17"/>
  <c r="AE360" i="17"/>
  <c r="Z362" i="17"/>
  <c r="AA362" i="17"/>
  <c r="N363" i="13"/>
  <c r="O363" i="13"/>
  <c r="Z361" i="17"/>
  <c r="S361" i="17" s="1"/>
  <c r="AA361" i="17"/>
  <c r="X360" i="17"/>
  <c r="AB360" i="17"/>
  <c r="AB361" i="17" s="1"/>
  <c r="R364" i="17"/>
  <c r="Y364" i="17" s="1"/>
  <c r="W363" i="17"/>
  <c r="V363" i="17"/>
  <c r="T363" i="17"/>
  <c r="Q361" i="17"/>
  <c r="L361" i="17" s="1"/>
  <c r="O362" i="17"/>
  <c r="N362" i="17"/>
  <c r="K361" i="17"/>
  <c r="G361" i="17"/>
  <c r="J361" i="17"/>
  <c r="I361" i="17"/>
  <c r="P363" i="13"/>
  <c r="F363" i="13"/>
  <c r="M363" i="13"/>
  <c r="P362" i="17"/>
  <c r="F362" i="17"/>
  <c r="E363" i="17"/>
  <c r="U363" i="17" s="1"/>
  <c r="M362" i="17"/>
  <c r="H361" i="17"/>
  <c r="I362" i="13"/>
  <c r="K362" i="13"/>
  <c r="J362" i="13"/>
  <c r="G362" i="13"/>
  <c r="H362" i="13"/>
  <c r="Q362" i="13"/>
  <c r="L362" i="13" s="1"/>
  <c r="E364" i="13"/>
  <c r="AD361" i="17" l="1"/>
  <c r="X361" i="17"/>
  <c r="AF361" i="17"/>
  <c r="AC361" i="17"/>
  <c r="Z363" i="17"/>
  <c r="AA363" i="17"/>
  <c r="N364" i="13"/>
  <c r="O364" i="13"/>
  <c r="S362" i="17"/>
  <c r="AE361" i="17"/>
  <c r="R365" i="17"/>
  <c r="Y365" i="17" s="1"/>
  <c r="W364" i="17"/>
  <c r="T364" i="17"/>
  <c r="O363" i="17"/>
  <c r="N363" i="17"/>
  <c r="Q362" i="17"/>
  <c r="L362" i="17" s="1"/>
  <c r="I362" i="17"/>
  <c r="G362" i="17"/>
  <c r="H362" i="17"/>
  <c r="K362" i="17"/>
  <c r="P364" i="13"/>
  <c r="F364" i="13"/>
  <c r="M364" i="13"/>
  <c r="F363" i="17"/>
  <c r="M363" i="17"/>
  <c r="P363" i="17"/>
  <c r="E364" i="17"/>
  <c r="V364" i="17" s="1"/>
  <c r="J362" i="17"/>
  <c r="I363" i="13"/>
  <c r="H363" i="13"/>
  <c r="K363" i="13"/>
  <c r="J363" i="13"/>
  <c r="G363" i="13"/>
  <c r="E365" i="13"/>
  <c r="Q363" i="13"/>
  <c r="L363" i="13" s="1"/>
  <c r="AD362" i="17" l="1"/>
  <c r="AB362" i="17"/>
  <c r="AC362" i="17"/>
  <c r="AE362" i="17"/>
  <c r="AF362" i="17"/>
  <c r="U364" i="17"/>
  <c r="Z364" i="17" s="1"/>
  <c r="N365" i="13"/>
  <c r="O365" i="13"/>
  <c r="S363" i="17"/>
  <c r="X362" i="17"/>
  <c r="R366" i="17"/>
  <c r="Y366" i="17" s="1"/>
  <c r="W365" i="17"/>
  <c r="T365" i="17"/>
  <c r="O364" i="17"/>
  <c r="N364" i="17"/>
  <c r="I363" i="17"/>
  <c r="H363" i="17"/>
  <c r="Q363" i="17"/>
  <c r="L363" i="17" s="1"/>
  <c r="G363" i="17"/>
  <c r="J363" i="17"/>
  <c r="K363" i="17"/>
  <c r="E365" i="17"/>
  <c r="U365" i="17" s="1"/>
  <c r="P364" i="17"/>
  <c r="F364" i="17"/>
  <c r="M364" i="17"/>
  <c r="I364" i="13"/>
  <c r="P365" i="13"/>
  <c r="F365" i="13"/>
  <c r="M365" i="13"/>
  <c r="G364" i="13"/>
  <c r="J364" i="13"/>
  <c r="K364" i="13"/>
  <c r="H364" i="13"/>
  <c r="Q364" i="13"/>
  <c r="L364" i="13" s="1"/>
  <c r="E366" i="13"/>
  <c r="AA364" i="17" l="1"/>
  <c r="AE363" i="17"/>
  <c r="S364" i="17"/>
  <c r="Q364" i="17"/>
  <c r="L364" i="17" s="1"/>
  <c r="X363" i="17"/>
  <c r="AE364" i="17" s="1"/>
  <c r="AF363" i="17"/>
  <c r="AD363" i="17"/>
  <c r="AD364" i="17" s="1"/>
  <c r="AC363" i="17"/>
  <c r="AC364" i="17" s="1"/>
  <c r="N366" i="13"/>
  <c r="O366" i="13"/>
  <c r="AB363" i="17"/>
  <c r="V365" i="17"/>
  <c r="AA365" i="17" s="1"/>
  <c r="R367" i="17"/>
  <c r="Y367" i="17" s="1"/>
  <c r="W366" i="17"/>
  <c r="T366" i="17"/>
  <c r="O365" i="17"/>
  <c r="N365" i="17"/>
  <c r="I364" i="17"/>
  <c r="K364" i="17"/>
  <c r="H364" i="17"/>
  <c r="I365" i="13"/>
  <c r="J364" i="17"/>
  <c r="F365" i="17"/>
  <c r="M365" i="17"/>
  <c r="E366" i="17"/>
  <c r="V366" i="17" s="1"/>
  <c r="P365" i="17"/>
  <c r="P366" i="13"/>
  <c r="F366" i="13"/>
  <c r="M366" i="13"/>
  <c r="G364" i="17"/>
  <c r="J365" i="13"/>
  <c r="H365" i="13"/>
  <c r="K365" i="13"/>
  <c r="G365" i="13"/>
  <c r="Q365" i="13"/>
  <c r="L365" i="13" s="1"/>
  <c r="E367" i="13"/>
  <c r="X364" i="17" l="1"/>
  <c r="AE365" i="17" s="1"/>
  <c r="AF364" i="17"/>
  <c r="AB364" i="17"/>
  <c r="N367" i="13"/>
  <c r="O367" i="13"/>
  <c r="Z365" i="17"/>
  <c r="S365" i="17" s="1"/>
  <c r="U366" i="17"/>
  <c r="R368" i="17"/>
  <c r="Y368" i="17" s="1"/>
  <c r="W367" i="17"/>
  <c r="T367" i="17"/>
  <c r="O366" i="17"/>
  <c r="N366" i="17"/>
  <c r="K365" i="17"/>
  <c r="Q365" i="17"/>
  <c r="L365" i="17" s="1"/>
  <c r="J365" i="17"/>
  <c r="G365" i="17"/>
  <c r="E367" i="17"/>
  <c r="V367" i="17" s="1"/>
  <c r="F366" i="17"/>
  <c r="M366" i="17"/>
  <c r="P366" i="17"/>
  <c r="I366" i="13"/>
  <c r="H365" i="17"/>
  <c r="I365" i="17"/>
  <c r="P367" i="13"/>
  <c r="F367" i="13"/>
  <c r="M367" i="13"/>
  <c r="K366" i="13"/>
  <c r="G366" i="13"/>
  <c r="H366" i="13"/>
  <c r="J366" i="13"/>
  <c r="Q366" i="13"/>
  <c r="L366" i="13" s="1"/>
  <c r="E368" i="13"/>
  <c r="AD365" i="17" l="1"/>
  <c r="AC365" i="17"/>
  <c r="AB365" i="17"/>
  <c r="AF365" i="17"/>
  <c r="U367" i="17"/>
  <c r="Z367" i="17" s="1"/>
  <c r="Q366" i="17"/>
  <c r="L366" i="17" s="1"/>
  <c r="Z366" i="17"/>
  <c r="S366" i="17" s="1"/>
  <c r="AA366" i="17"/>
  <c r="N368" i="13"/>
  <c r="O368" i="13"/>
  <c r="X365" i="17"/>
  <c r="R369" i="17"/>
  <c r="Y369" i="17" s="1"/>
  <c r="W368" i="17"/>
  <c r="T368" i="17"/>
  <c r="O367" i="17"/>
  <c r="N367" i="17"/>
  <c r="I366" i="17"/>
  <c r="H366" i="17"/>
  <c r="I367" i="13"/>
  <c r="G366" i="17"/>
  <c r="P368" i="13"/>
  <c r="F368" i="13"/>
  <c r="M368" i="13"/>
  <c r="K366" i="17"/>
  <c r="P367" i="17"/>
  <c r="M367" i="17"/>
  <c r="E368" i="17"/>
  <c r="U368" i="17" s="1"/>
  <c r="F367" i="17"/>
  <c r="J366" i="17"/>
  <c r="H367" i="13"/>
  <c r="J367" i="13"/>
  <c r="G367" i="13"/>
  <c r="K367" i="13"/>
  <c r="Q367" i="13"/>
  <c r="L367" i="13" s="1"/>
  <c r="E369" i="13"/>
  <c r="AB366" i="17" l="1"/>
  <c r="V368" i="17"/>
  <c r="AF366" i="17"/>
  <c r="AC366" i="17"/>
  <c r="AA367" i="17"/>
  <c r="S367" i="17"/>
  <c r="Z368" i="17"/>
  <c r="AA368" i="17"/>
  <c r="N369" i="13"/>
  <c r="O369" i="13"/>
  <c r="X366" i="17"/>
  <c r="AE366" i="17"/>
  <c r="AD366" i="17"/>
  <c r="Q367" i="17"/>
  <c r="L367" i="17" s="1"/>
  <c r="R370" i="17"/>
  <c r="Y370" i="17" s="1"/>
  <c r="W369" i="17"/>
  <c r="T369" i="17"/>
  <c r="O368" i="17"/>
  <c r="N368" i="17"/>
  <c r="J367" i="17"/>
  <c r="I368" i="13"/>
  <c r="H367" i="17"/>
  <c r="I367" i="17"/>
  <c r="K367" i="17"/>
  <c r="G367" i="17"/>
  <c r="P368" i="17"/>
  <c r="E369" i="17"/>
  <c r="U369" i="17" s="1"/>
  <c r="F368" i="17"/>
  <c r="M368" i="17"/>
  <c r="P369" i="13"/>
  <c r="F369" i="13"/>
  <c r="M369" i="13"/>
  <c r="K368" i="13"/>
  <c r="J368" i="13"/>
  <c r="G368" i="13"/>
  <c r="H368" i="13"/>
  <c r="Q368" i="13"/>
  <c r="L368" i="13" s="1"/>
  <c r="E370" i="13"/>
  <c r="S368" i="17" l="1"/>
  <c r="AD367" i="17"/>
  <c r="AE367" i="17"/>
  <c r="AF367" i="17"/>
  <c r="AC367" i="17"/>
  <c r="AB367" i="17"/>
  <c r="N370" i="13"/>
  <c r="O370" i="13"/>
  <c r="X367" i="17"/>
  <c r="V369" i="17"/>
  <c r="Z369" i="17" s="1"/>
  <c r="S369" i="17" s="1"/>
  <c r="R371" i="17"/>
  <c r="Y371" i="17" s="1"/>
  <c r="W370" i="17"/>
  <c r="T370" i="17"/>
  <c r="O369" i="17"/>
  <c r="N369" i="17"/>
  <c r="I369" i="13"/>
  <c r="Q368" i="17"/>
  <c r="L368" i="17" s="1"/>
  <c r="Q369" i="13"/>
  <c r="L369" i="13" s="1"/>
  <c r="J368" i="17"/>
  <c r="K368" i="17"/>
  <c r="G368" i="17"/>
  <c r="I368" i="17"/>
  <c r="P370" i="13"/>
  <c r="F370" i="13"/>
  <c r="M370" i="13"/>
  <c r="P369" i="17"/>
  <c r="M369" i="17"/>
  <c r="F369" i="17"/>
  <c r="E370" i="17"/>
  <c r="V370" i="17" s="1"/>
  <c r="H368" i="17"/>
  <c r="K369" i="13"/>
  <c r="H369" i="13"/>
  <c r="G369" i="13"/>
  <c r="J369" i="13"/>
  <c r="E371" i="13"/>
  <c r="I370" i="13" l="1"/>
  <c r="U370" i="17"/>
  <c r="Z370" i="17" s="1"/>
  <c r="S370" i="17" s="1"/>
  <c r="X368" i="17"/>
  <c r="AD368" i="17"/>
  <c r="N371" i="13"/>
  <c r="O371" i="13"/>
  <c r="AE368" i="17"/>
  <c r="AE369" i="17" s="1"/>
  <c r="AD369" i="17"/>
  <c r="AC368" i="17"/>
  <c r="AB368" i="17"/>
  <c r="AA369" i="17"/>
  <c r="AF368" i="17"/>
  <c r="AF369" i="17" s="1"/>
  <c r="R372" i="17"/>
  <c r="Y372" i="17" s="1"/>
  <c r="W371" i="17"/>
  <c r="T371" i="17"/>
  <c r="O370" i="17"/>
  <c r="N370" i="17"/>
  <c r="Q369" i="17"/>
  <c r="L369" i="17" s="1"/>
  <c r="J369" i="17"/>
  <c r="H369" i="17"/>
  <c r="P371" i="13"/>
  <c r="F371" i="13"/>
  <c r="M371" i="13"/>
  <c r="G369" i="17"/>
  <c r="K369" i="17"/>
  <c r="I369" i="17"/>
  <c r="F370" i="17"/>
  <c r="E371" i="17"/>
  <c r="U371" i="17" s="1"/>
  <c r="P370" i="17"/>
  <c r="M370" i="17"/>
  <c r="J370" i="13"/>
  <c r="H370" i="13"/>
  <c r="G370" i="13"/>
  <c r="K370" i="13"/>
  <c r="Q370" i="13"/>
  <c r="L370" i="13" s="1"/>
  <c r="E372" i="13"/>
  <c r="AB369" i="17" l="1"/>
  <c r="AC369" i="17"/>
  <c r="AA370" i="17"/>
  <c r="V371" i="17"/>
  <c r="Z371" i="17" s="1"/>
  <c r="S371" i="17" s="1"/>
  <c r="X369" i="17"/>
  <c r="AE370" i="17" s="1"/>
  <c r="N372" i="13"/>
  <c r="O372" i="13"/>
  <c r="Q371" i="13"/>
  <c r="L371" i="13" s="1"/>
  <c r="R373" i="17"/>
  <c r="Y373" i="17" s="1"/>
  <c r="W372" i="17"/>
  <c r="T372" i="17"/>
  <c r="O371" i="17"/>
  <c r="N371" i="17"/>
  <c r="Q370" i="17"/>
  <c r="L370" i="17" s="1"/>
  <c r="J370" i="17"/>
  <c r="E372" i="17"/>
  <c r="V372" i="17" s="1"/>
  <c r="F371" i="17"/>
  <c r="P371" i="17"/>
  <c r="M371" i="17"/>
  <c r="I370" i="17"/>
  <c r="P372" i="13"/>
  <c r="F372" i="13"/>
  <c r="M372" i="13"/>
  <c r="K370" i="17"/>
  <c r="H370" i="17"/>
  <c r="I371" i="13"/>
  <c r="G370" i="17"/>
  <c r="K371" i="13"/>
  <c r="H371" i="13"/>
  <c r="G371" i="13"/>
  <c r="J371" i="13"/>
  <c r="E373" i="13"/>
  <c r="AC370" i="17" l="1"/>
  <c r="AF370" i="17"/>
  <c r="AB370" i="17"/>
  <c r="AA371" i="17"/>
  <c r="AD370" i="17"/>
  <c r="U372" i="17"/>
  <c r="Z372" i="17" s="1"/>
  <c r="S372" i="17" s="1"/>
  <c r="N373" i="13"/>
  <c r="O373" i="13"/>
  <c r="X370" i="17"/>
  <c r="Q371" i="17"/>
  <c r="L371" i="17" s="1"/>
  <c r="G371" i="17"/>
  <c r="R374" i="17"/>
  <c r="Y374" i="17" s="1"/>
  <c r="W373" i="17"/>
  <c r="T373" i="17"/>
  <c r="O372" i="17"/>
  <c r="N372" i="17"/>
  <c r="I372" i="13"/>
  <c r="H371" i="17"/>
  <c r="J371" i="17"/>
  <c r="I371" i="17"/>
  <c r="P373" i="13"/>
  <c r="F373" i="13"/>
  <c r="M373" i="13"/>
  <c r="K371" i="17"/>
  <c r="E373" i="17"/>
  <c r="U373" i="17" s="1"/>
  <c r="M372" i="17"/>
  <c r="P372" i="17"/>
  <c r="F372" i="17"/>
  <c r="J372" i="13"/>
  <c r="K372" i="13"/>
  <c r="G372" i="13"/>
  <c r="H372" i="13"/>
  <c r="Q372" i="13"/>
  <c r="L372" i="13" s="1"/>
  <c r="E374" i="13"/>
  <c r="AF371" i="17" l="1"/>
  <c r="AA372" i="17"/>
  <c r="V373" i="17"/>
  <c r="AA373" i="17" s="1"/>
  <c r="X371" i="17"/>
  <c r="AB371" i="17"/>
  <c r="AB372" i="17" s="1"/>
  <c r="AC371" i="17"/>
  <c r="AC372" i="17" s="1"/>
  <c r="AD371" i="17"/>
  <c r="AE371" i="17"/>
  <c r="N374" i="13"/>
  <c r="O374" i="13"/>
  <c r="R375" i="17"/>
  <c r="Y375" i="17" s="1"/>
  <c r="W374" i="17"/>
  <c r="T374" i="17"/>
  <c r="O373" i="17"/>
  <c r="N373" i="17"/>
  <c r="Q372" i="17"/>
  <c r="L372" i="17" s="1"/>
  <c r="I372" i="17"/>
  <c r="G372" i="17"/>
  <c r="P373" i="17"/>
  <c r="E374" i="17"/>
  <c r="V374" i="17" s="1"/>
  <c r="M373" i="17"/>
  <c r="F373" i="17"/>
  <c r="P374" i="13"/>
  <c r="F374" i="13"/>
  <c r="M374" i="13"/>
  <c r="K372" i="17"/>
  <c r="H372" i="17"/>
  <c r="J372" i="17"/>
  <c r="I373" i="13"/>
  <c r="G373" i="13"/>
  <c r="H373" i="13"/>
  <c r="K373" i="13"/>
  <c r="J373" i="13"/>
  <c r="Q373" i="13"/>
  <c r="L373" i="13" s="1"/>
  <c r="E375" i="13"/>
  <c r="AF372" i="17" l="1"/>
  <c r="U374" i="17"/>
  <c r="Z374" i="17" s="1"/>
  <c r="Z373" i="17"/>
  <c r="S373" i="17" s="1"/>
  <c r="AE372" i="17"/>
  <c r="Q374" i="13"/>
  <c r="L374" i="13" s="1"/>
  <c r="X372" i="17"/>
  <c r="AD372" i="17"/>
  <c r="AD373" i="17" s="1"/>
  <c r="N375" i="13"/>
  <c r="O375" i="13"/>
  <c r="R376" i="17"/>
  <c r="Y376" i="17" s="1"/>
  <c r="W375" i="17"/>
  <c r="T375" i="17"/>
  <c r="O374" i="17"/>
  <c r="N374" i="17"/>
  <c r="I374" i="13"/>
  <c r="G373" i="17"/>
  <c r="Q373" i="17"/>
  <c r="K373" i="17"/>
  <c r="H373" i="17"/>
  <c r="I373" i="17"/>
  <c r="F374" i="17"/>
  <c r="E375" i="17"/>
  <c r="U375" i="17" s="1"/>
  <c r="P374" i="17"/>
  <c r="M374" i="17"/>
  <c r="J373" i="17"/>
  <c r="P375" i="13"/>
  <c r="F375" i="13"/>
  <c r="M375" i="13"/>
  <c r="J374" i="13"/>
  <c r="H374" i="13"/>
  <c r="K374" i="13"/>
  <c r="G374" i="13"/>
  <c r="E376" i="13"/>
  <c r="AF373" i="17" l="1"/>
  <c r="S374" i="17"/>
  <c r="AA374" i="17"/>
  <c r="AE373" i="17"/>
  <c r="X373" i="17"/>
  <c r="AD374" i="17" s="1"/>
  <c r="AC373" i="17"/>
  <c r="AC374" i="17" s="1"/>
  <c r="AB373" i="17"/>
  <c r="AB374" i="17" s="1"/>
  <c r="L373" i="17"/>
  <c r="I374" i="17" s="1"/>
  <c r="N376" i="13"/>
  <c r="O376" i="13"/>
  <c r="Q374" i="17"/>
  <c r="V375" i="17"/>
  <c r="Z375" i="17" s="1"/>
  <c r="R377" i="17"/>
  <c r="Y377" i="17" s="1"/>
  <c r="W376" i="17"/>
  <c r="T376" i="17"/>
  <c r="O375" i="17"/>
  <c r="N375" i="17"/>
  <c r="E376" i="17"/>
  <c r="U376" i="17" s="1"/>
  <c r="P375" i="17"/>
  <c r="M375" i="17"/>
  <c r="F375" i="17"/>
  <c r="P376" i="13"/>
  <c r="F376" i="13"/>
  <c r="M376" i="13"/>
  <c r="I375" i="13"/>
  <c r="G375" i="13"/>
  <c r="K375" i="13"/>
  <c r="J375" i="13"/>
  <c r="H375" i="13"/>
  <c r="E377" i="13"/>
  <c r="Q375" i="13"/>
  <c r="L375" i="13" s="1"/>
  <c r="H374" i="17" l="1"/>
  <c r="S375" i="17"/>
  <c r="AF374" i="17"/>
  <c r="AE374" i="17"/>
  <c r="K374" i="17"/>
  <c r="G374" i="17"/>
  <c r="J374" i="17"/>
  <c r="X374" i="17"/>
  <c r="AF375" i="17" s="1"/>
  <c r="L374" i="17"/>
  <c r="H375" i="17" s="1"/>
  <c r="N377" i="13"/>
  <c r="O377" i="13"/>
  <c r="V376" i="17"/>
  <c r="Z376" i="17" s="1"/>
  <c r="S376" i="17" s="1"/>
  <c r="AA375" i="17"/>
  <c r="R378" i="17"/>
  <c r="Y378" i="17" s="1"/>
  <c r="W377" i="17"/>
  <c r="T377" i="17"/>
  <c r="N376" i="17"/>
  <c r="O376" i="17"/>
  <c r="Q375" i="17"/>
  <c r="I376" i="13"/>
  <c r="M376" i="17"/>
  <c r="E377" i="17"/>
  <c r="U377" i="17" s="1"/>
  <c r="F376" i="17"/>
  <c r="P376" i="17"/>
  <c r="P377" i="13"/>
  <c r="F377" i="13"/>
  <c r="M377" i="13"/>
  <c r="H376" i="13"/>
  <c r="J376" i="13"/>
  <c r="K376" i="13"/>
  <c r="G376" i="13"/>
  <c r="Q376" i="13"/>
  <c r="L376" i="13" s="1"/>
  <c r="E378" i="13"/>
  <c r="AC375" i="17" l="1"/>
  <c r="AD375" i="17"/>
  <c r="AB375" i="17"/>
  <c r="AE375" i="17"/>
  <c r="L375" i="17"/>
  <c r="H376" i="17" s="1"/>
  <c r="G375" i="17"/>
  <c r="J375" i="17"/>
  <c r="J376" i="17" s="1"/>
  <c r="K375" i="17"/>
  <c r="K376" i="17" s="1"/>
  <c r="I375" i="17"/>
  <c r="X375" i="17"/>
  <c r="AA376" i="17"/>
  <c r="N378" i="13"/>
  <c r="O378" i="13"/>
  <c r="V377" i="17"/>
  <c r="Z377" i="17" s="1"/>
  <c r="S377" i="17" s="1"/>
  <c r="R379" i="17"/>
  <c r="Y379" i="17" s="1"/>
  <c r="W378" i="17"/>
  <c r="T378" i="17"/>
  <c r="Q376" i="17"/>
  <c r="O377" i="17"/>
  <c r="N377" i="17"/>
  <c r="I377" i="13"/>
  <c r="P377" i="17"/>
  <c r="F377" i="17"/>
  <c r="E378" i="17"/>
  <c r="V378" i="17" s="1"/>
  <c r="M377" i="17"/>
  <c r="P378" i="13"/>
  <c r="F378" i="13"/>
  <c r="M378" i="13"/>
  <c r="G377" i="13"/>
  <c r="K377" i="13"/>
  <c r="H377" i="13"/>
  <c r="J377" i="13"/>
  <c r="E379" i="13"/>
  <c r="Q377" i="13"/>
  <c r="L377" i="13" s="1"/>
  <c r="AC376" i="17" l="1"/>
  <c r="I376" i="17"/>
  <c r="G376" i="17"/>
  <c r="L376" i="17"/>
  <c r="AB376" i="17"/>
  <c r="AF376" i="17"/>
  <c r="AD376" i="17"/>
  <c r="AE376" i="17"/>
  <c r="X376" i="17"/>
  <c r="N379" i="13"/>
  <c r="O379" i="13"/>
  <c r="AA377" i="17"/>
  <c r="U378" i="17"/>
  <c r="R380" i="17"/>
  <c r="Y380" i="17" s="1"/>
  <c r="W379" i="17"/>
  <c r="T379" i="17"/>
  <c r="O378" i="17"/>
  <c r="N378" i="17"/>
  <c r="I378" i="13"/>
  <c r="Q377" i="17"/>
  <c r="L377" i="17" s="1"/>
  <c r="J377" i="17"/>
  <c r="K377" i="17"/>
  <c r="I377" i="17"/>
  <c r="F378" i="17"/>
  <c r="M378" i="17"/>
  <c r="E379" i="17"/>
  <c r="V379" i="17" s="1"/>
  <c r="P378" i="17"/>
  <c r="P379" i="13"/>
  <c r="F379" i="13"/>
  <c r="M379" i="13"/>
  <c r="G377" i="17"/>
  <c r="H377" i="17"/>
  <c r="J378" i="13"/>
  <c r="H378" i="13"/>
  <c r="K378" i="13"/>
  <c r="G378" i="13"/>
  <c r="Q378" i="13"/>
  <c r="L378" i="13" s="1"/>
  <c r="E380" i="13"/>
  <c r="AF377" i="17" l="1"/>
  <c r="AC377" i="17"/>
  <c r="AE377" i="17"/>
  <c r="X377" i="17"/>
  <c r="AB377" i="17"/>
  <c r="AD377" i="17"/>
  <c r="AD378" i="17" s="1"/>
  <c r="AC378" i="17"/>
  <c r="AF378" i="17"/>
  <c r="N380" i="13"/>
  <c r="O380" i="13"/>
  <c r="Z378" i="17"/>
  <c r="S378" i="17" s="1"/>
  <c r="AA378" i="17"/>
  <c r="U379" i="17"/>
  <c r="R381" i="17"/>
  <c r="Y381" i="17" s="1"/>
  <c r="W380" i="17"/>
  <c r="T380" i="17"/>
  <c r="O379" i="17"/>
  <c r="N379" i="17"/>
  <c r="Q378" i="17"/>
  <c r="L378" i="17" s="1"/>
  <c r="J378" i="17"/>
  <c r="G378" i="17"/>
  <c r="K378" i="17"/>
  <c r="P380" i="13"/>
  <c r="F380" i="13"/>
  <c r="M380" i="13"/>
  <c r="I379" i="13"/>
  <c r="H378" i="17"/>
  <c r="I378" i="17"/>
  <c r="M379" i="17"/>
  <c r="P379" i="17"/>
  <c r="F379" i="17"/>
  <c r="E380" i="17"/>
  <c r="U380" i="17" s="1"/>
  <c r="G379" i="13"/>
  <c r="K379" i="13"/>
  <c r="J379" i="13"/>
  <c r="H379" i="13"/>
  <c r="Q379" i="13"/>
  <c r="L379" i="13" s="1"/>
  <c r="E381" i="13"/>
  <c r="AB378" i="17" l="1"/>
  <c r="AE378" i="17"/>
  <c r="X378" i="17"/>
  <c r="AC379" i="17" s="1"/>
  <c r="Z379" i="17"/>
  <c r="S379" i="17" s="1"/>
  <c r="AA379" i="17"/>
  <c r="AD379" i="17"/>
  <c r="AE379" i="17"/>
  <c r="N381" i="13"/>
  <c r="O381" i="13"/>
  <c r="V380" i="17"/>
  <c r="Z380" i="17" s="1"/>
  <c r="R382" i="17"/>
  <c r="Y382" i="17" s="1"/>
  <c r="W381" i="17"/>
  <c r="T381" i="17"/>
  <c r="O380" i="17"/>
  <c r="N380" i="17"/>
  <c r="I380" i="13"/>
  <c r="Q379" i="17"/>
  <c r="L379" i="17" s="1"/>
  <c r="K379" i="17"/>
  <c r="H379" i="17"/>
  <c r="G379" i="17"/>
  <c r="P381" i="13"/>
  <c r="F381" i="13"/>
  <c r="M381" i="13"/>
  <c r="E381" i="17"/>
  <c r="V381" i="17" s="1"/>
  <c r="P380" i="17"/>
  <c r="F380" i="17"/>
  <c r="M380" i="17"/>
  <c r="J379" i="17"/>
  <c r="I379" i="17"/>
  <c r="H380" i="13"/>
  <c r="J380" i="13"/>
  <c r="K380" i="13"/>
  <c r="G380" i="13"/>
  <c r="E382" i="13"/>
  <c r="Q380" i="13"/>
  <c r="L380" i="13" s="1"/>
  <c r="AB379" i="17" l="1"/>
  <c r="AF379" i="17"/>
  <c r="X379" i="17"/>
  <c r="AC380" i="17" s="1"/>
  <c r="S380" i="17"/>
  <c r="AD380" i="17"/>
  <c r="AA380" i="17"/>
  <c r="I381" i="13"/>
  <c r="U381" i="17"/>
  <c r="N382" i="13"/>
  <c r="O382" i="13"/>
  <c r="R383" i="17"/>
  <c r="Y383" i="17" s="1"/>
  <c r="W382" i="17"/>
  <c r="T382" i="17"/>
  <c r="O381" i="17"/>
  <c r="N381" i="17"/>
  <c r="Q380" i="17"/>
  <c r="L380" i="17" s="1"/>
  <c r="J380" i="17"/>
  <c r="H380" i="17"/>
  <c r="K380" i="17"/>
  <c r="G380" i="17"/>
  <c r="I380" i="17"/>
  <c r="P382" i="13"/>
  <c r="F382" i="13"/>
  <c r="M382" i="13"/>
  <c r="P381" i="17"/>
  <c r="F381" i="17"/>
  <c r="E382" i="17"/>
  <c r="V382" i="17" s="1"/>
  <c r="M381" i="17"/>
  <c r="K381" i="13"/>
  <c r="G381" i="13"/>
  <c r="J381" i="13"/>
  <c r="H381" i="13"/>
  <c r="Q381" i="13"/>
  <c r="L381" i="13" s="1"/>
  <c r="E383" i="13"/>
  <c r="AE380" i="17" l="1"/>
  <c r="AF380" i="17"/>
  <c r="AB380" i="17"/>
  <c r="U382" i="17"/>
  <c r="Z382" i="17" s="1"/>
  <c r="X380" i="17"/>
  <c r="AB381" i="17" s="1"/>
  <c r="Q381" i="17"/>
  <c r="L381" i="17" s="1"/>
  <c r="AF381" i="17"/>
  <c r="I382" i="13"/>
  <c r="N383" i="13"/>
  <c r="O383" i="13"/>
  <c r="AA381" i="17"/>
  <c r="Z381" i="17"/>
  <c r="S381" i="17" s="1"/>
  <c r="R384" i="17"/>
  <c r="Y384" i="17" s="1"/>
  <c r="W383" i="17"/>
  <c r="T383" i="17"/>
  <c r="O382" i="17"/>
  <c r="N382" i="17"/>
  <c r="G381" i="17"/>
  <c r="P383" i="13"/>
  <c r="F383" i="13"/>
  <c r="M383" i="13"/>
  <c r="I381" i="17"/>
  <c r="K381" i="17"/>
  <c r="H381" i="17"/>
  <c r="E383" i="17"/>
  <c r="V383" i="17" s="1"/>
  <c r="P382" i="17"/>
  <c r="F382" i="17"/>
  <c r="M382" i="17"/>
  <c r="J381" i="17"/>
  <c r="K382" i="13"/>
  <c r="H382" i="13"/>
  <c r="J382" i="13"/>
  <c r="G382" i="13"/>
  <c r="Q382" i="13"/>
  <c r="L382" i="13" s="1"/>
  <c r="E384" i="13"/>
  <c r="AD381" i="17" l="1"/>
  <c r="AA382" i="17"/>
  <c r="AC381" i="17"/>
  <c r="AE381" i="17"/>
  <c r="S382" i="17"/>
  <c r="X381" i="17"/>
  <c r="AE382" i="17" s="1"/>
  <c r="N384" i="13"/>
  <c r="O384" i="13"/>
  <c r="U383" i="17"/>
  <c r="R385" i="17"/>
  <c r="Y385" i="17" s="1"/>
  <c r="W384" i="17"/>
  <c r="T384" i="17"/>
  <c r="O383" i="17"/>
  <c r="N383" i="17"/>
  <c r="Q382" i="17"/>
  <c r="L382" i="17" s="1"/>
  <c r="K382" i="17"/>
  <c r="G382" i="17"/>
  <c r="J382" i="17"/>
  <c r="M383" i="17"/>
  <c r="E384" i="17"/>
  <c r="V384" i="17" s="1"/>
  <c r="F383" i="17"/>
  <c r="P383" i="17"/>
  <c r="P384" i="13"/>
  <c r="F384" i="13"/>
  <c r="M384" i="13"/>
  <c r="I382" i="17"/>
  <c r="H382" i="17"/>
  <c r="I383" i="13"/>
  <c r="G383" i="13"/>
  <c r="J383" i="13"/>
  <c r="H383" i="13"/>
  <c r="K383" i="13"/>
  <c r="E385" i="13"/>
  <c r="Q383" i="13"/>
  <c r="L383" i="13" s="1"/>
  <c r="AC382" i="17" l="1"/>
  <c r="AF382" i="17"/>
  <c r="AD382" i="17"/>
  <c r="Z383" i="17"/>
  <c r="S383" i="17" s="1"/>
  <c r="AA383" i="17"/>
  <c r="X382" i="17"/>
  <c r="AD383" i="17" s="1"/>
  <c r="AC383" i="17"/>
  <c r="N385" i="13"/>
  <c r="O385" i="13"/>
  <c r="AB382" i="17"/>
  <c r="U384" i="17"/>
  <c r="R386" i="17"/>
  <c r="Y386" i="17" s="1"/>
  <c r="W385" i="17"/>
  <c r="T385" i="17"/>
  <c r="Q383" i="17"/>
  <c r="L383" i="17" s="1"/>
  <c r="O384" i="17"/>
  <c r="N384" i="17"/>
  <c r="I384" i="13"/>
  <c r="G383" i="17"/>
  <c r="I383" i="17"/>
  <c r="F384" i="17"/>
  <c r="M384" i="17"/>
  <c r="E385" i="17"/>
  <c r="U385" i="17" s="1"/>
  <c r="P384" i="17"/>
  <c r="P385" i="13"/>
  <c r="F385" i="13"/>
  <c r="M385" i="13"/>
  <c r="J383" i="17"/>
  <c r="H383" i="17"/>
  <c r="K383" i="17"/>
  <c r="K384" i="13"/>
  <c r="H384" i="13"/>
  <c r="J384" i="13"/>
  <c r="G384" i="13"/>
  <c r="E386" i="13"/>
  <c r="Q384" i="13"/>
  <c r="L384" i="13" s="1"/>
  <c r="I385" i="13" l="1"/>
  <c r="X383" i="17"/>
  <c r="AD384" i="17" s="1"/>
  <c r="N386" i="13"/>
  <c r="O386" i="13"/>
  <c r="AB383" i="17"/>
  <c r="AB384" i="17" s="1"/>
  <c r="AE383" i="17"/>
  <c r="Z384" i="17"/>
  <c r="S384" i="17" s="1"/>
  <c r="S385" i="17" s="1"/>
  <c r="AA384" i="17"/>
  <c r="AF383" i="17"/>
  <c r="V385" i="17"/>
  <c r="Z385" i="17" s="1"/>
  <c r="R387" i="17"/>
  <c r="Y387" i="17" s="1"/>
  <c r="W386" i="17"/>
  <c r="T386" i="17"/>
  <c r="O385" i="17"/>
  <c r="N385" i="17"/>
  <c r="I384" i="17"/>
  <c r="Q384" i="17"/>
  <c r="L384" i="17" s="1"/>
  <c r="J384" i="17"/>
  <c r="G384" i="17"/>
  <c r="P386" i="13"/>
  <c r="F386" i="13"/>
  <c r="M386" i="13"/>
  <c r="K384" i="17"/>
  <c r="P385" i="17"/>
  <c r="E386" i="17"/>
  <c r="V386" i="17" s="1"/>
  <c r="M385" i="17"/>
  <c r="F385" i="17"/>
  <c r="H384" i="17"/>
  <c r="G385" i="13"/>
  <c r="J385" i="13"/>
  <c r="H385" i="13"/>
  <c r="K385" i="13"/>
  <c r="E387" i="13"/>
  <c r="Q385" i="13"/>
  <c r="L385" i="13" s="1"/>
  <c r="Q385" i="17" l="1"/>
  <c r="AF384" i="17"/>
  <c r="I386" i="13"/>
  <c r="X384" i="17"/>
  <c r="N387" i="13"/>
  <c r="O387" i="13"/>
  <c r="U386" i="17"/>
  <c r="AC384" i="17"/>
  <c r="AA385" i="17"/>
  <c r="AE384" i="17"/>
  <c r="I385" i="17"/>
  <c r="R388" i="17"/>
  <c r="Y388" i="17" s="1"/>
  <c r="W387" i="17"/>
  <c r="T387" i="17"/>
  <c r="O386" i="17"/>
  <c r="N386" i="17"/>
  <c r="J385" i="17"/>
  <c r="L385" i="17"/>
  <c r="G385" i="17"/>
  <c r="J386" i="13"/>
  <c r="Q386" i="13"/>
  <c r="L386" i="13" s="1"/>
  <c r="H385" i="17"/>
  <c r="P387" i="13"/>
  <c r="F387" i="13"/>
  <c r="M387" i="13"/>
  <c r="K386" i="13"/>
  <c r="K385" i="17"/>
  <c r="P386" i="17"/>
  <c r="F386" i="17"/>
  <c r="M386" i="17"/>
  <c r="E387" i="17"/>
  <c r="U387" i="17" s="1"/>
  <c r="H386" i="13"/>
  <c r="G386" i="13"/>
  <c r="E388" i="13"/>
  <c r="AF385" i="17" l="1"/>
  <c r="X385" i="17"/>
  <c r="AF386" i="17" s="1"/>
  <c r="AE385" i="17"/>
  <c r="AC385" i="17"/>
  <c r="AB385" i="17"/>
  <c r="AB386" i="17" s="1"/>
  <c r="AD385" i="17"/>
  <c r="AD386" i="17" s="1"/>
  <c r="Z386" i="17"/>
  <c r="S386" i="17" s="1"/>
  <c r="AA386" i="17"/>
  <c r="N388" i="13"/>
  <c r="O388" i="13"/>
  <c r="Q386" i="17"/>
  <c r="L386" i="17" s="1"/>
  <c r="V387" i="17"/>
  <c r="Z387" i="17" s="1"/>
  <c r="R389" i="17"/>
  <c r="Y389" i="17" s="1"/>
  <c r="W388" i="17"/>
  <c r="T388" i="17"/>
  <c r="I386" i="17"/>
  <c r="O387" i="17"/>
  <c r="N387" i="17"/>
  <c r="P387" i="17"/>
  <c r="M387" i="17"/>
  <c r="F387" i="17"/>
  <c r="E388" i="17"/>
  <c r="V388" i="17" s="1"/>
  <c r="J386" i="17"/>
  <c r="P388" i="13"/>
  <c r="F388" i="13"/>
  <c r="M388" i="13"/>
  <c r="K386" i="17"/>
  <c r="H386" i="17"/>
  <c r="I387" i="13"/>
  <c r="G386" i="17"/>
  <c r="G387" i="13"/>
  <c r="H387" i="13"/>
  <c r="K387" i="13"/>
  <c r="J387" i="13"/>
  <c r="Q387" i="13"/>
  <c r="L387" i="13" s="1"/>
  <c r="E389" i="13"/>
  <c r="AC386" i="17" l="1"/>
  <c r="AE386" i="17"/>
  <c r="X386" i="17"/>
  <c r="N389" i="13"/>
  <c r="O389" i="13"/>
  <c r="S387" i="17"/>
  <c r="AA387" i="17"/>
  <c r="AB387" i="17"/>
  <c r="U388" i="17"/>
  <c r="R390" i="17"/>
  <c r="Y390" i="17" s="1"/>
  <c r="W389" i="17"/>
  <c r="V389" i="17"/>
  <c r="U389" i="17"/>
  <c r="T389" i="17"/>
  <c r="O388" i="17"/>
  <c r="N388" i="17"/>
  <c r="Q387" i="17"/>
  <c r="L387" i="17" s="1"/>
  <c r="J387" i="17"/>
  <c r="H387" i="17"/>
  <c r="I388" i="13"/>
  <c r="K387" i="17"/>
  <c r="G387" i="17"/>
  <c r="I387" i="17"/>
  <c r="P388" i="17"/>
  <c r="F388" i="17"/>
  <c r="M388" i="17"/>
  <c r="E389" i="17"/>
  <c r="P389" i="13"/>
  <c r="F389" i="13"/>
  <c r="M389" i="13"/>
  <c r="Q389" i="13" s="1"/>
  <c r="K388" i="13"/>
  <c r="J388" i="13"/>
  <c r="H388" i="13"/>
  <c r="G388" i="13"/>
  <c r="E390" i="13"/>
  <c r="Q388" i="13"/>
  <c r="L388" i="13" s="1"/>
  <c r="AC387" i="17" l="1"/>
  <c r="AE387" i="17"/>
  <c r="AF387" i="17"/>
  <c r="AD387" i="17"/>
  <c r="X387" i="17"/>
  <c r="AA389" i="17"/>
  <c r="Z389" i="17"/>
  <c r="AB388" i="17"/>
  <c r="N390" i="13"/>
  <c r="O390" i="13"/>
  <c r="Z388" i="17"/>
  <c r="S388" i="17" s="1"/>
  <c r="AA388" i="17"/>
  <c r="Q388" i="17"/>
  <c r="L388" i="17" s="1"/>
  <c r="R391" i="17"/>
  <c r="Y391" i="17" s="1"/>
  <c r="W390" i="17"/>
  <c r="T390" i="17"/>
  <c r="O389" i="17"/>
  <c r="N389" i="17"/>
  <c r="J388" i="17"/>
  <c r="K388" i="17"/>
  <c r="I389" i="13"/>
  <c r="I388" i="17"/>
  <c r="P390" i="13"/>
  <c r="F390" i="13"/>
  <c r="M390" i="13"/>
  <c r="G388" i="17"/>
  <c r="P389" i="17"/>
  <c r="F389" i="17"/>
  <c r="E390" i="17"/>
  <c r="V390" i="17" s="1"/>
  <c r="M389" i="17"/>
  <c r="H388" i="17"/>
  <c r="G389" i="13"/>
  <c r="H389" i="13"/>
  <c r="J389" i="13"/>
  <c r="K389" i="13"/>
  <c r="L389" i="13"/>
  <c r="E391" i="13"/>
  <c r="AD388" i="17" l="1"/>
  <c r="AF388" i="17"/>
  <c r="AE388" i="17"/>
  <c r="AC388" i="17"/>
  <c r="U390" i="17"/>
  <c r="Z390" i="17" s="1"/>
  <c r="S389" i="17"/>
  <c r="X388" i="17"/>
  <c r="AB389" i="17" s="1"/>
  <c r="AA390" i="17"/>
  <c r="N391" i="13"/>
  <c r="O391" i="13"/>
  <c r="R392" i="17"/>
  <c r="Y392" i="17" s="1"/>
  <c r="W391" i="17"/>
  <c r="T391" i="17"/>
  <c r="O390" i="17"/>
  <c r="N390" i="17"/>
  <c r="I389" i="17"/>
  <c r="J389" i="17"/>
  <c r="Q389" i="17"/>
  <c r="L389" i="17" s="1"/>
  <c r="K389" i="17"/>
  <c r="G389" i="17"/>
  <c r="P390" i="17"/>
  <c r="F390" i="17"/>
  <c r="M390" i="17"/>
  <c r="E391" i="17"/>
  <c r="V391" i="17" s="1"/>
  <c r="P391" i="13"/>
  <c r="F391" i="13"/>
  <c r="M391" i="13"/>
  <c r="I390" i="13"/>
  <c r="H389" i="17"/>
  <c r="K390" i="13"/>
  <c r="J390" i="13"/>
  <c r="G390" i="13"/>
  <c r="H390" i="13"/>
  <c r="E392" i="13"/>
  <c r="Q390" i="13"/>
  <c r="L390" i="13" s="1"/>
  <c r="AD389" i="17" l="1"/>
  <c r="S390" i="17"/>
  <c r="AC389" i="17"/>
  <c r="AE389" i="17"/>
  <c r="AF389" i="17"/>
  <c r="N392" i="13"/>
  <c r="O392" i="13"/>
  <c r="X389" i="17"/>
  <c r="AD390" i="17" s="1"/>
  <c r="U391" i="17"/>
  <c r="J390" i="17"/>
  <c r="R393" i="17"/>
  <c r="Y393" i="17" s="1"/>
  <c r="W392" i="17"/>
  <c r="T392" i="17"/>
  <c r="O391" i="17"/>
  <c r="N391" i="17"/>
  <c r="Q390" i="17"/>
  <c r="L390" i="17" s="1"/>
  <c r="H390" i="17"/>
  <c r="K390" i="17"/>
  <c r="I391" i="13"/>
  <c r="G390" i="17"/>
  <c r="I390" i="17"/>
  <c r="P392" i="13"/>
  <c r="F392" i="13"/>
  <c r="M392" i="13"/>
  <c r="P391" i="17"/>
  <c r="E392" i="17"/>
  <c r="U392" i="17" s="1"/>
  <c r="M391" i="17"/>
  <c r="F391" i="17"/>
  <c r="H391" i="13"/>
  <c r="G391" i="13"/>
  <c r="J391" i="13"/>
  <c r="K391" i="13"/>
  <c r="Q391" i="13"/>
  <c r="L391" i="13" s="1"/>
  <c r="E393" i="13"/>
  <c r="V392" i="17" l="1"/>
  <c r="AA392" i="17" s="1"/>
  <c r="AF390" i="17"/>
  <c r="AB390" i="17"/>
  <c r="AE390" i="17"/>
  <c r="Q391" i="17"/>
  <c r="L391" i="17" s="1"/>
  <c r="AC390" i="17"/>
  <c r="N393" i="13"/>
  <c r="O393" i="13"/>
  <c r="Z392" i="17"/>
  <c r="Z391" i="17"/>
  <c r="S391" i="17" s="1"/>
  <c r="AA391" i="17"/>
  <c r="X390" i="17"/>
  <c r="R394" i="17"/>
  <c r="Y394" i="17" s="1"/>
  <c r="W393" i="17"/>
  <c r="T393" i="17"/>
  <c r="O392" i="17"/>
  <c r="N392" i="17"/>
  <c r="I391" i="17"/>
  <c r="G391" i="17"/>
  <c r="J391" i="17"/>
  <c r="F392" i="17"/>
  <c r="E393" i="17"/>
  <c r="V393" i="17" s="1"/>
  <c r="P392" i="17"/>
  <c r="M392" i="17"/>
  <c r="P393" i="13"/>
  <c r="F393" i="13"/>
  <c r="M393" i="13"/>
  <c r="H391" i="17"/>
  <c r="I392" i="13"/>
  <c r="K391" i="17"/>
  <c r="K392" i="13"/>
  <c r="J392" i="13"/>
  <c r="H392" i="13"/>
  <c r="G392" i="13"/>
  <c r="E394" i="13"/>
  <c r="Q392" i="13"/>
  <c r="L392" i="13" s="1"/>
  <c r="AF391" i="17" l="1"/>
  <c r="U393" i="17"/>
  <c r="Z393" i="17" s="1"/>
  <c r="AC391" i="17"/>
  <c r="AE391" i="17"/>
  <c r="X391" i="17"/>
  <c r="N394" i="13"/>
  <c r="O394" i="13"/>
  <c r="AD391" i="17"/>
  <c r="S392" i="17"/>
  <c r="AB391" i="17"/>
  <c r="Q392" i="17"/>
  <c r="L392" i="17" s="1"/>
  <c r="R395" i="17"/>
  <c r="Y395" i="17" s="1"/>
  <c r="W394" i="17"/>
  <c r="T394" i="17"/>
  <c r="O393" i="17"/>
  <c r="N393" i="17"/>
  <c r="I392" i="17"/>
  <c r="K392" i="17"/>
  <c r="H392" i="17"/>
  <c r="F393" i="17"/>
  <c r="M393" i="17"/>
  <c r="P393" i="17"/>
  <c r="E394" i="17"/>
  <c r="U394" i="17" s="1"/>
  <c r="I393" i="13"/>
  <c r="P394" i="13"/>
  <c r="F394" i="13"/>
  <c r="M394" i="13"/>
  <c r="G392" i="17"/>
  <c r="J392" i="17"/>
  <c r="H393" i="13"/>
  <c r="G393" i="13"/>
  <c r="J393" i="13"/>
  <c r="K393" i="13"/>
  <c r="E395" i="13"/>
  <c r="Q393" i="13"/>
  <c r="L393" i="13" s="1"/>
  <c r="AF392" i="17" l="1"/>
  <c r="AA393" i="17"/>
  <c r="AB392" i="17"/>
  <c r="AE392" i="17"/>
  <c r="AC392" i="17"/>
  <c r="AD392" i="17"/>
  <c r="X392" i="17"/>
  <c r="AB393" i="17" s="1"/>
  <c r="S393" i="17"/>
  <c r="N395" i="13"/>
  <c r="O395" i="13"/>
  <c r="V394" i="17"/>
  <c r="Z394" i="17" s="1"/>
  <c r="R396" i="17"/>
  <c r="Y396" i="17" s="1"/>
  <c r="W395" i="17"/>
  <c r="T395" i="17"/>
  <c r="J393" i="17"/>
  <c r="N394" i="17"/>
  <c r="O394" i="17"/>
  <c r="G393" i="17"/>
  <c r="Q393" i="17"/>
  <c r="L393" i="17" s="1"/>
  <c r="K393" i="17"/>
  <c r="P395" i="13"/>
  <c r="F395" i="13"/>
  <c r="M395" i="13"/>
  <c r="E395" i="17"/>
  <c r="U395" i="17" s="1"/>
  <c r="P394" i="17"/>
  <c r="F394" i="17"/>
  <c r="M394" i="17"/>
  <c r="I394" i="13"/>
  <c r="I393" i="17"/>
  <c r="H393" i="17"/>
  <c r="K394" i="13"/>
  <c r="J394" i="13"/>
  <c r="G394" i="13"/>
  <c r="H394" i="13"/>
  <c r="Q394" i="13"/>
  <c r="L394" i="13" s="1"/>
  <c r="E396" i="13"/>
  <c r="AC393" i="17" l="1"/>
  <c r="AE393" i="17"/>
  <c r="AF393" i="17"/>
  <c r="AD393" i="17"/>
  <c r="N396" i="13"/>
  <c r="O396" i="13"/>
  <c r="AA394" i="17"/>
  <c r="S394" i="17"/>
  <c r="X393" i="17"/>
  <c r="V395" i="17"/>
  <c r="Z395" i="17" s="1"/>
  <c r="R397" i="17"/>
  <c r="Y397" i="17" s="1"/>
  <c r="W396" i="17"/>
  <c r="T396" i="17"/>
  <c r="O395" i="17"/>
  <c r="N395" i="17"/>
  <c r="Q394" i="17"/>
  <c r="L394" i="17" s="1"/>
  <c r="I395" i="13"/>
  <c r="J394" i="17"/>
  <c r="K394" i="17"/>
  <c r="G394" i="17"/>
  <c r="P396" i="13"/>
  <c r="F396" i="13"/>
  <c r="M396" i="13"/>
  <c r="H394" i="17"/>
  <c r="M395" i="17"/>
  <c r="F395" i="17"/>
  <c r="P395" i="17"/>
  <c r="E396" i="17"/>
  <c r="V396" i="17" s="1"/>
  <c r="I394" i="17"/>
  <c r="H395" i="13"/>
  <c r="J395" i="13"/>
  <c r="G395" i="13"/>
  <c r="K395" i="13"/>
  <c r="E397" i="13"/>
  <c r="Q395" i="13"/>
  <c r="L395" i="13" s="1"/>
  <c r="AF394" i="17" l="1"/>
  <c r="U396" i="17"/>
  <c r="AA396" i="17" s="1"/>
  <c r="AB394" i="17"/>
  <c r="AD394" i="17"/>
  <c r="AC394" i="17"/>
  <c r="AC395" i="17" s="1"/>
  <c r="AD395" i="17"/>
  <c r="AA395" i="17"/>
  <c r="N397" i="13"/>
  <c r="O397" i="13"/>
  <c r="X394" i="17"/>
  <c r="S395" i="17"/>
  <c r="AE394" i="17"/>
  <c r="AE395" i="17" s="1"/>
  <c r="R398" i="17"/>
  <c r="Y398" i="17" s="1"/>
  <c r="W397" i="17"/>
  <c r="T397" i="17"/>
  <c r="O396" i="17"/>
  <c r="N396" i="17"/>
  <c r="Q395" i="17"/>
  <c r="L395" i="17" s="1"/>
  <c r="H395" i="17"/>
  <c r="G395" i="17"/>
  <c r="K395" i="17"/>
  <c r="M396" i="17"/>
  <c r="P396" i="17"/>
  <c r="F396" i="17"/>
  <c r="E397" i="17"/>
  <c r="U397" i="17" s="1"/>
  <c r="I396" i="13"/>
  <c r="P397" i="13"/>
  <c r="F397" i="13"/>
  <c r="M397" i="13"/>
  <c r="I395" i="17"/>
  <c r="J395" i="17"/>
  <c r="G396" i="13"/>
  <c r="K396" i="13"/>
  <c r="J396" i="13"/>
  <c r="H396" i="13"/>
  <c r="E398" i="13"/>
  <c r="Q396" i="13"/>
  <c r="L396" i="13" s="1"/>
  <c r="Z396" i="17" l="1"/>
  <c r="S396" i="17" s="1"/>
  <c r="X395" i="17"/>
  <c r="AC396" i="17" s="1"/>
  <c r="N398" i="13"/>
  <c r="O398" i="13"/>
  <c r="AD396" i="17"/>
  <c r="AB395" i="17"/>
  <c r="AF395" i="17"/>
  <c r="V397" i="17"/>
  <c r="Z397" i="17" s="1"/>
  <c r="R399" i="17"/>
  <c r="Y399" i="17" s="1"/>
  <c r="W398" i="17"/>
  <c r="T398" i="17"/>
  <c r="I396" i="17"/>
  <c r="O397" i="17"/>
  <c r="N397" i="17"/>
  <c r="Q396" i="17"/>
  <c r="L396" i="17" s="1"/>
  <c r="G396" i="17"/>
  <c r="K396" i="17"/>
  <c r="I397" i="13"/>
  <c r="P397" i="17"/>
  <c r="E398" i="17"/>
  <c r="V398" i="17" s="1"/>
  <c r="F397" i="17"/>
  <c r="M397" i="17"/>
  <c r="J396" i="17"/>
  <c r="P398" i="13"/>
  <c r="F398" i="13"/>
  <c r="M398" i="13"/>
  <c r="H396" i="17"/>
  <c r="H397" i="13"/>
  <c r="J397" i="13"/>
  <c r="K397" i="13"/>
  <c r="G397" i="13"/>
  <c r="E399" i="13"/>
  <c r="Q397" i="13"/>
  <c r="L397" i="13" s="1"/>
  <c r="S397" i="17" l="1"/>
  <c r="AA397" i="17"/>
  <c r="AF396" i="17"/>
  <c r="N399" i="13"/>
  <c r="O399" i="13"/>
  <c r="X396" i="17"/>
  <c r="AD397" i="17" s="1"/>
  <c r="AB396" i="17"/>
  <c r="AE396" i="17"/>
  <c r="U398" i="17"/>
  <c r="R400" i="17"/>
  <c r="Y400" i="17" s="1"/>
  <c r="W399" i="17"/>
  <c r="T399" i="17"/>
  <c r="H397" i="17"/>
  <c r="N398" i="17"/>
  <c r="O398" i="17"/>
  <c r="Q397" i="17"/>
  <c r="L397" i="17" s="1"/>
  <c r="J397" i="17"/>
  <c r="K397" i="17"/>
  <c r="I398" i="13"/>
  <c r="M398" i="17"/>
  <c r="F398" i="17"/>
  <c r="P398" i="17"/>
  <c r="E399" i="17"/>
  <c r="U399" i="17" s="1"/>
  <c r="P399" i="13"/>
  <c r="F399" i="13"/>
  <c r="M399" i="13"/>
  <c r="G397" i="17"/>
  <c r="I397" i="17"/>
  <c r="H398" i="13"/>
  <c r="G398" i="13"/>
  <c r="K398" i="13"/>
  <c r="J398" i="13"/>
  <c r="Q398" i="13"/>
  <c r="L398" i="13" s="1"/>
  <c r="E400" i="13"/>
  <c r="AB397" i="17" l="1"/>
  <c r="V399" i="17"/>
  <c r="Z399" i="17" s="1"/>
  <c r="X397" i="17"/>
  <c r="AB398" i="17" s="1"/>
  <c r="Q399" i="13"/>
  <c r="L399" i="13" s="1"/>
  <c r="N400" i="13"/>
  <c r="O400" i="13"/>
  <c r="AF397" i="17"/>
  <c r="AF398" i="17" s="1"/>
  <c r="Z398" i="17"/>
  <c r="S398" i="17" s="1"/>
  <c r="AA398" i="17"/>
  <c r="AC397" i="17"/>
  <c r="AE397" i="17"/>
  <c r="R401" i="17"/>
  <c r="Y401" i="17" s="1"/>
  <c r="W400" i="17"/>
  <c r="T400" i="17"/>
  <c r="O399" i="17"/>
  <c r="N399" i="17"/>
  <c r="G398" i="17"/>
  <c r="Q398" i="17"/>
  <c r="L398" i="17" s="1"/>
  <c r="H398" i="17"/>
  <c r="K398" i="17"/>
  <c r="I398" i="17"/>
  <c r="J398" i="17"/>
  <c r="P400" i="13"/>
  <c r="M400" i="13"/>
  <c r="F400" i="13"/>
  <c r="I399" i="13"/>
  <c r="M399" i="17"/>
  <c r="P399" i="17"/>
  <c r="F399" i="17"/>
  <c r="E400" i="17"/>
  <c r="V400" i="17" s="1"/>
  <c r="H399" i="13"/>
  <c r="G399" i="13"/>
  <c r="K399" i="13"/>
  <c r="J399" i="13"/>
  <c r="E401" i="13"/>
  <c r="AE398" i="17" l="1"/>
  <c r="AC398" i="17"/>
  <c r="S399" i="17"/>
  <c r="AA399" i="17"/>
  <c r="AD398" i="17"/>
  <c r="X398" i="17"/>
  <c r="AB399" i="17"/>
  <c r="N401" i="13"/>
  <c r="O401" i="13"/>
  <c r="Q399" i="17"/>
  <c r="U400" i="17"/>
  <c r="R402" i="17"/>
  <c r="Y402" i="17" s="1"/>
  <c r="W401" i="17"/>
  <c r="T401" i="17"/>
  <c r="O400" i="17"/>
  <c r="N400" i="17"/>
  <c r="I400" i="13"/>
  <c r="G399" i="17"/>
  <c r="H399" i="17"/>
  <c r="K399" i="17"/>
  <c r="J399" i="17"/>
  <c r="I399" i="17"/>
  <c r="P400" i="17"/>
  <c r="M400" i="17"/>
  <c r="F400" i="17"/>
  <c r="E401" i="17"/>
  <c r="U401" i="17" s="1"/>
  <c r="P401" i="13"/>
  <c r="F401" i="13"/>
  <c r="M401" i="13"/>
  <c r="J400" i="13"/>
  <c r="H400" i="13"/>
  <c r="K400" i="13"/>
  <c r="G400" i="13"/>
  <c r="Q400" i="13"/>
  <c r="L400" i="13" s="1"/>
  <c r="E402" i="13"/>
  <c r="AC399" i="17" l="1"/>
  <c r="AE399" i="17"/>
  <c r="AF399" i="17"/>
  <c r="AD399" i="17"/>
  <c r="V401" i="17"/>
  <c r="Z401" i="17" s="1"/>
  <c r="X399" i="17"/>
  <c r="AC400" i="17" s="1"/>
  <c r="L399" i="17"/>
  <c r="G400" i="17" s="1"/>
  <c r="N402" i="13"/>
  <c r="O402" i="13"/>
  <c r="Z400" i="17"/>
  <c r="S400" i="17" s="1"/>
  <c r="AA400" i="17"/>
  <c r="R403" i="17"/>
  <c r="Y403" i="17" s="1"/>
  <c r="W402" i="17"/>
  <c r="T402" i="17"/>
  <c r="Q400" i="17"/>
  <c r="O401" i="17"/>
  <c r="N401" i="17"/>
  <c r="E402" i="17"/>
  <c r="V402" i="17" s="1"/>
  <c r="P401" i="17"/>
  <c r="M401" i="17"/>
  <c r="F401" i="17"/>
  <c r="I401" i="13"/>
  <c r="P402" i="13"/>
  <c r="F402" i="13"/>
  <c r="M402" i="13"/>
  <c r="G401" i="13"/>
  <c r="K401" i="13"/>
  <c r="H401" i="13"/>
  <c r="J401" i="13"/>
  <c r="E403" i="13"/>
  <c r="Q401" i="13"/>
  <c r="L401" i="13" s="1"/>
  <c r="AE400" i="17" l="1"/>
  <c r="AD400" i="17"/>
  <c r="X400" i="17"/>
  <c r="AC401" i="17" s="1"/>
  <c r="J400" i="17"/>
  <c r="I400" i="17"/>
  <c r="AF400" i="17"/>
  <c r="AF401" i="17" s="1"/>
  <c r="K400" i="17"/>
  <c r="AB400" i="17"/>
  <c r="AB401" i="17" s="1"/>
  <c r="L400" i="17"/>
  <c r="G401" i="17" s="1"/>
  <c r="AA401" i="17"/>
  <c r="H400" i="17"/>
  <c r="U402" i="17"/>
  <c r="Z402" i="17" s="1"/>
  <c r="N403" i="13"/>
  <c r="O403" i="13"/>
  <c r="AE401" i="17"/>
  <c r="AD401" i="17"/>
  <c r="S401" i="17"/>
  <c r="R404" i="17"/>
  <c r="Y404" i="17" s="1"/>
  <c r="W403" i="17"/>
  <c r="T403" i="17"/>
  <c r="O402" i="17"/>
  <c r="N402" i="17"/>
  <c r="I402" i="13"/>
  <c r="Q401" i="17"/>
  <c r="P403" i="13"/>
  <c r="F403" i="13"/>
  <c r="M403" i="13"/>
  <c r="E403" i="17"/>
  <c r="V403" i="17" s="1"/>
  <c r="P402" i="17"/>
  <c r="F402" i="17"/>
  <c r="M402" i="17"/>
  <c r="J402" i="13"/>
  <c r="H402" i="13"/>
  <c r="G402" i="13"/>
  <c r="K402" i="13"/>
  <c r="Q402" i="13"/>
  <c r="L402" i="13" s="1"/>
  <c r="E404" i="13"/>
  <c r="I401" i="17" l="1"/>
  <c r="J401" i="17"/>
  <c r="H401" i="17"/>
  <c r="K401" i="17"/>
  <c r="K402" i="17" s="1"/>
  <c r="AA402" i="17"/>
  <c r="U403" i="17"/>
  <c r="Z403" i="17" s="1"/>
  <c r="X401" i="17"/>
  <c r="AD402" i="17" s="1"/>
  <c r="N404" i="13"/>
  <c r="O404" i="13"/>
  <c r="L401" i="17"/>
  <c r="S402" i="17"/>
  <c r="Q402" i="17"/>
  <c r="R405" i="17"/>
  <c r="Y405" i="17" s="1"/>
  <c r="W404" i="17"/>
  <c r="T404" i="17"/>
  <c r="O403" i="17"/>
  <c r="N403" i="17"/>
  <c r="I403" i="13"/>
  <c r="G402" i="17"/>
  <c r="P404" i="13"/>
  <c r="F404" i="13"/>
  <c r="M404" i="13"/>
  <c r="E404" i="17"/>
  <c r="U404" i="17" s="1"/>
  <c r="P403" i="17"/>
  <c r="F403" i="17"/>
  <c r="M403" i="17"/>
  <c r="K403" i="13"/>
  <c r="G403" i="13"/>
  <c r="H403" i="13"/>
  <c r="J403" i="13"/>
  <c r="Q403" i="13"/>
  <c r="L403" i="13" s="1"/>
  <c r="E405" i="13"/>
  <c r="I402" i="17" l="1"/>
  <c r="AC402" i="17"/>
  <c r="J402" i="17"/>
  <c r="H402" i="17"/>
  <c r="X402" i="17"/>
  <c r="AD403" i="17" s="1"/>
  <c r="AF402" i="17"/>
  <c r="AF403" i="17" s="1"/>
  <c r="AB402" i="17"/>
  <c r="AB403" i="17" s="1"/>
  <c r="AE402" i="17"/>
  <c r="AE403" i="17" s="1"/>
  <c r="AA403" i="17"/>
  <c r="V404" i="17"/>
  <c r="Z404" i="17" s="1"/>
  <c r="N405" i="13"/>
  <c r="O405" i="13"/>
  <c r="S403" i="17"/>
  <c r="L402" i="17"/>
  <c r="K403" i="17" s="1"/>
  <c r="R406" i="17"/>
  <c r="Y406" i="17" s="1"/>
  <c r="W405" i="17"/>
  <c r="T405" i="17"/>
  <c r="Q403" i="17"/>
  <c r="O404" i="17"/>
  <c r="N404" i="17"/>
  <c r="I404" i="13"/>
  <c r="P405" i="13"/>
  <c r="F405" i="13"/>
  <c r="M405" i="13"/>
  <c r="F404" i="17"/>
  <c r="E405" i="17"/>
  <c r="V405" i="17" s="1"/>
  <c r="P404" i="17"/>
  <c r="M404" i="17"/>
  <c r="J404" i="13"/>
  <c r="H404" i="13"/>
  <c r="G404" i="13"/>
  <c r="K404" i="13"/>
  <c r="E406" i="13"/>
  <c r="Q404" i="13"/>
  <c r="L404" i="13" s="1"/>
  <c r="AC403" i="17" l="1"/>
  <c r="U405" i="17"/>
  <c r="AA405" i="17" s="1"/>
  <c r="Q405" i="13"/>
  <c r="L405" i="13" s="1"/>
  <c r="AA404" i="17"/>
  <c r="I403" i="17"/>
  <c r="G403" i="17"/>
  <c r="N406" i="13"/>
  <c r="O406" i="13"/>
  <c r="J403" i="17"/>
  <c r="L403" i="17"/>
  <c r="H403" i="17"/>
  <c r="S404" i="17"/>
  <c r="X403" i="17"/>
  <c r="AF404" i="17" s="1"/>
  <c r="R407" i="17"/>
  <c r="Y407" i="17" s="1"/>
  <c r="W406" i="17"/>
  <c r="T406" i="17"/>
  <c r="O405" i="17"/>
  <c r="N405" i="17"/>
  <c r="Q404" i="17"/>
  <c r="I405" i="13"/>
  <c r="E406" i="17"/>
  <c r="V406" i="17" s="1"/>
  <c r="M405" i="17"/>
  <c r="F405" i="17"/>
  <c r="P405" i="17"/>
  <c r="P406" i="13"/>
  <c r="F406" i="13"/>
  <c r="M406" i="13"/>
  <c r="K405" i="13"/>
  <c r="G405" i="13"/>
  <c r="H405" i="13"/>
  <c r="J405" i="13"/>
  <c r="E407" i="13"/>
  <c r="Z405" i="17" l="1"/>
  <c r="S405" i="17" s="1"/>
  <c r="AE404" i="17"/>
  <c r="U406" i="17"/>
  <c r="AA406" i="17" s="1"/>
  <c r="I404" i="17"/>
  <c r="H404" i="17"/>
  <c r="J404" i="17"/>
  <c r="G404" i="17"/>
  <c r="K404" i="17"/>
  <c r="L404" i="17"/>
  <c r="X404" i="17"/>
  <c r="N407" i="13"/>
  <c r="O407" i="13"/>
  <c r="AD404" i="17"/>
  <c r="AB404" i="17"/>
  <c r="AC404" i="17"/>
  <c r="R408" i="17"/>
  <c r="Y408" i="17" s="1"/>
  <c r="W407" i="17"/>
  <c r="T407" i="17"/>
  <c r="O406" i="17"/>
  <c r="N406" i="17"/>
  <c r="Q405" i="17"/>
  <c r="P406" i="17"/>
  <c r="E407" i="17"/>
  <c r="V407" i="17" s="1"/>
  <c r="F406" i="17"/>
  <c r="M406" i="17"/>
  <c r="P407" i="13"/>
  <c r="F407" i="13"/>
  <c r="M407" i="13"/>
  <c r="I406" i="13"/>
  <c r="J406" i="13"/>
  <c r="H406" i="13"/>
  <c r="G406" i="13"/>
  <c r="K406" i="13"/>
  <c r="E408" i="13"/>
  <c r="Q406" i="13"/>
  <c r="L406" i="13" s="1"/>
  <c r="Z406" i="17" l="1"/>
  <c r="S406" i="17" s="1"/>
  <c r="H405" i="17"/>
  <c r="G405" i="17"/>
  <c r="J405" i="17"/>
  <c r="K405" i="17"/>
  <c r="I405" i="17"/>
  <c r="L405" i="17"/>
  <c r="K406" i="17" s="1"/>
  <c r="AD405" i="17"/>
  <c r="X405" i="17"/>
  <c r="AB405" i="17"/>
  <c r="N408" i="13"/>
  <c r="O408" i="13"/>
  <c r="AC405" i="17"/>
  <c r="AE405" i="17"/>
  <c r="AF405" i="17"/>
  <c r="U407" i="17"/>
  <c r="R409" i="17"/>
  <c r="Y409" i="17" s="1"/>
  <c r="W408" i="17"/>
  <c r="T408" i="17"/>
  <c r="O407" i="17"/>
  <c r="N407" i="17"/>
  <c r="I407" i="13"/>
  <c r="Q406" i="17"/>
  <c r="M407" i="17"/>
  <c r="F407" i="17"/>
  <c r="E408" i="17"/>
  <c r="V408" i="17" s="1"/>
  <c r="P407" i="17"/>
  <c r="P408" i="13"/>
  <c r="F408" i="13"/>
  <c r="M408" i="13"/>
  <c r="G407" i="13"/>
  <c r="K407" i="13"/>
  <c r="H407" i="13"/>
  <c r="J407" i="13"/>
  <c r="Q407" i="13"/>
  <c r="L407" i="13" s="1"/>
  <c r="E409" i="13"/>
  <c r="H406" i="17" l="1"/>
  <c r="X406" i="17"/>
  <c r="L406" i="17"/>
  <c r="K407" i="17" s="1"/>
  <c r="I406" i="17"/>
  <c r="I407" i="17" s="1"/>
  <c r="G406" i="17"/>
  <c r="J406" i="17"/>
  <c r="J407" i="17" s="1"/>
  <c r="AB406" i="17"/>
  <c r="AB407" i="17" s="1"/>
  <c r="AD406" i="17"/>
  <c r="AD407" i="17" s="1"/>
  <c r="AF406" i="17"/>
  <c r="AE406" i="17"/>
  <c r="AC406" i="17"/>
  <c r="AC407" i="17" s="1"/>
  <c r="Z407" i="17"/>
  <c r="S407" i="17" s="1"/>
  <c r="AA407" i="17"/>
  <c r="N409" i="13"/>
  <c r="O409" i="13"/>
  <c r="U408" i="17"/>
  <c r="R410" i="17"/>
  <c r="Y410" i="17" s="1"/>
  <c r="W409" i="17"/>
  <c r="T409" i="17"/>
  <c r="O408" i="17"/>
  <c r="N408" i="17"/>
  <c r="Q407" i="17"/>
  <c r="L407" i="17" s="1"/>
  <c r="I408" i="13"/>
  <c r="G407" i="17"/>
  <c r="P409" i="13"/>
  <c r="F409" i="13"/>
  <c r="M409" i="13"/>
  <c r="M408" i="17"/>
  <c r="F408" i="17"/>
  <c r="E409" i="17"/>
  <c r="V409" i="17" s="1"/>
  <c r="P408" i="17"/>
  <c r="H408" i="13"/>
  <c r="J408" i="13"/>
  <c r="K408" i="13"/>
  <c r="G408" i="13"/>
  <c r="E410" i="13"/>
  <c r="Q408" i="13"/>
  <c r="L408" i="13" s="1"/>
  <c r="AE407" i="17" l="1"/>
  <c r="AF407" i="17"/>
  <c r="H407" i="17"/>
  <c r="H408" i="17" s="1"/>
  <c r="U409" i="17"/>
  <c r="AA409" i="17" s="1"/>
  <c r="X407" i="17"/>
  <c r="AE408" i="17" s="1"/>
  <c r="N410" i="13"/>
  <c r="O410" i="13"/>
  <c r="Z409" i="17"/>
  <c r="Z408" i="17"/>
  <c r="S408" i="17" s="1"/>
  <c r="AA408" i="17"/>
  <c r="Q408" i="17"/>
  <c r="L408" i="17" s="1"/>
  <c r="R411" i="17"/>
  <c r="Y411" i="17" s="1"/>
  <c r="W410" i="17"/>
  <c r="T410" i="17"/>
  <c r="O409" i="17"/>
  <c r="N409" i="17"/>
  <c r="I409" i="13"/>
  <c r="J408" i="17"/>
  <c r="G408" i="17"/>
  <c r="P410" i="13"/>
  <c r="F410" i="13"/>
  <c r="M410" i="13"/>
  <c r="M409" i="17"/>
  <c r="F409" i="17"/>
  <c r="E410" i="17"/>
  <c r="V410" i="17" s="1"/>
  <c r="P409" i="17"/>
  <c r="I408" i="17"/>
  <c r="K408" i="17"/>
  <c r="H409" i="13"/>
  <c r="K409" i="13"/>
  <c r="G409" i="13"/>
  <c r="J409" i="13"/>
  <c r="E411" i="13"/>
  <c r="Q409" i="13"/>
  <c r="L409" i="13" s="1"/>
  <c r="AC408" i="17" l="1"/>
  <c r="AD408" i="17"/>
  <c r="AF408" i="17"/>
  <c r="AB408" i="17"/>
  <c r="X408" i="17"/>
  <c r="AD409" i="17" s="1"/>
  <c r="S409" i="17"/>
  <c r="N411" i="13"/>
  <c r="O411" i="13"/>
  <c r="U410" i="17"/>
  <c r="I410" i="13"/>
  <c r="R412" i="17"/>
  <c r="Y412" i="17" s="1"/>
  <c r="W411" i="17"/>
  <c r="T411" i="17"/>
  <c r="O410" i="17"/>
  <c r="N410" i="17"/>
  <c r="I409" i="17"/>
  <c r="Q409" i="17"/>
  <c r="L409" i="17" s="1"/>
  <c r="J409" i="17"/>
  <c r="H409" i="17"/>
  <c r="K409" i="17"/>
  <c r="P410" i="17"/>
  <c r="M410" i="17"/>
  <c r="E411" i="17"/>
  <c r="U411" i="17" s="1"/>
  <c r="F410" i="17"/>
  <c r="P411" i="13"/>
  <c r="F411" i="13"/>
  <c r="M411" i="13"/>
  <c r="G409" i="17"/>
  <c r="J410" i="13"/>
  <c r="H410" i="13"/>
  <c r="K410" i="13"/>
  <c r="G410" i="13"/>
  <c r="Q410" i="13"/>
  <c r="L410" i="13" s="1"/>
  <c r="E412" i="13"/>
  <c r="AB409" i="17" l="1"/>
  <c r="V411" i="17"/>
  <c r="Z411" i="17" s="1"/>
  <c r="AE409" i="17"/>
  <c r="AF409" i="17"/>
  <c r="AC409" i="17"/>
  <c r="Z410" i="17"/>
  <c r="S410" i="17" s="1"/>
  <c r="AA410" i="17"/>
  <c r="N412" i="13"/>
  <c r="O412" i="13"/>
  <c r="X409" i="17"/>
  <c r="R413" i="17"/>
  <c r="Y413" i="17" s="1"/>
  <c r="W412" i="17"/>
  <c r="T412" i="17"/>
  <c r="I410" i="17"/>
  <c r="O411" i="17"/>
  <c r="N411" i="17"/>
  <c r="G410" i="17"/>
  <c r="Q410" i="17"/>
  <c r="L410" i="17" s="1"/>
  <c r="K410" i="17"/>
  <c r="H410" i="17"/>
  <c r="P412" i="13"/>
  <c r="F412" i="13"/>
  <c r="M412" i="13"/>
  <c r="I411" i="13"/>
  <c r="J410" i="17"/>
  <c r="P411" i="17"/>
  <c r="F411" i="17"/>
  <c r="E412" i="17"/>
  <c r="V412" i="17" s="1"/>
  <c r="M411" i="17"/>
  <c r="G411" i="13"/>
  <c r="K411" i="13"/>
  <c r="H411" i="13"/>
  <c r="J411" i="13"/>
  <c r="Q411" i="13"/>
  <c r="L411" i="13" s="1"/>
  <c r="E413" i="13"/>
  <c r="AA411" i="17" l="1"/>
  <c r="AF410" i="17"/>
  <c r="U412" i="17"/>
  <c r="Z412" i="17" s="1"/>
  <c r="S411" i="17"/>
  <c r="N413" i="13"/>
  <c r="O413" i="13"/>
  <c r="X410" i="17"/>
  <c r="AB410" i="17"/>
  <c r="AD410" i="17"/>
  <c r="AE410" i="17"/>
  <c r="AC410" i="17"/>
  <c r="Q411" i="17"/>
  <c r="L411" i="17" s="1"/>
  <c r="R414" i="17"/>
  <c r="Y414" i="17" s="1"/>
  <c r="W413" i="17"/>
  <c r="T413" i="17"/>
  <c r="O412" i="17"/>
  <c r="N412" i="17"/>
  <c r="I412" i="13"/>
  <c r="K411" i="17"/>
  <c r="P413" i="13"/>
  <c r="F413" i="13"/>
  <c r="M413" i="13"/>
  <c r="F412" i="17"/>
  <c r="P412" i="17"/>
  <c r="M412" i="17"/>
  <c r="E413" i="17"/>
  <c r="U413" i="17" s="1"/>
  <c r="I411" i="17"/>
  <c r="H411" i="17"/>
  <c r="J411" i="17"/>
  <c r="G411" i="17"/>
  <c r="J412" i="13"/>
  <c r="H412" i="13"/>
  <c r="K412" i="13"/>
  <c r="G412" i="13"/>
  <c r="E414" i="13"/>
  <c r="Q412" i="13"/>
  <c r="L412" i="13" s="1"/>
  <c r="S412" i="17" l="1"/>
  <c r="AA412" i="17"/>
  <c r="V413" i="17"/>
  <c r="Z413" i="17" s="1"/>
  <c r="X411" i="17"/>
  <c r="AB411" i="17"/>
  <c r="N414" i="13"/>
  <c r="O414" i="13"/>
  <c r="AC411" i="17"/>
  <c r="AE411" i="17"/>
  <c r="AD411" i="17"/>
  <c r="AF411" i="17"/>
  <c r="R415" i="17"/>
  <c r="Y415" i="17" s="1"/>
  <c r="W414" i="17"/>
  <c r="T414" i="17"/>
  <c r="O413" i="17"/>
  <c r="N413" i="17"/>
  <c r="I412" i="17"/>
  <c r="Q412" i="17"/>
  <c r="L412" i="17" s="1"/>
  <c r="G412" i="17"/>
  <c r="I413" i="13"/>
  <c r="P414" i="13"/>
  <c r="F414" i="13"/>
  <c r="M414" i="13"/>
  <c r="J412" i="17"/>
  <c r="P413" i="17"/>
  <c r="F413" i="17"/>
  <c r="E414" i="17"/>
  <c r="V414" i="17" s="1"/>
  <c r="M413" i="17"/>
  <c r="H412" i="17"/>
  <c r="K412" i="17"/>
  <c r="G413" i="13"/>
  <c r="K413" i="13"/>
  <c r="H413" i="13"/>
  <c r="J413" i="13"/>
  <c r="Q413" i="13"/>
  <c r="L413" i="13" s="1"/>
  <c r="E415" i="13"/>
  <c r="S413" i="17" l="1"/>
  <c r="AB412" i="17"/>
  <c r="U414" i="17"/>
  <c r="Z414" i="17" s="1"/>
  <c r="AF412" i="17"/>
  <c r="AA413" i="17"/>
  <c r="AD412" i="17"/>
  <c r="AE412" i="17"/>
  <c r="AC412" i="17"/>
  <c r="X412" i="17"/>
  <c r="N415" i="13"/>
  <c r="O415" i="13"/>
  <c r="R416" i="17"/>
  <c r="Y416" i="17" s="1"/>
  <c r="W415" i="17"/>
  <c r="T415" i="17"/>
  <c r="O414" i="17"/>
  <c r="N414" i="17"/>
  <c r="Q413" i="17"/>
  <c r="L413" i="17" s="1"/>
  <c r="J413" i="17"/>
  <c r="G413" i="17"/>
  <c r="P415" i="13"/>
  <c r="F415" i="13"/>
  <c r="M415" i="13"/>
  <c r="K413" i="17"/>
  <c r="I414" i="13"/>
  <c r="P414" i="17"/>
  <c r="F414" i="17"/>
  <c r="M414" i="17"/>
  <c r="E415" i="17"/>
  <c r="V415" i="17" s="1"/>
  <c r="H413" i="17"/>
  <c r="I413" i="17"/>
  <c r="J414" i="13"/>
  <c r="H414" i="13"/>
  <c r="K414" i="13"/>
  <c r="G414" i="13"/>
  <c r="E416" i="13"/>
  <c r="Q414" i="13"/>
  <c r="L414" i="13" s="1"/>
  <c r="S414" i="17" l="1"/>
  <c r="AA414" i="17"/>
  <c r="AC413" i="17"/>
  <c r="AF413" i="17"/>
  <c r="AD413" i="17"/>
  <c r="U415" i="17"/>
  <c r="AA415" i="17" s="1"/>
  <c r="AE413" i="17"/>
  <c r="AB413" i="17"/>
  <c r="X413" i="17"/>
  <c r="N416" i="13"/>
  <c r="O416" i="13"/>
  <c r="Q414" i="17"/>
  <c r="L414" i="17" s="1"/>
  <c r="R417" i="17"/>
  <c r="Y417" i="17" s="1"/>
  <c r="W416" i="17"/>
  <c r="T416" i="17"/>
  <c r="J414" i="17"/>
  <c r="O415" i="17"/>
  <c r="N415" i="17"/>
  <c r="K414" i="17"/>
  <c r="I414" i="17"/>
  <c r="G414" i="17"/>
  <c r="H414" i="17"/>
  <c r="P416" i="13"/>
  <c r="F416" i="13"/>
  <c r="M416" i="13"/>
  <c r="I415" i="13"/>
  <c r="M415" i="17"/>
  <c r="P415" i="17"/>
  <c r="F415" i="17"/>
  <c r="E416" i="17"/>
  <c r="V416" i="17" s="1"/>
  <c r="G415" i="13"/>
  <c r="K415" i="13"/>
  <c r="H415" i="13"/>
  <c r="J415" i="13"/>
  <c r="Q415" i="13"/>
  <c r="L415" i="13" s="1"/>
  <c r="E417" i="13"/>
  <c r="AD414" i="17" l="1"/>
  <c r="Z415" i="17"/>
  <c r="S415" i="17" s="1"/>
  <c r="AC414" i="17"/>
  <c r="AB414" i="17"/>
  <c r="AE414" i="17"/>
  <c r="H415" i="17"/>
  <c r="AF414" i="17"/>
  <c r="X414" i="17"/>
  <c r="AB415" i="17" s="1"/>
  <c r="N417" i="13"/>
  <c r="O417" i="13"/>
  <c r="Q415" i="17"/>
  <c r="L415" i="17" s="1"/>
  <c r="U416" i="17"/>
  <c r="R418" i="17"/>
  <c r="Y418" i="17" s="1"/>
  <c r="W417" i="17"/>
  <c r="T417" i="17"/>
  <c r="J415" i="17"/>
  <c r="O416" i="17"/>
  <c r="N416" i="17"/>
  <c r="G415" i="17"/>
  <c r="K415" i="17"/>
  <c r="E417" i="17"/>
  <c r="V417" i="17" s="1"/>
  <c r="M416" i="17"/>
  <c r="P416" i="17"/>
  <c r="F416" i="17"/>
  <c r="I415" i="17"/>
  <c r="P417" i="13"/>
  <c r="F417" i="13"/>
  <c r="M417" i="13"/>
  <c r="I416" i="13"/>
  <c r="J416" i="13"/>
  <c r="H416" i="13"/>
  <c r="G416" i="13"/>
  <c r="K416" i="13"/>
  <c r="E418" i="13"/>
  <c r="Q416" i="13"/>
  <c r="L416" i="13" s="1"/>
  <c r="AC415" i="17" l="1"/>
  <c r="AE415" i="17"/>
  <c r="U417" i="17"/>
  <c r="Z417" i="17" s="1"/>
  <c r="AF415" i="17"/>
  <c r="Z416" i="17"/>
  <c r="S416" i="17" s="1"/>
  <c r="AA416" i="17"/>
  <c r="X415" i="17"/>
  <c r="AE416" i="17" s="1"/>
  <c r="AD415" i="17"/>
  <c r="N418" i="13"/>
  <c r="O418" i="13"/>
  <c r="R419" i="17"/>
  <c r="Y419" i="17" s="1"/>
  <c r="W418" i="17"/>
  <c r="T418" i="17"/>
  <c r="O417" i="17"/>
  <c r="N417" i="17"/>
  <c r="I417" i="13"/>
  <c r="Q416" i="17"/>
  <c r="L416" i="17" s="1"/>
  <c r="K416" i="17"/>
  <c r="H416" i="17"/>
  <c r="I416" i="17"/>
  <c r="P418" i="13"/>
  <c r="F418" i="13"/>
  <c r="M418" i="13"/>
  <c r="E418" i="17"/>
  <c r="U418" i="17" s="1"/>
  <c r="F417" i="17"/>
  <c r="P417" i="17"/>
  <c r="M417" i="17"/>
  <c r="J416" i="17"/>
  <c r="G416" i="17"/>
  <c r="K417" i="13"/>
  <c r="G417" i="13"/>
  <c r="H417" i="13"/>
  <c r="J417" i="13"/>
  <c r="E419" i="13"/>
  <c r="Q417" i="13"/>
  <c r="L417" i="13" s="1"/>
  <c r="V418" i="17" l="1"/>
  <c r="Z418" i="17" s="1"/>
  <c r="AA417" i="17"/>
  <c r="S417" i="17"/>
  <c r="Q417" i="17"/>
  <c r="L417" i="17" s="1"/>
  <c r="AC416" i="17"/>
  <c r="AF416" i="17"/>
  <c r="AD416" i="17"/>
  <c r="N419" i="13"/>
  <c r="O419" i="13"/>
  <c r="X416" i="17"/>
  <c r="AB416" i="17"/>
  <c r="R420" i="17"/>
  <c r="Y420" i="17" s="1"/>
  <c r="W419" i="17"/>
  <c r="T419" i="17"/>
  <c r="O418" i="17"/>
  <c r="N418" i="17"/>
  <c r="H417" i="17"/>
  <c r="I418" i="13"/>
  <c r="K417" i="17"/>
  <c r="P418" i="17"/>
  <c r="E419" i="17"/>
  <c r="V419" i="17" s="1"/>
  <c r="F418" i="17"/>
  <c r="M418" i="17"/>
  <c r="P419" i="13"/>
  <c r="F419" i="13"/>
  <c r="M419" i="13"/>
  <c r="G417" i="17"/>
  <c r="J417" i="17"/>
  <c r="I417" i="17"/>
  <c r="H418" i="13"/>
  <c r="J418" i="13"/>
  <c r="G418" i="13"/>
  <c r="K418" i="13"/>
  <c r="Q418" i="13"/>
  <c r="L418" i="13" s="1"/>
  <c r="E420" i="13"/>
  <c r="AB417" i="17" l="1"/>
  <c r="S418" i="17"/>
  <c r="AA418" i="17"/>
  <c r="X417" i="17"/>
  <c r="AF417" i="17"/>
  <c r="AC417" i="17"/>
  <c r="AC418" i="17" s="1"/>
  <c r="AE417" i="17"/>
  <c r="AE418" i="17" s="1"/>
  <c r="AB418" i="17"/>
  <c r="U419" i="17"/>
  <c r="N420" i="13"/>
  <c r="O420" i="13"/>
  <c r="AD417" i="17"/>
  <c r="R421" i="17"/>
  <c r="Y421" i="17" s="1"/>
  <c r="W420" i="17"/>
  <c r="T420" i="17"/>
  <c r="O419" i="17"/>
  <c r="N419" i="17"/>
  <c r="Q418" i="17"/>
  <c r="L418" i="17" s="1"/>
  <c r="G418" i="17"/>
  <c r="H418" i="17"/>
  <c r="K418" i="17"/>
  <c r="P420" i="13"/>
  <c r="F420" i="13"/>
  <c r="M420" i="13"/>
  <c r="I419" i="13"/>
  <c r="P419" i="17"/>
  <c r="F419" i="17"/>
  <c r="M419" i="17"/>
  <c r="E420" i="17"/>
  <c r="V420" i="17" s="1"/>
  <c r="I418" i="17"/>
  <c r="J418" i="17"/>
  <c r="K419" i="13"/>
  <c r="G419" i="13"/>
  <c r="J419" i="13"/>
  <c r="H419" i="13"/>
  <c r="Q419" i="13"/>
  <c r="L419" i="13" s="1"/>
  <c r="E421" i="13"/>
  <c r="AD418" i="17" l="1"/>
  <c r="AF418" i="17"/>
  <c r="X418" i="17"/>
  <c r="AB419" i="17" s="1"/>
  <c r="U420" i="17"/>
  <c r="AA420" i="17" s="1"/>
  <c r="Z419" i="17"/>
  <c r="S419" i="17" s="1"/>
  <c r="AA419" i="17"/>
  <c r="AC419" i="17"/>
  <c r="N421" i="13"/>
  <c r="O421" i="13"/>
  <c r="R422" i="17"/>
  <c r="Y422" i="17" s="1"/>
  <c r="W421" i="17"/>
  <c r="T421" i="17"/>
  <c r="O420" i="17"/>
  <c r="N420" i="17"/>
  <c r="Q419" i="17"/>
  <c r="L419" i="17" s="1"/>
  <c r="G419" i="17"/>
  <c r="K419" i="17"/>
  <c r="I419" i="17"/>
  <c r="H419" i="17"/>
  <c r="J419" i="17"/>
  <c r="P420" i="17"/>
  <c r="E421" i="17"/>
  <c r="V421" i="17" s="1"/>
  <c r="F420" i="17"/>
  <c r="M420" i="17"/>
  <c r="P421" i="13"/>
  <c r="F421" i="13"/>
  <c r="M421" i="13"/>
  <c r="I420" i="13"/>
  <c r="H420" i="13"/>
  <c r="K420" i="13"/>
  <c r="J420" i="13"/>
  <c r="G420" i="13"/>
  <c r="E422" i="13"/>
  <c r="Q420" i="13"/>
  <c r="L420" i="13" s="1"/>
  <c r="AE419" i="17" l="1"/>
  <c r="AD419" i="17"/>
  <c r="AF419" i="17"/>
  <c r="Z420" i="17"/>
  <c r="S420" i="17" s="1"/>
  <c r="X419" i="17"/>
  <c r="AC420" i="17" s="1"/>
  <c r="AD420" i="17"/>
  <c r="AB420" i="17"/>
  <c r="AF420" i="17"/>
  <c r="N422" i="13"/>
  <c r="O422" i="13"/>
  <c r="U421" i="17"/>
  <c r="R423" i="17"/>
  <c r="Y423" i="17" s="1"/>
  <c r="W422" i="17"/>
  <c r="T422" i="17"/>
  <c r="N421" i="17"/>
  <c r="O421" i="17"/>
  <c r="I420" i="17"/>
  <c r="Q420" i="17"/>
  <c r="L420" i="17" s="1"/>
  <c r="H420" i="17"/>
  <c r="F421" i="17"/>
  <c r="M421" i="17"/>
  <c r="P421" i="17"/>
  <c r="E422" i="17"/>
  <c r="U422" i="17" s="1"/>
  <c r="P422" i="13"/>
  <c r="F422" i="13"/>
  <c r="M422" i="13"/>
  <c r="K420" i="17"/>
  <c r="J420" i="17"/>
  <c r="I421" i="13"/>
  <c r="G420" i="17"/>
  <c r="G421" i="13"/>
  <c r="J421" i="13"/>
  <c r="K421" i="13"/>
  <c r="H421" i="13"/>
  <c r="Q421" i="13"/>
  <c r="L421" i="13" s="1"/>
  <c r="E423" i="13"/>
  <c r="AE420" i="17" l="1"/>
  <c r="Q421" i="17"/>
  <c r="N423" i="13"/>
  <c r="O423" i="13"/>
  <c r="AA421" i="17"/>
  <c r="Z421" i="17"/>
  <c r="S421" i="17" s="1"/>
  <c r="X420" i="17"/>
  <c r="AF421" i="17" s="1"/>
  <c r="V422" i="17"/>
  <c r="AA422" i="17" s="1"/>
  <c r="R424" i="17"/>
  <c r="Y424" i="17" s="1"/>
  <c r="W423" i="17"/>
  <c r="T423" i="17"/>
  <c r="O422" i="17"/>
  <c r="N422" i="17"/>
  <c r="G421" i="17"/>
  <c r="H421" i="17"/>
  <c r="J421" i="17"/>
  <c r="K421" i="17"/>
  <c r="I421" i="17"/>
  <c r="P423" i="13"/>
  <c r="F423" i="13"/>
  <c r="M423" i="13"/>
  <c r="L421" i="17"/>
  <c r="E423" i="17"/>
  <c r="V423" i="17" s="1"/>
  <c r="F422" i="17"/>
  <c r="M422" i="17"/>
  <c r="P422" i="17"/>
  <c r="I422" i="13"/>
  <c r="K422" i="13"/>
  <c r="H422" i="13"/>
  <c r="J422" i="13"/>
  <c r="G422" i="13"/>
  <c r="Q422" i="13"/>
  <c r="L422" i="13" s="1"/>
  <c r="E424" i="13"/>
  <c r="Z422" i="17" l="1"/>
  <c r="S422" i="17" s="1"/>
  <c r="X421" i="17"/>
  <c r="AD421" i="17"/>
  <c r="U423" i="17"/>
  <c r="AC421" i="17"/>
  <c r="AC422" i="17" s="1"/>
  <c r="AE421" i="17"/>
  <c r="AE422" i="17" s="1"/>
  <c r="N424" i="13"/>
  <c r="O424" i="13"/>
  <c r="AB421" i="17"/>
  <c r="R425" i="17"/>
  <c r="Y425" i="17" s="1"/>
  <c r="W424" i="17"/>
  <c r="T424" i="17"/>
  <c r="O423" i="17"/>
  <c r="N423" i="17"/>
  <c r="Q422" i="17"/>
  <c r="L422" i="17" s="1"/>
  <c r="I422" i="17"/>
  <c r="H422" i="17"/>
  <c r="G422" i="17"/>
  <c r="K422" i="17"/>
  <c r="E424" i="17"/>
  <c r="V424" i="17" s="1"/>
  <c r="P423" i="17"/>
  <c r="F423" i="17"/>
  <c r="M423" i="17"/>
  <c r="P424" i="13"/>
  <c r="F424" i="13"/>
  <c r="M424" i="13"/>
  <c r="I423" i="13"/>
  <c r="J422" i="17"/>
  <c r="H423" i="13"/>
  <c r="G423" i="13"/>
  <c r="J423" i="13"/>
  <c r="K423" i="13"/>
  <c r="Q423" i="13"/>
  <c r="L423" i="13" s="1"/>
  <c r="E425" i="13"/>
  <c r="AB422" i="17" l="1"/>
  <c r="AD422" i="17"/>
  <c r="Z423" i="17"/>
  <c r="S423" i="17" s="1"/>
  <c r="AA423" i="17"/>
  <c r="X422" i="17"/>
  <c r="AC423" i="17" s="1"/>
  <c r="N425" i="13"/>
  <c r="O425" i="13"/>
  <c r="AF422" i="17"/>
  <c r="U424" i="17"/>
  <c r="R426" i="17"/>
  <c r="Y426" i="17" s="1"/>
  <c r="W425" i="17"/>
  <c r="T425" i="17"/>
  <c r="O424" i="17"/>
  <c r="N424" i="17"/>
  <c r="Q423" i="17"/>
  <c r="L423" i="17" s="1"/>
  <c r="I423" i="17"/>
  <c r="G423" i="17"/>
  <c r="F424" i="17"/>
  <c r="E425" i="17"/>
  <c r="U425" i="17" s="1"/>
  <c r="P424" i="17"/>
  <c r="M424" i="17"/>
  <c r="K423" i="17"/>
  <c r="H423" i="17"/>
  <c r="P425" i="13"/>
  <c r="F425" i="13"/>
  <c r="M425" i="13"/>
  <c r="I424" i="13"/>
  <c r="J423" i="17"/>
  <c r="J424" i="13"/>
  <c r="K424" i="13"/>
  <c r="G424" i="13"/>
  <c r="H424" i="13"/>
  <c r="Q424" i="13"/>
  <c r="L424" i="13" s="1"/>
  <c r="E426" i="13"/>
  <c r="V425" i="17" l="1"/>
  <c r="Z425" i="17" s="1"/>
  <c r="X423" i="17"/>
  <c r="N426" i="13"/>
  <c r="O426" i="13"/>
  <c r="AB423" i="17"/>
  <c r="Z424" i="17"/>
  <c r="S424" i="17" s="1"/>
  <c r="AA424" i="17"/>
  <c r="AF423" i="17"/>
  <c r="AD423" i="17"/>
  <c r="AE423" i="17"/>
  <c r="R427" i="17"/>
  <c r="Y427" i="17" s="1"/>
  <c r="W426" i="17"/>
  <c r="V426" i="17"/>
  <c r="T426" i="17"/>
  <c r="O425" i="17"/>
  <c r="N425" i="17"/>
  <c r="I424" i="17"/>
  <c r="Q424" i="17"/>
  <c r="L424" i="17" s="1"/>
  <c r="J424" i="17"/>
  <c r="H424" i="17"/>
  <c r="K424" i="17"/>
  <c r="I425" i="13"/>
  <c r="G424" i="17"/>
  <c r="P425" i="17"/>
  <c r="M425" i="17"/>
  <c r="F425" i="17"/>
  <c r="E426" i="17"/>
  <c r="U426" i="17" s="1"/>
  <c r="P426" i="13"/>
  <c r="F426" i="13"/>
  <c r="M426" i="13"/>
  <c r="H425" i="13"/>
  <c r="G425" i="13"/>
  <c r="K425" i="13"/>
  <c r="J425" i="13"/>
  <c r="Q425" i="13"/>
  <c r="L425" i="13" s="1"/>
  <c r="E427" i="13"/>
  <c r="AB424" i="17" l="1"/>
  <c r="AE424" i="17"/>
  <c r="AA425" i="17"/>
  <c r="S425" i="17"/>
  <c r="Q425" i="17"/>
  <c r="L425" i="17" s="1"/>
  <c r="Z426" i="17"/>
  <c r="S426" i="17" s="1"/>
  <c r="AA426" i="17"/>
  <c r="N427" i="13"/>
  <c r="O427" i="13"/>
  <c r="AD424" i="17"/>
  <c r="AF424" i="17"/>
  <c r="X424" i="17"/>
  <c r="AC424" i="17"/>
  <c r="R428" i="17"/>
  <c r="Y428" i="17" s="1"/>
  <c r="W427" i="17"/>
  <c r="T427" i="17"/>
  <c r="O426" i="17"/>
  <c r="N426" i="17"/>
  <c r="I426" i="13"/>
  <c r="H425" i="17"/>
  <c r="G425" i="17"/>
  <c r="P427" i="13"/>
  <c r="F427" i="13"/>
  <c r="M427" i="13"/>
  <c r="M426" i="17"/>
  <c r="F426" i="17"/>
  <c r="E427" i="17"/>
  <c r="V427" i="17" s="1"/>
  <c r="P426" i="17"/>
  <c r="J425" i="17"/>
  <c r="K425" i="17"/>
  <c r="I425" i="17"/>
  <c r="J426" i="13"/>
  <c r="K426" i="13"/>
  <c r="G426" i="13"/>
  <c r="H426" i="13"/>
  <c r="Q426" i="13"/>
  <c r="L426" i="13" s="1"/>
  <c r="E428" i="13"/>
  <c r="AB425" i="17" l="1"/>
  <c r="X425" i="17"/>
  <c r="AE425" i="17"/>
  <c r="AE426" i="17" s="1"/>
  <c r="AD425" i="17"/>
  <c r="AD426" i="17" s="1"/>
  <c r="AC425" i="17"/>
  <c r="AC426" i="17" s="1"/>
  <c r="AB426" i="17"/>
  <c r="N428" i="13"/>
  <c r="O428" i="13"/>
  <c r="I427" i="13"/>
  <c r="AF425" i="17"/>
  <c r="U427" i="17"/>
  <c r="R429" i="17"/>
  <c r="Y429" i="17" s="1"/>
  <c r="W428" i="17"/>
  <c r="V428" i="17"/>
  <c r="T428" i="17"/>
  <c r="O427" i="17"/>
  <c r="N427" i="17"/>
  <c r="Q426" i="17"/>
  <c r="L426" i="17" s="1"/>
  <c r="G426" i="17"/>
  <c r="H426" i="17"/>
  <c r="K426" i="17"/>
  <c r="P428" i="13"/>
  <c r="F428" i="13"/>
  <c r="M428" i="13"/>
  <c r="J426" i="17"/>
  <c r="P427" i="17"/>
  <c r="E428" i="17"/>
  <c r="U428" i="17" s="1"/>
  <c r="F427" i="17"/>
  <c r="M427" i="17"/>
  <c r="I426" i="17"/>
  <c r="H427" i="13"/>
  <c r="G427" i="13"/>
  <c r="K427" i="13"/>
  <c r="J427" i="13"/>
  <c r="E429" i="13"/>
  <c r="Q427" i="13"/>
  <c r="L427" i="13" s="1"/>
  <c r="AF426" i="17" l="1"/>
  <c r="X426" i="17"/>
  <c r="AD427" i="17" s="1"/>
  <c r="Z428" i="17"/>
  <c r="AA428" i="17"/>
  <c r="AC427" i="17"/>
  <c r="N429" i="13"/>
  <c r="O429" i="13"/>
  <c r="Z427" i="17"/>
  <c r="S427" i="17" s="1"/>
  <c r="AA427" i="17"/>
  <c r="R430" i="17"/>
  <c r="Y430" i="17" s="1"/>
  <c r="W429" i="17"/>
  <c r="V429" i="17"/>
  <c r="U429" i="17"/>
  <c r="T429" i="17"/>
  <c r="O428" i="17"/>
  <c r="N428" i="17"/>
  <c r="Q427" i="17"/>
  <c r="L427" i="17" s="1"/>
  <c r="I427" i="17"/>
  <c r="I428" i="13"/>
  <c r="P429" i="13"/>
  <c r="F429" i="13"/>
  <c r="M429" i="13"/>
  <c r="H427" i="17"/>
  <c r="K427" i="17"/>
  <c r="J427" i="17"/>
  <c r="G427" i="17"/>
  <c r="E429" i="17"/>
  <c r="F428" i="17"/>
  <c r="M428" i="17"/>
  <c r="P428" i="17"/>
  <c r="G428" i="13"/>
  <c r="J428" i="13"/>
  <c r="K428" i="13"/>
  <c r="H428" i="13"/>
  <c r="Q428" i="13"/>
  <c r="L428" i="13" s="1"/>
  <c r="E430" i="13"/>
  <c r="AB427" i="17" l="1"/>
  <c r="AF427" i="17"/>
  <c r="AE427" i="17"/>
  <c r="X427" i="17"/>
  <c r="AD428" i="17" s="1"/>
  <c r="AA429" i="17"/>
  <c r="Z429" i="17"/>
  <c r="N430" i="13"/>
  <c r="O430" i="13"/>
  <c r="S428" i="17"/>
  <c r="R431" i="17"/>
  <c r="Y431" i="17" s="1"/>
  <c r="W430" i="17"/>
  <c r="T430" i="17"/>
  <c r="Q428" i="17"/>
  <c r="L428" i="17" s="1"/>
  <c r="O429" i="17"/>
  <c r="N429" i="17"/>
  <c r="G428" i="17"/>
  <c r="K428" i="17"/>
  <c r="H428" i="17"/>
  <c r="F429" i="17"/>
  <c r="P429" i="17"/>
  <c r="E430" i="17"/>
  <c r="V430" i="17" s="1"/>
  <c r="M429" i="17"/>
  <c r="P430" i="13"/>
  <c r="F430" i="13"/>
  <c r="M430" i="13"/>
  <c r="I428" i="17"/>
  <c r="J428" i="17"/>
  <c r="I429" i="13"/>
  <c r="G429" i="13"/>
  <c r="H429" i="13"/>
  <c r="K429" i="13"/>
  <c r="J429" i="13"/>
  <c r="E431" i="13"/>
  <c r="Q429" i="13"/>
  <c r="L429" i="13" s="1"/>
  <c r="AC428" i="17" l="1"/>
  <c r="AE428" i="17"/>
  <c r="AB428" i="17"/>
  <c r="AF428" i="17"/>
  <c r="N431" i="13"/>
  <c r="O431" i="13"/>
  <c r="S429" i="17"/>
  <c r="X428" i="17"/>
  <c r="U430" i="17"/>
  <c r="R432" i="17"/>
  <c r="Y432" i="17" s="1"/>
  <c r="W431" i="17"/>
  <c r="T431" i="17"/>
  <c r="O430" i="17"/>
  <c r="N430" i="17"/>
  <c r="I429" i="17"/>
  <c r="J429" i="17"/>
  <c r="Q429" i="17"/>
  <c r="L429" i="17" s="1"/>
  <c r="K429" i="17"/>
  <c r="H429" i="17"/>
  <c r="F430" i="17"/>
  <c r="E431" i="17"/>
  <c r="V431" i="17" s="1"/>
  <c r="M430" i="17"/>
  <c r="P430" i="17"/>
  <c r="G429" i="17"/>
  <c r="P431" i="13"/>
  <c r="F431" i="13"/>
  <c r="M431" i="13"/>
  <c r="I430" i="13"/>
  <c r="J430" i="13"/>
  <c r="G430" i="13"/>
  <c r="K430" i="13"/>
  <c r="H430" i="13"/>
  <c r="Q430" i="13"/>
  <c r="L430" i="13" s="1"/>
  <c r="E432" i="13"/>
  <c r="AF429" i="17" l="1"/>
  <c r="AC429" i="17"/>
  <c r="AD429" i="17"/>
  <c r="AB429" i="17"/>
  <c r="U431" i="17"/>
  <c r="Z430" i="17"/>
  <c r="S430" i="17" s="1"/>
  <c r="AA430" i="17"/>
  <c r="AF430" i="17"/>
  <c r="N432" i="13"/>
  <c r="O432" i="13"/>
  <c r="X429" i="17"/>
  <c r="AE429" i="17"/>
  <c r="AE430" i="17" s="1"/>
  <c r="I430" i="17"/>
  <c r="R433" i="17"/>
  <c r="Y433" i="17" s="1"/>
  <c r="W432" i="17"/>
  <c r="V432" i="17"/>
  <c r="T432" i="17"/>
  <c r="Q430" i="17"/>
  <c r="L430" i="17" s="1"/>
  <c r="O431" i="17"/>
  <c r="N431" i="17"/>
  <c r="K430" i="17"/>
  <c r="J430" i="17"/>
  <c r="G430" i="17"/>
  <c r="P432" i="13"/>
  <c r="F432" i="13"/>
  <c r="M432" i="13"/>
  <c r="M431" i="17"/>
  <c r="E432" i="17"/>
  <c r="U432" i="17" s="1"/>
  <c r="P431" i="17"/>
  <c r="F431" i="17"/>
  <c r="I431" i="13"/>
  <c r="H430" i="17"/>
  <c r="H431" i="13"/>
  <c r="G431" i="13"/>
  <c r="J431" i="13"/>
  <c r="K431" i="13"/>
  <c r="Q431" i="13"/>
  <c r="L431" i="13" s="1"/>
  <c r="E433" i="13"/>
  <c r="AB430" i="17" l="1"/>
  <c r="Z432" i="17"/>
  <c r="AA432" i="17"/>
  <c r="Z431" i="17"/>
  <c r="S431" i="17" s="1"/>
  <c r="AA431" i="17"/>
  <c r="N433" i="13"/>
  <c r="O433" i="13"/>
  <c r="X430" i="17"/>
  <c r="AF431" i="17" s="1"/>
  <c r="AD430" i="17"/>
  <c r="AC430" i="17"/>
  <c r="R434" i="17"/>
  <c r="Y434" i="17" s="1"/>
  <c r="W433" i="17"/>
  <c r="T433" i="17"/>
  <c r="Q431" i="17"/>
  <c r="L431" i="17" s="1"/>
  <c r="I431" i="17"/>
  <c r="O432" i="17"/>
  <c r="N432" i="17"/>
  <c r="F432" i="17"/>
  <c r="P432" i="17"/>
  <c r="E433" i="17"/>
  <c r="U433" i="17" s="1"/>
  <c r="M432" i="17"/>
  <c r="P433" i="13"/>
  <c r="F433" i="13"/>
  <c r="M433" i="13"/>
  <c r="I432" i="13"/>
  <c r="H431" i="17"/>
  <c r="K431" i="17"/>
  <c r="J431" i="17"/>
  <c r="G431" i="17"/>
  <c r="K432" i="13"/>
  <c r="J432" i="13"/>
  <c r="G432" i="13"/>
  <c r="H432" i="13"/>
  <c r="E434" i="13"/>
  <c r="Q432" i="13"/>
  <c r="L432" i="13" s="1"/>
  <c r="AB431" i="17" l="1"/>
  <c r="S432" i="17"/>
  <c r="V433" i="17"/>
  <c r="Z433" i="17" s="1"/>
  <c r="S433" i="17" s="1"/>
  <c r="AC431" i="17"/>
  <c r="AE431" i="17"/>
  <c r="AD431" i="17"/>
  <c r="AA433" i="17"/>
  <c r="AE432" i="17"/>
  <c r="N434" i="13"/>
  <c r="O434" i="13"/>
  <c r="X431" i="17"/>
  <c r="Q432" i="17"/>
  <c r="R435" i="17"/>
  <c r="Y435" i="17" s="1"/>
  <c r="W434" i="17"/>
  <c r="U434" i="17"/>
  <c r="T434" i="17"/>
  <c r="O433" i="17"/>
  <c r="N433" i="17"/>
  <c r="G432" i="17"/>
  <c r="J432" i="17"/>
  <c r="M433" i="17"/>
  <c r="E434" i="17"/>
  <c r="V434" i="17" s="1"/>
  <c r="P433" i="17"/>
  <c r="F433" i="17"/>
  <c r="I433" i="13"/>
  <c r="P434" i="13"/>
  <c r="F434" i="13"/>
  <c r="M434" i="13"/>
  <c r="K432" i="17"/>
  <c r="L432" i="17"/>
  <c r="H432" i="17"/>
  <c r="I432" i="17"/>
  <c r="H433" i="13"/>
  <c r="G433" i="13"/>
  <c r="J433" i="13"/>
  <c r="K433" i="13"/>
  <c r="E435" i="13"/>
  <c r="Q433" i="13"/>
  <c r="L433" i="13" s="1"/>
  <c r="AC432" i="17" l="1"/>
  <c r="AF432" i="17"/>
  <c r="Z434" i="17"/>
  <c r="S434" i="17" s="1"/>
  <c r="AA434" i="17"/>
  <c r="X432" i="17"/>
  <c r="AF433" i="17" s="1"/>
  <c r="AD432" i="17"/>
  <c r="N435" i="13"/>
  <c r="O435" i="13"/>
  <c r="Q433" i="17"/>
  <c r="L433" i="17" s="1"/>
  <c r="AB432" i="17"/>
  <c r="R436" i="17"/>
  <c r="Y436" i="17" s="1"/>
  <c r="W435" i="17"/>
  <c r="T435" i="17"/>
  <c r="O434" i="17"/>
  <c r="N434" i="17"/>
  <c r="I434" i="13"/>
  <c r="G433" i="17"/>
  <c r="H433" i="17"/>
  <c r="I433" i="17"/>
  <c r="P434" i="17"/>
  <c r="E435" i="17"/>
  <c r="V435" i="17" s="1"/>
  <c r="F434" i="17"/>
  <c r="M434" i="17"/>
  <c r="P435" i="13"/>
  <c r="F435" i="13"/>
  <c r="M435" i="13"/>
  <c r="K433" i="17"/>
  <c r="J433" i="17"/>
  <c r="K434" i="13"/>
  <c r="J434" i="13"/>
  <c r="G434" i="13"/>
  <c r="H434" i="13"/>
  <c r="Q434" i="13"/>
  <c r="L434" i="13" s="1"/>
  <c r="E436" i="13"/>
  <c r="AC433" i="17" l="1"/>
  <c r="AD433" i="17"/>
  <c r="X433" i="17"/>
  <c r="AF434" i="17" s="1"/>
  <c r="I435" i="13"/>
  <c r="AB433" i="17"/>
  <c r="AE433" i="17"/>
  <c r="U435" i="17"/>
  <c r="N436" i="13"/>
  <c r="O436" i="13"/>
  <c r="Q434" i="17"/>
  <c r="R437" i="17"/>
  <c r="Y437" i="17" s="1"/>
  <c r="W436" i="17"/>
  <c r="T436" i="17"/>
  <c r="O435" i="17"/>
  <c r="N435" i="17"/>
  <c r="I434" i="17"/>
  <c r="P436" i="13"/>
  <c r="F436" i="13"/>
  <c r="M436" i="13"/>
  <c r="J434" i="17"/>
  <c r="E436" i="17"/>
  <c r="V436" i="17" s="1"/>
  <c r="P435" i="17"/>
  <c r="F435" i="17"/>
  <c r="M435" i="17"/>
  <c r="G434" i="17"/>
  <c r="K434" i="17"/>
  <c r="H434" i="17"/>
  <c r="H435" i="13"/>
  <c r="G435" i="13"/>
  <c r="J435" i="13"/>
  <c r="K435" i="13"/>
  <c r="Q435" i="13"/>
  <c r="L435" i="13" s="1"/>
  <c r="E437" i="13"/>
  <c r="AB434" i="17" l="1"/>
  <c r="AE434" i="17"/>
  <c r="AD434" i="17"/>
  <c r="AC434" i="17"/>
  <c r="X434" i="17"/>
  <c r="AB435" i="17" s="1"/>
  <c r="L434" i="17"/>
  <c r="G435" i="17" s="1"/>
  <c r="AC435" i="17"/>
  <c r="AF435" i="17"/>
  <c r="N437" i="13"/>
  <c r="O437" i="13"/>
  <c r="Z435" i="17"/>
  <c r="S435" i="17" s="1"/>
  <c r="AA435" i="17"/>
  <c r="AE435" i="17"/>
  <c r="U436" i="17"/>
  <c r="I436" i="13"/>
  <c r="R438" i="17"/>
  <c r="Y438" i="17" s="1"/>
  <c r="W437" i="17"/>
  <c r="T437" i="17"/>
  <c r="Q435" i="17"/>
  <c r="O436" i="17"/>
  <c r="N436" i="17"/>
  <c r="K435" i="17"/>
  <c r="E437" i="17"/>
  <c r="V437" i="17" s="1"/>
  <c r="P436" i="17"/>
  <c r="F436" i="17"/>
  <c r="M436" i="17"/>
  <c r="P437" i="13"/>
  <c r="F437" i="13"/>
  <c r="M437" i="13"/>
  <c r="K436" i="13"/>
  <c r="J436" i="13"/>
  <c r="G436" i="13"/>
  <c r="H436" i="13"/>
  <c r="E438" i="13"/>
  <c r="Q436" i="13"/>
  <c r="L436" i="13" s="1"/>
  <c r="AD435" i="17" l="1"/>
  <c r="L435" i="17"/>
  <c r="I435" i="17"/>
  <c r="I436" i="17" s="1"/>
  <c r="H435" i="17"/>
  <c r="J435" i="17"/>
  <c r="J436" i="17" s="1"/>
  <c r="U437" i="17"/>
  <c r="AA437" i="17" s="1"/>
  <c r="X435" i="17"/>
  <c r="AC436" i="17" s="1"/>
  <c r="N438" i="13"/>
  <c r="O438" i="13"/>
  <c r="Z436" i="17"/>
  <c r="S436" i="17" s="1"/>
  <c r="AA436" i="17"/>
  <c r="R439" i="17"/>
  <c r="Y439" i="17" s="1"/>
  <c r="W438" i="17"/>
  <c r="T438" i="17"/>
  <c r="O437" i="17"/>
  <c r="N437" i="17"/>
  <c r="Q436" i="17"/>
  <c r="I437" i="13"/>
  <c r="G436" i="17"/>
  <c r="E438" i="17"/>
  <c r="V438" i="17" s="1"/>
  <c r="P437" i="17"/>
  <c r="F437" i="17"/>
  <c r="M437" i="17"/>
  <c r="P438" i="13"/>
  <c r="F438" i="13"/>
  <c r="M438" i="13"/>
  <c r="H436" i="17"/>
  <c r="K436" i="17"/>
  <c r="J437" i="13"/>
  <c r="H437" i="13"/>
  <c r="G437" i="13"/>
  <c r="K437" i="13"/>
  <c r="Q437" i="13"/>
  <c r="L437" i="13" s="1"/>
  <c r="E439" i="13"/>
  <c r="L436" i="17" l="1"/>
  <c r="J437" i="17" s="1"/>
  <c r="Z437" i="17"/>
  <c r="S437" i="17" s="1"/>
  <c r="AE436" i="17"/>
  <c r="AF436" i="17"/>
  <c r="AD436" i="17"/>
  <c r="AB436" i="17"/>
  <c r="U438" i="17"/>
  <c r="Z438" i="17" s="1"/>
  <c r="X436" i="17"/>
  <c r="AD437" i="17" s="1"/>
  <c r="Q437" i="17"/>
  <c r="L437" i="17" s="1"/>
  <c r="N439" i="13"/>
  <c r="O439" i="13"/>
  <c r="R440" i="17"/>
  <c r="Y440" i="17" s="1"/>
  <c r="W439" i="17"/>
  <c r="T439" i="17"/>
  <c r="O438" i="17"/>
  <c r="N438" i="17"/>
  <c r="I438" i="13"/>
  <c r="P439" i="13"/>
  <c r="F439" i="13"/>
  <c r="M439" i="13"/>
  <c r="P438" i="17"/>
  <c r="M438" i="17"/>
  <c r="F438" i="17"/>
  <c r="E439" i="17"/>
  <c r="U439" i="17" s="1"/>
  <c r="J438" i="13"/>
  <c r="H438" i="13"/>
  <c r="K438" i="13"/>
  <c r="G438" i="13"/>
  <c r="E440" i="13"/>
  <c r="Q438" i="13"/>
  <c r="L438" i="13" s="1"/>
  <c r="G437" i="17" l="1"/>
  <c r="H437" i="17"/>
  <c r="I437" i="17"/>
  <c r="K437" i="17"/>
  <c r="S438" i="17"/>
  <c r="AA438" i="17"/>
  <c r="AC437" i="17"/>
  <c r="AB437" i="17"/>
  <c r="AE437" i="17"/>
  <c r="V439" i="17"/>
  <c r="AA439" i="17" s="1"/>
  <c r="AF437" i="17"/>
  <c r="Q439" i="13"/>
  <c r="L439" i="13" s="1"/>
  <c r="X437" i="17"/>
  <c r="N440" i="13"/>
  <c r="O440" i="13"/>
  <c r="R441" i="17"/>
  <c r="Y441" i="17" s="1"/>
  <c r="W440" i="17"/>
  <c r="T440" i="17"/>
  <c r="O439" i="17"/>
  <c r="N439" i="17"/>
  <c r="Q438" i="17"/>
  <c r="L438" i="17" s="1"/>
  <c r="K438" i="17"/>
  <c r="I438" i="17"/>
  <c r="F439" i="17"/>
  <c r="M439" i="17"/>
  <c r="E440" i="17"/>
  <c r="V440" i="17" s="1"/>
  <c r="P439" i="17"/>
  <c r="J438" i="17"/>
  <c r="I439" i="13"/>
  <c r="G438" i="17"/>
  <c r="P440" i="13"/>
  <c r="F440" i="13"/>
  <c r="M440" i="13"/>
  <c r="H438" i="17"/>
  <c r="G439" i="13"/>
  <c r="K439" i="13"/>
  <c r="H439" i="13"/>
  <c r="J439" i="13"/>
  <c r="E441" i="13"/>
  <c r="AC438" i="17" l="1"/>
  <c r="Z439" i="17"/>
  <c r="S439" i="17" s="1"/>
  <c r="AF438" i="17"/>
  <c r="AE438" i="17"/>
  <c r="AD438" i="17"/>
  <c r="X438" i="17"/>
  <c r="AF439" i="17" s="1"/>
  <c r="AB438" i="17"/>
  <c r="AE439" i="17"/>
  <c r="N441" i="13"/>
  <c r="O441" i="13"/>
  <c r="U440" i="17"/>
  <c r="Q439" i="17"/>
  <c r="R442" i="17"/>
  <c r="Y442" i="17" s="1"/>
  <c r="W441" i="17"/>
  <c r="T441" i="17"/>
  <c r="N440" i="17"/>
  <c r="O440" i="17"/>
  <c r="H439" i="17"/>
  <c r="K439" i="17"/>
  <c r="J439" i="17"/>
  <c r="I439" i="17"/>
  <c r="P440" i="17"/>
  <c r="F440" i="17"/>
  <c r="M440" i="17"/>
  <c r="E441" i="17"/>
  <c r="V441" i="17" s="1"/>
  <c r="G439" i="17"/>
  <c r="P441" i="13"/>
  <c r="F441" i="13"/>
  <c r="M441" i="13"/>
  <c r="I440" i="13"/>
  <c r="J440" i="13"/>
  <c r="H440" i="13"/>
  <c r="G440" i="13"/>
  <c r="K440" i="13"/>
  <c r="Q440" i="13"/>
  <c r="L440" i="13" s="1"/>
  <c r="E442" i="13"/>
  <c r="AB439" i="17" l="1"/>
  <c r="AC439" i="17"/>
  <c r="AD439" i="17"/>
  <c r="X439" i="17"/>
  <c r="AF440" i="17" s="1"/>
  <c r="L439" i="17"/>
  <c r="G440" i="17" s="1"/>
  <c r="U441" i="17"/>
  <c r="Z441" i="17" s="1"/>
  <c r="Z440" i="17"/>
  <c r="S440" i="17" s="1"/>
  <c r="AA440" i="17"/>
  <c r="N442" i="13"/>
  <c r="O442" i="13"/>
  <c r="R443" i="17"/>
  <c r="Y443" i="17" s="1"/>
  <c r="W442" i="17"/>
  <c r="T442" i="17"/>
  <c r="N441" i="17"/>
  <c r="O441" i="17"/>
  <c r="Q440" i="17"/>
  <c r="L440" i="17" s="1"/>
  <c r="P442" i="13"/>
  <c r="F442" i="13"/>
  <c r="M442" i="13"/>
  <c r="K440" i="17"/>
  <c r="I441" i="13"/>
  <c r="P441" i="17"/>
  <c r="M441" i="17"/>
  <c r="E442" i="17"/>
  <c r="V442" i="17" s="1"/>
  <c r="F441" i="17"/>
  <c r="K441" i="13"/>
  <c r="G441" i="13"/>
  <c r="H441" i="13"/>
  <c r="J441" i="13"/>
  <c r="E443" i="13"/>
  <c r="Q441" i="13"/>
  <c r="L441" i="13" s="1"/>
  <c r="J440" i="17" l="1"/>
  <c r="H440" i="17"/>
  <c r="AD440" i="17"/>
  <c r="AA441" i="17"/>
  <c r="I440" i="17"/>
  <c r="AE440" i="17"/>
  <c r="AB440" i="17"/>
  <c r="AC440" i="17"/>
  <c r="X440" i="17"/>
  <c r="Q442" i="13"/>
  <c r="L442" i="13" s="1"/>
  <c r="S441" i="17"/>
  <c r="N443" i="13"/>
  <c r="O443" i="13"/>
  <c r="U442" i="17"/>
  <c r="I441" i="17"/>
  <c r="Q441" i="17"/>
  <c r="K441" i="17"/>
  <c r="R444" i="17"/>
  <c r="Y444" i="17" s="1"/>
  <c r="W443" i="17"/>
  <c r="T443" i="17"/>
  <c r="O442" i="17"/>
  <c r="N442" i="17"/>
  <c r="H441" i="17"/>
  <c r="E443" i="17"/>
  <c r="V443" i="17" s="1"/>
  <c r="P442" i="17"/>
  <c r="M442" i="17"/>
  <c r="F442" i="17"/>
  <c r="I442" i="13"/>
  <c r="G441" i="17"/>
  <c r="P443" i="13"/>
  <c r="F443" i="13"/>
  <c r="M443" i="13"/>
  <c r="J441" i="17"/>
  <c r="J442" i="13"/>
  <c r="H442" i="13"/>
  <c r="G442" i="13"/>
  <c r="K442" i="13"/>
  <c r="E444" i="13"/>
  <c r="AB441" i="17" l="1"/>
  <c r="AD441" i="17"/>
  <c r="AF441" i="17"/>
  <c r="AC441" i="17"/>
  <c r="X441" i="17"/>
  <c r="AE441" i="17"/>
  <c r="AE442" i="17" s="1"/>
  <c r="L441" i="17"/>
  <c r="G442" i="17" s="1"/>
  <c r="U443" i="17"/>
  <c r="Z443" i="17" s="1"/>
  <c r="N444" i="13"/>
  <c r="O444" i="13"/>
  <c r="Z442" i="17"/>
  <c r="S442" i="17" s="1"/>
  <c r="AA442" i="17"/>
  <c r="R445" i="17"/>
  <c r="Y445" i="17" s="1"/>
  <c r="W444" i="17"/>
  <c r="T444" i="17"/>
  <c r="O443" i="17"/>
  <c r="N443" i="17"/>
  <c r="Q442" i="17"/>
  <c r="I443" i="13"/>
  <c r="P444" i="13"/>
  <c r="F444" i="13"/>
  <c r="M444" i="13"/>
  <c r="E444" i="17"/>
  <c r="U444" i="17" s="1"/>
  <c r="M443" i="17"/>
  <c r="P443" i="17"/>
  <c r="F443" i="17"/>
  <c r="K443" i="13"/>
  <c r="G443" i="13"/>
  <c r="H443" i="13"/>
  <c r="J443" i="13"/>
  <c r="E445" i="13"/>
  <c r="Q443" i="13"/>
  <c r="L443" i="13" s="1"/>
  <c r="AD442" i="17" l="1"/>
  <c r="AC442" i="17"/>
  <c r="H442" i="17"/>
  <c r="J442" i="17"/>
  <c r="AB442" i="17"/>
  <c r="AB443" i="17" s="1"/>
  <c r="L442" i="17"/>
  <c r="J443" i="17" s="1"/>
  <c r="K442" i="17"/>
  <c r="K443" i="17" s="1"/>
  <c r="AF442" i="17"/>
  <c r="AF443" i="17" s="1"/>
  <c r="I442" i="17"/>
  <c r="V444" i="17"/>
  <c r="Z444" i="17" s="1"/>
  <c r="AA443" i="17"/>
  <c r="X442" i="17"/>
  <c r="AE443" i="17" s="1"/>
  <c r="S443" i="17"/>
  <c r="N445" i="13"/>
  <c r="O445" i="13"/>
  <c r="R446" i="17"/>
  <c r="Y446" i="17" s="1"/>
  <c r="W445" i="17"/>
  <c r="T445" i="17"/>
  <c r="O444" i="17"/>
  <c r="N444" i="17"/>
  <c r="Q443" i="17"/>
  <c r="H443" i="17"/>
  <c r="P444" i="17"/>
  <c r="E445" i="17"/>
  <c r="V445" i="17" s="1"/>
  <c r="F444" i="17"/>
  <c r="M444" i="17"/>
  <c r="I444" i="13"/>
  <c r="P445" i="13"/>
  <c r="F445" i="13"/>
  <c r="M445" i="13"/>
  <c r="J444" i="13"/>
  <c r="H444" i="13"/>
  <c r="G444" i="13"/>
  <c r="K444" i="13"/>
  <c r="E446" i="13"/>
  <c r="Q444" i="13"/>
  <c r="L444" i="13" s="1"/>
  <c r="I443" i="17" l="1"/>
  <c r="L443" i="17"/>
  <c r="J444" i="17" s="1"/>
  <c r="AA444" i="17"/>
  <c r="G443" i="17"/>
  <c r="X443" i="17"/>
  <c r="AF444" i="17" s="1"/>
  <c r="AD443" i="17"/>
  <c r="AD444" i="17" s="1"/>
  <c r="AC443" i="17"/>
  <c r="AC444" i="17" s="1"/>
  <c r="S444" i="17"/>
  <c r="U445" i="17"/>
  <c r="AA445" i="17" s="1"/>
  <c r="N446" i="13"/>
  <c r="O446" i="13"/>
  <c r="Q444" i="17"/>
  <c r="R447" i="17"/>
  <c r="Y447" i="17" s="1"/>
  <c r="W446" i="17"/>
  <c r="T446" i="17"/>
  <c r="O445" i="17"/>
  <c r="N445" i="17"/>
  <c r="H444" i="17"/>
  <c r="P446" i="13"/>
  <c r="F446" i="13"/>
  <c r="M446" i="13"/>
  <c r="F445" i="17"/>
  <c r="P445" i="17"/>
  <c r="E446" i="17"/>
  <c r="U446" i="17" s="1"/>
  <c r="M445" i="17"/>
  <c r="I445" i="13"/>
  <c r="J445" i="13"/>
  <c r="G445" i="13"/>
  <c r="K445" i="13"/>
  <c r="H445" i="13"/>
  <c r="E447" i="13"/>
  <c r="Q445" i="13"/>
  <c r="L445" i="13" s="1"/>
  <c r="I444" i="17" l="1"/>
  <c r="G444" i="17"/>
  <c r="K444" i="17"/>
  <c r="AE444" i="17"/>
  <c r="AB444" i="17"/>
  <c r="Z445" i="17"/>
  <c r="X444" i="17"/>
  <c r="S445" i="17"/>
  <c r="L444" i="17"/>
  <c r="J445" i="17" s="1"/>
  <c r="V446" i="17"/>
  <c r="Z446" i="17" s="1"/>
  <c r="N447" i="13"/>
  <c r="O447" i="13"/>
  <c r="Q445" i="17"/>
  <c r="R448" i="17"/>
  <c r="Y448" i="17" s="1"/>
  <c r="W447" i="17"/>
  <c r="T447" i="17"/>
  <c r="O446" i="17"/>
  <c r="N446" i="17"/>
  <c r="E447" i="17"/>
  <c r="U447" i="17" s="1"/>
  <c r="F446" i="17"/>
  <c r="M446" i="17"/>
  <c r="P446" i="17"/>
  <c r="P447" i="13"/>
  <c r="F447" i="13"/>
  <c r="M447" i="13"/>
  <c r="I446" i="13"/>
  <c r="H446" i="13"/>
  <c r="J446" i="13"/>
  <c r="K446" i="13"/>
  <c r="G446" i="13"/>
  <c r="E448" i="13"/>
  <c r="Q446" i="13"/>
  <c r="L446" i="13" s="1"/>
  <c r="S446" i="17" l="1"/>
  <c r="G445" i="17"/>
  <c r="AE445" i="17"/>
  <c r="AD445" i="17"/>
  <c r="AC445" i="17"/>
  <c r="X445" i="17"/>
  <c r="K445" i="17"/>
  <c r="I445" i="17"/>
  <c r="AF445" i="17"/>
  <c r="AB445" i="17"/>
  <c r="H445" i="17"/>
  <c r="V447" i="17"/>
  <c r="Z447" i="17" s="1"/>
  <c r="AA446" i="17"/>
  <c r="L445" i="17"/>
  <c r="G446" i="17" s="1"/>
  <c r="Q446" i="17"/>
  <c r="AE446" i="17"/>
  <c r="N448" i="13"/>
  <c r="O448" i="13"/>
  <c r="R449" i="17"/>
  <c r="Y449" i="17" s="1"/>
  <c r="W448" i="17"/>
  <c r="T448" i="17"/>
  <c r="O447" i="17"/>
  <c r="N447" i="17"/>
  <c r="I447" i="13"/>
  <c r="P448" i="13"/>
  <c r="F448" i="13"/>
  <c r="M448" i="13"/>
  <c r="P447" i="17"/>
  <c r="F447" i="17"/>
  <c r="E448" i="17"/>
  <c r="V448" i="17" s="1"/>
  <c r="M447" i="17"/>
  <c r="K447" i="13"/>
  <c r="H447" i="13"/>
  <c r="G447" i="13"/>
  <c r="J447" i="13"/>
  <c r="Q447" i="13"/>
  <c r="L447" i="13" s="1"/>
  <c r="E449" i="13"/>
  <c r="S447" i="17" l="1"/>
  <c r="AB446" i="17"/>
  <c r="AF446" i="17"/>
  <c r="H446" i="17"/>
  <c r="AA447" i="17"/>
  <c r="AD446" i="17"/>
  <c r="AC446" i="17"/>
  <c r="K446" i="17"/>
  <c r="L446" i="17"/>
  <c r="J446" i="17"/>
  <c r="I446" i="17"/>
  <c r="X446" i="17"/>
  <c r="N449" i="13"/>
  <c r="O449" i="13"/>
  <c r="U448" i="17"/>
  <c r="R450" i="17"/>
  <c r="Y450" i="17" s="1"/>
  <c r="W449" i="17"/>
  <c r="T449" i="17"/>
  <c r="O448" i="17"/>
  <c r="N448" i="17"/>
  <c r="Q447" i="17"/>
  <c r="P449" i="13"/>
  <c r="F449" i="13"/>
  <c r="M449" i="13"/>
  <c r="M448" i="17"/>
  <c r="E449" i="17"/>
  <c r="V449" i="17" s="1"/>
  <c r="P448" i="17"/>
  <c r="F448" i="17"/>
  <c r="I448" i="13"/>
  <c r="J448" i="13"/>
  <c r="G448" i="13"/>
  <c r="H448" i="13"/>
  <c r="K448" i="13"/>
  <c r="E450" i="13"/>
  <c r="Q448" i="13"/>
  <c r="L448" i="13" s="1"/>
  <c r="H447" i="17" l="1"/>
  <c r="I447" i="17"/>
  <c r="J447" i="17"/>
  <c r="AD447" i="17"/>
  <c r="AF447" i="17"/>
  <c r="AB447" i="17"/>
  <c r="G447" i="17"/>
  <c r="K447" i="17"/>
  <c r="L447" i="17"/>
  <c r="AE447" i="17"/>
  <c r="AC447" i="17"/>
  <c r="X447" i="17"/>
  <c r="U449" i="17"/>
  <c r="Z449" i="17" s="1"/>
  <c r="N450" i="13"/>
  <c r="O450" i="13"/>
  <c r="Z448" i="17"/>
  <c r="S448" i="17" s="1"/>
  <c r="AA448" i="17"/>
  <c r="R451" i="17"/>
  <c r="Y451" i="17" s="1"/>
  <c r="W450" i="17"/>
  <c r="T450" i="17"/>
  <c r="O449" i="17"/>
  <c r="N449" i="17"/>
  <c r="Q448" i="17"/>
  <c r="M449" i="17"/>
  <c r="E450" i="17"/>
  <c r="V450" i="17" s="1"/>
  <c r="F449" i="17"/>
  <c r="P449" i="17"/>
  <c r="I449" i="13"/>
  <c r="P450" i="13"/>
  <c r="F450" i="13"/>
  <c r="M450" i="13"/>
  <c r="K449" i="13"/>
  <c r="H449" i="13"/>
  <c r="G449" i="13"/>
  <c r="J449" i="13"/>
  <c r="E451" i="13"/>
  <c r="Q449" i="13"/>
  <c r="L449" i="13" s="1"/>
  <c r="I448" i="17" l="1"/>
  <c r="AB448" i="17"/>
  <c r="K448" i="17"/>
  <c r="J448" i="17"/>
  <c r="H448" i="17"/>
  <c r="L448" i="17"/>
  <c r="K449" i="17" s="1"/>
  <c r="G448" i="17"/>
  <c r="G449" i="17" s="1"/>
  <c r="AD448" i="17"/>
  <c r="AF448" i="17"/>
  <c r="AC448" i="17"/>
  <c r="AE448" i="17"/>
  <c r="AA449" i="17"/>
  <c r="X448" i="17"/>
  <c r="S449" i="17"/>
  <c r="U450" i="17"/>
  <c r="Z450" i="17" s="1"/>
  <c r="I450" i="13"/>
  <c r="N451" i="13"/>
  <c r="O451" i="13"/>
  <c r="R452" i="17"/>
  <c r="Y452" i="17" s="1"/>
  <c r="W451" i="17"/>
  <c r="T451" i="17"/>
  <c r="O450" i="17"/>
  <c r="N450" i="17"/>
  <c r="Q449" i="17"/>
  <c r="L449" i="17" s="1"/>
  <c r="M450" i="17"/>
  <c r="P450" i="17"/>
  <c r="F450" i="17"/>
  <c r="E451" i="17"/>
  <c r="U451" i="17" s="1"/>
  <c r="P451" i="13"/>
  <c r="F451" i="13"/>
  <c r="M451" i="13"/>
  <c r="K450" i="13"/>
  <c r="J450" i="13"/>
  <c r="G450" i="13"/>
  <c r="H450" i="13"/>
  <c r="Q450" i="13"/>
  <c r="L450" i="13" s="1"/>
  <c r="E452" i="13"/>
  <c r="H449" i="17" l="1"/>
  <c r="H450" i="17" s="1"/>
  <c r="I449" i="17"/>
  <c r="I450" i="17" s="1"/>
  <c r="J449" i="17"/>
  <c r="V451" i="17"/>
  <c r="Z451" i="17" s="1"/>
  <c r="AE449" i="17"/>
  <c r="AB449" i="17"/>
  <c r="AD449" i="17"/>
  <c r="AC449" i="17"/>
  <c r="AF449" i="17"/>
  <c r="AA450" i="17"/>
  <c r="S450" i="17"/>
  <c r="N452" i="13"/>
  <c r="O452" i="13"/>
  <c r="AA451" i="17"/>
  <c r="X449" i="17"/>
  <c r="R453" i="17"/>
  <c r="Y453" i="17" s="1"/>
  <c r="W452" i="17"/>
  <c r="T452" i="17"/>
  <c r="O451" i="17"/>
  <c r="N451" i="17"/>
  <c r="Q450" i="17"/>
  <c r="L450" i="17" s="1"/>
  <c r="J450" i="17"/>
  <c r="K450" i="17"/>
  <c r="P451" i="17"/>
  <c r="M451" i="17"/>
  <c r="F451" i="17"/>
  <c r="E452" i="17"/>
  <c r="V452" i="17" s="1"/>
  <c r="P452" i="13"/>
  <c r="F452" i="13"/>
  <c r="M452" i="13"/>
  <c r="I451" i="13"/>
  <c r="G450" i="17"/>
  <c r="H451" i="13"/>
  <c r="K451" i="13"/>
  <c r="G451" i="13"/>
  <c r="J451" i="13"/>
  <c r="Q451" i="13"/>
  <c r="L451" i="13" s="1"/>
  <c r="E453" i="13"/>
  <c r="S451" i="17" l="1"/>
  <c r="X450" i="17"/>
  <c r="AC450" i="17"/>
  <c r="AF450" i="17"/>
  <c r="AB450" i="17"/>
  <c r="AC451" i="17"/>
  <c r="N453" i="13"/>
  <c r="O453" i="13"/>
  <c r="AD450" i="17"/>
  <c r="AE450" i="17"/>
  <c r="Q451" i="17"/>
  <c r="L451" i="17" s="1"/>
  <c r="U452" i="17"/>
  <c r="R454" i="17"/>
  <c r="Y454" i="17" s="1"/>
  <c r="W453" i="17"/>
  <c r="T453" i="17"/>
  <c r="O452" i="17"/>
  <c r="N452" i="17"/>
  <c r="I452" i="13"/>
  <c r="H451" i="17"/>
  <c r="G451" i="17"/>
  <c r="P452" i="17"/>
  <c r="M452" i="17"/>
  <c r="E453" i="17"/>
  <c r="U453" i="17" s="1"/>
  <c r="F452" i="17"/>
  <c r="K451" i="17"/>
  <c r="J451" i="17"/>
  <c r="I451" i="17"/>
  <c r="P453" i="13"/>
  <c r="F453" i="13"/>
  <c r="M453" i="13"/>
  <c r="G452" i="13"/>
  <c r="J452" i="13"/>
  <c r="K452" i="13"/>
  <c r="H452" i="13"/>
  <c r="E454" i="13"/>
  <c r="Q452" i="13"/>
  <c r="L452" i="13" s="1"/>
  <c r="AB451" i="17" l="1"/>
  <c r="AF451" i="17"/>
  <c r="AD451" i="17"/>
  <c r="AE451" i="17"/>
  <c r="X451" i="17"/>
  <c r="AB452" i="17"/>
  <c r="AF452" i="17"/>
  <c r="Z452" i="17"/>
  <c r="S452" i="17" s="1"/>
  <c r="AA452" i="17"/>
  <c r="I453" i="13"/>
  <c r="N454" i="13"/>
  <c r="O454" i="13"/>
  <c r="R455" i="17"/>
  <c r="Y455" i="17" s="1"/>
  <c r="W454" i="17"/>
  <c r="V454" i="17"/>
  <c r="T454" i="17"/>
  <c r="V453" i="17"/>
  <c r="AA453" i="17" s="1"/>
  <c r="O453" i="17"/>
  <c r="N453" i="17"/>
  <c r="Q452" i="17"/>
  <c r="L452" i="17" s="1"/>
  <c r="J452" i="17"/>
  <c r="I452" i="17"/>
  <c r="K452" i="17"/>
  <c r="G452" i="17"/>
  <c r="P453" i="17"/>
  <c r="M453" i="17"/>
  <c r="F453" i="17"/>
  <c r="E454" i="17"/>
  <c r="U454" i="17" s="1"/>
  <c r="P454" i="13"/>
  <c r="F454" i="13"/>
  <c r="M454" i="13"/>
  <c r="H452" i="17"/>
  <c r="H453" i="13"/>
  <c r="K453" i="13"/>
  <c r="J453" i="13"/>
  <c r="G453" i="13"/>
  <c r="E455" i="13"/>
  <c r="Q453" i="13"/>
  <c r="L453" i="13" s="1"/>
  <c r="AD452" i="17" l="1"/>
  <c r="AE452" i="17"/>
  <c r="AC452" i="17"/>
  <c r="X452" i="17"/>
  <c r="Z454" i="17"/>
  <c r="AA454" i="17"/>
  <c r="N455" i="13"/>
  <c r="O455" i="13"/>
  <c r="Z453" i="17"/>
  <c r="S453" i="17" s="1"/>
  <c r="Q453" i="17"/>
  <c r="R456" i="17"/>
  <c r="Y456" i="17" s="1"/>
  <c r="W455" i="17"/>
  <c r="T455" i="17"/>
  <c r="O454" i="17"/>
  <c r="N454" i="17"/>
  <c r="K453" i="17"/>
  <c r="I453" i="17"/>
  <c r="P454" i="17"/>
  <c r="F454" i="17"/>
  <c r="M454" i="17"/>
  <c r="E455" i="17"/>
  <c r="V455" i="17" s="1"/>
  <c r="H453" i="17"/>
  <c r="G453" i="17"/>
  <c r="J453" i="17"/>
  <c r="I454" i="13"/>
  <c r="P455" i="13"/>
  <c r="F455" i="13"/>
  <c r="M455" i="13"/>
  <c r="G454" i="13"/>
  <c r="J454" i="13"/>
  <c r="H454" i="13"/>
  <c r="K454" i="13"/>
  <c r="Q454" i="13"/>
  <c r="L454" i="13" s="1"/>
  <c r="E456" i="13"/>
  <c r="AC453" i="17" l="1"/>
  <c r="AE453" i="17"/>
  <c r="S454" i="17"/>
  <c r="AB453" i="17"/>
  <c r="AF453" i="17"/>
  <c r="AD453" i="17"/>
  <c r="X453" i="17"/>
  <c r="U455" i="17"/>
  <c r="Z455" i="17" s="1"/>
  <c r="S455" i="17" s="1"/>
  <c r="L453" i="17"/>
  <c r="J454" i="17" s="1"/>
  <c r="N456" i="13"/>
  <c r="O456" i="13"/>
  <c r="R457" i="17"/>
  <c r="Y457" i="17" s="1"/>
  <c r="W456" i="17"/>
  <c r="T456" i="17"/>
  <c r="O455" i="17"/>
  <c r="N455" i="17"/>
  <c r="Q454" i="17"/>
  <c r="Q455" i="13"/>
  <c r="L455" i="13" s="1"/>
  <c r="P456" i="13"/>
  <c r="F456" i="13"/>
  <c r="M456" i="13"/>
  <c r="I455" i="13"/>
  <c r="F455" i="17"/>
  <c r="M455" i="17"/>
  <c r="P455" i="17"/>
  <c r="E456" i="17"/>
  <c r="U456" i="17" s="1"/>
  <c r="K455" i="13"/>
  <c r="H455" i="13"/>
  <c r="J455" i="13"/>
  <c r="G455" i="13"/>
  <c r="E457" i="13"/>
  <c r="AE454" i="17" l="1"/>
  <c r="AD454" i="17"/>
  <c r="AB454" i="17"/>
  <c r="AF454" i="17"/>
  <c r="AC454" i="17"/>
  <c r="AA455" i="17"/>
  <c r="X454" i="17"/>
  <c r="AB455" i="17" s="1"/>
  <c r="K454" i="17"/>
  <c r="G454" i="17"/>
  <c r="L454" i="17"/>
  <c r="I454" i="17"/>
  <c r="N457" i="13"/>
  <c r="O457" i="13"/>
  <c r="H454" i="17"/>
  <c r="V456" i="17"/>
  <c r="Z456" i="17" s="1"/>
  <c r="S456" i="17" s="1"/>
  <c r="R458" i="17"/>
  <c r="Y458" i="17" s="1"/>
  <c r="W457" i="17"/>
  <c r="T457" i="17"/>
  <c r="O456" i="17"/>
  <c r="N456" i="17"/>
  <c r="Q455" i="17"/>
  <c r="P457" i="13"/>
  <c r="F457" i="13"/>
  <c r="M457" i="13"/>
  <c r="M456" i="17"/>
  <c r="E457" i="17"/>
  <c r="U457" i="17" s="1"/>
  <c r="P456" i="17"/>
  <c r="F456" i="17"/>
  <c r="I456" i="13"/>
  <c r="G456" i="13"/>
  <c r="J456" i="13"/>
  <c r="K456" i="13"/>
  <c r="H456" i="13"/>
  <c r="Q456" i="13"/>
  <c r="L456" i="13" s="1"/>
  <c r="E458" i="13"/>
  <c r="AD455" i="17" l="1"/>
  <c r="AC455" i="17"/>
  <c r="G455" i="17"/>
  <c r="I455" i="17"/>
  <c r="AF455" i="17"/>
  <c r="K455" i="17"/>
  <c r="J455" i="17"/>
  <c r="AE455" i="17"/>
  <c r="X455" i="17"/>
  <c r="H455" i="17"/>
  <c r="AA456" i="17"/>
  <c r="V457" i="17"/>
  <c r="Z457" i="17" s="1"/>
  <c r="S457" i="17" s="1"/>
  <c r="N458" i="13"/>
  <c r="O458" i="13"/>
  <c r="L455" i="17"/>
  <c r="G456" i="17" s="1"/>
  <c r="R459" i="17"/>
  <c r="Y459" i="17" s="1"/>
  <c r="W458" i="17"/>
  <c r="T458" i="17"/>
  <c r="O457" i="17"/>
  <c r="N457" i="17"/>
  <c r="I457" i="13"/>
  <c r="Q456" i="17"/>
  <c r="F457" i="17"/>
  <c r="E458" i="17"/>
  <c r="V458" i="17" s="1"/>
  <c r="M457" i="17"/>
  <c r="P457" i="17"/>
  <c r="P458" i="13"/>
  <c r="F458" i="13"/>
  <c r="M458" i="13"/>
  <c r="H457" i="13"/>
  <c r="J457" i="13"/>
  <c r="G457" i="13"/>
  <c r="K457" i="13"/>
  <c r="Q457" i="13"/>
  <c r="L457" i="13" s="1"/>
  <c r="E459" i="13"/>
  <c r="AE456" i="17" l="1"/>
  <c r="AF456" i="17"/>
  <c r="AB456" i="17"/>
  <c r="L456" i="17"/>
  <c r="G457" i="17" s="1"/>
  <c r="AD456" i="17"/>
  <c r="I456" i="17"/>
  <c r="K456" i="17"/>
  <c r="K457" i="17" s="1"/>
  <c r="AC456" i="17"/>
  <c r="J456" i="17"/>
  <c r="I458" i="13"/>
  <c r="X456" i="17"/>
  <c r="H456" i="17"/>
  <c r="AA457" i="17"/>
  <c r="N459" i="13"/>
  <c r="O459" i="13"/>
  <c r="U458" i="17"/>
  <c r="R460" i="17"/>
  <c r="Y460" i="17" s="1"/>
  <c r="W459" i="17"/>
  <c r="T459" i="17"/>
  <c r="O458" i="17"/>
  <c r="N458" i="17"/>
  <c r="Q457" i="17"/>
  <c r="L457" i="17" s="1"/>
  <c r="I457" i="17"/>
  <c r="F458" i="17"/>
  <c r="P458" i="17"/>
  <c r="E459" i="17"/>
  <c r="U459" i="17" s="1"/>
  <c r="M458" i="17"/>
  <c r="P459" i="13"/>
  <c r="F459" i="13"/>
  <c r="M459" i="13"/>
  <c r="J458" i="13"/>
  <c r="K458" i="13"/>
  <c r="G458" i="13"/>
  <c r="H458" i="13"/>
  <c r="E460" i="13"/>
  <c r="Q458" i="13"/>
  <c r="L458" i="13" s="1"/>
  <c r="J457" i="17" l="1"/>
  <c r="J458" i="17" s="1"/>
  <c r="H457" i="17"/>
  <c r="AD457" i="17"/>
  <c r="AB457" i="17"/>
  <c r="AE457" i="17"/>
  <c r="X457" i="17"/>
  <c r="AC457" i="17"/>
  <c r="AF457" i="17"/>
  <c r="AF458" i="17" s="1"/>
  <c r="I459" i="13"/>
  <c r="Z458" i="17"/>
  <c r="S458" i="17" s="1"/>
  <c r="AA458" i="17"/>
  <c r="N460" i="13"/>
  <c r="O460" i="13"/>
  <c r="V459" i="17"/>
  <c r="Z459" i="17" s="1"/>
  <c r="R461" i="17"/>
  <c r="Y461" i="17" s="1"/>
  <c r="W460" i="17"/>
  <c r="T460" i="17"/>
  <c r="O459" i="17"/>
  <c r="N459" i="17"/>
  <c r="Q458" i="17"/>
  <c r="L458" i="17" s="1"/>
  <c r="G458" i="17"/>
  <c r="H458" i="17"/>
  <c r="K458" i="17"/>
  <c r="P460" i="13"/>
  <c r="F460" i="13"/>
  <c r="M460" i="13"/>
  <c r="I458" i="17"/>
  <c r="F459" i="17"/>
  <c r="M459" i="17"/>
  <c r="P459" i="17"/>
  <c r="E460" i="17"/>
  <c r="V460" i="17" s="1"/>
  <c r="G459" i="13"/>
  <c r="H459" i="13"/>
  <c r="K459" i="13"/>
  <c r="J459" i="13"/>
  <c r="Q459" i="13"/>
  <c r="L459" i="13" s="1"/>
  <c r="E461" i="13"/>
  <c r="AC458" i="17" l="1"/>
  <c r="AD458" i="17"/>
  <c r="AE458" i="17"/>
  <c r="AB458" i="17"/>
  <c r="U460" i="17"/>
  <c r="Z460" i="17" s="1"/>
  <c r="X458" i="17"/>
  <c r="AF459" i="17" s="1"/>
  <c r="AA459" i="17"/>
  <c r="N461" i="13"/>
  <c r="O461" i="13"/>
  <c r="S459" i="17"/>
  <c r="Q459" i="17"/>
  <c r="L459" i="17" s="1"/>
  <c r="R462" i="17"/>
  <c r="Y462" i="17" s="1"/>
  <c r="W461" i="17"/>
  <c r="T461" i="17"/>
  <c r="O460" i="17"/>
  <c r="N460" i="17"/>
  <c r="K459" i="17"/>
  <c r="H459" i="17"/>
  <c r="P461" i="13"/>
  <c r="F461" i="13"/>
  <c r="M461" i="13"/>
  <c r="G459" i="17"/>
  <c r="I460" i="13"/>
  <c r="I459" i="17"/>
  <c r="E461" i="17"/>
  <c r="U461" i="17" s="1"/>
  <c r="P460" i="17"/>
  <c r="F460" i="17"/>
  <c r="M460" i="17"/>
  <c r="J459" i="17"/>
  <c r="J460" i="13"/>
  <c r="K460" i="13"/>
  <c r="H460" i="13"/>
  <c r="G460" i="13"/>
  <c r="Q460" i="13"/>
  <c r="L460" i="13" s="1"/>
  <c r="E462" i="13"/>
  <c r="AA460" i="17" l="1"/>
  <c r="AC459" i="17"/>
  <c r="AE459" i="17"/>
  <c r="AD459" i="17"/>
  <c r="AB459" i="17"/>
  <c r="V461" i="17"/>
  <c r="Z461" i="17" s="1"/>
  <c r="X459" i="17"/>
  <c r="AD460" i="17" s="1"/>
  <c r="N462" i="13"/>
  <c r="O462" i="13"/>
  <c r="Q460" i="17"/>
  <c r="S460" i="17"/>
  <c r="R463" i="17"/>
  <c r="Y463" i="17" s="1"/>
  <c r="W462" i="17"/>
  <c r="T462" i="17"/>
  <c r="O461" i="17"/>
  <c r="N461" i="17"/>
  <c r="I460" i="17"/>
  <c r="J460" i="17"/>
  <c r="H460" i="17"/>
  <c r="L460" i="17"/>
  <c r="F461" i="17"/>
  <c r="M461" i="17"/>
  <c r="P461" i="17"/>
  <c r="E462" i="17"/>
  <c r="V462" i="17" s="1"/>
  <c r="I461" i="13"/>
  <c r="P462" i="13"/>
  <c r="F462" i="13"/>
  <c r="M462" i="13"/>
  <c r="G460" i="17"/>
  <c r="K460" i="17"/>
  <c r="G461" i="13"/>
  <c r="H461" i="13"/>
  <c r="K461" i="13"/>
  <c r="J461" i="13"/>
  <c r="E463" i="13"/>
  <c r="Q461" i="13"/>
  <c r="L461" i="13" s="1"/>
  <c r="AA461" i="17" l="1"/>
  <c r="AF460" i="17"/>
  <c r="AB460" i="17"/>
  <c r="S461" i="17"/>
  <c r="AE460" i="17"/>
  <c r="AC460" i="17"/>
  <c r="X460" i="17"/>
  <c r="AE461" i="17" s="1"/>
  <c r="N463" i="13"/>
  <c r="O463" i="13"/>
  <c r="Q461" i="17"/>
  <c r="U462" i="17"/>
  <c r="R464" i="17"/>
  <c r="Y464" i="17" s="1"/>
  <c r="W463" i="17"/>
  <c r="T463" i="17"/>
  <c r="O462" i="17"/>
  <c r="N462" i="17"/>
  <c r="J461" i="17"/>
  <c r="G461" i="17"/>
  <c r="P463" i="13"/>
  <c r="F463" i="13"/>
  <c r="M463" i="13"/>
  <c r="K461" i="17"/>
  <c r="M462" i="17"/>
  <c r="E463" i="17"/>
  <c r="U463" i="17" s="1"/>
  <c r="F462" i="17"/>
  <c r="P462" i="17"/>
  <c r="I462" i="13"/>
  <c r="H461" i="17"/>
  <c r="I461" i="17"/>
  <c r="K462" i="13"/>
  <c r="J462" i="13"/>
  <c r="H462" i="13"/>
  <c r="G462" i="13"/>
  <c r="E464" i="13"/>
  <c r="Q462" i="13"/>
  <c r="L462" i="13" s="1"/>
  <c r="V463" i="17" l="1"/>
  <c r="AF461" i="17"/>
  <c r="AD461" i="17"/>
  <c r="AB461" i="17"/>
  <c r="AC461" i="17"/>
  <c r="X461" i="17"/>
  <c r="AD462" i="17" s="1"/>
  <c r="L461" i="17"/>
  <c r="H462" i="17" s="1"/>
  <c r="Z463" i="17"/>
  <c r="AA463" i="17"/>
  <c r="N464" i="13"/>
  <c r="O464" i="13"/>
  <c r="Z462" i="17"/>
  <c r="S462" i="17" s="1"/>
  <c r="AA462" i="17"/>
  <c r="R465" i="17"/>
  <c r="Y465" i="17" s="1"/>
  <c r="W464" i="17"/>
  <c r="T464" i="17"/>
  <c r="O463" i="17"/>
  <c r="N463" i="17"/>
  <c r="Q462" i="17"/>
  <c r="I463" i="13"/>
  <c r="P464" i="13"/>
  <c r="M464" i="13"/>
  <c r="F464" i="13"/>
  <c r="P463" i="17"/>
  <c r="E464" i="17"/>
  <c r="V464" i="17" s="1"/>
  <c r="F463" i="17"/>
  <c r="M463" i="17"/>
  <c r="G463" i="13"/>
  <c r="H463" i="13"/>
  <c r="J463" i="13"/>
  <c r="K463" i="13"/>
  <c r="Q463" i="13"/>
  <c r="L463" i="13" s="1"/>
  <c r="E465" i="13"/>
  <c r="J462" i="17" l="1"/>
  <c r="S463" i="17"/>
  <c r="K462" i="17"/>
  <c r="U464" i="17"/>
  <c r="Z464" i="17" s="1"/>
  <c r="S464" i="17" s="1"/>
  <c r="I462" i="17"/>
  <c r="G462" i="17"/>
  <c r="L462" i="17"/>
  <c r="H463" i="17" s="1"/>
  <c r="AC462" i="17"/>
  <c r="AC463" i="17" s="1"/>
  <c r="AE462" i="17"/>
  <c r="AF462" i="17"/>
  <c r="AB462" i="17"/>
  <c r="X462" i="17"/>
  <c r="AD463" i="17" s="1"/>
  <c r="N465" i="13"/>
  <c r="O465" i="13"/>
  <c r="R466" i="17"/>
  <c r="Y466" i="17" s="1"/>
  <c r="W465" i="17"/>
  <c r="T465" i="17"/>
  <c r="O464" i="17"/>
  <c r="N464" i="17"/>
  <c r="Q463" i="17"/>
  <c r="I464" i="13"/>
  <c r="P465" i="13"/>
  <c r="F465" i="13"/>
  <c r="M465" i="13"/>
  <c r="E465" i="17"/>
  <c r="V465" i="17" s="1"/>
  <c r="M464" i="17"/>
  <c r="P464" i="17"/>
  <c r="F464" i="17"/>
  <c r="J464" i="13"/>
  <c r="K464" i="13"/>
  <c r="G464" i="13"/>
  <c r="H464" i="13"/>
  <c r="Q464" i="13"/>
  <c r="L464" i="13" s="1"/>
  <c r="E466" i="13"/>
  <c r="G463" i="17" l="1"/>
  <c r="K463" i="17"/>
  <c r="I463" i="17"/>
  <c r="L463" i="17"/>
  <c r="H464" i="17" s="1"/>
  <c r="AA464" i="17"/>
  <c r="J463" i="17"/>
  <c r="J464" i="17" s="1"/>
  <c r="AB463" i="17"/>
  <c r="AF463" i="17"/>
  <c r="AE463" i="17"/>
  <c r="N466" i="13"/>
  <c r="O466" i="13"/>
  <c r="X463" i="17"/>
  <c r="U465" i="17"/>
  <c r="R467" i="17"/>
  <c r="Y467" i="17" s="1"/>
  <c r="W466" i="17"/>
  <c r="T466" i="17"/>
  <c r="O465" i="17"/>
  <c r="N465" i="17"/>
  <c r="Q464" i="17"/>
  <c r="P466" i="13"/>
  <c r="F466" i="13"/>
  <c r="M466" i="13"/>
  <c r="I465" i="13"/>
  <c r="E466" i="17"/>
  <c r="U466" i="17" s="1"/>
  <c r="P465" i="17"/>
  <c r="F465" i="17"/>
  <c r="M465" i="17"/>
  <c r="G465" i="13"/>
  <c r="H465" i="13"/>
  <c r="K465" i="13"/>
  <c r="J465" i="13"/>
  <c r="E467" i="13"/>
  <c r="Q465" i="13"/>
  <c r="L465" i="13" s="1"/>
  <c r="L464" i="17" l="1"/>
  <c r="G464" i="17"/>
  <c r="I464" i="17"/>
  <c r="I465" i="17" s="1"/>
  <c r="K464" i="17"/>
  <c r="AB464" i="17"/>
  <c r="V466" i="17"/>
  <c r="Z466" i="17" s="1"/>
  <c r="AC464" i="17"/>
  <c r="AF464" i="17"/>
  <c r="AD464" i="17"/>
  <c r="AE464" i="17"/>
  <c r="Z465" i="17"/>
  <c r="S465" i="17" s="1"/>
  <c r="AA465" i="17"/>
  <c r="N467" i="13"/>
  <c r="O467" i="13"/>
  <c r="X464" i="17"/>
  <c r="R468" i="17"/>
  <c r="Y468" i="17" s="1"/>
  <c r="W467" i="17"/>
  <c r="T467" i="17"/>
  <c r="O466" i="17"/>
  <c r="N466" i="17"/>
  <c r="Q465" i="17"/>
  <c r="L465" i="17" s="1"/>
  <c r="H465" i="17"/>
  <c r="K465" i="17"/>
  <c r="I466" i="13"/>
  <c r="P466" i="17"/>
  <c r="E467" i="17"/>
  <c r="U467" i="17" s="1"/>
  <c r="F466" i="17"/>
  <c r="M466" i="17"/>
  <c r="P467" i="13"/>
  <c r="F467" i="13"/>
  <c r="M467" i="13"/>
  <c r="J465" i="17"/>
  <c r="K466" i="13"/>
  <c r="J466" i="13"/>
  <c r="H466" i="13"/>
  <c r="G466" i="13"/>
  <c r="E468" i="13"/>
  <c r="Q466" i="13"/>
  <c r="L466" i="13" s="1"/>
  <c r="G465" i="17" l="1"/>
  <c r="G466" i="17" s="1"/>
  <c r="AA466" i="17"/>
  <c r="S466" i="17"/>
  <c r="AE465" i="17"/>
  <c r="AB465" i="17"/>
  <c r="X465" i="17"/>
  <c r="AD465" i="17"/>
  <c r="AD466" i="17" s="1"/>
  <c r="N468" i="13"/>
  <c r="O468" i="13"/>
  <c r="AF465" i="17"/>
  <c r="AC465" i="17"/>
  <c r="Q466" i="17"/>
  <c r="L466" i="17" s="1"/>
  <c r="V467" i="17"/>
  <c r="Z467" i="17" s="1"/>
  <c r="R469" i="17"/>
  <c r="Y469" i="17" s="1"/>
  <c r="W468" i="17"/>
  <c r="T468" i="17"/>
  <c r="O467" i="17"/>
  <c r="N467" i="17"/>
  <c r="H466" i="17"/>
  <c r="I467" i="13"/>
  <c r="P467" i="17"/>
  <c r="F467" i="17"/>
  <c r="M467" i="17"/>
  <c r="E468" i="17"/>
  <c r="U468" i="17" s="1"/>
  <c r="I466" i="17"/>
  <c r="J466" i="17"/>
  <c r="K466" i="17"/>
  <c r="P468" i="13"/>
  <c r="F468" i="13"/>
  <c r="M468" i="13"/>
  <c r="J467" i="13"/>
  <c r="G467" i="13"/>
  <c r="H467" i="13"/>
  <c r="K467" i="13"/>
  <c r="Q467" i="13"/>
  <c r="L467" i="13" s="1"/>
  <c r="E469" i="13"/>
  <c r="S467" i="17" l="1"/>
  <c r="AA467" i="17"/>
  <c r="X466" i="17"/>
  <c r="N469" i="13"/>
  <c r="O469" i="13"/>
  <c r="AD467" i="17"/>
  <c r="AC466" i="17"/>
  <c r="AC467" i="17" s="1"/>
  <c r="AF466" i="17"/>
  <c r="AF467" i="17" s="1"/>
  <c r="AB466" i="17"/>
  <c r="I468" i="13"/>
  <c r="AE466" i="17"/>
  <c r="V468" i="17"/>
  <c r="Z468" i="17" s="1"/>
  <c r="S468" i="17" s="1"/>
  <c r="R470" i="17"/>
  <c r="Y470" i="17" s="1"/>
  <c r="W469" i="17"/>
  <c r="T469" i="17"/>
  <c r="Q467" i="17"/>
  <c r="L467" i="17" s="1"/>
  <c r="O468" i="17"/>
  <c r="N468" i="17"/>
  <c r="G467" i="17"/>
  <c r="I467" i="17"/>
  <c r="M468" i="17"/>
  <c r="E469" i="17"/>
  <c r="V469" i="17" s="1"/>
  <c r="P468" i="17"/>
  <c r="F468" i="17"/>
  <c r="P469" i="13"/>
  <c r="F469" i="13"/>
  <c r="M469" i="13"/>
  <c r="K467" i="17"/>
  <c r="H467" i="17"/>
  <c r="J467" i="17"/>
  <c r="K468" i="13"/>
  <c r="J468" i="13"/>
  <c r="G468" i="13"/>
  <c r="H468" i="13"/>
  <c r="Q468" i="13"/>
  <c r="L468" i="13" s="1"/>
  <c r="E470" i="13"/>
  <c r="AE467" i="17" l="1"/>
  <c r="AB467" i="17"/>
  <c r="X467" i="17"/>
  <c r="AE468" i="17"/>
  <c r="N470" i="13"/>
  <c r="O470" i="13"/>
  <c r="AA468" i="17"/>
  <c r="I468" i="17"/>
  <c r="U469" i="17"/>
  <c r="R471" i="17"/>
  <c r="Y471" i="17" s="1"/>
  <c r="W470" i="17"/>
  <c r="T470" i="17"/>
  <c r="O469" i="17"/>
  <c r="N469" i="17"/>
  <c r="Q468" i="17"/>
  <c r="L468" i="17" s="1"/>
  <c r="G468" i="17"/>
  <c r="H468" i="17"/>
  <c r="J468" i="17"/>
  <c r="K468" i="17"/>
  <c r="P469" i="17"/>
  <c r="E470" i="17"/>
  <c r="U470" i="17" s="1"/>
  <c r="M469" i="17"/>
  <c r="F469" i="17"/>
  <c r="P470" i="13"/>
  <c r="F470" i="13"/>
  <c r="M470" i="13"/>
  <c r="I469" i="13"/>
  <c r="J469" i="13"/>
  <c r="H469" i="13"/>
  <c r="G469" i="13"/>
  <c r="K469" i="13"/>
  <c r="E471" i="13"/>
  <c r="Q469" i="13"/>
  <c r="L469" i="13" s="1"/>
  <c r="AB468" i="17" l="1"/>
  <c r="AD468" i="17"/>
  <c r="AC468" i="17"/>
  <c r="AF468" i="17"/>
  <c r="X468" i="17"/>
  <c r="AD469" i="17" s="1"/>
  <c r="AE469" i="17"/>
  <c r="AC469" i="17"/>
  <c r="AF469" i="17"/>
  <c r="AA469" i="17"/>
  <c r="Z469" i="17"/>
  <c r="S469" i="17" s="1"/>
  <c r="N471" i="13"/>
  <c r="O471" i="13"/>
  <c r="V470" i="17"/>
  <c r="Z470" i="17" s="1"/>
  <c r="R472" i="17"/>
  <c r="Y472" i="17" s="1"/>
  <c r="W471" i="17"/>
  <c r="T471" i="17"/>
  <c r="O470" i="17"/>
  <c r="N470" i="17"/>
  <c r="Q469" i="17"/>
  <c r="L469" i="17" s="1"/>
  <c r="J469" i="17"/>
  <c r="I470" i="13"/>
  <c r="H469" i="17"/>
  <c r="P471" i="13"/>
  <c r="F471" i="13"/>
  <c r="M471" i="13"/>
  <c r="K469" i="17"/>
  <c r="I469" i="17"/>
  <c r="M470" i="17"/>
  <c r="E471" i="17"/>
  <c r="U471" i="17" s="1"/>
  <c r="F470" i="17"/>
  <c r="P470" i="17"/>
  <c r="G469" i="17"/>
  <c r="G470" i="13"/>
  <c r="K470" i="13"/>
  <c r="H470" i="13"/>
  <c r="J470" i="13"/>
  <c r="E472" i="13"/>
  <c r="Q470" i="13"/>
  <c r="L470" i="13" s="1"/>
  <c r="AB469" i="17" l="1"/>
  <c r="X469" i="17"/>
  <c r="AD470" i="17" s="1"/>
  <c r="V471" i="17"/>
  <c r="Z471" i="17" s="1"/>
  <c r="AA470" i="17"/>
  <c r="I471" i="13"/>
  <c r="AA471" i="17"/>
  <c r="N472" i="13"/>
  <c r="O472" i="13"/>
  <c r="AE470" i="17"/>
  <c r="S470" i="17"/>
  <c r="AF470" i="17"/>
  <c r="Q471" i="13"/>
  <c r="L471" i="13" s="1"/>
  <c r="R473" i="17"/>
  <c r="Y473" i="17" s="1"/>
  <c r="W472" i="17"/>
  <c r="T472" i="17"/>
  <c r="O471" i="17"/>
  <c r="N471" i="17"/>
  <c r="I470" i="17"/>
  <c r="Q470" i="17"/>
  <c r="L470" i="17" s="1"/>
  <c r="K470" i="17"/>
  <c r="G470" i="17"/>
  <c r="P471" i="17"/>
  <c r="M471" i="17"/>
  <c r="E472" i="17"/>
  <c r="V472" i="17" s="1"/>
  <c r="F471" i="17"/>
  <c r="P472" i="13"/>
  <c r="F472" i="13"/>
  <c r="M472" i="13"/>
  <c r="H470" i="17"/>
  <c r="J470" i="17"/>
  <c r="J471" i="13"/>
  <c r="H471" i="13"/>
  <c r="K471" i="13"/>
  <c r="G471" i="13"/>
  <c r="E473" i="13"/>
  <c r="AB470" i="17" l="1"/>
  <c r="AC470" i="17"/>
  <c r="I472" i="13"/>
  <c r="N473" i="13"/>
  <c r="O473" i="13"/>
  <c r="S471" i="17"/>
  <c r="X470" i="17"/>
  <c r="AD471" i="17" s="1"/>
  <c r="U472" i="17"/>
  <c r="R474" i="17"/>
  <c r="Y474" i="17" s="1"/>
  <c r="W473" i="17"/>
  <c r="T473" i="17"/>
  <c r="O472" i="17"/>
  <c r="N472" i="17"/>
  <c r="Q471" i="17"/>
  <c r="L471" i="17" s="1"/>
  <c r="K471" i="17"/>
  <c r="G471" i="17"/>
  <c r="J471" i="17"/>
  <c r="H471" i="17"/>
  <c r="F472" i="17"/>
  <c r="M472" i="17"/>
  <c r="E473" i="17"/>
  <c r="V473" i="17" s="1"/>
  <c r="P472" i="17"/>
  <c r="I471" i="17"/>
  <c r="P473" i="13"/>
  <c r="F473" i="13"/>
  <c r="M473" i="13"/>
  <c r="G472" i="13"/>
  <c r="K472" i="13"/>
  <c r="H472" i="13"/>
  <c r="J472" i="13"/>
  <c r="E474" i="13"/>
  <c r="Q472" i="13"/>
  <c r="L472" i="13" s="1"/>
  <c r="AB471" i="17" l="1"/>
  <c r="AE471" i="17"/>
  <c r="AF471" i="17"/>
  <c r="N474" i="13"/>
  <c r="O474" i="13"/>
  <c r="Z472" i="17"/>
  <c r="S472" i="17" s="1"/>
  <c r="AA472" i="17"/>
  <c r="X471" i="17"/>
  <c r="AF472" i="17" s="1"/>
  <c r="AC471" i="17"/>
  <c r="U473" i="17"/>
  <c r="R475" i="17"/>
  <c r="Y475" i="17" s="1"/>
  <c r="W474" i="17"/>
  <c r="T474" i="17"/>
  <c r="O473" i="17"/>
  <c r="N473" i="17"/>
  <c r="Q472" i="17"/>
  <c r="L472" i="17" s="1"/>
  <c r="K472" i="17"/>
  <c r="I472" i="17"/>
  <c r="H472" i="17"/>
  <c r="G472" i="17"/>
  <c r="P474" i="13"/>
  <c r="F474" i="13"/>
  <c r="M474" i="13"/>
  <c r="J472" i="17"/>
  <c r="P473" i="17"/>
  <c r="F473" i="17"/>
  <c r="E474" i="17"/>
  <c r="U474" i="17" s="1"/>
  <c r="M473" i="17"/>
  <c r="G473" i="13"/>
  <c r="K473" i="13"/>
  <c r="J473" i="13"/>
  <c r="H473" i="13"/>
  <c r="I473" i="13"/>
  <c r="Q473" i="13"/>
  <c r="L473" i="13" s="1"/>
  <c r="E475" i="13"/>
  <c r="V474" i="17" l="1"/>
  <c r="Z474" i="17" s="1"/>
  <c r="AB472" i="17"/>
  <c r="AE472" i="17"/>
  <c r="AD472" i="17"/>
  <c r="AC472" i="17"/>
  <c r="N475" i="13"/>
  <c r="O475" i="13"/>
  <c r="Z473" i="17"/>
  <c r="S473" i="17" s="1"/>
  <c r="AA473" i="17"/>
  <c r="X472" i="17"/>
  <c r="R476" i="17"/>
  <c r="Y476" i="17" s="1"/>
  <c r="W475" i="17"/>
  <c r="T475" i="17"/>
  <c r="O474" i="17"/>
  <c r="N474" i="17"/>
  <c r="Q473" i="17"/>
  <c r="L473" i="17" s="1"/>
  <c r="J473" i="17"/>
  <c r="P475" i="13"/>
  <c r="F475" i="13"/>
  <c r="M475" i="13"/>
  <c r="P474" i="17"/>
  <c r="E475" i="17"/>
  <c r="V475" i="17" s="1"/>
  <c r="F474" i="17"/>
  <c r="M474" i="17"/>
  <c r="H473" i="17"/>
  <c r="I473" i="17"/>
  <c r="G473" i="17"/>
  <c r="K473" i="17"/>
  <c r="I474" i="13"/>
  <c r="G474" i="13"/>
  <c r="H474" i="13"/>
  <c r="K474" i="13"/>
  <c r="J474" i="13"/>
  <c r="Q474" i="13"/>
  <c r="L474" i="13" s="1"/>
  <c r="E476" i="13"/>
  <c r="AB473" i="17" l="1"/>
  <c r="AA474" i="17"/>
  <c r="AC473" i="17"/>
  <c r="AD473" i="17"/>
  <c r="S474" i="17"/>
  <c r="AF473" i="17"/>
  <c r="N476" i="13"/>
  <c r="O476" i="13"/>
  <c r="X473" i="17"/>
  <c r="AE473" i="17"/>
  <c r="U475" i="17"/>
  <c r="R477" i="17"/>
  <c r="Y477" i="17" s="1"/>
  <c r="W476" i="17"/>
  <c r="T476" i="17"/>
  <c r="O475" i="17"/>
  <c r="N475" i="17"/>
  <c r="H474" i="17"/>
  <c r="Q474" i="17"/>
  <c r="L474" i="17" s="1"/>
  <c r="I474" i="17"/>
  <c r="J474" i="17"/>
  <c r="P476" i="13"/>
  <c r="F476" i="13"/>
  <c r="M476" i="13"/>
  <c r="K474" i="17"/>
  <c r="G475" i="13"/>
  <c r="E476" i="17"/>
  <c r="U476" i="17" s="1"/>
  <c r="P475" i="17"/>
  <c r="M475" i="17"/>
  <c r="F475" i="17"/>
  <c r="G474" i="17"/>
  <c r="J475" i="13"/>
  <c r="K475" i="13"/>
  <c r="I475" i="13"/>
  <c r="H475" i="13"/>
  <c r="Q475" i="13"/>
  <c r="L475" i="13" s="1"/>
  <c r="E477" i="13"/>
  <c r="V476" i="17" l="1"/>
  <c r="AA476" i="17" s="1"/>
  <c r="X474" i="17"/>
  <c r="AD474" i="17"/>
  <c r="AC474" i="17"/>
  <c r="AC475" i="17" s="1"/>
  <c r="N477" i="13"/>
  <c r="O477" i="13"/>
  <c r="Z475" i="17"/>
  <c r="S475" i="17" s="1"/>
  <c r="AA475" i="17"/>
  <c r="AF474" i="17"/>
  <c r="AB474" i="17"/>
  <c r="AB475" i="17" s="1"/>
  <c r="AE474" i="17"/>
  <c r="AE475" i="17" s="1"/>
  <c r="R478" i="17"/>
  <c r="Y478" i="17" s="1"/>
  <c r="W477" i="17"/>
  <c r="T477" i="17"/>
  <c r="O476" i="17"/>
  <c r="N476" i="17"/>
  <c r="Q475" i="17"/>
  <c r="L475" i="17" s="1"/>
  <c r="H475" i="17"/>
  <c r="F476" i="17"/>
  <c r="E477" i="17"/>
  <c r="V477" i="17" s="1"/>
  <c r="P476" i="17"/>
  <c r="M476" i="17"/>
  <c r="J475" i="17"/>
  <c r="P477" i="13"/>
  <c r="F477" i="13"/>
  <c r="M477" i="13"/>
  <c r="G476" i="13"/>
  <c r="G475" i="17"/>
  <c r="K475" i="17"/>
  <c r="I475" i="17"/>
  <c r="I476" i="13"/>
  <c r="H476" i="13"/>
  <c r="K476" i="13"/>
  <c r="J476" i="13"/>
  <c r="Q476" i="13"/>
  <c r="L476" i="13" s="1"/>
  <c r="E478" i="13"/>
  <c r="AF475" i="17" l="1"/>
  <c r="Z476" i="17"/>
  <c r="AD475" i="17"/>
  <c r="X475" i="17"/>
  <c r="AE476" i="17" s="1"/>
  <c r="AF476" i="17"/>
  <c r="Q476" i="17"/>
  <c r="L476" i="17" s="1"/>
  <c r="S476" i="17"/>
  <c r="N478" i="13"/>
  <c r="O478" i="13"/>
  <c r="U477" i="17"/>
  <c r="H476" i="17"/>
  <c r="R479" i="17"/>
  <c r="Y479" i="17" s="1"/>
  <c r="W478" i="17"/>
  <c r="T478" i="17"/>
  <c r="O477" i="17"/>
  <c r="N477" i="17"/>
  <c r="K476" i="17"/>
  <c r="J476" i="17"/>
  <c r="G476" i="17"/>
  <c r="I476" i="17"/>
  <c r="P477" i="17"/>
  <c r="E478" i="17"/>
  <c r="U478" i="17" s="1"/>
  <c r="M477" i="17"/>
  <c r="F477" i="17"/>
  <c r="P478" i="13"/>
  <c r="F478" i="13"/>
  <c r="M478" i="13"/>
  <c r="G477" i="13"/>
  <c r="J477" i="13"/>
  <c r="K477" i="13"/>
  <c r="H477" i="13"/>
  <c r="I477" i="13"/>
  <c r="Q477" i="13"/>
  <c r="L477" i="13" s="1"/>
  <c r="E479" i="13"/>
  <c r="AC476" i="17" l="1"/>
  <c r="AD476" i="17"/>
  <c r="AB476" i="17"/>
  <c r="X476" i="17"/>
  <c r="AE477" i="17" s="1"/>
  <c r="Q477" i="17"/>
  <c r="L477" i="17" s="1"/>
  <c r="V478" i="17"/>
  <c r="Z478" i="17" s="1"/>
  <c r="AA477" i="17"/>
  <c r="Z477" i="17"/>
  <c r="S477" i="17" s="1"/>
  <c r="N479" i="13"/>
  <c r="O479" i="13"/>
  <c r="R480" i="17"/>
  <c r="Y480" i="17" s="1"/>
  <c r="W479" i="17"/>
  <c r="T479" i="17"/>
  <c r="O478" i="17"/>
  <c r="N478" i="17"/>
  <c r="K477" i="17"/>
  <c r="P478" i="17"/>
  <c r="E479" i="17"/>
  <c r="U479" i="17" s="1"/>
  <c r="M478" i="17"/>
  <c r="F478" i="17"/>
  <c r="H477" i="17"/>
  <c r="P479" i="13"/>
  <c r="F479" i="13"/>
  <c r="M479" i="13"/>
  <c r="G477" i="17"/>
  <c r="G478" i="13"/>
  <c r="I477" i="17"/>
  <c r="J477" i="17"/>
  <c r="H478" i="13"/>
  <c r="I478" i="13"/>
  <c r="K478" i="13"/>
  <c r="J478" i="13"/>
  <c r="Q478" i="13"/>
  <c r="L478" i="13" s="1"/>
  <c r="E480" i="13"/>
  <c r="AF477" i="17" l="1"/>
  <c r="AD477" i="17"/>
  <c r="AC477" i="17"/>
  <c r="AA478" i="17"/>
  <c r="AB477" i="17"/>
  <c r="S478" i="17"/>
  <c r="V479" i="17"/>
  <c r="Z479" i="17" s="1"/>
  <c r="S479" i="17" s="1"/>
  <c r="X477" i="17"/>
  <c r="AC478" i="17" s="1"/>
  <c r="N480" i="13"/>
  <c r="O480" i="13"/>
  <c r="R481" i="17"/>
  <c r="Y481" i="17" s="1"/>
  <c r="W480" i="17"/>
  <c r="T480" i="17"/>
  <c r="O479" i="17"/>
  <c r="N479" i="17"/>
  <c r="Q478" i="17"/>
  <c r="L478" i="17" s="1"/>
  <c r="K478" i="17"/>
  <c r="I478" i="17"/>
  <c r="H478" i="17"/>
  <c r="G478" i="17"/>
  <c r="J478" i="17"/>
  <c r="G479" i="13"/>
  <c r="P480" i="13"/>
  <c r="F480" i="13"/>
  <c r="M480" i="13"/>
  <c r="E480" i="17"/>
  <c r="V480" i="17" s="1"/>
  <c r="P479" i="17"/>
  <c r="F479" i="17"/>
  <c r="M479" i="17"/>
  <c r="J479" i="13"/>
  <c r="K479" i="13"/>
  <c r="I479" i="13"/>
  <c r="H479" i="13"/>
  <c r="Q479" i="13"/>
  <c r="L479" i="13" s="1"/>
  <c r="E481" i="13"/>
  <c r="U480" i="17" l="1"/>
  <c r="Z480" i="17" s="1"/>
  <c r="S480" i="17" s="1"/>
  <c r="AB478" i="17"/>
  <c r="AD478" i="17"/>
  <c r="AA479" i="17"/>
  <c r="AE478" i="17"/>
  <c r="AF478" i="17"/>
  <c r="X478" i="17"/>
  <c r="AB479" i="17" s="1"/>
  <c r="N481" i="13"/>
  <c r="O481" i="13"/>
  <c r="K479" i="17"/>
  <c r="R482" i="17"/>
  <c r="Y482" i="17" s="1"/>
  <c r="W481" i="17"/>
  <c r="T481" i="17"/>
  <c r="O480" i="17"/>
  <c r="N480" i="17"/>
  <c r="I479" i="17"/>
  <c r="Q479" i="17"/>
  <c r="L479" i="17" s="1"/>
  <c r="G479" i="17"/>
  <c r="G480" i="13"/>
  <c r="H479" i="17"/>
  <c r="J479" i="17"/>
  <c r="P481" i="13"/>
  <c r="F481" i="13"/>
  <c r="M481" i="13"/>
  <c r="P480" i="17"/>
  <c r="F480" i="17"/>
  <c r="E481" i="17"/>
  <c r="V481" i="17" s="1"/>
  <c r="M480" i="17"/>
  <c r="I480" i="13"/>
  <c r="H480" i="13"/>
  <c r="K480" i="13"/>
  <c r="J480" i="13"/>
  <c r="Q480" i="13"/>
  <c r="L480" i="13" s="1"/>
  <c r="E482" i="13"/>
  <c r="AA480" i="17" l="1"/>
  <c r="AE479" i="17"/>
  <c r="AD479" i="17"/>
  <c r="AC479" i="17"/>
  <c r="U481" i="17"/>
  <c r="AA481" i="17" s="1"/>
  <c r="X479" i="17"/>
  <c r="AD480" i="17" s="1"/>
  <c r="N482" i="13"/>
  <c r="O482" i="13"/>
  <c r="AF479" i="17"/>
  <c r="R483" i="17"/>
  <c r="Y483" i="17" s="1"/>
  <c r="W482" i="17"/>
  <c r="T482" i="17"/>
  <c r="O481" i="17"/>
  <c r="N481" i="17"/>
  <c r="Q480" i="17"/>
  <c r="L480" i="17" s="1"/>
  <c r="G481" i="13"/>
  <c r="I480" i="17"/>
  <c r="E482" i="17"/>
  <c r="V482" i="17" s="1"/>
  <c r="P481" i="17"/>
  <c r="F481" i="17"/>
  <c r="M481" i="17"/>
  <c r="J480" i="17"/>
  <c r="H480" i="17"/>
  <c r="K480" i="17"/>
  <c r="P482" i="13"/>
  <c r="F482" i="13"/>
  <c r="M482" i="13"/>
  <c r="G480" i="17"/>
  <c r="J481" i="13"/>
  <c r="K481" i="13"/>
  <c r="I481" i="13"/>
  <c r="H481" i="13"/>
  <c r="E483" i="13"/>
  <c r="Q481" i="13"/>
  <c r="L481" i="13" s="1"/>
  <c r="U482" i="17" l="1"/>
  <c r="Z482" i="17" s="1"/>
  <c r="AF480" i="17"/>
  <c r="Z481" i="17"/>
  <c r="S481" i="17" s="1"/>
  <c r="X480" i="17"/>
  <c r="N483" i="13"/>
  <c r="O483" i="13"/>
  <c r="AE480" i="17"/>
  <c r="AC480" i="17"/>
  <c r="AB480" i="17"/>
  <c r="R484" i="17"/>
  <c r="Y484" i="17" s="1"/>
  <c r="W483" i="17"/>
  <c r="T483" i="17"/>
  <c r="O482" i="17"/>
  <c r="N482" i="17"/>
  <c r="G481" i="17"/>
  <c r="Q481" i="17"/>
  <c r="L481" i="17" s="1"/>
  <c r="J481" i="17"/>
  <c r="K481" i="17"/>
  <c r="I481" i="17"/>
  <c r="G482" i="13"/>
  <c r="P483" i="13"/>
  <c r="F483" i="13"/>
  <c r="M483" i="13"/>
  <c r="H481" i="17"/>
  <c r="F482" i="17"/>
  <c r="M482" i="17"/>
  <c r="P482" i="17"/>
  <c r="E483" i="17"/>
  <c r="V483" i="17" s="1"/>
  <c r="J482" i="13"/>
  <c r="H482" i="13"/>
  <c r="I482" i="13"/>
  <c r="K482" i="13"/>
  <c r="Q482" i="13"/>
  <c r="L482" i="13" s="1"/>
  <c r="E484" i="13"/>
  <c r="S482" i="17" l="1"/>
  <c r="AA482" i="17"/>
  <c r="AE481" i="17"/>
  <c r="AB481" i="17"/>
  <c r="X481" i="17"/>
  <c r="AB482" i="17" s="1"/>
  <c r="N484" i="13"/>
  <c r="O484" i="13"/>
  <c r="AD481" i="17"/>
  <c r="AD482" i="17" s="1"/>
  <c r="AF481" i="17"/>
  <c r="AC481" i="17"/>
  <c r="U483" i="17"/>
  <c r="R485" i="17"/>
  <c r="Y485" i="17" s="1"/>
  <c r="W484" i="17"/>
  <c r="T484" i="17"/>
  <c r="O483" i="17"/>
  <c r="N483" i="17"/>
  <c r="Q482" i="17"/>
  <c r="I482" i="17"/>
  <c r="Q483" i="13"/>
  <c r="L483" i="13" s="1"/>
  <c r="G483" i="13"/>
  <c r="H482" i="17"/>
  <c r="J482" i="17"/>
  <c r="G482" i="17"/>
  <c r="M483" i="17"/>
  <c r="F483" i="17"/>
  <c r="E484" i="17"/>
  <c r="V484" i="17" s="1"/>
  <c r="P483" i="17"/>
  <c r="K482" i="17"/>
  <c r="P484" i="13"/>
  <c r="F484" i="13"/>
  <c r="M484" i="13"/>
  <c r="K483" i="13"/>
  <c r="I483" i="13"/>
  <c r="H483" i="13"/>
  <c r="J483" i="13"/>
  <c r="E485" i="13"/>
  <c r="X482" i="17" l="1"/>
  <c r="AC482" i="17"/>
  <c r="U484" i="17"/>
  <c r="Z484" i="17" s="1"/>
  <c r="AE482" i="17"/>
  <c r="L482" i="17"/>
  <c r="H483" i="17" s="1"/>
  <c r="AB483" i="17"/>
  <c r="AF482" i="17"/>
  <c r="AF483" i="17" s="1"/>
  <c r="N485" i="13"/>
  <c r="O485" i="13"/>
  <c r="Z483" i="17"/>
  <c r="S483" i="17" s="1"/>
  <c r="AA483" i="17"/>
  <c r="Q483" i="17"/>
  <c r="R486" i="17"/>
  <c r="Y486" i="17" s="1"/>
  <c r="W485" i="17"/>
  <c r="T485" i="17"/>
  <c r="O484" i="17"/>
  <c r="N484" i="17"/>
  <c r="G484" i="13"/>
  <c r="P484" i="17"/>
  <c r="F484" i="17"/>
  <c r="M484" i="17"/>
  <c r="E485" i="17"/>
  <c r="U485" i="17" s="1"/>
  <c r="P485" i="13"/>
  <c r="F485" i="13"/>
  <c r="M485" i="13"/>
  <c r="J484" i="13"/>
  <c r="H484" i="13"/>
  <c r="I484" i="13"/>
  <c r="K484" i="13"/>
  <c r="Q484" i="13"/>
  <c r="L484" i="13" s="1"/>
  <c r="E486" i="13"/>
  <c r="L483" i="17" l="1"/>
  <c r="J483" i="17"/>
  <c r="AC483" i="17"/>
  <c r="AE483" i="17"/>
  <c r="AD483" i="17"/>
  <c r="K483" i="17"/>
  <c r="K484" i="17" s="1"/>
  <c r="AA484" i="17"/>
  <c r="G483" i="17"/>
  <c r="G484" i="17" s="1"/>
  <c r="I483" i="17"/>
  <c r="I484" i="17" s="1"/>
  <c r="X483" i="17"/>
  <c r="V485" i="17"/>
  <c r="AA485" i="17" s="1"/>
  <c r="N486" i="13"/>
  <c r="O486" i="13"/>
  <c r="S484" i="17"/>
  <c r="R487" i="17"/>
  <c r="Y487" i="17" s="1"/>
  <c r="W486" i="17"/>
  <c r="T486" i="17"/>
  <c r="Q484" i="17"/>
  <c r="L484" i="17" s="1"/>
  <c r="N485" i="17"/>
  <c r="O485" i="17"/>
  <c r="G485" i="13"/>
  <c r="J484" i="17"/>
  <c r="H484" i="17"/>
  <c r="P485" i="17"/>
  <c r="E486" i="17"/>
  <c r="V486" i="17" s="1"/>
  <c r="F485" i="17"/>
  <c r="M485" i="17"/>
  <c r="P486" i="13"/>
  <c r="F486" i="13"/>
  <c r="M486" i="13"/>
  <c r="I485" i="13"/>
  <c r="K485" i="13"/>
  <c r="H485" i="13"/>
  <c r="J485" i="13"/>
  <c r="Q485" i="13"/>
  <c r="L485" i="13" s="1"/>
  <c r="E487" i="13"/>
  <c r="AD484" i="17" l="1"/>
  <c r="AC484" i="17"/>
  <c r="AF484" i="17"/>
  <c r="AE484" i="17"/>
  <c r="AB484" i="17"/>
  <c r="Z485" i="17"/>
  <c r="S485" i="17" s="1"/>
  <c r="X484" i="17"/>
  <c r="N487" i="13"/>
  <c r="O487" i="13"/>
  <c r="G486" i="13"/>
  <c r="U486" i="17"/>
  <c r="R488" i="17"/>
  <c r="Y488" i="17" s="1"/>
  <c r="W487" i="17"/>
  <c r="T487" i="17"/>
  <c r="O486" i="17"/>
  <c r="N486" i="17"/>
  <c r="Q485" i="17"/>
  <c r="L485" i="17" s="1"/>
  <c r="J485" i="17"/>
  <c r="H485" i="17"/>
  <c r="I485" i="17"/>
  <c r="G485" i="17"/>
  <c r="E487" i="17"/>
  <c r="V487" i="17" s="1"/>
  <c r="M486" i="17"/>
  <c r="P486" i="17"/>
  <c r="F486" i="17"/>
  <c r="P487" i="13"/>
  <c r="F487" i="13"/>
  <c r="M487" i="13"/>
  <c r="K485" i="17"/>
  <c r="H486" i="13"/>
  <c r="J486" i="13"/>
  <c r="K486" i="13"/>
  <c r="I486" i="13"/>
  <c r="Q486" i="13"/>
  <c r="L486" i="13" s="1"/>
  <c r="E488" i="13"/>
  <c r="AE485" i="17" l="1"/>
  <c r="AC485" i="17"/>
  <c r="AB485" i="17"/>
  <c r="U487" i="17"/>
  <c r="Z487" i="17" s="1"/>
  <c r="N488" i="13"/>
  <c r="O488" i="13"/>
  <c r="G487" i="13"/>
  <c r="Z486" i="17"/>
  <c r="S486" i="17" s="1"/>
  <c r="AA486" i="17"/>
  <c r="X485" i="17"/>
  <c r="AF485" i="17"/>
  <c r="AD485" i="17"/>
  <c r="R489" i="17"/>
  <c r="Y489" i="17" s="1"/>
  <c r="W488" i="17"/>
  <c r="T488" i="17"/>
  <c r="G486" i="17"/>
  <c r="O487" i="17"/>
  <c r="N487" i="17"/>
  <c r="Q486" i="17"/>
  <c r="L486" i="17" s="1"/>
  <c r="I486" i="17"/>
  <c r="K486" i="17"/>
  <c r="H486" i="17"/>
  <c r="J486" i="17"/>
  <c r="F487" i="17"/>
  <c r="E488" i="17"/>
  <c r="V488" i="17" s="1"/>
  <c r="P487" i="17"/>
  <c r="M487" i="17"/>
  <c r="P488" i="13"/>
  <c r="F488" i="13"/>
  <c r="M488" i="13"/>
  <c r="I487" i="13"/>
  <c r="K487" i="13"/>
  <c r="J487" i="13"/>
  <c r="H487" i="13"/>
  <c r="Q487" i="13"/>
  <c r="L487" i="13" s="1"/>
  <c r="E489" i="13"/>
  <c r="AB486" i="17" l="1"/>
  <c r="AD486" i="17"/>
  <c r="AC486" i="17"/>
  <c r="AF486" i="17"/>
  <c r="AA487" i="17"/>
  <c r="S487" i="17"/>
  <c r="N489" i="13"/>
  <c r="O489" i="13"/>
  <c r="X486" i="17"/>
  <c r="AE486" i="17"/>
  <c r="U488" i="17"/>
  <c r="R490" i="17"/>
  <c r="Y490" i="17" s="1"/>
  <c r="W489" i="17"/>
  <c r="V489" i="17"/>
  <c r="U489" i="17"/>
  <c r="T489" i="17"/>
  <c r="O488" i="17"/>
  <c r="N488" i="17"/>
  <c r="Q487" i="17"/>
  <c r="L487" i="17" s="1"/>
  <c r="G488" i="13"/>
  <c r="I487" i="17"/>
  <c r="G487" i="17"/>
  <c r="J487" i="17"/>
  <c r="P489" i="13"/>
  <c r="F489" i="13"/>
  <c r="M489" i="13"/>
  <c r="P488" i="17"/>
  <c r="E489" i="17"/>
  <c r="M488" i="17"/>
  <c r="F488" i="17"/>
  <c r="H487" i="17"/>
  <c r="K487" i="17"/>
  <c r="J488" i="13"/>
  <c r="H488" i="13"/>
  <c r="K488" i="13"/>
  <c r="I488" i="13"/>
  <c r="E490" i="13"/>
  <c r="Q488" i="13"/>
  <c r="L488" i="13" s="1"/>
  <c r="AD487" i="17" l="1"/>
  <c r="AF487" i="17"/>
  <c r="AE487" i="17"/>
  <c r="X487" i="17"/>
  <c r="AF488" i="17" s="1"/>
  <c r="G489" i="13"/>
  <c r="Z489" i="17"/>
  <c r="AA489" i="17"/>
  <c r="N490" i="13"/>
  <c r="O490" i="13"/>
  <c r="AC487" i="17"/>
  <c r="Z488" i="17"/>
  <c r="S488" i="17" s="1"/>
  <c r="AA488" i="17"/>
  <c r="AB487" i="17"/>
  <c r="AB488" i="17" s="1"/>
  <c r="R491" i="17"/>
  <c r="Y491" i="17" s="1"/>
  <c r="W490" i="17"/>
  <c r="T490" i="17"/>
  <c r="O489" i="17"/>
  <c r="N489" i="17"/>
  <c r="Q488" i="17"/>
  <c r="L488" i="17" s="1"/>
  <c r="Q489" i="13"/>
  <c r="H488" i="17"/>
  <c r="G488" i="17"/>
  <c r="J488" i="17"/>
  <c r="M489" i="17"/>
  <c r="E490" i="17"/>
  <c r="V490" i="17" s="1"/>
  <c r="F489" i="17"/>
  <c r="P489" i="17"/>
  <c r="P490" i="13"/>
  <c r="F490" i="13"/>
  <c r="M490" i="13"/>
  <c r="K488" i="17"/>
  <c r="I488" i="17"/>
  <c r="I489" i="13"/>
  <c r="K489" i="13"/>
  <c r="H489" i="13"/>
  <c r="J489" i="13"/>
  <c r="E491" i="13"/>
  <c r="L489" i="13"/>
  <c r="G490" i="13" l="1"/>
  <c r="AE488" i="17"/>
  <c r="AD488" i="17"/>
  <c r="S489" i="17"/>
  <c r="AC488" i="17"/>
  <c r="X488" i="17"/>
  <c r="N491" i="13"/>
  <c r="O491" i="13"/>
  <c r="U490" i="17"/>
  <c r="Q489" i="17"/>
  <c r="L489" i="17" s="1"/>
  <c r="R492" i="17"/>
  <c r="Y492" i="17" s="1"/>
  <c r="W491" i="17"/>
  <c r="T491" i="17"/>
  <c r="O490" i="17"/>
  <c r="N490" i="17"/>
  <c r="H489" i="17"/>
  <c r="G489" i="17"/>
  <c r="I489" i="17"/>
  <c r="J489" i="17"/>
  <c r="M490" i="17"/>
  <c r="F490" i="17"/>
  <c r="E491" i="17"/>
  <c r="U491" i="17" s="1"/>
  <c r="P490" i="17"/>
  <c r="P491" i="13"/>
  <c r="F491" i="13"/>
  <c r="M491" i="13"/>
  <c r="K489" i="17"/>
  <c r="J490" i="13"/>
  <c r="H490" i="13"/>
  <c r="K490" i="13"/>
  <c r="I490" i="13"/>
  <c r="E492" i="13"/>
  <c r="Q490" i="13"/>
  <c r="L490" i="13" s="1"/>
  <c r="AE489" i="17" l="1"/>
  <c r="G491" i="13"/>
  <c r="Z490" i="17"/>
  <c r="S490" i="17" s="1"/>
  <c r="AA490" i="17"/>
  <c r="V491" i="17"/>
  <c r="Z491" i="17" s="1"/>
  <c r="X489" i="17"/>
  <c r="AF489" i="17"/>
  <c r="AD489" i="17"/>
  <c r="N492" i="13"/>
  <c r="O492" i="13"/>
  <c r="AB489" i="17"/>
  <c r="AC489" i="17"/>
  <c r="R493" i="17"/>
  <c r="Y493" i="17" s="1"/>
  <c r="W492" i="17"/>
  <c r="T492" i="17"/>
  <c r="O491" i="17"/>
  <c r="N491" i="17"/>
  <c r="Q490" i="17"/>
  <c r="L490" i="17" s="1"/>
  <c r="J490" i="17"/>
  <c r="I490" i="17"/>
  <c r="K490" i="17"/>
  <c r="H490" i="17"/>
  <c r="G490" i="17"/>
  <c r="F491" i="17"/>
  <c r="M491" i="17"/>
  <c r="E492" i="17"/>
  <c r="V492" i="17" s="1"/>
  <c r="P491" i="17"/>
  <c r="P492" i="13"/>
  <c r="F492" i="13"/>
  <c r="M492" i="13"/>
  <c r="J491" i="13"/>
  <c r="I491" i="13"/>
  <c r="K491" i="13"/>
  <c r="H491" i="13"/>
  <c r="Q491" i="13"/>
  <c r="L491" i="13" s="1"/>
  <c r="E493" i="13"/>
  <c r="AF490" i="17" l="1"/>
  <c r="X490" i="17"/>
  <c r="AE490" i="17"/>
  <c r="AB490" i="17"/>
  <c r="N493" i="13"/>
  <c r="O493" i="13"/>
  <c r="S491" i="17"/>
  <c r="AC490" i="17"/>
  <c r="AC491" i="17" s="1"/>
  <c r="AA491" i="17"/>
  <c r="AD490" i="17"/>
  <c r="U492" i="17"/>
  <c r="R494" i="17"/>
  <c r="Y494" i="17" s="1"/>
  <c r="W493" i="17"/>
  <c r="U493" i="17"/>
  <c r="T493" i="17"/>
  <c r="O492" i="17"/>
  <c r="N492" i="17"/>
  <c r="Q491" i="17"/>
  <c r="L491" i="17" s="1"/>
  <c r="G492" i="13"/>
  <c r="K491" i="17"/>
  <c r="G491" i="17"/>
  <c r="H491" i="17"/>
  <c r="P493" i="13"/>
  <c r="F493" i="13"/>
  <c r="M493" i="13"/>
  <c r="J491" i="17"/>
  <c r="P492" i="17"/>
  <c r="E493" i="17"/>
  <c r="V493" i="17" s="1"/>
  <c r="F492" i="17"/>
  <c r="M492" i="17"/>
  <c r="I491" i="17"/>
  <c r="J492" i="13"/>
  <c r="H492" i="13"/>
  <c r="K492" i="13"/>
  <c r="I492" i="13"/>
  <c r="E494" i="13"/>
  <c r="Q492" i="13"/>
  <c r="L492" i="13" s="1"/>
  <c r="AF491" i="17" l="1"/>
  <c r="X491" i="17"/>
  <c r="AB491" i="17"/>
  <c r="AB492" i="17" s="1"/>
  <c r="G493" i="13"/>
  <c r="AD491" i="17"/>
  <c r="AD492" i="17" s="1"/>
  <c r="AE491" i="17"/>
  <c r="AE492" i="17" s="1"/>
  <c r="AC492" i="17"/>
  <c r="AA493" i="17"/>
  <c r="Z493" i="17"/>
  <c r="N494" i="13"/>
  <c r="O494" i="13"/>
  <c r="Z492" i="17"/>
  <c r="S492" i="17" s="1"/>
  <c r="AA492" i="17"/>
  <c r="R495" i="17"/>
  <c r="Y495" i="17" s="1"/>
  <c r="W494" i="17"/>
  <c r="T494" i="17"/>
  <c r="O493" i="17"/>
  <c r="N493" i="17"/>
  <c r="Q492" i="17"/>
  <c r="L492" i="17" s="1"/>
  <c r="K492" i="17"/>
  <c r="I492" i="17"/>
  <c r="P494" i="13"/>
  <c r="F494" i="13"/>
  <c r="M494" i="13"/>
  <c r="H492" i="17"/>
  <c r="G492" i="17"/>
  <c r="F493" i="17"/>
  <c r="M493" i="17"/>
  <c r="E494" i="17"/>
  <c r="V494" i="17" s="1"/>
  <c r="P493" i="17"/>
  <c r="J492" i="17"/>
  <c r="K493" i="13"/>
  <c r="I493" i="13"/>
  <c r="H493" i="13"/>
  <c r="J493" i="13"/>
  <c r="Q493" i="13"/>
  <c r="L493" i="13" s="1"/>
  <c r="E495" i="13"/>
  <c r="AF492" i="17" l="1"/>
  <c r="U494" i="17"/>
  <c r="Z494" i="17" s="1"/>
  <c r="S493" i="17"/>
  <c r="X492" i="17"/>
  <c r="AB493" i="17" s="1"/>
  <c r="N495" i="13"/>
  <c r="O495" i="13"/>
  <c r="G494" i="13"/>
  <c r="R496" i="17"/>
  <c r="Y496" i="17" s="1"/>
  <c r="W495" i="17"/>
  <c r="T495" i="17"/>
  <c r="O494" i="17"/>
  <c r="N494" i="17"/>
  <c r="Q493" i="17"/>
  <c r="L493" i="17" s="1"/>
  <c r="G493" i="17"/>
  <c r="J493" i="17"/>
  <c r="H493" i="17"/>
  <c r="K493" i="17"/>
  <c r="F494" i="17"/>
  <c r="M494" i="17"/>
  <c r="E495" i="17"/>
  <c r="V495" i="17" s="1"/>
  <c r="P494" i="17"/>
  <c r="P495" i="13"/>
  <c r="F495" i="13"/>
  <c r="M495" i="13"/>
  <c r="I493" i="17"/>
  <c r="J494" i="13"/>
  <c r="H494" i="13"/>
  <c r="I494" i="13"/>
  <c r="K494" i="13"/>
  <c r="E496" i="13"/>
  <c r="Q494" i="13"/>
  <c r="L494" i="13" s="1"/>
  <c r="AF493" i="17" l="1"/>
  <c r="S494" i="17"/>
  <c r="AA494" i="17"/>
  <c r="AC493" i="17"/>
  <c r="AD493" i="17"/>
  <c r="AE493" i="17"/>
  <c r="G495" i="13"/>
  <c r="N496" i="13"/>
  <c r="O496" i="13"/>
  <c r="X493" i="17"/>
  <c r="U495" i="17"/>
  <c r="R497" i="17"/>
  <c r="Y497" i="17" s="1"/>
  <c r="W496" i="17"/>
  <c r="T496" i="17"/>
  <c r="O495" i="17"/>
  <c r="N495" i="17"/>
  <c r="Q494" i="17"/>
  <c r="L494" i="17" s="1"/>
  <c r="H494" i="17"/>
  <c r="G494" i="17"/>
  <c r="I494" i="17"/>
  <c r="J494" i="17"/>
  <c r="E496" i="17"/>
  <c r="V496" i="17" s="1"/>
  <c r="M495" i="17"/>
  <c r="P495" i="17"/>
  <c r="F495" i="17"/>
  <c r="P496" i="13"/>
  <c r="F496" i="13"/>
  <c r="M496" i="13"/>
  <c r="K494" i="17"/>
  <c r="I495" i="13"/>
  <c r="K495" i="13"/>
  <c r="H495" i="13"/>
  <c r="J495" i="13"/>
  <c r="Q495" i="13"/>
  <c r="L495" i="13" s="1"/>
  <c r="E497" i="13"/>
  <c r="AD494" i="17" l="1"/>
  <c r="AC494" i="17"/>
  <c r="AF494" i="17"/>
  <c r="AB494" i="17"/>
  <c r="AE494" i="17"/>
  <c r="U496" i="17"/>
  <c r="Z496" i="17" s="1"/>
  <c r="G496" i="13"/>
  <c r="N497" i="13"/>
  <c r="O497" i="13"/>
  <c r="Z495" i="17"/>
  <c r="S495" i="17" s="1"/>
  <c r="AA495" i="17"/>
  <c r="X494" i="17"/>
  <c r="AD495" i="17" s="1"/>
  <c r="R498" i="17"/>
  <c r="Y498" i="17" s="1"/>
  <c r="W497" i="17"/>
  <c r="U497" i="17"/>
  <c r="T497" i="17"/>
  <c r="O496" i="17"/>
  <c r="N496" i="17"/>
  <c r="Q495" i="17"/>
  <c r="L495" i="17" s="1"/>
  <c r="I495" i="17"/>
  <c r="H495" i="17"/>
  <c r="J495" i="17"/>
  <c r="K495" i="17"/>
  <c r="P497" i="13"/>
  <c r="F497" i="13"/>
  <c r="M497" i="13"/>
  <c r="G495" i="17"/>
  <c r="M496" i="17"/>
  <c r="E497" i="17"/>
  <c r="V497" i="17" s="1"/>
  <c r="P496" i="17"/>
  <c r="F496" i="17"/>
  <c r="J496" i="13"/>
  <c r="H496" i="13"/>
  <c r="K496" i="13"/>
  <c r="I496" i="13"/>
  <c r="Q496" i="13"/>
  <c r="L496" i="13" s="1"/>
  <c r="E498" i="13"/>
  <c r="AA496" i="17" l="1"/>
  <c r="AB495" i="17"/>
  <c r="AE495" i="17"/>
  <c r="S496" i="17"/>
  <c r="G497" i="13"/>
  <c r="Z497" i="17"/>
  <c r="AA497" i="17"/>
  <c r="N498" i="13"/>
  <c r="O498" i="13"/>
  <c r="X495" i="17"/>
  <c r="AF495" i="17"/>
  <c r="AC495" i="17"/>
  <c r="Q496" i="17"/>
  <c r="L496" i="17" s="1"/>
  <c r="R499" i="17"/>
  <c r="Y499" i="17" s="1"/>
  <c r="W498" i="17"/>
  <c r="V498" i="17"/>
  <c r="T498" i="17"/>
  <c r="O497" i="17"/>
  <c r="N497" i="17"/>
  <c r="K496" i="17"/>
  <c r="G496" i="17"/>
  <c r="H496" i="17"/>
  <c r="J496" i="17"/>
  <c r="P498" i="13"/>
  <c r="F498" i="13"/>
  <c r="M498" i="13"/>
  <c r="M497" i="17"/>
  <c r="E498" i="17"/>
  <c r="U498" i="17" s="1"/>
  <c r="P497" i="17"/>
  <c r="F497" i="17"/>
  <c r="I496" i="17"/>
  <c r="I497" i="13"/>
  <c r="K497" i="13"/>
  <c r="H497" i="13"/>
  <c r="J497" i="13"/>
  <c r="Q497" i="13"/>
  <c r="L497" i="13" s="1"/>
  <c r="E499" i="13"/>
  <c r="S497" i="17" l="1"/>
  <c r="X496" i="17"/>
  <c r="Z498" i="17"/>
  <c r="S498" i="17" s="1"/>
  <c r="AA498" i="17"/>
  <c r="N499" i="13"/>
  <c r="O499" i="13"/>
  <c r="AD496" i="17"/>
  <c r="AD497" i="17" s="1"/>
  <c r="AE496" i="17"/>
  <c r="AE497" i="17" s="1"/>
  <c r="AB496" i="17"/>
  <c r="AC496" i="17"/>
  <c r="AF496" i="17"/>
  <c r="AF497" i="17" s="1"/>
  <c r="R500" i="17"/>
  <c r="Y500" i="17" s="1"/>
  <c r="W499" i="17"/>
  <c r="T499" i="17"/>
  <c r="Q497" i="17"/>
  <c r="L497" i="17" s="1"/>
  <c r="J497" i="17"/>
  <c r="O498" i="17"/>
  <c r="N498" i="17"/>
  <c r="G497" i="17"/>
  <c r="H497" i="17"/>
  <c r="I497" i="17"/>
  <c r="G498" i="13"/>
  <c r="P499" i="13"/>
  <c r="F499" i="13"/>
  <c r="M499" i="13"/>
  <c r="K497" i="17"/>
  <c r="P498" i="17"/>
  <c r="F498" i="17"/>
  <c r="E499" i="17"/>
  <c r="V499" i="17" s="1"/>
  <c r="M498" i="17"/>
  <c r="H498" i="13"/>
  <c r="J498" i="13"/>
  <c r="K498" i="13"/>
  <c r="I498" i="13"/>
  <c r="Q498" i="13"/>
  <c r="L498" i="13" s="1"/>
  <c r="E500" i="13"/>
  <c r="AC497" i="17" l="1"/>
  <c r="AB497" i="17"/>
  <c r="U499" i="17"/>
  <c r="Z499" i="17" s="1"/>
  <c r="S499" i="17" s="1"/>
  <c r="X497" i="17"/>
  <c r="N500" i="13"/>
  <c r="O500" i="13"/>
  <c r="R501" i="17"/>
  <c r="Y501" i="17" s="1"/>
  <c r="W500" i="17"/>
  <c r="T500" i="17"/>
  <c r="O499" i="17"/>
  <c r="N499" i="17"/>
  <c r="G499" i="13"/>
  <c r="Q498" i="17"/>
  <c r="L498" i="17" s="1"/>
  <c r="G498" i="17"/>
  <c r="H498" i="17"/>
  <c r="J498" i="17"/>
  <c r="P500" i="13"/>
  <c r="F500" i="13"/>
  <c r="M500" i="13"/>
  <c r="K498" i="17"/>
  <c r="I498" i="17"/>
  <c r="F499" i="17"/>
  <c r="P499" i="17"/>
  <c r="M499" i="17"/>
  <c r="E500" i="17"/>
  <c r="V500" i="17" s="1"/>
  <c r="I499" i="13"/>
  <c r="H499" i="13"/>
  <c r="K499" i="13"/>
  <c r="J499" i="13"/>
  <c r="Q499" i="13"/>
  <c r="L499" i="13" s="1"/>
  <c r="E501" i="13"/>
  <c r="AA499" i="17" l="1"/>
  <c r="X498" i="17"/>
  <c r="N501" i="13"/>
  <c r="O501" i="13"/>
  <c r="AD498" i="17"/>
  <c r="AD499" i="17" s="1"/>
  <c r="AE498" i="17"/>
  <c r="AE499" i="17" s="1"/>
  <c r="AB498" i="17"/>
  <c r="AB499" i="17" s="1"/>
  <c r="AC498" i="17"/>
  <c r="AC499" i="17" s="1"/>
  <c r="AF498" i="17"/>
  <c r="U500" i="17"/>
  <c r="R502" i="17"/>
  <c r="Y502" i="17" s="1"/>
  <c r="W501" i="17"/>
  <c r="T501" i="17"/>
  <c r="G499" i="17"/>
  <c r="O500" i="17"/>
  <c r="N500" i="17"/>
  <c r="Q499" i="17"/>
  <c r="L499" i="17" s="1"/>
  <c r="I499" i="17"/>
  <c r="G500" i="13"/>
  <c r="J499" i="17"/>
  <c r="K499" i="17"/>
  <c r="P501" i="13"/>
  <c r="F501" i="13"/>
  <c r="M501" i="13"/>
  <c r="H499" i="17"/>
  <c r="M500" i="17"/>
  <c r="E501" i="17"/>
  <c r="V501" i="17" s="1"/>
  <c r="P500" i="17"/>
  <c r="F500" i="17"/>
  <c r="J500" i="13"/>
  <c r="K500" i="13"/>
  <c r="H500" i="13"/>
  <c r="I500" i="13"/>
  <c r="Q500" i="13"/>
  <c r="L500" i="13" s="1"/>
  <c r="E502" i="13"/>
  <c r="U501" i="17" l="1"/>
  <c r="AA501" i="17" s="1"/>
  <c r="AF499" i="17"/>
  <c r="N502" i="13"/>
  <c r="O502" i="13"/>
  <c r="Z500" i="17"/>
  <c r="S500" i="17" s="1"/>
  <c r="AA500" i="17"/>
  <c r="X499" i="17"/>
  <c r="AC500" i="17" s="1"/>
  <c r="R503" i="17"/>
  <c r="Y503" i="17" s="1"/>
  <c r="W502" i="17"/>
  <c r="T502" i="17"/>
  <c r="O501" i="17"/>
  <c r="N501" i="17"/>
  <c r="Q500" i="17"/>
  <c r="L500" i="17" s="1"/>
  <c r="J500" i="17"/>
  <c r="G501" i="13"/>
  <c r="G500" i="17"/>
  <c r="P501" i="17"/>
  <c r="E502" i="17"/>
  <c r="V502" i="17" s="1"/>
  <c r="M501" i="17"/>
  <c r="F501" i="17"/>
  <c r="P502" i="13"/>
  <c r="F502" i="13"/>
  <c r="M502" i="13"/>
  <c r="H500" i="17"/>
  <c r="K500" i="17"/>
  <c r="I500" i="17"/>
  <c r="I501" i="13"/>
  <c r="H501" i="13"/>
  <c r="K501" i="13"/>
  <c r="J501" i="13"/>
  <c r="E503" i="13"/>
  <c r="Q501" i="13"/>
  <c r="L501" i="13" s="1"/>
  <c r="Z501" i="17" l="1"/>
  <c r="S501" i="17" s="1"/>
  <c r="G502" i="13"/>
  <c r="N503" i="13"/>
  <c r="O503" i="13"/>
  <c r="X500" i="17"/>
  <c r="AB500" i="17"/>
  <c r="AB501" i="17" s="1"/>
  <c r="AF500" i="17"/>
  <c r="AF501" i="17" s="1"/>
  <c r="AD500" i="17"/>
  <c r="AE500" i="17"/>
  <c r="U502" i="17"/>
  <c r="R504" i="17"/>
  <c r="Y504" i="17" s="1"/>
  <c r="W503" i="17"/>
  <c r="T503" i="17"/>
  <c r="O502" i="17"/>
  <c r="N502" i="17"/>
  <c r="Q501" i="17"/>
  <c r="L501" i="17" s="1"/>
  <c r="K501" i="17"/>
  <c r="I501" i="17"/>
  <c r="H501" i="17"/>
  <c r="P503" i="13"/>
  <c r="F503" i="13"/>
  <c r="M503" i="13"/>
  <c r="J501" i="17"/>
  <c r="E503" i="17"/>
  <c r="V503" i="17" s="1"/>
  <c r="F502" i="17"/>
  <c r="M502" i="17"/>
  <c r="P502" i="17"/>
  <c r="G501" i="17"/>
  <c r="J502" i="13"/>
  <c r="K502" i="13"/>
  <c r="H502" i="13"/>
  <c r="I502" i="13"/>
  <c r="Q502" i="13"/>
  <c r="L502" i="13" s="1"/>
  <c r="E504" i="13"/>
  <c r="AD501" i="17" l="1"/>
  <c r="X501" i="17"/>
  <c r="AB502" i="17" s="1"/>
  <c r="N504" i="13"/>
  <c r="O504" i="13"/>
  <c r="Z502" i="17"/>
  <c r="S502" i="17" s="1"/>
  <c r="AA502" i="17"/>
  <c r="G503" i="13"/>
  <c r="AE501" i="17"/>
  <c r="AC501" i="17"/>
  <c r="U503" i="17"/>
  <c r="Q502" i="17"/>
  <c r="L502" i="17" s="1"/>
  <c r="R505" i="17"/>
  <c r="Y505" i="17" s="1"/>
  <c r="W504" i="17"/>
  <c r="T504" i="17"/>
  <c r="O503" i="17"/>
  <c r="N503" i="17"/>
  <c r="I502" i="17"/>
  <c r="G502" i="17"/>
  <c r="H502" i="17"/>
  <c r="E504" i="17"/>
  <c r="U504" i="17" s="1"/>
  <c r="P503" i="17"/>
  <c r="M503" i="17"/>
  <c r="F503" i="17"/>
  <c r="K502" i="17"/>
  <c r="P504" i="13"/>
  <c r="F504" i="13"/>
  <c r="M504" i="13"/>
  <c r="J502" i="17"/>
  <c r="I503" i="13"/>
  <c r="H503" i="13"/>
  <c r="J503" i="13"/>
  <c r="K503" i="13"/>
  <c r="Q503" i="13"/>
  <c r="L503" i="13" s="1"/>
  <c r="E505" i="13"/>
  <c r="V504" i="17" l="1"/>
  <c r="AC502" i="17"/>
  <c r="AE502" i="17"/>
  <c r="AD502" i="17"/>
  <c r="Q504" i="13"/>
  <c r="L504" i="13" s="1"/>
  <c r="Z504" i="17"/>
  <c r="AA504" i="17"/>
  <c r="N505" i="13"/>
  <c r="O505" i="13"/>
  <c r="G504" i="13"/>
  <c r="Z503" i="17"/>
  <c r="S503" i="17" s="1"/>
  <c r="AA503" i="17"/>
  <c r="X502" i="17"/>
  <c r="AB503" i="17" s="1"/>
  <c r="AF502" i="17"/>
  <c r="AF503" i="17" s="1"/>
  <c r="R506" i="17"/>
  <c r="Y506" i="17" s="1"/>
  <c r="W505" i="17"/>
  <c r="T505" i="17"/>
  <c r="I503" i="17"/>
  <c r="N504" i="17"/>
  <c r="O504" i="17"/>
  <c r="Q503" i="17"/>
  <c r="H503" i="17"/>
  <c r="G503" i="17"/>
  <c r="L503" i="17"/>
  <c r="P505" i="13"/>
  <c r="F505" i="13"/>
  <c r="M505" i="13"/>
  <c r="E505" i="17"/>
  <c r="V505" i="17" s="1"/>
  <c r="F504" i="17"/>
  <c r="M504" i="17"/>
  <c r="P504" i="17"/>
  <c r="K503" i="17"/>
  <c r="J503" i="17"/>
  <c r="K504" i="13"/>
  <c r="J504" i="13"/>
  <c r="I504" i="13"/>
  <c r="H504" i="13"/>
  <c r="E506" i="13"/>
  <c r="S504" i="17" l="1"/>
  <c r="N506" i="13"/>
  <c r="O506" i="13"/>
  <c r="AD503" i="17"/>
  <c r="AC503" i="17"/>
  <c r="X503" i="17"/>
  <c r="AE503" i="17"/>
  <c r="U505" i="17"/>
  <c r="Q504" i="17"/>
  <c r="L504" i="17" s="1"/>
  <c r="R507" i="17"/>
  <c r="Y507" i="17" s="1"/>
  <c r="W506" i="17"/>
  <c r="T506" i="17"/>
  <c r="O505" i="17"/>
  <c r="N505" i="17"/>
  <c r="G504" i="17"/>
  <c r="K504" i="17"/>
  <c r="G505" i="13"/>
  <c r="H504" i="17"/>
  <c r="F505" i="17"/>
  <c r="M505" i="17"/>
  <c r="P505" i="17"/>
  <c r="E506" i="17"/>
  <c r="V506" i="17" s="1"/>
  <c r="I504" i="17"/>
  <c r="P506" i="13"/>
  <c r="F506" i="13"/>
  <c r="M506" i="13"/>
  <c r="J504" i="17"/>
  <c r="H505" i="13"/>
  <c r="I505" i="13"/>
  <c r="J505" i="13"/>
  <c r="K505" i="13"/>
  <c r="Q505" i="13"/>
  <c r="L505" i="13" s="1"/>
  <c r="E507" i="13"/>
  <c r="X504" i="17" l="1"/>
  <c r="U506" i="17"/>
  <c r="G506" i="13"/>
  <c r="Z506" i="17"/>
  <c r="AA506" i="17"/>
  <c r="N507" i="13"/>
  <c r="O507" i="13"/>
  <c r="AC504" i="17"/>
  <c r="AC505" i="17" s="1"/>
  <c r="Z505" i="17"/>
  <c r="S505" i="17" s="1"/>
  <c r="AA505" i="17"/>
  <c r="AF504" i="17"/>
  <c r="AF505" i="17" s="1"/>
  <c r="AD504" i="17"/>
  <c r="AD505" i="17" s="1"/>
  <c r="AE504" i="17"/>
  <c r="AE505" i="17" s="1"/>
  <c r="AB504" i="17"/>
  <c r="AB505" i="17" s="1"/>
  <c r="Q505" i="17"/>
  <c r="L505" i="17" s="1"/>
  <c r="R508" i="17"/>
  <c r="Y508" i="17" s="1"/>
  <c r="W507" i="17"/>
  <c r="T507" i="17"/>
  <c r="O506" i="17"/>
  <c r="N506" i="17"/>
  <c r="K505" i="17"/>
  <c r="P507" i="13"/>
  <c r="F507" i="13"/>
  <c r="M507" i="13"/>
  <c r="F506" i="17"/>
  <c r="M506" i="17"/>
  <c r="E507" i="17"/>
  <c r="V507" i="17" s="1"/>
  <c r="P506" i="17"/>
  <c r="G505" i="17"/>
  <c r="H505" i="17"/>
  <c r="I505" i="17"/>
  <c r="J505" i="17"/>
  <c r="J506" i="13"/>
  <c r="K506" i="13"/>
  <c r="I506" i="13"/>
  <c r="H506" i="13"/>
  <c r="Q506" i="13"/>
  <c r="L506" i="13" s="1"/>
  <c r="E508" i="13"/>
  <c r="X505" i="17" l="1"/>
  <c r="AF506" i="17" s="1"/>
  <c r="S506" i="17"/>
  <c r="AC506" i="17"/>
  <c r="N508" i="13"/>
  <c r="O508" i="13"/>
  <c r="G507" i="13"/>
  <c r="AE506" i="17"/>
  <c r="AB506" i="17"/>
  <c r="AD506" i="17"/>
  <c r="U507" i="17"/>
  <c r="R509" i="17"/>
  <c r="Y509" i="17" s="1"/>
  <c r="W508" i="17"/>
  <c r="V508" i="17"/>
  <c r="U508" i="17"/>
  <c r="T508" i="17"/>
  <c r="O507" i="17"/>
  <c r="N507" i="17"/>
  <c r="Q506" i="17"/>
  <c r="X506" i="17" s="1"/>
  <c r="I506" i="17"/>
  <c r="H506" i="17"/>
  <c r="K506" i="17"/>
  <c r="G506" i="17"/>
  <c r="M507" i="17"/>
  <c r="F507" i="17"/>
  <c r="P507" i="17"/>
  <c r="E508" i="17"/>
  <c r="P508" i="13"/>
  <c r="F508" i="13"/>
  <c r="M508" i="13"/>
  <c r="J506" i="17"/>
  <c r="H507" i="13"/>
  <c r="I507" i="13"/>
  <c r="J507" i="13"/>
  <c r="K507" i="13"/>
  <c r="Q507" i="13"/>
  <c r="L507" i="13" s="1"/>
  <c r="E509" i="13"/>
  <c r="L506" i="17" l="1"/>
  <c r="H507" i="17" s="1"/>
  <c r="AD507" i="17"/>
  <c r="AE507" i="17"/>
  <c r="AB507" i="17"/>
  <c r="N509" i="13"/>
  <c r="O509" i="13"/>
  <c r="G508" i="13"/>
  <c r="AC507" i="17"/>
  <c r="Z508" i="17"/>
  <c r="AA508" i="17"/>
  <c r="Z507" i="17"/>
  <c r="S507" i="17" s="1"/>
  <c r="AA507" i="17"/>
  <c r="AF507" i="17"/>
  <c r="R510" i="17"/>
  <c r="Y510" i="17" s="1"/>
  <c r="W509" i="17"/>
  <c r="T509" i="17"/>
  <c r="O508" i="17"/>
  <c r="N508" i="17"/>
  <c r="Q507" i="17"/>
  <c r="J507" i="17"/>
  <c r="I507" i="17"/>
  <c r="K507" i="17"/>
  <c r="G507" i="17"/>
  <c r="P509" i="13"/>
  <c r="F509" i="13"/>
  <c r="M509" i="13"/>
  <c r="M508" i="17"/>
  <c r="P508" i="17"/>
  <c r="E509" i="17"/>
  <c r="V509" i="17" s="1"/>
  <c r="F508" i="17"/>
  <c r="K508" i="13"/>
  <c r="H508" i="13"/>
  <c r="I508" i="13"/>
  <c r="J508" i="13"/>
  <c r="E510" i="13"/>
  <c r="Q508" i="13"/>
  <c r="L508" i="13" s="1"/>
  <c r="X507" i="17" l="1"/>
  <c r="AD508" i="17" s="1"/>
  <c r="L507" i="17"/>
  <c r="H508" i="17" s="1"/>
  <c r="S508" i="17"/>
  <c r="G509" i="13"/>
  <c r="N510" i="13"/>
  <c r="O510" i="13"/>
  <c r="U509" i="17"/>
  <c r="R511" i="17"/>
  <c r="Y511" i="17" s="1"/>
  <c r="W510" i="17"/>
  <c r="T510" i="17"/>
  <c r="N509" i="17"/>
  <c r="O509" i="17"/>
  <c r="Q508" i="17"/>
  <c r="G508" i="17"/>
  <c r="I508" i="17"/>
  <c r="E510" i="17"/>
  <c r="V510" i="17" s="1"/>
  <c r="F509" i="17"/>
  <c r="M509" i="17"/>
  <c r="P509" i="17"/>
  <c r="P510" i="13"/>
  <c r="F510" i="13"/>
  <c r="M510" i="13"/>
  <c r="K509" i="13"/>
  <c r="J509" i="13"/>
  <c r="I509" i="13"/>
  <c r="H509" i="13"/>
  <c r="E511" i="13"/>
  <c r="Q509" i="13"/>
  <c r="L509" i="13" s="1"/>
  <c r="AF508" i="17" l="1"/>
  <c r="K508" i="17"/>
  <c r="J508" i="17"/>
  <c r="AE508" i="17"/>
  <c r="AC508" i="17"/>
  <c r="X508" i="17"/>
  <c r="AD509" i="17" s="1"/>
  <c r="AB508" i="17"/>
  <c r="AB509" i="17" s="1"/>
  <c r="U510" i="17"/>
  <c r="AA510" i="17" s="1"/>
  <c r="AA509" i="17"/>
  <c r="Z509" i="17"/>
  <c r="S509" i="17" s="1"/>
  <c r="N511" i="13"/>
  <c r="O511" i="13"/>
  <c r="L508" i="17"/>
  <c r="J509" i="17" s="1"/>
  <c r="R512" i="17"/>
  <c r="Y512" i="17" s="1"/>
  <c r="W511" i="17"/>
  <c r="T511" i="17"/>
  <c r="Q509" i="17"/>
  <c r="O510" i="17"/>
  <c r="N510" i="17"/>
  <c r="G510" i="13"/>
  <c r="M510" i="17"/>
  <c r="F510" i="17"/>
  <c r="E511" i="17"/>
  <c r="U511" i="17" s="1"/>
  <c r="P510" i="17"/>
  <c r="P511" i="13"/>
  <c r="F511" i="13"/>
  <c r="M511" i="13"/>
  <c r="H510" i="13"/>
  <c r="K510" i="13"/>
  <c r="I510" i="13"/>
  <c r="J510" i="13"/>
  <c r="E512" i="13"/>
  <c r="Q510" i="13"/>
  <c r="L510" i="13" s="1"/>
  <c r="H509" i="17" l="1"/>
  <c r="AC509" i="17"/>
  <c r="AF509" i="17"/>
  <c r="AE509" i="17"/>
  <c r="Z510" i="17"/>
  <c r="S510" i="17" s="1"/>
  <c r="V511" i="17"/>
  <c r="Z511" i="17" s="1"/>
  <c r="L509" i="17"/>
  <c r="J510" i="17" s="1"/>
  <c r="K509" i="17"/>
  <c r="X509" i="17"/>
  <c r="AD510" i="17" s="1"/>
  <c r="G511" i="13"/>
  <c r="N512" i="13"/>
  <c r="O512" i="13"/>
  <c r="I509" i="17"/>
  <c r="G509" i="17"/>
  <c r="R513" i="17"/>
  <c r="Y513" i="17" s="1"/>
  <c r="W512" i="17"/>
  <c r="T512" i="17"/>
  <c r="O511" i="17"/>
  <c r="N511" i="17"/>
  <c r="Q510" i="17"/>
  <c r="P512" i="13"/>
  <c r="F512" i="13"/>
  <c r="M512" i="13"/>
  <c r="E512" i="17"/>
  <c r="U512" i="17" s="1"/>
  <c r="P511" i="17"/>
  <c r="F511" i="17"/>
  <c r="M511" i="17"/>
  <c r="H511" i="13"/>
  <c r="I511" i="13"/>
  <c r="J511" i="13"/>
  <c r="K511" i="13"/>
  <c r="Q511" i="13"/>
  <c r="L511" i="13" s="1"/>
  <c r="E513" i="13"/>
  <c r="AF510" i="17" l="1"/>
  <c r="AB510" i="17"/>
  <c r="AE510" i="17"/>
  <c r="G510" i="17"/>
  <c r="L510" i="17"/>
  <c r="AA511" i="17"/>
  <c r="I510" i="17"/>
  <c r="I511" i="17" s="1"/>
  <c r="AC510" i="17"/>
  <c r="H510" i="17"/>
  <c r="K510" i="17"/>
  <c r="Q511" i="17"/>
  <c r="S511" i="17"/>
  <c r="V512" i="17"/>
  <c r="AA512" i="17" s="1"/>
  <c r="N513" i="13"/>
  <c r="O513" i="13"/>
  <c r="X510" i="17"/>
  <c r="AB511" i="17" s="1"/>
  <c r="R514" i="17"/>
  <c r="Y514" i="17" s="1"/>
  <c r="W513" i="17"/>
  <c r="T513" i="17"/>
  <c r="O512" i="17"/>
  <c r="N512" i="17"/>
  <c r="G512" i="13"/>
  <c r="P513" i="13"/>
  <c r="F513" i="13"/>
  <c r="M513" i="13"/>
  <c r="P512" i="17"/>
  <c r="E513" i="17"/>
  <c r="U513" i="17" s="1"/>
  <c r="F512" i="17"/>
  <c r="M512" i="17"/>
  <c r="J511" i="17"/>
  <c r="J512" i="13"/>
  <c r="K512" i="13"/>
  <c r="I512" i="13"/>
  <c r="H512" i="13"/>
  <c r="Q512" i="13"/>
  <c r="L512" i="13" s="1"/>
  <c r="E514" i="13"/>
  <c r="L511" i="17" l="1"/>
  <c r="K511" i="17"/>
  <c r="H511" i="17"/>
  <c r="G511" i="17"/>
  <c r="AE511" i="17"/>
  <c r="X511" i="17"/>
  <c r="AB512" i="17" s="1"/>
  <c r="Z512" i="17"/>
  <c r="S512" i="17" s="1"/>
  <c r="AD511" i="17"/>
  <c r="AD512" i="17" s="1"/>
  <c r="N514" i="13"/>
  <c r="O514" i="13"/>
  <c r="G513" i="13"/>
  <c r="Q512" i="17"/>
  <c r="AF511" i="17"/>
  <c r="AC511" i="17"/>
  <c r="V513" i="17"/>
  <c r="AA513" i="17" s="1"/>
  <c r="R515" i="17"/>
  <c r="Y515" i="17" s="1"/>
  <c r="W514" i="17"/>
  <c r="T514" i="17"/>
  <c r="O513" i="17"/>
  <c r="N513" i="17"/>
  <c r="I512" i="17"/>
  <c r="K512" i="17"/>
  <c r="H512" i="17"/>
  <c r="E514" i="17"/>
  <c r="V514" i="17" s="1"/>
  <c r="P513" i="17"/>
  <c r="M513" i="17"/>
  <c r="F513" i="17"/>
  <c r="G512" i="17"/>
  <c r="P514" i="13"/>
  <c r="F514" i="13"/>
  <c r="M514" i="13"/>
  <c r="J512" i="17"/>
  <c r="H513" i="13"/>
  <c r="K513" i="13"/>
  <c r="I513" i="13"/>
  <c r="J513" i="13"/>
  <c r="Q513" i="13"/>
  <c r="L513" i="13" s="1"/>
  <c r="E515" i="13"/>
  <c r="AE512" i="17" l="1"/>
  <c r="AC512" i="17"/>
  <c r="AF512" i="17"/>
  <c r="U514" i="17"/>
  <c r="Z514" i="17" s="1"/>
  <c r="X512" i="17"/>
  <c r="AD513" i="17" s="1"/>
  <c r="L512" i="17"/>
  <c r="G513" i="17" s="1"/>
  <c r="G514" i="13"/>
  <c r="AE513" i="17"/>
  <c r="N515" i="13"/>
  <c r="O515" i="13"/>
  <c r="Z513" i="17"/>
  <c r="S513" i="17" s="1"/>
  <c r="R516" i="17"/>
  <c r="Y516" i="17" s="1"/>
  <c r="W515" i="17"/>
  <c r="T515" i="17"/>
  <c r="O514" i="17"/>
  <c r="N514" i="17"/>
  <c r="Q513" i="17"/>
  <c r="P515" i="13"/>
  <c r="F515" i="13"/>
  <c r="M515" i="13"/>
  <c r="M514" i="17"/>
  <c r="E515" i="17"/>
  <c r="U515" i="17" s="1"/>
  <c r="P514" i="17"/>
  <c r="F514" i="17"/>
  <c r="J514" i="13"/>
  <c r="I514" i="13"/>
  <c r="H514" i="13"/>
  <c r="K514" i="13"/>
  <c r="Q514" i="13"/>
  <c r="L514" i="13" s="1"/>
  <c r="E516" i="13"/>
  <c r="AB513" i="17" l="1"/>
  <c r="AA514" i="17"/>
  <c r="AF513" i="17"/>
  <c r="AC513" i="17"/>
  <c r="V515" i="17"/>
  <c r="AA515" i="17" s="1"/>
  <c r="I513" i="17"/>
  <c r="J513" i="17"/>
  <c r="L513" i="17"/>
  <c r="I514" i="17" s="1"/>
  <c r="K513" i="17"/>
  <c r="H513" i="17"/>
  <c r="X513" i="17"/>
  <c r="AE514" i="17" s="1"/>
  <c r="S514" i="17"/>
  <c r="Q514" i="17"/>
  <c r="N516" i="13"/>
  <c r="O516" i="13"/>
  <c r="R517" i="17"/>
  <c r="Y517" i="17" s="1"/>
  <c r="W516" i="17"/>
  <c r="T516" i="17"/>
  <c r="O515" i="17"/>
  <c r="N515" i="17"/>
  <c r="Q515" i="13"/>
  <c r="L515" i="13" s="1"/>
  <c r="P516" i="13"/>
  <c r="F516" i="13"/>
  <c r="M516" i="13"/>
  <c r="M515" i="17"/>
  <c r="E516" i="17"/>
  <c r="V516" i="17" s="1"/>
  <c r="F515" i="17"/>
  <c r="P515" i="17"/>
  <c r="G515" i="13"/>
  <c r="J515" i="13"/>
  <c r="K515" i="13"/>
  <c r="I515" i="13"/>
  <c r="H515" i="13"/>
  <c r="E517" i="13"/>
  <c r="K514" i="17" l="1"/>
  <c r="H514" i="17"/>
  <c r="Z515" i="17"/>
  <c r="S515" i="17" s="1"/>
  <c r="G514" i="17"/>
  <c r="J514" i="17"/>
  <c r="U516" i="17"/>
  <c r="Z516" i="17" s="1"/>
  <c r="AC514" i="17"/>
  <c r="AB514" i="17"/>
  <c r="AD514" i="17"/>
  <c r="X514" i="17"/>
  <c r="AF514" i="17"/>
  <c r="N517" i="13"/>
  <c r="O517" i="13"/>
  <c r="L514" i="17"/>
  <c r="I515" i="17" s="1"/>
  <c r="Q515" i="17"/>
  <c r="R518" i="17"/>
  <c r="Y518" i="17" s="1"/>
  <c r="W517" i="17"/>
  <c r="T517" i="17"/>
  <c r="O516" i="17"/>
  <c r="N516" i="17"/>
  <c r="G516" i="13"/>
  <c r="F516" i="17"/>
  <c r="E517" i="17"/>
  <c r="U517" i="17" s="1"/>
  <c r="P516" i="17"/>
  <c r="M516" i="17"/>
  <c r="P517" i="13"/>
  <c r="F517" i="13"/>
  <c r="M517" i="13"/>
  <c r="H516" i="13"/>
  <c r="J516" i="13"/>
  <c r="I516" i="13"/>
  <c r="K516" i="13"/>
  <c r="Q516" i="13"/>
  <c r="L516" i="13" s="1"/>
  <c r="E518" i="13"/>
  <c r="AA516" i="17" l="1"/>
  <c r="AB515" i="17"/>
  <c r="AF515" i="17"/>
  <c r="AE515" i="17"/>
  <c r="AC515" i="17"/>
  <c r="V517" i="17"/>
  <c r="AA517" i="17" s="1"/>
  <c r="S516" i="17"/>
  <c r="AD515" i="17"/>
  <c r="G517" i="13"/>
  <c r="L515" i="17"/>
  <c r="I516" i="17" s="1"/>
  <c r="G515" i="17"/>
  <c r="J515" i="17"/>
  <c r="K515" i="17"/>
  <c r="X515" i="17"/>
  <c r="N518" i="13"/>
  <c r="O518" i="13"/>
  <c r="H515" i="17"/>
  <c r="R519" i="17"/>
  <c r="Y519" i="17" s="1"/>
  <c r="W518" i="17"/>
  <c r="T518" i="17"/>
  <c r="O517" i="17"/>
  <c r="N517" i="17"/>
  <c r="Q516" i="17"/>
  <c r="P517" i="17"/>
  <c r="E518" i="17"/>
  <c r="V518" i="17" s="1"/>
  <c r="M517" i="17"/>
  <c r="F517" i="17"/>
  <c r="P518" i="13"/>
  <c r="F518" i="13"/>
  <c r="M518" i="13"/>
  <c r="I517" i="13"/>
  <c r="K517" i="13"/>
  <c r="J517" i="13"/>
  <c r="H517" i="13"/>
  <c r="Q517" i="13"/>
  <c r="L517" i="13" s="1"/>
  <c r="E519" i="13"/>
  <c r="G516" i="17" l="1"/>
  <c r="H516" i="17"/>
  <c r="Z517" i="17"/>
  <c r="S517" i="17" s="1"/>
  <c r="J516" i="17"/>
  <c r="K516" i="17"/>
  <c r="AD516" i="17"/>
  <c r="L516" i="17"/>
  <c r="AF516" i="17"/>
  <c r="AE516" i="17"/>
  <c r="AB516" i="17"/>
  <c r="X516" i="17"/>
  <c r="AC516" i="17"/>
  <c r="N519" i="13"/>
  <c r="O519" i="13"/>
  <c r="U518" i="17"/>
  <c r="R520" i="17"/>
  <c r="Y520" i="17" s="1"/>
  <c r="W519" i="17"/>
  <c r="T519" i="17"/>
  <c r="O518" i="17"/>
  <c r="N518" i="17"/>
  <c r="Q517" i="17"/>
  <c r="G518" i="13"/>
  <c r="E519" i="17"/>
  <c r="V519" i="17" s="1"/>
  <c r="M518" i="17"/>
  <c r="P518" i="17"/>
  <c r="F518" i="17"/>
  <c r="P519" i="13"/>
  <c r="F519" i="13"/>
  <c r="M519" i="13"/>
  <c r="H518" i="13"/>
  <c r="K518" i="13"/>
  <c r="J518" i="13"/>
  <c r="I518" i="13"/>
  <c r="E520" i="13"/>
  <c r="Q518" i="13"/>
  <c r="L518" i="13" s="1"/>
  <c r="K517" i="17" l="1"/>
  <c r="G517" i="17"/>
  <c r="J517" i="17"/>
  <c r="H517" i="17"/>
  <c r="I517" i="17"/>
  <c r="AC517" i="17"/>
  <c r="AD517" i="17"/>
  <c r="L517" i="17"/>
  <c r="I518" i="17" s="1"/>
  <c r="AF517" i="17"/>
  <c r="G519" i="13"/>
  <c r="AB517" i="17"/>
  <c r="AE517" i="17"/>
  <c r="U519" i="17"/>
  <c r="Z519" i="17" s="1"/>
  <c r="X517" i="17"/>
  <c r="N520" i="13"/>
  <c r="O520" i="13"/>
  <c r="Z518" i="17"/>
  <c r="S518" i="17" s="1"/>
  <c r="AA518" i="17"/>
  <c r="Q519" i="13"/>
  <c r="L519" i="13" s="1"/>
  <c r="R521" i="17"/>
  <c r="Y521" i="17" s="1"/>
  <c r="W520" i="17"/>
  <c r="T520" i="17"/>
  <c r="O519" i="17"/>
  <c r="N519" i="17"/>
  <c r="Q518" i="17"/>
  <c r="P520" i="13"/>
  <c r="F520" i="13"/>
  <c r="M520" i="13"/>
  <c r="F519" i="17"/>
  <c r="M519" i="17"/>
  <c r="P519" i="17"/>
  <c r="E520" i="17"/>
  <c r="V520" i="17" s="1"/>
  <c r="J519" i="13"/>
  <c r="I519" i="13"/>
  <c r="K519" i="13"/>
  <c r="H519" i="13"/>
  <c r="E521" i="13"/>
  <c r="L518" i="17" l="1"/>
  <c r="G520" i="13"/>
  <c r="G518" i="17"/>
  <c r="H518" i="17"/>
  <c r="K518" i="17"/>
  <c r="J518" i="17"/>
  <c r="AD518" i="17"/>
  <c r="AE518" i="17"/>
  <c r="AC518" i="17"/>
  <c r="AF518" i="17"/>
  <c r="AA519" i="17"/>
  <c r="AB518" i="17"/>
  <c r="U520" i="17"/>
  <c r="AA520" i="17" s="1"/>
  <c r="X518" i="17"/>
  <c r="S519" i="17"/>
  <c r="N521" i="13"/>
  <c r="O521" i="13"/>
  <c r="R522" i="17"/>
  <c r="Y522" i="17" s="1"/>
  <c r="W521" i="17"/>
  <c r="T521" i="17"/>
  <c r="O520" i="17"/>
  <c r="N520" i="17"/>
  <c r="Q519" i="17"/>
  <c r="Q520" i="13"/>
  <c r="L520" i="13" s="1"/>
  <c r="I519" i="17"/>
  <c r="F520" i="17"/>
  <c r="P520" i="17"/>
  <c r="E521" i="17"/>
  <c r="V521" i="17" s="1"/>
  <c r="M520" i="17"/>
  <c r="P521" i="13"/>
  <c r="F521" i="13"/>
  <c r="M521" i="13"/>
  <c r="H520" i="13"/>
  <c r="I520" i="13"/>
  <c r="J520" i="13"/>
  <c r="K520" i="13"/>
  <c r="E522" i="13"/>
  <c r="J519" i="17" l="1"/>
  <c r="H519" i="17"/>
  <c r="L519" i="17"/>
  <c r="I520" i="17" s="1"/>
  <c r="K519" i="17"/>
  <c r="G519" i="17"/>
  <c r="G520" i="17" s="1"/>
  <c r="AE519" i="17"/>
  <c r="AB519" i="17"/>
  <c r="AF519" i="17"/>
  <c r="AD519" i="17"/>
  <c r="AC519" i="17"/>
  <c r="Z520" i="17"/>
  <c r="S520" i="17" s="1"/>
  <c r="G521" i="13"/>
  <c r="N522" i="13"/>
  <c r="O522" i="13"/>
  <c r="X519" i="17"/>
  <c r="U521" i="17"/>
  <c r="R523" i="17"/>
  <c r="Y523" i="17" s="1"/>
  <c r="W522" i="17"/>
  <c r="T522" i="17"/>
  <c r="O521" i="17"/>
  <c r="N521" i="17"/>
  <c r="Q520" i="17"/>
  <c r="L520" i="17" s="1"/>
  <c r="K520" i="17"/>
  <c r="H520" i="17"/>
  <c r="P521" i="17"/>
  <c r="E522" i="17"/>
  <c r="V522" i="17" s="1"/>
  <c r="F521" i="17"/>
  <c r="M521" i="17"/>
  <c r="P522" i="13"/>
  <c r="F522" i="13"/>
  <c r="M522" i="13"/>
  <c r="K521" i="13"/>
  <c r="J521" i="13"/>
  <c r="H521" i="13"/>
  <c r="I521" i="13"/>
  <c r="Q521" i="13"/>
  <c r="L521" i="13" s="1"/>
  <c r="E523" i="13"/>
  <c r="J520" i="17" l="1"/>
  <c r="AF520" i="17"/>
  <c r="AB520" i="17"/>
  <c r="AD520" i="17"/>
  <c r="AC520" i="17"/>
  <c r="AE520" i="17"/>
  <c r="N523" i="13"/>
  <c r="O523" i="13"/>
  <c r="Z521" i="17"/>
  <c r="S521" i="17" s="1"/>
  <c r="AA521" i="17"/>
  <c r="X520" i="17"/>
  <c r="R524" i="17"/>
  <c r="Y524" i="17" s="1"/>
  <c r="W523" i="17"/>
  <c r="T523" i="17"/>
  <c r="U522" i="17"/>
  <c r="O522" i="17"/>
  <c r="N522" i="17"/>
  <c r="Q521" i="17"/>
  <c r="L521" i="17" s="1"/>
  <c r="G522" i="13"/>
  <c r="J521" i="17"/>
  <c r="K521" i="17"/>
  <c r="P522" i="17"/>
  <c r="F522" i="17"/>
  <c r="M522" i="17"/>
  <c r="E523" i="17"/>
  <c r="V523" i="17" s="1"/>
  <c r="I521" i="17"/>
  <c r="H521" i="17"/>
  <c r="G521" i="17"/>
  <c r="P523" i="13"/>
  <c r="F523" i="13"/>
  <c r="M523" i="13"/>
  <c r="I522" i="13"/>
  <c r="H522" i="13"/>
  <c r="K522" i="13"/>
  <c r="J522" i="13"/>
  <c r="Q522" i="13"/>
  <c r="L522" i="13" s="1"/>
  <c r="E524" i="13"/>
  <c r="AF521" i="17" l="1"/>
  <c r="AD521" i="17"/>
  <c r="AC521" i="17"/>
  <c r="X521" i="17"/>
  <c r="AB521" i="17"/>
  <c r="Z522" i="17"/>
  <c r="S522" i="17" s="1"/>
  <c r="AA522" i="17"/>
  <c r="N524" i="13"/>
  <c r="O524" i="13"/>
  <c r="AE521" i="17"/>
  <c r="U523" i="17"/>
  <c r="R525" i="17"/>
  <c r="Y525" i="17" s="1"/>
  <c r="W524" i="17"/>
  <c r="T524" i="17"/>
  <c r="O523" i="17"/>
  <c r="N523" i="17"/>
  <c r="Q522" i="17"/>
  <c r="L522" i="17" s="1"/>
  <c r="H522" i="17"/>
  <c r="G523" i="13"/>
  <c r="G522" i="17"/>
  <c r="I522" i="17"/>
  <c r="E524" i="17"/>
  <c r="V524" i="17" s="1"/>
  <c r="M523" i="17"/>
  <c r="P523" i="17"/>
  <c r="F523" i="17"/>
  <c r="J522" i="17"/>
  <c r="K522" i="17"/>
  <c r="P524" i="13"/>
  <c r="F524" i="13"/>
  <c r="M524" i="13"/>
  <c r="J523" i="13"/>
  <c r="K523" i="13"/>
  <c r="H523" i="13"/>
  <c r="I523" i="13"/>
  <c r="Q523" i="13"/>
  <c r="L523" i="13" s="1"/>
  <c r="E525" i="13"/>
  <c r="AC522" i="17" l="1"/>
  <c r="AB522" i="17"/>
  <c r="Q523" i="17"/>
  <c r="AF522" i="17"/>
  <c r="G524" i="13"/>
  <c r="AE522" i="17"/>
  <c r="X522" i="17"/>
  <c r="AB523" i="17" s="1"/>
  <c r="N525" i="13"/>
  <c r="O525" i="13"/>
  <c r="Z523" i="17"/>
  <c r="S523" i="17" s="1"/>
  <c r="AA523" i="17"/>
  <c r="AD522" i="17"/>
  <c r="U524" i="17"/>
  <c r="R526" i="17"/>
  <c r="Y526" i="17" s="1"/>
  <c r="W525" i="17"/>
  <c r="T525" i="17"/>
  <c r="O524" i="17"/>
  <c r="N524" i="17"/>
  <c r="I523" i="17"/>
  <c r="J523" i="17"/>
  <c r="H523" i="17"/>
  <c r="E525" i="17"/>
  <c r="U525" i="17" s="1"/>
  <c r="F524" i="17"/>
  <c r="M524" i="17"/>
  <c r="P524" i="17"/>
  <c r="P525" i="13"/>
  <c r="F525" i="13"/>
  <c r="M525" i="13"/>
  <c r="L523" i="17"/>
  <c r="K523" i="17"/>
  <c r="G523" i="17"/>
  <c r="I524" i="13"/>
  <c r="H524" i="13"/>
  <c r="K524" i="13"/>
  <c r="J524" i="13"/>
  <c r="E526" i="13"/>
  <c r="Q524" i="13"/>
  <c r="L524" i="13" s="1"/>
  <c r="G525" i="13" s="1"/>
  <c r="V525" i="17" l="1"/>
  <c r="AA525" i="17" s="1"/>
  <c r="N526" i="13"/>
  <c r="O526" i="13"/>
  <c r="X523" i="17"/>
  <c r="AF523" i="17"/>
  <c r="AF524" i="17" s="1"/>
  <c r="Z524" i="17"/>
  <c r="S524" i="17" s="1"/>
  <c r="AA524" i="17"/>
  <c r="AC523" i="17"/>
  <c r="AE523" i="17"/>
  <c r="AD523" i="17"/>
  <c r="Q524" i="17"/>
  <c r="L524" i="17" s="1"/>
  <c r="R527" i="17"/>
  <c r="Y527" i="17" s="1"/>
  <c r="W526" i="17"/>
  <c r="T526" i="17"/>
  <c r="O525" i="17"/>
  <c r="N525" i="17"/>
  <c r="K524" i="17"/>
  <c r="I524" i="17"/>
  <c r="F525" i="17"/>
  <c r="E526" i="17"/>
  <c r="V526" i="17" s="1"/>
  <c r="M525" i="17"/>
  <c r="P525" i="17"/>
  <c r="J524" i="17"/>
  <c r="H524" i="17"/>
  <c r="P526" i="13"/>
  <c r="F526" i="13"/>
  <c r="M526" i="13"/>
  <c r="G524" i="17"/>
  <c r="J525" i="13"/>
  <c r="K525" i="13"/>
  <c r="I525" i="13"/>
  <c r="H525" i="13"/>
  <c r="E527" i="13"/>
  <c r="Q525" i="13"/>
  <c r="L525" i="13" s="1"/>
  <c r="Z525" i="17" l="1"/>
  <c r="S525" i="17" s="1"/>
  <c r="G526" i="13"/>
  <c r="N527" i="13"/>
  <c r="O527" i="13"/>
  <c r="AE524" i="17"/>
  <c r="X524" i="17"/>
  <c r="AC524" i="17"/>
  <c r="AC525" i="17" s="1"/>
  <c r="I525" i="17"/>
  <c r="AD524" i="17"/>
  <c r="AB524" i="17"/>
  <c r="U526" i="17"/>
  <c r="R528" i="17"/>
  <c r="Y528" i="17" s="1"/>
  <c r="W527" i="17"/>
  <c r="T527" i="17"/>
  <c r="O526" i="17"/>
  <c r="N526" i="17"/>
  <c r="Q525" i="17"/>
  <c r="L525" i="17" s="1"/>
  <c r="J525" i="17"/>
  <c r="G525" i="17"/>
  <c r="H525" i="17"/>
  <c r="F526" i="17"/>
  <c r="M526" i="17"/>
  <c r="E527" i="17"/>
  <c r="U527" i="17" s="1"/>
  <c r="P526" i="17"/>
  <c r="P527" i="13"/>
  <c r="F527" i="13"/>
  <c r="M527" i="13"/>
  <c r="K525" i="17"/>
  <c r="H526" i="13"/>
  <c r="K526" i="13"/>
  <c r="I526" i="13"/>
  <c r="J526" i="13"/>
  <c r="Q526" i="13"/>
  <c r="L526" i="13" s="1"/>
  <c r="E528" i="13"/>
  <c r="X525" i="17" l="1"/>
  <c r="AC526" i="17" s="1"/>
  <c r="Q527" i="13"/>
  <c r="AE525" i="17"/>
  <c r="AF525" i="17"/>
  <c r="Z526" i="17"/>
  <c r="S526" i="17" s="1"/>
  <c r="AA526" i="17"/>
  <c r="N528" i="13"/>
  <c r="O528" i="13"/>
  <c r="AB525" i="17"/>
  <c r="AD525" i="17"/>
  <c r="V527" i="17"/>
  <c r="Z527" i="17" s="1"/>
  <c r="R529" i="17"/>
  <c r="Y529" i="17" s="1"/>
  <c r="W528" i="17"/>
  <c r="V528" i="17"/>
  <c r="T528" i="17"/>
  <c r="O527" i="17"/>
  <c r="N527" i="17"/>
  <c r="Q526" i="17"/>
  <c r="L526" i="17" s="1"/>
  <c r="K526" i="17"/>
  <c r="G527" i="13"/>
  <c r="G526" i="17"/>
  <c r="I526" i="17"/>
  <c r="H526" i="17"/>
  <c r="P528" i="13"/>
  <c r="M528" i="13"/>
  <c r="F528" i="13"/>
  <c r="P527" i="17"/>
  <c r="E528" i="17"/>
  <c r="U528" i="17" s="1"/>
  <c r="F527" i="17"/>
  <c r="M527" i="17"/>
  <c r="J526" i="17"/>
  <c r="I527" i="13"/>
  <c r="H527" i="13"/>
  <c r="K527" i="13"/>
  <c r="J527" i="13"/>
  <c r="L527" i="13"/>
  <c r="E529" i="13"/>
  <c r="AF526" i="17" l="1"/>
  <c r="X526" i="17"/>
  <c r="AE526" i="17"/>
  <c r="AD526" i="17"/>
  <c r="AB526" i="17"/>
  <c r="AB527" i="17" s="1"/>
  <c r="G528" i="13"/>
  <c r="AC527" i="17"/>
  <c r="Z528" i="17"/>
  <c r="AA528" i="17"/>
  <c r="S527" i="17"/>
  <c r="Q527" i="17"/>
  <c r="L527" i="17" s="1"/>
  <c r="AA527" i="17"/>
  <c r="N529" i="13"/>
  <c r="O529" i="13"/>
  <c r="R530" i="17"/>
  <c r="Y530" i="17" s="1"/>
  <c r="W529" i="17"/>
  <c r="T529" i="17"/>
  <c r="O528" i="17"/>
  <c r="N528" i="17"/>
  <c r="H527" i="17"/>
  <c r="K527" i="17"/>
  <c r="M528" i="17"/>
  <c r="P528" i="17"/>
  <c r="F528" i="17"/>
  <c r="E529" i="17"/>
  <c r="V529" i="17" s="1"/>
  <c r="G527" i="17"/>
  <c r="I527" i="17"/>
  <c r="P529" i="13"/>
  <c r="F529" i="13"/>
  <c r="M529" i="13"/>
  <c r="J527" i="17"/>
  <c r="J528" i="13"/>
  <c r="H528" i="13"/>
  <c r="K528" i="13"/>
  <c r="I528" i="13"/>
  <c r="Q528" i="13"/>
  <c r="L528" i="13" s="1"/>
  <c r="E530" i="13"/>
  <c r="AF527" i="17" l="1"/>
  <c r="AD527" i="17"/>
  <c r="AD528" i="17" s="1"/>
  <c r="AE527" i="17"/>
  <c r="S528" i="17"/>
  <c r="X527" i="17"/>
  <c r="AC528" i="17" s="1"/>
  <c r="G529" i="13"/>
  <c r="N530" i="13"/>
  <c r="O530" i="13"/>
  <c r="U529" i="17"/>
  <c r="R531" i="17"/>
  <c r="Y531" i="17" s="1"/>
  <c r="W530" i="17"/>
  <c r="T530" i="17"/>
  <c r="O529" i="17"/>
  <c r="N529" i="17"/>
  <c r="Q528" i="17"/>
  <c r="L528" i="17" s="1"/>
  <c r="H528" i="17"/>
  <c r="G528" i="17"/>
  <c r="I528" i="17"/>
  <c r="K528" i="17"/>
  <c r="E530" i="17"/>
  <c r="V530" i="17" s="1"/>
  <c r="M529" i="17"/>
  <c r="F529" i="17"/>
  <c r="P529" i="17"/>
  <c r="P530" i="13"/>
  <c r="F530" i="13"/>
  <c r="M530" i="13"/>
  <c r="J528" i="17"/>
  <c r="I529" i="13"/>
  <c r="H529" i="13"/>
  <c r="K529" i="13"/>
  <c r="J529" i="13"/>
  <c r="Q529" i="13"/>
  <c r="L529" i="13" s="1"/>
  <c r="E531" i="13"/>
  <c r="AE528" i="17" l="1"/>
  <c r="AF528" i="17"/>
  <c r="AB528" i="17"/>
  <c r="H529" i="17"/>
  <c r="N531" i="13"/>
  <c r="O531" i="13"/>
  <c r="G530" i="13"/>
  <c r="Z529" i="17"/>
  <c r="S529" i="17" s="1"/>
  <c r="AA529" i="17"/>
  <c r="X528" i="17"/>
  <c r="AD529" i="17" s="1"/>
  <c r="U530" i="17"/>
  <c r="R532" i="17"/>
  <c r="Y532" i="17" s="1"/>
  <c r="W531" i="17"/>
  <c r="T531" i="17"/>
  <c r="O530" i="17"/>
  <c r="N530" i="17"/>
  <c r="Q529" i="17"/>
  <c r="L529" i="17" s="1"/>
  <c r="G529" i="17"/>
  <c r="K529" i="17"/>
  <c r="I529" i="17"/>
  <c r="J529" i="17"/>
  <c r="P531" i="13"/>
  <c r="F531" i="13"/>
  <c r="M531" i="13"/>
  <c r="P530" i="17"/>
  <c r="F530" i="17"/>
  <c r="M530" i="17"/>
  <c r="E531" i="17"/>
  <c r="V531" i="17" s="1"/>
  <c r="J530" i="13"/>
  <c r="K530" i="13"/>
  <c r="I530" i="13"/>
  <c r="H530" i="13"/>
  <c r="E532" i="13"/>
  <c r="Q530" i="13"/>
  <c r="L530" i="13" s="1"/>
  <c r="AB529" i="17" l="1"/>
  <c r="U531" i="17"/>
  <c r="Z531" i="17" s="1"/>
  <c r="N532" i="13"/>
  <c r="O532" i="13"/>
  <c r="X529" i="17"/>
  <c r="AE529" i="17"/>
  <c r="AE530" i="17" s="1"/>
  <c r="Z530" i="17"/>
  <c r="S530" i="17" s="1"/>
  <c r="AA530" i="17"/>
  <c r="AF529" i="17"/>
  <c r="AC529" i="17"/>
  <c r="R533" i="17"/>
  <c r="Y533" i="17" s="1"/>
  <c r="W532" i="17"/>
  <c r="V532" i="17"/>
  <c r="T532" i="17"/>
  <c r="O531" i="17"/>
  <c r="N531" i="17"/>
  <c r="K530" i="17"/>
  <c r="Q530" i="17"/>
  <c r="L530" i="17" s="1"/>
  <c r="G531" i="13"/>
  <c r="Q531" i="13"/>
  <c r="L531" i="13" s="1"/>
  <c r="I530" i="17"/>
  <c r="H530" i="17"/>
  <c r="P532" i="13"/>
  <c r="F532" i="13"/>
  <c r="M532" i="13"/>
  <c r="P531" i="17"/>
  <c r="E532" i="17"/>
  <c r="U532" i="17" s="1"/>
  <c r="F531" i="17"/>
  <c r="M531" i="17"/>
  <c r="G530" i="17"/>
  <c r="J530" i="17"/>
  <c r="H531" i="13"/>
  <c r="K531" i="13"/>
  <c r="J531" i="13"/>
  <c r="I531" i="13"/>
  <c r="E533" i="13"/>
  <c r="AB530" i="17" l="1"/>
  <c r="AA531" i="17"/>
  <c r="S531" i="17"/>
  <c r="Z532" i="17"/>
  <c r="AA532" i="17"/>
  <c r="N533" i="13"/>
  <c r="O533" i="13"/>
  <c r="AC530" i="17"/>
  <c r="AD530" i="17"/>
  <c r="X530" i="17"/>
  <c r="AE531" i="17" s="1"/>
  <c r="AF530" i="17"/>
  <c r="K531" i="17"/>
  <c r="R534" i="17"/>
  <c r="Y534" i="17" s="1"/>
  <c r="W533" i="17"/>
  <c r="T533" i="17"/>
  <c r="O532" i="17"/>
  <c r="N532" i="17"/>
  <c r="Q531" i="17"/>
  <c r="L531" i="17" s="1"/>
  <c r="I531" i="17"/>
  <c r="G532" i="13"/>
  <c r="H531" i="17"/>
  <c r="J531" i="17"/>
  <c r="P533" i="13"/>
  <c r="F533" i="13"/>
  <c r="M533" i="13"/>
  <c r="G531" i="17"/>
  <c r="P532" i="17"/>
  <c r="F532" i="17"/>
  <c r="M532" i="17"/>
  <c r="E533" i="17"/>
  <c r="U533" i="17" s="1"/>
  <c r="I532" i="13"/>
  <c r="K532" i="13"/>
  <c r="H532" i="13"/>
  <c r="J532" i="13"/>
  <c r="Q532" i="13"/>
  <c r="L532" i="13" s="1"/>
  <c r="E534" i="13"/>
  <c r="S532" i="17" l="1"/>
  <c r="AC531" i="17"/>
  <c r="AF531" i="17"/>
  <c r="N534" i="13"/>
  <c r="O534" i="13"/>
  <c r="X531" i="17"/>
  <c r="AD531" i="17"/>
  <c r="AB531" i="17"/>
  <c r="V533" i="17"/>
  <c r="AA533" i="17" s="1"/>
  <c r="R535" i="17"/>
  <c r="Y535" i="17" s="1"/>
  <c r="W534" i="17"/>
  <c r="T534" i="17"/>
  <c r="O533" i="17"/>
  <c r="N533" i="17"/>
  <c r="Q532" i="17"/>
  <c r="L532" i="17" s="1"/>
  <c r="H532" i="17"/>
  <c r="J532" i="17"/>
  <c r="G533" i="13"/>
  <c r="I532" i="17"/>
  <c r="P534" i="13"/>
  <c r="F534" i="13"/>
  <c r="M534" i="13"/>
  <c r="G532" i="17"/>
  <c r="K532" i="17"/>
  <c r="E534" i="17"/>
  <c r="V534" i="17" s="1"/>
  <c r="P533" i="17"/>
  <c r="F533" i="17"/>
  <c r="M533" i="17"/>
  <c r="J533" i="13"/>
  <c r="K533" i="13"/>
  <c r="I533" i="13"/>
  <c r="H533" i="13"/>
  <c r="Q533" i="13"/>
  <c r="L533" i="13" s="1"/>
  <c r="E535" i="13"/>
  <c r="U534" i="17" l="1"/>
  <c r="Z534" i="17" s="1"/>
  <c r="X532" i="17"/>
  <c r="N535" i="13"/>
  <c r="O535" i="13"/>
  <c r="Z533" i="17"/>
  <c r="S533" i="17" s="1"/>
  <c r="AB532" i="17"/>
  <c r="AB533" i="17" s="1"/>
  <c r="AE532" i="17"/>
  <c r="AE533" i="17" s="1"/>
  <c r="AD532" i="17"/>
  <c r="AD533" i="17" s="1"/>
  <c r="AC532" i="17"/>
  <c r="AF532" i="17"/>
  <c r="AF533" i="17" s="1"/>
  <c r="R536" i="17"/>
  <c r="Y536" i="17" s="1"/>
  <c r="W535" i="17"/>
  <c r="V535" i="17"/>
  <c r="U535" i="17"/>
  <c r="T535" i="17"/>
  <c r="O534" i="17"/>
  <c r="N534" i="17"/>
  <c r="G534" i="13"/>
  <c r="Q533" i="17"/>
  <c r="L533" i="17" s="1"/>
  <c r="J533" i="17"/>
  <c r="K533" i="17"/>
  <c r="H533" i="17"/>
  <c r="F534" i="17"/>
  <c r="M534" i="17"/>
  <c r="P534" i="17"/>
  <c r="E535" i="17"/>
  <c r="I533" i="17"/>
  <c r="P535" i="13"/>
  <c r="F535" i="13"/>
  <c r="M535" i="13"/>
  <c r="G533" i="17"/>
  <c r="H534" i="13"/>
  <c r="I534" i="13"/>
  <c r="J534" i="13"/>
  <c r="K534" i="13"/>
  <c r="Q534" i="13"/>
  <c r="L534" i="13" s="1"/>
  <c r="E536" i="13"/>
  <c r="AA534" i="17" l="1"/>
  <c r="S534" i="17"/>
  <c r="AC533" i="17"/>
  <c r="X533" i="17"/>
  <c r="AF534" i="17" s="1"/>
  <c r="N536" i="13"/>
  <c r="O536" i="13"/>
  <c r="Z535" i="17"/>
  <c r="S535" i="17" s="1"/>
  <c r="AA535" i="17"/>
  <c r="R537" i="17"/>
  <c r="Y537" i="17" s="1"/>
  <c r="W536" i="17"/>
  <c r="V536" i="17"/>
  <c r="U536" i="17"/>
  <c r="T536" i="17"/>
  <c r="O535" i="17"/>
  <c r="N535" i="17"/>
  <c r="Q534" i="17"/>
  <c r="L534" i="17" s="1"/>
  <c r="G534" i="17"/>
  <c r="H534" i="17"/>
  <c r="K534" i="17"/>
  <c r="G535" i="13"/>
  <c r="J534" i="17"/>
  <c r="I534" i="17"/>
  <c r="M535" i="17"/>
  <c r="P535" i="17"/>
  <c r="E536" i="17"/>
  <c r="F535" i="17"/>
  <c r="P536" i="13"/>
  <c r="F536" i="13"/>
  <c r="M536" i="13"/>
  <c r="K535" i="13"/>
  <c r="I535" i="13"/>
  <c r="H535" i="13"/>
  <c r="J535" i="13"/>
  <c r="E537" i="13"/>
  <c r="Q535" i="13"/>
  <c r="L535" i="13" s="1"/>
  <c r="AE534" i="17" l="1"/>
  <c r="AC534" i="17"/>
  <c r="Q536" i="13"/>
  <c r="L536" i="13" s="1"/>
  <c r="AD534" i="17"/>
  <c r="AB534" i="17"/>
  <c r="Z536" i="17"/>
  <c r="S536" i="17" s="1"/>
  <c r="AA536" i="17"/>
  <c r="N537" i="13"/>
  <c r="O537" i="13"/>
  <c r="X534" i="17"/>
  <c r="R538" i="17"/>
  <c r="Y538" i="17" s="1"/>
  <c r="W537" i="17"/>
  <c r="T537" i="17"/>
  <c r="O536" i="17"/>
  <c r="N536" i="17"/>
  <c r="G536" i="13"/>
  <c r="Q535" i="17"/>
  <c r="L535" i="17" s="1"/>
  <c r="I535" i="17"/>
  <c r="H535" i="17"/>
  <c r="P536" i="17"/>
  <c r="F536" i="17"/>
  <c r="E537" i="17"/>
  <c r="U537" i="17" s="1"/>
  <c r="M536" i="17"/>
  <c r="J535" i="17"/>
  <c r="P537" i="13"/>
  <c r="F537" i="13"/>
  <c r="M537" i="13"/>
  <c r="K535" i="17"/>
  <c r="G535" i="17"/>
  <c r="J536" i="13"/>
  <c r="K536" i="13"/>
  <c r="H536" i="13"/>
  <c r="I536" i="13"/>
  <c r="E538" i="13"/>
  <c r="G537" i="13" l="1"/>
  <c r="X535" i="17"/>
  <c r="AE535" i="17"/>
  <c r="AF535" i="17"/>
  <c r="N538" i="13"/>
  <c r="O538" i="13"/>
  <c r="AB535" i="17"/>
  <c r="AC535" i="17"/>
  <c r="Q536" i="17"/>
  <c r="L536" i="17" s="1"/>
  <c r="AD535" i="17"/>
  <c r="V537" i="17"/>
  <c r="Z537" i="17" s="1"/>
  <c r="S537" i="17" s="1"/>
  <c r="R539" i="17"/>
  <c r="Y539" i="17" s="1"/>
  <c r="W538" i="17"/>
  <c r="V538" i="17"/>
  <c r="T538" i="17"/>
  <c r="O537" i="17"/>
  <c r="N537" i="17"/>
  <c r="G536" i="17"/>
  <c r="J536" i="17"/>
  <c r="K536" i="17"/>
  <c r="E538" i="17"/>
  <c r="U538" i="17" s="1"/>
  <c r="P537" i="17"/>
  <c r="F537" i="17"/>
  <c r="M537" i="17"/>
  <c r="H536" i="17"/>
  <c r="I536" i="17"/>
  <c r="P538" i="13"/>
  <c r="F538" i="13"/>
  <c r="M538" i="13"/>
  <c r="I537" i="13"/>
  <c r="H537" i="13"/>
  <c r="K537" i="13"/>
  <c r="J537" i="13"/>
  <c r="Q537" i="13"/>
  <c r="L537" i="13" s="1"/>
  <c r="E539" i="13"/>
  <c r="AC536" i="17" l="1"/>
  <c r="X536" i="17"/>
  <c r="AE536" i="17"/>
  <c r="AB536" i="17"/>
  <c r="AF536" i="17"/>
  <c r="AD536" i="17"/>
  <c r="Z538" i="17"/>
  <c r="S538" i="17" s="1"/>
  <c r="AA538" i="17"/>
  <c r="N539" i="13"/>
  <c r="O539" i="13"/>
  <c r="G538" i="13"/>
  <c r="AA537" i="17"/>
  <c r="R540" i="17"/>
  <c r="Y540" i="17" s="1"/>
  <c r="W539" i="17"/>
  <c r="T539" i="17"/>
  <c r="O538" i="17"/>
  <c r="N538" i="17"/>
  <c r="Q537" i="17"/>
  <c r="L537" i="17" s="1"/>
  <c r="K537" i="17"/>
  <c r="G537" i="17"/>
  <c r="H537" i="17"/>
  <c r="I537" i="17"/>
  <c r="F538" i="17"/>
  <c r="P538" i="17"/>
  <c r="M538" i="17"/>
  <c r="E539" i="17"/>
  <c r="V539" i="17" s="1"/>
  <c r="J537" i="17"/>
  <c r="P539" i="13"/>
  <c r="F539" i="13"/>
  <c r="M539" i="13"/>
  <c r="J538" i="13"/>
  <c r="I538" i="13"/>
  <c r="K538" i="13"/>
  <c r="H538" i="13"/>
  <c r="Q538" i="13"/>
  <c r="L538" i="13" s="1"/>
  <c r="E540" i="13"/>
  <c r="AC537" i="17" l="1"/>
  <c r="AB537" i="17"/>
  <c r="X537" i="17"/>
  <c r="AE537" i="17"/>
  <c r="AE538" i="17" s="1"/>
  <c r="AF537" i="17"/>
  <c r="AF538" i="17" s="1"/>
  <c r="AD537" i="17"/>
  <c r="AD538" i="17" s="1"/>
  <c r="N540" i="13"/>
  <c r="O540" i="13"/>
  <c r="U539" i="17"/>
  <c r="R541" i="17"/>
  <c r="Y541" i="17" s="1"/>
  <c r="W540" i="17"/>
  <c r="T540" i="17"/>
  <c r="O539" i="17"/>
  <c r="N539" i="17"/>
  <c r="Q538" i="17"/>
  <c r="G539" i="13"/>
  <c r="I538" i="17"/>
  <c r="J538" i="17"/>
  <c r="G538" i="17"/>
  <c r="P540" i="13"/>
  <c r="F540" i="13"/>
  <c r="M540" i="13"/>
  <c r="K538" i="17"/>
  <c r="M539" i="17"/>
  <c r="F539" i="17"/>
  <c r="E540" i="17"/>
  <c r="V540" i="17" s="1"/>
  <c r="P539" i="17"/>
  <c r="H538" i="17"/>
  <c r="H539" i="13"/>
  <c r="K539" i="13"/>
  <c r="I539" i="13"/>
  <c r="J539" i="13"/>
  <c r="Q539" i="13"/>
  <c r="L539" i="13" s="1"/>
  <c r="E541" i="13"/>
  <c r="AC538" i="17" l="1"/>
  <c r="AB538" i="17"/>
  <c r="X538" i="17"/>
  <c r="AD539" i="17" s="1"/>
  <c r="L538" i="17"/>
  <c r="H539" i="17" s="1"/>
  <c r="U540" i="17"/>
  <c r="Z540" i="17" s="1"/>
  <c r="G540" i="13"/>
  <c r="Z539" i="17"/>
  <c r="S539" i="17" s="1"/>
  <c r="AA539" i="17"/>
  <c r="N541" i="13"/>
  <c r="O541" i="13"/>
  <c r="R542" i="17"/>
  <c r="Y542" i="17" s="1"/>
  <c r="W541" i="17"/>
  <c r="T541" i="17"/>
  <c r="O540" i="17"/>
  <c r="N540" i="17"/>
  <c r="K539" i="17"/>
  <c r="Q539" i="17"/>
  <c r="M540" i="17"/>
  <c r="E541" i="17"/>
  <c r="V541" i="17" s="1"/>
  <c r="F540" i="17"/>
  <c r="P540" i="17"/>
  <c r="J539" i="17"/>
  <c r="G539" i="17"/>
  <c r="P541" i="13"/>
  <c r="F541" i="13"/>
  <c r="M541" i="13"/>
  <c r="I539" i="17"/>
  <c r="J540" i="13"/>
  <c r="H540" i="13"/>
  <c r="K540" i="13"/>
  <c r="I540" i="13"/>
  <c r="Q540" i="13"/>
  <c r="L540" i="13" s="1"/>
  <c r="E542" i="13"/>
  <c r="AA540" i="17" l="1"/>
  <c r="AF539" i="17"/>
  <c r="L539" i="17"/>
  <c r="I540" i="17" s="1"/>
  <c r="AE539" i="17"/>
  <c r="AC539" i="17"/>
  <c r="AB539" i="17"/>
  <c r="X539" i="17"/>
  <c r="AD540" i="17" s="1"/>
  <c r="S540" i="17"/>
  <c r="N542" i="13"/>
  <c r="O542" i="13"/>
  <c r="U541" i="17"/>
  <c r="R543" i="17"/>
  <c r="Y543" i="17" s="1"/>
  <c r="W542" i="17"/>
  <c r="T542" i="17"/>
  <c r="O541" i="17"/>
  <c r="N541" i="17"/>
  <c r="Q540" i="17"/>
  <c r="G541" i="13"/>
  <c r="Q541" i="13"/>
  <c r="L541" i="13" s="1"/>
  <c r="M541" i="17"/>
  <c r="E542" i="17"/>
  <c r="U542" i="17" s="1"/>
  <c r="F541" i="17"/>
  <c r="P541" i="17"/>
  <c r="P542" i="13"/>
  <c r="F542" i="13"/>
  <c r="M542" i="13"/>
  <c r="I541" i="13"/>
  <c r="K541" i="13"/>
  <c r="J541" i="13"/>
  <c r="H541" i="13"/>
  <c r="E543" i="13"/>
  <c r="AF540" i="17" l="1"/>
  <c r="AC540" i="17"/>
  <c r="K540" i="17"/>
  <c r="G540" i="17"/>
  <c r="H540" i="17"/>
  <c r="J540" i="17"/>
  <c r="AB540" i="17"/>
  <c r="AE540" i="17"/>
  <c r="V542" i="17"/>
  <c r="Z542" i="17" s="1"/>
  <c r="X540" i="17"/>
  <c r="G542" i="13"/>
  <c r="AA541" i="17"/>
  <c r="Z541" i="17"/>
  <c r="S541" i="17" s="1"/>
  <c r="N543" i="13"/>
  <c r="O543" i="13"/>
  <c r="L540" i="17"/>
  <c r="H541" i="17" s="1"/>
  <c r="R544" i="17"/>
  <c r="Y544" i="17" s="1"/>
  <c r="W543" i="17"/>
  <c r="T543" i="17"/>
  <c r="N542" i="17"/>
  <c r="O542" i="17"/>
  <c r="Q541" i="17"/>
  <c r="P543" i="13"/>
  <c r="F543" i="13"/>
  <c r="M543" i="13"/>
  <c r="E543" i="17"/>
  <c r="V543" i="17" s="1"/>
  <c r="P542" i="17"/>
  <c r="M542" i="17"/>
  <c r="F542" i="17"/>
  <c r="J542" i="13"/>
  <c r="H542" i="13"/>
  <c r="K542" i="13"/>
  <c r="I542" i="13"/>
  <c r="Q542" i="13"/>
  <c r="L542" i="13" s="1"/>
  <c r="E544" i="13"/>
  <c r="AE541" i="17" l="1"/>
  <c r="AC541" i="17"/>
  <c r="AB541" i="17"/>
  <c r="AA542" i="17"/>
  <c r="AF541" i="17"/>
  <c r="AD541" i="17"/>
  <c r="S542" i="17"/>
  <c r="K541" i="17"/>
  <c r="G541" i="17"/>
  <c r="X541" i="17"/>
  <c r="L541" i="17"/>
  <c r="H542" i="17" s="1"/>
  <c r="J541" i="17"/>
  <c r="N544" i="13"/>
  <c r="O544" i="13"/>
  <c r="U543" i="17"/>
  <c r="I541" i="17"/>
  <c r="Q542" i="17"/>
  <c r="R545" i="17"/>
  <c r="Y545" i="17" s="1"/>
  <c r="W544" i="17"/>
  <c r="T544" i="17"/>
  <c r="O543" i="17"/>
  <c r="N543" i="17"/>
  <c r="G543" i="13"/>
  <c r="M543" i="17"/>
  <c r="F543" i="17"/>
  <c r="P543" i="17"/>
  <c r="E544" i="17"/>
  <c r="U544" i="17" s="1"/>
  <c r="P544" i="13"/>
  <c r="F544" i="13"/>
  <c r="M544" i="13"/>
  <c r="I543" i="13"/>
  <c r="J543" i="13"/>
  <c r="K543" i="13"/>
  <c r="H543" i="13"/>
  <c r="E545" i="13"/>
  <c r="Q543" i="13"/>
  <c r="L543" i="13" s="1"/>
  <c r="AC542" i="17" l="1"/>
  <c r="J542" i="17"/>
  <c r="AB542" i="17"/>
  <c r="L542" i="17"/>
  <c r="V544" i="17"/>
  <c r="AA544" i="17" s="1"/>
  <c r="K542" i="17"/>
  <c r="X542" i="17"/>
  <c r="AD542" i="17"/>
  <c r="G542" i="17"/>
  <c r="AF542" i="17"/>
  <c r="I542" i="17"/>
  <c r="AE542" i="17"/>
  <c r="Z543" i="17"/>
  <c r="S543" i="17" s="1"/>
  <c r="AA543" i="17"/>
  <c r="G544" i="13"/>
  <c r="N545" i="13"/>
  <c r="O545" i="13"/>
  <c r="R546" i="17"/>
  <c r="Y546" i="17" s="1"/>
  <c r="W545" i="17"/>
  <c r="T545" i="17"/>
  <c r="O544" i="17"/>
  <c r="N544" i="17"/>
  <c r="Q543" i="17"/>
  <c r="L543" i="17" s="1"/>
  <c r="F544" i="17"/>
  <c r="P544" i="17"/>
  <c r="M544" i="17"/>
  <c r="E545" i="17"/>
  <c r="V545" i="17" s="1"/>
  <c r="H543" i="17"/>
  <c r="J543" i="17"/>
  <c r="P545" i="13"/>
  <c r="F545" i="13"/>
  <c r="M545" i="13"/>
  <c r="H544" i="13"/>
  <c r="K544" i="13"/>
  <c r="J544" i="13"/>
  <c r="I544" i="13"/>
  <c r="Q544" i="13"/>
  <c r="L544" i="13" s="1"/>
  <c r="E546" i="13"/>
  <c r="AC543" i="17" l="1"/>
  <c r="G543" i="17"/>
  <c r="AD543" i="17"/>
  <c r="AF543" i="17"/>
  <c r="K543" i="17"/>
  <c r="K544" i="17" s="1"/>
  <c r="Z544" i="17"/>
  <c r="S544" i="17" s="1"/>
  <c r="I543" i="17"/>
  <c r="I544" i="17" s="1"/>
  <c r="AB543" i="17"/>
  <c r="AE543" i="17"/>
  <c r="Q545" i="13"/>
  <c r="L545" i="13" s="1"/>
  <c r="X543" i="17"/>
  <c r="N546" i="13"/>
  <c r="O546" i="13"/>
  <c r="Q544" i="17"/>
  <c r="U545" i="17"/>
  <c r="R547" i="17"/>
  <c r="Y547" i="17" s="1"/>
  <c r="W546" i="17"/>
  <c r="T546" i="17"/>
  <c r="J544" i="17"/>
  <c r="O545" i="17"/>
  <c r="N545" i="17"/>
  <c r="G545" i="13"/>
  <c r="G544" i="17"/>
  <c r="H544" i="17"/>
  <c r="P546" i="13"/>
  <c r="F546" i="13"/>
  <c r="M546" i="13"/>
  <c r="F545" i="17"/>
  <c r="M545" i="17"/>
  <c r="P545" i="17"/>
  <c r="E546" i="17"/>
  <c r="U546" i="17" s="1"/>
  <c r="I545" i="13"/>
  <c r="H545" i="13"/>
  <c r="K545" i="13"/>
  <c r="J545" i="13"/>
  <c r="E547" i="13"/>
  <c r="AD544" i="17" l="1"/>
  <c r="V546" i="17"/>
  <c r="AA546" i="17" s="1"/>
  <c r="AC544" i="17"/>
  <c r="AE544" i="17"/>
  <c r="AB544" i="17"/>
  <c r="AF544" i="17"/>
  <c r="X544" i="17"/>
  <c r="AB545" i="17" s="1"/>
  <c r="Z546" i="17"/>
  <c r="L544" i="17"/>
  <c r="I545" i="17" s="1"/>
  <c r="N547" i="13"/>
  <c r="O547" i="13"/>
  <c r="G546" i="13"/>
  <c r="Z545" i="17"/>
  <c r="S545" i="17" s="1"/>
  <c r="AA545" i="17"/>
  <c r="R548" i="17"/>
  <c r="W547" i="17"/>
  <c r="T547" i="17"/>
  <c r="Q545" i="17"/>
  <c r="O546" i="17"/>
  <c r="N546" i="17"/>
  <c r="P547" i="13"/>
  <c r="F547" i="13"/>
  <c r="M547" i="13"/>
  <c r="E547" i="17"/>
  <c r="V547" i="17" s="1"/>
  <c r="F546" i="17"/>
  <c r="P546" i="17"/>
  <c r="M546" i="17"/>
  <c r="J546" i="13"/>
  <c r="I546" i="13"/>
  <c r="K546" i="13"/>
  <c r="H546" i="13"/>
  <c r="E548" i="13"/>
  <c r="Q546" i="13"/>
  <c r="L546" i="13" s="1"/>
  <c r="AF545" i="17" l="1"/>
  <c r="AE545" i="17"/>
  <c r="AC545" i="17"/>
  <c r="AD545" i="17"/>
  <c r="S546" i="17"/>
  <c r="G545" i="17"/>
  <c r="G547" i="13"/>
  <c r="K545" i="17"/>
  <c r="J545" i="17"/>
  <c r="H545" i="17"/>
  <c r="Y548" i="17"/>
  <c r="X545" i="17"/>
  <c r="AB546" i="17" s="1"/>
  <c r="N548" i="13"/>
  <c r="O548" i="13"/>
  <c r="Q547" i="13"/>
  <c r="L547" i="13" s="1"/>
  <c r="L545" i="17"/>
  <c r="Q546" i="17"/>
  <c r="U547" i="17"/>
  <c r="R549" i="17"/>
  <c r="W548" i="17"/>
  <c r="T548" i="17"/>
  <c r="O547" i="17"/>
  <c r="N547" i="17"/>
  <c r="P548" i="13"/>
  <c r="F548" i="13"/>
  <c r="M548" i="13"/>
  <c r="E548" i="17"/>
  <c r="V548" i="17" s="1"/>
  <c r="P547" i="17"/>
  <c r="F547" i="17"/>
  <c r="M547" i="17"/>
  <c r="H547" i="13"/>
  <c r="K547" i="13"/>
  <c r="I547" i="13"/>
  <c r="J547" i="13"/>
  <c r="E549" i="13"/>
  <c r="AC546" i="17" l="1"/>
  <c r="AE546" i="17"/>
  <c r="AD546" i="17"/>
  <c r="J546" i="17"/>
  <c r="AF546" i="17"/>
  <c r="U548" i="17"/>
  <c r="Z548" i="17" s="1"/>
  <c r="Y549" i="17"/>
  <c r="X546" i="17"/>
  <c r="N549" i="13"/>
  <c r="O549" i="13"/>
  <c r="Z547" i="17"/>
  <c r="S547" i="17" s="1"/>
  <c r="AA547" i="17"/>
  <c r="G546" i="17"/>
  <c r="K546" i="17"/>
  <c r="L546" i="17"/>
  <c r="J547" i="17" s="1"/>
  <c r="I546" i="17"/>
  <c r="H546" i="17"/>
  <c r="R550" i="17"/>
  <c r="W549" i="17"/>
  <c r="T549" i="17"/>
  <c r="O548" i="17"/>
  <c r="N548" i="17"/>
  <c r="Q547" i="17"/>
  <c r="G548" i="13"/>
  <c r="E549" i="17"/>
  <c r="V549" i="17" s="1"/>
  <c r="M548" i="17"/>
  <c r="P548" i="17"/>
  <c r="F548" i="17"/>
  <c r="P549" i="13"/>
  <c r="F549" i="13"/>
  <c r="M549" i="13"/>
  <c r="J548" i="13"/>
  <c r="K548" i="13"/>
  <c r="I548" i="13"/>
  <c r="H548" i="13"/>
  <c r="Q548" i="13"/>
  <c r="L548" i="13" s="1"/>
  <c r="E550" i="13"/>
  <c r="I547" i="17" l="1"/>
  <c r="U549" i="17"/>
  <c r="AA549" i="17" s="1"/>
  <c r="AF547" i="17"/>
  <c r="AA548" i="17"/>
  <c r="S548" i="17"/>
  <c r="AC547" i="17"/>
  <c r="AB547" i="17"/>
  <c r="H547" i="17"/>
  <c r="G547" i="17"/>
  <c r="Y550" i="17"/>
  <c r="AE547" i="17"/>
  <c r="AD547" i="17"/>
  <c r="L547" i="17"/>
  <c r="J548" i="17" s="1"/>
  <c r="K547" i="17"/>
  <c r="N550" i="13"/>
  <c r="O550" i="13"/>
  <c r="X547" i="17"/>
  <c r="R551" i="17"/>
  <c r="W550" i="17"/>
  <c r="T550" i="17"/>
  <c r="O549" i="17"/>
  <c r="N549" i="17"/>
  <c r="Q548" i="17"/>
  <c r="G549" i="13"/>
  <c r="F549" i="17"/>
  <c r="M549" i="17"/>
  <c r="P549" i="17"/>
  <c r="E550" i="17"/>
  <c r="U550" i="17" s="1"/>
  <c r="P550" i="13"/>
  <c r="F550" i="13"/>
  <c r="M550" i="13"/>
  <c r="H549" i="13"/>
  <c r="I549" i="13"/>
  <c r="K549" i="13"/>
  <c r="J549" i="13"/>
  <c r="Q549" i="13"/>
  <c r="L549" i="13" s="1"/>
  <c r="E551" i="13"/>
  <c r="Z549" i="17" l="1"/>
  <c r="S549" i="17" s="1"/>
  <c r="K548" i="17"/>
  <c r="Y551" i="17"/>
  <c r="I548" i="17"/>
  <c r="L548" i="17"/>
  <c r="K549" i="17" s="1"/>
  <c r="G548" i="17"/>
  <c r="G549" i="17" s="1"/>
  <c r="H548" i="17"/>
  <c r="X548" i="17"/>
  <c r="AB548" i="17"/>
  <c r="AC548" i="17"/>
  <c r="AD548" i="17"/>
  <c r="AF548" i="17"/>
  <c r="N551" i="13"/>
  <c r="O551" i="13"/>
  <c r="AE548" i="17"/>
  <c r="V550" i="17"/>
  <c r="R552" i="17"/>
  <c r="W551" i="17"/>
  <c r="T551" i="17"/>
  <c r="O550" i="17"/>
  <c r="N550" i="17"/>
  <c r="Q549" i="17"/>
  <c r="G550" i="13"/>
  <c r="P551" i="13"/>
  <c r="F551" i="13"/>
  <c r="M551" i="13"/>
  <c r="E551" i="17"/>
  <c r="V551" i="17" s="1"/>
  <c r="P550" i="17"/>
  <c r="M550" i="17"/>
  <c r="F550" i="17"/>
  <c r="J550" i="13"/>
  <c r="K550" i="13"/>
  <c r="I550" i="13"/>
  <c r="H550" i="13"/>
  <c r="Q550" i="13"/>
  <c r="L550" i="13" s="1"/>
  <c r="E552" i="13"/>
  <c r="AB549" i="17" l="1"/>
  <c r="AD549" i="17"/>
  <c r="AF549" i="17"/>
  <c r="AC549" i="17"/>
  <c r="AA550" i="17"/>
  <c r="Z550" i="17"/>
  <c r="S550" i="17" s="1"/>
  <c r="U551" i="17"/>
  <c r="Z551" i="17" s="1"/>
  <c r="AE549" i="17"/>
  <c r="H549" i="17"/>
  <c r="I549" i="17"/>
  <c r="J549" i="17"/>
  <c r="Y552" i="17"/>
  <c r="X549" i="17"/>
  <c r="L549" i="17"/>
  <c r="N552" i="13"/>
  <c r="O552" i="13"/>
  <c r="G551" i="13"/>
  <c r="R553" i="17"/>
  <c r="W552" i="17"/>
  <c r="T552" i="17"/>
  <c r="Q550" i="17"/>
  <c r="N551" i="17"/>
  <c r="O551" i="17"/>
  <c r="P552" i="13"/>
  <c r="F552" i="13"/>
  <c r="M552" i="13"/>
  <c r="F551" i="17"/>
  <c r="M551" i="17"/>
  <c r="E552" i="17"/>
  <c r="V552" i="17" s="1"/>
  <c r="P551" i="17"/>
  <c r="H551" i="13"/>
  <c r="K551" i="13"/>
  <c r="I551" i="13"/>
  <c r="J551" i="13"/>
  <c r="Q551" i="13"/>
  <c r="L551" i="13" s="1"/>
  <c r="E553" i="13"/>
  <c r="S551" i="17" l="1"/>
  <c r="AC550" i="17"/>
  <c r="AA551" i="17"/>
  <c r="AE550" i="17"/>
  <c r="J550" i="17"/>
  <c r="H550" i="17"/>
  <c r="AF550" i="17"/>
  <c r="G550" i="17"/>
  <c r="AB550" i="17"/>
  <c r="AD550" i="17"/>
  <c r="Y553" i="17"/>
  <c r="L550" i="17"/>
  <c r="U552" i="17"/>
  <c r="Z552" i="17" s="1"/>
  <c r="S552" i="17" s="1"/>
  <c r="K550" i="17"/>
  <c r="I550" i="17"/>
  <c r="N553" i="13"/>
  <c r="O553" i="13"/>
  <c r="G552" i="13"/>
  <c r="X550" i="17"/>
  <c r="AC551" i="17" s="1"/>
  <c r="R554" i="17"/>
  <c r="W553" i="17"/>
  <c r="T553" i="17"/>
  <c r="O552" i="17"/>
  <c r="N552" i="17"/>
  <c r="Q551" i="17"/>
  <c r="F552" i="17"/>
  <c r="M552" i="17"/>
  <c r="P552" i="17"/>
  <c r="E553" i="17"/>
  <c r="V553" i="17" s="1"/>
  <c r="P553" i="13"/>
  <c r="F553" i="13"/>
  <c r="M553" i="13"/>
  <c r="J552" i="13"/>
  <c r="I552" i="13"/>
  <c r="K552" i="13"/>
  <c r="H552" i="13"/>
  <c r="Q552" i="13"/>
  <c r="L552" i="13" s="1"/>
  <c r="E554" i="13"/>
  <c r="J551" i="17" l="1"/>
  <c r="AA552" i="17"/>
  <c r="G551" i="17"/>
  <c r="H551" i="17"/>
  <c r="I551" i="17"/>
  <c r="K551" i="17"/>
  <c r="L551" i="17"/>
  <c r="Y554" i="17"/>
  <c r="AF551" i="17"/>
  <c r="AE551" i="17"/>
  <c r="AD551" i="17"/>
  <c r="U553" i="17"/>
  <c r="Z553" i="17" s="1"/>
  <c r="S553" i="17" s="1"/>
  <c r="N554" i="13"/>
  <c r="O554" i="13"/>
  <c r="G553" i="13"/>
  <c r="X551" i="17"/>
  <c r="AC552" i="17" s="1"/>
  <c r="AB551" i="17"/>
  <c r="R555" i="17"/>
  <c r="W554" i="17"/>
  <c r="T554" i="17"/>
  <c r="O553" i="17"/>
  <c r="N553" i="17"/>
  <c r="Q552" i="17"/>
  <c r="P554" i="13"/>
  <c r="F554" i="13"/>
  <c r="M554" i="13"/>
  <c r="M553" i="17"/>
  <c r="P553" i="17"/>
  <c r="E554" i="17"/>
  <c r="V554" i="17" s="1"/>
  <c r="F553" i="17"/>
  <c r="I553" i="13"/>
  <c r="H553" i="13"/>
  <c r="K553" i="13"/>
  <c r="J553" i="13"/>
  <c r="E555" i="13"/>
  <c r="Q553" i="13"/>
  <c r="L553" i="13" s="1"/>
  <c r="I552" i="17" l="1"/>
  <c r="AA553" i="17"/>
  <c r="G552" i="17"/>
  <c r="U554" i="17"/>
  <c r="Z554" i="17" s="1"/>
  <c r="S554" i="17" s="1"/>
  <c r="AD552" i="17"/>
  <c r="AE552" i="17"/>
  <c r="K552" i="17"/>
  <c r="H552" i="17"/>
  <c r="J552" i="17"/>
  <c r="L552" i="17"/>
  <c r="AB552" i="17"/>
  <c r="Y555" i="17"/>
  <c r="G554" i="13"/>
  <c r="N555" i="13"/>
  <c r="O555" i="13"/>
  <c r="X552" i="17"/>
  <c r="AF552" i="17"/>
  <c r="R556" i="17"/>
  <c r="W555" i="17"/>
  <c r="T555" i="17"/>
  <c r="O554" i="17"/>
  <c r="N554" i="17"/>
  <c r="Q553" i="17"/>
  <c r="M554" i="17"/>
  <c r="F554" i="17"/>
  <c r="P554" i="17"/>
  <c r="E555" i="17"/>
  <c r="U555" i="17" s="1"/>
  <c r="P555" i="13"/>
  <c r="F555" i="13"/>
  <c r="M555" i="13"/>
  <c r="K554" i="13"/>
  <c r="J554" i="13"/>
  <c r="H554" i="13"/>
  <c r="I554" i="13"/>
  <c r="E556" i="13"/>
  <c r="Q554" i="13"/>
  <c r="L554" i="13" s="1"/>
  <c r="H553" i="17" l="1"/>
  <c r="L553" i="17"/>
  <c r="V555" i="17"/>
  <c r="Z555" i="17" s="1"/>
  <c r="S555" i="17" s="1"/>
  <c r="G553" i="17"/>
  <c r="G554" i="17" s="1"/>
  <c r="AA554" i="17"/>
  <c r="G555" i="13"/>
  <c r="J553" i="17"/>
  <c r="J554" i="17" s="1"/>
  <c r="I553" i="17"/>
  <c r="I554" i="17" s="1"/>
  <c r="K553" i="17"/>
  <c r="Y556" i="17"/>
  <c r="X553" i="17"/>
  <c r="AC553" i="17"/>
  <c r="AB553" i="17"/>
  <c r="N556" i="13"/>
  <c r="O556" i="13"/>
  <c r="AD553" i="17"/>
  <c r="AF553" i="17"/>
  <c r="AE553" i="17"/>
  <c r="Q554" i="17"/>
  <c r="L554" i="17" s="1"/>
  <c r="R557" i="17"/>
  <c r="W556" i="17"/>
  <c r="T556" i="17"/>
  <c r="O555" i="17"/>
  <c r="N555" i="17"/>
  <c r="E556" i="17"/>
  <c r="V556" i="17" s="1"/>
  <c r="M555" i="17"/>
  <c r="P555" i="17"/>
  <c r="F555" i="17"/>
  <c r="P556" i="13"/>
  <c r="F556" i="13"/>
  <c r="M556" i="13"/>
  <c r="H554" i="17"/>
  <c r="H555" i="13"/>
  <c r="I555" i="13"/>
  <c r="J555" i="13"/>
  <c r="K555" i="13"/>
  <c r="Q555" i="13"/>
  <c r="L555" i="13" s="1"/>
  <c r="E557" i="13"/>
  <c r="K554" i="17" l="1"/>
  <c r="AC554" i="17"/>
  <c r="U556" i="17"/>
  <c r="Z556" i="17" s="1"/>
  <c r="S556" i="17" s="1"/>
  <c r="AA555" i="17"/>
  <c r="AB554" i="17"/>
  <c r="Y557" i="17"/>
  <c r="X554" i="17"/>
  <c r="AB555" i="17" s="1"/>
  <c r="AE554" i="17"/>
  <c r="AF554" i="17"/>
  <c r="AD554" i="17"/>
  <c r="G556" i="13"/>
  <c r="N557" i="13"/>
  <c r="O557" i="13"/>
  <c r="Q555" i="17"/>
  <c r="L555" i="17" s="1"/>
  <c r="R558" i="17"/>
  <c r="W557" i="17"/>
  <c r="T557" i="17"/>
  <c r="O556" i="17"/>
  <c r="N556" i="17"/>
  <c r="H555" i="17"/>
  <c r="J555" i="17"/>
  <c r="K555" i="17"/>
  <c r="I555" i="17"/>
  <c r="P557" i="13"/>
  <c r="F557" i="13"/>
  <c r="M557" i="13"/>
  <c r="E557" i="17"/>
  <c r="V557" i="17" s="1"/>
  <c r="P556" i="17"/>
  <c r="F556" i="17"/>
  <c r="M556" i="17"/>
  <c r="G555" i="17"/>
  <c r="K556" i="13"/>
  <c r="J556" i="13"/>
  <c r="H556" i="13"/>
  <c r="I556" i="13"/>
  <c r="E558" i="13"/>
  <c r="Q556" i="13"/>
  <c r="L556" i="13" s="1"/>
  <c r="AF555" i="17" l="1"/>
  <c r="AA556" i="17"/>
  <c r="AE555" i="17"/>
  <c r="AD555" i="17"/>
  <c r="AC555" i="17"/>
  <c r="Y558" i="17"/>
  <c r="X555" i="17"/>
  <c r="AD556" i="17" s="1"/>
  <c r="U557" i="17"/>
  <c r="Z557" i="17" s="1"/>
  <c r="S557" i="17" s="1"/>
  <c r="N558" i="13"/>
  <c r="O558" i="13"/>
  <c r="Q556" i="17"/>
  <c r="R559" i="17"/>
  <c r="W558" i="17"/>
  <c r="T558" i="17"/>
  <c r="O557" i="17"/>
  <c r="N557" i="17"/>
  <c r="G557" i="13"/>
  <c r="K556" i="17"/>
  <c r="H556" i="17"/>
  <c r="I556" i="17"/>
  <c r="P558" i="13"/>
  <c r="F558" i="13"/>
  <c r="M558" i="13"/>
  <c r="G556" i="17"/>
  <c r="J556" i="17"/>
  <c r="F557" i="17"/>
  <c r="E558" i="17"/>
  <c r="V558" i="17" s="1"/>
  <c r="P557" i="17"/>
  <c r="M557" i="17"/>
  <c r="I557" i="13"/>
  <c r="H557" i="13"/>
  <c r="J557" i="13"/>
  <c r="K557" i="13"/>
  <c r="Q557" i="13"/>
  <c r="L557" i="13" s="1"/>
  <c r="E559" i="13"/>
  <c r="AC556" i="17" l="1"/>
  <c r="AE556" i="17"/>
  <c r="AA557" i="17"/>
  <c r="AF556" i="17"/>
  <c r="X556" i="17"/>
  <c r="Y559" i="17"/>
  <c r="U558" i="17"/>
  <c r="Z558" i="17" s="1"/>
  <c r="S558" i="17" s="1"/>
  <c r="AB556" i="17"/>
  <c r="Q557" i="17"/>
  <c r="N559" i="13"/>
  <c r="O559" i="13"/>
  <c r="G558" i="13"/>
  <c r="L556" i="17"/>
  <c r="J557" i="17" s="1"/>
  <c r="R560" i="17"/>
  <c r="W559" i="17"/>
  <c r="T559" i="17"/>
  <c r="O558" i="17"/>
  <c r="N558" i="17"/>
  <c r="M558" i="17"/>
  <c r="E559" i="17"/>
  <c r="V559" i="17" s="1"/>
  <c r="F558" i="17"/>
  <c r="P558" i="17"/>
  <c r="P559" i="13"/>
  <c r="F559" i="13"/>
  <c r="M559" i="13"/>
  <c r="K558" i="13"/>
  <c r="H558" i="13"/>
  <c r="J558" i="13"/>
  <c r="I558" i="13"/>
  <c r="E560" i="13"/>
  <c r="Q558" i="13"/>
  <c r="L558" i="13" s="1"/>
  <c r="AC557" i="17" l="1"/>
  <c r="AF557" i="17"/>
  <c r="AD557" i="17"/>
  <c r="AB557" i="17"/>
  <c r="AE557" i="17"/>
  <c r="AA558" i="17"/>
  <c r="K557" i="17"/>
  <c r="Y560" i="17"/>
  <c r="G557" i="17"/>
  <c r="I557" i="17"/>
  <c r="H557" i="17"/>
  <c r="X557" i="17"/>
  <c r="G559" i="13"/>
  <c r="N560" i="13"/>
  <c r="O560" i="13"/>
  <c r="L557" i="17"/>
  <c r="J558" i="17" s="1"/>
  <c r="U559" i="17"/>
  <c r="AA559" i="17" s="1"/>
  <c r="Q558" i="17"/>
  <c r="R561" i="17"/>
  <c r="W560" i="17"/>
  <c r="T560" i="17"/>
  <c r="N559" i="17"/>
  <c r="O559" i="17"/>
  <c r="P560" i="13"/>
  <c r="F560" i="13"/>
  <c r="M560" i="13"/>
  <c r="E560" i="17"/>
  <c r="U560" i="17" s="1"/>
  <c r="F559" i="17"/>
  <c r="M559" i="17"/>
  <c r="P559" i="17"/>
  <c r="I559" i="13"/>
  <c r="J559" i="13"/>
  <c r="K559" i="13"/>
  <c r="H559" i="13"/>
  <c r="Q559" i="13"/>
  <c r="L559" i="13" s="1"/>
  <c r="E561" i="13"/>
  <c r="AD558" i="17" l="1"/>
  <c r="Z559" i="17"/>
  <c r="S559" i="17" s="1"/>
  <c r="I558" i="17"/>
  <c r="AB558" i="17"/>
  <c r="H558" i="17"/>
  <c r="AE558" i="17"/>
  <c r="L558" i="17"/>
  <c r="I559" i="17" s="1"/>
  <c r="AF558" i="17"/>
  <c r="AC558" i="17"/>
  <c r="Y561" i="17"/>
  <c r="K558" i="17"/>
  <c r="V560" i="17"/>
  <c r="AA560" i="17" s="1"/>
  <c r="G558" i="17"/>
  <c r="G560" i="13"/>
  <c r="N561" i="13"/>
  <c r="O561" i="13"/>
  <c r="X558" i="17"/>
  <c r="AD559" i="17" s="1"/>
  <c r="R562" i="17"/>
  <c r="W561" i="17"/>
  <c r="T561" i="17"/>
  <c r="O560" i="17"/>
  <c r="N560" i="17"/>
  <c r="Q559" i="17"/>
  <c r="P561" i="13"/>
  <c r="F561" i="13"/>
  <c r="M561" i="13"/>
  <c r="E561" i="17"/>
  <c r="V561" i="17" s="1"/>
  <c r="F560" i="17"/>
  <c r="P560" i="17"/>
  <c r="M560" i="17"/>
  <c r="K560" i="13"/>
  <c r="H560" i="13"/>
  <c r="I560" i="13"/>
  <c r="J560" i="13"/>
  <c r="E562" i="13"/>
  <c r="Q560" i="13"/>
  <c r="L560" i="13" s="1"/>
  <c r="Q560" i="17" l="1"/>
  <c r="G559" i="17"/>
  <c r="Z560" i="17"/>
  <c r="S560" i="17" s="1"/>
  <c r="H559" i="17"/>
  <c r="K559" i="17"/>
  <c r="J559" i="17"/>
  <c r="L559" i="17"/>
  <c r="Y562" i="17"/>
  <c r="U561" i="17"/>
  <c r="Z561" i="17" s="1"/>
  <c r="AC559" i="17"/>
  <c r="AE559" i="17"/>
  <c r="AB559" i="17"/>
  <c r="N562" i="13"/>
  <c r="O562" i="13"/>
  <c r="X559" i="17"/>
  <c r="AF559" i="17"/>
  <c r="R563" i="17"/>
  <c r="W562" i="17"/>
  <c r="T562" i="17"/>
  <c r="O561" i="17"/>
  <c r="N561" i="17"/>
  <c r="G561" i="13"/>
  <c r="F561" i="17"/>
  <c r="M561" i="17"/>
  <c r="E562" i="17"/>
  <c r="V562" i="17" s="1"/>
  <c r="P561" i="17"/>
  <c r="P562" i="13"/>
  <c r="F562" i="13"/>
  <c r="M562" i="13"/>
  <c r="I561" i="13"/>
  <c r="J561" i="13"/>
  <c r="H561" i="13"/>
  <c r="K561" i="13"/>
  <c r="E563" i="13"/>
  <c r="Q561" i="13"/>
  <c r="L561" i="13" s="1"/>
  <c r="H560" i="17" l="1"/>
  <c r="AF560" i="17"/>
  <c r="S561" i="17"/>
  <c r="L560" i="17"/>
  <c r="K560" i="17"/>
  <c r="K561" i="17" s="1"/>
  <c r="G560" i="17"/>
  <c r="G561" i="17" s="1"/>
  <c r="I560" i="17"/>
  <c r="I561" i="17" s="1"/>
  <c r="AA561" i="17"/>
  <c r="X560" i="17"/>
  <c r="J560" i="17"/>
  <c r="Y563" i="17"/>
  <c r="AB560" i="17"/>
  <c r="AD560" i="17"/>
  <c r="N563" i="13"/>
  <c r="O563" i="13"/>
  <c r="AE560" i="17"/>
  <c r="G562" i="13"/>
  <c r="AC560" i="17"/>
  <c r="U562" i="17"/>
  <c r="AA562" i="17" s="1"/>
  <c r="R564" i="17"/>
  <c r="W563" i="17"/>
  <c r="T563" i="17"/>
  <c r="O562" i="17"/>
  <c r="N562" i="17"/>
  <c r="Q561" i="17"/>
  <c r="H562" i="13"/>
  <c r="K562" i="13"/>
  <c r="J562" i="13"/>
  <c r="I562" i="13"/>
  <c r="M562" i="17"/>
  <c r="P562" i="17"/>
  <c r="E563" i="17"/>
  <c r="V563" i="17" s="1"/>
  <c r="F562" i="17"/>
  <c r="P563" i="13"/>
  <c r="F563" i="13"/>
  <c r="M563" i="13"/>
  <c r="Q562" i="13"/>
  <c r="L562" i="13" s="1"/>
  <c r="E564" i="13"/>
  <c r="H561" i="17" l="1"/>
  <c r="AF561" i="17"/>
  <c r="AC561" i="17"/>
  <c r="J561" i="17"/>
  <c r="X561" i="17"/>
  <c r="AE561" i="17"/>
  <c r="AE562" i="17" s="1"/>
  <c r="AB561" i="17"/>
  <c r="AB562" i="17" s="1"/>
  <c r="AD561" i="17"/>
  <c r="AD562" i="17" s="1"/>
  <c r="Z562" i="17"/>
  <c r="S562" i="17" s="1"/>
  <c r="L561" i="17"/>
  <c r="H562" i="17" s="1"/>
  <c r="Y564" i="17"/>
  <c r="U563" i="17"/>
  <c r="Z563" i="17" s="1"/>
  <c r="N564" i="13"/>
  <c r="O564" i="13"/>
  <c r="AF562" i="17"/>
  <c r="G563" i="13"/>
  <c r="R565" i="17"/>
  <c r="W564" i="17"/>
  <c r="T564" i="17"/>
  <c r="Q562" i="17"/>
  <c r="O563" i="17"/>
  <c r="N563" i="17"/>
  <c r="P564" i="13"/>
  <c r="F564" i="13"/>
  <c r="M564" i="13"/>
  <c r="P563" i="17"/>
  <c r="F563" i="17"/>
  <c r="M563" i="17"/>
  <c r="E564" i="17"/>
  <c r="V564" i="17" s="1"/>
  <c r="H563" i="13"/>
  <c r="K563" i="13"/>
  <c r="J563" i="13"/>
  <c r="I563" i="13"/>
  <c r="E565" i="13"/>
  <c r="Q563" i="13"/>
  <c r="L563" i="13" s="1"/>
  <c r="AC562" i="17" l="1"/>
  <c r="J562" i="17"/>
  <c r="L562" i="17"/>
  <c r="H563" i="17" s="1"/>
  <c r="I562" i="17"/>
  <c r="K562" i="17"/>
  <c r="G562" i="17"/>
  <c r="G563" i="17" s="1"/>
  <c r="S563" i="17"/>
  <c r="AA563" i="17"/>
  <c r="Y565" i="17"/>
  <c r="U564" i="17"/>
  <c r="Z564" i="17" s="1"/>
  <c r="G564" i="13"/>
  <c r="X562" i="17"/>
  <c r="AB563" i="17" s="1"/>
  <c r="N565" i="13"/>
  <c r="O565" i="13"/>
  <c r="K563" i="17"/>
  <c r="Q563" i="17"/>
  <c r="L563" i="17" s="1"/>
  <c r="R566" i="17"/>
  <c r="W565" i="17"/>
  <c r="T565" i="17"/>
  <c r="O564" i="17"/>
  <c r="N564" i="17"/>
  <c r="P565" i="13"/>
  <c r="F565" i="13"/>
  <c r="M565" i="13"/>
  <c r="E565" i="17"/>
  <c r="U565" i="17" s="1"/>
  <c r="M564" i="17"/>
  <c r="F564" i="17"/>
  <c r="P564" i="17"/>
  <c r="I564" i="13"/>
  <c r="J564" i="13"/>
  <c r="K564" i="13"/>
  <c r="H564" i="13"/>
  <c r="Q564" i="13"/>
  <c r="L564" i="13" s="1"/>
  <c r="E566" i="13"/>
  <c r="I563" i="17" l="1"/>
  <c r="I564" i="17" s="1"/>
  <c r="J563" i="17"/>
  <c r="G565" i="13"/>
  <c r="S564" i="17"/>
  <c r="AA564" i="17"/>
  <c r="Y566" i="17"/>
  <c r="AF563" i="17"/>
  <c r="AD563" i="17"/>
  <c r="X563" i="17"/>
  <c r="AB564" i="17" s="1"/>
  <c r="AE563" i="17"/>
  <c r="K564" i="17"/>
  <c r="N566" i="13"/>
  <c r="O566" i="13"/>
  <c r="AC563" i="17"/>
  <c r="V565" i="17"/>
  <c r="R567" i="17"/>
  <c r="W566" i="17"/>
  <c r="T566" i="17"/>
  <c r="O565" i="17"/>
  <c r="N565" i="17"/>
  <c r="Q564" i="17"/>
  <c r="L564" i="17" s="1"/>
  <c r="J564" i="17"/>
  <c r="H564" i="17"/>
  <c r="P566" i="13"/>
  <c r="F566" i="13"/>
  <c r="M566" i="13"/>
  <c r="E566" i="17"/>
  <c r="V566" i="17" s="1"/>
  <c r="P565" i="17"/>
  <c r="M565" i="17"/>
  <c r="F565" i="17"/>
  <c r="G564" i="17"/>
  <c r="I565" i="13"/>
  <c r="K565" i="13"/>
  <c r="H565" i="13"/>
  <c r="J565" i="13"/>
  <c r="E567" i="13"/>
  <c r="Q565" i="13"/>
  <c r="L565" i="13" s="1"/>
  <c r="AE564" i="17" l="1"/>
  <c r="AA565" i="17"/>
  <c r="Z565" i="17"/>
  <c r="S565" i="17" s="1"/>
  <c r="AD564" i="17"/>
  <c r="U566" i="17"/>
  <c r="Z566" i="17" s="1"/>
  <c r="Y567" i="17"/>
  <c r="G566" i="13"/>
  <c r="N567" i="13"/>
  <c r="O567" i="13"/>
  <c r="X564" i="17"/>
  <c r="AC564" i="17"/>
  <c r="AF564" i="17"/>
  <c r="R568" i="17"/>
  <c r="W567" i="17"/>
  <c r="T567" i="17"/>
  <c r="K565" i="17"/>
  <c r="O566" i="17"/>
  <c r="N566" i="17"/>
  <c r="Q565" i="17"/>
  <c r="L565" i="17" s="1"/>
  <c r="I565" i="17"/>
  <c r="H565" i="17"/>
  <c r="P567" i="13"/>
  <c r="F567" i="13"/>
  <c r="M567" i="13"/>
  <c r="M566" i="17"/>
  <c r="P566" i="17"/>
  <c r="F566" i="17"/>
  <c r="E567" i="17"/>
  <c r="V567" i="17" s="1"/>
  <c r="J565" i="17"/>
  <c r="G565" i="17"/>
  <c r="H566" i="13"/>
  <c r="J566" i="13"/>
  <c r="I566" i="13"/>
  <c r="K566" i="13"/>
  <c r="Q566" i="13"/>
  <c r="L566" i="13" s="1"/>
  <c r="E568" i="13"/>
  <c r="S566" i="17" l="1"/>
  <c r="AD565" i="17"/>
  <c r="AA566" i="17"/>
  <c r="AC565" i="17"/>
  <c r="Y568" i="17"/>
  <c r="U567" i="17"/>
  <c r="Z567" i="17" s="1"/>
  <c r="S567" i="17" s="1"/>
  <c r="X565" i="17"/>
  <c r="AD566" i="17" s="1"/>
  <c r="Q566" i="17"/>
  <c r="L566" i="17" s="1"/>
  <c r="N568" i="13"/>
  <c r="O568" i="13"/>
  <c r="AE565" i="17"/>
  <c r="AB565" i="17"/>
  <c r="AF565" i="17"/>
  <c r="R569" i="17"/>
  <c r="W568" i="17"/>
  <c r="T568" i="17"/>
  <c r="O567" i="17"/>
  <c r="N567" i="17"/>
  <c r="J566" i="17"/>
  <c r="G566" i="17"/>
  <c r="K566" i="17"/>
  <c r="G567" i="13"/>
  <c r="H566" i="17"/>
  <c r="I566" i="17"/>
  <c r="F567" i="17"/>
  <c r="P567" i="17"/>
  <c r="M567" i="17"/>
  <c r="E568" i="17"/>
  <c r="V568" i="17" s="1"/>
  <c r="P568" i="13"/>
  <c r="F568" i="13"/>
  <c r="M568" i="13"/>
  <c r="H567" i="13"/>
  <c r="K567" i="13"/>
  <c r="J567" i="13"/>
  <c r="I567" i="13"/>
  <c r="Q567" i="13"/>
  <c r="L567" i="13" s="1"/>
  <c r="E569" i="13"/>
  <c r="AF566" i="17" l="1"/>
  <c r="AC566" i="17"/>
  <c r="AA567" i="17"/>
  <c r="Y569" i="17"/>
  <c r="AE566" i="17"/>
  <c r="AB566" i="17"/>
  <c r="X566" i="17"/>
  <c r="N569" i="13"/>
  <c r="O569" i="13"/>
  <c r="U568" i="17"/>
  <c r="Z568" i="17" s="1"/>
  <c r="S568" i="17" s="1"/>
  <c r="R570" i="17"/>
  <c r="W569" i="17"/>
  <c r="T569" i="17"/>
  <c r="O568" i="17"/>
  <c r="N568" i="17"/>
  <c r="Q567" i="17"/>
  <c r="L567" i="17" s="1"/>
  <c r="K567" i="17"/>
  <c r="G567" i="17"/>
  <c r="Q568" i="13"/>
  <c r="L568" i="13" s="1"/>
  <c r="G568" i="13"/>
  <c r="I567" i="17"/>
  <c r="H567" i="17"/>
  <c r="M568" i="17"/>
  <c r="E569" i="17"/>
  <c r="V569" i="17" s="1"/>
  <c r="P568" i="17"/>
  <c r="F568" i="17"/>
  <c r="J567" i="17"/>
  <c r="P569" i="13"/>
  <c r="F569" i="13"/>
  <c r="M569" i="13"/>
  <c r="J568" i="13"/>
  <c r="I568" i="13"/>
  <c r="K568" i="13"/>
  <c r="H568" i="13"/>
  <c r="E570" i="13"/>
  <c r="AF567" i="17" l="1"/>
  <c r="AE567" i="17"/>
  <c r="AA568" i="17"/>
  <c r="AB567" i="17"/>
  <c r="Y570" i="17"/>
  <c r="AD567" i="17"/>
  <c r="AC567" i="17"/>
  <c r="X567" i="17"/>
  <c r="N570" i="13"/>
  <c r="O570" i="13"/>
  <c r="U569" i="17"/>
  <c r="Z569" i="17" s="1"/>
  <c r="S569" i="17" s="1"/>
  <c r="R571" i="17"/>
  <c r="W570" i="17"/>
  <c r="T570" i="17"/>
  <c r="O569" i="17"/>
  <c r="N569" i="17"/>
  <c r="I569" i="13"/>
  <c r="G569" i="13"/>
  <c r="H568" i="17"/>
  <c r="Q568" i="17"/>
  <c r="L568" i="17" s="1"/>
  <c r="G568" i="17"/>
  <c r="J568" i="17"/>
  <c r="K568" i="17"/>
  <c r="H569" i="13"/>
  <c r="K569" i="13"/>
  <c r="P570" i="13"/>
  <c r="F570" i="13"/>
  <c r="M570" i="13"/>
  <c r="P569" i="17"/>
  <c r="F569" i="17"/>
  <c r="E570" i="17"/>
  <c r="V570" i="17" s="1"/>
  <c r="M569" i="17"/>
  <c r="I568" i="17"/>
  <c r="J569" i="13"/>
  <c r="Q569" i="13"/>
  <c r="L569" i="13" s="1"/>
  <c r="E571" i="13"/>
  <c r="AA569" i="17" l="1"/>
  <c r="Y571" i="17"/>
  <c r="N571" i="13"/>
  <c r="O571" i="13"/>
  <c r="X568" i="17"/>
  <c r="AD568" i="17"/>
  <c r="AE568" i="17"/>
  <c r="AB568" i="17"/>
  <c r="AC568" i="17"/>
  <c r="AF568" i="17"/>
  <c r="U570" i="17"/>
  <c r="Z570" i="17" s="1"/>
  <c r="S570" i="17" s="1"/>
  <c r="R572" i="17"/>
  <c r="W571" i="17"/>
  <c r="T571" i="17"/>
  <c r="I569" i="17"/>
  <c r="O570" i="17"/>
  <c r="N570" i="17"/>
  <c r="Q569" i="17"/>
  <c r="L569" i="17" s="1"/>
  <c r="G570" i="13"/>
  <c r="G569" i="17"/>
  <c r="H569" i="17"/>
  <c r="J569" i="17"/>
  <c r="K569" i="17"/>
  <c r="E571" i="17"/>
  <c r="U571" i="17" s="1"/>
  <c r="P570" i="17"/>
  <c r="F570" i="17"/>
  <c r="M570" i="17"/>
  <c r="P571" i="13"/>
  <c r="F571" i="13"/>
  <c r="M571" i="13"/>
  <c r="J570" i="13"/>
  <c r="K570" i="13"/>
  <c r="I570" i="13"/>
  <c r="H570" i="13"/>
  <c r="Q570" i="13"/>
  <c r="L570" i="13" s="1"/>
  <c r="E572" i="13"/>
  <c r="AD569" i="17" l="1"/>
  <c r="AA570" i="17"/>
  <c r="AC569" i="17"/>
  <c r="Y572" i="17"/>
  <c r="AF569" i="17"/>
  <c r="AB569" i="17"/>
  <c r="AE569" i="17"/>
  <c r="X569" i="17"/>
  <c r="AD570" i="17" s="1"/>
  <c r="N572" i="13"/>
  <c r="O572" i="13"/>
  <c r="V571" i="17"/>
  <c r="Z571" i="17" s="1"/>
  <c r="S571" i="17" s="1"/>
  <c r="Q570" i="17"/>
  <c r="L570" i="17" s="1"/>
  <c r="R573" i="17"/>
  <c r="W572" i="17"/>
  <c r="T572" i="17"/>
  <c r="O571" i="17"/>
  <c r="N571" i="17"/>
  <c r="G571" i="13"/>
  <c r="K570" i="17"/>
  <c r="I570" i="17"/>
  <c r="J570" i="17"/>
  <c r="P572" i="13"/>
  <c r="F572" i="13"/>
  <c r="M572" i="13"/>
  <c r="H570" i="17"/>
  <c r="G570" i="17"/>
  <c r="E572" i="17"/>
  <c r="V572" i="17" s="1"/>
  <c r="P571" i="17"/>
  <c r="F571" i="17"/>
  <c r="M571" i="17"/>
  <c r="I571" i="13"/>
  <c r="H571" i="13"/>
  <c r="K571" i="13"/>
  <c r="J571" i="13"/>
  <c r="E573" i="13"/>
  <c r="Q571" i="13"/>
  <c r="L571" i="13" s="1"/>
  <c r="U572" i="17" l="1"/>
  <c r="Z572" i="17" s="1"/>
  <c r="S572" i="17" s="1"/>
  <c r="AA571" i="17"/>
  <c r="AE570" i="17"/>
  <c r="AF570" i="17"/>
  <c r="Y573" i="17"/>
  <c r="X570" i="17"/>
  <c r="G572" i="13"/>
  <c r="N573" i="13"/>
  <c r="O573" i="13"/>
  <c r="AB570" i="17"/>
  <c r="AC570" i="17"/>
  <c r="R574" i="17"/>
  <c r="W573" i="17"/>
  <c r="T573" i="17"/>
  <c r="O572" i="17"/>
  <c r="N572" i="17"/>
  <c r="Q571" i="17"/>
  <c r="L571" i="17" s="1"/>
  <c r="I571" i="17"/>
  <c r="F572" i="17"/>
  <c r="M572" i="17"/>
  <c r="E573" i="17"/>
  <c r="V573" i="17" s="1"/>
  <c r="P572" i="17"/>
  <c r="G571" i="17"/>
  <c r="H571" i="17"/>
  <c r="P573" i="13"/>
  <c r="F573" i="13"/>
  <c r="M573" i="13"/>
  <c r="J571" i="17"/>
  <c r="K571" i="17"/>
  <c r="J572" i="13"/>
  <c r="K572" i="13"/>
  <c r="H572" i="13"/>
  <c r="I572" i="13"/>
  <c r="Q572" i="13"/>
  <c r="L572" i="13" s="1"/>
  <c r="E574" i="13"/>
  <c r="AE571" i="17" l="1"/>
  <c r="AA572" i="17"/>
  <c r="Y574" i="17"/>
  <c r="AD571" i="17"/>
  <c r="AF571" i="17"/>
  <c r="AB571" i="17"/>
  <c r="AC571" i="17"/>
  <c r="X571" i="17"/>
  <c r="N574" i="13"/>
  <c r="O574" i="13"/>
  <c r="U573" i="17"/>
  <c r="R575" i="17"/>
  <c r="W574" i="17"/>
  <c r="T574" i="17"/>
  <c r="O573" i="17"/>
  <c r="N573" i="17"/>
  <c r="Q572" i="17"/>
  <c r="L572" i="17" s="1"/>
  <c r="G572" i="17"/>
  <c r="J572" i="17"/>
  <c r="H572" i="17"/>
  <c r="P574" i="13"/>
  <c r="F574" i="13"/>
  <c r="M574" i="13"/>
  <c r="I572" i="17"/>
  <c r="K572" i="17"/>
  <c r="E574" i="17"/>
  <c r="U574" i="17" s="1"/>
  <c r="F573" i="17"/>
  <c r="P573" i="17"/>
  <c r="M573" i="17"/>
  <c r="G573" i="13"/>
  <c r="H573" i="13"/>
  <c r="I573" i="13"/>
  <c r="J573" i="13"/>
  <c r="K573" i="13"/>
  <c r="Q573" i="13"/>
  <c r="L573" i="13" s="1"/>
  <c r="E575" i="13"/>
  <c r="Z573" i="17" l="1"/>
  <c r="S573" i="17" s="1"/>
  <c r="AA573" i="17"/>
  <c r="AB572" i="17"/>
  <c r="AC572" i="17"/>
  <c r="Y575" i="17"/>
  <c r="V574" i="17"/>
  <c r="Z574" i="17" s="1"/>
  <c r="N575" i="13"/>
  <c r="O575" i="13"/>
  <c r="X572" i="17"/>
  <c r="AE572" i="17"/>
  <c r="AD572" i="17"/>
  <c r="AF572" i="17"/>
  <c r="R576" i="17"/>
  <c r="W575" i="17"/>
  <c r="T575" i="17"/>
  <c r="O574" i="17"/>
  <c r="N574" i="17"/>
  <c r="G573" i="17"/>
  <c r="Q573" i="17"/>
  <c r="L573" i="17" s="1"/>
  <c r="P575" i="13"/>
  <c r="F575" i="13"/>
  <c r="M575" i="13"/>
  <c r="P574" i="17"/>
  <c r="F574" i="17"/>
  <c r="E575" i="17"/>
  <c r="V575" i="17" s="1"/>
  <c r="M574" i="17"/>
  <c r="K573" i="17"/>
  <c r="H573" i="17"/>
  <c r="I573" i="17"/>
  <c r="J573" i="17"/>
  <c r="G574" i="13"/>
  <c r="J574" i="13"/>
  <c r="K574" i="13"/>
  <c r="H574" i="13"/>
  <c r="I574" i="13"/>
  <c r="Q574" i="13"/>
  <c r="L574" i="13" s="1"/>
  <c r="E576" i="13"/>
  <c r="S574" i="17" l="1"/>
  <c r="AA574" i="17"/>
  <c r="AB573" i="17"/>
  <c r="Q575" i="13"/>
  <c r="AD573" i="17"/>
  <c r="Y576" i="17"/>
  <c r="AF573" i="17"/>
  <c r="AE573" i="17"/>
  <c r="X573" i="17"/>
  <c r="N576" i="13"/>
  <c r="O576" i="13"/>
  <c r="AC573" i="17"/>
  <c r="U575" i="17"/>
  <c r="R577" i="17"/>
  <c r="W576" i="17"/>
  <c r="T576" i="17"/>
  <c r="O575" i="17"/>
  <c r="N575" i="17"/>
  <c r="Q574" i="17"/>
  <c r="L574" i="17" s="1"/>
  <c r="H574" i="17"/>
  <c r="G574" i="17"/>
  <c r="P576" i="13"/>
  <c r="F576" i="13"/>
  <c r="M576" i="13"/>
  <c r="K574" i="17"/>
  <c r="J574" i="17"/>
  <c r="I574" i="17"/>
  <c r="E576" i="17"/>
  <c r="U576" i="17" s="1"/>
  <c r="P575" i="17"/>
  <c r="F575" i="17"/>
  <c r="M575" i="17"/>
  <c r="G575" i="13"/>
  <c r="I575" i="13"/>
  <c r="K575" i="13"/>
  <c r="H575" i="13"/>
  <c r="J575" i="13"/>
  <c r="L575" i="13"/>
  <c r="E577" i="13"/>
  <c r="AA575" i="17" l="1"/>
  <c r="Z575" i="17"/>
  <c r="S575" i="17" s="1"/>
  <c r="V576" i="17"/>
  <c r="AA576" i="17" s="1"/>
  <c r="Y577" i="17"/>
  <c r="AC574" i="17"/>
  <c r="X574" i="17"/>
  <c r="AF574" i="17"/>
  <c r="AF575" i="17" s="1"/>
  <c r="AD574" i="17"/>
  <c r="AD575" i="17" s="1"/>
  <c r="AE574" i="17"/>
  <c r="N577" i="13"/>
  <c r="O577" i="13"/>
  <c r="AB574" i="17"/>
  <c r="R578" i="17"/>
  <c r="W577" i="17"/>
  <c r="T577" i="17"/>
  <c r="O576" i="17"/>
  <c r="N576" i="17"/>
  <c r="G576" i="13"/>
  <c r="Q575" i="17"/>
  <c r="L575" i="17" s="1"/>
  <c r="K575" i="17"/>
  <c r="G575" i="17"/>
  <c r="H575" i="17"/>
  <c r="E577" i="17"/>
  <c r="V577" i="17" s="1"/>
  <c r="F576" i="17"/>
  <c r="M576" i="17"/>
  <c r="P576" i="17"/>
  <c r="P577" i="13"/>
  <c r="F577" i="13"/>
  <c r="M577" i="13"/>
  <c r="I575" i="17"/>
  <c r="J575" i="17"/>
  <c r="H576" i="13"/>
  <c r="J576" i="13"/>
  <c r="I576" i="13"/>
  <c r="K576" i="13"/>
  <c r="Q576" i="13"/>
  <c r="L576" i="13" s="1"/>
  <c r="E578" i="13"/>
  <c r="Z576" i="17" l="1"/>
  <c r="S576" i="17" s="1"/>
  <c r="AC575" i="17"/>
  <c r="Y578" i="17"/>
  <c r="AB575" i="17"/>
  <c r="AE575" i="17"/>
  <c r="U577" i="17"/>
  <c r="Z577" i="17" s="1"/>
  <c r="N578" i="13"/>
  <c r="O578" i="13"/>
  <c r="G577" i="13"/>
  <c r="X575" i="17"/>
  <c r="R579" i="17"/>
  <c r="W578" i="17"/>
  <c r="T578" i="17"/>
  <c r="O577" i="17"/>
  <c r="N577" i="17"/>
  <c r="I576" i="17"/>
  <c r="Q576" i="17"/>
  <c r="L576" i="17" s="1"/>
  <c r="G576" i="17"/>
  <c r="P578" i="13"/>
  <c r="F578" i="13"/>
  <c r="M578" i="13"/>
  <c r="K576" i="17"/>
  <c r="F577" i="17"/>
  <c r="M577" i="17"/>
  <c r="E578" i="17"/>
  <c r="U578" i="17" s="1"/>
  <c r="P577" i="17"/>
  <c r="H576" i="17"/>
  <c r="J576" i="17"/>
  <c r="I577" i="13"/>
  <c r="K577" i="13"/>
  <c r="J577" i="13"/>
  <c r="H577" i="13"/>
  <c r="Q577" i="13"/>
  <c r="L577" i="13" s="1"/>
  <c r="E579" i="13"/>
  <c r="S577" i="17" l="1"/>
  <c r="AA577" i="17"/>
  <c r="V578" i="17"/>
  <c r="Z578" i="17" s="1"/>
  <c r="Y579" i="17"/>
  <c r="AB576" i="17"/>
  <c r="AF576" i="17"/>
  <c r="N579" i="13"/>
  <c r="O579" i="13"/>
  <c r="AD576" i="17"/>
  <c r="G578" i="13"/>
  <c r="X576" i="17"/>
  <c r="AC576" i="17"/>
  <c r="AE576" i="17"/>
  <c r="R580" i="17"/>
  <c r="W579" i="17"/>
  <c r="T579" i="17"/>
  <c r="O578" i="17"/>
  <c r="N578" i="17"/>
  <c r="Q577" i="17"/>
  <c r="L577" i="17" s="1"/>
  <c r="G577" i="17"/>
  <c r="H577" i="17"/>
  <c r="P579" i="13"/>
  <c r="F579" i="13"/>
  <c r="M579" i="13"/>
  <c r="I577" i="17"/>
  <c r="F578" i="17"/>
  <c r="E579" i="17"/>
  <c r="V579" i="17" s="1"/>
  <c r="M578" i="17"/>
  <c r="P578" i="17"/>
  <c r="J577" i="17"/>
  <c r="K577" i="17"/>
  <c r="H578" i="13"/>
  <c r="J578" i="13"/>
  <c r="K578" i="13"/>
  <c r="I578" i="13"/>
  <c r="Q578" i="13"/>
  <c r="L578" i="13" s="1"/>
  <c r="E580" i="13"/>
  <c r="AC577" i="17" l="1"/>
  <c r="S578" i="17"/>
  <c r="AA578" i="17"/>
  <c r="G579" i="13"/>
  <c r="Y580" i="17"/>
  <c r="AD577" i="17"/>
  <c r="X577" i="17"/>
  <c r="AF577" i="17"/>
  <c r="N580" i="13"/>
  <c r="O580" i="13"/>
  <c r="AE577" i="17"/>
  <c r="AB577" i="17"/>
  <c r="U579" i="17"/>
  <c r="Z579" i="17" s="1"/>
  <c r="R581" i="17"/>
  <c r="W580" i="17"/>
  <c r="T580" i="17"/>
  <c r="O579" i="17"/>
  <c r="N579" i="17"/>
  <c r="I578" i="17"/>
  <c r="K578" i="17"/>
  <c r="Q578" i="17"/>
  <c r="L578" i="17" s="1"/>
  <c r="J578" i="17"/>
  <c r="P580" i="13"/>
  <c r="F580" i="13"/>
  <c r="M580" i="13"/>
  <c r="H578" i="17"/>
  <c r="E580" i="17"/>
  <c r="V580" i="17" s="1"/>
  <c r="P579" i="17"/>
  <c r="F579" i="17"/>
  <c r="M579" i="17"/>
  <c r="G578" i="17"/>
  <c r="K579" i="13"/>
  <c r="I579" i="13"/>
  <c r="H579" i="13"/>
  <c r="J579" i="13"/>
  <c r="E581" i="13"/>
  <c r="Q579" i="13"/>
  <c r="L579" i="13" s="1"/>
  <c r="S579" i="17" l="1"/>
  <c r="AF578" i="17"/>
  <c r="AA579" i="17"/>
  <c r="Y581" i="17"/>
  <c r="AB578" i="17"/>
  <c r="AE578" i="17"/>
  <c r="U580" i="17"/>
  <c r="Z580" i="17" s="1"/>
  <c r="X578" i="17"/>
  <c r="AD578" i="17"/>
  <c r="G580" i="13"/>
  <c r="N581" i="13"/>
  <c r="O581" i="13"/>
  <c r="AC578" i="17"/>
  <c r="Q579" i="17"/>
  <c r="L579" i="17" s="1"/>
  <c r="K579" i="17"/>
  <c r="R582" i="17"/>
  <c r="W581" i="17"/>
  <c r="T581" i="17"/>
  <c r="O580" i="17"/>
  <c r="N580" i="17"/>
  <c r="G579" i="17"/>
  <c r="H579" i="17"/>
  <c r="F580" i="17"/>
  <c r="M580" i="17"/>
  <c r="P580" i="17"/>
  <c r="E581" i="17"/>
  <c r="V581" i="17" s="1"/>
  <c r="J579" i="17"/>
  <c r="P581" i="13"/>
  <c r="F581" i="13"/>
  <c r="M581" i="13"/>
  <c r="I579" i="17"/>
  <c r="J580" i="13"/>
  <c r="H580" i="13"/>
  <c r="I580" i="13"/>
  <c r="K580" i="13"/>
  <c r="Q580" i="13"/>
  <c r="L580" i="13" s="1"/>
  <c r="E582" i="13"/>
  <c r="S580" i="17" l="1"/>
  <c r="AA580" i="17"/>
  <c r="Y582" i="17"/>
  <c r="AD579" i="17"/>
  <c r="X579" i="17"/>
  <c r="AB579" i="17"/>
  <c r="AF579" i="17"/>
  <c r="N582" i="13"/>
  <c r="O582" i="13"/>
  <c r="G581" i="13"/>
  <c r="AC579" i="17"/>
  <c r="AE579" i="17"/>
  <c r="U581" i="17"/>
  <c r="Z581" i="17" s="1"/>
  <c r="R583" i="17"/>
  <c r="W582" i="17"/>
  <c r="T582" i="17"/>
  <c r="K580" i="17"/>
  <c r="N581" i="17"/>
  <c r="O581" i="17"/>
  <c r="Q580" i="17"/>
  <c r="L580" i="17" s="1"/>
  <c r="J580" i="17"/>
  <c r="G580" i="17"/>
  <c r="I580" i="17"/>
  <c r="H580" i="17"/>
  <c r="P582" i="13"/>
  <c r="F582" i="13"/>
  <c r="M582" i="13"/>
  <c r="M581" i="17"/>
  <c r="P581" i="17"/>
  <c r="F581" i="17"/>
  <c r="E582" i="17"/>
  <c r="U582" i="17" s="1"/>
  <c r="K581" i="13"/>
  <c r="I581" i="13"/>
  <c r="J581" i="13"/>
  <c r="H581" i="13"/>
  <c r="E583" i="13"/>
  <c r="Q581" i="13"/>
  <c r="L581" i="13" s="1"/>
  <c r="S581" i="17" l="1"/>
  <c r="AD580" i="17"/>
  <c r="AE580" i="17"/>
  <c r="AB580" i="17"/>
  <c r="AA581" i="17"/>
  <c r="Y583" i="17"/>
  <c r="AC580" i="17"/>
  <c r="AF580" i="17"/>
  <c r="X580" i="17"/>
  <c r="N583" i="13"/>
  <c r="O583" i="13"/>
  <c r="V582" i="17"/>
  <c r="Z582" i="17" s="1"/>
  <c r="R584" i="17"/>
  <c r="W583" i="17"/>
  <c r="T583" i="17"/>
  <c r="O582" i="17"/>
  <c r="N582" i="17"/>
  <c r="Q581" i="17"/>
  <c r="L581" i="17" s="1"/>
  <c r="G582" i="13"/>
  <c r="E583" i="17"/>
  <c r="V583" i="17" s="1"/>
  <c r="P582" i="17"/>
  <c r="M582" i="17"/>
  <c r="F582" i="17"/>
  <c r="J581" i="17"/>
  <c r="K581" i="17"/>
  <c r="H581" i="17"/>
  <c r="P583" i="13"/>
  <c r="F583" i="13"/>
  <c r="M583" i="13"/>
  <c r="I581" i="17"/>
  <c r="G581" i="17"/>
  <c r="H582" i="13"/>
  <c r="J582" i="13"/>
  <c r="I582" i="13"/>
  <c r="K582" i="13"/>
  <c r="E584" i="13"/>
  <c r="Q582" i="13"/>
  <c r="L582" i="13" s="1"/>
  <c r="S582" i="17" l="1"/>
  <c r="AF581" i="17"/>
  <c r="AA582" i="17"/>
  <c r="AC581" i="17"/>
  <c r="Y584" i="17"/>
  <c r="AB581" i="17"/>
  <c r="U583" i="17"/>
  <c r="Z583" i="17" s="1"/>
  <c r="S583" i="17" s="1"/>
  <c r="G583" i="13"/>
  <c r="N584" i="13"/>
  <c r="O584" i="13"/>
  <c r="X581" i="17"/>
  <c r="AD581" i="17"/>
  <c r="AD582" i="17" s="1"/>
  <c r="AE581" i="17"/>
  <c r="AE582" i="17" s="1"/>
  <c r="R585" i="17"/>
  <c r="W584" i="17"/>
  <c r="T584" i="17"/>
  <c r="O583" i="17"/>
  <c r="N583" i="17"/>
  <c r="Q582" i="17"/>
  <c r="L582" i="17" s="1"/>
  <c r="K582" i="17"/>
  <c r="J582" i="17"/>
  <c r="G582" i="17"/>
  <c r="E584" i="17"/>
  <c r="V584" i="17" s="1"/>
  <c r="M583" i="17"/>
  <c r="P583" i="17"/>
  <c r="F583" i="17"/>
  <c r="P584" i="13"/>
  <c r="F584" i="13"/>
  <c r="M584" i="13"/>
  <c r="H582" i="17"/>
  <c r="I582" i="17"/>
  <c r="K583" i="13"/>
  <c r="I583" i="13"/>
  <c r="H583" i="13"/>
  <c r="J583" i="13"/>
  <c r="Q583" i="13"/>
  <c r="L583" i="13" s="1"/>
  <c r="E585" i="13"/>
  <c r="AC582" i="17" l="1"/>
  <c r="AA583" i="17"/>
  <c r="Y585" i="17"/>
  <c r="G584" i="13"/>
  <c r="Q583" i="17"/>
  <c r="L583" i="17" s="1"/>
  <c r="N585" i="13"/>
  <c r="O585" i="13"/>
  <c r="X582" i="17"/>
  <c r="AB582" i="17"/>
  <c r="AF582" i="17"/>
  <c r="U584" i="17"/>
  <c r="Z584" i="17" s="1"/>
  <c r="S584" i="17" s="1"/>
  <c r="R586" i="17"/>
  <c r="W585" i="17"/>
  <c r="T585" i="17"/>
  <c r="O584" i="17"/>
  <c r="N584" i="17"/>
  <c r="J583" i="17"/>
  <c r="G583" i="17"/>
  <c r="M584" i="17"/>
  <c r="E585" i="17"/>
  <c r="V585" i="17" s="1"/>
  <c r="P584" i="17"/>
  <c r="F584" i="17"/>
  <c r="P585" i="13"/>
  <c r="F585" i="13"/>
  <c r="M585" i="13"/>
  <c r="K583" i="17"/>
  <c r="I583" i="17"/>
  <c r="H583" i="17"/>
  <c r="J584" i="13"/>
  <c r="H584" i="13"/>
  <c r="K584" i="13"/>
  <c r="I584" i="13"/>
  <c r="E586" i="13"/>
  <c r="Q584" i="13"/>
  <c r="L584" i="13" s="1"/>
  <c r="U585" i="17" l="1"/>
  <c r="Z585" i="17" s="1"/>
  <c r="S585" i="17" s="1"/>
  <c r="AA584" i="17"/>
  <c r="AB583" i="17"/>
  <c r="Y586" i="17"/>
  <c r="X583" i="17"/>
  <c r="AB584" i="17" s="1"/>
  <c r="N586" i="13"/>
  <c r="O586" i="13"/>
  <c r="AE583" i="17"/>
  <c r="AD583" i="17"/>
  <c r="G585" i="13"/>
  <c r="AF583" i="17"/>
  <c r="AC583" i="17"/>
  <c r="R587" i="17"/>
  <c r="W586" i="17"/>
  <c r="T586" i="17"/>
  <c r="O585" i="17"/>
  <c r="N585" i="17"/>
  <c r="Q584" i="17"/>
  <c r="H584" i="17"/>
  <c r="J584" i="17"/>
  <c r="F585" i="17"/>
  <c r="E586" i="17"/>
  <c r="V586" i="17" s="1"/>
  <c r="M585" i="17"/>
  <c r="P585" i="17"/>
  <c r="I584" i="17"/>
  <c r="K584" i="17"/>
  <c r="P586" i="13"/>
  <c r="F586" i="13"/>
  <c r="M586" i="13"/>
  <c r="G584" i="17"/>
  <c r="I585" i="13"/>
  <c r="K585" i="13"/>
  <c r="H585" i="13"/>
  <c r="J585" i="13"/>
  <c r="E587" i="13"/>
  <c r="Q585" i="13"/>
  <c r="L585" i="13" s="1"/>
  <c r="AA585" i="17" l="1"/>
  <c r="Q586" i="13"/>
  <c r="L586" i="13" s="1"/>
  <c r="AF584" i="17"/>
  <c r="AC584" i="17"/>
  <c r="AD584" i="17"/>
  <c r="Y587" i="17"/>
  <c r="X584" i="17"/>
  <c r="AB585" i="17" s="1"/>
  <c r="AE584" i="17"/>
  <c r="G586" i="13"/>
  <c r="L584" i="17"/>
  <c r="J585" i="17" s="1"/>
  <c r="U586" i="17"/>
  <c r="Z586" i="17" s="1"/>
  <c r="S586" i="17" s="1"/>
  <c r="N587" i="13"/>
  <c r="O587" i="13"/>
  <c r="R588" i="17"/>
  <c r="W587" i="17"/>
  <c r="T587" i="17"/>
  <c r="O586" i="17"/>
  <c r="N586" i="17"/>
  <c r="Q585" i="17"/>
  <c r="F586" i="17"/>
  <c r="P586" i="17"/>
  <c r="M586" i="17"/>
  <c r="E587" i="17"/>
  <c r="U587" i="17" s="1"/>
  <c r="P587" i="13"/>
  <c r="F587" i="13"/>
  <c r="M587" i="13"/>
  <c r="J586" i="13"/>
  <c r="H586" i="13"/>
  <c r="I586" i="13"/>
  <c r="K586" i="13"/>
  <c r="E588" i="13"/>
  <c r="AA586" i="17" l="1"/>
  <c r="AE585" i="17"/>
  <c r="AD585" i="17"/>
  <c r="Y588" i="17"/>
  <c r="AC585" i="17"/>
  <c r="AF585" i="17"/>
  <c r="V587" i="17"/>
  <c r="I585" i="17"/>
  <c r="G585" i="17"/>
  <c r="H585" i="17"/>
  <c r="N588" i="13"/>
  <c r="O588" i="13"/>
  <c r="K585" i="17"/>
  <c r="AE586" i="17"/>
  <c r="G587" i="13"/>
  <c r="L585" i="17"/>
  <c r="G586" i="17" s="1"/>
  <c r="X585" i="17"/>
  <c r="R589" i="17"/>
  <c r="W588" i="17"/>
  <c r="T588" i="17"/>
  <c r="O587" i="17"/>
  <c r="N587" i="17"/>
  <c r="Q586" i="17"/>
  <c r="P588" i="13"/>
  <c r="F588" i="13"/>
  <c r="M588" i="13"/>
  <c r="P587" i="17"/>
  <c r="F587" i="17"/>
  <c r="M587" i="17"/>
  <c r="E588" i="17"/>
  <c r="V588" i="17" s="1"/>
  <c r="K587" i="13"/>
  <c r="H587" i="13"/>
  <c r="I587" i="13"/>
  <c r="J587" i="13"/>
  <c r="E589" i="13"/>
  <c r="Q587" i="13"/>
  <c r="L587" i="13" s="1"/>
  <c r="I586" i="17" l="1"/>
  <c r="L586" i="17"/>
  <c r="U588" i="17"/>
  <c r="Z588" i="17" s="1"/>
  <c r="K586" i="17"/>
  <c r="K587" i="17" s="1"/>
  <c r="H586" i="17"/>
  <c r="H587" i="17" s="1"/>
  <c r="J586" i="17"/>
  <c r="J587" i="17" s="1"/>
  <c r="X586" i="17"/>
  <c r="AE587" i="17" s="1"/>
  <c r="Z587" i="17"/>
  <c r="S587" i="17" s="1"/>
  <c r="AA587" i="17"/>
  <c r="Y589" i="17"/>
  <c r="AC586" i="17"/>
  <c r="AB586" i="17"/>
  <c r="AD586" i="17"/>
  <c r="N589" i="13"/>
  <c r="O589" i="13"/>
  <c r="AF586" i="17"/>
  <c r="G588" i="13"/>
  <c r="R590" i="17"/>
  <c r="W589" i="17"/>
  <c r="T589" i="17"/>
  <c r="O588" i="17"/>
  <c r="N588" i="17"/>
  <c r="Q587" i="17"/>
  <c r="F588" i="17"/>
  <c r="P588" i="17"/>
  <c r="M588" i="17"/>
  <c r="E589" i="17"/>
  <c r="V589" i="17" s="1"/>
  <c r="P589" i="13"/>
  <c r="F589" i="13"/>
  <c r="M589" i="13"/>
  <c r="G587" i="17"/>
  <c r="J588" i="13"/>
  <c r="K588" i="13"/>
  <c r="I588" i="13"/>
  <c r="H588" i="13"/>
  <c r="E590" i="13"/>
  <c r="Q588" i="13"/>
  <c r="L588" i="13" s="1"/>
  <c r="I587" i="17" l="1"/>
  <c r="AF587" i="17"/>
  <c r="S588" i="17"/>
  <c r="AA588" i="17"/>
  <c r="L587" i="17"/>
  <c r="K588" i="17" s="1"/>
  <c r="AD587" i="17"/>
  <c r="AB587" i="17"/>
  <c r="AC587" i="17"/>
  <c r="Y590" i="17"/>
  <c r="Q588" i="17"/>
  <c r="G589" i="13"/>
  <c r="N590" i="13"/>
  <c r="O590" i="13"/>
  <c r="X587" i="17"/>
  <c r="U589" i="17"/>
  <c r="Z589" i="17" s="1"/>
  <c r="S589" i="17" s="1"/>
  <c r="R591" i="17"/>
  <c r="W590" i="17"/>
  <c r="T590" i="17"/>
  <c r="O589" i="17"/>
  <c r="N589" i="17"/>
  <c r="P590" i="13"/>
  <c r="F590" i="13"/>
  <c r="M590" i="13"/>
  <c r="E590" i="17"/>
  <c r="V590" i="17" s="1"/>
  <c r="F589" i="17"/>
  <c r="P589" i="17"/>
  <c r="M589" i="17"/>
  <c r="H589" i="13"/>
  <c r="I589" i="13"/>
  <c r="K589" i="13"/>
  <c r="J589" i="13"/>
  <c r="Q589" i="13"/>
  <c r="L589" i="13" s="1"/>
  <c r="E591" i="13"/>
  <c r="J588" i="17" l="1"/>
  <c r="G588" i="17"/>
  <c r="H588" i="17"/>
  <c r="I588" i="17"/>
  <c r="L588" i="17"/>
  <c r="K589" i="17" s="1"/>
  <c r="AA589" i="17"/>
  <c r="Y591" i="17"/>
  <c r="N591" i="13"/>
  <c r="O591" i="13"/>
  <c r="U590" i="17"/>
  <c r="Z590" i="17" s="1"/>
  <c r="S590" i="17" s="1"/>
  <c r="X588" i="17"/>
  <c r="AB588" i="17"/>
  <c r="AD588" i="17"/>
  <c r="AE588" i="17"/>
  <c r="AC588" i="17"/>
  <c r="AF588" i="17"/>
  <c r="R592" i="17"/>
  <c r="W591" i="17"/>
  <c r="T591" i="17"/>
  <c r="Q589" i="17"/>
  <c r="O590" i="17"/>
  <c r="N590" i="17"/>
  <c r="H589" i="17"/>
  <c r="G590" i="13"/>
  <c r="E591" i="17"/>
  <c r="V591" i="17" s="1"/>
  <c r="F590" i="17"/>
  <c r="P590" i="17"/>
  <c r="M590" i="17"/>
  <c r="G589" i="17"/>
  <c r="P591" i="13"/>
  <c r="F591" i="13"/>
  <c r="M591" i="13"/>
  <c r="K590" i="13"/>
  <c r="J590" i="13"/>
  <c r="H590" i="13"/>
  <c r="I590" i="13"/>
  <c r="Q590" i="13"/>
  <c r="L590" i="13" s="1"/>
  <c r="E592" i="13"/>
  <c r="J589" i="17" l="1"/>
  <c r="I589" i="17"/>
  <c r="L589" i="17"/>
  <c r="H590" i="17" s="1"/>
  <c r="AA590" i="17"/>
  <c r="Q591" i="13"/>
  <c r="L591" i="13" s="1"/>
  <c r="AC589" i="17"/>
  <c r="Y592" i="17"/>
  <c r="AE589" i="17"/>
  <c r="AE590" i="17" s="1"/>
  <c r="AD589" i="17"/>
  <c r="AB589" i="17"/>
  <c r="N592" i="13"/>
  <c r="O592" i="13"/>
  <c r="X589" i="17"/>
  <c r="G591" i="13"/>
  <c r="U591" i="17"/>
  <c r="Z591" i="17" s="1"/>
  <c r="S591" i="17" s="1"/>
  <c r="AF589" i="17"/>
  <c r="R593" i="17"/>
  <c r="W592" i="17"/>
  <c r="T592" i="17"/>
  <c r="O591" i="17"/>
  <c r="N591" i="17"/>
  <c r="G590" i="17"/>
  <c r="Q590" i="17"/>
  <c r="L590" i="17" s="1"/>
  <c r="I590" i="17"/>
  <c r="M591" i="17"/>
  <c r="P591" i="17"/>
  <c r="F591" i="17"/>
  <c r="E592" i="17"/>
  <c r="V592" i="17" s="1"/>
  <c r="P592" i="13"/>
  <c r="M592" i="13"/>
  <c r="F592" i="13"/>
  <c r="K590" i="17"/>
  <c r="I591" i="13"/>
  <c r="J591" i="13"/>
  <c r="H591" i="13"/>
  <c r="K591" i="13"/>
  <c r="E593" i="13"/>
  <c r="AD590" i="17" l="1"/>
  <c r="J590" i="17"/>
  <c r="AB590" i="17"/>
  <c r="AA591" i="17"/>
  <c r="X590" i="17"/>
  <c r="AE591" i="17" s="1"/>
  <c r="Y593" i="17"/>
  <c r="G592" i="13"/>
  <c r="N593" i="13"/>
  <c r="O593" i="13"/>
  <c r="AF590" i="17"/>
  <c r="K592" i="13"/>
  <c r="AC590" i="17"/>
  <c r="U592" i="17"/>
  <c r="Z592" i="17" s="1"/>
  <c r="S592" i="17" s="1"/>
  <c r="R594" i="17"/>
  <c r="W593" i="17"/>
  <c r="V593" i="17"/>
  <c r="T593" i="17"/>
  <c r="O592" i="17"/>
  <c r="N592" i="17"/>
  <c r="Q591" i="17"/>
  <c r="J591" i="17"/>
  <c r="I591" i="17"/>
  <c r="G591" i="17"/>
  <c r="P593" i="13"/>
  <c r="F593" i="13"/>
  <c r="M593" i="13"/>
  <c r="F592" i="17"/>
  <c r="P592" i="17"/>
  <c r="M592" i="17"/>
  <c r="E593" i="17"/>
  <c r="U593" i="17" s="1"/>
  <c r="H591" i="17"/>
  <c r="K591" i="17"/>
  <c r="H592" i="13"/>
  <c r="J592" i="13"/>
  <c r="I592" i="13"/>
  <c r="E594" i="13"/>
  <c r="Q592" i="13"/>
  <c r="L592" i="13" s="1"/>
  <c r="AF591" i="17" l="1"/>
  <c r="X591" i="17"/>
  <c r="Z593" i="17"/>
  <c r="S593" i="17" s="1"/>
  <c r="AA593" i="17"/>
  <c r="AC591" i="17"/>
  <c r="AB591" i="17"/>
  <c r="AB592" i="17" s="1"/>
  <c r="AA592" i="17"/>
  <c r="AD591" i="17"/>
  <c r="AD592" i="17" s="1"/>
  <c r="Y594" i="17"/>
  <c r="L591" i="17"/>
  <c r="I592" i="17" s="1"/>
  <c r="Q593" i="13"/>
  <c r="L593" i="13" s="1"/>
  <c r="AE592" i="17"/>
  <c r="N594" i="13"/>
  <c r="O594" i="13"/>
  <c r="AC592" i="17"/>
  <c r="R595" i="17"/>
  <c r="W594" i="17"/>
  <c r="T594" i="17"/>
  <c r="O593" i="17"/>
  <c r="N593" i="17"/>
  <c r="Q592" i="17"/>
  <c r="G593" i="13"/>
  <c r="P594" i="13"/>
  <c r="F594" i="13"/>
  <c r="M594" i="13"/>
  <c r="F593" i="17"/>
  <c r="M593" i="17"/>
  <c r="E594" i="17"/>
  <c r="V594" i="17" s="1"/>
  <c r="P593" i="17"/>
  <c r="I593" i="13"/>
  <c r="J593" i="13"/>
  <c r="H593" i="13"/>
  <c r="K593" i="13"/>
  <c r="E595" i="13"/>
  <c r="AF592" i="17" l="1"/>
  <c r="H592" i="17"/>
  <c r="J592" i="17"/>
  <c r="K592" i="17"/>
  <c r="G592" i="17"/>
  <c r="Y595" i="17"/>
  <c r="L592" i="17"/>
  <c r="X592" i="17"/>
  <c r="AF593" i="17" s="1"/>
  <c r="U594" i="17"/>
  <c r="Z594" i="17" s="1"/>
  <c r="S594" i="17" s="1"/>
  <c r="N595" i="13"/>
  <c r="O595" i="13"/>
  <c r="R596" i="17"/>
  <c r="W595" i="17"/>
  <c r="T595" i="17"/>
  <c r="O594" i="17"/>
  <c r="N594" i="17"/>
  <c r="Q593" i="17"/>
  <c r="G594" i="13"/>
  <c r="P595" i="13"/>
  <c r="F595" i="13"/>
  <c r="M595" i="13"/>
  <c r="F594" i="17"/>
  <c r="P594" i="17"/>
  <c r="M594" i="17"/>
  <c r="E595" i="17"/>
  <c r="V595" i="17" s="1"/>
  <c r="H594" i="13"/>
  <c r="K594" i="13"/>
  <c r="J594" i="13"/>
  <c r="I594" i="13"/>
  <c r="E596" i="13"/>
  <c r="Q594" i="13"/>
  <c r="L594" i="13" s="1"/>
  <c r="H593" i="17" l="1"/>
  <c r="K593" i="17"/>
  <c r="AC593" i="17"/>
  <c r="AE593" i="17"/>
  <c r="AA594" i="17"/>
  <c r="J593" i="17"/>
  <c r="AB593" i="17"/>
  <c r="I593" i="17"/>
  <c r="L593" i="17"/>
  <c r="AD593" i="17"/>
  <c r="Y596" i="17"/>
  <c r="G593" i="17"/>
  <c r="U595" i="17"/>
  <c r="Z595" i="17" s="1"/>
  <c r="S595" i="17" s="1"/>
  <c r="G595" i="13"/>
  <c r="N596" i="13"/>
  <c r="O596" i="13"/>
  <c r="X593" i="17"/>
  <c r="R597" i="17"/>
  <c r="W596" i="17"/>
  <c r="T596" i="17"/>
  <c r="O595" i="17"/>
  <c r="N595" i="17"/>
  <c r="Q594" i="17"/>
  <c r="P596" i="13"/>
  <c r="F596" i="13"/>
  <c r="M596" i="13"/>
  <c r="P595" i="17"/>
  <c r="E596" i="17"/>
  <c r="V596" i="17" s="1"/>
  <c r="M595" i="17"/>
  <c r="F595" i="17"/>
  <c r="I595" i="13"/>
  <c r="J595" i="13"/>
  <c r="K595" i="13"/>
  <c r="H595" i="13"/>
  <c r="E597" i="13"/>
  <c r="Q595" i="13"/>
  <c r="L595" i="13" s="1"/>
  <c r="J594" i="17" l="1"/>
  <c r="L594" i="17"/>
  <c r="I594" i="17"/>
  <c r="H594" i="17"/>
  <c r="AE594" i="17"/>
  <c r="AA595" i="17"/>
  <c r="K594" i="17"/>
  <c r="U596" i="17"/>
  <c r="AA596" i="17" s="1"/>
  <c r="AB594" i="17"/>
  <c r="G594" i="17"/>
  <c r="Y597" i="17"/>
  <c r="X594" i="17"/>
  <c r="AC594" i="17"/>
  <c r="AF594" i="17"/>
  <c r="N597" i="13"/>
  <c r="O597" i="13"/>
  <c r="G596" i="13"/>
  <c r="AD594" i="17"/>
  <c r="Q595" i="17"/>
  <c r="R598" i="17"/>
  <c r="W597" i="17"/>
  <c r="T597" i="17"/>
  <c r="O596" i="17"/>
  <c r="N596" i="17"/>
  <c r="K596" i="13"/>
  <c r="H596" i="13"/>
  <c r="I596" i="13"/>
  <c r="J596" i="13"/>
  <c r="E597" i="17"/>
  <c r="V597" i="17" s="1"/>
  <c r="F596" i="17"/>
  <c r="M596" i="17"/>
  <c r="P596" i="17"/>
  <c r="P597" i="13"/>
  <c r="F597" i="13"/>
  <c r="M597" i="13"/>
  <c r="Q596" i="13"/>
  <c r="L596" i="13" s="1"/>
  <c r="E598" i="13"/>
  <c r="I595" i="17" l="1"/>
  <c r="J595" i="17"/>
  <c r="H595" i="17"/>
  <c r="G595" i="17"/>
  <c r="K595" i="17"/>
  <c r="L595" i="17"/>
  <c r="Z596" i="17"/>
  <c r="S596" i="17" s="1"/>
  <c r="AF595" i="17"/>
  <c r="AC595" i="17"/>
  <c r="Y598" i="17"/>
  <c r="X595" i="17"/>
  <c r="U597" i="17"/>
  <c r="AA597" i="17" s="1"/>
  <c r="G597" i="13"/>
  <c r="AB595" i="17"/>
  <c r="N598" i="13"/>
  <c r="O598" i="13"/>
  <c r="AD595" i="17"/>
  <c r="AE595" i="17"/>
  <c r="R599" i="17"/>
  <c r="W598" i="17"/>
  <c r="T598" i="17"/>
  <c r="N597" i="17"/>
  <c r="O597" i="17"/>
  <c r="Q596" i="17"/>
  <c r="P598" i="13"/>
  <c r="F598" i="13"/>
  <c r="M598" i="13"/>
  <c r="F597" i="17"/>
  <c r="M597" i="17"/>
  <c r="E598" i="17"/>
  <c r="V598" i="17" s="1"/>
  <c r="P597" i="17"/>
  <c r="I597" i="13"/>
  <c r="K597" i="13"/>
  <c r="J597" i="13"/>
  <c r="H597" i="13"/>
  <c r="E599" i="13"/>
  <c r="Q597" i="13"/>
  <c r="L597" i="13" s="1"/>
  <c r="G596" i="17" l="1"/>
  <c r="I596" i="17"/>
  <c r="J596" i="17"/>
  <c r="L596" i="17"/>
  <c r="G597" i="17" s="1"/>
  <c r="K596" i="17"/>
  <c r="K597" i="17" s="1"/>
  <c r="H596" i="17"/>
  <c r="H597" i="17" s="1"/>
  <c r="AE596" i="17"/>
  <c r="AF596" i="17"/>
  <c r="Z597" i="17"/>
  <c r="S597" i="17" s="1"/>
  <c r="AD596" i="17"/>
  <c r="AC596" i="17"/>
  <c r="Y599" i="17"/>
  <c r="AB596" i="17"/>
  <c r="N599" i="13"/>
  <c r="O599" i="13"/>
  <c r="U598" i="17"/>
  <c r="AA598" i="17" s="1"/>
  <c r="X596" i="17"/>
  <c r="R600" i="17"/>
  <c r="W599" i="17"/>
  <c r="T599" i="17"/>
  <c r="O598" i="17"/>
  <c r="N598" i="17"/>
  <c r="Q597" i="17"/>
  <c r="L597" i="17" s="1"/>
  <c r="G598" i="13"/>
  <c r="P599" i="13"/>
  <c r="F599" i="13"/>
  <c r="M599" i="13"/>
  <c r="E599" i="17"/>
  <c r="V599" i="17" s="1"/>
  <c r="P598" i="17"/>
  <c r="M598" i="17"/>
  <c r="F598" i="17"/>
  <c r="I597" i="17"/>
  <c r="H598" i="13"/>
  <c r="J598" i="13"/>
  <c r="K598" i="13"/>
  <c r="I598" i="13"/>
  <c r="Q598" i="13"/>
  <c r="L598" i="13" s="1"/>
  <c r="E600" i="13"/>
  <c r="J597" i="17" l="1"/>
  <c r="AD597" i="17"/>
  <c r="Z598" i="17"/>
  <c r="S598" i="17" s="1"/>
  <c r="Y600" i="17"/>
  <c r="AB597" i="17"/>
  <c r="X597" i="17"/>
  <c r="AE597" i="17"/>
  <c r="N600" i="13"/>
  <c r="O600" i="13"/>
  <c r="G599" i="13"/>
  <c r="AF597" i="17"/>
  <c r="AC597" i="17"/>
  <c r="U599" i="17"/>
  <c r="Z599" i="17" s="1"/>
  <c r="S599" i="17" s="1"/>
  <c r="R601" i="17"/>
  <c r="W600" i="17"/>
  <c r="T600" i="17"/>
  <c r="O599" i="17"/>
  <c r="N599" i="17"/>
  <c r="Q598" i="17"/>
  <c r="L598" i="17" s="1"/>
  <c r="H598" i="17"/>
  <c r="G598" i="17"/>
  <c r="I598" i="17"/>
  <c r="J598" i="17"/>
  <c r="M599" i="17"/>
  <c r="E600" i="17"/>
  <c r="V600" i="17" s="1"/>
  <c r="P599" i="17"/>
  <c r="F599" i="17"/>
  <c r="K598" i="17"/>
  <c r="P600" i="13"/>
  <c r="F600" i="13"/>
  <c r="M600" i="13"/>
  <c r="I599" i="13"/>
  <c r="H599" i="13"/>
  <c r="J599" i="13"/>
  <c r="K599" i="13"/>
  <c r="Q599" i="13"/>
  <c r="L599" i="13" s="1"/>
  <c r="E601" i="13"/>
  <c r="AA599" i="17" l="1"/>
  <c r="AE598" i="17"/>
  <c r="Y601" i="17"/>
  <c r="AF598" i="17"/>
  <c r="N601" i="13"/>
  <c r="O601" i="13"/>
  <c r="X598" i="17"/>
  <c r="AD598" i="17"/>
  <c r="AC598" i="17"/>
  <c r="AB598" i="17"/>
  <c r="R602" i="17"/>
  <c r="W601" i="17"/>
  <c r="V601" i="17"/>
  <c r="T601" i="17"/>
  <c r="U600" i="17"/>
  <c r="Z600" i="17" s="1"/>
  <c r="S600" i="17" s="1"/>
  <c r="O600" i="17"/>
  <c r="N600" i="17"/>
  <c r="Q599" i="17"/>
  <c r="L599" i="17" s="1"/>
  <c r="G600" i="13"/>
  <c r="G599" i="17"/>
  <c r="I599" i="17"/>
  <c r="J599" i="17"/>
  <c r="H599" i="17"/>
  <c r="M600" i="17"/>
  <c r="P600" i="17"/>
  <c r="E601" i="17"/>
  <c r="U601" i="17" s="1"/>
  <c r="F600" i="17"/>
  <c r="K599" i="17"/>
  <c r="P601" i="13"/>
  <c r="F601" i="13"/>
  <c r="M601" i="13"/>
  <c r="K600" i="13"/>
  <c r="I600" i="13"/>
  <c r="J600" i="13"/>
  <c r="H600" i="13"/>
  <c r="Q600" i="13"/>
  <c r="L600" i="13" s="1"/>
  <c r="E602" i="13"/>
  <c r="AA601" i="17" l="1"/>
  <c r="Z601" i="17"/>
  <c r="S601" i="17" s="1"/>
  <c r="X599" i="17"/>
  <c r="AA600" i="17"/>
  <c r="AF599" i="17"/>
  <c r="AB599" i="17"/>
  <c r="AB600" i="17" s="1"/>
  <c r="AC599" i="17"/>
  <c r="AC600" i="17" s="1"/>
  <c r="Y602" i="17"/>
  <c r="AE599" i="17"/>
  <c r="AD599" i="17"/>
  <c r="G601" i="13"/>
  <c r="N602" i="13"/>
  <c r="O602" i="13"/>
  <c r="Q600" i="17"/>
  <c r="X600" i="17" s="1"/>
  <c r="R603" i="17"/>
  <c r="W602" i="17"/>
  <c r="T602" i="17"/>
  <c r="O601" i="17"/>
  <c r="N601" i="17"/>
  <c r="Q601" i="13"/>
  <c r="L601" i="13" s="1"/>
  <c r="I600" i="17"/>
  <c r="H600" i="17"/>
  <c r="G600" i="17"/>
  <c r="K600" i="17"/>
  <c r="P602" i="13"/>
  <c r="F602" i="13"/>
  <c r="M602" i="13"/>
  <c r="J600" i="17"/>
  <c r="E602" i="17"/>
  <c r="U602" i="17" s="1"/>
  <c r="M601" i="17"/>
  <c r="F601" i="17"/>
  <c r="P601" i="17"/>
  <c r="H601" i="13"/>
  <c r="J601" i="13"/>
  <c r="K601" i="13"/>
  <c r="I601" i="13"/>
  <c r="E603" i="13"/>
  <c r="AF600" i="17" l="1"/>
  <c r="AE600" i="17"/>
  <c r="AE601" i="17" s="1"/>
  <c r="AD600" i="17"/>
  <c r="V602" i="17"/>
  <c r="Z602" i="17" s="1"/>
  <c r="S602" i="17" s="1"/>
  <c r="L600" i="17"/>
  <c r="G601" i="17" s="1"/>
  <c r="Y603" i="17"/>
  <c r="AB601" i="17"/>
  <c r="AD601" i="17"/>
  <c r="AC601" i="17"/>
  <c r="AF601" i="17"/>
  <c r="G602" i="13"/>
  <c r="N603" i="13"/>
  <c r="O603" i="13"/>
  <c r="R604" i="17"/>
  <c r="W603" i="17"/>
  <c r="T603" i="17"/>
  <c r="O602" i="17"/>
  <c r="N602" i="17"/>
  <c r="Q601" i="17"/>
  <c r="P603" i="13"/>
  <c r="F603" i="13"/>
  <c r="M603" i="13"/>
  <c r="K601" i="17"/>
  <c r="M602" i="17"/>
  <c r="E603" i="17"/>
  <c r="U603" i="17" s="1"/>
  <c r="F602" i="17"/>
  <c r="P602" i="17"/>
  <c r="I602" i="13"/>
  <c r="J602" i="13"/>
  <c r="K602" i="13"/>
  <c r="H602" i="13"/>
  <c r="Q602" i="13"/>
  <c r="L602" i="13" s="1"/>
  <c r="E604" i="13"/>
  <c r="H601" i="17" l="1"/>
  <c r="L601" i="17"/>
  <c r="K602" i="17" s="1"/>
  <c r="AA602" i="17"/>
  <c r="Q602" i="17"/>
  <c r="J601" i="17"/>
  <c r="I601" i="17"/>
  <c r="Y604" i="17"/>
  <c r="V603" i="17"/>
  <c r="Z603" i="17" s="1"/>
  <c r="S603" i="17" s="1"/>
  <c r="N604" i="13"/>
  <c r="O604" i="13"/>
  <c r="G603" i="13"/>
  <c r="X601" i="17"/>
  <c r="R605" i="17"/>
  <c r="W604" i="17"/>
  <c r="T604" i="17"/>
  <c r="O603" i="17"/>
  <c r="N603" i="17"/>
  <c r="P604" i="13"/>
  <c r="F604" i="13"/>
  <c r="M604" i="13"/>
  <c r="E604" i="17"/>
  <c r="V604" i="17" s="1"/>
  <c r="M603" i="17"/>
  <c r="P603" i="17"/>
  <c r="F603" i="17"/>
  <c r="H603" i="13"/>
  <c r="K603" i="13"/>
  <c r="J603" i="13"/>
  <c r="I603" i="13"/>
  <c r="E605" i="13"/>
  <c r="Q603" i="13"/>
  <c r="L603" i="13" s="1"/>
  <c r="H602" i="17" l="1"/>
  <c r="L602" i="17"/>
  <c r="G602" i="17"/>
  <c r="I602" i="17"/>
  <c r="J602" i="17"/>
  <c r="X602" i="17"/>
  <c r="Q603" i="17"/>
  <c r="AA603" i="17"/>
  <c r="Y605" i="17"/>
  <c r="AD602" i="17"/>
  <c r="AB602" i="17"/>
  <c r="AC602" i="17"/>
  <c r="AE602" i="17"/>
  <c r="N605" i="13"/>
  <c r="O605" i="13"/>
  <c r="AF602" i="17"/>
  <c r="U604" i="17"/>
  <c r="R606" i="17"/>
  <c r="W605" i="17"/>
  <c r="T605" i="17"/>
  <c r="O604" i="17"/>
  <c r="N604" i="17"/>
  <c r="G604" i="13"/>
  <c r="P605" i="13"/>
  <c r="F605" i="13"/>
  <c r="M605" i="13"/>
  <c r="P604" i="17"/>
  <c r="F604" i="17"/>
  <c r="E605" i="17"/>
  <c r="V605" i="17" s="1"/>
  <c r="M604" i="17"/>
  <c r="J604" i="13"/>
  <c r="I604" i="13"/>
  <c r="K604" i="13"/>
  <c r="H604" i="13"/>
  <c r="E606" i="13"/>
  <c r="Q604" i="13"/>
  <c r="L604" i="13" s="1"/>
  <c r="J603" i="17" l="1"/>
  <c r="H603" i="17"/>
  <c r="L603" i="17"/>
  <c r="J604" i="17" s="1"/>
  <c r="G603" i="17"/>
  <c r="K603" i="17"/>
  <c r="K604" i="17" s="1"/>
  <c r="I603" i="17"/>
  <c r="I604" i="17" s="1"/>
  <c r="AC603" i="17"/>
  <c r="AB603" i="17"/>
  <c r="AD603" i="17"/>
  <c r="AE603" i="17"/>
  <c r="AF603" i="17"/>
  <c r="X603" i="17"/>
  <c r="AA604" i="17"/>
  <c r="Z604" i="17"/>
  <c r="S604" i="17" s="1"/>
  <c r="Q604" i="17"/>
  <c r="L604" i="17" s="1"/>
  <c r="Y606" i="17"/>
  <c r="G605" i="13"/>
  <c r="N606" i="13"/>
  <c r="O606" i="13"/>
  <c r="U605" i="17"/>
  <c r="Z605" i="17" s="1"/>
  <c r="R607" i="17"/>
  <c r="W606" i="17"/>
  <c r="T606" i="17"/>
  <c r="O605" i="17"/>
  <c r="N605" i="17"/>
  <c r="G604" i="17"/>
  <c r="H604" i="17"/>
  <c r="M605" i="17"/>
  <c r="F605" i="17"/>
  <c r="E606" i="17"/>
  <c r="V606" i="17" s="1"/>
  <c r="P605" i="17"/>
  <c r="P606" i="13"/>
  <c r="F606" i="13"/>
  <c r="M606" i="13"/>
  <c r="H605" i="13"/>
  <c r="K605" i="13"/>
  <c r="J605" i="13"/>
  <c r="I605" i="13"/>
  <c r="Q605" i="13"/>
  <c r="L605" i="13" s="1"/>
  <c r="E607" i="13"/>
  <c r="AC604" i="17" l="1"/>
  <c r="AB604" i="17"/>
  <c r="AF604" i="17"/>
  <c r="AE604" i="17"/>
  <c r="AD604" i="17"/>
  <c r="Q605" i="17"/>
  <c r="L605" i="17" s="1"/>
  <c r="X604" i="17"/>
  <c r="S605" i="17"/>
  <c r="AA605" i="17"/>
  <c r="Y607" i="17"/>
  <c r="U606" i="17"/>
  <c r="Z606" i="17" s="1"/>
  <c r="N607" i="13"/>
  <c r="O607" i="13"/>
  <c r="R608" i="17"/>
  <c r="W607" i="17"/>
  <c r="T607" i="17"/>
  <c r="O606" i="17"/>
  <c r="N606" i="17"/>
  <c r="H605" i="17"/>
  <c r="G606" i="13"/>
  <c r="G605" i="17"/>
  <c r="I605" i="17"/>
  <c r="P607" i="13"/>
  <c r="F607" i="13"/>
  <c r="M607" i="13"/>
  <c r="P606" i="17"/>
  <c r="E607" i="17"/>
  <c r="V607" i="17" s="1"/>
  <c r="M606" i="17"/>
  <c r="F606" i="17"/>
  <c r="K605" i="17"/>
  <c r="J605" i="17"/>
  <c r="I606" i="13"/>
  <c r="J606" i="13"/>
  <c r="H606" i="13"/>
  <c r="K606" i="13"/>
  <c r="Q606" i="13"/>
  <c r="L606" i="13" s="1"/>
  <c r="E608" i="13"/>
  <c r="AC605" i="17" l="1"/>
  <c r="AF605" i="17"/>
  <c r="AD605" i="17"/>
  <c r="AE605" i="17"/>
  <c r="AB605" i="17"/>
  <c r="X605" i="17"/>
  <c r="Q606" i="17"/>
  <c r="L606" i="17" s="1"/>
  <c r="S606" i="17"/>
  <c r="AA606" i="17"/>
  <c r="Y608" i="17"/>
  <c r="U607" i="17"/>
  <c r="Z607" i="17" s="1"/>
  <c r="N608" i="13"/>
  <c r="O608" i="13"/>
  <c r="R609" i="17"/>
  <c r="W608" i="17"/>
  <c r="T608" i="17"/>
  <c r="O607" i="17"/>
  <c r="N607" i="17"/>
  <c r="H606" i="17"/>
  <c r="G607" i="13"/>
  <c r="K606" i="17"/>
  <c r="P608" i="13"/>
  <c r="F608" i="13"/>
  <c r="M608" i="13"/>
  <c r="I606" i="17"/>
  <c r="E608" i="17"/>
  <c r="U608" i="17" s="1"/>
  <c r="F607" i="17"/>
  <c r="M607" i="17"/>
  <c r="P607" i="17"/>
  <c r="G606" i="17"/>
  <c r="J606" i="17"/>
  <c r="K607" i="13"/>
  <c r="I607" i="13"/>
  <c r="H607" i="13"/>
  <c r="J607" i="13"/>
  <c r="E609" i="13"/>
  <c r="Q607" i="13"/>
  <c r="L607" i="13" s="1"/>
  <c r="AC606" i="17" l="1"/>
  <c r="AD606" i="17"/>
  <c r="AB606" i="17"/>
  <c r="AE606" i="17"/>
  <c r="AF606" i="17"/>
  <c r="X606" i="17"/>
  <c r="S607" i="17"/>
  <c r="Q607" i="17"/>
  <c r="L607" i="17" s="1"/>
  <c r="AA607" i="17"/>
  <c r="Y609" i="17"/>
  <c r="V608" i="17"/>
  <c r="AA608" i="17" s="1"/>
  <c r="N609" i="13"/>
  <c r="O609" i="13"/>
  <c r="G608" i="13"/>
  <c r="R610" i="17"/>
  <c r="W609" i="17"/>
  <c r="T609" i="17"/>
  <c r="O608" i="17"/>
  <c r="N608" i="17"/>
  <c r="K607" i="17"/>
  <c r="G607" i="17"/>
  <c r="P609" i="13"/>
  <c r="F609" i="13"/>
  <c r="M609" i="13"/>
  <c r="F608" i="17"/>
  <c r="M608" i="17"/>
  <c r="P608" i="17"/>
  <c r="E609" i="17"/>
  <c r="U609" i="17" s="1"/>
  <c r="J607" i="17"/>
  <c r="I607" i="17"/>
  <c r="H607" i="17"/>
  <c r="I608" i="13"/>
  <c r="J608" i="13"/>
  <c r="H608" i="13"/>
  <c r="K608" i="13"/>
  <c r="E610" i="13"/>
  <c r="Q608" i="13"/>
  <c r="L608" i="13" s="1"/>
  <c r="AC607" i="17" l="1"/>
  <c r="AC608" i="17" s="1"/>
  <c r="AD607" i="17"/>
  <c r="X607" i="17"/>
  <c r="AD608" i="17" s="1"/>
  <c r="AF607" i="17"/>
  <c r="AE607" i="17"/>
  <c r="AE608" i="17" s="1"/>
  <c r="AB607" i="17"/>
  <c r="Z608" i="17"/>
  <c r="S608" i="17" s="1"/>
  <c r="V609" i="17"/>
  <c r="AA609" i="17" s="1"/>
  <c r="Q608" i="17"/>
  <c r="L608" i="17" s="1"/>
  <c r="Y610" i="17"/>
  <c r="G609" i="13"/>
  <c r="N610" i="13"/>
  <c r="O610" i="13"/>
  <c r="AF608" i="17"/>
  <c r="AB608" i="17"/>
  <c r="R611" i="17"/>
  <c r="W610" i="17"/>
  <c r="T610" i="17"/>
  <c r="O609" i="17"/>
  <c r="N609" i="17"/>
  <c r="H609" i="13"/>
  <c r="K609" i="13"/>
  <c r="I609" i="13"/>
  <c r="K608" i="17"/>
  <c r="P610" i="13"/>
  <c r="F610" i="13"/>
  <c r="M610" i="13"/>
  <c r="G608" i="17"/>
  <c r="J608" i="17"/>
  <c r="F609" i="17"/>
  <c r="P609" i="17"/>
  <c r="E610" i="17"/>
  <c r="V610" i="17" s="1"/>
  <c r="M609" i="17"/>
  <c r="H608" i="17"/>
  <c r="I608" i="17"/>
  <c r="J609" i="13"/>
  <c r="E611" i="13"/>
  <c r="Q609" i="13"/>
  <c r="L609" i="13" s="1"/>
  <c r="U610" i="17" l="1"/>
  <c r="Z610" i="17" s="1"/>
  <c r="X608" i="17"/>
  <c r="AD609" i="17" s="1"/>
  <c r="Z609" i="17"/>
  <c r="S609" i="17" s="1"/>
  <c r="Q609" i="17"/>
  <c r="L609" i="17" s="1"/>
  <c r="Y611" i="17"/>
  <c r="AF609" i="17"/>
  <c r="N611" i="13"/>
  <c r="O611" i="13"/>
  <c r="G610" i="13"/>
  <c r="AB609" i="17"/>
  <c r="R612" i="17"/>
  <c r="W611" i="17"/>
  <c r="T611" i="17"/>
  <c r="O610" i="17"/>
  <c r="N610" i="17"/>
  <c r="J609" i="17"/>
  <c r="K609" i="17"/>
  <c r="I609" i="17"/>
  <c r="G609" i="17"/>
  <c r="P610" i="17"/>
  <c r="E611" i="17"/>
  <c r="U611" i="17" s="1"/>
  <c r="F610" i="17"/>
  <c r="M610" i="17"/>
  <c r="H609" i="17"/>
  <c r="P611" i="13"/>
  <c r="F611" i="13"/>
  <c r="M611" i="13"/>
  <c r="I610" i="13"/>
  <c r="J610" i="13"/>
  <c r="K610" i="13"/>
  <c r="H610" i="13"/>
  <c r="Q610" i="13"/>
  <c r="L610" i="13" s="1"/>
  <c r="E612" i="13"/>
  <c r="AC609" i="17" l="1"/>
  <c r="AA610" i="17"/>
  <c r="AE609" i="17"/>
  <c r="X609" i="17"/>
  <c r="AC610" i="17" s="1"/>
  <c r="S610" i="17"/>
  <c r="Q610" i="17"/>
  <c r="Y612" i="17"/>
  <c r="AB610" i="17"/>
  <c r="O612" i="13"/>
  <c r="N612" i="13"/>
  <c r="I610" i="17"/>
  <c r="V611" i="17"/>
  <c r="Z611" i="17" s="1"/>
  <c r="K610" i="17"/>
  <c r="J610" i="17"/>
  <c r="R613" i="17"/>
  <c r="W612" i="17"/>
  <c r="T612" i="17"/>
  <c r="O611" i="17"/>
  <c r="N611" i="17"/>
  <c r="H610" i="17"/>
  <c r="G610" i="17"/>
  <c r="G611" i="13"/>
  <c r="P612" i="13"/>
  <c r="F612" i="13"/>
  <c r="M612" i="13"/>
  <c r="M611" i="17"/>
  <c r="F611" i="17"/>
  <c r="E612" i="17"/>
  <c r="U612" i="17" s="1"/>
  <c r="P611" i="17"/>
  <c r="H611" i="13"/>
  <c r="J611" i="13"/>
  <c r="K611" i="13"/>
  <c r="I611" i="13"/>
  <c r="E613" i="13"/>
  <c r="Q611" i="13"/>
  <c r="L611" i="13" s="1"/>
  <c r="S611" i="17" l="1"/>
  <c r="AE610" i="17"/>
  <c r="AD610" i="17"/>
  <c r="X610" i="17"/>
  <c r="AC611" i="17" s="1"/>
  <c r="AF610" i="17"/>
  <c r="AF611" i="17" s="1"/>
  <c r="Q611" i="17"/>
  <c r="L610" i="17"/>
  <c r="I611" i="17" s="1"/>
  <c r="AA611" i="17"/>
  <c r="X611" i="17" s="1"/>
  <c r="V612" i="17"/>
  <c r="Z612" i="17" s="1"/>
  <c r="S612" i="17" s="1"/>
  <c r="Y613" i="17"/>
  <c r="N613" i="13"/>
  <c r="O613" i="13"/>
  <c r="AD611" i="17"/>
  <c r="AE611" i="17"/>
  <c r="R614" i="17"/>
  <c r="W613" i="17"/>
  <c r="T613" i="17"/>
  <c r="O612" i="17"/>
  <c r="N612" i="17"/>
  <c r="G612" i="13"/>
  <c r="E613" i="17"/>
  <c r="U613" i="17" s="1"/>
  <c r="P612" i="17"/>
  <c r="F612" i="17"/>
  <c r="M612" i="17"/>
  <c r="P613" i="13"/>
  <c r="F613" i="13"/>
  <c r="M613" i="13"/>
  <c r="I612" i="13"/>
  <c r="J612" i="13"/>
  <c r="K612" i="13"/>
  <c r="H612" i="13"/>
  <c r="Q612" i="13"/>
  <c r="L612" i="13" s="1"/>
  <c r="E614" i="13"/>
  <c r="K611" i="17" l="1"/>
  <c r="H611" i="17"/>
  <c r="AB611" i="17"/>
  <c r="L611" i="17"/>
  <c r="H612" i="17" s="1"/>
  <c r="G611" i="17"/>
  <c r="Q612" i="17"/>
  <c r="AA612" i="17"/>
  <c r="J611" i="17"/>
  <c r="J612" i="17" s="1"/>
  <c r="Y614" i="17"/>
  <c r="AE612" i="17"/>
  <c r="AD612" i="17"/>
  <c r="AF612" i="17"/>
  <c r="AC612" i="17"/>
  <c r="N614" i="13"/>
  <c r="O614" i="13"/>
  <c r="AB612" i="17"/>
  <c r="V613" i="17"/>
  <c r="AA613" i="17" s="1"/>
  <c r="R615" i="17"/>
  <c r="W614" i="17"/>
  <c r="T614" i="17"/>
  <c r="O613" i="17"/>
  <c r="N613" i="17"/>
  <c r="G612" i="17"/>
  <c r="G613" i="13"/>
  <c r="E614" i="17"/>
  <c r="V614" i="17" s="1"/>
  <c r="P613" i="17"/>
  <c r="F613" i="17"/>
  <c r="M613" i="17"/>
  <c r="I612" i="17"/>
  <c r="K612" i="17"/>
  <c r="P614" i="13"/>
  <c r="F614" i="13"/>
  <c r="M614" i="13"/>
  <c r="K613" i="13"/>
  <c r="J613" i="13"/>
  <c r="H613" i="13"/>
  <c r="I613" i="13"/>
  <c r="Q613" i="13"/>
  <c r="L613" i="13" s="1"/>
  <c r="E615" i="13"/>
  <c r="X612" i="17" l="1"/>
  <c r="AC613" i="17" s="1"/>
  <c r="L612" i="17"/>
  <c r="K613" i="17" s="1"/>
  <c r="U614" i="17"/>
  <c r="Z614" i="17" s="1"/>
  <c r="Q613" i="17"/>
  <c r="L613" i="17" s="1"/>
  <c r="Z613" i="17"/>
  <c r="S613" i="17" s="1"/>
  <c r="Y615" i="17"/>
  <c r="N615" i="13"/>
  <c r="O615" i="13"/>
  <c r="G614" i="13"/>
  <c r="R616" i="17"/>
  <c r="W615" i="17"/>
  <c r="T615" i="17"/>
  <c r="O614" i="17"/>
  <c r="N614" i="17"/>
  <c r="I613" i="17"/>
  <c r="G613" i="17"/>
  <c r="M614" i="17"/>
  <c r="F614" i="17"/>
  <c r="P614" i="17"/>
  <c r="E615" i="17"/>
  <c r="V615" i="17" s="1"/>
  <c r="P615" i="13"/>
  <c r="F615" i="13"/>
  <c r="M615" i="13"/>
  <c r="I614" i="13"/>
  <c r="J614" i="13"/>
  <c r="H614" i="13"/>
  <c r="K614" i="13"/>
  <c r="Q614" i="13"/>
  <c r="L614" i="13" s="1"/>
  <c r="E616" i="13"/>
  <c r="J613" i="17" l="1"/>
  <c r="J614" i="17" s="1"/>
  <c r="AB613" i="17"/>
  <c r="AF613" i="17"/>
  <c r="AE613" i="17"/>
  <c r="AD613" i="17"/>
  <c r="S614" i="17"/>
  <c r="X613" i="17"/>
  <c r="AE614" i="17" s="1"/>
  <c r="H613" i="17"/>
  <c r="H614" i="17" s="1"/>
  <c r="Q614" i="17"/>
  <c r="L614" i="17" s="1"/>
  <c r="AA614" i="17"/>
  <c r="U615" i="17"/>
  <c r="Z615" i="17" s="1"/>
  <c r="Y616" i="17"/>
  <c r="O616" i="13"/>
  <c r="N616" i="13"/>
  <c r="R617" i="17"/>
  <c r="W616" i="17"/>
  <c r="T616" i="17"/>
  <c r="O615" i="17"/>
  <c r="N615" i="17"/>
  <c r="G615" i="13"/>
  <c r="E616" i="17"/>
  <c r="V616" i="17" s="1"/>
  <c r="M615" i="17"/>
  <c r="P615" i="17"/>
  <c r="F615" i="17"/>
  <c r="G614" i="17"/>
  <c r="K614" i="17"/>
  <c r="P616" i="13"/>
  <c r="F616" i="13"/>
  <c r="M616" i="13"/>
  <c r="I614" i="17"/>
  <c r="K615" i="13"/>
  <c r="H615" i="13"/>
  <c r="I615" i="13"/>
  <c r="J615" i="13"/>
  <c r="Q615" i="13"/>
  <c r="L615" i="13" s="1"/>
  <c r="E617" i="13"/>
  <c r="U616" i="17" l="1"/>
  <c r="S615" i="17"/>
  <c r="AC614" i="17"/>
  <c r="X614" i="17"/>
  <c r="AD614" i="17"/>
  <c r="AD615" i="17" s="1"/>
  <c r="AB614" i="17"/>
  <c r="AB615" i="17" s="1"/>
  <c r="AF614" i="17"/>
  <c r="AF615" i="17" s="1"/>
  <c r="Z616" i="17"/>
  <c r="S616" i="17" s="1"/>
  <c r="Q615" i="17"/>
  <c r="L615" i="17" s="1"/>
  <c r="AA616" i="17"/>
  <c r="AA615" i="17"/>
  <c r="Y617" i="17"/>
  <c r="G616" i="13"/>
  <c r="N617" i="13"/>
  <c r="O617" i="13"/>
  <c r="AE615" i="17"/>
  <c r="K615" i="17"/>
  <c r="R618" i="17"/>
  <c r="W617" i="17"/>
  <c r="T617" i="17"/>
  <c r="O616" i="17"/>
  <c r="N616" i="17"/>
  <c r="J615" i="17"/>
  <c r="M616" i="17"/>
  <c r="P616" i="17"/>
  <c r="E617" i="17"/>
  <c r="V617" i="17" s="1"/>
  <c r="F616" i="17"/>
  <c r="P617" i="13"/>
  <c r="F617" i="13"/>
  <c r="M617" i="13"/>
  <c r="G615" i="17"/>
  <c r="I615" i="17"/>
  <c r="H615" i="17"/>
  <c r="J616" i="13"/>
  <c r="I616" i="13"/>
  <c r="H616" i="13"/>
  <c r="K616" i="13"/>
  <c r="E618" i="13"/>
  <c r="Q616" i="13"/>
  <c r="L616" i="13" s="1"/>
  <c r="AC615" i="17" l="1"/>
  <c r="X615" i="17"/>
  <c r="AD616" i="17" s="1"/>
  <c r="Q616" i="17"/>
  <c r="U617" i="17"/>
  <c r="Z617" i="17" s="1"/>
  <c r="S617" i="17" s="1"/>
  <c r="Y618" i="17"/>
  <c r="AB616" i="17"/>
  <c r="AE616" i="17"/>
  <c r="N618" i="13"/>
  <c r="O618" i="13"/>
  <c r="K616" i="17"/>
  <c r="R619" i="17"/>
  <c r="W618" i="17"/>
  <c r="T618" i="17"/>
  <c r="I616" i="17"/>
  <c r="O617" i="17"/>
  <c r="N617" i="17"/>
  <c r="J616" i="17"/>
  <c r="G616" i="17"/>
  <c r="H616" i="17"/>
  <c r="G617" i="13"/>
  <c r="E618" i="17"/>
  <c r="V618" i="17" s="1"/>
  <c r="P617" i="17"/>
  <c r="F617" i="17"/>
  <c r="M617" i="17"/>
  <c r="P618" i="13"/>
  <c r="F618" i="13"/>
  <c r="M618" i="13"/>
  <c r="H617" i="13"/>
  <c r="K617" i="13"/>
  <c r="I617" i="13"/>
  <c r="J617" i="13"/>
  <c r="E619" i="13"/>
  <c r="Q617" i="13"/>
  <c r="L617" i="13" s="1"/>
  <c r="AF616" i="17" l="1"/>
  <c r="AC616" i="17"/>
  <c r="X616" i="17"/>
  <c r="AE617" i="17" s="1"/>
  <c r="L616" i="17"/>
  <c r="G617" i="17" s="1"/>
  <c r="Q617" i="17"/>
  <c r="L617" i="17" s="1"/>
  <c r="AA617" i="17"/>
  <c r="Y619" i="17"/>
  <c r="AB617" i="17"/>
  <c r="N619" i="13"/>
  <c r="O619" i="13"/>
  <c r="U618" i="17"/>
  <c r="Z618" i="17" s="1"/>
  <c r="S618" i="17" s="1"/>
  <c r="R620" i="17"/>
  <c r="W619" i="17"/>
  <c r="T619" i="17"/>
  <c r="O618" i="17"/>
  <c r="N618" i="17"/>
  <c r="G618" i="13"/>
  <c r="P618" i="17"/>
  <c r="F618" i="17"/>
  <c r="M618" i="17"/>
  <c r="E619" i="17"/>
  <c r="V619" i="17" s="1"/>
  <c r="P619" i="13"/>
  <c r="F619" i="13"/>
  <c r="M619" i="13"/>
  <c r="K618" i="13"/>
  <c r="J618" i="13"/>
  <c r="I618" i="13"/>
  <c r="H618" i="13"/>
  <c r="E620" i="13"/>
  <c r="Q618" i="13"/>
  <c r="L618" i="13" s="1"/>
  <c r="K617" i="17" l="1"/>
  <c r="AF617" i="17"/>
  <c r="X617" i="17"/>
  <c r="H617" i="17"/>
  <c r="H618" i="17" s="1"/>
  <c r="AD617" i="17"/>
  <c r="AD618" i="17" s="1"/>
  <c r="I617" i="17"/>
  <c r="I618" i="17" s="1"/>
  <c r="J617" i="17"/>
  <c r="J618" i="17" s="1"/>
  <c r="AC617" i="17"/>
  <c r="AC618" i="17" s="1"/>
  <c r="Q618" i="17"/>
  <c r="L618" i="17" s="1"/>
  <c r="AA618" i="17"/>
  <c r="Y620" i="17"/>
  <c r="AB618" i="17"/>
  <c r="G619" i="13"/>
  <c r="U619" i="17"/>
  <c r="Z619" i="17" s="1"/>
  <c r="S619" i="17" s="1"/>
  <c r="AF618" i="17"/>
  <c r="AE618" i="17"/>
  <c r="O620" i="13"/>
  <c r="N620" i="13"/>
  <c r="R621" i="17"/>
  <c r="W620" i="17"/>
  <c r="T620" i="17"/>
  <c r="O619" i="17"/>
  <c r="N619" i="17"/>
  <c r="K618" i="17"/>
  <c r="P620" i="13"/>
  <c r="F620" i="13"/>
  <c r="M620" i="13"/>
  <c r="G618" i="17"/>
  <c r="F619" i="17"/>
  <c r="P619" i="17"/>
  <c r="M619" i="17"/>
  <c r="E620" i="17"/>
  <c r="U620" i="17" s="1"/>
  <c r="H619" i="13"/>
  <c r="K619" i="13"/>
  <c r="I619" i="13"/>
  <c r="J619" i="13"/>
  <c r="Q619" i="13"/>
  <c r="L619" i="13" s="1"/>
  <c r="E621" i="13"/>
  <c r="X618" i="17" l="1"/>
  <c r="X619" i="17" s="1"/>
  <c r="Q619" i="17"/>
  <c r="L619" i="17" s="1"/>
  <c r="AB619" i="17"/>
  <c r="AA619" i="17"/>
  <c r="Y621" i="17"/>
  <c r="AF619" i="17"/>
  <c r="N621" i="13"/>
  <c r="O621" i="13"/>
  <c r="V620" i="17"/>
  <c r="Z620" i="17" s="1"/>
  <c r="S620" i="17" s="1"/>
  <c r="R622" i="17"/>
  <c r="W621" i="17"/>
  <c r="V621" i="17"/>
  <c r="T621" i="17"/>
  <c r="K619" i="17"/>
  <c r="O620" i="17"/>
  <c r="N620" i="17"/>
  <c r="I619" i="17"/>
  <c r="J619" i="17"/>
  <c r="G619" i="17"/>
  <c r="P621" i="13"/>
  <c r="F621" i="13"/>
  <c r="M621" i="13"/>
  <c r="H619" i="17"/>
  <c r="E621" i="17"/>
  <c r="U621" i="17" s="1"/>
  <c r="P620" i="17"/>
  <c r="F620" i="17"/>
  <c r="M620" i="17"/>
  <c r="H620" i="13"/>
  <c r="J620" i="13"/>
  <c r="G620" i="13"/>
  <c r="I620" i="13"/>
  <c r="K620" i="13"/>
  <c r="E622" i="13"/>
  <c r="Q620" i="13"/>
  <c r="L620" i="13" s="1"/>
  <c r="AC619" i="17" l="1"/>
  <c r="AE619" i="17"/>
  <c r="AD619" i="17"/>
  <c r="AD620" i="17" s="1"/>
  <c r="AA621" i="17"/>
  <c r="Z621" i="17"/>
  <c r="S621" i="17" s="1"/>
  <c r="Q620" i="17"/>
  <c r="L620" i="17" s="1"/>
  <c r="AA620" i="17"/>
  <c r="X620" i="17" s="1"/>
  <c r="AB620" i="17"/>
  <c r="Y622" i="17"/>
  <c r="AF620" i="17"/>
  <c r="AE620" i="17"/>
  <c r="AC620" i="17"/>
  <c r="N622" i="13"/>
  <c r="O622" i="13"/>
  <c r="K620" i="17"/>
  <c r="R623" i="17"/>
  <c r="W622" i="17"/>
  <c r="T622" i="17"/>
  <c r="O621" i="17"/>
  <c r="N621" i="17"/>
  <c r="J621" i="13"/>
  <c r="K621" i="13"/>
  <c r="I621" i="13"/>
  <c r="G621" i="13"/>
  <c r="P622" i="13"/>
  <c r="F622" i="13"/>
  <c r="M622" i="13"/>
  <c r="H620" i="17"/>
  <c r="I620" i="17"/>
  <c r="G620" i="17"/>
  <c r="F621" i="17"/>
  <c r="M621" i="17"/>
  <c r="E622" i="17"/>
  <c r="U622" i="17" s="1"/>
  <c r="P621" i="17"/>
  <c r="J620" i="17"/>
  <c r="H621" i="13"/>
  <c r="Q621" i="13"/>
  <c r="L621" i="13" s="1"/>
  <c r="E623" i="13"/>
  <c r="Q621" i="17" l="1"/>
  <c r="L621" i="17" s="1"/>
  <c r="AF621" i="17"/>
  <c r="AE621" i="17"/>
  <c r="Y623" i="17"/>
  <c r="AD621" i="17"/>
  <c r="AC621" i="17"/>
  <c r="AB621" i="17"/>
  <c r="N623" i="13"/>
  <c r="O623" i="13"/>
  <c r="K621" i="17"/>
  <c r="V622" i="17"/>
  <c r="Z622" i="17" s="1"/>
  <c r="S622" i="17" s="1"/>
  <c r="R624" i="17"/>
  <c r="W623" i="17"/>
  <c r="T623" i="17"/>
  <c r="O622" i="17"/>
  <c r="N622" i="17"/>
  <c r="H622" i="13"/>
  <c r="J621" i="17"/>
  <c r="I621" i="17"/>
  <c r="H621" i="17"/>
  <c r="M622" i="17"/>
  <c r="F622" i="17"/>
  <c r="E623" i="17"/>
  <c r="U623" i="17" s="1"/>
  <c r="P622" i="17"/>
  <c r="P623" i="13"/>
  <c r="F623" i="13"/>
  <c r="M623" i="13"/>
  <c r="G621" i="17"/>
  <c r="G622" i="13"/>
  <c r="I622" i="13"/>
  <c r="J622" i="13"/>
  <c r="K622" i="13"/>
  <c r="Q622" i="13"/>
  <c r="L622" i="13" s="1"/>
  <c r="E624" i="13"/>
  <c r="X621" i="17" l="1"/>
  <c r="AE622" i="17" s="1"/>
  <c r="Q622" i="17"/>
  <c r="AA622" i="17"/>
  <c r="Y624" i="17"/>
  <c r="V623" i="17"/>
  <c r="Z623" i="17" s="1"/>
  <c r="S623" i="17" s="1"/>
  <c r="O624" i="13"/>
  <c r="N624" i="13"/>
  <c r="H623" i="13"/>
  <c r="R625" i="17"/>
  <c r="W624" i="17"/>
  <c r="T624" i="17"/>
  <c r="N623" i="17"/>
  <c r="O623" i="17"/>
  <c r="G622" i="17"/>
  <c r="H622" i="17"/>
  <c r="P624" i="13"/>
  <c r="F624" i="13"/>
  <c r="M624" i="13"/>
  <c r="E624" i="17"/>
  <c r="U624" i="17" s="1"/>
  <c r="F623" i="17"/>
  <c r="P623" i="17"/>
  <c r="M623" i="17"/>
  <c r="L622" i="17"/>
  <c r="K622" i="17"/>
  <c r="J622" i="17"/>
  <c r="I622" i="17"/>
  <c r="K623" i="13"/>
  <c r="J623" i="13"/>
  <c r="I623" i="13"/>
  <c r="G623" i="13"/>
  <c r="Q623" i="13"/>
  <c r="L623" i="13" s="1"/>
  <c r="E625" i="13"/>
  <c r="Q623" i="17" l="1"/>
  <c r="L623" i="17" s="1"/>
  <c r="AC622" i="17"/>
  <c r="AF622" i="17"/>
  <c r="AB622" i="17"/>
  <c r="X622" i="17"/>
  <c r="AE623" i="17" s="1"/>
  <c r="AD622" i="17"/>
  <c r="AA623" i="17"/>
  <c r="AB623" i="17"/>
  <c r="Y625" i="17"/>
  <c r="N625" i="13"/>
  <c r="O625" i="13"/>
  <c r="H624" i="13"/>
  <c r="V624" i="17"/>
  <c r="Z624" i="17" s="1"/>
  <c r="S624" i="17" s="1"/>
  <c r="R626" i="17"/>
  <c r="W625" i="17"/>
  <c r="T625" i="17"/>
  <c r="O624" i="17"/>
  <c r="N624" i="17"/>
  <c r="H623" i="17"/>
  <c r="G623" i="17"/>
  <c r="K623" i="17"/>
  <c r="I623" i="17"/>
  <c r="F624" i="17"/>
  <c r="E625" i="17"/>
  <c r="V625" i="17" s="1"/>
  <c r="M624" i="17"/>
  <c r="P624" i="17"/>
  <c r="P625" i="13"/>
  <c r="F625" i="13"/>
  <c r="M625" i="13"/>
  <c r="J623" i="17"/>
  <c r="G624" i="13"/>
  <c r="I624" i="13"/>
  <c r="J624" i="13"/>
  <c r="K624" i="13"/>
  <c r="Q624" i="13"/>
  <c r="L624" i="13" s="1"/>
  <c r="E626" i="13"/>
  <c r="X623" i="17" l="1"/>
  <c r="AE624" i="17" s="1"/>
  <c r="AD623" i="17"/>
  <c r="AC623" i="17"/>
  <c r="AF623" i="17"/>
  <c r="AF624" i="17" s="1"/>
  <c r="Q624" i="17"/>
  <c r="AA624" i="17"/>
  <c r="Y626" i="17"/>
  <c r="AB624" i="17"/>
  <c r="N626" i="13"/>
  <c r="O626" i="13"/>
  <c r="U625" i="17"/>
  <c r="Z625" i="17" s="1"/>
  <c r="S625" i="17" s="1"/>
  <c r="R627" i="17"/>
  <c r="W626" i="17"/>
  <c r="T626" i="17"/>
  <c r="O625" i="17"/>
  <c r="N625" i="17"/>
  <c r="G624" i="17"/>
  <c r="K624" i="17"/>
  <c r="J624" i="17"/>
  <c r="I624" i="17"/>
  <c r="H624" i="17"/>
  <c r="H625" i="13"/>
  <c r="E626" i="17"/>
  <c r="U626" i="17" s="1"/>
  <c r="M625" i="17"/>
  <c r="P625" i="17"/>
  <c r="F625" i="17"/>
  <c r="P626" i="13"/>
  <c r="F626" i="13"/>
  <c r="M626" i="13"/>
  <c r="K625" i="13"/>
  <c r="J625" i="13"/>
  <c r="I625" i="13"/>
  <c r="G625" i="13"/>
  <c r="Q625" i="13"/>
  <c r="L625" i="13" s="1"/>
  <c r="E627" i="13"/>
  <c r="AC624" i="17" l="1"/>
  <c r="AD624" i="17"/>
  <c r="X624" i="17"/>
  <c r="AC625" i="17" s="1"/>
  <c r="L624" i="17"/>
  <c r="I625" i="17" s="1"/>
  <c r="Q625" i="17"/>
  <c r="AA625" i="17"/>
  <c r="Y627" i="17"/>
  <c r="N627" i="13"/>
  <c r="O627" i="13"/>
  <c r="V626" i="17"/>
  <c r="Z626" i="17" s="1"/>
  <c r="S626" i="17" s="1"/>
  <c r="R628" i="17"/>
  <c r="W627" i="17"/>
  <c r="T627" i="17"/>
  <c r="O626" i="17"/>
  <c r="N626" i="17"/>
  <c r="H626" i="13"/>
  <c r="M626" i="17"/>
  <c r="P626" i="17"/>
  <c r="F626" i="17"/>
  <c r="E627" i="17"/>
  <c r="V627" i="17" s="1"/>
  <c r="P627" i="13"/>
  <c r="F627" i="13"/>
  <c r="M627" i="13"/>
  <c r="G626" i="13"/>
  <c r="I626" i="13"/>
  <c r="J626" i="13"/>
  <c r="K626" i="13"/>
  <c r="Q626" i="13"/>
  <c r="L626" i="13" s="1"/>
  <c r="E628" i="13"/>
  <c r="H625" i="17" l="1"/>
  <c r="G625" i="17"/>
  <c r="J625" i="17"/>
  <c r="K625" i="17"/>
  <c r="AD625" i="17"/>
  <c r="AF625" i="17"/>
  <c r="AE625" i="17"/>
  <c r="AB625" i="17"/>
  <c r="X625" i="17"/>
  <c r="L625" i="17"/>
  <c r="Q626" i="17"/>
  <c r="L626" i="17" s="1"/>
  <c r="AA626" i="17"/>
  <c r="Y628" i="17"/>
  <c r="U627" i="17"/>
  <c r="Z627" i="17" s="1"/>
  <c r="S627" i="17" s="1"/>
  <c r="H627" i="13"/>
  <c r="O628" i="13"/>
  <c r="N628" i="13"/>
  <c r="R629" i="17"/>
  <c r="W628" i="17"/>
  <c r="T628" i="17"/>
  <c r="O627" i="17"/>
  <c r="N627" i="17"/>
  <c r="M627" i="17"/>
  <c r="P627" i="17"/>
  <c r="E628" i="17"/>
  <c r="V628" i="17" s="1"/>
  <c r="F627" i="17"/>
  <c r="P628" i="13"/>
  <c r="F628" i="13"/>
  <c r="M628" i="13"/>
  <c r="K627" i="13"/>
  <c r="J627" i="13"/>
  <c r="I627" i="13"/>
  <c r="G627" i="13"/>
  <c r="Q627" i="13"/>
  <c r="L627" i="13" s="1"/>
  <c r="E629" i="13"/>
  <c r="J626" i="17" l="1"/>
  <c r="AB626" i="17"/>
  <c r="AB627" i="17" s="1"/>
  <c r="K626" i="17"/>
  <c r="K627" i="17" s="1"/>
  <c r="I626" i="17"/>
  <c r="I627" i="17" s="1"/>
  <c r="G626" i="17"/>
  <c r="G627" i="17" s="1"/>
  <c r="AD626" i="17"/>
  <c r="AE626" i="17"/>
  <c r="AF626" i="17"/>
  <c r="H626" i="17"/>
  <c r="H627" i="17" s="1"/>
  <c r="AC626" i="17"/>
  <c r="X626" i="17"/>
  <c r="Q627" i="17"/>
  <c r="L627" i="17" s="1"/>
  <c r="AA627" i="17"/>
  <c r="H628" i="13"/>
  <c r="Y629" i="17"/>
  <c r="AD627" i="17"/>
  <c r="N629" i="13"/>
  <c r="O629" i="13"/>
  <c r="U628" i="17"/>
  <c r="Z628" i="17" s="1"/>
  <c r="S628" i="17" s="1"/>
  <c r="R630" i="17"/>
  <c r="W629" i="17"/>
  <c r="T629" i="17"/>
  <c r="O628" i="17"/>
  <c r="N628" i="17"/>
  <c r="J627" i="17"/>
  <c r="P629" i="13"/>
  <c r="F629" i="13"/>
  <c r="M629" i="13"/>
  <c r="E629" i="17"/>
  <c r="V629" i="17" s="1"/>
  <c r="F628" i="17"/>
  <c r="P628" i="17"/>
  <c r="M628" i="17"/>
  <c r="G628" i="13"/>
  <c r="I628" i="13"/>
  <c r="J628" i="13"/>
  <c r="K628" i="13"/>
  <c r="Q628" i="13"/>
  <c r="L628" i="13" s="1"/>
  <c r="E630" i="13"/>
  <c r="AC627" i="17" l="1"/>
  <c r="AE627" i="17"/>
  <c r="AF627" i="17"/>
  <c r="X627" i="17"/>
  <c r="AD628" i="17" s="1"/>
  <c r="Q628" i="17"/>
  <c r="L628" i="17" s="1"/>
  <c r="AA628" i="17"/>
  <c r="Y630" i="17"/>
  <c r="U629" i="17"/>
  <c r="Z629" i="17" s="1"/>
  <c r="S629" i="17" s="1"/>
  <c r="H629" i="13"/>
  <c r="N630" i="13"/>
  <c r="O630" i="13"/>
  <c r="R631" i="17"/>
  <c r="W630" i="17"/>
  <c r="T630" i="17"/>
  <c r="O629" i="17"/>
  <c r="N629" i="17"/>
  <c r="I628" i="17"/>
  <c r="E630" i="17"/>
  <c r="U630" i="17" s="1"/>
  <c r="P629" i="17"/>
  <c r="M629" i="17"/>
  <c r="F629" i="17"/>
  <c r="H628" i="17"/>
  <c r="J628" i="17"/>
  <c r="G628" i="17"/>
  <c r="P630" i="13"/>
  <c r="F630" i="13"/>
  <c r="M630" i="13"/>
  <c r="K628" i="17"/>
  <c r="J629" i="13"/>
  <c r="K629" i="13"/>
  <c r="I629" i="13"/>
  <c r="G629" i="13"/>
  <c r="E631" i="13"/>
  <c r="Q629" i="13"/>
  <c r="L629" i="13" s="1"/>
  <c r="AC628" i="17" l="1"/>
  <c r="AB628" i="17"/>
  <c r="X628" i="17"/>
  <c r="AF628" i="17"/>
  <c r="AF629" i="17" s="1"/>
  <c r="AE628" i="17"/>
  <c r="AE629" i="17" s="1"/>
  <c r="Q629" i="17"/>
  <c r="L629" i="17" s="1"/>
  <c r="AA629" i="17"/>
  <c r="AC629" i="17"/>
  <c r="Y631" i="17"/>
  <c r="H630" i="13"/>
  <c r="V630" i="17"/>
  <c r="Z630" i="17" s="1"/>
  <c r="S630" i="17" s="1"/>
  <c r="AB629" i="17"/>
  <c r="AD629" i="17"/>
  <c r="N631" i="13"/>
  <c r="O631" i="13"/>
  <c r="R632" i="17"/>
  <c r="W631" i="17"/>
  <c r="T631" i="17"/>
  <c r="O630" i="17"/>
  <c r="N630" i="17"/>
  <c r="I629" i="17"/>
  <c r="G629" i="17"/>
  <c r="H629" i="17"/>
  <c r="K629" i="17"/>
  <c r="P631" i="13"/>
  <c r="F631" i="13"/>
  <c r="M631" i="13"/>
  <c r="J629" i="17"/>
  <c r="M630" i="17"/>
  <c r="F630" i="17"/>
  <c r="E631" i="17"/>
  <c r="U631" i="17" s="1"/>
  <c r="P630" i="17"/>
  <c r="G630" i="13"/>
  <c r="I630" i="13"/>
  <c r="K630" i="13"/>
  <c r="J630" i="13"/>
  <c r="E632" i="13"/>
  <c r="Q630" i="13"/>
  <c r="L630" i="13" s="1"/>
  <c r="X629" i="17" l="1"/>
  <c r="AD630" i="17" s="1"/>
  <c r="Q630" i="17"/>
  <c r="L630" i="17" s="1"/>
  <c r="AA630" i="17"/>
  <c r="Y632" i="17"/>
  <c r="Q631" i="13"/>
  <c r="L631" i="13" s="1"/>
  <c r="AB630" i="17"/>
  <c r="AC630" i="17"/>
  <c r="O632" i="13"/>
  <c r="N632" i="13"/>
  <c r="V631" i="17"/>
  <c r="Z631" i="17" s="1"/>
  <c r="S631" i="17" s="1"/>
  <c r="R633" i="17"/>
  <c r="W632" i="17"/>
  <c r="T632" i="17"/>
  <c r="O631" i="17"/>
  <c r="N631" i="17"/>
  <c r="H631" i="13"/>
  <c r="I630" i="17"/>
  <c r="P631" i="17"/>
  <c r="F631" i="17"/>
  <c r="E632" i="17"/>
  <c r="V632" i="17" s="1"/>
  <c r="M631" i="17"/>
  <c r="J630" i="17"/>
  <c r="H630" i="17"/>
  <c r="K630" i="17"/>
  <c r="G630" i="17"/>
  <c r="P632" i="13"/>
  <c r="F632" i="13"/>
  <c r="M632" i="13"/>
  <c r="J631" i="13"/>
  <c r="K631" i="13"/>
  <c r="G631" i="13"/>
  <c r="I631" i="13"/>
  <c r="E633" i="13"/>
  <c r="AE630" i="17" l="1"/>
  <c r="AF630" i="17"/>
  <c r="Q631" i="17"/>
  <c r="X630" i="17"/>
  <c r="AA631" i="17"/>
  <c r="U632" i="17"/>
  <c r="Z632" i="17" s="1"/>
  <c r="S632" i="17" s="1"/>
  <c r="AF631" i="17"/>
  <c r="AC631" i="17"/>
  <c r="Y633" i="17"/>
  <c r="N633" i="13"/>
  <c r="O633" i="13"/>
  <c r="R634" i="17"/>
  <c r="W633" i="17"/>
  <c r="T633" i="17"/>
  <c r="H631" i="17"/>
  <c r="K631" i="17"/>
  <c r="N632" i="17"/>
  <c r="O632" i="17"/>
  <c r="I631" i="17"/>
  <c r="G631" i="17"/>
  <c r="L631" i="17"/>
  <c r="J631" i="17"/>
  <c r="H632" i="13"/>
  <c r="P633" i="13"/>
  <c r="F633" i="13"/>
  <c r="M633" i="13"/>
  <c r="P632" i="17"/>
  <c r="M632" i="17"/>
  <c r="Q632" i="17" s="1"/>
  <c r="F632" i="17"/>
  <c r="E633" i="17"/>
  <c r="V633" i="17" s="1"/>
  <c r="I632" i="13"/>
  <c r="G632" i="13"/>
  <c r="K632" i="13"/>
  <c r="J632" i="13"/>
  <c r="E634" i="13"/>
  <c r="Q632" i="13"/>
  <c r="L632" i="13" s="1"/>
  <c r="AE631" i="17" l="1"/>
  <c r="AB631" i="17"/>
  <c r="X631" i="17"/>
  <c r="AC632" i="17" s="1"/>
  <c r="AD631" i="17"/>
  <c r="AA632" i="17"/>
  <c r="Y634" i="17"/>
  <c r="AB632" i="17"/>
  <c r="J632" i="17"/>
  <c r="N634" i="13"/>
  <c r="O634" i="13"/>
  <c r="U633" i="17"/>
  <c r="Z633" i="17" s="1"/>
  <c r="S633" i="17" s="1"/>
  <c r="R635" i="17"/>
  <c r="W634" i="17"/>
  <c r="T634" i="17"/>
  <c r="O633" i="17"/>
  <c r="N633" i="17"/>
  <c r="H632" i="17"/>
  <c r="G632" i="17"/>
  <c r="H633" i="13"/>
  <c r="E634" i="17"/>
  <c r="V634" i="17" s="1"/>
  <c r="P633" i="17"/>
  <c r="M633" i="17"/>
  <c r="F633" i="17"/>
  <c r="L632" i="17"/>
  <c r="K632" i="17"/>
  <c r="I632" i="17"/>
  <c r="P634" i="13"/>
  <c r="F634" i="13"/>
  <c r="M634" i="13"/>
  <c r="J633" i="13"/>
  <c r="K633" i="13"/>
  <c r="G633" i="13"/>
  <c r="I633" i="13"/>
  <c r="Q633" i="13"/>
  <c r="L633" i="13" s="1"/>
  <c r="E635" i="13"/>
  <c r="U634" i="17" l="1"/>
  <c r="AE632" i="17"/>
  <c r="X632" i="17"/>
  <c r="AB633" i="17" s="1"/>
  <c r="AF632" i="17"/>
  <c r="AF633" i="17" s="1"/>
  <c r="AD632" i="17"/>
  <c r="AD633" i="17" s="1"/>
  <c r="Z634" i="17"/>
  <c r="S634" i="17" s="1"/>
  <c r="Q633" i="17"/>
  <c r="L633" i="17" s="1"/>
  <c r="AA634" i="17"/>
  <c r="AA633" i="17"/>
  <c r="Y635" i="17"/>
  <c r="N635" i="13"/>
  <c r="O635" i="13"/>
  <c r="AE633" i="17"/>
  <c r="R636" i="17"/>
  <c r="W635" i="17"/>
  <c r="T635" i="17"/>
  <c r="J633" i="17"/>
  <c r="O634" i="17"/>
  <c r="N634" i="17"/>
  <c r="H634" i="13"/>
  <c r="I633" i="17"/>
  <c r="P635" i="13"/>
  <c r="F635" i="13"/>
  <c r="M635" i="13"/>
  <c r="K633" i="17"/>
  <c r="G633" i="17"/>
  <c r="H633" i="17"/>
  <c r="F634" i="17"/>
  <c r="M634" i="17"/>
  <c r="P634" i="17"/>
  <c r="E635" i="17"/>
  <c r="U635" i="17" s="1"/>
  <c r="I634" i="13"/>
  <c r="G634" i="13"/>
  <c r="J634" i="13"/>
  <c r="K634" i="13"/>
  <c r="Q634" i="13"/>
  <c r="L634" i="13" s="1"/>
  <c r="E636" i="13"/>
  <c r="AC633" i="17" l="1"/>
  <c r="X633" i="17"/>
  <c r="AB634" i="17" s="1"/>
  <c r="Q634" i="17"/>
  <c r="AF634" i="17"/>
  <c r="Y636" i="17"/>
  <c r="AE634" i="17"/>
  <c r="X634" i="17"/>
  <c r="AC634" i="17"/>
  <c r="O636" i="13"/>
  <c r="N636" i="13"/>
  <c r="H635" i="13"/>
  <c r="V635" i="17"/>
  <c r="Z635" i="17" s="1"/>
  <c r="S635" i="17" s="1"/>
  <c r="J634" i="17"/>
  <c r="R637" i="17"/>
  <c r="W636" i="17"/>
  <c r="T636" i="17"/>
  <c r="O635" i="17"/>
  <c r="N635" i="17"/>
  <c r="I634" i="17"/>
  <c r="K634" i="17"/>
  <c r="P636" i="13"/>
  <c r="F636" i="13"/>
  <c r="M636" i="13"/>
  <c r="P635" i="17"/>
  <c r="F635" i="17"/>
  <c r="M635" i="17"/>
  <c r="E636" i="17"/>
  <c r="U636" i="17" s="1"/>
  <c r="L634" i="17"/>
  <c r="H634" i="17"/>
  <c r="G634" i="17"/>
  <c r="J635" i="13"/>
  <c r="K635" i="13"/>
  <c r="G635" i="13"/>
  <c r="I635" i="13"/>
  <c r="Q635" i="13"/>
  <c r="L635" i="13" s="1"/>
  <c r="E637" i="13"/>
  <c r="AD634" i="17" l="1"/>
  <c r="AD635" i="17" s="1"/>
  <c r="Q635" i="17"/>
  <c r="AA635" i="17"/>
  <c r="AB635" i="17"/>
  <c r="V636" i="17"/>
  <c r="Z636" i="17" s="1"/>
  <c r="S636" i="17" s="1"/>
  <c r="Y637" i="17"/>
  <c r="AC635" i="17"/>
  <c r="AF635" i="17"/>
  <c r="AE635" i="17"/>
  <c r="H636" i="13"/>
  <c r="N637" i="13"/>
  <c r="O637" i="13"/>
  <c r="R638" i="17"/>
  <c r="W637" i="17"/>
  <c r="T637" i="17"/>
  <c r="O636" i="17"/>
  <c r="N636" i="17"/>
  <c r="I635" i="17"/>
  <c r="H635" i="17"/>
  <c r="G635" i="17"/>
  <c r="P636" i="17"/>
  <c r="E637" i="17"/>
  <c r="V637" i="17" s="1"/>
  <c r="M636" i="17"/>
  <c r="F636" i="17"/>
  <c r="L635" i="17"/>
  <c r="P637" i="13"/>
  <c r="F637" i="13"/>
  <c r="M637" i="13"/>
  <c r="K635" i="17"/>
  <c r="J635" i="17"/>
  <c r="G636" i="13"/>
  <c r="I636" i="13"/>
  <c r="K636" i="13"/>
  <c r="J636" i="13"/>
  <c r="E638" i="13"/>
  <c r="Q636" i="13"/>
  <c r="L636" i="13" s="1"/>
  <c r="X635" i="17" l="1"/>
  <c r="Q636" i="17"/>
  <c r="AA636" i="17"/>
  <c r="Y638" i="17"/>
  <c r="AC636" i="17"/>
  <c r="AB636" i="17"/>
  <c r="AD636" i="17"/>
  <c r="AE636" i="17"/>
  <c r="H637" i="13"/>
  <c r="AF636" i="17"/>
  <c r="U637" i="17"/>
  <c r="N638" i="13"/>
  <c r="O638" i="13"/>
  <c r="R639" i="17"/>
  <c r="W638" i="17"/>
  <c r="T638" i="17"/>
  <c r="O637" i="17"/>
  <c r="N637" i="17"/>
  <c r="H636" i="17"/>
  <c r="G636" i="17"/>
  <c r="I636" i="17"/>
  <c r="J636" i="17"/>
  <c r="K636" i="17"/>
  <c r="P638" i="13"/>
  <c r="F638" i="13"/>
  <c r="M638" i="13"/>
  <c r="M637" i="17"/>
  <c r="E638" i="17"/>
  <c r="V638" i="17" s="1"/>
  <c r="P637" i="17"/>
  <c r="F637" i="17"/>
  <c r="J637" i="13"/>
  <c r="K637" i="13"/>
  <c r="I637" i="13"/>
  <c r="G637" i="13"/>
  <c r="Q637" i="13"/>
  <c r="L637" i="13" s="1"/>
  <c r="E639" i="13"/>
  <c r="X636" i="17" l="1"/>
  <c r="L636" i="17"/>
  <c r="Q637" i="17"/>
  <c r="L637" i="17" s="1"/>
  <c r="AA637" i="17"/>
  <c r="Z637" i="17"/>
  <c r="S637" i="17" s="1"/>
  <c r="Y639" i="17"/>
  <c r="AC637" i="17"/>
  <c r="U638" i="17"/>
  <c r="Z638" i="17" s="1"/>
  <c r="S638" i="17" s="1"/>
  <c r="AF637" i="17"/>
  <c r="AD637" i="17"/>
  <c r="AE637" i="17"/>
  <c r="AB637" i="17"/>
  <c r="N639" i="13"/>
  <c r="O639" i="13"/>
  <c r="H638" i="13"/>
  <c r="R640" i="17"/>
  <c r="W639" i="17"/>
  <c r="T639" i="17"/>
  <c r="O638" i="17"/>
  <c r="N638" i="17"/>
  <c r="G637" i="17"/>
  <c r="K637" i="17"/>
  <c r="P638" i="17"/>
  <c r="F638" i="17"/>
  <c r="M638" i="17"/>
  <c r="E639" i="17"/>
  <c r="V639" i="17" s="1"/>
  <c r="P639" i="13"/>
  <c r="F639" i="13"/>
  <c r="M639" i="13"/>
  <c r="H637" i="17"/>
  <c r="J637" i="17"/>
  <c r="I637" i="17"/>
  <c r="J638" i="13"/>
  <c r="G638" i="13"/>
  <c r="K638" i="13"/>
  <c r="I638" i="13"/>
  <c r="Q638" i="13"/>
  <c r="L638" i="13" s="1"/>
  <c r="E640" i="13"/>
  <c r="Q638" i="17" l="1"/>
  <c r="AA638" i="17"/>
  <c r="X637" i="17"/>
  <c r="AC638" i="17"/>
  <c r="Y640" i="17"/>
  <c r="AE638" i="17"/>
  <c r="AB638" i="17"/>
  <c r="AD638" i="17"/>
  <c r="O640" i="13"/>
  <c r="N640" i="13"/>
  <c r="H639" i="13"/>
  <c r="U639" i="17"/>
  <c r="Z639" i="17" s="1"/>
  <c r="S639" i="17" s="1"/>
  <c r="R641" i="17"/>
  <c r="W640" i="17"/>
  <c r="T640" i="17"/>
  <c r="O639" i="17"/>
  <c r="N639" i="17"/>
  <c r="H638" i="17"/>
  <c r="K638" i="17"/>
  <c r="P640" i="13"/>
  <c r="F640" i="13"/>
  <c r="M640" i="13"/>
  <c r="L638" i="17"/>
  <c r="J638" i="17"/>
  <c r="G638" i="17"/>
  <c r="P639" i="17"/>
  <c r="E640" i="17"/>
  <c r="U640" i="17" s="1"/>
  <c r="F639" i="17"/>
  <c r="M639" i="17"/>
  <c r="I638" i="17"/>
  <c r="I639" i="13"/>
  <c r="G639" i="13"/>
  <c r="K639" i="13"/>
  <c r="J639" i="13"/>
  <c r="Q639" i="13"/>
  <c r="L639" i="13" s="1"/>
  <c r="E641" i="13"/>
  <c r="X638" i="17" l="1"/>
  <c r="Q639" i="17"/>
  <c r="AF638" i="17"/>
  <c r="AA639" i="17"/>
  <c r="AE639" i="17"/>
  <c r="Y641" i="17"/>
  <c r="V640" i="17"/>
  <c r="Z640" i="17" s="1"/>
  <c r="S640" i="17" s="1"/>
  <c r="AC639" i="17"/>
  <c r="AB639" i="17"/>
  <c r="N641" i="13"/>
  <c r="O641" i="13"/>
  <c r="H640" i="13"/>
  <c r="AD639" i="17"/>
  <c r="R642" i="17"/>
  <c r="W641" i="17"/>
  <c r="T641" i="17"/>
  <c r="O640" i="17"/>
  <c r="N640" i="17"/>
  <c r="G639" i="17"/>
  <c r="J639" i="17"/>
  <c r="I639" i="17"/>
  <c r="H639" i="17"/>
  <c r="P640" i="17"/>
  <c r="E641" i="17"/>
  <c r="V641" i="17" s="1"/>
  <c r="F640" i="17"/>
  <c r="M640" i="17"/>
  <c r="P641" i="13"/>
  <c r="F641" i="13"/>
  <c r="M641" i="13"/>
  <c r="L639" i="17"/>
  <c r="K639" i="17"/>
  <c r="J640" i="13"/>
  <c r="K640" i="13"/>
  <c r="G640" i="13"/>
  <c r="I640" i="13"/>
  <c r="E642" i="13"/>
  <c r="Q640" i="13"/>
  <c r="L640" i="13" s="1"/>
  <c r="X639" i="17" l="1"/>
  <c r="AF639" i="17"/>
  <c r="Q640" i="17"/>
  <c r="AA640" i="17"/>
  <c r="Y642" i="17"/>
  <c r="AC640" i="17"/>
  <c r="X640" i="17"/>
  <c r="AF640" i="17"/>
  <c r="AE640" i="17"/>
  <c r="Q641" i="13"/>
  <c r="L641" i="13" s="1"/>
  <c r="AB640" i="17"/>
  <c r="H641" i="13"/>
  <c r="N642" i="13"/>
  <c r="O642" i="13"/>
  <c r="AD640" i="17"/>
  <c r="U641" i="17"/>
  <c r="Z641" i="17" s="1"/>
  <c r="S641" i="17" s="1"/>
  <c r="R643" i="17"/>
  <c r="W642" i="17"/>
  <c r="T642" i="17"/>
  <c r="O641" i="17"/>
  <c r="N641" i="17"/>
  <c r="I640" i="17"/>
  <c r="K640" i="17"/>
  <c r="E642" i="17"/>
  <c r="V642" i="17" s="1"/>
  <c r="F641" i="17"/>
  <c r="M641" i="17"/>
  <c r="P641" i="17"/>
  <c r="P642" i="13"/>
  <c r="F642" i="13"/>
  <c r="M642" i="13"/>
  <c r="J640" i="17"/>
  <c r="L640" i="17"/>
  <c r="H640" i="17"/>
  <c r="G640" i="17"/>
  <c r="I641" i="13"/>
  <c r="G641" i="13"/>
  <c r="K641" i="13"/>
  <c r="J641" i="13"/>
  <c r="E643" i="13"/>
  <c r="Q641" i="17" l="1"/>
  <c r="L641" i="17" s="1"/>
  <c r="AA641" i="17"/>
  <c r="U642" i="17"/>
  <c r="Z642" i="17" s="1"/>
  <c r="S642" i="17" s="1"/>
  <c r="Y643" i="17"/>
  <c r="AC641" i="17"/>
  <c r="N643" i="13"/>
  <c r="O643" i="13"/>
  <c r="AE641" i="17"/>
  <c r="AF641" i="17"/>
  <c r="AB641" i="17"/>
  <c r="AD641" i="17"/>
  <c r="R644" i="17"/>
  <c r="W643" i="17"/>
  <c r="T643" i="17"/>
  <c r="O642" i="17"/>
  <c r="N642" i="17"/>
  <c r="I641" i="17"/>
  <c r="J641" i="17"/>
  <c r="H641" i="17"/>
  <c r="H642" i="13"/>
  <c r="P643" i="13"/>
  <c r="F643" i="13"/>
  <c r="M643" i="13"/>
  <c r="G641" i="17"/>
  <c r="K641" i="17"/>
  <c r="M642" i="17"/>
  <c r="E643" i="17"/>
  <c r="V643" i="17" s="1"/>
  <c r="P642" i="17"/>
  <c r="F642" i="17"/>
  <c r="J642" i="13"/>
  <c r="K642" i="13"/>
  <c r="I642" i="13"/>
  <c r="G642" i="13"/>
  <c r="Q642" i="13"/>
  <c r="L642" i="13" s="1"/>
  <c r="E644" i="13"/>
  <c r="X641" i="17" l="1"/>
  <c r="AC642" i="17" s="1"/>
  <c r="Q642" i="17"/>
  <c r="AA642" i="17"/>
  <c r="Y644" i="17"/>
  <c r="O644" i="13"/>
  <c r="N644" i="13"/>
  <c r="U643" i="17"/>
  <c r="Z643" i="17" s="1"/>
  <c r="S643" i="17" s="1"/>
  <c r="R645" i="17"/>
  <c r="W644" i="17"/>
  <c r="T644" i="17"/>
  <c r="O643" i="17"/>
  <c r="N643" i="17"/>
  <c r="H642" i="17"/>
  <c r="H643" i="13"/>
  <c r="J642" i="17"/>
  <c r="M643" i="17"/>
  <c r="E644" i="17"/>
  <c r="V644" i="17" s="1"/>
  <c r="F643" i="17"/>
  <c r="P643" i="17"/>
  <c r="G642" i="17"/>
  <c r="L642" i="17"/>
  <c r="P644" i="13"/>
  <c r="F644" i="13"/>
  <c r="M644" i="13"/>
  <c r="K642" i="17"/>
  <c r="I642" i="17"/>
  <c r="G643" i="13"/>
  <c r="I643" i="13"/>
  <c r="K643" i="13"/>
  <c r="J643" i="13"/>
  <c r="Q643" i="13"/>
  <c r="L643" i="13" s="1"/>
  <c r="H644" i="13" s="1"/>
  <c r="E645" i="13"/>
  <c r="AF642" i="17" l="1"/>
  <c r="AB642" i="17"/>
  <c r="AE642" i="17"/>
  <c r="AD642" i="17"/>
  <c r="X642" i="17"/>
  <c r="AD643" i="17" s="1"/>
  <c r="Q643" i="17"/>
  <c r="L643" i="17" s="1"/>
  <c r="AA643" i="17"/>
  <c r="U644" i="17"/>
  <c r="Y645" i="17"/>
  <c r="N645" i="13"/>
  <c r="O645" i="13"/>
  <c r="R646" i="17"/>
  <c r="W645" i="17"/>
  <c r="T645" i="17"/>
  <c r="O644" i="17"/>
  <c r="N644" i="17"/>
  <c r="G643" i="17"/>
  <c r="K643" i="17"/>
  <c r="H643" i="17"/>
  <c r="P645" i="13"/>
  <c r="F645" i="13"/>
  <c r="M645" i="13"/>
  <c r="M644" i="17"/>
  <c r="E645" i="17"/>
  <c r="V645" i="17" s="1"/>
  <c r="P644" i="17"/>
  <c r="F644" i="17"/>
  <c r="I643" i="17"/>
  <c r="J643" i="17"/>
  <c r="J644" i="13"/>
  <c r="K644" i="13"/>
  <c r="I644" i="13"/>
  <c r="G644" i="13"/>
  <c r="Q644" i="13"/>
  <c r="L644" i="13" s="1"/>
  <c r="E646" i="13"/>
  <c r="AF643" i="17" l="1"/>
  <c r="X643" i="17"/>
  <c r="AF644" i="17" s="1"/>
  <c r="AC643" i="17"/>
  <c r="AE643" i="17"/>
  <c r="AB643" i="17"/>
  <c r="Q644" i="17"/>
  <c r="L644" i="17" s="1"/>
  <c r="AA644" i="17"/>
  <c r="Z644" i="17"/>
  <c r="S644" i="17" s="1"/>
  <c r="Y646" i="17"/>
  <c r="N646" i="13"/>
  <c r="O646" i="13"/>
  <c r="U645" i="17"/>
  <c r="Z645" i="17" s="1"/>
  <c r="R647" i="17"/>
  <c r="W646" i="17"/>
  <c r="T646" i="17"/>
  <c r="N645" i="17"/>
  <c r="O645" i="17"/>
  <c r="I644" i="17"/>
  <c r="G644" i="17"/>
  <c r="H645" i="13"/>
  <c r="P646" i="13"/>
  <c r="F646" i="13"/>
  <c r="M646" i="13"/>
  <c r="H644" i="17"/>
  <c r="K644" i="17"/>
  <c r="P645" i="17"/>
  <c r="F645" i="17"/>
  <c r="E646" i="17"/>
  <c r="V646" i="17" s="1"/>
  <c r="M645" i="17"/>
  <c r="J644" i="17"/>
  <c r="I645" i="13"/>
  <c r="G645" i="13"/>
  <c r="K645" i="13"/>
  <c r="J645" i="13"/>
  <c r="E647" i="13"/>
  <c r="Q645" i="13"/>
  <c r="L645" i="13" s="1"/>
  <c r="AD644" i="17" l="1"/>
  <c r="AE644" i="17"/>
  <c r="AC644" i="17"/>
  <c r="AB644" i="17"/>
  <c r="U646" i="17"/>
  <c r="AA646" i="17" s="1"/>
  <c r="S645" i="17"/>
  <c r="Q645" i="17"/>
  <c r="L645" i="17" s="1"/>
  <c r="X644" i="17"/>
  <c r="AC645" i="17" s="1"/>
  <c r="AA645" i="17"/>
  <c r="Y647" i="17"/>
  <c r="H646" i="13"/>
  <c r="N647" i="13"/>
  <c r="O647" i="13"/>
  <c r="R648" i="17"/>
  <c r="W647" i="17"/>
  <c r="T647" i="17"/>
  <c r="O646" i="17"/>
  <c r="N646" i="17"/>
  <c r="H645" i="17"/>
  <c r="G645" i="17"/>
  <c r="P647" i="13"/>
  <c r="F647" i="13"/>
  <c r="M647" i="13"/>
  <c r="E647" i="17"/>
  <c r="V647" i="17" s="1"/>
  <c r="P646" i="17"/>
  <c r="M646" i="17"/>
  <c r="F646" i="17"/>
  <c r="J645" i="17"/>
  <c r="K645" i="17"/>
  <c r="I645" i="17"/>
  <c r="J646" i="13"/>
  <c r="K646" i="13"/>
  <c r="G646" i="13"/>
  <c r="I646" i="13"/>
  <c r="Q646" i="13"/>
  <c r="L646" i="13" s="1"/>
  <c r="E648" i="13"/>
  <c r="Z646" i="17" l="1"/>
  <c r="AD645" i="17"/>
  <c r="S646" i="17"/>
  <c r="AF645" i="17"/>
  <c r="AE645" i="17"/>
  <c r="AB645" i="17"/>
  <c r="Q646" i="17"/>
  <c r="L646" i="17" s="1"/>
  <c r="X645" i="17"/>
  <c r="AC646" i="17" s="1"/>
  <c r="Y648" i="17"/>
  <c r="H647" i="13"/>
  <c r="O648" i="13"/>
  <c r="N648" i="13"/>
  <c r="R649" i="17"/>
  <c r="W648" i="17"/>
  <c r="T648" i="17"/>
  <c r="U647" i="17"/>
  <c r="Z647" i="17" s="1"/>
  <c r="S647" i="17" s="1"/>
  <c r="O647" i="17"/>
  <c r="N647" i="17"/>
  <c r="J646" i="17"/>
  <c r="G646" i="17"/>
  <c r="I646" i="17"/>
  <c r="P648" i="13"/>
  <c r="F648" i="13"/>
  <c r="M648" i="13"/>
  <c r="K646" i="17"/>
  <c r="P647" i="17"/>
  <c r="E648" i="17"/>
  <c r="V648" i="17" s="1"/>
  <c r="F647" i="17"/>
  <c r="M647" i="17"/>
  <c r="H646" i="17"/>
  <c r="I647" i="13"/>
  <c r="G647" i="13"/>
  <c r="J647" i="13"/>
  <c r="K647" i="13"/>
  <c r="E649" i="13"/>
  <c r="Q647" i="13"/>
  <c r="L647" i="13" s="1"/>
  <c r="AB646" i="17" l="1"/>
  <c r="AE646" i="17"/>
  <c r="X646" i="17"/>
  <c r="AC647" i="17" s="1"/>
  <c r="AF646" i="17"/>
  <c r="AD646" i="17"/>
  <c r="AD647" i="17" s="1"/>
  <c r="Q647" i="17"/>
  <c r="L647" i="17" s="1"/>
  <c r="AA647" i="17"/>
  <c r="AE647" i="17"/>
  <c r="Y649" i="17"/>
  <c r="U648" i="17"/>
  <c r="Z648" i="17" s="1"/>
  <c r="S648" i="17" s="1"/>
  <c r="N649" i="13"/>
  <c r="O649" i="13"/>
  <c r="R650" i="17"/>
  <c r="W649" i="17"/>
  <c r="T649" i="17"/>
  <c r="O648" i="17"/>
  <c r="N648" i="17"/>
  <c r="H648" i="13"/>
  <c r="J647" i="17"/>
  <c r="G647" i="17"/>
  <c r="I647" i="17"/>
  <c r="M648" i="17"/>
  <c r="E649" i="17"/>
  <c r="V649" i="17" s="1"/>
  <c r="P648" i="17"/>
  <c r="F648" i="17"/>
  <c r="P649" i="13"/>
  <c r="F649" i="13"/>
  <c r="M649" i="13"/>
  <c r="H647" i="17"/>
  <c r="K647" i="17"/>
  <c r="K648" i="13"/>
  <c r="J648" i="13"/>
  <c r="G648" i="13"/>
  <c r="I648" i="13"/>
  <c r="E650" i="13"/>
  <c r="Q648" i="13"/>
  <c r="L648" i="13" s="1"/>
  <c r="AF647" i="17" l="1"/>
  <c r="AB647" i="17"/>
  <c r="X647" i="17"/>
  <c r="AD648" i="17" s="1"/>
  <c r="Q648" i="17"/>
  <c r="L648" i="17" s="1"/>
  <c r="AA648" i="17"/>
  <c r="Y650" i="17"/>
  <c r="AC648" i="17"/>
  <c r="X648" i="17"/>
  <c r="H649" i="13"/>
  <c r="N650" i="13"/>
  <c r="O650" i="13"/>
  <c r="U649" i="17"/>
  <c r="Z649" i="17" s="1"/>
  <c r="S649" i="17" s="1"/>
  <c r="R651" i="17"/>
  <c r="W650" i="17"/>
  <c r="T650" i="17"/>
  <c r="O649" i="17"/>
  <c r="N649" i="17"/>
  <c r="I648" i="17"/>
  <c r="P650" i="13"/>
  <c r="F650" i="13"/>
  <c r="M650" i="13"/>
  <c r="P649" i="17"/>
  <c r="F649" i="17"/>
  <c r="E650" i="17"/>
  <c r="V650" i="17" s="1"/>
  <c r="M649" i="17"/>
  <c r="G648" i="17"/>
  <c r="K648" i="17"/>
  <c r="J648" i="17"/>
  <c r="H648" i="17"/>
  <c r="I649" i="13"/>
  <c r="K649" i="13"/>
  <c r="G649" i="13"/>
  <c r="J649" i="13"/>
  <c r="E651" i="13"/>
  <c r="Q649" i="13"/>
  <c r="L649" i="13" s="1"/>
  <c r="AB648" i="17" l="1"/>
  <c r="AB649" i="17" s="1"/>
  <c r="AE648" i="17"/>
  <c r="AE649" i="17" s="1"/>
  <c r="AF648" i="17"/>
  <c r="AF649" i="17" s="1"/>
  <c r="Q649" i="17"/>
  <c r="AA649" i="17"/>
  <c r="X649" i="17" s="1"/>
  <c r="AC649" i="17"/>
  <c r="U650" i="17"/>
  <c r="Z650" i="17" s="1"/>
  <c r="S650" i="17" s="1"/>
  <c r="Y651" i="17"/>
  <c r="AD649" i="17"/>
  <c r="H650" i="13"/>
  <c r="N651" i="13"/>
  <c r="O651" i="13"/>
  <c r="R652" i="17"/>
  <c r="W651" i="17"/>
  <c r="T651" i="17"/>
  <c r="O650" i="17"/>
  <c r="N650" i="17"/>
  <c r="H649" i="17"/>
  <c r="J649" i="17"/>
  <c r="K649" i="17"/>
  <c r="G649" i="17"/>
  <c r="L649" i="17"/>
  <c r="P650" i="17"/>
  <c r="E651" i="17"/>
  <c r="U651" i="17" s="1"/>
  <c r="F650" i="17"/>
  <c r="M650" i="17"/>
  <c r="I649" i="17"/>
  <c r="P651" i="13"/>
  <c r="F651" i="13"/>
  <c r="M651" i="13"/>
  <c r="J650" i="13"/>
  <c r="K650" i="13"/>
  <c r="G650" i="13"/>
  <c r="I650" i="13"/>
  <c r="Q650" i="13"/>
  <c r="L650" i="13" s="1"/>
  <c r="E652" i="13"/>
  <c r="Q650" i="17" l="1"/>
  <c r="L650" i="17" s="1"/>
  <c r="AA650" i="17"/>
  <c r="AC650" i="17"/>
  <c r="Y652" i="17"/>
  <c r="AF650" i="17"/>
  <c r="AE650" i="17"/>
  <c r="O652" i="13"/>
  <c r="N652" i="13"/>
  <c r="AD650" i="17"/>
  <c r="AB650" i="17"/>
  <c r="H651" i="13"/>
  <c r="V651" i="17"/>
  <c r="Z651" i="17" s="1"/>
  <c r="S651" i="17" s="1"/>
  <c r="R653" i="17"/>
  <c r="W652" i="17"/>
  <c r="T652" i="17"/>
  <c r="O651" i="17"/>
  <c r="N651" i="17"/>
  <c r="I650" i="17"/>
  <c r="G650" i="17"/>
  <c r="M651" i="17"/>
  <c r="F651" i="17"/>
  <c r="P651" i="17"/>
  <c r="E652" i="17"/>
  <c r="V652" i="17" s="1"/>
  <c r="K650" i="17"/>
  <c r="P652" i="13"/>
  <c r="F652" i="13"/>
  <c r="M652" i="13"/>
  <c r="J650" i="17"/>
  <c r="H650" i="17"/>
  <c r="I651" i="13"/>
  <c r="G651" i="13"/>
  <c r="K651" i="13"/>
  <c r="J651" i="13"/>
  <c r="Q651" i="13"/>
  <c r="L651" i="13" s="1"/>
  <c r="E653" i="13"/>
  <c r="X650" i="17" l="1"/>
  <c r="Q651" i="17"/>
  <c r="H652" i="13"/>
  <c r="AA651" i="17"/>
  <c r="X651" i="17" s="1"/>
  <c r="AC651" i="17"/>
  <c r="Y653" i="17"/>
  <c r="AD651" i="17"/>
  <c r="AB651" i="17"/>
  <c r="AE651" i="17"/>
  <c r="N653" i="13"/>
  <c r="O653" i="13"/>
  <c r="AF651" i="17"/>
  <c r="U652" i="17"/>
  <c r="Z652" i="17" s="1"/>
  <c r="S652" i="17" s="1"/>
  <c r="R654" i="17"/>
  <c r="W653" i="17"/>
  <c r="T653" i="17"/>
  <c r="O652" i="17"/>
  <c r="N652" i="17"/>
  <c r="H651" i="17"/>
  <c r="I651" i="17"/>
  <c r="G651" i="17"/>
  <c r="J651" i="17"/>
  <c r="P652" i="17"/>
  <c r="M652" i="17"/>
  <c r="E653" i="17"/>
  <c r="U653" i="17" s="1"/>
  <c r="F652" i="17"/>
  <c r="L651" i="17"/>
  <c r="P653" i="13"/>
  <c r="M653" i="13"/>
  <c r="F653" i="13"/>
  <c r="K651" i="17"/>
  <c r="J652" i="13"/>
  <c r="K652" i="13"/>
  <c r="G652" i="13"/>
  <c r="I652" i="13"/>
  <c r="Q652" i="13"/>
  <c r="L652" i="13" s="1"/>
  <c r="E654" i="13"/>
  <c r="Q652" i="17" l="1"/>
  <c r="L652" i="17" s="1"/>
  <c r="AA652" i="17"/>
  <c r="Y654" i="17"/>
  <c r="AF652" i="17"/>
  <c r="AC652" i="17"/>
  <c r="AD652" i="17"/>
  <c r="AE652" i="17"/>
  <c r="AB652" i="17"/>
  <c r="N654" i="13"/>
  <c r="O654" i="13"/>
  <c r="H653" i="13"/>
  <c r="V653" i="17"/>
  <c r="Z653" i="17" s="1"/>
  <c r="S653" i="17" s="1"/>
  <c r="R655" i="17"/>
  <c r="W654" i="17"/>
  <c r="T654" i="17"/>
  <c r="N653" i="17"/>
  <c r="O653" i="17"/>
  <c r="H652" i="17"/>
  <c r="I652" i="17"/>
  <c r="J652" i="17"/>
  <c r="G652" i="17"/>
  <c r="P654" i="13"/>
  <c r="F654" i="13"/>
  <c r="M654" i="13"/>
  <c r="K652" i="17"/>
  <c r="M653" i="17"/>
  <c r="E654" i="17"/>
  <c r="U654" i="17" s="1"/>
  <c r="F653" i="17"/>
  <c r="P653" i="17"/>
  <c r="I653" i="13"/>
  <c r="G653" i="13"/>
  <c r="K653" i="13"/>
  <c r="J653" i="13"/>
  <c r="E655" i="13"/>
  <c r="Q653" i="13"/>
  <c r="L653" i="13" s="1"/>
  <c r="X652" i="17" l="1"/>
  <c r="AE653" i="17" s="1"/>
  <c r="Q653" i="17"/>
  <c r="AA653" i="17"/>
  <c r="Y655" i="17"/>
  <c r="V654" i="17"/>
  <c r="Z654" i="17" s="1"/>
  <c r="S654" i="17" s="1"/>
  <c r="H654" i="13"/>
  <c r="N655" i="13"/>
  <c r="O655" i="13"/>
  <c r="R656" i="17"/>
  <c r="W655" i="17"/>
  <c r="T655" i="17"/>
  <c r="O654" i="17"/>
  <c r="N654" i="17"/>
  <c r="L653" i="17"/>
  <c r="I653" i="17"/>
  <c r="J653" i="17"/>
  <c r="G653" i="17"/>
  <c r="H653" i="17"/>
  <c r="P655" i="13"/>
  <c r="F655" i="13"/>
  <c r="M655" i="13"/>
  <c r="E655" i="17"/>
  <c r="U655" i="17" s="1"/>
  <c r="P654" i="17"/>
  <c r="M654" i="17"/>
  <c r="F654" i="17"/>
  <c r="K653" i="17"/>
  <c r="K654" i="13"/>
  <c r="J654" i="13"/>
  <c r="G654" i="13"/>
  <c r="I654" i="13"/>
  <c r="Q654" i="13"/>
  <c r="L654" i="13" s="1"/>
  <c r="E656" i="13"/>
  <c r="AF653" i="17" l="1"/>
  <c r="AD653" i="17"/>
  <c r="AC653" i="17"/>
  <c r="AB653" i="17"/>
  <c r="X653" i="17"/>
  <c r="Q654" i="17"/>
  <c r="L654" i="17" s="1"/>
  <c r="AA654" i="17"/>
  <c r="AE654" i="17"/>
  <c r="Y656" i="17"/>
  <c r="V655" i="17"/>
  <c r="AA655" i="17" s="1"/>
  <c r="O656" i="13"/>
  <c r="N656" i="13"/>
  <c r="AD654" i="17"/>
  <c r="H655" i="13"/>
  <c r="R657" i="17"/>
  <c r="W656" i="17"/>
  <c r="T656" i="17"/>
  <c r="O655" i="17"/>
  <c r="N655" i="17"/>
  <c r="I654" i="17"/>
  <c r="K654" i="17"/>
  <c r="H654" i="17"/>
  <c r="J654" i="17"/>
  <c r="F655" i="17"/>
  <c r="M655" i="17"/>
  <c r="P655" i="17"/>
  <c r="E656" i="17"/>
  <c r="U656" i="17" s="1"/>
  <c r="P656" i="13"/>
  <c r="F656" i="13"/>
  <c r="M656" i="13"/>
  <c r="G654" i="17"/>
  <c r="I655" i="13"/>
  <c r="G655" i="13"/>
  <c r="K655" i="13"/>
  <c r="J655" i="13"/>
  <c r="E657" i="13"/>
  <c r="Q655" i="13"/>
  <c r="L655" i="13" s="1"/>
  <c r="AB654" i="17" l="1"/>
  <c r="AF654" i="17"/>
  <c r="AC654" i="17"/>
  <c r="X654" i="17"/>
  <c r="AF655" i="17" s="1"/>
  <c r="Q655" i="17"/>
  <c r="L655" i="17" s="1"/>
  <c r="Z655" i="17"/>
  <c r="S655" i="17" s="1"/>
  <c r="AE655" i="17"/>
  <c r="Y657" i="17"/>
  <c r="H656" i="13"/>
  <c r="N657" i="13"/>
  <c r="O657" i="13"/>
  <c r="V656" i="17"/>
  <c r="Z656" i="17" s="1"/>
  <c r="K655" i="17"/>
  <c r="R658" i="17"/>
  <c r="W657" i="17"/>
  <c r="T657" i="17"/>
  <c r="O656" i="17"/>
  <c r="N656" i="17"/>
  <c r="G655" i="17"/>
  <c r="H655" i="17"/>
  <c r="E657" i="17"/>
  <c r="V657" i="17" s="1"/>
  <c r="P656" i="17"/>
  <c r="F656" i="17"/>
  <c r="M656" i="17"/>
  <c r="P657" i="13"/>
  <c r="F657" i="13"/>
  <c r="M657" i="13"/>
  <c r="J655" i="17"/>
  <c r="I655" i="17"/>
  <c r="K656" i="13"/>
  <c r="J656" i="13"/>
  <c r="G656" i="13"/>
  <c r="I656" i="13"/>
  <c r="Q656" i="13"/>
  <c r="L656" i="13" s="1"/>
  <c r="E658" i="13"/>
  <c r="AB655" i="17" l="1"/>
  <c r="S656" i="17"/>
  <c r="AC655" i="17"/>
  <c r="AD655" i="17"/>
  <c r="X655" i="17"/>
  <c r="AF656" i="17" s="1"/>
  <c r="Q656" i="17"/>
  <c r="U657" i="17"/>
  <c r="Z657" i="17" s="1"/>
  <c r="S657" i="17" s="1"/>
  <c r="AA656" i="17"/>
  <c r="Y658" i="17"/>
  <c r="N658" i="13"/>
  <c r="O658" i="13"/>
  <c r="H657" i="13"/>
  <c r="R659" i="17"/>
  <c r="W658" i="17"/>
  <c r="T658" i="17"/>
  <c r="O657" i="17"/>
  <c r="N657" i="17"/>
  <c r="H656" i="17"/>
  <c r="J656" i="17"/>
  <c r="G656" i="17"/>
  <c r="P658" i="13"/>
  <c r="F658" i="13"/>
  <c r="M658" i="13"/>
  <c r="I656" i="17"/>
  <c r="P657" i="17"/>
  <c r="F657" i="17"/>
  <c r="M657" i="17"/>
  <c r="E658" i="17"/>
  <c r="V658" i="17" s="1"/>
  <c r="K656" i="17"/>
  <c r="I657" i="13"/>
  <c r="G657" i="13"/>
  <c r="K657" i="13"/>
  <c r="J657" i="13"/>
  <c r="E659" i="13"/>
  <c r="Q657" i="13"/>
  <c r="L657" i="13" s="1"/>
  <c r="AD656" i="17" l="1"/>
  <c r="AB656" i="17"/>
  <c r="AC656" i="17"/>
  <c r="AE656" i="17"/>
  <c r="X656" i="17"/>
  <c r="AD657" i="17" s="1"/>
  <c r="L656" i="17"/>
  <c r="G657" i="17" s="1"/>
  <c r="Q657" i="17"/>
  <c r="L657" i="17" s="1"/>
  <c r="AA657" i="17"/>
  <c r="U658" i="17"/>
  <c r="Z658" i="17" s="1"/>
  <c r="S658" i="17" s="1"/>
  <c r="Y659" i="17"/>
  <c r="N659" i="13"/>
  <c r="O659" i="13"/>
  <c r="H658" i="13"/>
  <c r="R660" i="17"/>
  <c r="W659" i="17"/>
  <c r="T659" i="17"/>
  <c r="O658" i="17"/>
  <c r="N658" i="17"/>
  <c r="P658" i="17"/>
  <c r="E659" i="17"/>
  <c r="V659" i="17" s="1"/>
  <c r="F658" i="17"/>
  <c r="M658" i="17"/>
  <c r="P659" i="13"/>
  <c r="F659" i="13"/>
  <c r="M659" i="13"/>
  <c r="J658" i="13"/>
  <c r="K658" i="13"/>
  <c r="G658" i="13"/>
  <c r="I658" i="13"/>
  <c r="Q658" i="13"/>
  <c r="L658" i="13" s="1"/>
  <c r="E660" i="13"/>
  <c r="K657" i="17" l="1"/>
  <c r="AE657" i="17"/>
  <c r="I657" i="17"/>
  <c r="AC657" i="17"/>
  <c r="AF657" i="17"/>
  <c r="J657" i="17"/>
  <c r="J658" i="17" s="1"/>
  <c r="H657" i="17"/>
  <c r="H658" i="17" s="1"/>
  <c r="X657" i="17"/>
  <c r="AC658" i="17" s="1"/>
  <c r="AB657" i="17"/>
  <c r="Q658" i="17"/>
  <c r="L658" i="17" s="1"/>
  <c r="H659" i="13"/>
  <c r="U659" i="17"/>
  <c r="Z659" i="17" s="1"/>
  <c r="S659" i="17" s="1"/>
  <c r="AA658" i="17"/>
  <c r="Y660" i="17"/>
  <c r="O660" i="13"/>
  <c r="N660" i="13"/>
  <c r="R661" i="17"/>
  <c r="W660" i="17"/>
  <c r="T660" i="17"/>
  <c r="O659" i="17"/>
  <c r="N659" i="17"/>
  <c r="G658" i="17"/>
  <c r="I658" i="17"/>
  <c r="K658" i="17"/>
  <c r="P660" i="13"/>
  <c r="F660" i="13"/>
  <c r="M660" i="13"/>
  <c r="E660" i="17"/>
  <c r="V660" i="17" s="1"/>
  <c r="M659" i="17"/>
  <c r="F659" i="17"/>
  <c r="P659" i="17"/>
  <c r="I659" i="13"/>
  <c r="G659" i="13"/>
  <c r="J659" i="13"/>
  <c r="K659" i="13"/>
  <c r="Q659" i="13"/>
  <c r="L659" i="13" s="1"/>
  <c r="E661" i="13"/>
  <c r="AB658" i="17" l="1"/>
  <c r="AF658" i="17"/>
  <c r="AD658" i="17"/>
  <c r="AE658" i="17"/>
  <c r="X658" i="17"/>
  <c r="Q659" i="17"/>
  <c r="L659" i="17" s="1"/>
  <c r="U660" i="17"/>
  <c r="Z660" i="17" s="1"/>
  <c r="S660" i="17" s="1"/>
  <c r="AA659" i="17"/>
  <c r="Y661" i="17"/>
  <c r="N661" i="13"/>
  <c r="O661" i="13"/>
  <c r="H660" i="13"/>
  <c r="R662" i="17"/>
  <c r="W661" i="17"/>
  <c r="T661" i="17"/>
  <c r="O660" i="17"/>
  <c r="N660" i="17"/>
  <c r="G659" i="17"/>
  <c r="J659" i="17"/>
  <c r="H659" i="17"/>
  <c r="K659" i="17"/>
  <c r="M660" i="17"/>
  <c r="F660" i="17"/>
  <c r="P660" i="17"/>
  <c r="E661" i="17"/>
  <c r="U661" i="17" s="1"/>
  <c r="P661" i="13"/>
  <c r="F661" i="13"/>
  <c r="M661" i="13"/>
  <c r="I659" i="17"/>
  <c r="K660" i="13"/>
  <c r="J660" i="13"/>
  <c r="G660" i="13"/>
  <c r="I660" i="13"/>
  <c r="Q660" i="13"/>
  <c r="L660" i="13" s="1"/>
  <c r="E662" i="13"/>
  <c r="AE659" i="17" l="1"/>
  <c r="AC659" i="17"/>
  <c r="AB659" i="17"/>
  <c r="AF659" i="17"/>
  <c r="AD659" i="17"/>
  <c r="X659" i="17"/>
  <c r="Q660" i="17"/>
  <c r="L660" i="17" s="1"/>
  <c r="V661" i="17"/>
  <c r="Z661" i="17" s="1"/>
  <c r="S661" i="17" s="1"/>
  <c r="AA660" i="17"/>
  <c r="Y662" i="17"/>
  <c r="N662" i="13"/>
  <c r="O662" i="13"/>
  <c r="R663" i="17"/>
  <c r="W662" i="17"/>
  <c r="T662" i="17"/>
  <c r="O661" i="17"/>
  <c r="N661" i="17"/>
  <c r="H661" i="13"/>
  <c r="J660" i="17"/>
  <c r="G660" i="17"/>
  <c r="K660" i="17"/>
  <c r="H660" i="17"/>
  <c r="I660" i="17"/>
  <c r="F661" i="17"/>
  <c r="M661" i="17"/>
  <c r="E662" i="17"/>
  <c r="V662" i="17" s="1"/>
  <c r="P661" i="17"/>
  <c r="P662" i="13"/>
  <c r="F662" i="13"/>
  <c r="M662" i="13"/>
  <c r="I661" i="13"/>
  <c r="G661" i="13"/>
  <c r="J661" i="13"/>
  <c r="K661" i="13"/>
  <c r="E663" i="13"/>
  <c r="Q661" i="13"/>
  <c r="L661" i="13" s="1"/>
  <c r="X660" i="17" l="1"/>
  <c r="AC660" i="17"/>
  <c r="AD660" i="17"/>
  <c r="AE660" i="17"/>
  <c r="AB660" i="17"/>
  <c r="AF660" i="17"/>
  <c r="Q661" i="17"/>
  <c r="L661" i="17" s="1"/>
  <c r="AA661" i="17"/>
  <c r="Y663" i="17"/>
  <c r="U662" i="17"/>
  <c r="Z662" i="17" s="1"/>
  <c r="S662" i="17" s="1"/>
  <c r="H662" i="13"/>
  <c r="N663" i="13"/>
  <c r="O663" i="13"/>
  <c r="R664" i="17"/>
  <c r="W663" i="17"/>
  <c r="T663" i="17"/>
  <c r="O662" i="17"/>
  <c r="N662" i="17"/>
  <c r="J661" i="17"/>
  <c r="G661" i="17"/>
  <c r="H661" i="17"/>
  <c r="I661" i="17"/>
  <c r="K661" i="17"/>
  <c r="P663" i="13"/>
  <c r="F663" i="13"/>
  <c r="M663" i="13"/>
  <c r="M662" i="17"/>
  <c r="P662" i="17"/>
  <c r="E663" i="17"/>
  <c r="V663" i="17" s="1"/>
  <c r="F662" i="17"/>
  <c r="K662" i="13"/>
  <c r="J662" i="13"/>
  <c r="G662" i="13"/>
  <c r="I662" i="13"/>
  <c r="Q662" i="13"/>
  <c r="L662" i="13" s="1"/>
  <c r="E664" i="13"/>
  <c r="AC661" i="17" l="1"/>
  <c r="AF661" i="17"/>
  <c r="X661" i="17"/>
  <c r="AB661" i="17"/>
  <c r="AB662" i="17" s="1"/>
  <c r="AD661" i="17"/>
  <c r="AD662" i="17" s="1"/>
  <c r="AE661" i="17"/>
  <c r="Q662" i="17"/>
  <c r="L662" i="17" s="1"/>
  <c r="AA662" i="17"/>
  <c r="Y664" i="17"/>
  <c r="U663" i="17"/>
  <c r="Z663" i="17" s="1"/>
  <c r="S663" i="17" s="1"/>
  <c r="H663" i="13"/>
  <c r="AF662" i="17"/>
  <c r="O664" i="13"/>
  <c r="N664" i="13"/>
  <c r="AE662" i="17"/>
  <c r="R665" i="17"/>
  <c r="W664" i="17"/>
  <c r="T664" i="17"/>
  <c r="O663" i="17"/>
  <c r="N663" i="17"/>
  <c r="P664" i="13"/>
  <c r="F664" i="13"/>
  <c r="M664" i="13"/>
  <c r="H662" i="17"/>
  <c r="K662" i="17"/>
  <c r="G662" i="17"/>
  <c r="P663" i="17"/>
  <c r="E664" i="17"/>
  <c r="V664" i="17" s="1"/>
  <c r="F663" i="17"/>
  <c r="M663" i="17"/>
  <c r="I662" i="17"/>
  <c r="J662" i="17"/>
  <c r="I663" i="13"/>
  <c r="G663" i="13"/>
  <c r="J663" i="13"/>
  <c r="K663" i="13"/>
  <c r="Q663" i="13"/>
  <c r="L663" i="13" s="1"/>
  <c r="E665" i="13"/>
  <c r="AC662" i="17" l="1"/>
  <c r="X662" i="17"/>
  <c r="Q663" i="17"/>
  <c r="L663" i="17" s="1"/>
  <c r="AA663" i="17"/>
  <c r="H664" i="13"/>
  <c r="Y665" i="17"/>
  <c r="U664" i="17"/>
  <c r="Z664" i="17" s="1"/>
  <c r="S664" i="17" s="1"/>
  <c r="N665" i="13"/>
  <c r="O665" i="13"/>
  <c r="R666" i="17"/>
  <c r="W665" i="17"/>
  <c r="T665" i="17"/>
  <c r="O664" i="17"/>
  <c r="N664" i="17"/>
  <c r="I663" i="17"/>
  <c r="K663" i="17"/>
  <c r="H663" i="17"/>
  <c r="J663" i="17"/>
  <c r="P664" i="17"/>
  <c r="M664" i="17"/>
  <c r="F664" i="17"/>
  <c r="E665" i="17"/>
  <c r="V665" i="17" s="1"/>
  <c r="P665" i="13"/>
  <c r="F665" i="13"/>
  <c r="M665" i="13"/>
  <c r="G663" i="17"/>
  <c r="K664" i="13"/>
  <c r="J664" i="13"/>
  <c r="G664" i="13"/>
  <c r="I664" i="13"/>
  <c r="E666" i="13"/>
  <c r="Q664" i="13"/>
  <c r="L664" i="13" s="1"/>
  <c r="AC663" i="17" l="1"/>
  <c r="H665" i="13"/>
  <c r="X663" i="17"/>
  <c r="AF663" i="17"/>
  <c r="AF664" i="17" s="1"/>
  <c r="AE663" i="17"/>
  <c r="AE664" i="17" s="1"/>
  <c r="AD663" i="17"/>
  <c r="AD664" i="17" s="1"/>
  <c r="AB663" i="17"/>
  <c r="AB664" i="17" s="1"/>
  <c r="Q664" i="17"/>
  <c r="L664" i="17" s="1"/>
  <c r="AA664" i="17"/>
  <c r="Y666" i="17"/>
  <c r="U665" i="17"/>
  <c r="Z665" i="17" s="1"/>
  <c r="S665" i="17" s="1"/>
  <c r="AC664" i="17"/>
  <c r="N666" i="13"/>
  <c r="O666" i="13"/>
  <c r="R667" i="17"/>
  <c r="W666" i="17"/>
  <c r="T666" i="17"/>
  <c r="O665" i="17"/>
  <c r="N665" i="17"/>
  <c r="K664" i="17"/>
  <c r="E666" i="17"/>
  <c r="V666" i="17" s="1"/>
  <c r="P665" i="17"/>
  <c r="M665" i="17"/>
  <c r="F665" i="17"/>
  <c r="H664" i="17"/>
  <c r="J664" i="17"/>
  <c r="P666" i="13"/>
  <c r="F666" i="13"/>
  <c r="M666" i="13"/>
  <c r="I664" i="17"/>
  <c r="G664" i="17"/>
  <c r="J665" i="13"/>
  <c r="I665" i="13"/>
  <c r="G665" i="13"/>
  <c r="K665" i="13"/>
  <c r="Q665" i="13"/>
  <c r="L665" i="13" s="1"/>
  <c r="E667" i="13"/>
  <c r="X664" i="17" l="1"/>
  <c r="AE665" i="17" s="1"/>
  <c r="Q665" i="17"/>
  <c r="H666" i="13"/>
  <c r="AA665" i="17"/>
  <c r="Y667" i="17"/>
  <c r="U666" i="17"/>
  <c r="Z666" i="17" s="1"/>
  <c r="S666" i="17" s="1"/>
  <c r="N667" i="13"/>
  <c r="O667" i="13"/>
  <c r="R668" i="17"/>
  <c r="W667" i="17"/>
  <c r="T667" i="17"/>
  <c r="O666" i="17"/>
  <c r="N666" i="17"/>
  <c r="G665" i="17"/>
  <c r="H665" i="17"/>
  <c r="I665" i="17"/>
  <c r="P666" i="17"/>
  <c r="F666" i="17"/>
  <c r="M666" i="17"/>
  <c r="E667" i="17"/>
  <c r="V667" i="17" s="1"/>
  <c r="P667" i="13"/>
  <c r="F667" i="13"/>
  <c r="M667" i="13"/>
  <c r="L665" i="17"/>
  <c r="J665" i="17"/>
  <c r="K665" i="17"/>
  <c r="K666" i="13"/>
  <c r="J666" i="13"/>
  <c r="I666" i="13"/>
  <c r="G666" i="13"/>
  <c r="Q666" i="13"/>
  <c r="L666" i="13" s="1"/>
  <c r="H667" i="13" s="1"/>
  <c r="E668" i="13"/>
  <c r="AC665" i="17" l="1"/>
  <c r="AF665" i="17"/>
  <c r="AD665" i="17"/>
  <c r="AB665" i="17"/>
  <c r="X665" i="17"/>
  <c r="Q666" i="17"/>
  <c r="L666" i="17" s="1"/>
  <c r="AA666" i="17"/>
  <c r="AD666" i="17"/>
  <c r="Y668" i="17"/>
  <c r="J666" i="17"/>
  <c r="O668" i="13"/>
  <c r="N668" i="13"/>
  <c r="U667" i="17"/>
  <c r="Z667" i="17" s="1"/>
  <c r="S667" i="17" s="1"/>
  <c r="R669" i="17"/>
  <c r="W668" i="17"/>
  <c r="T668" i="17"/>
  <c r="O667" i="17"/>
  <c r="N667" i="17"/>
  <c r="I666" i="17"/>
  <c r="F667" i="17"/>
  <c r="P667" i="17"/>
  <c r="M667" i="17"/>
  <c r="E668" i="17"/>
  <c r="U668" i="17" s="1"/>
  <c r="K666" i="17"/>
  <c r="P668" i="13"/>
  <c r="F668" i="13"/>
  <c r="M668" i="13"/>
  <c r="H666" i="17"/>
  <c r="G666" i="17"/>
  <c r="I667" i="13"/>
  <c r="G667" i="13"/>
  <c r="J667" i="13"/>
  <c r="K667" i="13"/>
  <c r="Q667" i="13"/>
  <c r="L667" i="13" s="1"/>
  <c r="E669" i="13"/>
  <c r="AC666" i="17" l="1"/>
  <c r="AE666" i="17"/>
  <c r="AF666" i="17"/>
  <c r="AB666" i="17"/>
  <c r="X666" i="17"/>
  <c r="AB667" i="17" s="1"/>
  <c r="Q667" i="17"/>
  <c r="L667" i="17" s="1"/>
  <c r="AA667" i="17"/>
  <c r="AD667" i="17"/>
  <c r="Y669" i="17"/>
  <c r="H668" i="13"/>
  <c r="N669" i="13"/>
  <c r="O669" i="13"/>
  <c r="G667" i="17"/>
  <c r="V668" i="17"/>
  <c r="Z668" i="17" s="1"/>
  <c r="S668" i="17" s="1"/>
  <c r="R670" i="17"/>
  <c r="W669" i="17"/>
  <c r="T669" i="17"/>
  <c r="O668" i="17"/>
  <c r="N668" i="17"/>
  <c r="K667" i="17"/>
  <c r="I667" i="17"/>
  <c r="H667" i="17"/>
  <c r="J667" i="17"/>
  <c r="P668" i="17"/>
  <c r="M668" i="17"/>
  <c r="E669" i="17"/>
  <c r="U669" i="17" s="1"/>
  <c r="F668" i="17"/>
  <c r="P669" i="13"/>
  <c r="F669" i="13"/>
  <c r="M669" i="13"/>
  <c r="J668" i="13"/>
  <c r="K668" i="13"/>
  <c r="G668" i="13"/>
  <c r="I668" i="13"/>
  <c r="Q668" i="13"/>
  <c r="L668" i="13" s="1"/>
  <c r="E670" i="13"/>
  <c r="AC667" i="17" l="1"/>
  <c r="AE667" i="17"/>
  <c r="AF667" i="17"/>
  <c r="X667" i="17"/>
  <c r="AC668" i="17" s="1"/>
  <c r="Q668" i="17"/>
  <c r="L668" i="17" s="1"/>
  <c r="AE668" i="17"/>
  <c r="AA668" i="17"/>
  <c r="AD668" i="17"/>
  <c r="V669" i="17"/>
  <c r="AA669" i="17" s="1"/>
  <c r="Y670" i="17"/>
  <c r="K668" i="17"/>
  <c r="N670" i="13"/>
  <c r="O670" i="13"/>
  <c r="R671" i="17"/>
  <c r="W670" i="17"/>
  <c r="T670" i="17"/>
  <c r="O669" i="17"/>
  <c r="N669" i="17"/>
  <c r="H669" i="13"/>
  <c r="J668" i="17"/>
  <c r="H668" i="17"/>
  <c r="G668" i="17"/>
  <c r="P670" i="13"/>
  <c r="F670" i="13"/>
  <c r="M670" i="13"/>
  <c r="I668" i="17"/>
  <c r="E670" i="17"/>
  <c r="U670" i="17" s="1"/>
  <c r="P669" i="17"/>
  <c r="M669" i="17"/>
  <c r="F669" i="17"/>
  <c r="I669" i="13"/>
  <c r="K669" i="13"/>
  <c r="G669" i="13"/>
  <c r="J669" i="13"/>
  <c r="Q669" i="13"/>
  <c r="L669" i="13" s="1"/>
  <c r="E671" i="13"/>
  <c r="AB668" i="17" l="1"/>
  <c r="AF668" i="17"/>
  <c r="X668" i="17"/>
  <c r="AE669" i="17" s="1"/>
  <c r="Q669" i="17"/>
  <c r="V670" i="17"/>
  <c r="AA670" i="17" s="1"/>
  <c r="Z669" i="17"/>
  <c r="S669" i="17" s="1"/>
  <c r="Y671" i="17"/>
  <c r="AB669" i="17"/>
  <c r="N671" i="13"/>
  <c r="O671" i="13"/>
  <c r="H669" i="17"/>
  <c r="J669" i="17"/>
  <c r="R672" i="17"/>
  <c r="W671" i="17"/>
  <c r="T671" i="17"/>
  <c r="O670" i="17"/>
  <c r="N670" i="17"/>
  <c r="G669" i="17"/>
  <c r="K669" i="17"/>
  <c r="I669" i="17"/>
  <c r="L669" i="17"/>
  <c r="H670" i="13"/>
  <c r="P670" i="17"/>
  <c r="E671" i="17"/>
  <c r="U671" i="17" s="1"/>
  <c r="F670" i="17"/>
  <c r="M670" i="17"/>
  <c r="P671" i="13"/>
  <c r="F671" i="13"/>
  <c r="M671" i="13"/>
  <c r="J670" i="13"/>
  <c r="G670" i="13"/>
  <c r="I670" i="13"/>
  <c r="K670" i="13"/>
  <c r="Q670" i="13"/>
  <c r="L670" i="13" s="1"/>
  <c r="E672" i="13"/>
  <c r="AF669" i="17" l="1"/>
  <c r="AC669" i="17"/>
  <c r="X669" i="17"/>
  <c r="AD669" i="17"/>
  <c r="Q670" i="17"/>
  <c r="L670" i="17" s="1"/>
  <c r="Z670" i="17"/>
  <c r="S670" i="17" s="1"/>
  <c r="Y672" i="17"/>
  <c r="AD670" i="17"/>
  <c r="V671" i="17"/>
  <c r="Z671" i="17" s="1"/>
  <c r="J670" i="17"/>
  <c r="AB670" i="17"/>
  <c r="AC670" i="17"/>
  <c r="O672" i="13"/>
  <c r="N672" i="13"/>
  <c r="R673" i="17"/>
  <c r="W672" i="17"/>
  <c r="T672" i="17"/>
  <c r="O671" i="17"/>
  <c r="N671" i="17"/>
  <c r="H671" i="13"/>
  <c r="K670" i="17"/>
  <c r="M671" i="17"/>
  <c r="E672" i="17"/>
  <c r="V672" i="17" s="1"/>
  <c r="F671" i="17"/>
  <c r="P671" i="17"/>
  <c r="P672" i="13"/>
  <c r="F672" i="13"/>
  <c r="M672" i="13"/>
  <c r="H670" i="17"/>
  <c r="G670" i="17"/>
  <c r="I670" i="17"/>
  <c r="K671" i="13"/>
  <c r="G671" i="13"/>
  <c r="I671" i="13"/>
  <c r="J671" i="13"/>
  <c r="Q671" i="13"/>
  <c r="L671" i="13" s="1"/>
  <c r="E673" i="13"/>
  <c r="AF670" i="17" l="1"/>
  <c r="X670" i="17"/>
  <c r="AE670" i="17"/>
  <c r="S671" i="17"/>
  <c r="AA671" i="17"/>
  <c r="Q671" i="17"/>
  <c r="L671" i="17" s="1"/>
  <c r="AB671" i="17"/>
  <c r="Y673" i="17"/>
  <c r="U672" i="17"/>
  <c r="Z672" i="17" s="1"/>
  <c r="AD671" i="17"/>
  <c r="AF671" i="17"/>
  <c r="AC671" i="17"/>
  <c r="AE671" i="17"/>
  <c r="N673" i="13"/>
  <c r="O673" i="13"/>
  <c r="H672" i="13"/>
  <c r="J671" i="17"/>
  <c r="R674" i="17"/>
  <c r="W673" i="17"/>
  <c r="T673" i="17"/>
  <c r="O672" i="17"/>
  <c r="N672" i="17"/>
  <c r="H671" i="17"/>
  <c r="K671" i="17"/>
  <c r="I671" i="17"/>
  <c r="F672" i="17"/>
  <c r="E673" i="17"/>
  <c r="U673" i="17" s="1"/>
  <c r="M672" i="17"/>
  <c r="P672" i="17"/>
  <c r="P673" i="13"/>
  <c r="F673" i="13"/>
  <c r="M673" i="13"/>
  <c r="G671" i="17"/>
  <c r="I672" i="13"/>
  <c r="J672" i="13"/>
  <c r="G672" i="13"/>
  <c r="K672" i="13"/>
  <c r="Q672" i="13"/>
  <c r="L672" i="13" s="1"/>
  <c r="E674" i="13"/>
  <c r="S672" i="17" l="1"/>
  <c r="X671" i="17"/>
  <c r="AC672" i="17" s="1"/>
  <c r="Q672" i="17"/>
  <c r="AA672" i="17"/>
  <c r="H673" i="13"/>
  <c r="Y674" i="17"/>
  <c r="N674" i="13"/>
  <c r="O674" i="13"/>
  <c r="V673" i="17"/>
  <c r="Z673" i="17" s="1"/>
  <c r="S673" i="17" s="1"/>
  <c r="R675" i="17"/>
  <c r="W674" i="17"/>
  <c r="T674" i="17"/>
  <c r="O673" i="17"/>
  <c r="N673" i="17"/>
  <c r="K672" i="17"/>
  <c r="J672" i="17"/>
  <c r="H672" i="17"/>
  <c r="I672" i="17"/>
  <c r="E674" i="17"/>
  <c r="U674" i="17" s="1"/>
  <c r="M673" i="17"/>
  <c r="P673" i="17"/>
  <c r="F673" i="17"/>
  <c r="G672" i="17"/>
  <c r="P674" i="13"/>
  <c r="F674" i="13"/>
  <c r="M674" i="13"/>
  <c r="K673" i="13"/>
  <c r="J673" i="13"/>
  <c r="G673" i="13"/>
  <c r="I673" i="13"/>
  <c r="E675" i="13"/>
  <c r="Q673" i="13"/>
  <c r="L673" i="13" s="1"/>
  <c r="AF672" i="17" l="1"/>
  <c r="AB672" i="17"/>
  <c r="AE672" i="17"/>
  <c r="AD672" i="17"/>
  <c r="X672" i="17"/>
  <c r="L672" i="17"/>
  <c r="G673" i="17" s="1"/>
  <c r="Q673" i="17"/>
  <c r="AA673" i="17"/>
  <c r="Y675" i="17"/>
  <c r="H674" i="13"/>
  <c r="N675" i="13"/>
  <c r="O675" i="13"/>
  <c r="V674" i="17"/>
  <c r="Z674" i="17" s="1"/>
  <c r="S674" i="17" s="1"/>
  <c r="R676" i="17"/>
  <c r="W675" i="17"/>
  <c r="T675" i="17"/>
  <c r="O674" i="17"/>
  <c r="N674" i="17"/>
  <c r="E675" i="17"/>
  <c r="V675" i="17" s="1"/>
  <c r="M674" i="17"/>
  <c r="P674" i="17"/>
  <c r="F674" i="17"/>
  <c r="P675" i="13"/>
  <c r="F675" i="13"/>
  <c r="M675" i="13"/>
  <c r="I674" i="13"/>
  <c r="G674" i="13"/>
  <c r="K674" i="13"/>
  <c r="J674" i="13"/>
  <c r="E676" i="13"/>
  <c r="Q674" i="13"/>
  <c r="L674" i="13" s="1"/>
  <c r="AF673" i="17" l="1"/>
  <c r="AE673" i="17"/>
  <c r="AB673" i="17"/>
  <c r="L673" i="17"/>
  <c r="G674" i="17" s="1"/>
  <c r="H673" i="17"/>
  <c r="H674" i="17" s="1"/>
  <c r="K673" i="17"/>
  <c r="K674" i="17" s="1"/>
  <c r="I673" i="17"/>
  <c r="J673" i="17"/>
  <c r="J674" i="17" s="1"/>
  <c r="X673" i="17"/>
  <c r="AF674" i="17" s="1"/>
  <c r="AD673" i="17"/>
  <c r="AC673" i="17"/>
  <c r="Q674" i="17"/>
  <c r="L674" i="17" s="1"/>
  <c r="AA674" i="17"/>
  <c r="Y676" i="17"/>
  <c r="U675" i="17"/>
  <c r="Z675" i="17" s="1"/>
  <c r="S675" i="17" s="1"/>
  <c r="Q675" i="13"/>
  <c r="L675" i="13" s="1"/>
  <c r="H675" i="13"/>
  <c r="O676" i="13"/>
  <c r="N676" i="13"/>
  <c r="R677" i="17"/>
  <c r="W676" i="17"/>
  <c r="T676" i="17"/>
  <c r="O675" i="17"/>
  <c r="N675" i="17"/>
  <c r="P676" i="13"/>
  <c r="F676" i="13"/>
  <c r="M676" i="13"/>
  <c r="M675" i="17"/>
  <c r="F675" i="17"/>
  <c r="E676" i="17"/>
  <c r="V676" i="17" s="1"/>
  <c r="P675" i="17"/>
  <c r="I674" i="17"/>
  <c r="J675" i="13"/>
  <c r="G675" i="13"/>
  <c r="K675" i="13"/>
  <c r="I675" i="13"/>
  <c r="E677" i="13"/>
  <c r="AC674" i="17" l="1"/>
  <c r="AD674" i="17"/>
  <c r="AB674" i="17"/>
  <c r="X674" i="17"/>
  <c r="AD675" i="17" s="1"/>
  <c r="AE674" i="17"/>
  <c r="AE675" i="17" s="1"/>
  <c r="Q675" i="17"/>
  <c r="L675" i="17" s="1"/>
  <c r="AA675" i="17"/>
  <c r="X675" i="17" s="1"/>
  <c r="U676" i="17"/>
  <c r="Z676" i="17" s="1"/>
  <c r="S676" i="17" s="1"/>
  <c r="Y677" i="17"/>
  <c r="H676" i="13"/>
  <c r="N677" i="13"/>
  <c r="O677" i="13"/>
  <c r="R678" i="17"/>
  <c r="W677" i="17"/>
  <c r="T677" i="17"/>
  <c r="O676" i="17"/>
  <c r="N676" i="17"/>
  <c r="K675" i="17"/>
  <c r="H675" i="17"/>
  <c r="J675" i="17"/>
  <c r="I675" i="17"/>
  <c r="F676" i="17"/>
  <c r="P676" i="17"/>
  <c r="M676" i="17"/>
  <c r="E677" i="17"/>
  <c r="V677" i="17" s="1"/>
  <c r="P677" i="13"/>
  <c r="M677" i="13"/>
  <c r="F677" i="13"/>
  <c r="G675" i="17"/>
  <c r="I676" i="13"/>
  <c r="G676" i="13"/>
  <c r="K676" i="13"/>
  <c r="J676" i="13"/>
  <c r="Q676" i="13"/>
  <c r="L676" i="13" s="1"/>
  <c r="E678" i="13"/>
  <c r="AC675" i="17" l="1"/>
  <c r="AC676" i="17" s="1"/>
  <c r="AB675" i="17"/>
  <c r="AF675" i="17"/>
  <c r="Q676" i="17"/>
  <c r="AA676" i="17"/>
  <c r="AE676" i="17"/>
  <c r="AB676" i="17"/>
  <c r="Y678" i="17"/>
  <c r="AD676" i="17"/>
  <c r="U677" i="17"/>
  <c r="N678" i="13"/>
  <c r="O678" i="13"/>
  <c r="AF676" i="17"/>
  <c r="R679" i="17"/>
  <c r="W678" i="17"/>
  <c r="T678" i="17"/>
  <c r="O677" i="17"/>
  <c r="N677" i="17"/>
  <c r="G676" i="17"/>
  <c r="H677" i="13"/>
  <c r="P678" i="13"/>
  <c r="F678" i="13"/>
  <c r="M678" i="13"/>
  <c r="J676" i="17"/>
  <c r="K676" i="17"/>
  <c r="I676" i="17"/>
  <c r="P677" i="17"/>
  <c r="E678" i="17"/>
  <c r="U678" i="17" s="1"/>
  <c r="F677" i="17"/>
  <c r="M677" i="17"/>
  <c r="H676" i="17"/>
  <c r="J677" i="13"/>
  <c r="G677" i="13"/>
  <c r="K677" i="13"/>
  <c r="I677" i="13"/>
  <c r="E679" i="13"/>
  <c r="Q677" i="13"/>
  <c r="L677" i="13" s="1"/>
  <c r="H678" i="13" s="1"/>
  <c r="X676" i="17" l="1"/>
  <c r="AC677" i="17" s="1"/>
  <c r="L676" i="17"/>
  <c r="I677" i="17" s="1"/>
  <c r="Q677" i="17"/>
  <c r="AA677" i="17"/>
  <c r="Z677" i="17"/>
  <c r="S677" i="17" s="1"/>
  <c r="AD677" i="17"/>
  <c r="Y679" i="17"/>
  <c r="V678" i="17"/>
  <c r="Z678" i="17" s="1"/>
  <c r="S678" i="17" s="1"/>
  <c r="AF677" i="17"/>
  <c r="N679" i="13"/>
  <c r="O679" i="13"/>
  <c r="R680" i="17"/>
  <c r="W679" i="17"/>
  <c r="T679" i="17"/>
  <c r="O678" i="17"/>
  <c r="N678" i="17"/>
  <c r="E679" i="17"/>
  <c r="U679" i="17" s="1"/>
  <c r="M678" i="17"/>
  <c r="P678" i="17"/>
  <c r="F678" i="17"/>
  <c r="L677" i="17"/>
  <c r="P679" i="13"/>
  <c r="F679" i="13"/>
  <c r="M679" i="13"/>
  <c r="H677" i="17"/>
  <c r="K677" i="17"/>
  <c r="G677" i="17"/>
  <c r="I678" i="13"/>
  <c r="K678" i="13"/>
  <c r="G678" i="13"/>
  <c r="J678" i="13"/>
  <c r="Q678" i="13"/>
  <c r="L678" i="13" s="1"/>
  <c r="E680" i="13"/>
  <c r="J677" i="17" l="1"/>
  <c r="AE677" i="17"/>
  <c r="AB677" i="17"/>
  <c r="AA678" i="17"/>
  <c r="Q678" i="17"/>
  <c r="L678" i="17" s="1"/>
  <c r="V679" i="17"/>
  <c r="Z679" i="17" s="1"/>
  <c r="S679" i="17" s="1"/>
  <c r="X677" i="17"/>
  <c r="AB678" i="17" s="1"/>
  <c r="Y680" i="17"/>
  <c r="O680" i="13"/>
  <c r="N680" i="13"/>
  <c r="H679" i="13"/>
  <c r="R681" i="17"/>
  <c r="W680" i="17"/>
  <c r="T680" i="17"/>
  <c r="O679" i="17"/>
  <c r="N679" i="17"/>
  <c r="J678" i="17"/>
  <c r="H678" i="17"/>
  <c r="I678" i="17"/>
  <c r="P680" i="13"/>
  <c r="F680" i="13"/>
  <c r="M680" i="13"/>
  <c r="K678" i="17"/>
  <c r="P679" i="17"/>
  <c r="E680" i="17"/>
  <c r="U680" i="17" s="1"/>
  <c r="F679" i="17"/>
  <c r="M679" i="17"/>
  <c r="G678" i="17"/>
  <c r="K679" i="13"/>
  <c r="J679" i="13"/>
  <c r="G679" i="13"/>
  <c r="I679" i="13"/>
  <c r="Q679" i="13"/>
  <c r="L679" i="13" s="1"/>
  <c r="E681" i="13"/>
  <c r="AD678" i="17" l="1"/>
  <c r="AF678" i="17"/>
  <c r="AC678" i="17"/>
  <c r="X678" i="17"/>
  <c r="AA679" i="17"/>
  <c r="AE678" i="17"/>
  <c r="AE679" i="17" s="1"/>
  <c r="Q679" i="17"/>
  <c r="Y681" i="17"/>
  <c r="V680" i="17"/>
  <c r="Z680" i="17" s="1"/>
  <c r="S680" i="17" s="1"/>
  <c r="N681" i="13"/>
  <c r="O681" i="13"/>
  <c r="R682" i="17"/>
  <c r="W681" i="17"/>
  <c r="T681" i="17"/>
  <c r="O680" i="17"/>
  <c r="N680" i="17"/>
  <c r="G679" i="17"/>
  <c r="H680" i="13"/>
  <c r="J679" i="17"/>
  <c r="E681" i="17"/>
  <c r="V681" i="17" s="1"/>
  <c r="P680" i="17"/>
  <c r="F680" i="17"/>
  <c r="M680" i="17"/>
  <c r="P681" i="13"/>
  <c r="F681" i="13"/>
  <c r="M681" i="13"/>
  <c r="I679" i="17"/>
  <c r="K679" i="17"/>
  <c r="H679" i="17"/>
  <c r="I680" i="13"/>
  <c r="G680" i="13"/>
  <c r="J680" i="13"/>
  <c r="K680" i="13"/>
  <c r="E682" i="13"/>
  <c r="Q680" i="13"/>
  <c r="L680" i="13" s="1"/>
  <c r="X679" i="17" l="1"/>
  <c r="AD679" i="17"/>
  <c r="AD680" i="17" s="1"/>
  <c r="AC679" i="17"/>
  <c r="AB679" i="17"/>
  <c r="L679" i="17"/>
  <c r="J680" i="17" s="1"/>
  <c r="AF679" i="17"/>
  <c r="AE680" i="17"/>
  <c r="Q680" i="17"/>
  <c r="AA680" i="17"/>
  <c r="Y682" i="17"/>
  <c r="U681" i="17"/>
  <c r="Z681" i="17" s="1"/>
  <c r="S681" i="17" s="1"/>
  <c r="AC680" i="17"/>
  <c r="AB680" i="17"/>
  <c r="N682" i="13"/>
  <c r="O682" i="13"/>
  <c r="AF680" i="17"/>
  <c r="H681" i="13"/>
  <c r="Q681" i="13"/>
  <c r="L681" i="13" s="1"/>
  <c r="R683" i="17"/>
  <c r="W682" i="17"/>
  <c r="T682" i="17"/>
  <c r="O681" i="17"/>
  <c r="N681" i="17"/>
  <c r="K680" i="17"/>
  <c r="P682" i="13"/>
  <c r="F682" i="13"/>
  <c r="M682" i="13"/>
  <c r="P681" i="17"/>
  <c r="M681" i="17"/>
  <c r="E682" i="17"/>
  <c r="V682" i="17" s="1"/>
  <c r="F681" i="17"/>
  <c r="J681" i="13"/>
  <c r="K681" i="13"/>
  <c r="G681" i="13"/>
  <c r="I681" i="13"/>
  <c r="E683" i="13"/>
  <c r="L680" i="17" l="1"/>
  <c r="X680" i="17"/>
  <c r="AF681" i="17" s="1"/>
  <c r="G680" i="17"/>
  <c r="H680" i="17"/>
  <c r="I680" i="17"/>
  <c r="H682" i="13"/>
  <c r="Q681" i="17"/>
  <c r="AA681" i="17"/>
  <c r="Y683" i="17"/>
  <c r="U682" i="17"/>
  <c r="Z682" i="17" s="1"/>
  <c r="S682" i="17" s="1"/>
  <c r="N683" i="13"/>
  <c r="O683" i="13"/>
  <c r="AC681" i="17"/>
  <c r="AB681" i="17"/>
  <c r="AE681" i="17"/>
  <c r="R684" i="17"/>
  <c r="W683" i="17"/>
  <c r="T683" i="17"/>
  <c r="O682" i="17"/>
  <c r="N682" i="17"/>
  <c r="P682" i="17"/>
  <c r="M682" i="17"/>
  <c r="E683" i="17"/>
  <c r="V683" i="17" s="1"/>
  <c r="F682" i="17"/>
  <c r="P683" i="13"/>
  <c r="F683" i="13"/>
  <c r="M683" i="13"/>
  <c r="J681" i="17"/>
  <c r="I682" i="13"/>
  <c r="G682" i="13"/>
  <c r="K682" i="13"/>
  <c r="J682" i="13"/>
  <c r="E684" i="13"/>
  <c r="Q682" i="13"/>
  <c r="L682" i="13" s="1"/>
  <c r="H681" i="17" l="1"/>
  <c r="L681" i="17"/>
  <c r="J682" i="17" s="1"/>
  <c r="G681" i="17"/>
  <c r="I681" i="17"/>
  <c r="I682" i="17" s="1"/>
  <c r="K681" i="17"/>
  <c r="AD681" i="17"/>
  <c r="X681" i="17"/>
  <c r="AD682" i="17" s="1"/>
  <c r="Q682" i="17"/>
  <c r="AA682" i="17"/>
  <c r="Y684" i="17"/>
  <c r="O684" i="13"/>
  <c r="N684" i="13"/>
  <c r="H683" i="13"/>
  <c r="U683" i="17"/>
  <c r="Z683" i="17" s="1"/>
  <c r="S683" i="17" s="1"/>
  <c r="R685" i="17"/>
  <c r="W684" i="17"/>
  <c r="T684" i="17"/>
  <c r="O683" i="17"/>
  <c r="N683" i="17"/>
  <c r="Q683" i="13"/>
  <c r="L683" i="13" s="1"/>
  <c r="P683" i="17"/>
  <c r="E684" i="17"/>
  <c r="V684" i="17" s="1"/>
  <c r="F683" i="17"/>
  <c r="M683" i="17"/>
  <c r="P684" i="13"/>
  <c r="F684" i="13"/>
  <c r="M684" i="13"/>
  <c r="J683" i="13"/>
  <c r="K683" i="13"/>
  <c r="G683" i="13"/>
  <c r="I683" i="13"/>
  <c r="E685" i="13"/>
  <c r="H682" i="17" l="1"/>
  <c r="G682" i="17"/>
  <c r="L682" i="17"/>
  <c r="I683" i="17" s="1"/>
  <c r="K682" i="17"/>
  <c r="AF682" i="17"/>
  <c r="AE682" i="17"/>
  <c r="AC682" i="17"/>
  <c r="X682" i="17"/>
  <c r="AD683" i="17" s="1"/>
  <c r="AB682" i="17"/>
  <c r="Q683" i="17"/>
  <c r="AA683" i="17"/>
  <c r="Y685" i="17"/>
  <c r="H684" i="13"/>
  <c r="J683" i="17"/>
  <c r="N685" i="13"/>
  <c r="O685" i="13"/>
  <c r="U684" i="17"/>
  <c r="Z684" i="17" s="1"/>
  <c r="S684" i="17" s="1"/>
  <c r="R686" i="17"/>
  <c r="W685" i="17"/>
  <c r="T685" i="17"/>
  <c r="K683" i="17"/>
  <c r="H683" i="17"/>
  <c r="O684" i="17"/>
  <c r="N684" i="17"/>
  <c r="E685" i="17"/>
  <c r="U685" i="17" s="1"/>
  <c r="P684" i="17"/>
  <c r="F684" i="17"/>
  <c r="M684" i="17"/>
  <c r="P685" i="13"/>
  <c r="M685" i="13"/>
  <c r="F685" i="13"/>
  <c r="I684" i="13"/>
  <c r="G684" i="13"/>
  <c r="J684" i="13"/>
  <c r="K684" i="13"/>
  <c r="Q684" i="13"/>
  <c r="L684" i="13" s="1"/>
  <c r="E686" i="13"/>
  <c r="G683" i="17" l="1"/>
  <c r="L683" i="17"/>
  <c r="AB683" i="17"/>
  <c r="AC683" i="17"/>
  <c r="AF683" i="17"/>
  <c r="AE683" i="17"/>
  <c r="X683" i="17"/>
  <c r="AF684" i="17" s="1"/>
  <c r="Q684" i="17"/>
  <c r="L684" i="17" s="1"/>
  <c r="AA684" i="17"/>
  <c r="Y686" i="17"/>
  <c r="N686" i="13"/>
  <c r="O686" i="13"/>
  <c r="V685" i="17"/>
  <c r="Z685" i="17" s="1"/>
  <c r="S685" i="17" s="1"/>
  <c r="R687" i="17"/>
  <c r="W686" i="17"/>
  <c r="T686" i="17"/>
  <c r="O685" i="17"/>
  <c r="N685" i="17"/>
  <c r="H685" i="13"/>
  <c r="H684" i="17"/>
  <c r="G684" i="17"/>
  <c r="F685" i="17"/>
  <c r="M685" i="17"/>
  <c r="P685" i="17"/>
  <c r="E686" i="17"/>
  <c r="V686" i="17" s="1"/>
  <c r="P686" i="13"/>
  <c r="F686" i="13"/>
  <c r="M686" i="13"/>
  <c r="I684" i="17"/>
  <c r="J684" i="17"/>
  <c r="K684" i="17"/>
  <c r="K685" i="13"/>
  <c r="J685" i="13"/>
  <c r="G685" i="13"/>
  <c r="I685" i="13"/>
  <c r="E687" i="13"/>
  <c r="Q685" i="13"/>
  <c r="L685" i="13" s="1"/>
  <c r="AD684" i="17" l="1"/>
  <c r="AB684" i="17"/>
  <c r="AE684" i="17"/>
  <c r="AC684" i="17"/>
  <c r="X684" i="17"/>
  <c r="Q685" i="17"/>
  <c r="L685" i="17" s="1"/>
  <c r="AC685" i="17"/>
  <c r="AA685" i="17"/>
  <c r="X685" i="17" s="1"/>
  <c r="Y687" i="17"/>
  <c r="H686" i="13"/>
  <c r="N687" i="13"/>
  <c r="O687" i="13"/>
  <c r="U686" i="17"/>
  <c r="Z686" i="17" s="1"/>
  <c r="S686" i="17" s="1"/>
  <c r="R688" i="17"/>
  <c r="W687" i="17"/>
  <c r="T687" i="17"/>
  <c r="O686" i="17"/>
  <c r="N686" i="17"/>
  <c r="H685" i="17"/>
  <c r="F686" i="17"/>
  <c r="M686" i="17"/>
  <c r="P686" i="17"/>
  <c r="E687" i="17"/>
  <c r="U687" i="17" s="1"/>
  <c r="I685" i="17"/>
  <c r="G685" i="17"/>
  <c r="P687" i="13"/>
  <c r="F687" i="13"/>
  <c r="M687" i="13"/>
  <c r="K685" i="17"/>
  <c r="J685" i="17"/>
  <c r="I686" i="13"/>
  <c r="G686" i="13"/>
  <c r="J686" i="13"/>
  <c r="K686" i="13"/>
  <c r="Q686" i="13"/>
  <c r="L686" i="13" s="1"/>
  <c r="E688" i="13"/>
  <c r="AB685" i="17" l="1"/>
  <c r="AB686" i="17" s="1"/>
  <c r="AE685" i="17"/>
  <c r="AE686" i="17" s="1"/>
  <c r="AD685" i="17"/>
  <c r="AF685" i="17"/>
  <c r="AF686" i="17" s="1"/>
  <c r="Q686" i="17"/>
  <c r="L686" i="17" s="1"/>
  <c r="AA686" i="17"/>
  <c r="AD686" i="17"/>
  <c r="Y688" i="17"/>
  <c r="AC686" i="17"/>
  <c r="O688" i="13"/>
  <c r="N688" i="13"/>
  <c r="H687" i="13"/>
  <c r="V687" i="17"/>
  <c r="Z687" i="17" s="1"/>
  <c r="S687" i="17" s="1"/>
  <c r="R689" i="17"/>
  <c r="W688" i="17"/>
  <c r="T688" i="17"/>
  <c r="J686" i="17"/>
  <c r="O687" i="17"/>
  <c r="N687" i="17"/>
  <c r="H686" i="17"/>
  <c r="K686" i="17"/>
  <c r="I686" i="17"/>
  <c r="G686" i="17"/>
  <c r="E688" i="17"/>
  <c r="U688" i="17" s="1"/>
  <c r="F687" i="17"/>
  <c r="M687" i="17"/>
  <c r="P687" i="17"/>
  <c r="P688" i="13"/>
  <c r="F688" i="13"/>
  <c r="M688" i="13"/>
  <c r="K687" i="13"/>
  <c r="J687" i="13"/>
  <c r="G687" i="13"/>
  <c r="I687" i="13"/>
  <c r="E689" i="13"/>
  <c r="Q687" i="13"/>
  <c r="L687" i="13" s="1"/>
  <c r="X686" i="17" l="1"/>
  <c r="Q687" i="17"/>
  <c r="AA687" i="17"/>
  <c r="Y689" i="17"/>
  <c r="AD687" i="17"/>
  <c r="X687" i="17"/>
  <c r="H688" i="13"/>
  <c r="AC687" i="17"/>
  <c r="AB687" i="17"/>
  <c r="AF687" i="17"/>
  <c r="N689" i="13"/>
  <c r="O689" i="13"/>
  <c r="AE687" i="17"/>
  <c r="V688" i="17"/>
  <c r="Z688" i="17" s="1"/>
  <c r="S688" i="17" s="1"/>
  <c r="Q688" i="13"/>
  <c r="L688" i="13" s="1"/>
  <c r="H687" i="17"/>
  <c r="R690" i="17"/>
  <c r="W689" i="17"/>
  <c r="T689" i="17"/>
  <c r="O688" i="17"/>
  <c r="N688" i="17"/>
  <c r="J687" i="17"/>
  <c r="P688" i="17"/>
  <c r="E689" i="17"/>
  <c r="V689" i="17" s="1"/>
  <c r="F688" i="17"/>
  <c r="M688" i="17"/>
  <c r="G687" i="17"/>
  <c r="L687" i="17"/>
  <c r="K687" i="17"/>
  <c r="P689" i="13"/>
  <c r="F689" i="13"/>
  <c r="M689" i="13"/>
  <c r="I687" i="17"/>
  <c r="I688" i="13"/>
  <c r="G688" i="13"/>
  <c r="J688" i="13"/>
  <c r="K688" i="13"/>
  <c r="E690" i="13"/>
  <c r="Q688" i="17" l="1"/>
  <c r="L688" i="17" s="1"/>
  <c r="U689" i="17"/>
  <c r="AA689" i="17" s="1"/>
  <c r="AA688" i="17"/>
  <c r="AD688" i="17"/>
  <c r="Y690" i="17"/>
  <c r="AE688" i="17"/>
  <c r="H689" i="13"/>
  <c r="AB688" i="17"/>
  <c r="AF688" i="17"/>
  <c r="AC688" i="17"/>
  <c r="N690" i="13"/>
  <c r="O690" i="13"/>
  <c r="R691" i="17"/>
  <c r="W690" i="17"/>
  <c r="T690" i="17"/>
  <c r="O689" i="17"/>
  <c r="N689" i="17"/>
  <c r="K688" i="17"/>
  <c r="G688" i="17"/>
  <c r="J688" i="17"/>
  <c r="F689" i="17"/>
  <c r="E690" i="17"/>
  <c r="U690" i="17" s="1"/>
  <c r="P689" i="17"/>
  <c r="M689" i="17"/>
  <c r="H688" i="17"/>
  <c r="P690" i="13"/>
  <c r="F690" i="13"/>
  <c r="M690" i="13"/>
  <c r="I688" i="17"/>
  <c r="K689" i="13"/>
  <c r="J689" i="13"/>
  <c r="G689" i="13"/>
  <c r="I689" i="13"/>
  <c r="E691" i="13"/>
  <c r="Q689" i="13"/>
  <c r="L689" i="13" s="1"/>
  <c r="X688" i="17" l="1"/>
  <c r="AD689" i="17" s="1"/>
  <c r="Q689" i="17"/>
  <c r="Z689" i="17"/>
  <c r="S689" i="17" s="1"/>
  <c r="Y691" i="17"/>
  <c r="H690" i="13"/>
  <c r="N691" i="13"/>
  <c r="O691" i="13"/>
  <c r="V690" i="17"/>
  <c r="Z690" i="17" s="1"/>
  <c r="K689" i="17"/>
  <c r="R692" i="17"/>
  <c r="W691" i="17"/>
  <c r="T691" i="17"/>
  <c r="O690" i="17"/>
  <c r="N690" i="17"/>
  <c r="I689" i="17"/>
  <c r="L689" i="17"/>
  <c r="G689" i="17"/>
  <c r="E691" i="17"/>
  <c r="V691" i="17" s="1"/>
  <c r="F690" i="17"/>
  <c r="M690" i="17"/>
  <c r="P690" i="17"/>
  <c r="J689" i="17"/>
  <c r="P691" i="13"/>
  <c r="F691" i="13"/>
  <c r="M691" i="13"/>
  <c r="H689" i="17"/>
  <c r="I690" i="13"/>
  <c r="G690" i="13"/>
  <c r="J690" i="13"/>
  <c r="K690" i="13"/>
  <c r="Q690" i="13"/>
  <c r="L690" i="13" s="1"/>
  <c r="E692" i="13"/>
  <c r="AE689" i="17" l="1"/>
  <c r="S690" i="17"/>
  <c r="AF689" i="17"/>
  <c r="AB689" i="17"/>
  <c r="AC689" i="17"/>
  <c r="X689" i="17"/>
  <c r="AE690" i="17" s="1"/>
  <c r="Q690" i="17"/>
  <c r="L690" i="17" s="1"/>
  <c r="AA690" i="17"/>
  <c r="Y692" i="17"/>
  <c r="U691" i="17"/>
  <c r="Z691" i="17" s="1"/>
  <c r="S691" i="17" s="1"/>
  <c r="O692" i="13"/>
  <c r="N692" i="13"/>
  <c r="R693" i="17"/>
  <c r="W692" i="17"/>
  <c r="T692" i="17"/>
  <c r="O691" i="17"/>
  <c r="N691" i="17"/>
  <c r="I690" i="17"/>
  <c r="H691" i="13"/>
  <c r="J690" i="17"/>
  <c r="P692" i="13"/>
  <c r="F692" i="13"/>
  <c r="M692" i="13"/>
  <c r="F691" i="17"/>
  <c r="E692" i="17"/>
  <c r="V692" i="17" s="1"/>
  <c r="M691" i="17"/>
  <c r="P691" i="17"/>
  <c r="H690" i="17"/>
  <c r="G690" i="17"/>
  <c r="K690" i="17"/>
  <c r="K691" i="13"/>
  <c r="J691" i="13"/>
  <c r="I691" i="13"/>
  <c r="G691" i="13"/>
  <c r="E693" i="13"/>
  <c r="Q691" i="13"/>
  <c r="L691" i="13" s="1"/>
  <c r="AD690" i="17" l="1"/>
  <c r="AF690" i="17"/>
  <c r="AB690" i="17"/>
  <c r="AC690" i="17"/>
  <c r="X690" i="17"/>
  <c r="AF691" i="17" s="1"/>
  <c r="Q691" i="17"/>
  <c r="AA691" i="17"/>
  <c r="Y693" i="17"/>
  <c r="U692" i="17"/>
  <c r="Z692" i="17" s="1"/>
  <c r="S692" i="17" s="1"/>
  <c r="H692" i="13"/>
  <c r="N693" i="13"/>
  <c r="O693" i="13"/>
  <c r="J691" i="17"/>
  <c r="I691" i="17"/>
  <c r="R694" i="17"/>
  <c r="W693" i="17"/>
  <c r="T693" i="17"/>
  <c r="O692" i="17"/>
  <c r="N692" i="17"/>
  <c r="G691" i="17"/>
  <c r="H691" i="17"/>
  <c r="K691" i="17"/>
  <c r="E693" i="17"/>
  <c r="V693" i="17" s="1"/>
  <c r="F692" i="17"/>
  <c r="M692" i="17"/>
  <c r="P692" i="17"/>
  <c r="P693" i="13"/>
  <c r="F693" i="13"/>
  <c r="M693" i="13"/>
  <c r="G692" i="13"/>
  <c r="I692" i="13"/>
  <c r="J692" i="13"/>
  <c r="K692" i="13"/>
  <c r="Q692" i="13"/>
  <c r="L692" i="13" s="1"/>
  <c r="E694" i="13"/>
  <c r="AB691" i="17" l="1"/>
  <c r="AC691" i="17"/>
  <c r="AD691" i="17"/>
  <c r="AE691" i="17"/>
  <c r="X691" i="17"/>
  <c r="AB692" i="17" s="1"/>
  <c r="L691" i="17"/>
  <c r="G692" i="17" s="1"/>
  <c r="Q692" i="17"/>
  <c r="AA692" i="17"/>
  <c r="Y694" i="17"/>
  <c r="U693" i="17"/>
  <c r="AA693" i="17" s="1"/>
  <c r="N694" i="13"/>
  <c r="O694" i="13"/>
  <c r="AF692" i="17"/>
  <c r="R695" i="17"/>
  <c r="W694" i="17"/>
  <c r="T694" i="17"/>
  <c r="O693" i="17"/>
  <c r="N693" i="17"/>
  <c r="H693" i="13"/>
  <c r="F693" i="17"/>
  <c r="M693" i="17"/>
  <c r="E694" i="17"/>
  <c r="V694" i="17" s="1"/>
  <c r="P693" i="17"/>
  <c r="P694" i="13"/>
  <c r="F694" i="13"/>
  <c r="M694" i="13"/>
  <c r="K693" i="13"/>
  <c r="J693" i="13"/>
  <c r="G693" i="13"/>
  <c r="I693" i="13"/>
  <c r="Q693" i="13"/>
  <c r="L693" i="13" s="1"/>
  <c r="E695" i="13"/>
  <c r="X692" i="17" l="1"/>
  <c r="H692" i="17"/>
  <c r="I692" i="17"/>
  <c r="K692" i="17"/>
  <c r="AC692" i="17"/>
  <c r="AC693" i="17" s="1"/>
  <c r="J692" i="17"/>
  <c r="AD692" i="17"/>
  <c r="AD693" i="17" s="1"/>
  <c r="L692" i="17"/>
  <c r="I693" i="17" s="1"/>
  <c r="AE692" i="17"/>
  <c r="AE693" i="17" s="1"/>
  <c r="Q693" i="17"/>
  <c r="Z693" i="17"/>
  <c r="S693" i="17" s="1"/>
  <c r="Y695" i="17"/>
  <c r="AF693" i="17"/>
  <c r="AB693" i="17"/>
  <c r="N695" i="13"/>
  <c r="O695" i="13"/>
  <c r="H694" i="13"/>
  <c r="U694" i="17"/>
  <c r="Z694" i="17" s="1"/>
  <c r="R696" i="17"/>
  <c r="W695" i="17"/>
  <c r="T695" i="17"/>
  <c r="N694" i="17"/>
  <c r="O694" i="17"/>
  <c r="P695" i="13"/>
  <c r="F695" i="13"/>
  <c r="M695" i="13"/>
  <c r="F694" i="17"/>
  <c r="M694" i="17"/>
  <c r="P694" i="17"/>
  <c r="E695" i="17"/>
  <c r="V695" i="17" s="1"/>
  <c r="I694" i="13"/>
  <c r="G694" i="13"/>
  <c r="J694" i="13"/>
  <c r="K694" i="13"/>
  <c r="Q694" i="13"/>
  <c r="L694" i="13" s="1"/>
  <c r="E696" i="13"/>
  <c r="K693" i="17" l="1"/>
  <c r="J693" i="17"/>
  <c r="H693" i="17"/>
  <c r="G693" i="17"/>
  <c r="S694" i="17"/>
  <c r="X693" i="17"/>
  <c r="AF694" i="17" s="1"/>
  <c r="L693" i="17"/>
  <c r="I694" i="17" s="1"/>
  <c r="Q694" i="17"/>
  <c r="U695" i="17"/>
  <c r="Z695" i="17" s="1"/>
  <c r="AA694" i="17"/>
  <c r="Y696" i="17"/>
  <c r="O696" i="13"/>
  <c r="N696" i="13"/>
  <c r="R697" i="17"/>
  <c r="W696" i="17"/>
  <c r="T696" i="17"/>
  <c r="O695" i="17"/>
  <c r="N695" i="17"/>
  <c r="H695" i="13"/>
  <c r="E696" i="17"/>
  <c r="U696" i="17" s="1"/>
  <c r="P695" i="17"/>
  <c r="F695" i="17"/>
  <c r="M695" i="17"/>
  <c r="P696" i="13"/>
  <c r="F696" i="13"/>
  <c r="M696" i="13"/>
  <c r="K695" i="13"/>
  <c r="J695" i="13"/>
  <c r="G695" i="13"/>
  <c r="I695" i="13"/>
  <c r="Q695" i="13"/>
  <c r="L695" i="13" s="1"/>
  <c r="E697" i="13"/>
  <c r="S695" i="17" l="1"/>
  <c r="G694" i="17"/>
  <c r="J694" i="17"/>
  <c r="H694" i="17"/>
  <c r="K694" i="17"/>
  <c r="K695" i="17" s="1"/>
  <c r="L694" i="17"/>
  <c r="I695" i="17" s="1"/>
  <c r="AC694" i="17"/>
  <c r="AB694" i="17"/>
  <c r="X694" i="17"/>
  <c r="AE694" i="17"/>
  <c r="AD694" i="17"/>
  <c r="Q695" i="17"/>
  <c r="AA695" i="17"/>
  <c r="Y697" i="17"/>
  <c r="N697" i="13"/>
  <c r="O697" i="13"/>
  <c r="H696" i="13"/>
  <c r="V696" i="17"/>
  <c r="Z696" i="17" s="1"/>
  <c r="S696" i="17" s="1"/>
  <c r="R698" i="17"/>
  <c r="W697" i="17"/>
  <c r="T697" i="17"/>
  <c r="O696" i="17"/>
  <c r="N696" i="17"/>
  <c r="H695" i="17"/>
  <c r="P696" i="17"/>
  <c r="M696" i="17"/>
  <c r="F696" i="17"/>
  <c r="E697" i="17"/>
  <c r="V697" i="17" s="1"/>
  <c r="P697" i="13"/>
  <c r="F697" i="13"/>
  <c r="M697" i="13"/>
  <c r="I696" i="13"/>
  <c r="G696" i="13"/>
  <c r="J696" i="13"/>
  <c r="K696" i="13"/>
  <c r="E698" i="13"/>
  <c r="Q696" i="13"/>
  <c r="L696" i="13" s="1"/>
  <c r="AC695" i="17" l="1"/>
  <c r="AE695" i="17"/>
  <c r="J695" i="17"/>
  <c r="AD695" i="17"/>
  <c r="AB695" i="17"/>
  <c r="G695" i="17"/>
  <c r="L695" i="17"/>
  <c r="I696" i="17" s="1"/>
  <c r="AF695" i="17"/>
  <c r="X695" i="17"/>
  <c r="Q696" i="17"/>
  <c r="AA696" i="17"/>
  <c r="Y698" i="17"/>
  <c r="U697" i="17"/>
  <c r="Z697" i="17" s="1"/>
  <c r="S697" i="17" s="1"/>
  <c r="N698" i="13"/>
  <c r="O698" i="13"/>
  <c r="R699" i="17"/>
  <c r="W698" i="17"/>
  <c r="T698" i="17"/>
  <c r="O697" i="17"/>
  <c r="N697" i="17"/>
  <c r="H697" i="13"/>
  <c r="P698" i="13"/>
  <c r="F698" i="13"/>
  <c r="M698" i="13"/>
  <c r="M697" i="17"/>
  <c r="E698" i="17"/>
  <c r="V698" i="17" s="1"/>
  <c r="P697" i="17"/>
  <c r="F697" i="17"/>
  <c r="K697" i="13"/>
  <c r="J697" i="13"/>
  <c r="G697" i="13"/>
  <c r="I697" i="13"/>
  <c r="E699" i="13"/>
  <c r="Q697" i="13"/>
  <c r="L697" i="13" s="1"/>
  <c r="AB696" i="17" l="1"/>
  <c r="L696" i="17"/>
  <c r="J696" i="17"/>
  <c r="H696" i="17"/>
  <c r="H697" i="17" s="1"/>
  <c r="K696" i="17"/>
  <c r="K697" i="17" s="1"/>
  <c r="G696" i="17"/>
  <c r="AF696" i="17"/>
  <c r="AC696" i="17"/>
  <c r="AE696" i="17"/>
  <c r="AD696" i="17"/>
  <c r="X696" i="17"/>
  <c r="AB697" i="17" s="1"/>
  <c r="Q697" i="17"/>
  <c r="L697" i="17" s="1"/>
  <c r="AA697" i="17"/>
  <c r="Y699" i="17"/>
  <c r="U698" i="17"/>
  <c r="Z698" i="17" s="1"/>
  <c r="S698" i="17" s="1"/>
  <c r="N699" i="13"/>
  <c r="O699" i="13"/>
  <c r="R700" i="17"/>
  <c r="W699" i="17"/>
  <c r="T699" i="17"/>
  <c r="O698" i="17"/>
  <c r="N698" i="17"/>
  <c r="Q698" i="13"/>
  <c r="L698" i="13" s="1"/>
  <c r="H698" i="13"/>
  <c r="I697" i="17"/>
  <c r="J697" i="17"/>
  <c r="P699" i="13"/>
  <c r="F699" i="13"/>
  <c r="M699" i="13"/>
  <c r="G697" i="17"/>
  <c r="F698" i="17"/>
  <c r="M698" i="17"/>
  <c r="P698" i="17"/>
  <c r="E699" i="17"/>
  <c r="V699" i="17" s="1"/>
  <c r="I698" i="13"/>
  <c r="G698" i="13"/>
  <c r="K698" i="13"/>
  <c r="J698" i="13"/>
  <c r="E700" i="13"/>
  <c r="X697" i="17" l="1"/>
  <c r="AF697" i="17"/>
  <c r="AC697" i="17"/>
  <c r="AE697" i="17"/>
  <c r="AD697" i="17"/>
  <c r="Q698" i="17"/>
  <c r="L698" i="17" s="1"/>
  <c r="AA698" i="17"/>
  <c r="Y700" i="17"/>
  <c r="H699" i="13"/>
  <c r="U699" i="17"/>
  <c r="Z699" i="17" s="1"/>
  <c r="S699" i="17" s="1"/>
  <c r="O700" i="13"/>
  <c r="N700" i="13"/>
  <c r="R701" i="17"/>
  <c r="W700" i="17"/>
  <c r="T700" i="17"/>
  <c r="O699" i="17"/>
  <c r="N699" i="17"/>
  <c r="Q699" i="13"/>
  <c r="L699" i="13" s="1"/>
  <c r="H698" i="17"/>
  <c r="K698" i="17"/>
  <c r="I698" i="17"/>
  <c r="J698" i="17"/>
  <c r="E700" i="17"/>
  <c r="V700" i="17" s="1"/>
  <c r="M699" i="17"/>
  <c r="F699" i="17"/>
  <c r="P699" i="17"/>
  <c r="P700" i="13"/>
  <c r="F700" i="13"/>
  <c r="M700" i="13"/>
  <c r="G698" i="17"/>
  <c r="J699" i="13"/>
  <c r="K699" i="13"/>
  <c r="G699" i="13"/>
  <c r="I699" i="13"/>
  <c r="E701" i="13"/>
  <c r="AF698" i="17" l="1"/>
  <c r="AD698" i="17"/>
  <c r="AB698" i="17"/>
  <c r="AC698" i="17"/>
  <c r="AE698" i="17"/>
  <c r="X698" i="17"/>
  <c r="AB699" i="17" s="1"/>
  <c r="Q699" i="17"/>
  <c r="AA699" i="17"/>
  <c r="Y701" i="17"/>
  <c r="N701" i="13"/>
  <c r="O701" i="13"/>
  <c r="U700" i="17"/>
  <c r="Z700" i="17" s="1"/>
  <c r="S700" i="17" s="1"/>
  <c r="R702" i="17"/>
  <c r="W701" i="17"/>
  <c r="T701" i="17"/>
  <c r="O700" i="17"/>
  <c r="N700" i="17"/>
  <c r="H700" i="13"/>
  <c r="I700" i="13"/>
  <c r="H699" i="17"/>
  <c r="I699" i="17"/>
  <c r="J699" i="17"/>
  <c r="P701" i="13"/>
  <c r="F701" i="13"/>
  <c r="M701" i="13"/>
  <c r="K699" i="17"/>
  <c r="E701" i="17"/>
  <c r="V701" i="17" s="1"/>
  <c r="F700" i="17"/>
  <c r="P700" i="17"/>
  <c r="M700" i="17"/>
  <c r="G699" i="17"/>
  <c r="G700" i="13"/>
  <c r="K700" i="13"/>
  <c r="J700" i="13"/>
  <c r="E702" i="13"/>
  <c r="Q700" i="13"/>
  <c r="L700" i="13" s="1"/>
  <c r="AD699" i="17" l="1"/>
  <c r="AC699" i="17"/>
  <c r="AE699" i="17"/>
  <c r="AF699" i="17"/>
  <c r="X699" i="17"/>
  <c r="AD700" i="17" s="1"/>
  <c r="L699" i="17"/>
  <c r="H700" i="17" s="1"/>
  <c r="Q700" i="17"/>
  <c r="L700" i="17" s="1"/>
  <c r="U701" i="17"/>
  <c r="Z701" i="17" s="1"/>
  <c r="S701" i="17" s="1"/>
  <c r="AA700" i="17"/>
  <c r="Y702" i="17"/>
  <c r="N702" i="13"/>
  <c r="O702" i="13"/>
  <c r="R703" i="17"/>
  <c r="W702" i="17"/>
  <c r="T702" i="17"/>
  <c r="O701" i="17"/>
  <c r="N701" i="17"/>
  <c r="H701" i="13"/>
  <c r="F701" i="17"/>
  <c r="E702" i="17"/>
  <c r="U702" i="17" s="1"/>
  <c r="M701" i="17"/>
  <c r="P701" i="17"/>
  <c r="P702" i="13"/>
  <c r="F702" i="13"/>
  <c r="M702" i="13"/>
  <c r="J701" i="13"/>
  <c r="K701" i="13"/>
  <c r="G701" i="13"/>
  <c r="I701" i="13"/>
  <c r="Q701" i="13"/>
  <c r="L701" i="13" s="1"/>
  <c r="E703" i="13"/>
  <c r="AE700" i="17" l="1"/>
  <c r="AB700" i="17"/>
  <c r="I700" i="17"/>
  <c r="AF700" i="17"/>
  <c r="AC700" i="17"/>
  <c r="G700" i="17"/>
  <c r="G701" i="17" s="1"/>
  <c r="J700" i="17"/>
  <c r="J701" i="17" s="1"/>
  <c r="K700" i="17"/>
  <c r="K701" i="17" s="1"/>
  <c r="X700" i="17"/>
  <c r="Q701" i="17"/>
  <c r="L701" i="17" s="1"/>
  <c r="V702" i="17"/>
  <c r="Z702" i="17" s="1"/>
  <c r="S702" i="17" s="1"/>
  <c r="AA701" i="17"/>
  <c r="Y703" i="17"/>
  <c r="N703" i="13"/>
  <c r="O703" i="13"/>
  <c r="H702" i="13"/>
  <c r="R704" i="17"/>
  <c r="W703" i="17"/>
  <c r="T703" i="17"/>
  <c r="O702" i="17"/>
  <c r="N702" i="17"/>
  <c r="I701" i="17"/>
  <c r="H701" i="17"/>
  <c r="P702" i="17"/>
  <c r="M702" i="17"/>
  <c r="E703" i="17"/>
  <c r="V703" i="17" s="1"/>
  <c r="F702" i="17"/>
  <c r="P703" i="13"/>
  <c r="F703" i="13"/>
  <c r="M703" i="13"/>
  <c r="I702" i="13"/>
  <c r="G702" i="13"/>
  <c r="J702" i="13"/>
  <c r="K702" i="13"/>
  <c r="Q702" i="13"/>
  <c r="L702" i="13" s="1"/>
  <c r="E704" i="13"/>
  <c r="AE701" i="17" l="1"/>
  <c r="AC701" i="17"/>
  <c r="AB701" i="17"/>
  <c r="AF701" i="17"/>
  <c r="X701" i="17"/>
  <c r="AD701" i="17"/>
  <c r="Q702" i="17"/>
  <c r="L702" i="17" s="1"/>
  <c r="AA702" i="17"/>
  <c r="Y704" i="17"/>
  <c r="O704" i="13"/>
  <c r="N704" i="13"/>
  <c r="H703" i="13"/>
  <c r="U703" i="17"/>
  <c r="Z703" i="17" s="1"/>
  <c r="S703" i="17" s="1"/>
  <c r="J702" i="17"/>
  <c r="R705" i="17"/>
  <c r="W704" i="17"/>
  <c r="T704" i="17"/>
  <c r="O703" i="17"/>
  <c r="N703" i="17"/>
  <c r="K702" i="17"/>
  <c r="H702" i="17"/>
  <c r="P703" i="17"/>
  <c r="E704" i="17"/>
  <c r="V704" i="17" s="1"/>
  <c r="F703" i="17"/>
  <c r="M703" i="17"/>
  <c r="P704" i="13"/>
  <c r="F704" i="13"/>
  <c r="M704" i="13"/>
  <c r="I702" i="17"/>
  <c r="G702" i="17"/>
  <c r="K703" i="13"/>
  <c r="J703" i="13"/>
  <c r="G703" i="13"/>
  <c r="I703" i="13"/>
  <c r="Q703" i="13"/>
  <c r="L703" i="13" s="1"/>
  <c r="E705" i="13"/>
  <c r="AD702" i="17" l="1"/>
  <c r="AC702" i="17"/>
  <c r="AF702" i="17"/>
  <c r="AB702" i="17"/>
  <c r="AE702" i="17"/>
  <c r="X702" i="17"/>
  <c r="Q703" i="17"/>
  <c r="L703" i="17" s="1"/>
  <c r="U704" i="17"/>
  <c r="AA704" i="17" s="1"/>
  <c r="AA703" i="17"/>
  <c r="Y705" i="17"/>
  <c r="H704" i="13"/>
  <c r="N705" i="13"/>
  <c r="O705" i="13"/>
  <c r="R706" i="17"/>
  <c r="W705" i="17"/>
  <c r="T705" i="17"/>
  <c r="O704" i="17"/>
  <c r="N704" i="17"/>
  <c r="K703" i="17"/>
  <c r="J703" i="17"/>
  <c r="I703" i="17"/>
  <c r="P704" i="17"/>
  <c r="F704" i="17"/>
  <c r="E705" i="17"/>
  <c r="V705" i="17" s="1"/>
  <c r="M704" i="17"/>
  <c r="H703" i="17"/>
  <c r="P705" i="13"/>
  <c r="F705" i="13"/>
  <c r="M705" i="13"/>
  <c r="G703" i="17"/>
  <c r="I704" i="13"/>
  <c r="G704" i="13"/>
  <c r="J704" i="13"/>
  <c r="K704" i="13"/>
  <c r="Q704" i="13"/>
  <c r="L704" i="13" s="1"/>
  <c r="E706" i="13"/>
  <c r="AE703" i="17" l="1"/>
  <c r="X703" i="17"/>
  <c r="AB703" i="17"/>
  <c r="AF703" i="17"/>
  <c r="AF704" i="17" s="1"/>
  <c r="AC703" i="17"/>
  <c r="AC704" i="17" s="1"/>
  <c r="AD703" i="17"/>
  <c r="AD704" i="17" s="1"/>
  <c r="Q704" i="17"/>
  <c r="Z704" i="17"/>
  <c r="S704" i="17" s="1"/>
  <c r="Y706" i="17"/>
  <c r="H705" i="13"/>
  <c r="N706" i="13"/>
  <c r="O706" i="13"/>
  <c r="U705" i="17"/>
  <c r="Z705" i="17" s="1"/>
  <c r="H704" i="17"/>
  <c r="R707" i="17"/>
  <c r="W706" i="17"/>
  <c r="T706" i="17"/>
  <c r="O705" i="17"/>
  <c r="N705" i="17"/>
  <c r="G704" i="17"/>
  <c r="J704" i="17"/>
  <c r="K704" i="17"/>
  <c r="F705" i="17"/>
  <c r="P705" i="17"/>
  <c r="M705" i="17"/>
  <c r="E706" i="17"/>
  <c r="V706" i="17" s="1"/>
  <c r="I704" i="17"/>
  <c r="P706" i="13"/>
  <c r="F706" i="13"/>
  <c r="M706" i="13"/>
  <c r="K705" i="13"/>
  <c r="J705" i="13"/>
  <c r="G705" i="13"/>
  <c r="I705" i="13"/>
  <c r="E707" i="13"/>
  <c r="Q705" i="13"/>
  <c r="L705" i="13" s="1"/>
  <c r="AB704" i="17" l="1"/>
  <c r="AE704" i="17"/>
  <c r="X704" i="17"/>
  <c r="S705" i="17"/>
  <c r="L704" i="17"/>
  <c r="I705" i="17" s="1"/>
  <c r="Q705" i="17"/>
  <c r="H706" i="13"/>
  <c r="AA705" i="17"/>
  <c r="X705" i="17" s="1"/>
  <c r="Y707" i="17"/>
  <c r="U706" i="17"/>
  <c r="Z706" i="17" s="1"/>
  <c r="AE705" i="17"/>
  <c r="AF705" i="17"/>
  <c r="N707" i="13"/>
  <c r="O707" i="13"/>
  <c r="AD705" i="17"/>
  <c r="R708" i="17"/>
  <c r="W707" i="17"/>
  <c r="T707" i="17"/>
  <c r="O706" i="17"/>
  <c r="N706" i="17"/>
  <c r="G705" i="17"/>
  <c r="J705" i="17"/>
  <c r="H705" i="17"/>
  <c r="P707" i="13"/>
  <c r="F707" i="13"/>
  <c r="M707" i="13"/>
  <c r="M706" i="17"/>
  <c r="F706" i="17"/>
  <c r="E707" i="17"/>
  <c r="V707" i="17" s="1"/>
  <c r="P706" i="17"/>
  <c r="G706" i="13"/>
  <c r="I706" i="13"/>
  <c r="J706" i="13"/>
  <c r="K706" i="13"/>
  <c r="Q706" i="13"/>
  <c r="L706" i="13" s="1"/>
  <c r="E708" i="13"/>
  <c r="AB705" i="17" l="1"/>
  <c r="AC705" i="17"/>
  <c r="AC706" i="17" s="1"/>
  <c r="K705" i="17"/>
  <c r="S706" i="17"/>
  <c r="L705" i="17"/>
  <c r="I706" i="17" s="1"/>
  <c r="Q706" i="17"/>
  <c r="AA706" i="17"/>
  <c r="Y708" i="17"/>
  <c r="U707" i="17"/>
  <c r="Z707" i="17" s="1"/>
  <c r="AD706" i="17"/>
  <c r="AE706" i="17"/>
  <c r="AF706" i="17"/>
  <c r="AB706" i="17"/>
  <c r="O708" i="13"/>
  <c r="N708" i="13"/>
  <c r="R709" i="17"/>
  <c r="W708" i="17"/>
  <c r="T708" i="17"/>
  <c r="O707" i="17"/>
  <c r="N707" i="17"/>
  <c r="K706" i="17"/>
  <c r="H707" i="13"/>
  <c r="G706" i="17"/>
  <c r="P708" i="13"/>
  <c r="F708" i="13"/>
  <c r="M708" i="13"/>
  <c r="F707" i="17"/>
  <c r="M707" i="17"/>
  <c r="P707" i="17"/>
  <c r="E708" i="17"/>
  <c r="V708" i="17" s="1"/>
  <c r="K707" i="13"/>
  <c r="J707" i="13"/>
  <c r="I707" i="13"/>
  <c r="G707" i="13"/>
  <c r="E709" i="13"/>
  <c r="Q707" i="13"/>
  <c r="L707" i="13" s="1"/>
  <c r="H706" i="17" l="1"/>
  <c r="S707" i="17"/>
  <c r="J706" i="17"/>
  <c r="L706" i="17"/>
  <c r="G707" i="17" s="1"/>
  <c r="X706" i="17"/>
  <c r="AD707" i="17" s="1"/>
  <c r="Q707" i="17"/>
  <c r="AA707" i="17"/>
  <c r="Y709" i="17"/>
  <c r="H708" i="13"/>
  <c r="N709" i="13"/>
  <c r="O709" i="13"/>
  <c r="U708" i="17"/>
  <c r="Z708" i="17" s="1"/>
  <c r="S708" i="17" s="1"/>
  <c r="R710" i="17"/>
  <c r="W709" i="17"/>
  <c r="T709" i="17"/>
  <c r="O708" i="17"/>
  <c r="N708" i="17"/>
  <c r="F708" i="17"/>
  <c r="E709" i="17"/>
  <c r="V709" i="17" s="1"/>
  <c r="M708" i="17"/>
  <c r="P708" i="17"/>
  <c r="P709" i="13"/>
  <c r="M709" i="13"/>
  <c r="F709" i="13"/>
  <c r="G708" i="13"/>
  <c r="I708" i="13"/>
  <c r="J708" i="13"/>
  <c r="K708" i="13"/>
  <c r="E710" i="13"/>
  <c r="Q708" i="13"/>
  <c r="L708" i="13" s="1"/>
  <c r="AF707" i="17" l="1"/>
  <c r="AC707" i="17"/>
  <c r="AB707" i="17"/>
  <c r="AE707" i="17"/>
  <c r="I707" i="17"/>
  <c r="L707" i="17"/>
  <c r="G708" i="17" s="1"/>
  <c r="H707" i="17"/>
  <c r="K707" i="17"/>
  <c r="K708" i="17" s="1"/>
  <c r="J707" i="17"/>
  <c r="X707" i="17"/>
  <c r="Q708" i="17"/>
  <c r="AA708" i="17"/>
  <c r="Y710" i="17"/>
  <c r="H709" i="13"/>
  <c r="N710" i="13"/>
  <c r="O710" i="13"/>
  <c r="U709" i="17"/>
  <c r="Z709" i="17" s="1"/>
  <c r="S709" i="17" s="1"/>
  <c r="R711" i="17"/>
  <c r="W710" i="17"/>
  <c r="T710" i="17"/>
  <c r="O709" i="17"/>
  <c r="N709" i="17"/>
  <c r="I708" i="17"/>
  <c r="M709" i="17"/>
  <c r="E710" i="17"/>
  <c r="U710" i="17" s="1"/>
  <c r="P709" i="17"/>
  <c r="F709" i="17"/>
  <c r="P710" i="13"/>
  <c r="F710" i="13"/>
  <c r="M710" i="13"/>
  <c r="H708" i="17"/>
  <c r="K709" i="13"/>
  <c r="G709" i="13"/>
  <c r="J709" i="13"/>
  <c r="I709" i="13"/>
  <c r="Q709" i="13"/>
  <c r="L709" i="13" s="1"/>
  <c r="E711" i="13"/>
  <c r="AE708" i="17" l="1"/>
  <c r="J708" i="17"/>
  <c r="L708" i="17"/>
  <c r="AC708" i="17"/>
  <c r="AB708" i="17"/>
  <c r="AF708" i="17"/>
  <c r="AD708" i="17"/>
  <c r="X708" i="17"/>
  <c r="AC709" i="17" s="1"/>
  <c r="Q709" i="17"/>
  <c r="AA709" i="17"/>
  <c r="Y711" i="17"/>
  <c r="N711" i="13"/>
  <c r="O711" i="13"/>
  <c r="H710" i="13"/>
  <c r="V710" i="17"/>
  <c r="Z710" i="17" s="1"/>
  <c r="S710" i="17" s="1"/>
  <c r="R712" i="17"/>
  <c r="W711" i="17"/>
  <c r="T711" i="17"/>
  <c r="O710" i="17"/>
  <c r="N710" i="17"/>
  <c r="K709" i="17"/>
  <c r="I709" i="17"/>
  <c r="P711" i="13"/>
  <c r="F711" i="13"/>
  <c r="M711" i="13"/>
  <c r="E711" i="17"/>
  <c r="U711" i="17" s="1"/>
  <c r="P710" i="17"/>
  <c r="F710" i="17"/>
  <c r="M710" i="17"/>
  <c r="G709" i="17"/>
  <c r="H709" i="17"/>
  <c r="J709" i="17"/>
  <c r="I710" i="13"/>
  <c r="G710" i="13"/>
  <c r="K710" i="13"/>
  <c r="J710" i="13"/>
  <c r="Q710" i="13"/>
  <c r="L710" i="13" s="1"/>
  <c r="E712" i="13"/>
  <c r="X709" i="17" l="1"/>
  <c r="L709" i="17"/>
  <c r="K710" i="17" s="1"/>
  <c r="AB709" i="17"/>
  <c r="AD709" i="17"/>
  <c r="AD710" i="17" s="1"/>
  <c r="AF709" i="17"/>
  <c r="AF710" i="17" s="1"/>
  <c r="AE709" i="17"/>
  <c r="AE710" i="17" s="1"/>
  <c r="Q710" i="17"/>
  <c r="AA710" i="17"/>
  <c r="AC710" i="17"/>
  <c r="Y712" i="17"/>
  <c r="Q711" i="13"/>
  <c r="L711" i="13" s="1"/>
  <c r="AB710" i="17"/>
  <c r="I710" i="17"/>
  <c r="H711" i="13"/>
  <c r="O712" i="13"/>
  <c r="N712" i="13"/>
  <c r="V711" i="17"/>
  <c r="Z711" i="17" s="1"/>
  <c r="S711" i="17" s="1"/>
  <c r="R713" i="17"/>
  <c r="W712" i="17"/>
  <c r="T712" i="17"/>
  <c r="N711" i="17"/>
  <c r="O711" i="17"/>
  <c r="G710" i="17"/>
  <c r="P712" i="13"/>
  <c r="F712" i="13"/>
  <c r="M712" i="13"/>
  <c r="J710" i="17"/>
  <c r="H710" i="17"/>
  <c r="E712" i="17"/>
  <c r="U712" i="17" s="1"/>
  <c r="F711" i="17"/>
  <c r="P711" i="17"/>
  <c r="M711" i="17"/>
  <c r="J711" i="13"/>
  <c r="G711" i="13"/>
  <c r="K711" i="13"/>
  <c r="I711" i="13"/>
  <c r="E713" i="13"/>
  <c r="X710" i="17" l="1"/>
  <c r="AD711" i="17" s="1"/>
  <c r="L710" i="17"/>
  <c r="J711" i="17" s="1"/>
  <c r="Q711" i="17"/>
  <c r="L711" i="17" s="1"/>
  <c r="AA711" i="17"/>
  <c r="Y713" i="17"/>
  <c r="V712" i="17"/>
  <c r="Z712" i="17" s="1"/>
  <c r="S712" i="17" s="1"/>
  <c r="AB711" i="17"/>
  <c r="N713" i="13"/>
  <c r="O713" i="13"/>
  <c r="R714" i="17"/>
  <c r="W713" i="17"/>
  <c r="T713" i="17"/>
  <c r="O712" i="17"/>
  <c r="N712" i="17"/>
  <c r="G711" i="17"/>
  <c r="H712" i="13"/>
  <c r="P713" i="13"/>
  <c r="F713" i="13"/>
  <c r="M713" i="13"/>
  <c r="P712" i="17"/>
  <c r="F712" i="17"/>
  <c r="M712" i="17"/>
  <c r="E713" i="17"/>
  <c r="V713" i="17" s="1"/>
  <c r="K712" i="13"/>
  <c r="I712" i="13"/>
  <c r="G712" i="13"/>
  <c r="J712" i="13"/>
  <c r="Q712" i="13"/>
  <c r="L712" i="13" s="1"/>
  <c r="E714" i="13"/>
  <c r="H711" i="17" l="1"/>
  <c r="H712" i="17" s="1"/>
  <c r="K711" i="17"/>
  <c r="AC711" i="17"/>
  <c r="AE711" i="17"/>
  <c r="AF711" i="17"/>
  <c r="I711" i="17"/>
  <c r="I712" i="17" s="1"/>
  <c r="X711" i="17"/>
  <c r="AE712" i="17" s="1"/>
  <c r="Q712" i="17"/>
  <c r="L712" i="17" s="1"/>
  <c r="AA712" i="17"/>
  <c r="Y714" i="17"/>
  <c r="N714" i="13"/>
  <c r="O714" i="13"/>
  <c r="H713" i="13"/>
  <c r="U713" i="17"/>
  <c r="Z713" i="17" s="1"/>
  <c r="S713" i="17" s="1"/>
  <c r="R715" i="17"/>
  <c r="W714" i="17"/>
  <c r="T714" i="17"/>
  <c r="O713" i="17"/>
  <c r="N713" i="17"/>
  <c r="K712" i="17"/>
  <c r="F713" i="17"/>
  <c r="P713" i="17"/>
  <c r="E714" i="17"/>
  <c r="U714" i="17" s="1"/>
  <c r="M713" i="17"/>
  <c r="P714" i="13"/>
  <c r="F714" i="13"/>
  <c r="M714" i="13"/>
  <c r="G712" i="17"/>
  <c r="J712" i="17"/>
  <c r="J713" i="13"/>
  <c r="G713" i="13"/>
  <c r="I713" i="13"/>
  <c r="K713" i="13"/>
  <c r="E715" i="13"/>
  <c r="Q713" i="13"/>
  <c r="L713" i="13" s="1"/>
  <c r="AC712" i="17" l="1"/>
  <c r="AF712" i="17"/>
  <c r="AD712" i="17"/>
  <c r="AB712" i="17"/>
  <c r="X712" i="17"/>
  <c r="AF713" i="17" s="1"/>
  <c r="Q713" i="17"/>
  <c r="L713" i="17" s="1"/>
  <c r="AA713" i="17"/>
  <c r="Y715" i="17"/>
  <c r="H714" i="13"/>
  <c r="N715" i="13"/>
  <c r="O715" i="13"/>
  <c r="V714" i="17"/>
  <c r="Z714" i="17" s="1"/>
  <c r="S714" i="17" s="1"/>
  <c r="R716" i="17"/>
  <c r="W715" i="17"/>
  <c r="T715" i="17"/>
  <c r="O714" i="17"/>
  <c r="N714" i="17"/>
  <c r="J713" i="17"/>
  <c r="I713" i="17"/>
  <c r="G713" i="17"/>
  <c r="K713" i="17"/>
  <c r="H713" i="17"/>
  <c r="P714" i="17"/>
  <c r="E715" i="17"/>
  <c r="V715" i="17" s="1"/>
  <c r="F714" i="17"/>
  <c r="M714" i="17"/>
  <c r="P715" i="13"/>
  <c r="F715" i="13"/>
  <c r="M715" i="13"/>
  <c r="K714" i="13"/>
  <c r="I714" i="13"/>
  <c r="G714" i="13"/>
  <c r="J714" i="13"/>
  <c r="Q714" i="13"/>
  <c r="L714" i="13" s="1"/>
  <c r="E716" i="13"/>
  <c r="AC713" i="17" l="1"/>
  <c r="AB713" i="17"/>
  <c r="X713" i="17"/>
  <c r="AF714" i="17" s="1"/>
  <c r="AD713" i="17"/>
  <c r="AE713" i="17"/>
  <c r="Q714" i="17"/>
  <c r="AA714" i="17"/>
  <c r="Y716" i="17"/>
  <c r="H715" i="13"/>
  <c r="O716" i="13"/>
  <c r="N716" i="13"/>
  <c r="U715" i="17"/>
  <c r="Z715" i="17" s="1"/>
  <c r="S715" i="17" s="1"/>
  <c r="R717" i="17"/>
  <c r="W716" i="17"/>
  <c r="T716" i="17"/>
  <c r="O715" i="17"/>
  <c r="N715" i="17"/>
  <c r="J714" i="17"/>
  <c r="H714" i="17"/>
  <c r="G714" i="17"/>
  <c r="I714" i="17"/>
  <c r="K714" i="17"/>
  <c r="F715" i="17"/>
  <c r="M715" i="17"/>
  <c r="E716" i="17"/>
  <c r="V716" i="17" s="1"/>
  <c r="P715" i="17"/>
  <c r="P716" i="13"/>
  <c r="F716" i="13"/>
  <c r="M716" i="13"/>
  <c r="J715" i="13"/>
  <c r="G715" i="13"/>
  <c r="K715" i="13"/>
  <c r="I715" i="13"/>
  <c r="Q715" i="13"/>
  <c r="L715" i="13" s="1"/>
  <c r="E717" i="13"/>
  <c r="AB714" i="17" l="1"/>
  <c r="AC714" i="17"/>
  <c r="AD714" i="17"/>
  <c r="AE714" i="17"/>
  <c r="X714" i="17"/>
  <c r="AB715" i="17" s="1"/>
  <c r="L714" i="17"/>
  <c r="G715" i="17" s="1"/>
  <c r="Q715" i="17"/>
  <c r="AA715" i="17"/>
  <c r="U716" i="17"/>
  <c r="Z716" i="17" s="1"/>
  <c r="S716" i="17" s="1"/>
  <c r="Y717" i="17"/>
  <c r="N717" i="13"/>
  <c r="O717" i="13"/>
  <c r="R718" i="17"/>
  <c r="W717" i="17"/>
  <c r="T717" i="17"/>
  <c r="O716" i="17"/>
  <c r="N716" i="17"/>
  <c r="H716" i="13"/>
  <c r="P717" i="13"/>
  <c r="M717" i="13"/>
  <c r="F717" i="13"/>
  <c r="E717" i="17"/>
  <c r="V717" i="17" s="1"/>
  <c r="P716" i="17"/>
  <c r="M716" i="17"/>
  <c r="F716" i="17"/>
  <c r="I716" i="13"/>
  <c r="K716" i="13"/>
  <c r="G716" i="13"/>
  <c r="J716" i="13"/>
  <c r="E718" i="13"/>
  <c r="Q716" i="13"/>
  <c r="L716" i="13" s="1"/>
  <c r="J715" i="17" l="1"/>
  <c r="AF715" i="17"/>
  <c r="I715" i="17"/>
  <c r="K715" i="17"/>
  <c r="AD715" i="17"/>
  <c r="AE715" i="17"/>
  <c r="AC715" i="17"/>
  <c r="L715" i="17"/>
  <c r="I716" i="17" s="1"/>
  <c r="X715" i="17"/>
  <c r="H715" i="17"/>
  <c r="Q716" i="17"/>
  <c r="AA716" i="17"/>
  <c r="U717" i="17"/>
  <c r="Z717" i="17" s="1"/>
  <c r="S717" i="17" s="1"/>
  <c r="Y718" i="17"/>
  <c r="H717" i="13"/>
  <c r="N718" i="13"/>
  <c r="O718" i="13"/>
  <c r="R719" i="17"/>
  <c r="W718" i="17"/>
  <c r="T718" i="17"/>
  <c r="N717" i="17"/>
  <c r="O717" i="17"/>
  <c r="P717" i="17"/>
  <c r="M717" i="17"/>
  <c r="E718" i="17"/>
  <c r="V718" i="17" s="1"/>
  <c r="F717" i="17"/>
  <c r="P718" i="13"/>
  <c r="F718" i="13"/>
  <c r="M718" i="13"/>
  <c r="J717" i="13"/>
  <c r="G717" i="13"/>
  <c r="K717" i="13"/>
  <c r="I717" i="13"/>
  <c r="Q717" i="13"/>
  <c r="L717" i="13" s="1"/>
  <c r="E719" i="13"/>
  <c r="H716" i="17" l="1"/>
  <c r="AF716" i="17"/>
  <c r="AC716" i="17"/>
  <c r="K716" i="17"/>
  <c r="J716" i="17"/>
  <c r="L716" i="17"/>
  <c r="I717" i="17" s="1"/>
  <c r="G716" i="17"/>
  <c r="G717" i="17" s="1"/>
  <c r="AB716" i="17"/>
  <c r="AE716" i="17"/>
  <c r="AD716" i="17"/>
  <c r="X716" i="17"/>
  <c r="AF717" i="17" s="1"/>
  <c r="Q717" i="17"/>
  <c r="AA717" i="17"/>
  <c r="Y719" i="17"/>
  <c r="N719" i="13"/>
  <c r="O719" i="13"/>
  <c r="U718" i="17"/>
  <c r="R720" i="17"/>
  <c r="W719" i="17"/>
  <c r="T719" i="17"/>
  <c r="O718" i="17"/>
  <c r="N718" i="17"/>
  <c r="K717" i="17"/>
  <c r="Q718" i="13"/>
  <c r="L718" i="13" s="1"/>
  <c r="H718" i="13"/>
  <c r="P719" i="13"/>
  <c r="F719" i="13"/>
  <c r="M719" i="13"/>
  <c r="F718" i="17"/>
  <c r="M718" i="17"/>
  <c r="E719" i="17"/>
  <c r="V719" i="17" s="1"/>
  <c r="P718" i="17"/>
  <c r="I718" i="13"/>
  <c r="K718" i="13"/>
  <c r="J718" i="13"/>
  <c r="G718" i="13"/>
  <c r="E720" i="13"/>
  <c r="H717" i="17" l="1"/>
  <c r="AE717" i="17"/>
  <c r="J717" i="17"/>
  <c r="L717" i="17"/>
  <c r="H718" i="17" s="1"/>
  <c r="X717" i="17"/>
  <c r="AE718" i="17" s="1"/>
  <c r="AD717" i="17"/>
  <c r="AD718" i="17" s="1"/>
  <c r="AB717" i="17"/>
  <c r="AC717" i="17"/>
  <c r="AC718" i="17" s="1"/>
  <c r="Q718" i="17"/>
  <c r="AA718" i="17"/>
  <c r="Z718" i="17"/>
  <c r="S718" i="17" s="1"/>
  <c r="Y720" i="17"/>
  <c r="U719" i="17"/>
  <c r="Z719" i="17" s="1"/>
  <c r="AF718" i="17"/>
  <c r="O720" i="13"/>
  <c r="N720" i="13"/>
  <c r="R721" i="17"/>
  <c r="W720" i="17"/>
  <c r="T720" i="17"/>
  <c r="O719" i="17"/>
  <c r="N719" i="17"/>
  <c r="H719" i="13"/>
  <c r="K718" i="17"/>
  <c r="G718" i="17"/>
  <c r="P720" i="13"/>
  <c r="F720" i="13"/>
  <c r="M720" i="13"/>
  <c r="J718" i="17"/>
  <c r="I718" i="17"/>
  <c r="M719" i="17"/>
  <c r="E720" i="17"/>
  <c r="V720" i="17" s="1"/>
  <c r="P719" i="17"/>
  <c r="F719" i="17"/>
  <c r="G719" i="13"/>
  <c r="J719" i="13"/>
  <c r="K719" i="13"/>
  <c r="I719" i="13"/>
  <c r="Q719" i="13"/>
  <c r="L719" i="13" s="1"/>
  <c r="E721" i="13"/>
  <c r="L718" i="17" l="1"/>
  <c r="G719" i="17" s="1"/>
  <c r="AB718" i="17"/>
  <c r="S719" i="17"/>
  <c r="Q719" i="17"/>
  <c r="X718" i="17"/>
  <c r="AD719" i="17" s="1"/>
  <c r="AA719" i="17"/>
  <c r="Y721" i="17"/>
  <c r="AC719" i="17"/>
  <c r="U720" i="17"/>
  <c r="Z720" i="17" s="1"/>
  <c r="N721" i="13"/>
  <c r="O721" i="13"/>
  <c r="H720" i="13"/>
  <c r="R722" i="17"/>
  <c r="W721" i="17"/>
  <c r="T721" i="17"/>
  <c r="O720" i="17"/>
  <c r="N720" i="17"/>
  <c r="P721" i="13"/>
  <c r="F721" i="13"/>
  <c r="M721" i="13"/>
  <c r="H719" i="17"/>
  <c r="M720" i="17"/>
  <c r="P720" i="17"/>
  <c r="F720" i="17"/>
  <c r="E721" i="17"/>
  <c r="V721" i="17" s="1"/>
  <c r="K720" i="13"/>
  <c r="I720" i="13"/>
  <c r="J720" i="13"/>
  <c r="G720" i="13"/>
  <c r="Q720" i="13"/>
  <c r="L720" i="13" s="1"/>
  <c r="E722" i="13"/>
  <c r="S720" i="17" l="1"/>
  <c r="I719" i="17"/>
  <c r="J719" i="17"/>
  <c r="L719" i="17"/>
  <c r="K719" i="17"/>
  <c r="AB719" i="17"/>
  <c r="AF719" i="17"/>
  <c r="X719" i="17"/>
  <c r="AC720" i="17" s="1"/>
  <c r="AE719" i="17"/>
  <c r="Q720" i="17"/>
  <c r="AA720" i="17"/>
  <c r="Y722" i="17"/>
  <c r="U721" i="17"/>
  <c r="Z721" i="17" s="1"/>
  <c r="S721" i="17" s="1"/>
  <c r="N722" i="13"/>
  <c r="O722" i="13"/>
  <c r="R723" i="17"/>
  <c r="W722" i="17"/>
  <c r="T722" i="17"/>
  <c r="O721" i="17"/>
  <c r="N721" i="17"/>
  <c r="H721" i="13"/>
  <c r="G720" i="17"/>
  <c r="I720" i="17"/>
  <c r="K720" i="17"/>
  <c r="P722" i="13"/>
  <c r="F722" i="13"/>
  <c r="M722" i="13"/>
  <c r="H720" i="17"/>
  <c r="J720" i="17"/>
  <c r="F721" i="17"/>
  <c r="M721" i="17"/>
  <c r="P721" i="17"/>
  <c r="E722" i="17"/>
  <c r="V722" i="17" s="1"/>
  <c r="G721" i="13"/>
  <c r="J721" i="13"/>
  <c r="I721" i="13"/>
  <c r="K721" i="13"/>
  <c r="E723" i="13"/>
  <c r="Q721" i="13"/>
  <c r="L721" i="13" s="1"/>
  <c r="AE720" i="17" l="1"/>
  <c r="L720" i="17"/>
  <c r="J721" i="17" s="1"/>
  <c r="AB720" i="17"/>
  <c r="AD720" i="17"/>
  <c r="X720" i="17"/>
  <c r="AE721" i="17" s="1"/>
  <c r="AF720" i="17"/>
  <c r="AF721" i="17" s="1"/>
  <c r="Q721" i="17"/>
  <c r="L721" i="17" s="1"/>
  <c r="AC721" i="17"/>
  <c r="AA721" i="17"/>
  <c r="Y723" i="17"/>
  <c r="H722" i="13"/>
  <c r="N723" i="13"/>
  <c r="O723" i="13"/>
  <c r="U722" i="17"/>
  <c r="Z722" i="17" s="1"/>
  <c r="S722" i="17" s="1"/>
  <c r="R724" i="17"/>
  <c r="W723" i="17"/>
  <c r="T723" i="17"/>
  <c r="O722" i="17"/>
  <c r="N722" i="17"/>
  <c r="G721" i="17"/>
  <c r="P723" i="13"/>
  <c r="F723" i="13"/>
  <c r="M723" i="13"/>
  <c r="K721" i="17"/>
  <c r="I721" i="17"/>
  <c r="E723" i="17"/>
  <c r="U723" i="17" s="1"/>
  <c r="P722" i="17"/>
  <c r="F722" i="17"/>
  <c r="M722" i="17"/>
  <c r="H721" i="17"/>
  <c r="K722" i="13"/>
  <c r="I722" i="13"/>
  <c r="J722" i="13"/>
  <c r="G722" i="13"/>
  <c r="Q722" i="13"/>
  <c r="L722" i="13" s="1"/>
  <c r="E724" i="13"/>
  <c r="X721" i="17" l="1"/>
  <c r="AD721" i="17"/>
  <c r="AB721" i="17"/>
  <c r="Q722" i="17"/>
  <c r="L722" i="17" s="1"/>
  <c r="V723" i="17"/>
  <c r="Z723" i="17" s="1"/>
  <c r="S723" i="17" s="1"/>
  <c r="AA722" i="17"/>
  <c r="Y724" i="17"/>
  <c r="AC722" i="17"/>
  <c r="H723" i="13"/>
  <c r="AF722" i="17"/>
  <c r="O724" i="13"/>
  <c r="N724" i="13"/>
  <c r="AB722" i="17"/>
  <c r="AE722" i="17"/>
  <c r="AD722" i="17"/>
  <c r="R725" i="17"/>
  <c r="W724" i="17"/>
  <c r="T724" i="17"/>
  <c r="O723" i="17"/>
  <c r="N723" i="17"/>
  <c r="J722" i="17"/>
  <c r="K722" i="17"/>
  <c r="G722" i="17"/>
  <c r="E724" i="17"/>
  <c r="V724" i="17" s="1"/>
  <c r="M723" i="17"/>
  <c r="P723" i="17"/>
  <c r="F723" i="17"/>
  <c r="P724" i="13"/>
  <c r="F724" i="13"/>
  <c r="M724" i="13"/>
  <c r="H722" i="17"/>
  <c r="I722" i="17"/>
  <c r="G723" i="13"/>
  <c r="J723" i="13"/>
  <c r="I723" i="13"/>
  <c r="K723" i="13"/>
  <c r="Q723" i="13"/>
  <c r="L723" i="13" s="1"/>
  <c r="E725" i="13"/>
  <c r="X722" i="17" l="1"/>
  <c r="AB723" i="17" s="1"/>
  <c r="Q723" i="17"/>
  <c r="L723" i="17" s="1"/>
  <c r="H724" i="13"/>
  <c r="AA723" i="17"/>
  <c r="Y725" i="17"/>
  <c r="J724" i="13"/>
  <c r="G724" i="13"/>
  <c r="N725" i="13"/>
  <c r="O725" i="13"/>
  <c r="K724" i="13"/>
  <c r="I724" i="13"/>
  <c r="Q724" i="13"/>
  <c r="L724" i="13" s="1"/>
  <c r="U724" i="17"/>
  <c r="Z724" i="17" s="1"/>
  <c r="S724" i="17" s="1"/>
  <c r="K723" i="17"/>
  <c r="G723" i="17"/>
  <c r="R726" i="17"/>
  <c r="W725" i="17"/>
  <c r="T725" i="17"/>
  <c r="I723" i="17"/>
  <c r="H723" i="17"/>
  <c r="O724" i="17"/>
  <c r="N724" i="17"/>
  <c r="J723" i="17"/>
  <c r="P725" i="13"/>
  <c r="F725" i="13"/>
  <c r="M725" i="13"/>
  <c r="P724" i="17"/>
  <c r="F724" i="17"/>
  <c r="M724" i="17"/>
  <c r="E725" i="17"/>
  <c r="V725" i="17" s="1"/>
  <c r="E726" i="13"/>
  <c r="AD723" i="17" l="1"/>
  <c r="AE723" i="17"/>
  <c r="AC723" i="17"/>
  <c r="AF723" i="17"/>
  <c r="X723" i="17"/>
  <c r="Q724" i="17"/>
  <c r="L724" i="17" s="1"/>
  <c r="AA724" i="17"/>
  <c r="Y726" i="17"/>
  <c r="G725" i="13"/>
  <c r="H725" i="13"/>
  <c r="K725" i="13"/>
  <c r="J725" i="13"/>
  <c r="N726" i="13"/>
  <c r="O726" i="13"/>
  <c r="U725" i="17"/>
  <c r="Z725" i="17" s="1"/>
  <c r="S725" i="17" s="1"/>
  <c r="I725" i="13"/>
  <c r="R727" i="17"/>
  <c r="W726" i="17"/>
  <c r="T726" i="17"/>
  <c r="O725" i="17"/>
  <c r="N725" i="17"/>
  <c r="H724" i="17"/>
  <c r="G724" i="17"/>
  <c r="F725" i="17"/>
  <c r="M725" i="17"/>
  <c r="E726" i="17"/>
  <c r="V726" i="17" s="1"/>
  <c r="P725" i="17"/>
  <c r="I724" i="17"/>
  <c r="K724" i="17"/>
  <c r="J724" i="17"/>
  <c r="P726" i="13"/>
  <c r="F726" i="13"/>
  <c r="M726" i="13"/>
  <c r="Q725" i="13"/>
  <c r="L725" i="13" s="1"/>
  <c r="E727" i="13"/>
  <c r="AF724" i="17" l="1"/>
  <c r="AC724" i="17"/>
  <c r="AB724" i="17"/>
  <c r="AE724" i="17"/>
  <c r="AD724" i="17"/>
  <c r="X724" i="17"/>
  <c r="AE725" i="17" s="1"/>
  <c r="Q725" i="17"/>
  <c r="L725" i="17" s="1"/>
  <c r="K726" i="13"/>
  <c r="I726" i="13"/>
  <c r="AA725" i="17"/>
  <c r="Y727" i="17"/>
  <c r="J726" i="13"/>
  <c r="H726" i="13"/>
  <c r="G726" i="13"/>
  <c r="N727" i="13"/>
  <c r="O727" i="13"/>
  <c r="U726" i="17"/>
  <c r="Z726" i="17" s="1"/>
  <c r="S726" i="17" s="1"/>
  <c r="R728" i="17"/>
  <c r="W727" i="17"/>
  <c r="T727" i="17"/>
  <c r="K725" i="17"/>
  <c r="H725" i="17"/>
  <c r="N726" i="17"/>
  <c r="O726" i="17"/>
  <c r="I725" i="17"/>
  <c r="J725" i="17"/>
  <c r="F726" i="17"/>
  <c r="M726" i="17"/>
  <c r="P726" i="17"/>
  <c r="E727" i="17"/>
  <c r="V727" i="17" s="1"/>
  <c r="G725" i="17"/>
  <c r="P727" i="13"/>
  <c r="F727" i="13"/>
  <c r="M727" i="13"/>
  <c r="Q726" i="13"/>
  <c r="L726" i="13" s="1"/>
  <c r="E728" i="13"/>
  <c r="J727" i="13" l="1"/>
  <c r="AD725" i="17"/>
  <c r="AF725" i="17"/>
  <c r="AB725" i="17"/>
  <c r="AC725" i="17"/>
  <c r="X725" i="17"/>
  <c r="AE726" i="17" s="1"/>
  <c r="Q726" i="17"/>
  <c r="L726" i="17" s="1"/>
  <c r="I727" i="13"/>
  <c r="H727" i="13"/>
  <c r="K727" i="13"/>
  <c r="AA726" i="17"/>
  <c r="Y728" i="17"/>
  <c r="G727" i="13"/>
  <c r="O728" i="13"/>
  <c r="N728" i="13"/>
  <c r="U727" i="17"/>
  <c r="Z727" i="17" s="1"/>
  <c r="S727" i="17" s="1"/>
  <c r="H726" i="17"/>
  <c r="R729" i="17"/>
  <c r="W728" i="17"/>
  <c r="T728" i="17"/>
  <c r="O727" i="17"/>
  <c r="N727" i="17"/>
  <c r="G726" i="17"/>
  <c r="J726" i="17"/>
  <c r="M727" i="17"/>
  <c r="E728" i="17"/>
  <c r="U728" i="17" s="1"/>
  <c r="P727" i="17"/>
  <c r="F727" i="17"/>
  <c r="P728" i="13"/>
  <c r="F728" i="13"/>
  <c r="M728" i="13"/>
  <c r="I726" i="17"/>
  <c r="K726" i="17"/>
  <c r="E729" i="13"/>
  <c r="Q727" i="13"/>
  <c r="L727" i="13" s="1"/>
  <c r="AD726" i="17" l="1"/>
  <c r="AC726" i="17"/>
  <c r="AF726" i="17"/>
  <c r="AB726" i="17"/>
  <c r="X726" i="17"/>
  <c r="Q727" i="17"/>
  <c r="L727" i="17" s="1"/>
  <c r="K728" i="13"/>
  <c r="AA727" i="17"/>
  <c r="Y729" i="17"/>
  <c r="V728" i="17"/>
  <c r="Z728" i="17" s="1"/>
  <c r="S728" i="17" s="1"/>
  <c r="H728" i="13"/>
  <c r="I728" i="13"/>
  <c r="G728" i="13"/>
  <c r="J728" i="13"/>
  <c r="N729" i="13"/>
  <c r="O729" i="13"/>
  <c r="R730" i="17"/>
  <c r="W729" i="17"/>
  <c r="T729" i="17"/>
  <c r="O728" i="17"/>
  <c r="N728" i="17"/>
  <c r="K727" i="17"/>
  <c r="H727" i="17"/>
  <c r="I727" i="17"/>
  <c r="J727" i="17"/>
  <c r="G727" i="17"/>
  <c r="M728" i="17"/>
  <c r="E729" i="17"/>
  <c r="V729" i="17" s="1"/>
  <c r="F728" i="17"/>
  <c r="P728" i="17"/>
  <c r="P729" i="13"/>
  <c r="F729" i="13"/>
  <c r="M729" i="13"/>
  <c r="Q728" i="13"/>
  <c r="L728" i="13" s="1"/>
  <c r="E730" i="13"/>
  <c r="AB727" i="17" l="1"/>
  <c r="AE727" i="17"/>
  <c r="AC727" i="17"/>
  <c r="X727" i="17"/>
  <c r="AC728" i="17" s="1"/>
  <c r="AF727" i="17"/>
  <c r="AD727" i="17"/>
  <c r="J729" i="13"/>
  <c r="Q728" i="17"/>
  <c r="L728" i="17" s="1"/>
  <c r="G729" i="13"/>
  <c r="K729" i="13"/>
  <c r="AA728" i="17"/>
  <c r="J728" i="17"/>
  <c r="H728" i="17"/>
  <c r="U729" i="17"/>
  <c r="AA729" i="17" s="1"/>
  <c r="Y730" i="17"/>
  <c r="H729" i="13"/>
  <c r="I729" i="13"/>
  <c r="N730" i="13"/>
  <c r="O730" i="13"/>
  <c r="R731" i="17"/>
  <c r="W730" i="17"/>
  <c r="T730" i="17"/>
  <c r="O729" i="17"/>
  <c r="N729" i="17"/>
  <c r="G728" i="17"/>
  <c r="K728" i="17"/>
  <c r="I728" i="17"/>
  <c r="M729" i="17"/>
  <c r="P729" i="17"/>
  <c r="F729" i="17"/>
  <c r="E730" i="17"/>
  <c r="V730" i="17" s="1"/>
  <c r="P730" i="13"/>
  <c r="F730" i="13"/>
  <c r="M730" i="13"/>
  <c r="Q729" i="13"/>
  <c r="L729" i="13" s="1"/>
  <c r="E731" i="13"/>
  <c r="AF728" i="17" l="1"/>
  <c r="AD728" i="17"/>
  <c r="AB728" i="17"/>
  <c r="AE728" i="17"/>
  <c r="K730" i="13"/>
  <c r="X728" i="17"/>
  <c r="AB729" i="17" s="1"/>
  <c r="J730" i="13"/>
  <c r="Q729" i="17"/>
  <c r="L729" i="17" s="1"/>
  <c r="H730" i="13"/>
  <c r="Z729" i="17"/>
  <c r="S729" i="17" s="1"/>
  <c r="G730" i="13"/>
  <c r="Y731" i="17"/>
  <c r="U730" i="17"/>
  <c r="AA730" i="17" s="1"/>
  <c r="J729" i="17"/>
  <c r="AE729" i="17"/>
  <c r="I730" i="13"/>
  <c r="N731" i="13"/>
  <c r="O731" i="13"/>
  <c r="R732" i="17"/>
  <c r="W731" i="17"/>
  <c r="T731" i="17"/>
  <c r="O730" i="17"/>
  <c r="N730" i="17"/>
  <c r="I729" i="17"/>
  <c r="G729" i="17"/>
  <c r="H729" i="17"/>
  <c r="K729" i="17"/>
  <c r="M730" i="17"/>
  <c r="E731" i="17"/>
  <c r="V731" i="17" s="1"/>
  <c r="F730" i="17"/>
  <c r="P730" i="17"/>
  <c r="P731" i="13"/>
  <c r="F731" i="13"/>
  <c r="M731" i="13"/>
  <c r="E732" i="13"/>
  <c r="Q730" i="13"/>
  <c r="L730" i="13" s="1"/>
  <c r="AF729" i="17" l="1"/>
  <c r="AD729" i="17"/>
  <c r="X729" i="17"/>
  <c r="AC729" i="17"/>
  <c r="AC730" i="17"/>
  <c r="Z730" i="17"/>
  <c r="S730" i="17" s="1"/>
  <c r="Q730" i="17"/>
  <c r="L730" i="17" s="1"/>
  <c r="K731" i="13"/>
  <c r="J731" i="13"/>
  <c r="Y732" i="17"/>
  <c r="AE730" i="17"/>
  <c r="U731" i="17"/>
  <c r="Z731" i="17" s="1"/>
  <c r="I731" i="13"/>
  <c r="AD730" i="17"/>
  <c r="AB730" i="17"/>
  <c r="AF730" i="17"/>
  <c r="O732" i="13"/>
  <c r="N732" i="13"/>
  <c r="H731" i="13"/>
  <c r="G731" i="13"/>
  <c r="R733" i="17"/>
  <c r="W732" i="17"/>
  <c r="T732" i="17"/>
  <c r="O731" i="17"/>
  <c r="N731" i="17"/>
  <c r="P731" i="17"/>
  <c r="M731" i="17"/>
  <c r="E732" i="17"/>
  <c r="V732" i="17" s="1"/>
  <c r="F731" i="17"/>
  <c r="I730" i="17"/>
  <c r="G730" i="17"/>
  <c r="P732" i="13"/>
  <c r="F732" i="13"/>
  <c r="M732" i="13"/>
  <c r="H730" i="17"/>
  <c r="J730" i="17"/>
  <c r="K730" i="17"/>
  <c r="E733" i="13"/>
  <c r="Q731" i="13"/>
  <c r="L731" i="13" s="1"/>
  <c r="X730" i="17" l="1"/>
  <c r="AB731" i="17" s="1"/>
  <c r="S731" i="17"/>
  <c r="Q731" i="17"/>
  <c r="L731" i="17" s="1"/>
  <c r="G732" i="13"/>
  <c r="AA731" i="17"/>
  <c r="Y733" i="17"/>
  <c r="AD731" i="17"/>
  <c r="K732" i="13"/>
  <c r="I732" i="13"/>
  <c r="N733" i="13"/>
  <c r="O733" i="13"/>
  <c r="J732" i="13"/>
  <c r="H732" i="13"/>
  <c r="U732" i="17"/>
  <c r="Z732" i="17" s="1"/>
  <c r="S732" i="17" s="1"/>
  <c r="R734" i="17"/>
  <c r="W733" i="17"/>
  <c r="T733" i="17"/>
  <c r="O732" i="17"/>
  <c r="N732" i="17"/>
  <c r="I731" i="17"/>
  <c r="K731" i="17"/>
  <c r="J731" i="17"/>
  <c r="H731" i="17"/>
  <c r="G731" i="17"/>
  <c r="P732" i="17"/>
  <c r="F732" i="17"/>
  <c r="E733" i="17"/>
  <c r="U733" i="17" s="1"/>
  <c r="M732" i="17"/>
  <c r="P733" i="13"/>
  <c r="M733" i="13"/>
  <c r="F733" i="13"/>
  <c r="Q732" i="13"/>
  <c r="L732" i="13" s="1"/>
  <c r="G733" i="13" s="1"/>
  <c r="E734" i="13"/>
  <c r="AF731" i="17" l="1"/>
  <c r="AC731" i="17"/>
  <c r="X731" i="17"/>
  <c r="AD732" i="17" s="1"/>
  <c r="AE731" i="17"/>
  <c r="Q732" i="17"/>
  <c r="L732" i="17" s="1"/>
  <c r="AA732" i="17"/>
  <c r="I733" i="13"/>
  <c r="J733" i="13"/>
  <c r="Y734" i="17"/>
  <c r="V733" i="17"/>
  <c r="AA733" i="17" s="1"/>
  <c r="K733" i="13"/>
  <c r="H733" i="13"/>
  <c r="AB732" i="17"/>
  <c r="AE732" i="17"/>
  <c r="AC732" i="17"/>
  <c r="N734" i="13"/>
  <c r="O734" i="13"/>
  <c r="R735" i="17"/>
  <c r="W734" i="17"/>
  <c r="T734" i="17"/>
  <c r="O733" i="17"/>
  <c r="N733" i="17"/>
  <c r="I732" i="17"/>
  <c r="K732" i="17"/>
  <c r="H732" i="17"/>
  <c r="J732" i="17"/>
  <c r="G732" i="17"/>
  <c r="M733" i="17"/>
  <c r="F733" i="17"/>
  <c r="P733" i="17"/>
  <c r="E734" i="17"/>
  <c r="V734" i="17" s="1"/>
  <c r="P734" i="13"/>
  <c r="F734" i="13"/>
  <c r="M734" i="13"/>
  <c r="Q733" i="13"/>
  <c r="L733" i="13" s="1"/>
  <c r="E735" i="13"/>
  <c r="AF732" i="17" l="1"/>
  <c r="X732" i="17"/>
  <c r="AC733" i="17" s="1"/>
  <c r="Q733" i="17"/>
  <c r="I734" i="13"/>
  <c r="Z733" i="17"/>
  <c r="S733" i="17" s="1"/>
  <c r="K734" i="13"/>
  <c r="Y735" i="17"/>
  <c r="U734" i="17"/>
  <c r="H734" i="13"/>
  <c r="G734" i="13"/>
  <c r="N735" i="13"/>
  <c r="O735" i="13"/>
  <c r="J734" i="13"/>
  <c r="R736" i="17"/>
  <c r="W735" i="17"/>
  <c r="T735" i="17"/>
  <c r="O734" i="17"/>
  <c r="N734" i="17"/>
  <c r="H733" i="17"/>
  <c r="Q734" i="13"/>
  <c r="L734" i="13" s="1"/>
  <c r="G733" i="17"/>
  <c r="K733" i="17"/>
  <c r="L733" i="17"/>
  <c r="I733" i="17"/>
  <c r="P735" i="13"/>
  <c r="F735" i="13"/>
  <c r="M735" i="13"/>
  <c r="P734" i="17"/>
  <c r="F734" i="17"/>
  <c r="M734" i="17"/>
  <c r="E735" i="17"/>
  <c r="V735" i="17" s="1"/>
  <c r="J733" i="17"/>
  <c r="E736" i="13"/>
  <c r="K735" i="13" l="1"/>
  <c r="AD733" i="17"/>
  <c r="X733" i="17"/>
  <c r="AC734" i="17" s="1"/>
  <c r="AF733" i="17"/>
  <c r="AF734" i="17" s="1"/>
  <c r="AE733" i="17"/>
  <c r="AB733" i="17"/>
  <c r="AB734" i="17" s="1"/>
  <c r="J735" i="13"/>
  <c r="Q734" i="17"/>
  <c r="L734" i="17" s="1"/>
  <c r="G735" i="13"/>
  <c r="H735" i="13"/>
  <c r="I735" i="13"/>
  <c r="AA734" i="17"/>
  <c r="Z734" i="17"/>
  <c r="S734" i="17" s="1"/>
  <c r="Y736" i="17"/>
  <c r="AE734" i="17"/>
  <c r="O736" i="13"/>
  <c r="N736" i="13"/>
  <c r="U735" i="17"/>
  <c r="AA735" i="17" s="1"/>
  <c r="R737" i="17"/>
  <c r="W736" i="17"/>
  <c r="T736" i="17"/>
  <c r="O735" i="17"/>
  <c r="N735" i="17"/>
  <c r="K734" i="17"/>
  <c r="I734" i="17"/>
  <c r="M735" i="17"/>
  <c r="P735" i="17"/>
  <c r="F735" i="17"/>
  <c r="E736" i="17"/>
  <c r="V736" i="17" s="1"/>
  <c r="P736" i="13"/>
  <c r="F736" i="13"/>
  <c r="M736" i="13"/>
  <c r="G734" i="17"/>
  <c r="J734" i="17"/>
  <c r="H734" i="17"/>
  <c r="Q735" i="13"/>
  <c r="L735" i="13" s="1"/>
  <c r="E737" i="13"/>
  <c r="AD734" i="17" l="1"/>
  <c r="H736" i="13"/>
  <c r="I736" i="13"/>
  <c r="Q735" i="17"/>
  <c r="Z735" i="17"/>
  <c r="S735" i="17" s="1"/>
  <c r="X734" i="17"/>
  <c r="AE735" i="17" s="1"/>
  <c r="K736" i="13"/>
  <c r="J736" i="13"/>
  <c r="G736" i="13"/>
  <c r="Y737" i="17"/>
  <c r="N737" i="13"/>
  <c r="O737" i="13"/>
  <c r="R738" i="17"/>
  <c r="W737" i="17"/>
  <c r="T737" i="17"/>
  <c r="U736" i="17"/>
  <c r="AA736" i="17" s="1"/>
  <c r="N736" i="17"/>
  <c r="O736" i="17"/>
  <c r="G735" i="17"/>
  <c r="H735" i="17"/>
  <c r="J735" i="17"/>
  <c r="K735" i="17"/>
  <c r="P737" i="13"/>
  <c r="F737" i="13"/>
  <c r="M737" i="13"/>
  <c r="F736" i="17"/>
  <c r="P736" i="17"/>
  <c r="M736" i="17"/>
  <c r="E737" i="17"/>
  <c r="V737" i="17" s="1"/>
  <c r="L735" i="17"/>
  <c r="I735" i="17"/>
  <c r="E738" i="13"/>
  <c r="Q736" i="13"/>
  <c r="L736" i="13" s="1"/>
  <c r="X735" i="17" l="1"/>
  <c r="Q736" i="17"/>
  <c r="AB735" i="17"/>
  <c r="AF735" i="17"/>
  <c r="AF736" i="17" s="1"/>
  <c r="AC735" i="17"/>
  <c r="AC736" i="17" s="1"/>
  <c r="AD735" i="17"/>
  <c r="AD736" i="17" s="1"/>
  <c r="I737" i="13"/>
  <c r="G737" i="13"/>
  <c r="J737" i="13"/>
  <c r="K737" i="13"/>
  <c r="H737" i="13"/>
  <c r="Z736" i="17"/>
  <c r="S736" i="17" s="1"/>
  <c r="X736" i="17" s="1"/>
  <c r="Y738" i="17"/>
  <c r="AE736" i="17"/>
  <c r="AB736" i="17"/>
  <c r="N738" i="13"/>
  <c r="O738" i="13"/>
  <c r="U737" i="17"/>
  <c r="R739" i="17"/>
  <c r="W738" i="17"/>
  <c r="T738" i="17"/>
  <c r="O737" i="17"/>
  <c r="N737" i="17"/>
  <c r="H736" i="17"/>
  <c r="G736" i="17"/>
  <c r="I736" i="17"/>
  <c r="J736" i="17"/>
  <c r="K736" i="17"/>
  <c r="F737" i="17"/>
  <c r="P737" i="17"/>
  <c r="M737" i="17"/>
  <c r="E738" i="17"/>
  <c r="V738" i="17" s="1"/>
  <c r="P738" i="13"/>
  <c r="F738" i="13"/>
  <c r="M738" i="13"/>
  <c r="L736" i="17"/>
  <c r="E739" i="13"/>
  <c r="Q737" i="13"/>
  <c r="L737" i="13" s="1"/>
  <c r="Q737" i="17" l="1"/>
  <c r="L737" i="17" s="1"/>
  <c r="U738" i="17"/>
  <c r="Z738" i="17" s="1"/>
  <c r="K738" i="13"/>
  <c r="G738" i="13"/>
  <c r="Z737" i="17"/>
  <c r="S737" i="17" s="1"/>
  <c r="S738" i="17" s="1"/>
  <c r="AA737" i="17"/>
  <c r="J738" i="13"/>
  <c r="J739" i="13" s="1"/>
  <c r="I738" i="13"/>
  <c r="I739" i="13" s="1"/>
  <c r="H738" i="13"/>
  <c r="AF737" i="17"/>
  <c r="Y739" i="17"/>
  <c r="O739" i="13"/>
  <c r="N739" i="13"/>
  <c r="AD737" i="17"/>
  <c r="AC737" i="17"/>
  <c r="AB737" i="17"/>
  <c r="AE737" i="17"/>
  <c r="R740" i="17"/>
  <c r="W739" i="17"/>
  <c r="T739" i="17"/>
  <c r="O738" i="17"/>
  <c r="N738" i="17"/>
  <c r="J737" i="17"/>
  <c r="H737" i="17"/>
  <c r="P739" i="13"/>
  <c r="F739" i="13"/>
  <c r="M739" i="13"/>
  <c r="M738" i="17"/>
  <c r="E739" i="17"/>
  <c r="V739" i="17" s="1"/>
  <c r="F738" i="17"/>
  <c r="P738" i="17"/>
  <c r="G737" i="17"/>
  <c r="I737" i="17"/>
  <c r="K737" i="17"/>
  <c r="Q738" i="13"/>
  <c r="L738" i="13" s="1"/>
  <c r="E740" i="13"/>
  <c r="X737" i="17" l="1"/>
  <c r="AC738" i="17" s="1"/>
  <c r="Q738" i="17"/>
  <c r="L738" i="17" s="1"/>
  <c r="K739" i="13"/>
  <c r="AA738" i="17"/>
  <c r="G739" i="13"/>
  <c r="H739" i="13"/>
  <c r="Y740" i="17"/>
  <c r="N740" i="13"/>
  <c r="O740" i="13"/>
  <c r="U739" i="17"/>
  <c r="AA739" i="17" s="1"/>
  <c r="R741" i="17"/>
  <c r="W740" i="17"/>
  <c r="T740" i="17"/>
  <c r="O739" i="17"/>
  <c r="N739" i="17"/>
  <c r="H738" i="17"/>
  <c r="J738" i="17"/>
  <c r="I738" i="17"/>
  <c r="K738" i="17"/>
  <c r="G738" i="17"/>
  <c r="P740" i="13"/>
  <c r="F740" i="13"/>
  <c r="M740" i="13"/>
  <c r="E740" i="17"/>
  <c r="V740" i="17" s="1"/>
  <c r="M739" i="17"/>
  <c r="P739" i="17"/>
  <c r="F739" i="17"/>
  <c r="E741" i="13"/>
  <c r="Q739" i="13"/>
  <c r="L739" i="13" s="1"/>
  <c r="AB738" i="17" l="1"/>
  <c r="X738" i="17"/>
  <c r="AF738" i="17"/>
  <c r="AE738" i="17"/>
  <c r="AE739" i="17" s="1"/>
  <c r="AD738" i="17"/>
  <c r="AD739" i="17" s="1"/>
  <c r="H740" i="13"/>
  <c r="Q739" i="17"/>
  <c r="L739" i="17" s="1"/>
  <c r="AF739" i="17"/>
  <c r="K740" i="13"/>
  <c r="I740" i="13"/>
  <c r="G740" i="13"/>
  <c r="J740" i="13"/>
  <c r="Z739" i="17"/>
  <c r="S739" i="17" s="1"/>
  <c r="Y741" i="17"/>
  <c r="U740" i="17"/>
  <c r="Z740" i="17" s="1"/>
  <c r="AC739" i="17"/>
  <c r="Q740" i="13"/>
  <c r="L740" i="13" s="1"/>
  <c r="AB739" i="17"/>
  <c r="N741" i="13"/>
  <c r="O741" i="13"/>
  <c r="R742" i="17"/>
  <c r="W741" i="17"/>
  <c r="T741" i="17"/>
  <c r="O740" i="17"/>
  <c r="N740" i="17"/>
  <c r="J739" i="17"/>
  <c r="G739" i="17"/>
  <c r="K739" i="17"/>
  <c r="P741" i="13"/>
  <c r="M741" i="13"/>
  <c r="F741" i="13"/>
  <c r="I739" i="17"/>
  <c r="H739" i="17"/>
  <c r="M740" i="17"/>
  <c r="P740" i="17"/>
  <c r="E741" i="17"/>
  <c r="U741" i="17" s="1"/>
  <c r="F740" i="17"/>
  <c r="E742" i="13"/>
  <c r="J741" i="13" l="1"/>
  <c r="G741" i="13"/>
  <c r="I741" i="13"/>
  <c r="X739" i="17"/>
  <c r="AD740" i="17" s="1"/>
  <c r="Q740" i="17"/>
  <c r="L740" i="17" s="1"/>
  <c r="H741" i="13"/>
  <c r="K741" i="13"/>
  <c r="S740" i="17"/>
  <c r="AA740" i="17"/>
  <c r="Y742" i="17"/>
  <c r="AE740" i="17"/>
  <c r="AC740" i="17"/>
  <c r="V741" i="17"/>
  <c r="Z741" i="17" s="1"/>
  <c r="N742" i="13"/>
  <c r="O742" i="13"/>
  <c r="H740" i="17"/>
  <c r="R743" i="17"/>
  <c r="W742" i="17"/>
  <c r="T742" i="17"/>
  <c r="O741" i="17"/>
  <c r="N741" i="17"/>
  <c r="K740" i="17"/>
  <c r="G740" i="17"/>
  <c r="J740" i="17"/>
  <c r="I740" i="17"/>
  <c r="P742" i="13"/>
  <c r="F742" i="13"/>
  <c r="M742" i="13"/>
  <c r="P741" i="17"/>
  <c r="M741" i="17"/>
  <c r="F741" i="17"/>
  <c r="E742" i="17"/>
  <c r="V742" i="17" s="1"/>
  <c r="E743" i="13"/>
  <c r="Q741" i="13"/>
  <c r="L741" i="13" s="1"/>
  <c r="AF740" i="17" l="1"/>
  <c r="X740" i="17"/>
  <c r="AB740" i="17"/>
  <c r="S741" i="17"/>
  <c r="J742" i="13"/>
  <c r="Q741" i="17"/>
  <c r="L741" i="17" s="1"/>
  <c r="K742" i="13"/>
  <c r="G742" i="13"/>
  <c r="H742" i="13"/>
  <c r="I742" i="13"/>
  <c r="AA741" i="17"/>
  <c r="Y743" i="17"/>
  <c r="AE741" i="17"/>
  <c r="AD741" i="17"/>
  <c r="AC741" i="17"/>
  <c r="O743" i="13"/>
  <c r="N743" i="13"/>
  <c r="AF741" i="17"/>
  <c r="AB741" i="17"/>
  <c r="H741" i="17"/>
  <c r="U742" i="17"/>
  <c r="Z742" i="17" s="1"/>
  <c r="R744" i="17"/>
  <c r="W743" i="17"/>
  <c r="T743" i="17"/>
  <c r="O742" i="17"/>
  <c r="N742" i="17"/>
  <c r="K741" i="17"/>
  <c r="I741" i="17"/>
  <c r="F742" i="17"/>
  <c r="P742" i="17"/>
  <c r="E743" i="17"/>
  <c r="V743" i="17" s="1"/>
  <c r="M742" i="17"/>
  <c r="P743" i="13"/>
  <c r="F743" i="13"/>
  <c r="M743" i="13"/>
  <c r="G741" i="17"/>
  <c r="J741" i="17"/>
  <c r="E744" i="13"/>
  <c r="Q742" i="13"/>
  <c r="L742" i="13" s="1"/>
  <c r="K743" i="13" l="1"/>
  <c r="X741" i="17"/>
  <c r="AF742" i="17" s="1"/>
  <c r="S742" i="17"/>
  <c r="G743" i="13"/>
  <c r="Q742" i="17"/>
  <c r="L742" i="17" s="1"/>
  <c r="H743" i="13"/>
  <c r="J743" i="13"/>
  <c r="I743" i="13"/>
  <c r="AA742" i="17"/>
  <c r="Y744" i="17"/>
  <c r="U743" i="17"/>
  <c r="Z743" i="17" s="1"/>
  <c r="S743" i="17" s="1"/>
  <c r="N744" i="13"/>
  <c r="O744" i="13"/>
  <c r="AC742" i="17"/>
  <c r="AB742" i="17"/>
  <c r="R745" i="17"/>
  <c r="W744" i="17"/>
  <c r="T744" i="17"/>
  <c r="O743" i="17"/>
  <c r="N743" i="17"/>
  <c r="I742" i="17"/>
  <c r="G742" i="17"/>
  <c r="Q743" i="13"/>
  <c r="L743" i="13" s="1"/>
  <c r="P744" i="13"/>
  <c r="F744" i="13"/>
  <c r="M744" i="13"/>
  <c r="J742" i="17"/>
  <c r="H742" i="17"/>
  <c r="E744" i="17"/>
  <c r="U744" i="17" s="1"/>
  <c r="M743" i="17"/>
  <c r="P743" i="17"/>
  <c r="F743" i="17"/>
  <c r="K742" i="17"/>
  <c r="E745" i="13"/>
  <c r="X742" i="17" l="1"/>
  <c r="AD742" i="17"/>
  <c r="AD743" i="17" s="1"/>
  <c r="AE742" i="17"/>
  <c r="I744" i="13"/>
  <c r="H744" i="13"/>
  <c r="K744" i="13"/>
  <c r="J744" i="13"/>
  <c r="Q743" i="17"/>
  <c r="L743" i="17" s="1"/>
  <c r="G744" i="13"/>
  <c r="V744" i="17"/>
  <c r="Z744" i="17" s="1"/>
  <c r="S744" i="17" s="1"/>
  <c r="AA743" i="17"/>
  <c r="AF743" i="17"/>
  <c r="Y745" i="17"/>
  <c r="AE743" i="17"/>
  <c r="N745" i="13"/>
  <c r="O745" i="13"/>
  <c r="AB743" i="17"/>
  <c r="AC743" i="17"/>
  <c r="R746" i="17"/>
  <c r="W745" i="17"/>
  <c r="T745" i="17"/>
  <c r="O744" i="17"/>
  <c r="N744" i="17"/>
  <c r="K743" i="17"/>
  <c r="J743" i="17"/>
  <c r="G743" i="17"/>
  <c r="I743" i="17"/>
  <c r="H743" i="17"/>
  <c r="P745" i="13"/>
  <c r="F745" i="13"/>
  <c r="M745" i="13"/>
  <c r="F744" i="17"/>
  <c r="M744" i="17"/>
  <c r="P744" i="17"/>
  <c r="E745" i="17"/>
  <c r="V745" i="17" s="1"/>
  <c r="E746" i="13"/>
  <c r="Q744" i="13"/>
  <c r="L744" i="13" s="1"/>
  <c r="X743" i="17" l="1"/>
  <c r="Q744" i="17"/>
  <c r="L744" i="17" s="1"/>
  <c r="H745" i="13"/>
  <c r="G745" i="13"/>
  <c r="J745" i="13"/>
  <c r="I745" i="13"/>
  <c r="AA744" i="17"/>
  <c r="K745" i="13"/>
  <c r="AE744" i="17"/>
  <c r="Y746" i="17"/>
  <c r="U745" i="17"/>
  <c r="Z745" i="17" s="1"/>
  <c r="S745" i="17" s="1"/>
  <c r="AF744" i="17"/>
  <c r="AB744" i="17"/>
  <c r="AD744" i="17"/>
  <c r="N746" i="13"/>
  <c r="O746" i="13"/>
  <c r="AC744" i="17"/>
  <c r="J744" i="17"/>
  <c r="R747" i="17"/>
  <c r="W746" i="17"/>
  <c r="T746" i="17"/>
  <c r="O745" i="17"/>
  <c r="N745" i="17"/>
  <c r="K744" i="17"/>
  <c r="H744" i="17"/>
  <c r="I744" i="17"/>
  <c r="G744" i="17"/>
  <c r="M745" i="17"/>
  <c r="F745" i="17"/>
  <c r="E746" i="17"/>
  <c r="V746" i="17" s="1"/>
  <c r="P745" i="17"/>
  <c r="P746" i="13"/>
  <c r="F746" i="13"/>
  <c r="M746" i="13"/>
  <c r="Q745" i="13"/>
  <c r="L745" i="13" s="1"/>
  <c r="E747" i="13"/>
  <c r="K746" i="13" l="1"/>
  <c r="X744" i="17"/>
  <c r="AE745" i="17" s="1"/>
  <c r="Q745" i="17"/>
  <c r="L745" i="17" s="1"/>
  <c r="I746" i="13"/>
  <c r="J746" i="13"/>
  <c r="H746" i="13"/>
  <c r="G746" i="13"/>
  <c r="AA745" i="17"/>
  <c r="Y747" i="17"/>
  <c r="U746" i="17"/>
  <c r="AA746" i="17" s="1"/>
  <c r="AD745" i="17"/>
  <c r="AB745" i="17"/>
  <c r="O747" i="13"/>
  <c r="N747" i="13"/>
  <c r="AF745" i="17"/>
  <c r="AC745" i="17"/>
  <c r="R748" i="17"/>
  <c r="W747" i="17"/>
  <c r="T747" i="17"/>
  <c r="O746" i="17"/>
  <c r="N746" i="17"/>
  <c r="H745" i="17"/>
  <c r="J745" i="17"/>
  <c r="I745" i="17"/>
  <c r="G745" i="17"/>
  <c r="K745" i="17"/>
  <c r="P747" i="13"/>
  <c r="F747" i="13"/>
  <c r="M747" i="13"/>
  <c r="I747" i="13"/>
  <c r="F746" i="17"/>
  <c r="E747" i="17"/>
  <c r="V747" i="17" s="1"/>
  <c r="M746" i="17"/>
  <c r="P746" i="17"/>
  <c r="E748" i="13"/>
  <c r="Q746" i="13"/>
  <c r="L746" i="13" s="1"/>
  <c r="X745" i="17" l="1"/>
  <c r="AF746" i="17" s="1"/>
  <c r="G747" i="13"/>
  <c r="Q746" i="17"/>
  <c r="L746" i="17" s="1"/>
  <c r="H747" i="13"/>
  <c r="J747" i="13"/>
  <c r="K747" i="13"/>
  <c r="Z746" i="17"/>
  <c r="S746" i="17" s="1"/>
  <c r="Y748" i="17"/>
  <c r="N748" i="13"/>
  <c r="O748" i="13"/>
  <c r="U747" i="17"/>
  <c r="Z747" i="17" s="1"/>
  <c r="R749" i="17"/>
  <c r="W748" i="17"/>
  <c r="T748" i="17"/>
  <c r="O747" i="17"/>
  <c r="N747" i="17"/>
  <c r="K746" i="17"/>
  <c r="H746" i="17"/>
  <c r="G746" i="17"/>
  <c r="I746" i="17"/>
  <c r="J746" i="17"/>
  <c r="P748" i="13"/>
  <c r="F748" i="13"/>
  <c r="M748" i="13"/>
  <c r="P747" i="17"/>
  <c r="E748" i="17"/>
  <c r="V748" i="17" s="1"/>
  <c r="F747" i="17"/>
  <c r="M747" i="17"/>
  <c r="E749" i="13"/>
  <c r="Q747" i="13"/>
  <c r="L747" i="13" s="1"/>
  <c r="K748" i="13" l="1"/>
  <c r="AD746" i="17"/>
  <c r="AB746" i="17"/>
  <c r="AC746" i="17"/>
  <c r="AE746" i="17"/>
  <c r="H748" i="13"/>
  <c r="X746" i="17"/>
  <c r="AF747" i="17" s="1"/>
  <c r="I748" i="13"/>
  <c r="Q747" i="17"/>
  <c r="L747" i="17" s="1"/>
  <c r="G748" i="13"/>
  <c r="J748" i="13"/>
  <c r="S747" i="17"/>
  <c r="AA747" i="17"/>
  <c r="Y749" i="17"/>
  <c r="N749" i="13"/>
  <c r="O749" i="13"/>
  <c r="U748" i="17"/>
  <c r="Z748" i="17" s="1"/>
  <c r="H747" i="17"/>
  <c r="R750" i="17"/>
  <c r="W749" i="17"/>
  <c r="T749" i="17"/>
  <c r="O748" i="17"/>
  <c r="N748" i="17"/>
  <c r="I747" i="17"/>
  <c r="G747" i="17"/>
  <c r="K747" i="17"/>
  <c r="F748" i="17"/>
  <c r="M748" i="17"/>
  <c r="P748" i="17"/>
  <c r="E749" i="17"/>
  <c r="U749" i="17" s="1"/>
  <c r="P749" i="13"/>
  <c r="F749" i="13"/>
  <c r="M749" i="13"/>
  <c r="J747" i="17"/>
  <c r="Q748" i="13"/>
  <c r="L748" i="13" s="1"/>
  <c r="E750" i="13"/>
  <c r="AB747" i="17" l="1"/>
  <c r="AE747" i="17"/>
  <c r="I749" i="13"/>
  <c r="AD747" i="17"/>
  <c r="AC747" i="17"/>
  <c r="S748" i="17"/>
  <c r="X747" i="17"/>
  <c r="AC748" i="17" s="1"/>
  <c r="Q748" i="17"/>
  <c r="L748" i="17" s="1"/>
  <c r="V749" i="17"/>
  <c r="Z749" i="17" s="1"/>
  <c r="K749" i="13"/>
  <c r="G749" i="13"/>
  <c r="H749" i="13"/>
  <c r="J749" i="13"/>
  <c r="AA748" i="17"/>
  <c r="Y750" i="17"/>
  <c r="AE748" i="17"/>
  <c r="N750" i="13"/>
  <c r="O750" i="13"/>
  <c r="R751" i="17"/>
  <c r="W750" i="17"/>
  <c r="T750" i="17"/>
  <c r="O749" i="17"/>
  <c r="N749" i="17"/>
  <c r="G748" i="17"/>
  <c r="K748" i="17"/>
  <c r="J748" i="17"/>
  <c r="P750" i="13"/>
  <c r="F750" i="13"/>
  <c r="M750" i="13"/>
  <c r="H748" i="17"/>
  <c r="E750" i="17"/>
  <c r="V750" i="17" s="1"/>
  <c r="F749" i="17"/>
  <c r="P749" i="17"/>
  <c r="M749" i="17"/>
  <c r="I748" i="17"/>
  <c r="E751" i="13"/>
  <c r="Q749" i="13"/>
  <c r="L749" i="13" s="1"/>
  <c r="AD748" i="17" l="1"/>
  <c r="AF748" i="17"/>
  <c r="AB748" i="17"/>
  <c r="S749" i="17"/>
  <c r="X748" i="17"/>
  <c r="AE749" i="17" s="1"/>
  <c r="H750" i="13"/>
  <c r="AA749" i="17"/>
  <c r="Q749" i="17"/>
  <c r="L749" i="17" s="1"/>
  <c r="K750" i="13"/>
  <c r="J750" i="13"/>
  <c r="G750" i="13"/>
  <c r="I750" i="13"/>
  <c r="Y751" i="17"/>
  <c r="AC749" i="17"/>
  <c r="U750" i="17"/>
  <c r="Z750" i="17" s="1"/>
  <c r="O751" i="13"/>
  <c r="N751" i="13"/>
  <c r="R752" i="17"/>
  <c r="W751" i="17"/>
  <c r="T751" i="17"/>
  <c r="O750" i="17"/>
  <c r="N750" i="17"/>
  <c r="G749" i="17"/>
  <c r="H749" i="17"/>
  <c r="K749" i="17"/>
  <c r="J749" i="17"/>
  <c r="I749" i="17"/>
  <c r="P751" i="13"/>
  <c r="F751" i="13"/>
  <c r="M751" i="13"/>
  <c r="F750" i="17"/>
  <c r="P750" i="17"/>
  <c r="M750" i="17"/>
  <c r="E751" i="17"/>
  <c r="V751" i="17" s="1"/>
  <c r="Q750" i="13"/>
  <c r="L750" i="13" s="1"/>
  <c r="E752" i="13"/>
  <c r="AB749" i="17" l="1"/>
  <c r="AF749" i="17"/>
  <c r="H751" i="13"/>
  <c r="G751" i="13"/>
  <c r="S750" i="17"/>
  <c r="AD749" i="17"/>
  <c r="I751" i="13"/>
  <c r="X749" i="17"/>
  <c r="AE750" i="17" s="1"/>
  <c r="K751" i="13"/>
  <c r="Q750" i="17"/>
  <c r="L750" i="17" s="1"/>
  <c r="J751" i="13"/>
  <c r="AA750" i="17"/>
  <c r="Y752" i="17"/>
  <c r="U751" i="17"/>
  <c r="N752" i="13"/>
  <c r="O752" i="13"/>
  <c r="R753" i="17"/>
  <c r="W752" i="17"/>
  <c r="T752" i="17"/>
  <c r="O751" i="17"/>
  <c r="N751" i="17"/>
  <c r="G750" i="17"/>
  <c r="I750" i="17"/>
  <c r="K750" i="17"/>
  <c r="P752" i="13"/>
  <c r="F752" i="13"/>
  <c r="M752" i="13"/>
  <c r="F751" i="17"/>
  <c r="M751" i="17"/>
  <c r="E752" i="17"/>
  <c r="V752" i="17" s="1"/>
  <c r="P751" i="17"/>
  <c r="H750" i="17"/>
  <c r="J750" i="17"/>
  <c r="E753" i="13"/>
  <c r="Q751" i="13"/>
  <c r="L751" i="13" s="1"/>
  <c r="X750" i="17" l="1"/>
  <c r="AB750" i="17"/>
  <c r="AC750" i="17"/>
  <c r="AD750" i="17"/>
  <c r="AF750" i="17"/>
  <c r="AF751" i="17" s="1"/>
  <c r="G752" i="13"/>
  <c r="Q751" i="17"/>
  <c r="L751" i="17" s="1"/>
  <c r="I752" i="13"/>
  <c r="AA751" i="17"/>
  <c r="Z751" i="17"/>
  <c r="S751" i="17" s="1"/>
  <c r="H752" i="13"/>
  <c r="J752" i="13"/>
  <c r="K752" i="13"/>
  <c r="Y753" i="17"/>
  <c r="AE751" i="17"/>
  <c r="U752" i="17"/>
  <c r="Z752" i="17" s="1"/>
  <c r="Q752" i="13"/>
  <c r="L752" i="13" s="1"/>
  <c r="N753" i="13"/>
  <c r="O753" i="13"/>
  <c r="R754" i="17"/>
  <c r="W753" i="17"/>
  <c r="T753" i="17"/>
  <c r="O752" i="17"/>
  <c r="N752" i="17"/>
  <c r="K751" i="17"/>
  <c r="I751" i="17"/>
  <c r="H751" i="17"/>
  <c r="G751" i="17"/>
  <c r="J751" i="17"/>
  <c r="M752" i="17"/>
  <c r="F752" i="17"/>
  <c r="E753" i="17"/>
  <c r="V753" i="17" s="1"/>
  <c r="P752" i="17"/>
  <c r="P753" i="13"/>
  <c r="F753" i="13"/>
  <c r="M753" i="13"/>
  <c r="E754" i="13"/>
  <c r="AC751" i="17" l="1"/>
  <c r="AD751" i="17"/>
  <c r="AB751" i="17"/>
  <c r="I753" i="13"/>
  <c r="K753" i="13"/>
  <c r="Q752" i="17"/>
  <c r="L752" i="17" s="1"/>
  <c r="H753" i="13"/>
  <c r="X751" i="17"/>
  <c r="AF752" i="17" s="1"/>
  <c r="S752" i="17"/>
  <c r="J753" i="13"/>
  <c r="G753" i="13"/>
  <c r="AA752" i="17"/>
  <c r="Y754" i="17"/>
  <c r="U753" i="17"/>
  <c r="AA753" i="17" s="1"/>
  <c r="N754" i="13"/>
  <c r="O754" i="13"/>
  <c r="R755" i="17"/>
  <c r="W754" i="17"/>
  <c r="T754" i="17"/>
  <c r="N753" i="17"/>
  <c r="O753" i="17"/>
  <c r="I752" i="17"/>
  <c r="H752" i="17"/>
  <c r="K752" i="17"/>
  <c r="G752" i="17"/>
  <c r="J752" i="17"/>
  <c r="P754" i="13"/>
  <c r="F754" i="13"/>
  <c r="M754" i="13"/>
  <c r="M753" i="17"/>
  <c r="F753" i="17"/>
  <c r="P753" i="17"/>
  <c r="E754" i="17"/>
  <c r="V754" i="17" s="1"/>
  <c r="E755" i="13"/>
  <c r="Q753" i="13"/>
  <c r="L753" i="13" s="1"/>
  <c r="AC752" i="17" l="1"/>
  <c r="X752" i="17"/>
  <c r="G754" i="13"/>
  <c r="AE752" i="17"/>
  <c r="AB752" i="17"/>
  <c r="AB753" i="17" s="1"/>
  <c r="K754" i="13"/>
  <c r="AD752" i="17"/>
  <c r="AD753" i="17" s="1"/>
  <c r="J754" i="13"/>
  <c r="Q753" i="17"/>
  <c r="L753" i="17" s="1"/>
  <c r="I754" i="13"/>
  <c r="H754" i="13"/>
  <c r="Z753" i="17"/>
  <c r="S753" i="17" s="1"/>
  <c r="AF753" i="17"/>
  <c r="Y755" i="17"/>
  <c r="O755" i="13"/>
  <c r="N755" i="13"/>
  <c r="U754" i="17"/>
  <c r="AA754" i="17" s="1"/>
  <c r="R756" i="17"/>
  <c r="W755" i="17"/>
  <c r="T755" i="17"/>
  <c r="O754" i="17"/>
  <c r="N754" i="17"/>
  <c r="K753" i="17"/>
  <c r="I753" i="17"/>
  <c r="H753" i="17"/>
  <c r="J753" i="17"/>
  <c r="P755" i="13"/>
  <c r="F755" i="13"/>
  <c r="M755" i="13"/>
  <c r="F754" i="17"/>
  <c r="E755" i="17"/>
  <c r="V755" i="17" s="1"/>
  <c r="P754" i="17"/>
  <c r="M754" i="17"/>
  <c r="G753" i="17"/>
  <c r="E756" i="13"/>
  <c r="Q754" i="13"/>
  <c r="L754" i="13" s="1"/>
  <c r="AC753" i="17" l="1"/>
  <c r="AE753" i="17"/>
  <c r="X753" i="17"/>
  <c r="H755" i="13"/>
  <c r="Q754" i="17"/>
  <c r="L754" i="17" s="1"/>
  <c r="K755" i="13"/>
  <c r="I755" i="13"/>
  <c r="G755" i="13"/>
  <c r="U755" i="17"/>
  <c r="Z755" i="17" s="1"/>
  <c r="J755" i="13"/>
  <c r="Z754" i="17"/>
  <c r="S754" i="17" s="1"/>
  <c r="Y756" i="17"/>
  <c r="AB754" i="17"/>
  <c r="AE754" i="17"/>
  <c r="N756" i="13"/>
  <c r="O756" i="13"/>
  <c r="R757" i="17"/>
  <c r="W756" i="17"/>
  <c r="T756" i="17"/>
  <c r="O755" i="17"/>
  <c r="N755" i="17"/>
  <c r="H754" i="17"/>
  <c r="K754" i="17"/>
  <c r="I754" i="17"/>
  <c r="G754" i="17"/>
  <c r="J754" i="17"/>
  <c r="P756" i="13"/>
  <c r="F756" i="13"/>
  <c r="M756" i="13"/>
  <c r="M755" i="17"/>
  <c r="P755" i="17"/>
  <c r="F755" i="17"/>
  <c r="E756" i="17"/>
  <c r="V756" i="17" s="1"/>
  <c r="Q755" i="13"/>
  <c r="L755" i="13" s="1"/>
  <c r="E757" i="13"/>
  <c r="J756" i="13" l="1"/>
  <c r="AC754" i="17"/>
  <c r="AF754" i="17"/>
  <c r="AD754" i="17"/>
  <c r="S755" i="17"/>
  <c r="G756" i="13"/>
  <c r="I756" i="13"/>
  <c r="AA755" i="17"/>
  <c r="X754" i="17"/>
  <c r="Q755" i="17"/>
  <c r="L755" i="17" s="1"/>
  <c r="H756" i="13"/>
  <c r="K756" i="13"/>
  <c r="Y757" i="17"/>
  <c r="O757" i="13"/>
  <c r="N757" i="13"/>
  <c r="U756" i="17"/>
  <c r="Z756" i="17" s="1"/>
  <c r="S756" i="17" s="1"/>
  <c r="R758" i="17"/>
  <c r="W757" i="17"/>
  <c r="T757" i="17"/>
  <c r="O756" i="17"/>
  <c r="N756" i="17"/>
  <c r="I755" i="17"/>
  <c r="J755" i="17"/>
  <c r="K755" i="17"/>
  <c r="H755" i="17"/>
  <c r="G755" i="17"/>
  <c r="P757" i="13"/>
  <c r="M757" i="13"/>
  <c r="F757" i="13"/>
  <c r="F756" i="17"/>
  <c r="E757" i="17"/>
  <c r="V757" i="17" s="1"/>
  <c r="P756" i="17"/>
  <c r="M756" i="17"/>
  <c r="Q756" i="13"/>
  <c r="L756" i="13" s="1"/>
  <c r="E758" i="13"/>
  <c r="AD755" i="17" l="1"/>
  <c r="H757" i="13"/>
  <c r="X755" i="17"/>
  <c r="AC755" i="17"/>
  <c r="AB755" i="17"/>
  <c r="AB756" i="17" s="1"/>
  <c r="AE755" i="17"/>
  <c r="AE756" i="17" s="1"/>
  <c r="K757" i="13"/>
  <c r="Q756" i="17"/>
  <c r="L756" i="17" s="1"/>
  <c r="AF755" i="17"/>
  <c r="J757" i="13"/>
  <c r="I757" i="13"/>
  <c r="G757" i="13"/>
  <c r="AA756" i="17"/>
  <c r="Y758" i="17"/>
  <c r="AD756" i="17"/>
  <c r="AC756" i="17"/>
  <c r="N758" i="13"/>
  <c r="O758" i="13"/>
  <c r="U757" i="17"/>
  <c r="Z757" i="17" s="1"/>
  <c r="S757" i="17" s="1"/>
  <c r="R759" i="17"/>
  <c r="W758" i="17"/>
  <c r="T758" i="17"/>
  <c r="O757" i="17"/>
  <c r="N757" i="17"/>
  <c r="G756" i="17"/>
  <c r="I756" i="17"/>
  <c r="M757" i="17"/>
  <c r="E758" i="17"/>
  <c r="V758" i="17" s="1"/>
  <c r="P757" i="17"/>
  <c r="F757" i="17"/>
  <c r="K756" i="17"/>
  <c r="J756" i="17"/>
  <c r="P758" i="13"/>
  <c r="F758" i="13"/>
  <c r="M758" i="13"/>
  <c r="H756" i="17"/>
  <c r="E759" i="13"/>
  <c r="Q757" i="13"/>
  <c r="L757" i="13" s="1"/>
  <c r="AF756" i="17" l="1"/>
  <c r="X756" i="17"/>
  <c r="AB757" i="17" s="1"/>
  <c r="I758" i="13"/>
  <c r="G758" i="13"/>
  <c r="Q757" i="17"/>
  <c r="L757" i="17" s="1"/>
  <c r="J758" i="13"/>
  <c r="K758" i="13"/>
  <c r="H758" i="13"/>
  <c r="AA757" i="17"/>
  <c r="AC757" i="17"/>
  <c r="Y759" i="17"/>
  <c r="Q758" i="13"/>
  <c r="L758" i="13" s="1"/>
  <c r="O759" i="13"/>
  <c r="N759" i="13"/>
  <c r="U758" i="17"/>
  <c r="R760" i="17"/>
  <c r="W759" i="17"/>
  <c r="T759" i="17"/>
  <c r="O758" i="17"/>
  <c r="N758" i="17"/>
  <c r="I757" i="17"/>
  <c r="H757" i="17"/>
  <c r="J757" i="17"/>
  <c r="K757" i="17"/>
  <c r="G757" i="17"/>
  <c r="M758" i="17"/>
  <c r="F758" i="17"/>
  <c r="P758" i="17"/>
  <c r="E759" i="17"/>
  <c r="V759" i="17" s="1"/>
  <c r="P759" i="13"/>
  <c r="M759" i="13"/>
  <c r="F759" i="13"/>
  <c r="E760" i="13"/>
  <c r="K759" i="13" l="1"/>
  <c r="H759" i="13"/>
  <c r="G759" i="13"/>
  <c r="AD757" i="17"/>
  <c r="AE757" i="17"/>
  <c r="AF757" i="17"/>
  <c r="X757" i="17"/>
  <c r="AE758" i="17" s="1"/>
  <c r="Q758" i="17"/>
  <c r="L758" i="17" s="1"/>
  <c r="I759" i="13"/>
  <c r="J759" i="13"/>
  <c r="Z758" i="17"/>
  <c r="S758" i="17" s="1"/>
  <c r="AA758" i="17"/>
  <c r="Y760" i="17"/>
  <c r="U759" i="17"/>
  <c r="AA759" i="17" s="1"/>
  <c r="N760" i="13"/>
  <c r="O760" i="13"/>
  <c r="R761" i="17"/>
  <c r="W760" i="17"/>
  <c r="T760" i="17"/>
  <c r="O759" i="17"/>
  <c r="N759" i="17"/>
  <c r="G758" i="17"/>
  <c r="I758" i="17"/>
  <c r="J758" i="17"/>
  <c r="M759" i="17"/>
  <c r="F759" i="17"/>
  <c r="P759" i="17"/>
  <c r="E760" i="17"/>
  <c r="V760" i="17" s="1"/>
  <c r="P760" i="13"/>
  <c r="M760" i="13"/>
  <c r="F760" i="13"/>
  <c r="H758" i="17"/>
  <c r="K758" i="17"/>
  <c r="E761" i="13"/>
  <c r="Q759" i="13"/>
  <c r="L759" i="13" s="1"/>
  <c r="AD758" i="17" l="1"/>
  <c r="AF758" i="17"/>
  <c r="AB758" i="17"/>
  <c r="I760" i="13"/>
  <c r="AC758" i="17"/>
  <c r="X758" i="17"/>
  <c r="AF759" i="17" s="1"/>
  <c r="U760" i="17"/>
  <c r="Z760" i="17" s="1"/>
  <c r="Q759" i="17"/>
  <c r="L759" i="17" s="1"/>
  <c r="J760" i="13"/>
  <c r="K760" i="13"/>
  <c r="H760" i="13"/>
  <c r="G760" i="13"/>
  <c r="Z759" i="17"/>
  <c r="S759" i="17" s="1"/>
  <c r="Y761" i="17"/>
  <c r="O761" i="13"/>
  <c r="N761" i="13"/>
  <c r="R762" i="17"/>
  <c r="W761" i="17"/>
  <c r="T761" i="17"/>
  <c r="O760" i="17"/>
  <c r="N760" i="17"/>
  <c r="H759" i="17"/>
  <c r="I759" i="17"/>
  <c r="J759" i="17"/>
  <c r="K759" i="17"/>
  <c r="M760" i="17"/>
  <c r="P760" i="17"/>
  <c r="E761" i="17"/>
  <c r="V761" i="17" s="1"/>
  <c r="F760" i="17"/>
  <c r="G759" i="17"/>
  <c r="P761" i="13"/>
  <c r="F761" i="13"/>
  <c r="M761" i="13"/>
  <c r="Q760" i="13"/>
  <c r="L760" i="13" s="1"/>
  <c r="E762" i="13"/>
  <c r="AE759" i="17" l="1"/>
  <c r="X759" i="17"/>
  <c r="AF760" i="17" s="1"/>
  <c r="AB759" i="17"/>
  <c r="AD759" i="17"/>
  <c r="AD760" i="17" s="1"/>
  <c r="AC759" i="17"/>
  <c r="AC760" i="17" s="1"/>
  <c r="Q760" i="17"/>
  <c r="L760" i="17" s="1"/>
  <c r="AA760" i="17"/>
  <c r="S760" i="17"/>
  <c r="G761" i="13"/>
  <c r="H761" i="13"/>
  <c r="J761" i="13"/>
  <c r="I761" i="13"/>
  <c r="K761" i="13"/>
  <c r="AE760" i="17"/>
  <c r="Y762" i="17"/>
  <c r="U761" i="17"/>
  <c r="Z761" i="17" s="1"/>
  <c r="H760" i="17"/>
  <c r="N762" i="13"/>
  <c r="O762" i="13"/>
  <c r="R763" i="17"/>
  <c r="W762" i="17"/>
  <c r="T762" i="17"/>
  <c r="O761" i="17"/>
  <c r="N761" i="17"/>
  <c r="G760" i="17"/>
  <c r="K760" i="17"/>
  <c r="P762" i="13"/>
  <c r="F762" i="13"/>
  <c r="M762" i="13"/>
  <c r="J760" i="17"/>
  <c r="F761" i="17"/>
  <c r="P761" i="17"/>
  <c r="M761" i="17"/>
  <c r="E762" i="17"/>
  <c r="V762" i="17" s="1"/>
  <c r="I760" i="17"/>
  <c r="Q761" i="13"/>
  <c r="L761" i="13" s="1"/>
  <c r="E763" i="13"/>
  <c r="AB760" i="17" l="1"/>
  <c r="S761" i="17"/>
  <c r="K762" i="13"/>
  <c r="G762" i="13"/>
  <c r="I762" i="13"/>
  <c r="X760" i="17"/>
  <c r="AF761" i="17" s="1"/>
  <c r="J762" i="13"/>
  <c r="Q761" i="17"/>
  <c r="L761" i="17" s="1"/>
  <c r="H762" i="13"/>
  <c r="AA761" i="17"/>
  <c r="H761" i="17"/>
  <c r="Y763" i="17"/>
  <c r="U762" i="17"/>
  <c r="O763" i="13"/>
  <c r="N763" i="13"/>
  <c r="R764" i="17"/>
  <c r="W763" i="17"/>
  <c r="T763" i="17"/>
  <c r="O762" i="17"/>
  <c r="N762" i="17"/>
  <c r="K761" i="17"/>
  <c r="I761" i="17"/>
  <c r="G761" i="17"/>
  <c r="J761" i="17"/>
  <c r="P763" i="13"/>
  <c r="F763" i="13"/>
  <c r="M763" i="13"/>
  <c r="P762" i="17"/>
  <c r="F762" i="17"/>
  <c r="E763" i="17"/>
  <c r="V763" i="17" s="1"/>
  <c r="M762" i="17"/>
  <c r="E764" i="13"/>
  <c r="Q762" i="13"/>
  <c r="L762" i="13" s="1"/>
  <c r="AD761" i="17" l="1"/>
  <c r="J763" i="13"/>
  <c r="AB761" i="17"/>
  <c r="I763" i="13"/>
  <c r="AC761" i="17"/>
  <c r="G763" i="13"/>
  <c r="AE761" i="17"/>
  <c r="X761" i="17"/>
  <c r="AD762" i="17" s="1"/>
  <c r="H763" i="13"/>
  <c r="Q762" i="17"/>
  <c r="L762" i="17" s="1"/>
  <c r="AA762" i="17"/>
  <c r="Z762" i="17"/>
  <c r="S762" i="17" s="1"/>
  <c r="K763" i="13"/>
  <c r="Y764" i="17"/>
  <c r="K762" i="17"/>
  <c r="N764" i="13"/>
  <c r="O764" i="13"/>
  <c r="U763" i="17"/>
  <c r="Z763" i="17" s="1"/>
  <c r="R765" i="17"/>
  <c r="W764" i="17"/>
  <c r="T764" i="17"/>
  <c r="O763" i="17"/>
  <c r="N763" i="17"/>
  <c r="J762" i="17"/>
  <c r="G762" i="17"/>
  <c r="Q763" i="13"/>
  <c r="L763" i="13" s="1"/>
  <c r="H762" i="17"/>
  <c r="I762" i="17"/>
  <c r="P764" i="13"/>
  <c r="F764" i="13"/>
  <c r="M764" i="13"/>
  <c r="E764" i="17"/>
  <c r="V764" i="17" s="1"/>
  <c r="M763" i="17"/>
  <c r="P763" i="17"/>
  <c r="F763" i="17"/>
  <c r="E765" i="13"/>
  <c r="AB762" i="17" l="1"/>
  <c r="AE762" i="17"/>
  <c r="AC762" i="17"/>
  <c r="AF762" i="17"/>
  <c r="S763" i="17"/>
  <c r="H764" i="13"/>
  <c r="X762" i="17"/>
  <c r="AE763" i="17" s="1"/>
  <c r="J764" i="13"/>
  <c r="Q763" i="17"/>
  <c r="L763" i="17" s="1"/>
  <c r="G764" i="13"/>
  <c r="K764" i="13"/>
  <c r="AA763" i="17"/>
  <c r="I764" i="13"/>
  <c r="Y765" i="17"/>
  <c r="U764" i="17"/>
  <c r="O765" i="13"/>
  <c r="N765" i="13"/>
  <c r="R766" i="17"/>
  <c r="W765" i="17"/>
  <c r="T765" i="17"/>
  <c r="O764" i="17"/>
  <c r="N764" i="17"/>
  <c r="H763" i="17"/>
  <c r="G763" i="17"/>
  <c r="I763" i="17"/>
  <c r="K763" i="17"/>
  <c r="F764" i="17"/>
  <c r="P764" i="17"/>
  <c r="E765" i="17"/>
  <c r="U765" i="17" s="1"/>
  <c r="M764" i="17"/>
  <c r="J763" i="17"/>
  <c r="P765" i="13"/>
  <c r="F765" i="13"/>
  <c r="M765" i="13"/>
  <c r="E766" i="13"/>
  <c r="Q764" i="13"/>
  <c r="L764" i="13" s="1"/>
  <c r="AF763" i="17" l="1"/>
  <c r="AC763" i="17"/>
  <c r="AB763" i="17"/>
  <c r="X763" i="17"/>
  <c r="AD763" i="17"/>
  <c r="AD764" i="17" s="1"/>
  <c r="H765" i="13"/>
  <c r="Q764" i="17"/>
  <c r="L764" i="17" s="1"/>
  <c r="I765" i="13"/>
  <c r="AA764" i="17"/>
  <c r="Z764" i="17"/>
  <c r="S764" i="17" s="1"/>
  <c r="K765" i="13"/>
  <c r="J765" i="13"/>
  <c r="V765" i="17"/>
  <c r="Z765" i="17" s="1"/>
  <c r="G765" i="13"/>
  <c r="AC764" i="17"/>
  <c r="Y766" i="17"/>
  <c r="N766" i="13"/>
  <c r="O766" i="13"/>
  <c r="J764" i="17"/>
  <c r="R767" i="17"/>
  <c r="W766" i="17"/>
  <c r="T766" i="17"/>
  <c r="O765" i="17"/>
  <c r="N765" i="17"/>
  <c r="H764" i="17"/>
  <c r="E766" i="17"/>
  <c r="V766" i="17" s="1"/>
  <c r="M765" i="17"/>
  <c r="F765" i="17"/>
  <c r="P765" i="17"/>
  <c r="G764" i="17"/>
  <c r="I764" i="17"/>
  <c r="P766" i="13"/>
  <c r="F766" i="13"/>
  <c r="M766" i="13"/>
  <c r="K764" i="17"/>
  <c r="E767" i="13"/>
  <c r="Q765" i="13"/>
  <c r="L765" i="13" s="1"/>
  <c r="AF764" i="17" l="1"/>
  <c r="AB764" i="17"/>
  <c r="AE764" i="17"/>
  <c r="X764" i="17"/>
  <c r="AF765" i="17" s="1"/>
  <c r="S765" i="17"/>
  <c r="G766" i="13"/>
  <c r="Q765" i="17"/>
  <c r="L765" i="17" s="1"/>
  <c r="J766" i="13"/>
  <c r="I766" i="13"/>
  <c r="K766" i="13"/>
  <c r="H766" i="13"/>
  <c r="AA765" i="17"/>
  <c r="U766" i="17"/>
  <c r="Z766" i="17" s="1"/>
  <c r="S766" i="17" s="1"/>
  <c r="Y767" i="17"/>
  <c r="AC765" i="17"/>
  <c r="AE765" i="17"/>
  <c r="O767" i="13"/>
  <c r="N767" i="13"/>
  <c r="J765" i="17"/>
  <c r="R768" i="17"/>
  <c r="W767" i="17"/>
  <c r="T767" i="17"/>
  <c r="O766" i="17"/>
  <c r="N766" i="17"/>
  <c r="H765" i="17"/>
  <c r="I765" i="17"/>
  <c r="G765" i="17"/>
  <c r="K765" i="17"/>
  <c r="P767" i="13"/>
  <c r="F767" i="13"/>
  <c r="M767" i="13"/>
  <c r="M766" i="17"/>
  <c r="P766" i="17"/>
  <c r="E767" i="17"/>
  <c r="V767" i="17" s="1"/>
  <c r="F766" i="17"/>
  <c r="E768" i="13"/>
  <c r="Q766" i="13"/>
  <c r="L766" i="13" s="1"/>
  <c r="AD765" i="17" l="1"/>
  <c r="AB765" i="17"/>
  <c r="G767" i="13"/>
  <c r="K767" i="13"/>
  <c r="X765" i="17"/>
  <c r="AF766" i="17" s="1"/>
  <c r="Q766" i="17"/>
  <c r="L766" i="17" s="1"/>
  <c r="H767" i="13"/>
  <c r="J767" i="13"/>
  <c r="I767" i="13"/>
  <c r="AA766" i="17"/>
  <c r="Y768" i="17"/>
  <c r="N768" i="13"/>
  <c r="O768" i="13"/>
  <c r="AB766" i="17"/>
  <c r="U767" i="17"/>
  <c r="Z767" i="17" s="1"/>
  <c r="S767" i="17" s="1"/>
  <c r="R769" i="17"/>
  <c r="W768" i="17"/>
  <c r="T768" i="17"/>
  <c r="O767" i="17"/>
  <c r="N767" i="17"/>
  <c r="G766" i="17"/>
  <c r="K766" i="17"/>
  <c r="I766" i="17"/>
  <c r="H766" i="17"/>
  <c r="J766" i="17"/>
  <c r="M767" i="17"/>
  <c r="E768" i="17"/>
  <c r="U768" i="17" s="1"/>
  <c r="P767" i="17"/>
  <c r="F767" i="17"/>
  <c r="P768" i="13"/>
  <c r="F768" i="13"/>
  <c r="M768" i="13"/>
  <c r="Q767" i="13"/>
  <c r="L767" i="13" s="1"/>
  <c r="E769" i="13"/>
  <c r="AD766" i="17" l="1"/>
  <c r="X766" i="17"/>
  <c r="AE766" i="17"/>
  <c r="AC766" i="17"/>
  <c r="AC767" i="17" s="1"/>
  <c r="H768" i="13"/>
  <c r="I768" i="13"/>
  <c r="J768" i="13"/>
  <c r="Q767" i="17"/>
  <c r="L767" i="17" s="1"/>
  <c r="K768" i="13"/>
  <c r="G768" i="13"/>
  <c r="AA767" i="17"/>
  <c r="Y769" i="17"/>
  <c r="V768" i="17"/>
  <c r="Z768" i="17" s="1"/>
  <c r="S768" i="17" s="1"/>
  <c r="AB767" i="17"/>
  <c r="AD767" i="17"/>
  <c r="AE767" i="17"/>
  <c r="N769" i="13"/>
  <c r="O769" i="13"/>
  <c r="AF767" i="17"/>
  <c r="R770" i="17"/>
  <c r="W769" i="17"/>
  <c r="T769" i="17"/>
  <c r="O768" i="17"/>
  <c r="N768" i="17"/>
  <c r="I767" i="17"/>
  <c r="J767" i="17"/>
  <c r="G767" i="17"/>
  <c r="K767" i="17"/>
  <c r="E769" i="17"/>
  <c r="U769" i="17" s="1"/>
  <c r="P768" i="17"/>
  <c r="M768" i="17"/>
  <c r="F768" i="17"/>
  <c r="P769" i="13"/>
  <c r="F769" i="13"/>
  <c r="M769" i="13"/>
  <c r="H767" i="17"/>
  <c r="E770" i="13"/>
  <c r="Q768" i="13"/>
  <c r="L768" i="13" s="1"/>
  <c r="X767" i="17" l="1"/>
  <c r="AC768" i="17" s="1"/>
  <c r="G769" i="13"/>
  <c r="I769" i="13"/>
  <c r="H769" i="13"/>
  <c r="Q768" i="17"/>
  <c r="L768" i="17" s="1"/>
  <c r="J769" i="13"/>
  <c r="K769" i="13"/>
  <c r="AA768" i="17"/>
  <c r="Y770" i="17"/>
  <c r="N770" i="13"/>
  <c r="O770" i="13"/>
  <c r="R771" i="17"/>
  <c r="W770" i="17"/>
  <c r="T770" i="17"/>
  <c r="V769" i="17"/>
  <c r="AA769" i="17" s="1"/>
  <c r="O769" i="17"/>
  <c r="N769" i="17"/>
  <c r="H768" i="17"/>
  <c r="K768" i="17"/>
  <c r="J768" i="17"/>
  <c r="G768" i="17"/>
  <c r="E770" i="17"/>
  <c r="V770" i="17" s="1"/>
  <c r="P769" i="17"/>
  <c r="M769" i="17"/>
  <c r="F769" i="17"/>
  <c r="P770" i="13"/>
  <c r="F770" i="13"/>
  <c r="M770" i="13"/>
  <c r="I768" i="17"/>
  <c r="Q769" i="13"/>
  <c r="L769" i="13" s="1"/>
  <c r="E771" i="13"/>
  <c r="I770" i="13" l="1"/>
  <c r="AB768" i="17"/>
  <c r="AE768" i="17"/>
  <c r="AD768" i="17"/>
  <c r="AF768" i="17"/>
  <c r="H770" i="13"/>
  <c r="X768" i="17"/>
  <c r="AC769" i="17" s="1"/>
  <c r="Q769" i="17"/>
  <c r="L769" i="17" s="1"/>
  <c r="J770" i="13"/>
  <c r="K770" i="13"/>
  <c r="G770" i="13"/>
  <c r="Z769" i="17"/>
  <c r="S769" i="17" s="1"/>
  <c r="Y771" i="17"/>
  <c r="O771" i="13"/>
  <c r="N771" i="13"/>
  <c r="U770" i="17"/>
  <c r="Z770" i="17" s="1"/>
  <c r="R772" i="17"/>
  <c r="W771" i="17"/>
  <c r="T771" i="17"/>
  <c r="O770" i="17"/>
  <c r="N770" i="17"/>
  <c r="I769" i="17"/>
  <c r="K769" i="17"/>
  <c r="F770" i="17"/>
  <c r="P770" i="17"/>
  <c r="M770" i="17"/>
  <c r="E771" i="17"/>
  <c r="V771" i="17" s="1"/>
  <c r="P771" i="13"/>
  <c r="F771" i="13"/>
  <c r="M771" i="13"/>
  <c r="J769" i="17"/>
  <c r="G769" i="17"/>
  <c r="H769" i="17"/>
  <c r="E772" i="13"/>
  <c r="Q770" i="13"/>
  <c r="L770" i="13" s="1"/>
  <c r="AD769" i="17" l="1"/>
  <c r="AF769" i="17"/>
  <c r="AE769" i="17"/>
  <c r="AB769" i="17"/>
  <c r="X769" i="17"/>
  <c r="AC770" i="17" s="1"/>
  <c r="Q770" i="17"/>
  <c r="L770" i="17" s="1"/>
  <c r="K771" i="13"/>
  <c r="I771" i="13"/>
  <c r="G771" i="13"/>
  <c r="H771" i="13"/>
  <c r="J771" i="13"/>
  <c r="S770" i="17"/>
  <c r="AA770" i="17"/>
  <c r="Y772" i="17"/>
  <c r="AF770" i="17"/>
  <c r="U771" i="17"/>
  <c r="Z771" i="17" s="1"/>
  <c r="N772" i="13"/>
  <c r="O772" i="13"/>
  <c r="R773" i="17"/>
  <c r="W772" i="17"/>
  <c r="T772" i="17"/>
  <c r="O771" i="17"/>
  <c r="N771" i="17"/>
  <c r="H770" i="17"/>
  <c r="K770" i="17"/>
  <c r="J770" i="17"/>
  <c r="I770" i="17"/>
  <c r="G770" i="17"/>
  <c r="P772" i="13"/>
  <c r="F772" i="13"/>
  <c r="M772" i="13"/>
  <c r="E772" i="17"/>
  <c r="V772" i="17" s="1"/>
  <c r="F771" i="17"/>
  <c r="P771" i="17"/>
  <c r="M771" i="17"/>
  <c r="Q771" i="13"/>
  <c r="L771" i="13" s="1"/>
  <c r="E773" i="13"/>
  <c r="K772" i="13" l="1"/>
  <c r="AD770" i="17"/>
  <c r="AB770" i="17"/>
  <c r="AE770" i="17"/>
  <c r="J772" i="13"/>
  <c r="X770" i="17"/>
  <c r="AF771" i="17" s="1"/>
  <c r="Q771" i="17"/>
  <c r="L771" i="17" s="1"/>
  <c r="S771" i="17"/>
  <c r="G772" i="13"/>
  <c r="H772" i="13"/>
  <c r="I772" i="13"/>
  <c r="AA771" i="17"/>
  <c r="Y773" i="17"/>
  <c r="U772" i="17"/>
  <c r="AA772" i="17" s="1"/>
  <c r="N773" i="13"/>
  <c r="O773" i="13"/>
  <c r="I771" i="17"/>
  <c r="R774" i="17"/>
  <c r="W773" i="17"/>
  <c r="T773" i="17"/>
  <c r="O772" i="17"/>
  <c r="N772" i="17"/>
  <c r="G771" i="17"/>
  <c r="K771" i="17"/>
  <c r="H771" i="17"/>
  <c r="P773" i="13"/>
  <c r="F773" i="13"/>
  <c r="M773" i="13"/>
  <c r="J771" i="17"/>
  <c r="M772" i="17"/>
  <c r="F772" i="17"/>
  <c r="P772" i="17"/>
  <c r="E773" i="17"/>
  <c r="V773" i="17" s="1"/>
  <c r="Q772" i="13"/>
  <c r="L772" i="13" s="1"/>
  <c r="E774" i="13"/>
  <c r="Z772" i="17" l="1"/>
  <c r="S772" i="17" s="1"/>
  <c r="AE771" i="17"/>
  <c r="AC771" i="17"/>
  <c r="X771" i="17"/>
  <c r="AF772" i="17" s="1"/>
  <c r="G773" i="13"/>
  <c r="AD771" i="17"/>
  <c r="AD772" i="17" s="1"/>
  <c r="AB771" i="17"/>
  <c r="AB772" i="17" s="1"/>
  <c r="H773" i="13"/>
  <c r="K773" i="13"/>
  <c r="Q772" i="17"/>
  <c r="J773" i="13"/>
  <c r="I773" i="13"/>
  <c r="Y774" i="17"/>
  <c r="AC772" i="17"/>
  <c r="N774" i="13"/>
  <c r="O774" i="13"/>
  <c r="U773" i="17"/>
  <c r="Z773" i="17" s="1"/>
  <c r="S773" i="17" s="1"/>
  <c r="G772" i="17"/>
  <c r="R775" i="17"/>
  <c r="W774" i="17"/>
  <c r="T774" i="17"/>
  <c r="N773" i="17"/>
  <c r="O773" i="17"/>
  <c r="J772" i="17"/>
  <c r="K772" i="17"/>
  <c r="I772" i="17"/>
  <c r="H772" i="17"/>
  <c r="P774" i="13"/>
  <c r="F774" i="13"/>
  <c r="M774" i="13"/>
  <c r="F773" i="17"/>
  <c r="M773" i="17"/>
  <c r="E774" i="17"/>
  <c r="U774" i="17" s="1"/>
  <c r="P773" i="17"/>
  <c r="Q773" i="13"/>
  <c r="L773" i="13" s="1"/>
  <c r="E775" i="13"/>
  <c r="AE772" i="17" l="1"/>
  <c r="X772" i="17"/>
  <c r="AB773" i="17" s="1"/>
  <c r="L772" i="17"/>
  <c r="G773" i="17" s="1"/>
  <c r="Q773" i="17"/>
  <c r="L773" i="17" s="1"/>
  <c r="H774" i="13"/>
  <c r="I774" i="13"/>
  <c r="G774" i="13"/>
  <c r="J774" i="13"/>
  <c r="K774" i="13"/>
  <c r="AA773" i="17"/>
  <c r="Y775" i="17"/>
  <c r="AF773" i="17"/>
  <c r="AC773" i="17"/>
  <c r="AD773" i="17"/>
  <c r="AE773" i="17"/>
  <c r="O775" i="13"/>
  <c r="N775" i="13"/>
  <c r="V774" i="17"/>
  <c r="Z774" i="17" s="1"/>
  <c r="S774" i="17" s="1"/>
  <c r="R776" i="17"/>
  <c r="W775" i="17"/>
  <c r="T775" i="17"/>
  <c r="O774" i="17"/>
  <c r="N774" i="17"/>
  <c r="P775" i="13"/>
  <c r="F775" i="13"/>
  <c r="M775" i="13"/>
  <c r="M774" i="17"/>
  <c r="P774" i="17"/>
  <c r="E775" i="17"/>
  <c r="V775" i="17" s="1"/>
  <c r="F774" i="17"/>
  <c r="E776" i="13"/>
  <c r="Q774" i="13"/>
  <c r="L774" i="13" s="1"/>
  <c r="J773" i="17" l="1"/>
  <c r="J774" i="17" s="1"/>
  <c r="H775" i="13"/>
  <c r="K775" i="13"/>
  <c r="H773" i="17"/>
  <c r="I773" i="17"/>
  <c r="I774" i="17" s="1"/>
  <c r="K773" i="17"/>
  <c r="K774" i="17" s="1"/>
  <c r="X773" i="17"/>
  <c r="AF774" i="17" s="1"/>
  <c r="Q774" i="17"/>
  <c r="L774" i="17" s="1"/>
  <c r="J775" i="13"/>
  <c r="G775" i="13"/>
  <c r="I775" i="13"/>
  <c r="AA774" i="17"/>
  <c r="Y776" i="17"/>
  <c r="U775" i="17"/>
  <c r="Z775" i="17" s="1"/>
  <c r="S775" i="17" s="1"/>
  <c r="N776" i="13"/>
  <c r="O776" i="13"/>
  <c r="R777" i="17"/>
  <c r="W776" i="17"/>
  <c r="T776" i="17"/>
  <c r="O775" i="17"/>
  <c r="N775" i="17"/>
  <c r="G774" i="17"/>
  <c r="H774" i="17"/>
  <c r="P776" i="13"/>
  <c r="F776" i="13"/>
  <c r="M776" i="13"/>
  <c r="P775" i="17"/>
  <c r="M775" i="17"/>
  <c r="E776" i="17"/>
  <c r="U776" i="17" s="1"/>
  <c r="F775" i="17"/>
  <c r="Q775" i="13"/>
  <c r="L775" i="13" s="1"/>
  <c r="E777" i="13"/>
  <c r="X774" i="17" l="1"/>
  <c r="AF775" i="17"/>
  <c r="AB774" i="17"/>
  <c r="AD774" i="17"/>
  <c r="AC774" i="17"/>
  <c r="AC775" i="17" s="1"/>
  <c r="AE774" i="17"/>
  <c r="AE775" i="17" s="1"/>
  <c r="Q775" i="17"/>
  <c r="L775" i="17" s="1"/>
  <c r="J776" i="13"/>
  <c r="I776" i="13"/>
  <c r="G776" i="13"/>
  <c r="H776" i="13"/>
  <c r="K776" i="13"/>
  <c r="AA775" i="17"/>
  <c r="Y777" i="17"/>
  <c r="AB775" i="17"/>
  <c r="AD775" i="17"/>
  <c r="N777" i="13"/>
  <c r="O777" i="13"/>
  <c r="V776" i="17"/>
  <c r="Z776" i="17" s="1"/>
  <c r="S776" i="17" s="1"/>
  <c r="R778" i="17"/>
  <c r="W777" i="17"/>
  <c r="T777" i="17"/>
  <c r="O776" i="17"/>
  <c r="N776" i="17"/>
  <c r="K775" i="17"/>
  <c r="G775" i="17"/>
  <c r="H775" i="17"/>
  <c r="I775" i="17"/>
  <c r="J775" i="17"/>
  <c r="M776" i="17"/>
  <c r="E777" i="17"/>
  <c r="U777" i="17" s="1"/>
  <c r="F776" i="17"/>
  <c r="P776" i="17"/>
  <c r="P777" i="13"/>
  <c r="F777" i="13"/>
  <c r="M777" i="13"/>
  <c r="E778" i="13"/>
  <c r="Q776" i="13"/>
  <c r="L776" i="13" s="1"/>
  <c r="G777" i="13" l="1"/>
  <c r="X775" i="17"/>
  <c r="H777" i="13"/>
  <c r="Q776" i="17"/>
  <c r="L776" i="17" s="1"/>
  <c r="K777" i="13"/>
  <c r="J777" i="13"/>
  <c r="I777" i="13"/>
  <c r="AF776" i="17"/>
  <c r="AA776" i="17"/>
  <c r="Y778" i="17"/>
  <c r="N778" i="13"/>
  <c r="O778" i="13"/>
  <c r="AB776" i="17"/>
  <c r="AE776" i="17"/>
  <c r="AC776" i="17"/>
  <c r="AD776" i="17"/>
  <c r="V777" i="17"/>
  <c r="Z777" i="17" s="1"/>
  <c r="S777" i="17" s="1"/>
  <c r="R779" i="17"/>
  <c r="W778" i="17"/>
  <c r="T778" i="17"/>
  <c r="O777" i="17"/>
  <c r="N777" i="17"/>
  <c r="K776" i="17"/>
  <c r="G776" i="17"/>
  <c r="P778" i="13"/>
  <c r="F778" i="13"/>
  <c r="M778" i="13"/>
  <c r="H776" i="17"/>
  <c r="I776" i="17"/>
  <c r="J776" i="17"/>
  <c r="P777" i="17"/>
  <c r="M777" i="17"/>
  <c r="F777" i="17"/>
  <c r="E778" i="17"/>
  <c r="V778" i="17" s="1"/>
  <c r="Q777" i="13"/>
  <c r="L777" i="13" s="1"/>
  <c r="E779" i="13"/>
  <c r="X776" i="17" l="1"/>
  <c r="AC777" i="17" s="1"/>
  <c r="Q777" i="17"/>
  <c r="L777" i="17" s="1"/>
  <c r="K778" i="13"/>
  <c r="AA777" i="17"/>
  <c r="G778" i="13"/>
  <c r="I778" i="13"/>
  <c r="J778" i="13"/>
  <c r="H778" i="13"/>
  <c r="Y779" i="17"/>
  <c r="O779" i="13"/>
  <c r="N779" i="13"/>
  <c r="U778" i="17"/>
  <c r="Z778" i="17" s="1"/>
  <c r="S778" i="17" s="1"/>
  <c r="R780" i="17"/>
  <c r="W779" i="17"/>
  <c r="T779" i="17"/>
  <c r="O778" i="17"/>
  <c r="N778" i="17"/>
  <c r="H777" i="17"/>
  <c r="I777" i="17"/>
  <c r="G777" i="17"/>
  <c r="J777" i="17"/>
  <c r="K777" i="17"/>
  <c r="P779" i="13"/>
  <c r="F779" i="13"/>
  <c r="M779" i="13"/>
  <c r="M778" i="17"/>
  <c r="P778" i="17"/>
  <c r="F778" i="17"/>
  <c r="E779" i="17"/>
  <c r="U779" i="17" s="1"/>
  <c r="E780" i="13"/>
  <c r="Q778" i="13"/>
  <c r="L778" i="13" s="1"/>
  <c r="X777" i="17" l="1"/>
  <c r="AD777" i="17"/>
  <c r="AE777" i="17"/>
  <c r="AB777" i="17"/>
  <c r="AF777" i="17"/>
  <c r="AF778" i="17" s="1"/>
  <c r="Q778" i="17"/>
  <c r="L778" i="17" s="1"/>
  <c r="I779" i="13"/>
  <c r="J779" i="13"/>
  <c r="H779" i="13"/>
  <c r="G779" i="13"/>
  <c r="K779" i="13"/>
  <c r="AA778" i="17"/>
  <c r="Y780" i="17"/>
  <c r="AD778" i="17"/>
  <c r="AB778" i="17"/>
  <c r="AC778" i="17"/>
  <c r="N780" i="13"/>
  <c r="O780" i="13"/>
  <c r="V779" i="17"/>
  <c r="Z779" i="17" s="1"/>
  <c r="S779" i="17" s="1"/>
  <c r="R781" i="17"/>
  <c r="W780" i="17"/>
  <c r="T780" i="17"/>
  <c r="H778" i="17"/>
  <c r="O779" i="17"/>
  <c r="N779" i="17"/>
  <c r="I778" i="17"/>
  <c r="K778" i="17"/>
  <c r="G778" i="17"/>
  <c r="Q779" i="13"/>
  <c r="L779" i="13" s="1"/>
  <c r="J778" i="17"/>
  <c r="P780" i="13"/>
  <c r="F780" i="13"/>
  <c r="I780" i="13" s="1"/>
  <c r="M780" i="13"/>
  <c r="F779" i="17"/>
  <c r="P779" i="17"/>
  <c r="E780" i="17"/>
  <c r="V780" i="17" s="1"/>
  <c r="M779" i="17"/>
  <c r="E781" i="13"/>
  <c r="AE778" i="17" l="1"/>
  <c r="X778" i="17"/>
  <c r="Q779" i="17"/>
  <c r="L779" i="17" s="1"/>
  <c r="G780" i="13"/>
  <c r="K780" i="13"/>
  <c r="H780" i="13"/>
  <c r="J780" i="13"/>
  <c r="AA779" i="17"/>
  <c r="Y781" i="17"/>
  <c r="AF779" i="17"/>
  <c r="U780" i="17"/>
  <c r="AA780" i="17" s="1"/>
  <c r="J779" i="17"/>
  <c r="AC779" i="17"/>
  <c r="AB779" i="17"/>
  <c r="AE779" i="17"/>
  <c r="N781" i="13"/>
  <c r="O781" i="13"/>
  <c r="AD779" i="17"/>
  <c r="H779" i="17"/>
  <c r="R782" i="17"/>
  <c r="W781" i="17"/>
  <c r="T781" i="17"/>
  <c r="O780" i="17"/>
  <c r="N780" i="17"/>
  <c r="K779" i="17"/>
  <c r="I779" i="17"/>
  <c r="P781" i="13"/>
  <c r="M781" i="13"/>
  <c r="F781" i="13"/>
  <c r="G779" i="17"/>
  <c r="F780" i="17"/>
  <c r="P780" i="17"/>
  <c r="E781" i="17"/>
  <c r="V781" i="17" s="1"/>
  <c r="M780" i="17"/>
  <c r="Q780" i="13"/>
  <c r="L780" i="13" s="1"/>
  <c r="E782" i="13"/>
  <c r="X779" i="17" l="1"/>
  <c r="AD780" i="17" s="1"/>
  <c r="Q780" i="17"/>
  <c r="L780" i="17" s="1"/>
  <c r="K781" i="13"/>
  <c r="H781" i="13"/>
  <c r="G781" i="13"/>
  <c r="I781" i="13"/>
  <c r="I782" i="13" s="1"/>
  <c r="Z780" i="17"/>
  <c r="S780" i="17" s="1"/>
  <c r="J781" i="13"/>
  <c r="J782" i="13" s="1"/>
  <c r="AF780" i="17"/>
  <c r="Y782" i="17"/>
  <c r="AE780" i="17"/>
  <c r="U781" i="17"/>
  <c r="Z781" i="17" s="1"/>
  <c r="AC780" i="17"/>
  <c r="N782" i="13"/>
  <c r="O782" i="13"/>
  <c r="AB780" i="17"/>
  <c r="R783" i="17"/>
  <c r="W782" i="17"/>
  <c r="T782" i="17"/>
  <c r="O781" i="17"/>
  <c r="N781" i="17"/>
  <c r="K780" i="17"/>
  <c r="I780" i="17"/>
  <c r="G780" i="17"/>
  <c r="P782" i="13"/>
  <c r="F782" i="13"/>
  <c r="M782" i="13"/>
  <c r="P781" i="17"/>
  <c r="M781" i="17"/>
  <c r="E782" i="17"/>
  <c r="U782" i="17" s="1"/>
  <c r="F781" i="17"/>
  <c r="J780" i="17"/>
  <c r="H780" i="17"/>
  <c r="Q781" i="13"/>
  <c r="L781" i="13" s="1"/>
  <c r="E783" i="13"/>
  <c r="X780" i="17" l="1"/>
  <c r="AD781" i="17" s="1"/>
  <c r="Q781" i="17"/>
  <c r="G782" i="13"/>
  <c r="K782" i="13"/>
  <c r="S781" i="17"/>
  <c r="V782" i="17"/>
  <c r="AA782" i="17" s="1"/>
  <c r="H782" i="13"/>
  <c r="AA781" i="17"/>
  <c r="Y783" i="17"/>
  <c r="O783" i="13"/>
  <c r="N783" i="13"/>
  <c r="R784" i="17"/>
  <c r="W783" i="17"/>
  <c r="T783" i="17"/>
  <c r="O782" i="17"/>
  <c r="N782" i="17"/>
  <c r="J781" i="17"/>
  <c r="G781" i="17"/>
  <c r="H781" i="17"/>
  <c r="I781" i="17"/>
  <c r="P783" i="13"/>
  <c r="M783" i="13"/>
  <c r="F783" i="13"/>
  <c r="P782" i="17"/>
  <c r="M782" i="17"/>
  <c r="E783" i="17"/>
  <c r="V783" i="17" s="1"/>
  <c r="F782" i="17"/>
  <c r="K781" i="17"/>
  <c r="L781" i="17"/>
  <c r="Q782" i="13"/>
  <c r="L782" i="13" s="1"/>
  <c r="E784" i="13"/>
  <c r="AF781" i="17" l="1"/>
  <c r="AB781" i="17"/>
  <c r="X781" i="17"/>
  <c r="AD782" i="17" s="1"/>
  <c r="AC781" i="17"/>
  <c r="AC782" i="17" s="1"/>
  <c r="AE781" i="17"/>
  <c r="AE782" i="17" s="1"/>
  <c r="Q782" i="17"/>
  <c r="L782" i="17" s="1"/>
  <c r="Z782" i="17"/>
  <c r="S782" i="17" s="1"/>
  <c r="H783" i="13"/>
  <c r="I783" i="13"/>
  <c r="G783" i="13"/>
  <c r="J783" i="13"/>
  <c r="K783" i="13"/>
  <c r="Y784" i="17"/>
  <c r="U783" i="17"/>
  <c r="Z783" i="17" s="1"/>
  <c r="Q783" i="13"/>
  <c r="L783" i="13" s="1"/>
  <c r="N784" i="13"/>
  <c r="O784" i="13"/>
  <c r="R785" i="17"/>
  <c r="W784" i="17"/>
  <c r="T784" i="17"/>
  <c r="O783" i="17"/>
  <c r="N783" i="17"/>
  <c r="J782" i="17"/>
  <c r="I782" i="17"/>
  <c r="H782" i="17"/>
  <c r="G782" i="17"/>
  <c r="K782" i="17"/>
  <c r="F783" i="17"/>
  <c r="E784" i="17"/>
  <c r="V784" i="17" s="1"/>
  <c r="M783" i="17"/>
  <c r="P783" i="17"/>
  <c r="P784" i="13"/>
  <c r="F784" i="13"/>
  <c r="M784" i="13"/>
  <c r="E785" i="13"/>
  <c r="AF782" i="17" l="1"/>
  <c r="AB782" i="17"/>
  <c r="S783" i="17"/>
  <c r="K784" i="13"/>
  <c r="X782" i="17"/>
  <c r="H784" i="13"/>
  <c r="G784" i="13"/>
  <c r="Q783" i="17"/>
  <c r="L783" i="17" s="1"/>
  <c r="J784" i="13"/>
  <c r="I784" i="13"/>
  <c r="AA783" i="17"/>
  <c r="Y785" i="17"/>
  <c r="U784" i="17"/>
  <c r="N785" i="13"/>
  <c r="O785" i="13"/>
  <c r="R786" i="17"/>
  <c r="W785" i="17"/>
  <c r="T785" i="17"/>
  <c r="O784" i="17"/>
  <c r="N784" i="17"/>
  <c r="J783" i="17"/>
  <c r="H783" i="17"/>
  <c r="I783" i="17"/>
  <c r="G783" i="17"/>
  <c r="K783" i="17"/>
  <c r="M784" i="17"/>
  <c r="E785" i="17"/>
  <c r="V785" i="17" s="1"/>
  <c r="F784" i="17"/>
  <c r="P784" i="17"/>
  <c r="P785" i="13"/>
  <c r="F785" i="13"/>
  <c r="M785" i="13"/>
  <c r="Q784" i="13"/>
  <c r="L784" i="13" s="1"/>
  <c r="E786" i="13"/>
  <c r="AF783" i="17" l="1"/>
  <c r="X783" i="17"/>
  <c r="AC783" i="17"/>
  <c r="AB783" i="17"/>
  <c r="AD783" i="17"/>
  <c r="AD784" i="17" s="1"/>
  <c r="I785" i="13"/>
  <c r="AE783" i="17"/>
  <c r="AE784" i="17" s="1"/>
  <c r="Q784" i="17"/>
  <c r="L784" i="17" s="1"/>
  <c r="G785" i="13"/>
  <c r="J785" i="13"/>
  <c r="AA784" i="17"/>
  <c r="Z784" i="17"/>
  <c r="S784" i="17" s="1"/>
  <c r="H785" i="13"/>
  <c r="K785" i="13"/>
  <c r="AB784" i="17"/>
  <c r="AF784" i="17"/>
  <c r="Y786" i="17"/>
  <c r="N786" i="13"/>
  <c r="O786" i="13"/>
  <c r="U785" i="17"/>
  <c r="Z785" i="17" s="1"/>
  <c r="R787" i="17"/>
  <c r="W786" i="17"/>
  <c r="T786" i="17"/>
  <c r="O785" i="17"/>
  <c r="N785" i="17"/>
  <c r="G784" i="17"/>
  <c r="I784" i="17"/>
  <c r="H784" i="17"/>
  <c r="P786" i="13"/>
  <c r="F786" i="13"/>
  <c r="M786" i="13"/>
  <c r="K784" i="17"/>
  <c r="J784" i="17"/>
  <c r="E786" i="17"/>
  <c r="V786" i="17" s="1"/>
  <c r="F785" i="17"/>
  <c r="M785" i="17"/>
  <c r="P785" i="17"/>
  <c r="Q785" i="13"/>
  <c r="L785" i="13" s="1"/>
  <c r="E787" i="13"/>
  <c r="AC784" i="17" l="1"/>
  <c r="I786" i="13"/>
  <c r="X784" i="17"/>
  <c r="AB785" i="17" s="1"/>
  <c r="H786" i="13"/>
  <c r="K786" i="13"/>
  <c r="J786" i="13"/>
  <c r="Q785" i="17"/>
  <c r="L785" i="17" s="1"/>
  <c r="G786" i="13"/>
  <c r="S785" i="17"/>
  <c r="AA785" i="17"/>
  <c r="Y787" i="17"/>
  <c r="AF785" i="17"/>
  <c r="U786" i="17"/>
  <c r="AA786" i="17" s="1"/>
  <c r="AD785" i="17"/>
  <c r="O787" i="13"/>
  <c r="N787" i="13"/>
  <c r="R788" i="17"/>
  <c r="W787" i="17"/>
  <c r="T787" i="17"/>
  <c r="O786" i="17"/>
  <c r="N786" i="17"/>
  <c r="G785" i="17"/>
  <c r="K785" i="17"/>
  <c r="J785" i="17"/>
  <c r="M786" i="17"/>
  <c r="E787" i="17"/>
  <c r="V787" i="17" s="1"/>
  <c r="F786" i="17"/>
  <c r="P786" i="17"/>
  <c r="P787" i="13"/>
  <c r="F787" i="13"/>
  <c r="J787" i="13" s="1"/>
  <c r="M787" i="13"/>
  <c r="H785" i="17"/>
  <c r="I785" i="17"/>
  <c r="E788" i="13"/>
  <c r="Q786" i="13"/>
  <c r="L786" i="13" s="1"/>
  <c r="AE785" i="17" l="1"/>
  <c r="AC785" i="17"/>
  <c r="X785" i="17"/>
  <c r="AF786" i="17" s="1"/>
  <c r="K787" i="13"/>
  <c r="Q786" i="17"/>
  <c r="I787" i="13"/>
  <c r="G787" i="13"/>
  <c r="H787" i="13"/>
  <c r="Z786" i="17"/>
  <c r="S786" i="17" s="1"/>
  <c r="Y788" i="17"/>
  <c r="AD786" i="17"/>
  <c r="AB786" i="17"/>
  <c r="N788" i="13"/>
  <c r="O788" i="13"/>
  <c r="AE786" i="17"/>
  <c r="U787" i="17"/>
  <c r="R789" i="17"/>
  <c r="W788" i="17"/>
  <c r="T788" i="17"/>
  <c r="O787" i="17"/>
  <c r="N787" i="17"/>
  <c r="H786" i="17"/>
  <c r="J786" i="17"/>
  <c r="G786" i="17"/>
  <c r="I786" i="17"/>
  <c r="K786" i="17"/>
  <c r="P788" i="13"/>
  <c r="F788" i="13"/>
  <c r="M788" i="13"/>
  <c r="L786" i="17"/>
  <c r="E788" i="17"/>
  <c r="V788" i="17" s="1"/>
  <c r="M787" i="17"/>
  <c r="P787" i="17"/>
  <c r="F787" i="17"/>
  <c r="Q787" i="13"/>
  <c r="L787" i="13" s="1"/>
  <c r="E789" i="13"/>
  <c r="AC786" i="17" l="1"/>
  <c r="X786" i="17"/>
  <c r="AF787" i="17" s="1"/>
  <c r="Q787" i="17"/>
  <c r="L787" i="17" s="1"/>
  <c r="K788" i="13"/>
  <c r="J788" i="13"/>
  <c r="H788" i="13"/>
  <c r="I788" i="13"/>
  <c r="G788" i="13"/>
  <c r="Z787" i="17"/>
  <c r="S787" i="17" s="1"/>
  <c r="AA787" i="17"/>
  <c r="Y789" i="17"/>
  <c r="AB787" i="17"/>
  <c r="AD787" i="17"/>
  <c r="N789" i="13"/>
  <c r="O789" i="13"/>
  <c r="AE787" i="17"/>
  <c r="U788" i="17"/>
  <c r="Z788" i="17" s="1"/>
  <c r="R790" i="17"/>
  <c r="W789" i="17"/>
  <c r="T789" i="17"/>
  <c r="O788" i="17"/>
  <c r="N788" i="17"/>
  <c r="K787" i="17"/>
  <c r="H787" i="17"/>
  <c r="I787" i="17"/>
  <c r="J787" i="17"/>
  <c r="P789" i="13"/>
  <c r="F789" i="13"/>
  <c r="M789" i="13"/>
  <c r="P788" i="17"/>
  <c r="F788" i="17"/>
  <c r="E789" i="17"/>
  <c r="V789" i="17" s="1"/>
  <c r="M788" i="17"/>
  <c r="G787" i="17"/>
  <c r="Q788" i="13"/>
  <c r="L788" i="13" s="1"/>
  <c r="E790" i="13"/>
  <c r="AC787" i="17" l="1"/>
  <c r="X787" i="17"/>
  <c r="AB788" i="17" s="1"/>
  <c r="H789" i="13"/>
  <c r="Q788" i="17"/>
  <c r="L788" i="17" s="1"/>
  <c r="S788" i="17"/>
  <c r="X788" i="17" s="1"/>
  <c r="K789" i="13"/>
  <c r="G789" i="13"/>
  <c r="I789" i="13"/>
  <c r="J789" i="13"/>
  <c r="AA788" i="17"/>
  <c r="U789" i="17"/>
  <c r="Z789" i="17" s="1"/>
  <c r="AF788" i="17"/>
  <c r="Y790" i="17"/>
  <c r="AC788" i="17"/>
  <c r="AD788" i="17"/>
  <c r="N790" i="13"/>
  <c r="O790" i="13"/>
  <c r="AE788" i="17"/>
  <c r="R791" i="17"/>
  <c r="W790" i="17"/>
  <c r="T790" i="17"/>
  <c r="O789" i="17"/>
  <c r="N789" i="17"/>
  <c r="K788" i="17"/>
  <c r="I788" i="17"/>
  <c r="H788" i="17"/>
  <c r="G788" i="17"/>
  <c r="J788" i="17"/>
  <c r="P790" i="13"/>
  <c r="F790" i="13"/>
  <c r="M790" i="13"/>
  <c r="F789" i="17"/>
  <c r="E790" i="17"/>
  <c r="V790" i="17" s="1"/>
  <c r="P789" i="17"/>
  <c r="M789" i="17"/>
  <c r="Q789" i="13"/>
  <c r="L789" i="13" s="1"/>
  <c r="E791" i="13"/>
  <c r="S789" i="17" l="1"/>
  <c r="Q789" i="17"/>
  <c r="L789" i="17" s="1"/>
  <c r="H790" i="13"/>
  <c r="G790" i="13"/>
  <c r="J790" i="13"/>
  <c r="AF789" i="17"/>
  <c r="K790" i="13"/>
  <c r="I790" i="13"/>
  <c r="AA789" i="17"/>
  <c r="Y791" i="17"/>
  <c r="AE789" i="17"/>
  <c r="AB789" i="17"/>
  <c r="AC789" i="17"/>
  <c r="AD789" i="17"/>
  <c r="O791" i="13"/>
  <c r="N791" i="13"/>
  <c r="U790" i="17"/>
  <c r="AA790" i="17" s="1"/>
  <c r="R792" i="17"/>
  <c r="W791" i="17"/>
  <c r="T791" i="17"/>
  <c r="O790" i="17"/>
  <c r="N790" i="17"/>
  <c r="H789" i="17"/>
  <c r="G789" i="17"/>
  <c r="P791" i="13"/>
  <c r="F791" i="13"/>
  <c r="M791" i="13"/>
  <c r="I789" i="17"/>
  <c r="K789" i="17"/>
  <c r="J789" i="17"/>
  <c r="M790" i="17"/>
  <c r="E791" i="17"/>
  <c r="U791" i="17" s="1"/>
  <c r="F790" i="17"/>
  <c r="P790" i="17"/>
  <c r="E792" i="13"/>
  <c r="Q790" i="13"/>
  <c r="L790" i="13" s="1"/>
  <c r="H791" i="13" s="1"/>
  <c r="Q790" i="17" l="1"/>
  <c r="L790" i="17" s="1"/>
  <c r="X789" i="17"/>
  <c r="AC790" i="17" s="1"/>
  <c r="K791" i="13"/>
  <c r="I791" i="13"/>
  <c r="J791" i="13"/>
  <c r="G791" i="13"/>
  <c r="AF790" i="17"/>
  <c r="Z790" i="17"/>
  <c r="S790" i="17" s="1"/>
  <c r="Y792" i="17"/>
  <c r="N792" i="13"/>
  <c r="O792" i="13"/>
  <c r="AB790" i="17"/>
  <c r="H790" i="17"/>
  <c r="V791" i="17"/>
  <c r="AA791" i="17" s="1"/>
  <c r="R793" i="17"/>
  <c r="W792" i="17"/>
  <c r="T792" i="17"/>
  <c r="O791" i="17"/>
  <c r="N791" i="17"/>
  <c r="J790" i="17"/>
  <c r="I790" i="17"/>
  <c r="G790" i="17"/>
  <c r="K790" i="17"/>
  <c r="P792" i="13"/>
  <c r="F792" i="13"/>
  <c r="M792" i="13"/>
  <c r="P791" i="17"/>
  <c r="E792" i="17"/>
  <c r="V792" i="17" s="1"/>
  <c r="M791" i="17"/>
  <c r="F791" i="17"/>
  <c r="Q791" i="13"/>
  <c r="L791" i="13" s="1"/>
  <c r="E793" i="13"/>
  <c r="Z791" i="17" l="1"/>
  <c r="S791" i="17" s="1"/>
  <c r="AE790" i="17"/>
  <c r="AD790" i="17"/>
  <c r="H792" i="13"/>
  <c r="G792" i="13"/>
  <c r="X790" i="17"/>
  <c r="AC791" i="17" s="1"/>
  <c r="Q791" i="17"/>
  <c r="L791" i="17" s="1"/>
  <c r="I792" i="13"/>
  <c r="K792" i="13"/>
  <c r="U792" i="17"/>
  <c r="Z792" i="17" s="1"/>
  <c r="J792" i="13"/>
  <c r="Y793" i="17"/>
  <c r="N793" i="13"/>
  <c r="O793" i="13"/>
  <c r="AE791" i="17"/>
  <c r="R794" i="17"/>
  <c r="W793" i="17"/>
  <c r="T793" i="17"/>
  <c r="O792" i="17"/>
  <c r="N792" i="17"/>
  <c r="K791" i="17"/>
  <c r="G791" i="17"/>
  <c r="E793" i="17"/>
  <c r="V793" i="17" s="1"/>
  <c r="F792" i="17"/>
  <c r="P792" i="17"/>
  <c r="M792" i="17"/>
  <c r="H791" i="17"/>
  <c r="P793" i="13"/>
  <c r="F793" i="13"/>
  <c r="M793" i="13"/>
  <c r="I791" i="17"/>
  <c r="J791" i="17"/>
  <c r="Q792" i="13"/>
  <c r="L792" i="13" s="1"/>
  <c r="E794" i="13"/>
  <c r="AD791" i="17" l="1"/>
  <c r="AF791" i="17"/>
  <c r="AB791" i="17"/>
  <c r="S792" i="17"/>
  <c r="Q792" i="17"/>
  <c r="L792" i="17" s="1"/>
  <c r="H793" i="13"/>
  <c r="AA792" i="17"/>
  <c r="G793" i="13"/>
  <c r="J793" i="13"/>
  <c r="K793" i="13"/>
  <c r="I793" i="13"/>
  <c r="X791" i="17"/>
  <c r="AC792" i="17"/>
  <c r="Y794" i="17"/>
  <c r="N794" i="13"/>
  <c r="O794" i="13"/>
  <c r="U793" i="17"/>
  <c r="Z793" i="17" s="1"/>
  <c r="R795" i="17"/>
  <c r="W794" i="17"/>
  <c r="T794" i="17"/>
  <c r="O793" i="17"/>
  <c r="N793" i="17"/>
  <c r="J792" i="17"/>
  <c r="I792" i="17"/>
  <c r="K792" i="17"/>
  <c r="G792" i="17"/>
  <c r="H792" i="17"/>
  <c r="P793" i="17"/>
  <c r="E794" i="17"/>
  <c r="U794" i="17" s="1"/>
  <c r="F793" i="17"/>
  <c r="M793" i="17"/>
  <c r="P794" i="13"/>
  <c r="F794" i="13"/>
  <c r="M794" i="13"/>
  <c r="Q793" i="13"/>
  <c r="L793" i="13" s="1"/>
  <c r="E795" i="13"/>
  <c r="AB792" i="17" l="1"/>
  <c r="I794" i="13"/>
  <c r="K794" i="13"/>
  <c r="S793" i="17"/>
  <c r="J794" i="13"/>
  <c r="G794" i="13"/>
  <c r="Q793" i="17"/>
  <c r="L793" i="17" s="1"/>
  <c r="H794" i="13"/>
  <c r="X792" i="17"/>
  <c r="AD792" i="17"/>
  <c r="AE792" i="17"/>
  <c r="AF792" i="17"/>
  <c r="AA793" i="17"/>
  <c r="Y795" i="17"/>
  <c r="O795" i="13"/>
  <c r="N795" i="13"/>
  <c r="V794" i="17"/>
  <c r="AA794" i="17" s="1"/>
  <c r="R796" i="17"/>
  <c r="W795" i="17"/>
  <c r="T795" i="17"/>
  <c r="O794" i="17"/>
  <c r="N794" i="17"/>
  <c r="G793" i="17"/>
  <c r="J793" i="17"/>
  <c r="K793" i="17"/>
  <c r="F794" i="17"/>
  <c r="P794" i="17"/>
  <c r="M794" i="17"/>
  <c r="E795" i="17"/>
  <c r="U795" i="17" s="1"/>
  <c r="I793" i="17"/>
  <c r="P795" i="13"/>
  <c r="F795" i="13"/>
  <c r="M795" i="13"/>
  <c r="H793" i="17"/>
  <c r="E796" i="13"/>
  <c r="Q794" i="13"/>
  <c r="L794" i="13" s="1"/>
  <c r="AB793" i="17" l="1"/>
  <c r="AE793" i="17"/>
  <c r="AD793" i="17"/>
  <c r="V795" i="17"/>
  <c r="AA795" i="17" s="1"/>
  <c r="AF793" i="17"/>
  <c r="Q794" i="17"/>
  <c r="L794" i="17" s="1"/>
  <c r="X793" i="17"/>
  <c r="AD794" i="17" s="1"/>
  <c r="I795" i="13"/>
  <c r="G795" i="13"/>
  <c r="AC793" i="17"/>
  <c r="K795" i="13"/>
  <c r="J795" i="13"/>
  <c r="Z794" i="17"/>
  <c r="S794" i="17" s="1"/>
  <c r="H795" i="13"/>
  <c r="Y796" i="17"/>
  <c r="G794" i="17"/>
  <c r="N796" i="13"/>
  <c r="O796" i="13"/>
  <c r="R797" i="17"/>
  <c r="W796" i="17"/>
  <c r="T796" i="17"/>
  <c r="O795" i="17"/>
  <c r="N795" i="17"/>
  <c r="K794" i="17"/>
  <c r="J794" i="17"/>
  <c r="H794" i="17"/>
  <c r="I794" i="17"/>
  <c r="Q795" i="13"/>
  <c r="L795" i="13" s="1"/>
  <c r="F795" i="17"/>
  <c r="P795" i="17"/>
  <c r="E796" i="17"/>
  <c r="U796" i="17" s="1"/>
  <c r="M795" i="17"/>
  <c r="P796" i="13"/>
  <c r="F796" i="13"/>
  <c r="M796" i="13"/>
  <c r="E797" i="13"/>
  <c r="AF794" i="17" l="1"/>
  <c r="Z795" i="17"/>
  <c r="S795" i="17" s="1"/>
  <c r="AC794" i="17"/>
  <c r="I796" i="13"/>
  <c r="AE794" i="17"/>
  <c r="J796" i="13"/>
  <c r="AB794" i="17"/>
  <c r="X794" i="17"/>
  <c r="AF795" i="17" s="1"/>
  <c r="Q795" i="17"/>
  <c r="L795" i="17" s="1"/>
  <c r="G796" i="13"/>
  <c r="H796" i="13"/>
  <c r="K796" i="13"/>
  <c r="Y797" i="17"/>
  <c r="N797" i="13"/>
  <c r="O797" i="13"/>
  <c r="V796" i="17"/>
  <c r="AA796" i="17" s="1"/>
  <c r="R798" i="17"/>
  <c r="W797" i="17"/>
  <c r="T797" i="17"/>
  <c r="O796" i="17"/>
  <c r="N796" i="17"/>
  <c r="I795" i="17"/>
  <c r="G795" i="17"/>
  <c r="H795" i="17"/>
  <c r="F796" i="17"/>
  <c r="P796" i="17"/>
  <c r="M796" i="17"/>
  <c r="E797" i="17"/>
  <c r="U797" i="17" s="1"/>
  <c r="J795" i="17"/>
  <c r="P797" i="13"/>
  <c r="M797" i="13"/>
  <c r="F797" i="13"/>
  <c r="K795" i="17"/>
  <c r="E798" i="13"/>
  <c r="Q796" i="13"/>
  <c r="L796" i="13" s="1"/>
  <c r="AD795" i="17" l="1"/>
  <c r="AE795" i="17"/>
  <c r="AB795" i="17"/>
  <c r="J797" i="13"/>
  <c r="AC795" i="17"/>
  <c r="I797" i="13"/>
  <c r="X795" i="17"/>
  <c r="H797" i="13"/>
  <c r="Q796" i="17"/>
  <c r="L796" i="17" s="1"/>
  <c r="G797" i="13"/>
  <c r="V797" i="17"/>
  <c r="Z797" i="17" s="1"/>
  <c r="K797" i="13"/>
  <c r="Z796" i="17"/>
  <c r="S796" i="17" s="1"/>
  <c r="Y798" i="17"/>
  <c r="N798" i="13"/>
  <c r="O798" i="13"/>
  <c r="R799" i="17"/>
  <c r="W798" i="17"/>
  <c r="T798" i="17"/>
  <c r="N797" i="17"/>
  <c r="O797" i="17"/>
  <c r="K796" i="17"/>
  <c r="H796" i="17"/>
  <c r="G796" i="17"/>
  <c r="I796" i="17"/>
  <c r="P798" i="13"/>
  <c r="F798" i="13"/>
  <c r="M798" i="13"/>
  <c r="E798" i="17"/>
  <c r="V798" i="17" s="1"/>
  <c r="F797" i="17"/>
  <c r="M797" i="17"/>
  <c r="P797" i="17"/>
  <c r="J796" i="17"/>
  <c r="Q797" i="13"/>
  <c r="L797" i="13" s="1"/>
  <c r="E799" i="13"/>
  <c r="AD796" i="17" l="1"/>
  <c r="AC796" i="17"/>
  <c r="AF796" i="17"/>
  <c r="AE796" i="17"/>
  <c r="AB796" i="17"/>
  <c r="J798" i="13"/>
  <c r="X796" i="17"/>
  <c r="AC797" i="17" s="1"/>
  <c r="Q797" i="17"/>
  <c r="L797" i="17" s="1"/>
  <c r="S797" i="17"/>
  <c r="H798" i="13"/>
  <c r="K798" i="13"/>
  <c r="G798" i="13"/>
  <c r="AA797" i="17"/>
  <c r="I798" i="13"/>
  <c r="Y799" i="17"/>
  <c r="U798" i="17"/>
  <c r="O799" i="13"/>
  <c r="N799" i="13"/>
  <c r="R800" i="17"/>
  <c r="W799" i="17"/>
  <c r="T799" i="17"/>
  <c r="O798" i="17"/>
  <c r="N798" i="17"/>
  <c r="G797" i="17"/>
  <c r="I797" i="17"/>
  <c r="K797" i="17"/>
  <c r="H797" i="17"/>
  <c r="J797" i="17"/>
  <c r="P799" i="13"/>
  <c r="F799" i="13"/>
  <c r="M799" i="13"/>
  <c r="F798" i="17"/>
  <c r="P798" i="17"/>
  <c r="E799" i="17"/>
  <c r="V799" i="17" s="1"/>
  <c r="M798" i="17"/>
  <c r="E800" i="13"/>
  <c r="Q798" i="13"/>
  <c r="L798" i="13" s="1"/>
  <c r="AF797" i="17" l="1"/>
  <c r="AD797" i="17"/>
  <c r="AE797" i="17"/>
  <c r="AB797" i="17"/>
  <c r="I799" i="13"/>
  <c r="X797" i="17"/>
  <c r="H799" i="13"/>
  <c r="K799" i="13"/>
  <c r="Q798" i="17"/>
  <c r="L798" i="17" s="1"/>
  <c r="J799" i="13"/>
  <c r="G799" i="13"/>
  <c r="AA798" i="17"/>
  <c r="Z798" i="17"/>
  <c r="S798" i="17" s="1"/>
  <c r="Y800" i="17"/>
  <c r="AE798" i="17"/>
  <c r="AD798" i="17"/>
  <c r="N800" i="13"/>
  <c r="O800" i="13"/>
  <c r="U799" i="17"/>
  <c r="AA799" i="17" s="1"/>
  <c r="R801" i="17"/>
  <c r="W800" i="17"/>
  <c r="T800" i="17"/>
  <c r="O799" i="17"/>
  <c r="N799" i="17"/>
  <c r="G798" i="17"/>
  <c r="I798" i="17"/>
  <c r="P800" i="13"/>
  <c r="F800" i="13"/>
  <c r="M800" i="13"/>
  <c r="K798" i="17"/>
  <c r="M799" i="17"/>
  <c r="F799" i="17"/>
  <c r="P799" i="17"/>
  <c r="E800" i="17"/>
  <c r="V800" i="17" s="1"/>
  <c r="J798" i="17"/>
  <c r="H798" i="17"/>
  <c r="Q799" i="13"/>
  <c r="L799" i="13" s="1"/>
  <c r="E801" i="13"/>
  <c r="AF798" i="17" l="1"/>
  <c r="AB798" i="17"/>
  <c r="AC798" i="17"/>
  <c r="Z799" i="17"/>
  <c r="S799" i="17" s="1"/>
  <c r="Q799" i="17"/>
  <c r="L799" i="17" s="1"/>
  <c r="J800" i="13"/>
  <c r="X798" i="17"/>
  <c r="AC799" i="17" s="1"/>
  <c r="G800" i="13"/>
  <c r="I800" i="13"/>
  <c r="K800" i="13"/>
  <c r="H800" i="13"/>
  <c r="Y801" i="17"/>
  <c r="O801" i="13"/>
  <c r="N801" i="13"/>
  <c r="U800" i="17"/>
  <c r="R802" i="17"/>
  <c r="W801" i="17"/>
  <c r="T801" i="17"/>
  <c r="O800" i="17"/>
  <c r="N800" i="17"/>
  <c r="J799" i="17"/>
  <c r="K799" i="17"/>
  <c r="H799" i="17"/>
  <c r="G799" i="17"/>
  <c r="I799" i="17"/>
  <c r="P801" i="13"/>
  <c r="F801" i="13"/>
  <c r="M801" i="13"/>
  <c r="M800" i="17"/>
  <c r="E801" i="17"/>
  <c r="U801" i="17" s="1"/>
  <c r="P800" i="17"/>
  <c r="F800" i="17"/>
  <c r="Q800" i="13"/>
  <c r="L800" i="13" s="1"/>
  <c r="E802" i="13"/>
  <c r="AD799" i="17" l="1"/>
  <c r="AF799" i="17"/>
  <c r="AE799" i="17"/>
  <c r="AB799" i="17"/>
  <c r="Q800" i="17"/>
  <c r="L800" i="17" s="1"/>
  <c r="X799" i="17"/>
  <c r="AC800" i="17" s="1"/>
  <c r="K801" i="13"/>
  <c r="H801" i="13"/>
  <c r="G801" i="13"/>
  <c r="I801" i="13"/>
  <c r="Z800" i="17"/>
  <c r="S800" i="17" s="1"/>
  <c r="AA800" i="17"/>
  <c r="J801" i="13"/>
  <c r="Y802" i="17"/>
  <c r="AF800" i="17"/>
  <c r="N802" i="13"/>
  <c r="O802" i="13"/>
  <c r="V801" i="17"/>
  <c r="Z801" i="17" s="1"/>
  <c r="R803" i="17"/>
  <c r="W802" i="17"/>
  <c r="T802" i="17"/>
  <c r="O801" i="17"/>
  <c r="N801" i="17"/>
  <c r="H800" i="17"/>
  <c r="G800" i="17"/>
  <c r="J800" i="17"/>
  <c r="P802" i="13"/>
  <c r="F802" i="13"/>
  <c r="M802" i="13"/>
  <c r="F801" i="17"/>
  <c r="P801" i="17"/>
  <c r="E802" i="17"/>
  <c r="V802" i="17" s="1"/>
  <c r="M801" i="17"/>
  <c r="I800" i="17"/>
  <c r="K800" i="17"/>
  <c r="Q801" i="13"/>
  <c r="L801" i="13" s="1"/>
  <c r="E803" i="13"/>
  <c r="AE800" i="17" l="1"/>
  <c r="AB800" i="17"/>
  <c r="AD800" i="17"/>
  <c r="G802" i="13"/>
  <c r="S801" i="17"/>
  <c r="I802" i="13"/>
  <c r="J802" i="13"/>
  <c r="Q801" i="17"/>
  <c r="L801" i="17" s="1"/>
  <c r="X800" i="17"/>
  <c r="U802" i="17"/>
  <c r="Z802" i="17" s="1"/>
  <c r="H802" i="13"/>
  <c r="K802" i="13"/>
  <c r="AA801" i="17"/>
  <c r="Y803" i="17"/>
  <c r="O803" i="13"/>
  <c r="N803" i="13"/>
  <c r="R804" i="17"/>
  <c r="W803" i="17"/>
  <c r="T803" i="17"/>
  <c r="O802" i="17"/>
  <c r="N802" i="17"/>
  <c r="J801" i="17"/>
  <c r="G801" i="17"/>
  <c r="K801" i="17"/>
  <c r="I801" i="17"/>
  <c r="P803" i="13"/>
  <c r="F803" i="13"/>
  <c r="M803" i="13"/>
  <c r="F802" i="17"/>
  <c r="M802" i="17"/>
  <c r="P802" i="17"/>
  <c r="E803" i="17"/>
  <c r="V803" i="17" s="1"/>
  <c r="H801" i="17"/>
  <c r="Q802" i="13"/>
  <c r="L802" i="13" s="1"/>
  <c r="E804" i="13"/>
  <c r="AB801" i="17" l="1"/>
  <c r="S802" i="17"/>
  <c r="J803" i="13"/>
  <c r="AC801" i="17"/>
  <c r="X801" i="17"/>
  <c r="AE801" i="17"/>
  <c r="AE802" i="17" s="1"/>
  <c r="AA802" i="17"/>
  <c r="AD801" i="17"/>
  <c r="AD802" i="17" s="1"/>
  <c r="Q802" i="17"/>
  <c r="AF801" i="17"/>
  <c r="K803" i="13"/>
  <c r="H803" i="13"/>
  <c r="G803" i="13"/>
  <c r="I803" i="13"/>
  <c r="Y804" i="17"/>
  <c r="U803" i="17"/>
  <c r="Z803" i="17" s="1"/>
  <c r="S803" i="17" s="1"/>
  <c r="G802" i="17"/>
  <c r="N804" i="13"/>
  <c r="O804" i="13"/>
  <c r="R805" i="17"/>
  <c r="W804" i="17"/>
  <c r="T804" i="17"/>
  <c r="O803" i="17"/>
  <c r="N803" i="17"/>
  <c r="H802" i="17"/>
  <c r="K802" i="17"/>
  <c r="I802" i="17"/>
  <c r="J802" i="17"/>
  <c r="P804" i="13"/>
  <c r="F804" i="13"/>
  <c r="M804" i="13"/>
  <c r="E804" i="17"/>
  <c r="U804" i="17" s="1"/>
  <c r="F803" i="17"/>
  <c r="P803" i="17"/>
  <c r="M803" i="17"/>
  <c r="E805" i="13"/>
  <c r="Q803" i="13"/>
  <c r="L803" i="13" s="1"/>
  <c r="AB802" i="17" l="1"/>
  <c r="H804" i="13"/>
  <c r="X802" i="17"/>
  <c r="Q803" i="17"/>
  <c r="AF802" i="17"/>
  <c r="AC802" i="17"/>
  <c r="AC803" i="17" s="1"/>
  <c r="L802" i="17"/>
  <c r="I803" i="17" s="1"/>
  <c r="K804" i="13"/>
  <c r="J804" i="13"/>
  <c r="G804" i="13"/>
  <c r="I804" i="13"/>
  <c r="AD803" i="17"/>
  <c r="AA803" i="17"/>
  <c r="AE803" i="17"/>
  <c r="Y805" i="17"/>
  <c r="AF803" i="17"/>
  <c r="O805" i="13"/>
  <c r="N805" i="13"/>
  <c r="V804" i="17"/>
  <c r="AA804" i="17" s="1"/>
  <c r="R806" i="17"/>
  <c r="W805" i="17"/>
  <c r="T805" i="17"/>
  <c r="O804" i="17"/>
  <c r="N804" i="17"/>
  <c r="P805" i="13"/>
  <c r="M805" i="13"/>
  <c r="F805" i="13"/>
  <c r="F804" i="17"/>
  <c r="P804" i="17"/>
  <c r="E805" i="17"/>
  <c r="U805" i="17" s="1"/>
  <c r="M804" i="17"/>
  <c r="Q804" i="13"/>
  <c r="L804" i="13" s="1"/>
  <c r="E806" i="13"/>
  <c r="AB803" i="17" l="1"/>
  <c r="L803" i="17"/>
  <c r="J803" i="17"/>
  <c r="X803" i="17"/>
  <c r="AC804" i="17" s="1"/>
  <c r="H803" i="17"/>
  <c r="K803" i="17"/>
  <c r="G803" i="17"/>
  <c r="Q804" i="17"/>
  <c r="I805" i="13"/>
  <c r="K805" i="13"/>
  <c r="J805" i="13"/>
  <c r="G805" i="13"/>
  <c r="AB804" i="17"/>
  <c r="H805" i="13"/>
  <c r="AE804" i="17"/>
  <c r="Z804" i="17"/>
  <c r="S804" i="17" s="1"/>
  <c r="Y806" i="17"/>
  <c r="N806" i="13"/>
  <c r="O806" i="13"/>
  <c r="V805" i="17"/>
  <c r="Z805" i="17" s="1"/>
  <c r="R807" i="17"/>
  <c r="W806" i="17"/>
  <c r="T806" i="17"/>
  <c r="O805" i="17"/>
  <c r="N805" i="17"/>
  <c r="M805" i="17"/>
  <c r="P805" i="17"/>
  <c r="E806" i="17"/>
  <c r="U806" i="17" s="1"/>
  <c r="F805" i="17"/>
  <c r="P806" i="13"/>
  <c r="F806" i="13"/>
  <c r="M806" i="13"/>
  <c r="I804" i="17"/>
  <c r="Q805" i="13"/>
  <c r="L805" i="13" s="1"/>
  <c r="E807" i="13"/>
  <c r="L804" i="17" l="1"/>
  <c r="H804" i="17"/>
  <c r="G804" i="17"/>
  <c r="G805" i="17" s="1"/>
  <c r="K804" i="17"/>
  <c r="K805" i="17" s="1"/>
  <c r="J804" i="17"/>
  <c r="J805" i="17" s="1"/>
  <c r="X804" i="17"/>
  <c r="AE805" i="17" s="1"/>
  <c r="AF804" i="17"/>
  <c r="AD804" i="17"/>
  <c r="H806" i="13"/>
  <c r="J806" i="13"/>
  <c r="S805" i="17"/>
  <c r="G806" i="13"/>
  <c r="Q805" i="17"/>
  <c r="L805" i="17" s="1"/>
  <c r="K806" i="13"/>
  <c r="I806" i="13"/>
  <c r="AA805" i="17"/>
  <c r="V806" i="17"/>
  <c r="AA806" i="17" s="1"/>
  <c r="Y807" i="17"/>
  <c r="O807" i="13"/>
  <c r="N807" i="13"/>
  <c r="H805" i="17"/>
  <c r="R808" i="17"/>
  <c r="W807" i="17"/>
  <c r="T807" i="17"/>
  <c r="O806" i="17"/>
  <c r="N806" i="17"/>
  <c r="I805" i="17"/>
  <c r="M806" i="17"/>
  <c r="F806" i="17"/>
  <c r="E807" i="17"/>
  <c r="V807" i="17" s="1"/>
  <c r="P806" i="17"/>
  <c r="P807" i="13"/>
  <c r="F807" i="13"/>
  <c r="M807" i="13"/>
  <c r="E808" i="13"/>
  <c r="Q806" i="13"/>
  <c r="L806" i="13" s="1"/>
  <c r="AB805" i="17" l="1"/>
  <c r="AC805" i="17"/>
  <c r="AD805" i="17"/>
  <c r="AF805" i="17"/>
  <c r="X805" i="17"/>
  <c r="Q806" i="17"/>
  <c r="L806" i="17" s="1"/>
  <c r="I807" i="13"/>
  <c r="H807" i="13"/>
  <c r="J807" i="13"/>
  <c r="G807" i="13"/>
  <c r="K807" i="13"/>
  <c r="Z806" i="17"/>
  <c r="S806" i="17" s="1"/>
  <c r="U807" i="17"/>
  <c r="Z807" i="17" s="1"/>
  <c r="AC806" i="17"/>
  <c r="Y808" i="17"/>
  <c r="N808" i="13"/>
  <c r="O808" i="13"/>
  <c r="R809" i="17"/>
  <c r="W808" i="17"/>
  <c r="T808" i="17"/>
  <c r="O807" i="17"/>
  <c r="N807" i="17"/>
  <c r="J806" i="17"/>
  <c r="G806" i="17"/>
  <c r="P808" i="13"/>
  <c r="F808" i="13"/>
  <c r="M808" i="13"/>
  <c r="M807" i="17"/>
  <c r="P807" i="17"/>
  <c r="E808" i="17"/>
  <c r="V808" i="17" s="1"/>
  <c r="F807" i="17"/>
  <c r="H806" i="17"/>
  <c r="I806" i="17"/>
  <c r="K806" i="17"/>
  <c r="E809" i="13"/>
  <c r="Q807" i="13"/>
  <c r="L807" i="13" s="1"/>
  <c r="AF806" i="17" l="1"/>
  <c r="AB806" i="17"/>
  <c r="AE806" i="17"/>
  <c r="AD806" i="17"/>
  <c r="X806" i="17"/>
  <c r="H808" i="13"/>
  <c r="K808" i="13"/>
  <c r="Q807" i="17"/>
  <c r="L807" i="17" s="1"/>
  <c r="J808" i="13"/>
  <c r="I808" i="13"/>
  <c r="G808" i="13"/>
  <c r="U808" i="17"/>
  <c r="Z808" i="17" s="1"/>
  <c r="S807" i="17"/>
  <c r="AA807" i="17"/>
  <c r="Y809" i="17"/>
  <c r="N809" i="13"/>
  <c r="O809" i="13"/>
  <c r="R810" i="17"/>
  <c r="W809" i="17"/>
  <c r="T809" i="17"/>
  <c r="O808" i="17"/>
  <c r="N808" i="17"/>
  <c r="K807" i="17"/>
  <c r="I807" i="17"/>
  <c r="H807" i="17"/>
  <c r="J807" i="17"/>
  <c r="P809" i="13"/>
  <c r="F809" i="13"/>
  <c r="M809" i="13"/>
  <c r="G807" i="17"/>
  <c r="M808" i="17"/>
  <c r="P808" i="17"/>
  <c r="E809" i="17"/>
  <c r="V809" i="17" s="1"/>
  <c r="F808" i="17"/>
  <c r="Q808" i="13"/>
  <c r="L808" i="13" s="1"/>
  <c r="E810" i="13"/>
  <c r="AF807" i="17" l="1"/>
  <c r="AB807" i="17"/>
  <c r="AC807" i="17"/>
  <c r="AE807" i="17"/>
  <c r="AD807" i="17"/>
  <c r="X807" i="17"/>
  <c r="K809" i="13"/>
  <c r="AA808" i="17"/>
  <c r="I809" i="13"/>
  <c r="Q808" i="17"/>
  <c r="L808" i="17" s="1"/>
  <c r="S808" i="17"/>
  <c r="G809" i="13"/>
  <c r="J809" i="13"/>
  <c r="H809" i="13"/>
  <c r="Y810" i="17"/>
  <c r="AE808" i="17"/>
  <c r="U809" i="17"/>
  <c r="Z809" i="17" s="1"/>
  <c r="N810" i="13"/>
  <c r="O810" i="13"/>
  <c r="R811" i="17"/>
  <c r="W810" i="17"/>
  <c r="T810" i="17"/>
  <c r="O809" i="17"/>
  <c r="N809" i="17"/>
  <c r="G808" i="17"/>
  <c r="J808" i="17"/>
  <c r="P810" i="13"/>
  <c r="F810" i="13"/>
  <c r="M810" i="13"/>
  <c r="H808" i="17"/>
  <c r="K808" i="17"/>
  <c r="I808" i="17"/>
  <c r="F809" i="17"/>
  <c r="M809" i="17"/>
  <c r="E810" i="17"/>
  <c r="V810" i="17" s="1"/>
  <c r="P809" i="17"/>
  <c r="Q809" i="13"/>
  <c r="L809" i="13" s="1"/>
  <c r="E811" i="13"/>
  <c r="AF808" i="17" l="1"/>
  <c r="AB808" i="17"/>
  <c r="K810" i="13"/>
  <c r="AD808" i="17"/>
  <c r="AC808" i="17"/>
  <c r="S809" i="17"/>
  <c r="X808" i="17"/>
  <c r="AF809" i="17" s="1"/>
  <c r="Q809" i="17"/>
  <c r="L809" i="17" s="1"/>
  <c r="H810" i="13"/>
  <c r="J810" i="13"/>
  <c r="G810" i="13"/>
  <c r="I810" i="13"/>
  <c r="AA809" i="17"/>
  <c r="Y811" i="17"/>
  <c r="O811" i="13"/>
  <c r="N811" i="13"/>
  <c r="U810" i="17"/>
  <c r="Z810" i="17" s="1"/>
  <c r="R812" i="17"/>
  <c r="W811" i="17"/>
  <c r="T811" i="17"/>
  <c r="I809" i="17"/>
  <c r="O810" i="17"/>
  <c r="N810" i="17"/>
  <c r="H809" i="17"/>
  <c r="K809" i="17"/>
  <c r="J809" i="17"/>
  <c r="G809" i="17"/>
  <c r="P811" i="13"/>
  <c r="F811" i="13"/>
  <c r="K811" i="13" s="1"/>
  <c r="M811" i="13"/>
  <c r="E811" i="17"/>
  <c r="V811" i="17" s="1"/>
  <c r="F810" i="17"/>
  <c r="M810" i="17"/>
  <c r="P810" i="17"/>
  <c r="Q810" i="13"/>
  <c r="L810" i="13" s="1"/>
  <c r="E812" i="13"/>
  <c r="AD809" i="17" l="1"/>
  <c r="AB809" i="17"/>
  <c r="AC809" i="17"/>
  <c r="AE809" i="17"/>
  <c r="S810" i="17"/>
  <c r="X809" i="17"/>
  <c r="AF810" i="17" s="1"/>
  <c r="Q810" i="17"/>
  <c r="L810" i="17" s="1"/>
  <c r="G811" i="13"/>
  <c r="J811" i="13"/>
  <c r="H811" i="13"/>
  <c r="I811" i="13"/>
  <c r="AA810" i="17"/>
  <c r="Y812" i="17"/>
  <c r="U811" i="17"/>
  <c r="Z811" i="17" s="1"/>
  <c r="S811" i="17" s="1"/>
  <c r="AD810" i="17"/>
  <c r="N812" i="13"/>
  <c r="O812" i="13"/>
  <c r="R813" i="17"/>
  <c r="W812" i="17"/>
  <c r="T812" i="17"/>
  <c r="O811" i="17"/>
  <c r="N811" i="17"/>
  <c r="I810" i="17"/>
  <c r="J810" i="17"/>
  <c r="H810" i="17"/>
  <c r="K810" i="17"/>
  <c r="P812" i="13"/>
  <c r="F812" i="13"/>
  <c r="M812" i="13"/>
  <c r="M811" i="17"/>
  <c r="E812" i="17"/>
  <c r="V812" i="17" s="1"/>
  <c r="F811" i="17"/>
  <c r="P811" i="17"/>
  <c r="G810" i="17"/>
  <c r="E813" i="13"/>
  <c r="Q811" i="13"/>
  <c r="L811" i="13" s="1"/>
  <c r="AE810" i="17" l="1"/>
  <c r="AC810" i="17"/>
  <c r="G812" i="13"/>
  <c r="I812" i="13"/>
  <c r="AB810" i="17"/>
  <c r="X810" i="17"/>
  <c r="AF811" i="17" s="1"/>
  <c r="J812" i="13"/>
  <c r="Q811" i="17"/>
  <c r="L811" i="17" s="1"/>
  <c r="K812" i="13"/>
  <c r="H812" i="13"/>
  <c r="AA811" i="17"/>
  <c r="Y813" i="17"/>
  <c r="O813" i="13"/>
  <c r="N813" i="13"/>
  <c r="U812" i="17"/>
  <c r="Z812" i="17" s="1"/>
  <c r="S812" i="17" s="1"/>
  <c r="R814" i="17"/>
  <c r="W813" i="17"/>
  <c r="T813" i="17"/>
  <c r="O812" i="17"/>
  <c r="N812" i="17"/>
  <c r="H811" i="17"/>
  <c r="K811" i="17"/>
  <c r="I811" i="17"/>
  <c r="G811" i="17"/>
  <c r="J811" i="17"/>
  <c r="P813" i="13"/>
  <c r="F813" i="13"/>
  <c r="M813" i="13"/>
  <c r="P812" i="17"/>
  <c r="F812" i="17"/>
  <c r="M812" i="17"/>
  <c r="E813" i="17"/>
  <c r="V813" i="17" s="1"/>
  <c r="Q812" i="13"/>
  <c r="L812" i="13" s="1"/>
  <c r="E814" i="13"/>
  <c r="AC811" i="17" l="1"/>
  <c r="AE811" i="17"/>
  <c r="AD811" i="17"/>
  <c r="X811" i="17"/>
  <c r="AC812" i="17" s="1"/>
  <c r="AB811" i="17"/>
  <c r="AB812" i="17" s="1"/>
  <c r="Q812" i="17"/>
  <c r="L812" i="17" s="1"/>
  <c r="I813" i="13"/>
  <c r="G813" i="13"/>
  <c r="H813" i="13"/>
  <c r="K813" i="13"/>
  <c r="J813" i="13"/>
  <c r="AA812" i="17"/>
  <c r="AE812" i="17"/>
  <c r="Y814" i="17"/>
  <c r="AF812" i="17"/>
  <c r="AD812" i="17"/>
  <c r="N814" i="13"/>
  <c r="O814" i="13"/>
  <c r="U813" i="17"/>
  <c r="Z813" i="17" s="1"/>
  <c r="S813" i="17" s="1"/>
  <c r="H812" i="17"/>
  <c r="R815" i="17"/>
  <c r="W814" i="17"/>
  <c r="T814" i="17"/>
  <c r="O813" i="17"/>
  <c r="N813" i="17"/>
  <c r="G812" i="17"/>
  <c r="K812" i="17"/>
  <c r="P814" i="13"/>
  <c r="F814" i="13"/>
  <c r="M814" i="13"/>
  <c r="I812" i="17"/>
  <c r="J812" i="17"/>
  <c r="E814" i="17"/>
  <c r="V814" i="17" s="1"/>
  <c r="F813" i="17"/>
  <c r="M813" i="17"/>
  <c r="P813" i="17"/>
  <c r="Q813" i="13"/>
  <c r="L813" i="13" s="1"/>
  <c r="E815" i="13"/>
  <c r="J814" i="13" l="1"/>
  <c r="K814" i="13"/>
  <c r="Q813" i="17"/>
  <c r="L813" i="17" s="1"/>
  <c r="X812" i="17"/>
  <c r="AD813" i="17" s="1"/>
  <c r="I814" i="13"/>
  <c r="H814" i="13"/>
  <c r="G814" i="13"/>
  <c r="AA813" i="17"/>
  <c r="Y815" i="17"/>
  <c r="O815" i="13"/>
  <c r="N815" i="13"/>
  <c r="U814" i="17"/>
  <c r="AA814" i="17" s="1"/>
  <c r="R816" i="17"/>
  <c r="W815" i="17"/>
  <c r="T815" i="17"/>
  <c r="O814" i="17"/>
  <c r="N814" i="17"/>
  <c r="G813" i="17"/>
  <c r="J813" i="17"/>
  <c r="I813" i="17"/>
  <c r="P815" i="13"/>
  <c r="F815" i="13"/>
  <c r="M815" i="13"/>
  <c r="P814" i="17"/>
  <c r="F814" i="17"/>
  <c r="E815" i="17"/>
  <c r="U815" i="17" s="1"/>
  <c r="M814" i="17"/>
  <c r="K813" i="17"/>
  <c r="H813" i="17"/>
  <c r="E816" i="13"/>
  <c r="Q814" i="13"/>
  <c r="L814" i="13" s="1"/>
  <c r="AC813" i="17" l="1"/>
  <c r="AE813" i="17"/>
  <c r="X813" i="17"/>
  <c r="AD814" i="17" s="1"/>
  <c r="AB813" i="17"/>
  <c r="AF813" i="17"/>
  <c r="Q814" i="17"/>
  <c r="L814" i="17" s="1"/>
  <c r="G815" i="13"/>
  <c r="H815" i="13"/>
  <c r="V815" i="17"/>
  <c r="Z815" i="17" s="1"/>
  <c r="I815" i="13"/>
  <c r="J815" i="13"/>
  <c r="Z814" i="17"/>
  <c r="S814" i="17" s="1"/>
  <c r="K815" i="13"/>
  <c r="Y816" i="17"/>
  <c r="Q815" i="13"/>
  <c r="L815" i="13" s="1"/>
  <c r="G814" i="17"/>
  <c r="N816" i="13"/>
  <c r="O816" i="13"/>
  <c r="R817" i="17"/>
  <c r="W816" i="17"/>
  <c r="T816" i="17"/>
  <c r="O815" i="17"/>
  <c r="N815" i="17"/>
  <c r="K814" i="17"/>
  <c r="I814" i="17"/>
  <c r="H814" i="17"/>
  <c r="P816" i="13"/>
  <c r="F816" i="13"/>
  <c r="M816" i="13"/>
  <c r="J814" i="17"/>
  <c r="P815" i="17"/>
  <c r="M815" i="17"/>
  <c r="F815" i="17"/>
  <c r="E816" i="17"/>
  <c r="V816" i="17" s="1"/>
  <c r="E817" i="13"/>
  <c r="AF814" i="17" l="1"/>
  <c r="AE814" i="17"/>
  <c r="AC814" i="17"/>
  <c r="AB814" i="17"/>
  <c r="Q815" i="17"/>
  <c r="L815" i="17" s="1"/>
  <c r="AA815" i="17"/>
  <c r="I816" i="13"/>
  <c r="S815" i="17"/>
  <c r="K816" i="13"/>
  <c r="H816" i="13"/>
  <c r="J816" i="13"/>
  <c r="G816" i="13"/>
  <c r="X814" i="17"/>
  <c r="AB815" i="17" s="1"/>
  <c r="Y817" i="17"/>
  <c r="U816" i="17"/>
  <c r="Z816" i="17" s="1"/>
  <c r="N817" i="13"/>
  <c r="O817" i="13"/>
  <c r="R818" i="17"/>
  <c r="W817" i="17"/>
  <c r="T817" i="17"/>
  <c r="O816" i="17"/>
  <c r="N816" i="17"/>
  <c r="K815" i="17"/>
  <c r="H815" i="17"/>
  <c r="J815" i="17"/>
  <c r="G815" i="17"/>
  <c r="M816" i="17"/>
  <c r="E817" i="17"/>
  <c r="U817" i="17" s="1"/>
  <c r="P816" i="17"/>
  <c r="F816" i="17"/>
  <c r="P817" i="13"/>
  <c r="F817" i="13"/>
  <c r="M817" i="13"/>
  <c r="I815" i="17"/>
  <c r="Q816" i="13"/>
  <c r="L816" i="13" s="1"/>
  <c r="E818" i="13"/>
  <c r="I817" i="13" l="1"/>
  <c r="Q816" i="17"/>
  <c r="S816" i="17"/>
  <c r="G817" i="13"/>
  <c r="H817" i="13"/>
  <c r="J817" i="13"/>
  <c r="K817" i="13"/>
  <c r="AF815" i="17"/>
  <c r="AD815" i="17"/>
  <c r="AC815" i="17"/>
  <c r="X815" i="17"/>
  <c r="AB816" i="17" s="1"/>
  <c r="AE815" i="17"/>
  <c r="AA816" i="17"/>
  <c r="Y818" i="17"/>
  <c r="N818" i="13"/>
  <c r="O818" i="13"/>
  <c r="R819" i="17"/>
  <c r="W818" i="17"/>
  <c r="T818" i="17"/>
  <c r="V817" i="17"/>
  <c r="AA817" i="17" s="1"/>
  <c r="O817" i="17"/>
  <c r="N817" i="17"/>
  <c r="K816" i="17"/>
  <c r="I816" i="17"/>
  <c r="G816" i="17"/>
  <c r="J816" i="17"/>
  <c r="H816" i="17"/>
  <c r="P817" i="17"/>
  <c r="F817" i="17"/>
  <c r="E818" i="17"/>
  <c r="U818" i="17" s="1"/>
  <c r="M817" i="17"/>
  <c r="P818" i="13"/>
  <c r="F818" i="13"/>
  <c r="M818" i="13"/>
  <c r="L816" i="17"/>
  <c r="Q817" i="13"/>
  <c r="L817" i="13" s="1"/>
  <c r="E819" i="13"/>
  <c r="Z817" i="17" l="1"/>
  <c r="S817" i="17" s="1"/>
  <c r="Q817" i="17"/>
  <c r="V818" i="17"/>
  <c r="AA818" i="17" s="1"/>
  <c r="AE816" i="17"/>
  <c r="AC816" i="17"/>
  <c r="AD816" i="17"/>
  <c r="AF816" i="17"/>
  <c r="H818" i="13"/>
  <c r="J818" i="13"/>
  <c r="G818" i="13"/>
  <c r="X816" i="17"/>
  <c r="K818" i="13"/>
  <c r="I818" i="13"/>
  <c r="Y819" i="17"/>
  <c r="O819" i="13"/>
  <c r="N819" i="13"/>
  <c r="R820" i="17"/>
  <c r="W819" i="17"/>
  <c r="T819" i="17"/>
  <c r="O818" i="17"/>
  <c r="N818" i="17"/>
  <c r="J817" i="17"/>
  <c r="G817" i="17"/>
  <c r="K817" i="17"/>
  <c r="H817" i="17"/>
  <c r="P819" i="13"/>
  <c r="F819" i="13"/>
  <c r="M819" i="13"/>
  <c r="L817" i="17"/>
  <c r="I817" i="17"/>
  <c r="P818" i="17"/>
  <c r="M818" i="17"/>
  <c r="F818" i="17"/>
  <c r="E819" i="17"/>
  <c r="V819" i="17" s="1"/>
  <c r="Q818" i="13"/>
  <c r="L818" i="13" s="1"/>
  <c r="E820" i="13"/>
  <c r="Z818" i="17" l="1"/>
  <c r="S818" i="17" s="1"/>
  <c r="AE817" i="17"/>
  <c r="Q818" i="17"/>
  <c r="L818" i="17" s="1"/>
  <c r="J819" i="13"/>
  <c r="AF817" i="17"/>
  <c r="AC817" i="17"/>
  <c r="AD817" i="17"/>
  <c r="AB817" i="17"/>
  <c r="I819" i="13"/>
  <c r="K819" i="13"/>
  <c r="H819" i="13"/>
  <c r="X817" i="17"/>
  <c r="G819" i="13"/>
  <c r="Y820" i="17"/>
  <c r="U819" i="17"/>
  <c r="Z819" i="17" s="1"/>
  <c r="S819" i="17" s="1"/>
  <c r="N820" i="13"/>
  <c r="O820" i="13"/>
  <c r="R821" i="17"/>
  <c r="W820" i="17"/>
  <c r="T820" i="17"/>
  <c r="O819" i="17"/>
  <c r="N819" i="17"/>
  <c r="G818" i="17"/>
  <c r="H818" i="17"/>
  <c r="I818" i="17"/>
  <c r="J818" i="17"/>
  <c r="K818" i="17"/>
  <c r="E820" i="17"/>
  <c r="V820" i="17" s="1"/>
  <c r="M819" i="17"/>
  <c r="P819" i="17"/>
  <c r="F819" i="17"/>
  <c r="P820" i="13"/>
  <c r="F820" i="13"/>
  <c r="M820" i="13"/>
  <c r="E821" i="13"/>
  <c r="Q819" i="13"/>
  <c r="L819" i="13" s="1"/>
  <c r="X818" i="17" l="1"/>
  <c r="K820" i="13"/>
  <c r="G820" i="13"/>
  <c r="Q819" i="17"/>
  <c r="L819" i="17" s="1"/>
  <c r="AD818" i="17"/>
  <c r="AB818" i="17"/>
  <c r="AB819" i="17" s="1"/>
  <c r="AC818" i="17"/>
  <c r="AC819" i="17" s="1"/>
  <c r="AF818" i="17"/>
  <c r="AF819" i="17" s="1"/>
  <c r="AE818" i="17"/>
  <c r="AE819" i="17" s="1"/>
  <c r="I820" i="13"/>
  <c r="J820" i="13"/>
  <c r="H820" i="13"/>
  <c r="AA819" i="17"/>
  <c r="Y821" i="17"/>
  <c r="AD819" i="17"/>
  <c r="O821" i="13"/>
  <c r="N821" i="13"/>
  <c r="U820" i="17"/>
  <c r="Z820" i="17" s="1"/>
  <c r="S820" i="17" s="1"/>
  <c r="R822" i="17"/>
  <c r="W821" i="17"/>
  <c r="T821" i="17"/>
  <c r="O820" i="17"/>
  <c r="N820" i="17"/>
  <c r="I819" i="17"/>
  <c r="G819" i="17"/>
  <c r="J819" i="17"/>
  <c r="K819" i="17"/>
  <c r="H819" i="17"/>
  <c r="P821" i="13"/>
  <c r="M821" i="13"/>
  <c r="F821" i="13"/>
  <c r="P820" i="17"/>
  <c r="F820" i="17"/>
  <c r="E821" i="17"/>
  <c r="V821" i="17" s="1"/>
  <c r="M820" i="17"/>
  <c r="E822" i="13"/>
  <c r="Q820" i="13"/>
  <c r="L820" i="13" s="1"/>
  <c r="X819" i="17" l="1"/>
  <c r="AF820" i="17" s="1"/>
  <c r="Q820" i="17"/>
  <c r="H821" i="13"/>
  <c r="K821" i="13"/>
  <c r="G821" i="13"/>
  <c r="I821" i="13"/>
  <c r="J821" i="13"/>
  <c r="AA820" i="17"/>
  <c r="Y822" i="17"/>
  <c r="N822" i="13"/>
  <c r="O822" i="13"/>
  <c r="U821" i="17"/>
  <c r="Z821" i="17" s="1"/>
  <c r="S821" i="17" s="1"/>
  <c r="R823" i="17"/>
  <c r="W822" i="17"/>
  <c r="T822" i="17"/>
  <c r="O821" i="17"/>
  <c r="N821" i="17"/>
  <c r="G820" i="17"/>
  <c r="K820" i="17"/>
  <c r="J820" i="17"/>
  <c r="I820" i="17"/>
  <c r="H820" i="17"/>
  <c r="L820" i="17"/>
  <c r="P822" i="13"/>
  <c r="F822" i="13"/>
  <c r="M822" i="13"/>
  <c r="P821" i="17"/>
  <c r="F821" i="17"/>
  <c r="E822" i="17"/>
  <c r="V822" i="17" s="1"/>
  <c r="M821" i="17"/>
  <c r="Q821" i="13"/>
  <c r="L821" i="13" s="1"/>
  <c r="E823" i="13"/>
  <c r="G822" i="13" l="1"/>
  <c r="AC820" i="17"/>
  <c r="AE820" i="17"/>
  <c r="X820" i="17"/>
  <c r="AD820" i="17"/>
  <c r="AB820" i="17"/>
  <c r="Q821" i="17"/>
  <c r="L821" i="17" s="1"/>
  <c r="K822" i="13"/>
  <c r="I822" i="13"/>
  <c r="J822" i="13"/>
  <c r="H822" i="13"/>
  <c r="AA821" i="17"/>
  <c r="Y823" i="17"/>
  <c r="O823" i="13"/>
  <c r="N823" i="13"/>
  <c r="U822" i="17"/>
  <c r="AA822" i="17" s="1"/>
  <c r="R824" i="17"/>
  <c r="W823" i="17"/>
  <c r="T823" i="17"/>
  <c r="O822" i="17"/>
  <c r="N822" i="17"/>
  <c r="J821" i="17"/>
  <c r="H821" i="17"/>
  <c r="I821" i="17"/>
  <c r="M822" i="17"/>
  <c r="F822" i="17"/>
  <c r="P822" i="17"/>
  <c r="E823" i="17"/>
  <c r="V823" i="17" s="1"/>
  <c r="K821" i="17"/>
  <c r="P823" i="13"/>
  <c r="M823" i="13"/>
  <c r="F823" i="13"/>
  <c r="G821" i="17"/>
  <c r="E824" i="13"/>
  <c r="Q822" i="13"/>
  <c r="L822" i="13" s="1"/>
  <c r="AD821" i="17" l="1"/>
  <c r="AF821" i="17"/>
  <c r="AE821" i="17"/>
  <c r="AB821" i="17"/>
  <c r="AC821" i="17"/>
  <c r="K823" i="13"/>
  <c r="X821" i="17"/>
  <c r="AB822" i="17" s="1"/>
  <c r="G823" i="13"/>
  <c r="H823" i="13"/>
  <c r="Q822" i="17"/>
  <c r="L822" i="17" s="1"/>
  <c r="I823" i="13"/>
  <c r="J823" i="13"/>
  <c r="Z822" i="17"/>
  <c r="S822" i="17" s="1"/>
  <c r="Y824" i="17"/>
  <c r="U823" i="17"/>
  <c r="Z823" i="17" s="1"/>
  <c r="N824" i="13"/>
  <c r="O824" i="13"/>
  <c r="R825" i="17"/>
  <c r="W824" i="17"/>
  <c r="T824" i="17"/>
  <c r="O823" i="17"/>
  <c r="N823" i="17"/>
  <c r="K822" i="17"/>
  <c r="Q823" i="13"/>
  <c r="L823" i="13" s="1"/>
  <c r="J822" i="17"/>
  <c r="I822" i="17"/>
  <c r="H822" i="17"/>
  <c r="G822" i="17"/>
  <c r="P824" i="13"/>
  <c r="M824" i="13"/>
  <c r="F824" i="13"/>
  <c r="P823" i="17"/>
  <c r="E824" i="17"/>
  <c r="U824" i="17" s="1"/>
  <c r="F823" i="17"/>
  <c r="M823" i="17"/>
  <c r="E825" i="13"/>
  <c r="AE822" i="17" l="1"/>
  <c r="AC822" i="17"/>
  <c r="AF822" i="17"/>
  <c r="AD822" i="17"/>
  <c r="X822" i="17"/>
  <c r="AB823" i="17" s="1"/>
  <c r="S823" i="17"/>
  <c r="G824" i="13"/>
  <c r="Q823" i="17"/>
  <c r="L823" i="17" s="1"/>
  <c r="K824" i="13"/>
  <c r="H824" i="13"/>
  <c r="J824" i="13"/>
  <c r="I824" i="13"/>
  <c r="AA823" i="17"/>
  <c r="Y825" i="17"/>
  <c r="AD823" i="17"/>
  <c r="O825" i="13"/>
  <c r="N825" i="13"/>
  <c r="V824" i="17"/>
  <c r="Z824" i="17" s="1"/>
  <c r="R826" i="17"/>
  <c r="W825" i="17"/>
  <c r="T825" i="17"/>
  <c r="O824" i="17"/>
  <c r="N824" i="17"/>
  <c r="J823" i="17"/>
  <c r="I823" i="17"/>
  <c r="P825" i="13"/>
  <c r="F825" i="13"/>
  <c r="M825" i="13"/>
  <c r="F824" i="17"/>
  <c r="M824" i="17"/>
  <c r="E825" i="17"/>
  <c r="V825" i="17" s="1"/>
  <c r="P824" i="17"/>
  <c r="G823" i="17"/>
  <c r="K823" i="17"/>
  <c r="H823" i="17"/>
  <c r="Q824" i="13"/>
  <c r="L824" i="13" s="1"/>
  <c r="E826" i="13"/>
  <c r="AE823" i="17" l="1"/>
  <c r="AC823" i="17"/>
  <c r="S824" i="17"/>
  <c r="AF823" i="17"/>
  <c r="X823" i="17"/>
  <c r="AC824" i="17" s="1"/>
  <c r="G825" i="13"/>
  <c r="Q824" i="17"/>
  <c r="L824" i="17" s="1"/>
  <c r="I825" i="13"/>
  <c r="J825" i="13"/>
  <c r="H825" i="13"/>
  <c r="K825" i="13"/>
  <c r="AA824" i="17"/>
  <c r="Y826" i="17"/>
  <c r="AE824" i="17"/>
  <c r="U825" i="17"/>
  <c r="Z825" i="17" s="1"/>
  <c r="S825" i="17" s="1"/>
  <c r="Q825" i="13"/>
  <c r="L825" i="13" s="1"/>
  <c r="N826" i="13"/>
  <c r="O826" i="13"/>
  <c r="G824" i="17"/>
  <c r="R827" i="17"/>
  <c r="W826" i="17"/>
  <c r="T826" i="17"/>
  <c r="O825" i="17"/>
  <c r="N825" i="17"/>
  <c r="K824" i="17"/>
  <c r="I824" i="17"/>
  <c r="H824" i="17"/>
  <c r="F825" i="17"/>
  <c r="E826" i="17"/>
  <c r="U826" i="17" s="1"/>
  <c r="M825" i="17"/>
  <c r="P825" i="17"/>
  <c r="P826" i="13"/>
  <c r="F826" i="13"/>
  <c r="M826" i="13"/>
  <c r="J824" i="17"/>
  <c r="E827" i="13"/>
  <c r="H826" i="13" l="1"/>
  <c r="G826" i="13"/>
  <c r="I826" i="13"/>
  <c r="AD824" i="17"/>
  <c r="AB824" i="17"/>
  <c r="AF824" i="17"/>
  <c r="X824" i="17"/>
  <c r="J826" i="13"/>
  <c r="Q825" i="17"/>
  <c r="L825" i="17" s="1"/>
  <c r="K826" i="13"/>
  <c r="AA825" i="17"/>
  <c r="Y827" i="17"/>
  <c r="O827" i="13"/>
  <c r="N827" i="13"/>
  <c r="V826" i="17"/>
  <c r="AA826" i="17" s="1"/>
  <c r="R828" i="17"/>
  <c r="W827" i="17"/>
  <c r="T827" i="17"/>
  <c r="I825" i="17"/>
  <c r="O826" i="17"/>
  <c r="N826" i="17"/>
  <c r="H825" i="17"/>
  <c r="J825" i="17"/>
  <c r="P827" i="13"/>
  <c r="F827" i="13"/>
  <c r="M827" i="13"/>
  <c r="G825" i="17"/>
  <c r="K825" i="17"/>
  <c r="F826" i="17"/>
  <c r="E827" i="17"/>
  <c r="V827" i="17" s="1"/>
  <c r="P826" i="17"/>
  <c r="M826" i="17"/>
  <c r="Q826" i="13"/>
  <c r="L826" i="13" s="1"/>
  <c r="E828" i="13"/>
  <c r="AD825" i="17" l="1"/>
  <c r="AB825" i="17"/>
  <c r="AE825" i="17"/>
  <c r="AF825" i="17"/>
  <c r="X825" i="17"/>
  <c r="AD826" i="17" s="1"/>
  <c r="Q826" i="17"/>
  <c r="L826" i="17" s="1"/>
  <c r="AC825" i="17"/>
  <c r="AC826" i="17" s="1"/>
  <c r="J827" i="13"/>
  <c r="I827" i="13"/>
  <c r="K827" i="13"/>
  <c r="H827" i="13"/>
  <c r="Z826" i="17"/>
  <c r="S826" i="17" s="1"/>
  <c r="G827" i="13"/>
  <c r="Y828" i="17"/>
  <c r="AF826" i="17"/>
  <c r="AB826" i="17"/>
  <c r="N828" i="13"/>
  <c r="O828" i="13"/>
  <c r="U827" i="17"/>
  <c r="AA827" i="17" s="1"/>
  <c r="R829" i="17"/>
  <c r="W828" i="17"/>
  <c r="T828" i="17"/>
  <c r="O827" i="17"/>
  <c r="N827" i="17"/>
  <c r="I826" i="17"/>
  <c r="J826" i="17"/>
  <c r="H826" i="17"/>
  <c r="K826" i="17"/>
  <c r="G826" i="17"/>
  <c r="P828" i="13"/>
  <c r="F828" i="13"/>
  <c r="M828" i="13"/>
  <c r="F827" i="17"/>
  <c r="P827" i="17"/>
  <c r="M827" i="17"/>
  <c r="E828" i="17"/>
  <c r="V828" i="17" s="1"/>
  <c r="Q827" i="13"/>
  <c r="L827" i="13" s="1"/>
  <c r="E829" i="13"/>
  <c r="I828" i="13" l="1"/>
  <c r="G828" i="13"/>
  <c r="X826" i="17"/>
  <c r="AF827" i="17" s="1"/>
  <c r="AE826" i="17"/>
  <c r="AE827" i="17" s="1"/>
  <c r="J828" i="13"/>
  <c r="Q827" i="17"/>
  <c r="L827" i="17" s="1"/>
  <c r="H828" i="13"/>
  <c r="K828" i="13"/>
  <c r="Z827" i="17"/>
  <c r="S827" i="17" s="1"/>
  <c r="Y829" i="17"/>
  <c r="AC827" i="17"/>
  <c r="AD827" i="17"/>
  <c r="U828" i="17"/>
  <c r="AA828" i="17" s="1"/>
  <c r="AB827" i="17"/>
  <c r="O829" i="13"/>
  <c r="N829" i="13"/>
  <c r="R830" i="17"/>
  <c r="W829" i="17"/>
  <c r="T829" i="17"/>
  <c r="O828" i="17"/>
  <c r="N828" i="17"/>
  <c r="H827" i="17"/>
  <c r="I827" i="17"/>
  <c r="P829" i="13"/>
  <c r="F829" i="13"/>
  <c r="M829" i="13"/>
  <c r="K827" i="17"/>
  <c r="G827" i="17"/>
  <c r="J827" i="17"/>
  <c r="M828" i="17"/>
  <c r="P828" i="17"/>
  <c r="E829" i="17"/>
  <c r="V829" i="17" s="1"/>
  <c r="F828" i="17"/>
  <c r="E830" i="13"/>
  <c r="Q828" i="13"/>
  <c r="L828" i="13" s="1"/>
  <c r="X827" i="17" l="1"/>
  <c r="AE828" i="17" s="1"/>
  <c r="J829" i="13"/>
  <c r="Q828" i="17"/>
  <c r="L828" i="17" s="1"/>
  <c r="G829" i="13"/>
  <c r="K829" i="13"/>
  <c r="I829" i="13"/>
  <c r="H829" i="13"/>
  <c r="Z828" i="17"/>
  <c r="S828" i="17" s="1"/>
  <c r="Y830" i="17"/>
  <c r="U829" i="17"/>
  <c r="Z829" i="17" s="1"/>
  <c r="N830" i="13"/>
  <c r="O830" i="13"/>
  <c r="R831" i="17"/>
  <c r="W830" i="17"/>
  <c r="T830" i="17"/>
  <c r="O829" i="17"/>
  <c r="N829" i="17"/>
  <c r="H828" i="17"/>
  <c r="J828" i="17"/>
  <c r="P830" i="13"/>
  <c r="F830" i="13"/>
  <c r="M830" i="13"/>
  <c r="E830" i="17"/>
  <c r="V830" i="17" s="1"/>
  <c r="P829" i="17"/>
  <c r="F829" i="17"/>
  <c r="M829" i="17"/>
  <c r="K828" i="17"/>
  <c r="G828" i="17"/>
  <c r="I828" i="17"/>
  <c r="Q829" i="13"/>
  <c r="L829" i="13" s="1"/>
  <c r="E831" i="13"/>
  <c r="X828" i="17" l="1"/>
  <c r="AD828" i="17"/>
  <c r="AC828" i="17"/>
  <c r="AF828" i="17"/>
  <c r="AB828" i="17"/>
  <c r="I830" i="13"/>
  <c r="Q829" i="17"/>
  <c r="L829" i="17" s="1"/>
  <c r="K830" i="13"/>
  <c r="H830" i="13"/>
  <c r="G830" i="13"/>
  <c r="J830" i="13"/>
  <c r="S829" i="17"/>
  <c r="AA829" i="17"/>
  <c r="Y831" i="17"/>
  <c r="O831" i="13"/>
  <c r="N831" i="13"/>
  <c r="H829" i="17"/>
  <c r="U830" i="17"/>
  <c r="R832" i="17"/>
  <c r="W831" i="17"/>
  <c r="T831" i="17"/>
  <c r="O830" i="17"/>
  <c r="N830" i="17"/>
  <c r="J829" i="17"/>
  <c r="K829" i="17"/>
  <c r="I829" i="17"/>
  <c r="G829" i="17"/>
  <c r="F830" i="17"/>
  <c r="M830" i="17"/>
  <c r="E831" i="17"/>
  <c r="V831" i="17" s="1"/>
  <c r="P830" i="17"/>
  <c r="P831" i="13"/>
  <c r="F831" i="13"/>
  <c r="M831" i="13"/>
  <c r="E832" i="13"/>
  <c r="Q830" i="13"/>
  <c r="L830" i="13" s="1"/>
  <c r="AC829" i="17" l="1"/>
  <c r="AE829" i="17"/>
  <c r="AB829" i="17"/>
  <c r="AF829" i="17"/>
  <c r="AD829" i="17"/>
  <c r="X829" i="17"/>
  <c r="K831" i="13"/>
  <c r="G831" i="13"/>
  <c r="Q830" i="17"/>
  <c r="L830" i="17" s="1"/>
  <c r="I831" i="13"/>
  <c r="J831" i="13"/>
  <c r="H831" i="13"/>
  <c r="AA830" i="17"/>
  <c r="Z830" i="17"/>
  <c r="S830" i="17" s="1"/>
  <c r="AE830" i="17"/>
  <c r="Y832" i="17"/>
  <c r="N832" i="13"/>
  <c r="O832" i="13"/>
  <c r="U831" i="17"/>
  <c r="Z831" i="17" s="1"/>
  <c r="R833" i="17"/>
  <c r="W832" i="17"/>
  <c r="T832" i="17"/>
  <c r="H830" i="17"/>
  <c r="O831" i="17"/>
  <c r="N831" i="17"/>
  <c r="J830" i="17"/>
  <c r="K830" i="17"/>
  <c r="F831" i="17"/>
  <c r="M831" i="17"/>
  <c r="E832" i="17"/>
  <c r="V832" i="17" s="1"/>
  <c r="P831" i="17"/>
  <c r="P832" i="13"/>
  <c r="F832" i="13"/>
  <c r="M832" i="13"/>
  <c r="I830" i="17"/>
  <c r="G830" i="17"/>
  <c r="E833" i="13"/>
  <c r="Q831" i="13"/>
  <c r="L831" i="13" s="1"/>
  <c r="AC830" i="17" l="1"/>
  <c r="AF830" i="17"/>
  <c r="AB830" i="17"/>
  <c r="AD830" i="17"/>
  <c r="K832" i="13"/>
  <c r="X830" i="17"/>
  <c r="AE831" i="17" s="1"/>
  <c r="S831" i="17"/>
  <c r="H832" i="13"/>
  <c r="J832" i="13"/>
  <c r="Q831" i="17"/>
  <c r="L831" i="17" s="1"/>
  <c r="I832" i="13"/>
  <c r="G832" i="13"/>
  <c r="AA831" i="17"/>
  <c r="Y833" i="17"/>
  <c r="U832" i="17"/>
  <c r="N833" i="13"/>
  <c r="O833" i="13"/>
  <c r="J831" i="17"/>
  <c r="G831" i="17"/>
  <c r="R834" i="17"/>
  <c r="W833" i="17"/>
  <c r="T833" i="17"/>
  <c r="O832" i="17"/>
  <c r="N832" i="17"/>
  <c r="H831" i="17"/>
  <c r="K831" i="17"/>
  <c r="I831" i="17"/>
  <c r="E833" i="17"/>
  <c r="U833" i="17" s="1"/>
  <c r="P832" i="17"/>
  <c r="M832" i="17"/>
  <c r="F832" i="17"/>
  <c r="P833" i="13"/>
  <c r="F833" i="13"/>
  <c r="M833" i="13"/>
  <c r="Q832" i="13"/>
  <c r="L832" i="13" s="1"/>
  <c r="E834" i="13"/>
  <c r="AB831" i="17" l="1"/>
  <c r="AF831" i="17"/>
  <c r="AD831" i="17"/>
  <c r="AC831" i="17"/>
  <c r="X831" i="17"/>
  <c r="AF832" i="17" s="1"/>
  <c r="Q832" i="17"/>
  <c r="L832" i="17" s="1"/>
  <c r="K833" i="13"/>
  <c r="H833" i="13"/>
  <c r="AA832" i="17"/>
  <c r="Z832" i="17"/>
  <c r="S832" i="17" s="1"/>
  <c r="J833" i="13"/>
  <c r="G833" i="13"/>
  <c r="I833" i="13"/>
  <c r="Y834" i="17"/>
  <c r="AD832" i="17"/>
  <c r="AC832" i="17"/>
  <c r="H832" i="17"/>
  <c r="V833" i="17"/>
  <c r="Z833" i="17" s="1"/>
  <c r="S833" i="17" s="1"/>
  <c r="N834" i="13"/>
  <c r="O834" i="13"/>
  <c r="R835" i="17"/>
  <c r="W834" i="17"/>
  <c r="T834" i="17"/>
  <c r="O833" i="17"/>
  <c r="N833" i="17"/>
  <c r="I832" i="17"/>
  <c r="J832" i="17"/>
  <c r="K832" i="17"/>
  <c r="P834" i="13"/>
  <c r="F834" i="13"/>
  <c r="M834" i="13"/>
  <c r="F833" i="17"/>
  <c r="M833" i="17"/>
  <c r="P833" i="17"/>
  <c r="E834" i="17"/>
  <c r="V834" i="17" s="1"/>
  <c r="G832" i="17"/>
  <c r="Q833" i="13"/>
  <c r="L833" i="13" s="1"/>
  <c r="E835" i="13"/>
  <c r="G834" i="13" l="1"/>
  <c r="AE832" i="17"/>
  <c r="AB832" i="17"/>
  <c r="J834" i="13"/>
  <c r="H834" i="13"/>
  <c r="Q833" i="17"/>
  <c r="L833" i="17" s="1"/>
  <c r="X832" i="17"/>
  <c r="AF833" i="17" s="1"/>
  <c r="K834" i="13"/>
  <c r="I834" i="13"/>
  <c r="AA833" i="17"/>
  <c r="Y835" i="17"/>
  <c r="H833" i="17"/>
  <c r="O835" i="13"/>
  <c r="N835" i="13"/>
  <c r="U834" i="17"/>
  <c r="AA834" i="17" s="1"/>
  <c r="R836" i="17"/>
  <c r="W835" i="17"/>
  <c r="T835" i="17"/>
  <c r="G833" i="17"/>
  <c r="O834" i="17"/>
  <c r="N834" i="17"/>
  <c r="J833" i="17"/>
  <c r="K833" i="17"/>
  <c r="I833" i="17"/>
  <c r="P835" i="13"/>
  <c r="F835" i="13"/>
  <c r="M835" i="13"/>
  <c r="E835" i="17"/>
  <c r="V835" i="17" s="1"/>
  <c r="F834" i="17"/>
  <c r="M834" i="17"/>
  <c r="P834" i="17"/>
  <c r="Q834" i="13"/>
  <c r="L834" i="13" s="1"/>
  <c r="E836" i="13"/>
  <c r="X833" i="17" l="1"/>
  <c r="AD833" i="17"/>
  <c r="AC833" i="17"/>
  <c r="AB833" i="17"/>
  <c r="AE833" i="17"/>
  <c r="Q834" i="17"/>
  <c r="L834" i="17" s="1"/>
  <c r="G835" i="13"/>
  <c r="J835" i="13"/>
  <c r="I835" i="13"/>
  <c r="H835" i="13"/>
  <c r="K835" i="13"/>
  <c r="Z834" i="17"/>
  <c r="S834" i="17" s="1"/>
  <c r="U835" i="17"/>
  <c r="Z835" i="17" s="1"/>
  <c r="Y836" i="17"/>
  <c r="N836" i="13"/>
  <c r="O836" i="13"/>
  <c r="G834" i="17"/>
  <c r="R837" i="17"/>
  <c r="W836" i="17"/>
  <c r="T836" i="17"/>
  <c r="O835" i="17"/>
  <c r="N835" i="17"/>
  <c r="H834" i="17"/>
  <c r="J834" i="17"/>
  <c r="M835" i="17"/>
  <c r="F835" i="17"/>
  <c r="P835" i="17"/>
  <c r="E836" i="17"/>
  <c r="V836" i="17" s="1"/>
  <c r="P836" i="13"/>
  <c r="F836" i="13"/>
  <c r="M836" i="13"/>
  <c r="I834" i="17"/>
  <c r="K834" i="17"/>
  <c r="Q835" i="13"/>
  <c r="L835" i="13" s="1"/>
  <c r="E837" i="13"/>
  <c r="AD834" i="17" l="1"/>
  <c r="AB834" i="17"/>
  <c r="AF834" i="17"/>
  <c r="AC834" i="17"/>
  <c r="AE834" i="17"/>
  <c r="G836" i="13"/>
  <c r="H836" i="13"/>
  <c r="X834" i="17"/>
  <c r="AE835" i="17" s="1"/>
  <c r="S835" i="17"/>
  <c r="K836" i="13"/>
  <c r="Q835" i="17"/>
  <c r="L835" i="17" s="1"/>
  <c r="J836" i="13"/>
  <c r="I836" i="13"/>
  <c r="AA835" i="17"/>
  <c r="Y837" i="17"/>
  <c r="N837" i="13"/>
  <c r="O837" i="13"/>
  <c r="U836" i="17"/>
  <c r="Z836" i="17" s="1"/>
  <c r="R838" i="17"/>
  <c r="W837" i="17"/>
  <c r="T837" i="17"/>
  <c r="O836" i="17"/>
  <c r="N836" i="17"/>
  <c r="I835" i="17"/>
  <c r="H835" i="17"/>
  <c r="M836" i="17"/>
  <c r="E837" i="17"/>
  <c r="V837" i="17" s="1"/>
  <c r="P836" i="17"/>
  <c r="F836" i="17"/>
  <c r="K835" i="17"/>
  <c r="J835" i="17"/>
  <c r="G835" i="17"/>
  <c r="P837" i="13"/>
  <c r="F837" i="13"/>
  <c r="M837" i="13"/>
  <c r="E838" i="13"/>
  <c r="Q836" i="13"/>
  <c r="L836" i="13" s="1"/>
  <c r="S836" i="17" l="1"/>
  <c r="AD835" i="17"/>
  <c r="X835" i="17"/>
  <c r="AF835" i="17"/>
  <c r="AF836" i="17" s="1"/>
  <c r="AC835" i="17"/>
  <c r="AC836" i="17" s="1"/>
  <c r="AB835" i="17"/>
  <c r="AB836" i="17" s="1"/>
  <c r="Q836" i="17"/>
  <c r="L836" i="17" s="1"/>
  <c r="K837" i="13"/>
  <c r="I837" i="13"/>
  <c r="H837" i="13"/>
  <c r="G837" i="13"/>
  <c r="J837" i="13"/>
  <c r="AA836" i="17"/>
  <c r="Y838" i="17"/>
  <c r="AE836" i="17"/>
  <c r="U837" i="17"/>
  <c r="Z837" i="17" s="1"/>
  <c r="S837" i="17" s="1"/>
  <c r="N838" i="13"/>
  <c r="O838" i="13"/>
  <c r="R839" i="17"/>
  <c r="W838" i="17"/>
  <c r="T838" i="17"/>
  <c r="O837" i="17"/>
  <c r="N837" i="17"/>
  <c r="H836" i="17"/>
  <c r="J836" i="17"/>
  <c r="K836" i="17"/>
  <c r="G836" i="17"/>
  <c r="I836" i="17"/>
  <c r="P838" i="13"/>
  <c r="F838" i="13"/>
  <c r="M838" i="13"/>
  <c r="F837" i="17"/>
  <c r="M837" i="17"/>
  <c r="P837" i="17"/>
  <c r="E838" i="17"/>
  <c r="V838" i="17" s="1"/>
  <c r="Q837" i="13"/>
  <c r="L837" i="13" s="1"/>
  <c r="E839" i="13"/>
  <c r="AD836" i="17" l="1"/>
  <c r="K838" i="13"/>
  <c r="X836" i="17"/>
  <c r="AF837" i="17" s="1"/>
  <c r="I838" i="13"/>
  <c r="Q837" i="17"/>
  <c r="L837" i="17" s="1"/>
  <c r="G838" i="13"/>
  <c r="J838" i="13"/>
  <c r="H838" i="13"/>
  <c r="AA837" i="17"/>
  <c r="Y839" i="17"/>
  <c r="O839" i="13"/>
  <c r="N839" i="13"/>
  <c r="U838" i="17"/>
  <c r="AA838" i="17" s="1"/>
  <c r="R840" i="17"/>
  <c r="W839" i="17"/>
  <c r="T839" i="17"/>
  <c r="O838" i="17"/>
  <c r="N838" i="17"/>
  <c r="K837" i="17"/>
  <c r="I837" i="17"/>
  <c r="F838" i="17"/>
  <c r="M838" i="17"/>
  <c r="E839" i="17"/>
  <c r="V839" i="17" s="1"/>
  <c r="P838" i="17"/>
  <c r="H837" i="17"/>
  <c r="G837" i="17"/>
  <c r="J837" i="17"/>
  <c r="P839" i="13"/>
  <c r="F839" i="13"/>
  <c r="M839" i="13"/>
  <c r="Q838" i="13"/>
  <c r="L838" i="13" s="1"/>
  <c r="E840" i="13"/>
  <c r="AE837" i="17" l="1"/>
  <c r="AB837" i="17"/>
  <c r="AD837" i="17"/>
  <c r="X837" i="17"/>
  <c r="AF838" i="17" s="1"/>
  <c r="AC837" i="17"/>
  <c r="Q838" i="17"/>
  <c r="L838" i="17" s="1"/>
  <c r="K839" i="13"/>
  <c r="G839" i="13"/>
  <c r="I839" i="13"/>
  <c r="H839" i="13"/>
  <c r="Z838" i="17"/>
  <c r="S838" i="17" s="1"/>
  <c r="J839" i="13"/>
  <c r="Y840" i="17"/>
  <c r="AD838" i="17"/>
  <c r="AC838" i="17"/>
  <c r="N840" i="13"/>
  <c r="O840" i="13"/>
  <c r="U839" i="17"/>
  <c r="Z839" i="17" s="1"/>
  <c r="R841" i="17"/>
  <c r="W840" i="17"/>
  <c r="T840" i="17"/>
  <c r="O839" i="17"/>
  <c r="N839" i="17"/>
  <c r="K838" i="17"/>
  <c r="H838" i="17"/>
  <c r="J838" i="17"/>
  <c r="G838" i="17"/>
  <c r="I838" i="17"/>
  <c r="P840" i="13"/>
  <c r="F840" i="13"/>
  <c r="M840" i="13"/>
  <c r="M839" i="17"/>
  <c r="F839" i="17"/>
  <c r="E840" i="17"/>
  <c r="V840" i="17" s="1"/>
  <c r="P839" i="17"/>
  <c r="Q839" i="13"/>
  <c r="L839" i="13" s="1"/>
  <c r="E841" i="13"/>
  <c r="S839" i="17" l="1"/>
  <c r="AE838" i="17"/>
  <c r="J840" i="13"/>
  <c r="AB838" i="17"/>
  <c r="X838" i="17"/>
  <c r="G840" i="13"/>
  <c r="Q839" i="17"/>
  <c r="L839" i="17" s="1"/>
  <c r="K840" i="13"/>
  <c r="I840" i="13"/>
  <c r="H840" i="13"/>
  <c r="AA839" i="17"/>
  <c r="Y841" i="17"/>
  <c r="O841" i="13"/>
  <c r="N841" i="13"/>
  <c r="AC839" i="17"/>
  <c r="U840" i="17"/>
  <c r="AA840" i="17" s="1"/>
  <c r="R842" i="17"/>
  <c r="W841" i="17"/>
  <c r="T841" i="17"/>
  <c r="N840" i="17"/>
  <c r="O840" i="17"/>
  <c r="P841" i="13"/>
  <c r="F841" i="13"/>
  <c r="M841" i="13"/>
  <c r="F840" i="17"/>
  <c r="M840" i="17"/>
  <c r="P840" i="17"/>
  <c r="E841" i="17"/>
  <c r="U841" i="17" s="1"/>
  <c r="G839" i="17"/>
  <c r="J839" i="17"/>
  <c r="H839" i="17"/>
  <c r="K839" i="17"/>
  <c r="I839" i="17"/>
  <c r="Q840" i="13"/>
  <c r="L840" i="13" s="1"/>
  <c r="E842" i="13"/>
  <c r="AB839" i="17" l="1"/>
  <c r="AD839" i="17"/>
  <c r="AE839" i="17"/>
  <c r="AF839" i="17"/>
  <c r="X839" i="17"/>
  <c r="AE840" i="17" s="1"/>
  <c r="I841" i="13"/>
  <c r="G841" i="13"/>
  <c r="H841" i="13"/>
  <c r="Q840" i="17"/>
  <c r="L840" i="17" s="1"/>
  <c r="K841" i="13"/>
  <c r="J841" i="13"/>
  <c r="Z840" i="17"/>
  <c r="S840" i="17" s="1"/>
  <c r="Y842" i="17"/>
  <c r="V841" i="17"/>
  <c r="Z841" i="17" s="1"/>
  <c r="AC840" i="17"/>
  <c r="AD840" i="17"/>
  <c r="N842" i="13"/>
  <c r="O842" i="13"/>
  <c r="R843" i="17"/>
  <c r="W842" i="17"/>
  <c r="T842" i="17"/>
  <c r="O841" i="17"/>
  <c r="N841" i="17"/>
  <c r="I840" i="17"/>
  <c r="K840" i="17"/>
  <c r="G840" i="17"/>
  <c r="H840" i="17"/>
  <c r="J840" i="17"/>
  <c r="M841" i="17"/>
  <c r="E842" i="17"/>
  <c r="V842" i="17" s="1"/>
  <c r="F841" i="17"/>
  <c r="P841" i="17"/>
  <c r="P842" i="13"/>
  <c r="F842" i="13"/>
  <c r="M842" i="13"/>
  <c r="Q841" i="13"/>
  <c r="L841" i="13" s="1"/>
  <c r="E843" i="13"/>
  <c r="AF840" i="17" l="1"/>
  <c r="AB840" i="17"/>
  <c r="X840" i="17"/>
  <c r="AC841" i="17" s="1"/>
  <c r="Q841" i="17"/>
  <c r="L841" i="17" s="1"/>
  <c r="J842" i="13"/>
  <c r="AE841" i="17"/>
  <c r="H842" i="13"/>
  <c r="I842" i="13"/>
  <c r="K842" i="13"/>
  <c r="G842" i="13"/>
  <c r="S841" i="17"/>
  <c r="AA841" i="17"/>
  <c r="Y843" i="17"/>
  <c r="AB841" i="17"/>
  <c r="AD841" i="17"/>
  <c r="U842" i="17"/>
  <c r="Z842" i="17" s="1"/>
  <c r="O843" i="13"/>
  <c r="N843" i="13"/>
  <c r="R844" i="17"/>
  <c r="W843" i="17"/>
  <c r="T843" i="17"/>
  <c r="O842" i="17"/>
  <c r="N842" i="17"/>
  <c r="H841" i="17"/>
  <c r="J841" i="17"/>
  <c r="G841" i="17"/>
  <c r="M842" i="17"/>
  <c r="F842" i="17"/>
  <c r="E843" i="17"/>
  <c r="V843" i="17" s="1"/>
  <c r="P842" i="17"/>
  <c r="K841" i="17"/>
  <c r="I841" i="17"/>
  <c r="P843" i="13"/>
  <c r="F843" i="13"/>
  <c r="M843" i="13"/>
  <c r="Q842" i="13"/>
  <c r="L842" i="13" s="1"/>
  <c r="E844" i="13"/>
  <c r="AF841" i="17" l="1"/>
  <c r="Q842" i="17"/>
  <c r="I843" i="13"/>
  <c r="X841" i="17"/>
  <c r="AB842" i="17" s="1"/>
  <c r="S842" i="17"/>
  <c r="G843" i="13"/>
  <c r="H843" i="13"/>
  <c r="K843" i="13"/>
  <c r="J843" i="13"/>
  <c r="AA842" i="17"/>
  <c r="Y844" i="17"/>
  <c r="N844" i="13"/>
  <c r="O844" i="13"/>
  <c r="AF842" i="17"/>
  <c r="AE842" i="17"/>
  <c r="U843" i="17"/>
  <c r="AA843" i="17" s="1"/>
  <c r="R845" i="17"/>
  <c r="W844" i="17"/>
  <c r="T844" i="17"/>
  <c r="O843" i="17"/>
  <c r="N843" i="17"/>
  <c r="I842" i="17"/>
  <c r="K842" i="17"/>
  <c r="H842" i="17"/>
  <c r="J842" i="17"/>
  <c r="P844" i="13"/>
  <c r="F844" i="13"/>
  <c r="M844" i="13"/>
  <c r="G842" i="17"/>
  <c r="L842" i="17"/>
  <c r="F843" i="17"/>
  <c r="M843" i="17"/>
  <c r="P843" i="17"/>
  <c r="E844" i="17"/>
  <c r="V844" i="17" s="1"/>
  <c r="Q843" i="13"/>
  <c r="L843" i="13" s="1"/>
  <c r="E845" i="13"/>
  <c r="AC842" i="17" l="1"/>
  <c r="AD842" i="17"/>
  <c r="G844" i="13"/>
  <c r="Q843" i="17"/>
  <c r="L843" i="17" s="1"/>
  <c r="X842" i="17"/>
  <c r="AB843" i="17" s="1"/>
  <c r="J844" i="13"/>
  <c r="H844" i="13"/>
  <c r="I844" i="13"/>
  <c r="K844" i="13"/>
  <c r="Z843" i="17"/>
  <c r="S843" i="17" s="1"/>
  <c r="Y845" i="17"/>
  <c r="U844" i="17"/>
  <c r="Z844" i="17" s="1"/>
  <c r="O845" i="13"/>
  <c r="N845" i="13"/>
  <c r="R846" i="17"/>
  <c r="W845" i="17"/>
  <c r="T845" i="17"/>
  <c r="N844" i="17"/>
  <c r="O844" i="17"/>
  <c r="G843" i="17"/>
  <c r="K843" i="17"/>
  <c r="H843" i="17"/>
  <c r="J843" i="17"/>
  <c r="P845" i="13"/>
  <c r="M845" i="13"/>
  <c r="F845" i="13"/>
  <c r="P844" i="17"/>
  <c r="F844" i="17"/>
  <c r="E845" i="17"/>
  <c r="V845" i="17" s="1"/>
  <c r="M844" i="17"/>
  <c r="I843" i="17"/>
  <c r="E846" i="13"/>
  <c r="Q844" i="13"/>
  <c r="L844" i="13" s="1"/>
  <c r="AF843" i="17" l="1"/>
  <c r="X843" i="17"/>
  <c r="AB844" i="17" s="1"/>
  <c r="AC843" i="17"/>
  <c r="AC844" i="17" s="1"/>
  <c r="AE843" i="17"/>
  <c r="AE844" i="17" s="1"/>
  <c r="AD843" i="17"/>
  <c r="AD844" i="17" s="1"/>
  <c r="H845" i="13"/>
  <c r="I845" i="13"/>
  <c r="Q844" i="17"/>
  <c r="L844" i="17" s="1"/>
  <c r="K845" i="13"/>
  <c r="G845" i="13"/>
  <c r="J845" i="13"/>
  <c r="S844" i="17"/>
  <c r="AA844" i="17"/>
  <c r="Y846" i="17"/>
  <c r="U845" i="17"/>
  <c r="N846" i="13"/>
  <c r="O846" i="13"/>
  <c r="R847" i="17"/>
  <c r="W846" i="17"/>
  <c r="T846" i="17"/>
  <c r="N845" i="17"/>
  <c r="O845" i="17"/>
  <c r="G844" i="17"/>
  <c r="J844" i="17"/>
  <c r="K844" i="17"/>
  <c r="H844" i="17"/>
  <c r="I844" i="17"/>
  <c r="P845" i="17"/>
  <c r="M845" i="17"/>
  <c r="E846" i="17"/>
  <c r="V846" i="17" s="1"/>
  <c r="F845" i="17"/>
  <c r="P846" i="13"/>
  <c r="F846" i="13"/>
  <c r="M846" i="13"/>
  <c r="E847" i="13"/>
  <c r="Q845" i="13"/>
  <c r="L845" i="13" s="1"/>
  <c r="AF844" i="17" l="1"/>
  <c r="X844" i="17"/>
  <c r="AE845" i="17" s="1"/>
  <c r="J846" i="13"/>
  <c r="K846" i="13"/>
  <c r="G846" i="13"/>
  <c r="I846" i="13"/>
  <c r="H846" i="13"/>
  <c r="Q845" i="17"/>
  <c r="L845" i="17" s="1"/>
  <c r="AA845" i="17"/>
  <c r="Z845" i="17"/>
  <c r="S845" i="17" s="1"/>
  <c r="Y847" i="17"/>
  <c r="U846" i="17"/>
  <c r="Z846" i="17" s="1"/>
  <c r="O847" i="13"/>
  <c r="N847" i="13"/>
  <c r="R848" i="17"/>
  <c r="W847" i="17"/>
  <c r="T847" i="17"/>
  <c r="O846" i="17"/>
  <c r="N846" i="17"/>
  <c r="K845" i="17"/>
  <c r="I845" i="17"/>
  <c r="H845" i="17"/>
  <c r="J845" i="17"/>
  <c r="G845" i="17"/>
  <c r="F846" i="17"/>
  <c r="P846" i="17"/>
  <c r="M846" i="17"/>
  <c r="E847" i="17"/>
  <c r="V847" i="17" s="1"/>
  <c r="P847" i="13"/>
  <c r="M847" i="13"/>
  <c r="F847" i="13"/>
  <c r="E848" i="13"/>
  <c r="Q846" i="13"/>
  <c r="L846" i="13" s="1"/>
  <c r="AC845" i="17" l="1"/>
  <c r="AD845" i="17"/>
  <c r="AB845" i="17"/>
  <c r="AF845" i="17"/>
  <c r="Q846" i="17"/>
  <c r="L846" i="17" s="1"/>
  <c r="S846" i="17"/>
  <c r="G847" i="13"/>
  <c r="X845" i="17"/>
  <c r="AD846" i="17" s="1"/>
  <c r="J847" i="13"/>
  <c r="H847" i="13"/>
  <c r="K847" i="13"/>
  <c r="I847" i="13"/>
  <c r="AA846" i="17"/>
  <c r="Y848" i="17"/>
  <c r="U847" i="17"/>
  <c r="N848" i="13"/>
  <c r="O848" i="13"/>
  <c r="R849" i="17"/>
  <c r="W848" i="17"/>
  <c r="T848" i="17"/>
  <c r="O847" i="17"/>
  <c r="N847" i="17"/>
  <c r="I846" i="17"/>
  <c r="K846" i="17"/>
  <c r="J846" i="17"/>
  <c r="G846" i="17"/>
  <c r="P848" i="13"/>
  <c r="F848" i="13"/>
  <c r="M848" i="13"/>
  <c r="H846" i="17"/>
  <c r="M847" i="17"/>
  <c r="P847" i="17"/>
  <c r="E848" i="17"/>
  <c r="V848" i="17" s="1"/>
  <c r="F847" i="17"/>
  <c r="E849" i="13"/>
  <c r="Q847" i="13"/>
  <c r="L847" i="13" s="1"/>
  <c r="AF846" i="17" l="1"/>
  <c r="AB846" i="17"/>
  <c r="H848" i="13"/>
  <c r="AE846" i="17"/>
  <c r="AC846" i="17"/>
  <c r="Q847" i="17"/>
  <c r="L847" i="17" s="1"/>
  <c r="K848" i="13"/>
  <c r="X846" i="17"/>
  <c r="AC847" i="17" s="1"/>
  <c r="J848" i="13"/>
  <c r="G848" i="13"/>
  <c r="I848" i="13"/>
  <c r="Z847" i="17"/>
  <c r="S847" i="17" s="1"/>
  <c r="AA847" i="17"/>
  <c r="Y849" i="17"/>
  <c r="O849" i="13"/>
  <c r="N849" i="13"/>
  <c r="U848" i="17"/>
  <c r="R850" i="17"/>
  <c r="W849" i="17"/>
  <c r="T849" i="17"/>
  <c r="I847" i="17"/>
  <c r="O848" i="17"/>
  <c r="N848" i="17"/>
  <c r="J847" i="17"/>
  <c r="G847" i="17"/>
  <c r="E849" i="17"/>
  <c r="U849" i="17" s="1"/>
  <c r="P848" i="17"/>
  <c r="F848" i="17"/>
  <c r="M848" i="17"/>
  <c r="P849" i="13"/>
  <c r="F849" i="13"/>
  <c r="M849" i="13"/>
  <c r="K847" i="17"/>
  <c r="H847" i="17"/>
  <c r="Q848" i="13"/>
  <c r="L848" i="13" s="1"/>
  <c r="E850" i="13"/>
  <c r="X847" i="17" l="1"/>
  <c r="K849" i="13"/>
  <c r="AD847" i="17"/>
  <c r="AF847" i="17"/>
  <c r="AE847" i="17"/>
  <c r="AB847" i="17"/>
  <c r="AB848" i="17" s="1"/>
  <c r="Q848" i="17"/>
  <c r="L848" i="17" s="1"/>
  <c r="I849" i="13"/>
  <c r="J849" i="13"/>
  <c r="G849" i="13"/>
  <c r="H849" i="13"/>
  <c r="Z848" i="17"/>
  <c r="S848" i="17" s="1"/>
  <c r="AA848" i="17"/>
  <c r="Y850" i="17"/>
  <c r="AC848" i="17"/>
  <c r="AE848" i="17"/>
  <c r="N850" i="13"/>
  <c r="O850" i="13"/>
  <c r="V849" i="17"/>
  <c r="Z849" i="17" s="1"/>
  <c r="R851" i="17"/>
  <c r="W850" i="17"/>
  <c r="T850" i="17"/>
  <c r="O849" i="17"/>
  <c r="N849" i="17"/>
  <c r="G848" i="17"/>
  <c r="I848" i="17"/>
  <c r="H848" i="17"/>
  <c r="P850" i="13"/>
  <c r="F850" i="13"/>
  <c r="M850" i="13"/>
  <c r="J848" i="17"/>
  <c r="K848" i="17"/>
  <c r="F849" i="17"/>
  <c r="P849" i="17"/>
  <c r="M849" i="17"/>
  <c r="E850" i="17"/>
  <c r="U850" i="17" s="1"/>
  <c r="Q849" i="13"/>
  <c r="L849" i="13" s="1"/>
  <c r="K850" i="13" s="1"/>
  <c r="E851" i="13"/>
  <c r="AF848" i="17" l="1"/>
  <c r="AD848" i="17"/>
  <c r="H850" i="13"/>
  <c r="X848" i="17"/>
  <c r="S849" i="17"/>
  <c r="J850" i="13"/>
  <c r="Q849" i="17"/>
  <c r="L849" i="17" s="1"/>
  <c r="V850" i="17"/>
  <c r="AA850" i="17" s="1"/>
  <c r="I850" i="13"/>
  <c r="AA849" i="17"/>
  <c r="G850" i="13"/>
  <c r="Y851" i="17"/>
  <c r="AC849" i="17"/>
  <c r="AB849" i="17"/>
  <c r="AE849" i="17"/>
  <c r="AD849" i="17"/>
  <c r="O851" i="13"/>
  <c r="N851" i="13"/>
  <c r="G849" i="17"/>
  <c r="R852" i="17"/>
  <c r="W851" i="17"/>
  <c r="T851" i="17"/>
  <c r="O850" i="17"/>
  <c r="N850" i="17"/>
  <c r="H849" i="17"/>
  <c r="J849" i="17"/>
  <c r="K849" i="17"/>
  <c r="I849" i="17"/>
  <c r="E851" i="17"/>
  <c r="V851" i="17" s="1"/>
  <c r="M850" i="17"/>
  <c r="F850" i="17"/>
  <c r="P850" i="17"/>
  <c r="P851" i="13"/>
  <c r="F851" i="13"/>
  <c r="M851" i="13"/>
  <c r="Q850" i="13"/>
  <c r="L850" i="13" s="1"/>
  <c r="E852" i="13"/>
  <c r="AF849" i="17" l="1"/>
  <c r="X849" i="17"/>
  <c r="AD850" i="17" s="1"/>
  <c r="Z850" i="17"/>
  <c r="S850" i="17" s="1"/>
  <c r="Q850" i="17"/>
  <c r="G851" i="13"/>
  <c r="I851" i="13"/>
  <c r="H851" i="13"/>
  <c r="J851" i="13"/>
  <c r="K851" i="13"/>
  <c r="Y852" i="17"/>
  <c r="AC850" i="17"/>
  <c r="U851" i="17"/>
  <c r="Z851" i="17" s="1"/>
  <c r="N852" i="13"/>
  <c r="O852" i="13"/>
  <c r="AE850" i="17"/>
  <c r="AF850" i="17"/>
  <c r="R853" i="17"/>
  <c r="W852" i="17"/>
  <c r="T852" i="17"/>
  <c r="O851" i="17"/>
  <c r="N851" i="17"/>
  <c r="G850" i="17"/>
  <c r="K850" i="17"/>
  <c r="H850" i="17"/>
  <c r="I850" i="17"/>
  <c r="J850" i="17"/>
  <c r="L850" i="17"/>
  <c r="P852" i="13"/>
  <c r="F852" i="13"/>
  <c r="M852" i="13"/>
  <c r="F851" i="17"/>
  <c r="E852" i="17"/>
  <c r="V852" i="17" s="1"/>
  <c r="P851" i="17"/>
  <c r="M851" i="17"/>
  <c r="E853" i="13"/>
  <c r="Q851" i="13"/>
  <c r="L851" i="13" s="1"/>
  <c r="AB850" i="17" l="1"/>
  <c r="K852" i="13"/>
  <c r="S851" i="17"/>
  <c r="X850" i="17"/>
  <c r="AC851" i="17" s="1"/>
  <c r="H852" i="13"/>
  <c r="Q851" i="17"/>
  <c r="L851" i="17" s="1"/>
  <c r="J852" i="13"/>
  <c r="I852" i="13"/>
  <c r="G852" i="13"/>
  <c r="AA851" i="17"/>
  <c r="Y853" i="17"/>
  <c r="U852" i="17"/>
  <c r="Z852" i="17" s="1"/>
  <c r="S852" i="17" s="1"/>
  <c r="N853" i="13"/>
  <c r="O853" i="13"/>
  <c r="R854" i="17"/>
  <c r="W853" i="17"/>
  <c r="T853" i="17"/>
  <c r="O852" i="17"/>
  <c r="N852" i="17"/>
  <c r="H851" i="17"/>
  <c r="G851" i="17"/>
  <c r="K851" i="17"/>
  <c r="I851" i="17"/>
  <c r="P853" i="13"/>
  <c r="F853" i="13"/>
  <c r="M853" i="13"/>
  <c r="M852" i="17"/>
  <c r="E853" i="17"/>
  <c r="U853" i="17" s="1"/>
  <c r="F852" i="17"/>
  <c r="P852" i="17"/>
  <c r="J851" i="17"/>
  <c r="E854" i="13"/>
  <c r="Q852" i="13"/>
  <c r="L852" i="13" s="1"/>
  <c r="AE851" i="17" l="1"/>
  <c r="AD851" i="17"/>
  <c r="H853" i="13"/>
  <c r="AB851" i="17"/>
  <c r="AF851" i="17"/>
  <c r="X851" i="17"/>
  <c r="AD852" i="17" s="1"/>
  <c r="G853" i="13"/>
  <c r="Q852" i="17"/>
  <c r="L852" i="17" s="1"/>
  <c r="K853" i="13"/>
  <c r="I853" i="13"/>
  <c r="J853" i="13"/>
  <c r="V853" i="17"/>
  <c r="AA853" i="17" s="1"/>
  <c r="AA852" i="17"/>
  <c r="Y854" i="17"/>
  <c r="AC852" i="17"/>
  <c r="N854" i="13"/>
  <c r="O854" i="13"/>
  <c r="R855" i="17"/>
  <c r="W854" i="17"/>
  <c r="T854" i="17"/>
  <c r="O853" i="17"/>
  <c r="N853" i="17"/>
  <c r="H852" i="17"/>
  <c r="J852" i="17"/>
  <c r="I852" i="17"/>
  <c r="K852" i="17"/>
  <c r="G852" i="17"/>
  <c r="F853" i="17"/>
  <c r="E854" i="17"/>
  <c r="V854" i="17" s="1"/>
  <c r="M853" i="17"/>
  <c r="P853" i="17"/>
  <c r="P854" i="13"/>
  <c r="F854" i="13"/>
  <c r="M854" i="13"/>
  <c r="Q853" i="13"/>
  <c r="L853" i="13" s="1"/>
  <c r="E855" i="13"/>
  <c r="AE852" i="17" l="1"/>
  <c r="AF852" i="17"/>
  <c r="AB852" i="17"/>
  <c r="X852" i="17"/>
  <c r="AB853" i="17" s="1"/>
  <c r="J854" i="13"/>
  <c r="Q853" i="17"/>
  <c r="L853" i="17" s="1"/>
  <c r="U854" i="17"/>
  <c r="Z854" i="17" s="1"/>
  <c r="I854" i="13"/>
  <c r="G854" i="13"/>
  <c r="K854" i="13"/>
  <c r="H854" i="13"/>
  <c r="Z853" i="17"/>
  <c r="S853" i="17" s="1"/>
  <c r="Y855" i="17"/>
  <c r="O855" i="13"/>
  <c r="N855" i="13"/>
  <c r="R856" i="17"/>
  <c r="W855" i="17"/>
  <c r="T855" i="17"/>
  <c r="O854" i="17"/>
  <c r="N854" i="17"/>
  <c r="J853" i="17"/>
  <c r="G853" i="17"/>
  <c r="I853" i="17"/>
  <c r="H853" i="17"/>
  <c r="K853" i="17"/>
  <c r="E855" i="17"/>
  <c r="V855" i="17" s="1"/>
  <c r="P854" i="17"/>
  <c r="M854" i="17"/>
  <c r="F854" i="17"/>
  <c r="P855" i="13"/>
  <c r="F855" i="13"/>
  <c r="M855" i="13"/>
  <c r="E856" i="13"/>
  <c r="Q854" i="13"/>
  <c r="L854" i="13" s="1"/>
  <c r="AA854" i="17" l="1"/>
  <c r="AD853" i="17"/>
  <c r="AE853" i="17"/>
  <c r="AC853" i="17"/>
  <c r="AF853" i="17"/>
  <c r="Q854" i="17"/>
  <c r="G854" i="17"/>
  <c r="G855" i="13"/>
  <c r="S854" i="17"/>
  <c r="H855" i="13"/>
  <c r="I855" i="13"/>
  <c r="J855" i="13"/>
  <c r="K855" i="13"/>
  <c r="X853" i="17"/>
  <c r="Y856" i="17"/>
  <c r="N856" i="13"/>
  <c r="O856" i="13"/>
  <c r="U855" i="17"/>
  <c r="Z855" i="17" s="1"/>
  <c r="R857" i="17"/>
  <c r="W856" i="17"/>
  <c r="T856" i="17"/>
  <c r="O855" i="17"/>
  <c r="N855" i="17"/>
  <c r="L854" i="17"/>
  <c r="I854" i="17"/>
  <c r="K854" i="17"/>
  <c r="H854" i="17"/>
  <c r="P856" i="13"/>
  <c r="F856" i="13"/>
  <c r="M856" i="13"/>
  <c r="J854" i="17"/>
  <c r="F855" i="17"/>
  <c r="P855" i="17"/>
  <c r="E856" i="17"/>
  <c r="V856" i="17" s="1"/>
  <c r="M855" i="17"/>
  <c r="Q855" i="13"/>
  <c r="L855" i="13" s="1"/>
  <c r="E857" i="13"/>
  <c r="S855" i="17" l="1"/>
  <c r="G856" i="13"/>
  <c r="X854" i="17"/>
  <c r="AC854" i="17"/>
  <c r="Q855" i="17"/>
  <c r="L855" i="17" s="1"/>
  <c r="AE854" i="17"/>
  <c r="AE855" i="17" s="1"/>
  <c r="AF854" i="17"/>
  <c r="AF855" i="17" s="1"/>
  <c r="H856" i="13"/>
  <c r="K856" i="13"/>
  <c r="J856" i="13"/>
  <c r="I856" i="13"/>
  <c r="AB854" i="17"/>
  <c r="AB855" i="17" s="1"/>
  <c r="AD854" i="17"/>
  <c r="AD855" i="17" s="1"/>
  <c r="AA855" i="17"/>
  <c r="X855" i="17" s="1"/>
  <c r="AC855" i="17"/>
  <c r="Y857" i="17"/>
  <c r="O857" i="13"/>
  <c r="N857" i="13"/>
  <c r="U856" i="17"/>
  <c r="Z856" i="17" s="1"/>
  <c r="S856" i="17" s="1"/>
  <c r="R858" i="17"/>
  <c r="W857" i="17"/>
  <c r="T857" i="17"/>
  <c r="J855" i="17"/>
  <c r="O856" i="17"/>
  <c r="N856" i="17"/>
  <c r="H855" i="17"/>
  <c r="K855" i="17"/>
  <c r="P857" i="13"/>
  <c r="F857" i="13"/>
  <c r="M857" i="13"/>
  <c r="F856" i="17"/>
  <c r="P856" i="17"/>
  <c r="M856" i="17"/>
  <c r="E857" i="17"/>
  <c r="V857" i="17" s="1"/>
  <c r="G855" i="17"/>
  <c r="I855" i="17"/>
  <c r="Q856" i="13"/>
  <c r="L856" i="13" s="1"/>
  <c r="G857" i="13" s="1"/>
  <c r="E858" i="13"/>
  <c r="AA856" i="17" l="1"/>
  <c r="Q856" i="17"/>
  <c r="I857" i="13"/>
  <c r="J857" i="13"/>
  <c r="H857" i="13"/>
  <c r="K857" i="13"/>
  <c r="K858" i="13" s="1"/>
  <c r="Y858" i="17"/>
  <c r="AC856" i="17"/>
  <c r="AE856" i="17"/>
  <c r="AD856" i="17"/>
  <c r="AB856" i="17"/>
  <c r="AF856" i="17"/>
  <c r="N858" i="13"/>
  <c r="O858" i="13"/>
  <c r="U857" i="17"/>
  <c r="AA857" i="17" s="1"/>
  <c r="R859" i="17"/>
  <c r="W858" i="17"/>
  <c r="T858" i="17"/>
  <c r="J856" i="17"/>
  <c r="O857" i="17"/>
  <c r="N857" i="17"/>
  <c r="K856" i="17"/>
  <c r="H856" i="17"/>
  <c r="I856" i="17"/>
  <c r="G856" i="17"/>
  <c r="P858" i="13"/>
  <c r="F858" i="13"/>
  <c r="M858" i="13"/>
  <c r="L856" i="17"/>
  <c r="E858" i="17"/>
  <c r="U858" i="17" s="1"/>
  <c r="M857" i="17"/>
  <c r="P857" i="17"/>
  <c r="F857" i="17"/>
  <c r="E859" i="13"/>
  <c r="Q857" i="13"/>
  <c r="L857" i="13" s="1"/>
  <c r="X856" i="17" l="1"/>
  <c r="AE857" i="17" s="1"/>
  <c r="Q857" i="17"/>
  <c r="J858" i="13"/>
  <c r="H858" i="13"/>
  <c r="G858" i="13"/>
  <c r="I858" i="13"/>
  <c r="Z857" i="17"/>
  <c r="S857" i="17" s="1"/>
  <c r="X857" i="17" s="1"/>
  <c r="AC857" i="17"/>
  <c r="Y859" i="17"/>
  <c r="O859" i="13"/>
  <c r="N859" i="13"/>
  <c r="V858" i="17"/>
  <c r="Z858" i="17" s="1"/>
  <c r="R860" i="17"/>
  <c r="W859" i="17"/>
  <c r="T859" i="17"/>
  <c r="O858" i="17"/>
  <c r="N858" i="17"/>
  <c r="K857" i="17"/>
  <c r="G857" i="17"/>
  <c r="H857" i="17"/>
  <c r="J857" i="17"/>
  <c r="I857" i="17"/>
  <c r="P859" i="13"/>
  <c r="F859" i="13"/>
  <c r="M859" i="13"/>
  <c r="E859" i="17"/>
  <c r="V859" i="17" s="1"/>
  <c r="P858" i="17"/>
  <c r="M858" i="17"/>
  <c r="F858" i="17"/>
  <c r="L857" i="17"/>
  <c r="E860" i="13"/>
  <c r="Q858" i="13"/>
  <c r="L858" i="13" s="1"/>
  <c r="AD857" i="17" l="1"/>
  <c r="S858" i="17"/>
  <c r="AB857" i="17"/>
  <c r="AB858" i="17" s="1"/>
  <c r="AF857" i="17"/>
  <c r="K859" i="13"/>
  <c r="Q858" i="17"/>
  <c r="L858" i="17" s="1"/>
  <c r="G859" i="13"/>
  <c r="U859" i="17"/>
  <c r="Z859" i="17" s="1"/>
  <c r="S859" i="17" s="1"/>
  <c r="I859" i="13"/>
  <c r="J859" i="13"/>
  <c r="H859" i="13"/>
  <c r="AA858" i="17"/>
  <c r="AC858" i="17"/>
  <c r="Y860" i="17"/>
  <c r="AF858" i="17"/>
  <c r="AE858" i="17"/>
  <c r="AD858" i="17"/>
  <c r="N860" i="13"/>
  <c r="O860" i="13"/>
  <c r="R861" i="17"/>
  <c r="W860" i="17"/>
  <c r="T860" i="17"/>
  <c r="O859" i="17"/>
  <c r="N859" i="17"/>
  <c r="I858" i="17"/>
  <c r="K858" i="17"/>
  <c r="H858" i="17"/>
  <c r="G858" i="17"/>
  <c r="J858" i="17"/>
  <c r="M859" i="17"/>
  <c r="P859" i="17"/>
  <c r="E860" i="17"/>
  <c r="V860" i="17" s="1"/>
  <c r="F859" i="17"/>
  <c r="P860" i="13"/>
  <c r="F860" i="13"/>
  <c r="M860" i="13"/>
  <c r="Q859" i="13"/>
  <c r="L859" i="13" s="1"/>
  <c r="E861" i="13"/>
  <c r="X858" i="17" l="1"/>
  <c r="AD859" i="17" s="1"/>
  <c r="AA859" i="17"/>
  <c r="Q859" i="17"/>
  <c r="J860" i="13"/>
  <c r="G860" i="13"/>
  <c r="H860" i="13"/>
  <c r="I860" i="13"/>
  <c r="K860" i="13"/>
  <c r="K861" i="13" s="1"/>
  <c r="AC859" i="17"/>
  <c r="Y861" i="17"/>
  <c r="K859" i="17"/>
  <c r="U860" i="17"/>
  <c r="Z860" i="17" s="1"/>
  <c r="S860" i="17" s="1"/>
  <c r="O861" i="13"/>
  <c r="N861" i="13"/>
  <c r="R862" i="17"/>
  <c r="W861" i="17"/>
  <c r="T861" i="17"/>
  <c r="O860" i="17"/>
  <c r="N860" i="17"/>
  <c r="J859" i="17"/>
  <c r="H859" i="17"/>
  <c r="G859" i="17"/>
  <c r="I859" i="17"/>
  <c r="P861" i="13"/>
  <c r="M861" i="13"/>
  <c r="F861" i="13"/>
  <c r="L859" i="17"/>
  <c r="P860" i="17"/>
  <c r="E861" i="17"/>
  <c r="V861" i="17" s="1"/>
  <c r="M860" i="17"/>
  <c r="F860" i="17"/>
  <c r="E862" i="13"/>
  <c r="Q860" i="13"/>
  <c r="L860" i="13" s="1"/>
  <c r="AE859" i="17" l="1"/>
  <c r="AB859" i="17"/>
  <c r="AF859" i="17"/>
  <c r="X859" i="17"/>
  <c r="Q860" i="17"/>
  <c r="L860" i="17" s="1"/>
  <c r="G861" i="13"/>
  <c r="I861" i="13"/>
  <c r="H861" i="13"/>
  <c r="J861" i="13"/>
  <c r="AA860" i="17"/>
  <c r="Y862" i="17"/>
  <c r="N862" i="13"/>
  <c r="O862" i="13"/>
  <c r="U861" i="17"/>
  <c r="AA861" i="17" s="1"/>
  <c r="R863" i="17"/>
  <c r="W862" i="17"/>
  <c r="T862" i="17"/>
  <c r="O861" i="17"/>
  <c r="N861" i="17"/>
  <c r="G860" i="17"/>
  <c r="H860" i="17"/>
  <c r="K860" i="17"/>
  <c r="J860" i="17"/>
  <c r="F861" i="17"/>
  <c r="M861" i="17"/>
  <c r="E862" i="17"/>
  <c r="V862" i="17" s="1"/>
  <c r="P861" i="17"/>
  <c r="I860" i="17"/>
  <c r="P862" i="13"/>
  <c r="F862" i="13"/>
  <c r="M862" i="13"/>
  <c r="Q861" i="13"/>
  <c r="L861" i="13" s="1"/>
  <c r="E863" i="13"/>
  <c r="AB860" i="17" l="1"/>
  <c r="X860" i="17"/>
  <c r="AE860" i="17"/>
  <c r="AC860" i="17"/>
  <c r="AF860" i="17"/>
  <c r="AF861" i="17" s="1"/>
  <c r="AD860" i="17"/>
  <c r="AD861" i="17" s="1"/>
  <c r="Q861" i="17"/>
  <c r="L861" i="17" s="1"/>
  <c r="H862" i="13"/>
  <c r="G862" i="13"/>
  <c r="K862" i="13"/>
  <c r="J862" i="13"/>
  <c r="I862" i="13"/>
  <c r="Z861" i="17"/>
  <c r="S861" i="17" s="1"/>
  <c r="AE861" i="17"/>
  <c r="Y863" i="17"/>
  <c r="AC861" i="17"/>
  <c r="O863" i="13"/>
  <c r="N863" i="13"/>
  <c r="AB861" i="17"/>
  <c r="U862" i="17"/>
  <c r="Z862" i="17" s="1"/>
  <c r="R864" i="17"/>
  <c r="W863" i="17"/>
  <c r="T863" i="17"/>
  <c r="J861" i="17"/>
  <c r="O862" i="17"/>
  <c r="N862" i="17"/>
  <c r="K861" i="17"/>
  <c r="I861" i="17"/>
  <c r="P862" i="17"/>
  <c r="M862" i="17"/>
  <c r="F862" i="17"/>
  <c r="E863" i="17"/>
  <c r="U863" i="17" s="1"/>
  <c r="P863" i="13"/>
  <c r="F863" i="13"/>
  <c r="M863" i="13"/>
  <c r="G861" i="17"/>
  <c r="H861" i="17"/>
  <c r="Q862" i="13"/>
  <c r="L862" i="13" s="1"/>
  <c r="E864" i="13"/>
  <c r="H863" i="13" l="1"/>
  <c r="X861" i="17"/>
  <c r="AC862" i="17" s="1"/>
  <c r="Q862" i="17"/>
  <c r="L862" i="17" s="1"/>
  <c r="S862" i="17"/>
  <c r="V863" i="17"/>
  <c r="Z863" i="17" s="1"/>
  <c r="J863" i="13"/>
  <c r="I863" i="13"/>
  <c r="G863" i="13"/>
  <c r="K863" i="13"/>
  <c r="AA862" i="17"/>
  <c r="AE862" i="17"/>
  <c r="AD862" i="17"/>
  <c r="Y864" i="17"/>
  <c r="AF862" i="17"/>
  <c r="N864" i="13"/>
  <c r="O864" i="13"/>
  <c r="R865" i="17"/>
  <c r="W864" i="17"/>
  <c r="T864" i="17"/>
  <c r="O863" i="17"/>
  <c r="N863" i="17"/>
  <c r="K862" i="17"/>
  <c r="J862" i="17"/>
  <c r="G862" i="17"/>
  <c r="H862" i="17"/>
  <c r="I862" i="17"/>
  <c r="M863" i="17"/>
  <c r="P863" i="17"/>
  <c r="E864" i="17"/>
  <c r="V864" i="17" s="1"/>
  <c r="F863" i="17"/>
  <c r="P864" i="13"/>
  <c r="F864" i="13"/>
  <c r="M864" i="13"/>
  <c r="Q863" i="13"/>
  <c r="L863" i="13" s="1"/>
  <c r="E865" i="13"/>
  <c r="AB862" i="17" l="1"/>
  <c r="X862" i="17"/>
  <c r="AC863" i="17" s="1"/>
  <c r="S863" i="17"/>
  <c r="Q863" i="17"/>
  <c r="L863" i="17" s="1"/>
  <c r="AA863" i="17"/>
  <c r="G864" i="13"/>
  <c r="K864" i="13"/>
  <c r="J864" i="13"/>
  <c r="I864" i="13"/>
  <c r="H864" i="13"/>
  <c r="Y865" i="17"/>
  <c r="O865" i="13"/>
  <c r="N865" i="13"/>
  <c r="U864" i="17"/>
  <c r="AA864" i="17" s="1"/>
  <c r="R866" i="17"/>
  <c r="W865" i="17"/>
  <c r="T865" i="17"/>
  <c r="O864" i="17"/>
  <c r="N864" i="17"/>
  <c r="K863" i="17"/>
  <c r="I863" i="17"/>
  <c r="J863" i="17"/>
  <c r="H863" i="17"/>
  <c r="G863" i="17"/>
  <c r="P865" i="13"/>
  <c r="F865" i="13"/>
  <c r="M865" i="13"/>
  <c r="E865" i="17"/>
  <c r="V865" i="17" s="1"/>
  <c r="M864" i="17"/>
  <c r="P864" i="17"/>
  <c r="F864" i="17"/>
  <c r="Q864" i="13"/>
  <c r="L864" i="13" s="1"/>
  <c r="E866" i="13"/>
  <c r="AB863" i="17" l="1"/>
  <c r="AE863" i="17"/>
  <c r="X863" i="17"/>
  <c r="AC864" i="17" s="1"/>
  <c r="AF863" i="17"/>
  <c r="AD863" i="17"/>
  <c r="K865" i="13"/>
  <c r="Q864" i="17"/>
  <c r="L864" i="17" s="1"/>
  <c r="H865" i="13"/>
  <c r="J865" i="13"/>
  <c r="G865" i="13"/>
  <c r="I865" i="13"/>
  <c r="Z864" i="17"/>
  <c r="S864" i="17" s="1"/>
  <c r="Y866" i="17"/>
  <c r="AD864" i="17"/>
  <c r="AF864" i="17"/>
  <c r="N866" i="13"/>
  <c r="O866" i="13"/>
  <c r="U865" i="17"/>
  <c r="Z865" i="17" s="1"/>
  <c r="R867" i="17"/>
  <c r="W866" i="17"/>
  <c r="T866" i="17"/>
  <c r="O865" i="17"/>
  <c r="N865" i="17"/>
  <c r="J864" i="17"/>
  <c r="K864" i="17"/>
  <c r="G864" i="17"/>
  <c r="H864" i="17"/>
  <c r="I864" i="17"/>
  <c r="F865" i="17"/>
  <c r="P865" i="17"/>
  <c r="M865" i="17"/>
  <c r="E866" i="17"/>
  <c r="V866" i="17" s="1"/>
  <c r="P866" i="13"/>
  <c r="F866" i="13"/>
  <c r="M866" i="13"/>
  <c r="E867" i="13"/>
  <c r="Q865" i="13"/>
  <c r="L865" i="13" s="1"/>
  <c r="X864" i="17" l="1"/>
  <c r="AE864" i="17"/>
  <c r="AB864" i="17"/>
  <c r="Q865" i="17"/>
  <c r="L865" i="17" s="1"/>
  <c r="S865" i="17"/>
  <c r="K866" i="13"/>
  <c r="I866" i="13"/>
  <c r="H866" i="13"/>
  <c r="G866" i="13"/>
  <c r="J866" i="13"/>
  <c r="AA865" i="17"/>
  <c r="AE865" i="17"/>
  <c r="Y867" i="17"/>
  <c r="U866" i="17"/>
  <c r="Z866" i="17" s="1"/>
  <c r="AF865" i="17"/>
  <c r="AB865" i="17"/>
  <c r="AC865" i="17"/>
  <c r="AD865" i="17"/>
  <c r="O867" i="13"/>
  <c r="N867" i="13"/>
  <c r="R868" i="17"/>
  <c r="W867" i="17"/>
  <c r="T867" i="17"/>
  <c r="O866" i="17"/>
  <c r="N866" i="17"/>
  <c r="K865" i="17"/>
  <c r="H865" i="17"/>
  <c r="G865" i="17"/>
  <c r="J865" i="17"/>
  <c r="I865" i="17"/>
  <c r="P867" i="13"/>
  <c r="F867" i="13"/>
  <c r="M867" i="13"/>
  <c r="F866" i="17"/>
  <c r="E867" i="17"/>
  <c r="V867" i="17" s="1"/>
  <c r="M866" i="17"/>
  <c r="P866" i="17"/>
  <c r="E868" i="13"/>
  <c r="Q866" i="13"/>
  <c r="L866" i="13" s="1"/>
  <c r="X865" i="17" l="1"/>
  <c r="AC866" i="17" s="1"/>
  <c r="S866" i="17"/>
  <c r="K867" i="13"/>
  <c r="H867" i="13"/>
  <c r="J867" i="13"/>
  <c r="I867" i="13"/>
  <c r="Q866" i="17"/>
  <c r="L866" i="17" s="1"/>
  <c r="G867" i="13"/>
  <c r="AA866" i="17"/>
  <c r="Y868" i="17"/>
  <c r="N868" i="13"/>
  <c r="O868" i="13"/>
  <c r="U867" i="17"/>
  <c r="Z867" i="17" s="1"/>
  <c r="S867" i="17" s="1"/>
  <c r="R869" i="17"/>
  <c r="W868" i="17"/>
  <c r="T868" i="17"/>
  <c r="O867" i="17"/>
  <c r="N867" i="17"/>
  <c r="J866" i="17"/>
  <c r="G866" i="17"/>
  <c r="K866" i="17"/>
  <c r="H866" i="17"/>
  <c r="M867" i="17"/>
  <c r="E868" i="17"/>
  <c r="V868" i="17" s="1"/>
  <c r="P867" i="17"/>
  <c r="F867" i="17"/>
  <c r="P868" i="13"/>
  <c r="F868" i="13"/>
  <c r="M868" i="13"/>
  <c r="I866" i="17"/>
  <c r="Q867" i="13"/>
  <c r="L867" i="13" s="1"/>
  <c r="E869" i="13"/>
  <c r="AF866" i="17" l="1"/>
  <c r="AD866" i="17"/>
  <c r="AE866" i="17"/>
  <c r="AB866" i="17"/>
  <c r="X866" i="17"/>
  <c r="Q867" i="17"/>
  <c r="L867" i="17" s="1"/>
  <c r="AC867" i="17"/>
  <c r="H868" i="13"/>
  <c r="J868" i="13"/>
  <c r="G868" i="13"/>
  <c r="I868" i="13"/>
  <c r="K868" i="13"/>
  <c r="AA867" i="17"/>
  <c r="AE867" i="17"/>
  <c r="Y869" i="17"/>
  <c r="U868" i="17"/>
  <c r="Z868" i="17" s="1"/>
  <c r="S868" i="17" s="1"/>
  <c r="O869" i="13"/>
  <c r="N869" i="13"/>
  <c r="H867" i="17"/>
  <c r="R870" i="17"/>
  <c r="W869" i="17"/>
  <c r="T869" i="17"/>
  <c r="O868" i="17"/>
  <c r="N868" i="17"/>
  <c r="J867" i="17"/>
  <c r="I867" i="17"/>
  <c r="G867" i="17"/>
  <c r="P869" i="13"/>
  <c r="M869" i="13"/>
  <c r="F869" i="13"/>
  <c r="F868" i="17"/>
  <c r="P868" i="17"/>
  <c r="M868" i="17"/>
  <c r="E869" i="17"/>
  <c r="U869" i="17" s="1"/>
  <c r="K867" i="17"/>
  <c r="E870" i="13"/>
  <c r="Q868" i="13"/>
  <c r="L868" i="13" s="1"/>
  <c r="AF867" i="17" l="1"/>
  <c r="K869" i="13"/>
  <c r="AB867" i="17"/>
  <c r="AD867" i="17"/>
  <c r="X867" i="17"/>
  <c r="AD868" i="17" s="1"/>
  <c r="H869" i="13"/>
  <c r="Q868" i="17"/>
  <c r="L868" i="17" s="1"/>
  <c r="I869" i="13"/>
  <c r="G869" i="13"/>
  <c r="J869" i="13"/>
  <c r="AA868" i="17"/>
  <c r="Y870" i="17"/>
  <c r="AB868" i="17"/>
  <c r="AC868" i="17"/>
  <c r="N870" i="13"/>
  <c r="O870" i="13"/>
  <c r="V869" i="17"/>
  <c r="AA869" i="17" s="1"/>
  <c r="R871" i="17"/>
  <c r="W870" i="17"/>
  <c r="T870" i="17"/>
  <c r="J868" i="17"/>
  <c r="O869" i="17"/>
  <c r="N869" i="17"/>
  <c r="H868" i="17"/>
  <c r="G868" i="17"/>
  <c r="K868" i="17"/>
  <c r="P870" i="13"/>
  <c r="F870" i="13"/>
  <c r="M870" i="13"/>
  <c r="E870" i="17"/>
  <c r="V870" i="17" s="1"/>
  <c r="M869" i="17"/>
  <c r="P869" i="17"/>
  <c r="F869" i="17"/>
  <c r="I868" i="17"/>
  <c r="Q869" i="13"/>
  <c r="L869" i="13" s="1"/>
  <c r="E871" i="13"/>
  <c r="AF868" i="17" l="1"/>
  <c r="AE868" i="17"/>
  <c r="X868" i="17"/>
  <c r="AB869" i="17" s="1"/>
  <c r="Q869" i="17"/>
  <c r="J870" i="13"/>
  <c r="H870" i="13"/>
  <c r="G870" i="13"/>
  <c r="AE869" i="17"/>
  <c r="Z869" i="17"/>
  <c r="S869" i="17" s="1"/>
  <c r="K870" i="13"/>
  <c r="I870" i="13"/>
  <c r="Y871" i="17"/>
  <c r="U870" i="17"/>
  <c r="Z870" i="17" s="1"/>
  <c r="AD869" i="17"/>
  <c r="AF869" i="17"/>
  <c r="AC869" i="17"/>
  <c r="O871" i="13"/>
  <c r="N871" i="13"/>
  <c r="R872" i="17"/>
  <c r="W871" i="17"/>
  <c r="T871" i="17"/>
  <c r="N870" i="17"/>
  <c r="O870" i="17"/>
  <c r="K869" i="17"/>
  <c r="H869" i="17"/>
  <c r="J869" i="17"/>
  <c r="I869" i="17"/>
  <c r="G869" i="17"/>
  <c r="L869" i="17"/>
  <c r="P871" i="13"/>
  <c r="F871" i="13"/>
  <c r="M871" i="13"/>
  <c r="E871" i="17"/>
  <c r="U871" i="17" s="1"/>
  <c r="M870" i="17"/>
  <c r="P870" i="17"/>
  <c r="F870" i="17"/>
  <c r="E872" i="13"/>
  <c r="Q870" i="13"/>
  <c r="L870" i="13" s="1"/>
  <c r="X869" i="17" l="1"/>
  <c r="AB870" i="17" s="1"/>
  <c r="Q870" i="17"/>
  <c r="K871" i="13"/>
  <c r="I871" i="13"/>
  <c r="G871" i="13"/>
  <c r="S870" i="17"/>
  <c r="J871" i="13"/>
  <c r="H871" i="13"/>
  <c r="AA870" i="17"/>
  <c r="Y872" i="17"/>
  <c r="V871" i="17"/>
  <c r="AA871" i="17" s="1"/>
  <c r="AC870" i="17"/>
  <c r="AF870" i="17"/>
  <c r="AD870" i="17"/>
  <c r="N872" i="13"/>
  <c r="O872" i="13"/>
  <c r="R873" i="17"/>
  <c r="W872" i="17"/>
  <c r="T872" i="17"/>
  <c r="O871" i="17"/>
  <c r="N871" i="17"/>
  <c r="K870" i="17"/>
  <c r="Q871" i="13"/>
  <c r="L871" i="13" s="1"/>
  <c r="G870" i="17"/>
  <c r="J870" i="17"/>
  <c r="H870" i="17"/>
  <c r="P872" i="13"/>
  <c r="F872" i="13"/>
  <c r="M872" i="13"/>
  <c r="L870" i="17"/>
  <c r="M871" i="17"/>
  <c r="F871" i="17"/>
  <c r="E872" i="17"/>
  <c r="V872" i="17" s="1"/>
  <c r="P871" i="17"/>
  <c r="I870" i="17"/>
  <c r="E873" i="13"/>
  <c r="AE870" i="17" l="1"/>
  <c r="I872" i="13"/>
  <c r="X870" i="17"/>
  <c r="AC871" i="17" s="1"/>
  <c r="Q871" i="17"/>
  <c r="L871" i="17" s="1"/>
  <c r="H872" i="13"/>
  <c r="J872" i="13"/>
  <c r="K872" i="13"/>
  <c r="G872" i="13"/>
  <c r="Z871" i="17"/>
  <c r="S871" i="17" s="1"/>
  <c r="Y873" i="17"/>
  <c r="AB871" i="17"/>
  <c r="AE871" i="17"/>
  <c r="AD871" i="17"/>
  <c r="O873" i="13"/>
  <c r="N873" i="13"/>
  <c r="AF871" i="17"/>
  <c r="K871" i="17"/>
  <c r="U872" i="17"/>
  <c r="Z872" i="17" s="1"/>
  <c r="R874" i="17"/>
  <c r="W873" i="17"/>
  <c r="T873" i="17"/>
  <c r="O872" i="17"/>
  <c r="N872" i="17"/>
  <c r="I871" i="17"/>
  <c r="G871" i="17"/>
  <c r="H871" i="17"/>
  <c r="J871" i="17"/>
  <c r="P872" i="17"/>
  <c r="M872" i="17"/>
  <c r="F872" i="17"/>
  <c r="E873" i="17"/>
  <c r="V873" i="17" s="1"/>
  <c r="P873" i="13"/>
  <c r="F873" i="13"/>
  <c r="M873" i="13"/>
  <c r="E874" i="13"/>
  <c r="Q872" i="13"/>
  <c r="L872" i="13" s="1"/>
  <c r="X871" i="17" l="1"/>
  <c r="S872" i="17"/>
  <c r="G873" i="13"/>
  <c r="Q872" i="17"/>
  <c r="L872" i="17" s="1"/>
  <c r="H873" i="13"/>
  <c r="I873" i="13"/>
  <c r="K873" i="13"/>
  <c r="J873" i="13"/>
  <c r="AA872" i="17"/>
  <c r="Y874" i="17"/>
  <c r="AE872" i="17"/>
  <c r="U873" i="17"/>
  <c r="I872" i="17"/>
  <c r="AF872" i="17"/>
  <c r="AD872" i="17"/>
  <c r="AB872" i="17"/>
  <c r="N874" i="13"/>
  <c r="O874" i="13"/>
  <c r="AC872" i="17"/>
  <c r="R875" i="17"/>
  <c r="W874" i="17"/>
  <c r="T874" i="17"/>
  <c r="O873" i="17"/>
  <c r="N873" i="17"/>
  <c r="K872" i="17"/>
  <c r="H872" i="17"/>
  <c r="G872" i="17"/>
  <c r="P874" i="13"/>
  <c r="F874" i="13"/>
  <c r="M874" i="13"/>
  <c r="J872" i="17"/>
  <c r="F873" i="17"/>
  <c r="E874" i="17"/>
  <c r="U874" i="17" s="1"/>
  <c r="M873" i="17"/>
  <c r="P873" i="17"/>
  <c r="Q873" i="13"/>
  <c r="L873" i="13" s="1"/>
  <c r="E875" i="13"/>
  <c r="X872" i="17" l="1"/>
  <c r="Q873" i="17"/>
  <c r="L873" i="17" s="1"/>
  <c r="I874" i="13"/>
  <c r="J874" i="13"/>
  <c r="H874" i="13"/>
  <c r="G874" i="13"/>
  <c r="K874" i="13"/>
  <c r="Z873" i="17"/>
  <c r="S873" i="17" s="1"/>
  <c r="AA873" i="17"/>
  <c r="V874" i="17"/>
  <c r="AA874" i="17" s="1"/>
  <c r="AE873" i="17"/>
  <c r="Y875" i="17"/>
  <c r="AF873" i="17"/>
  <c r="AB873" i="17"/>
  <c r="AD873" i="17"/>
  <c r="O875" i="13"/>
  <c r="N875" i="13"/>
  <c r="AC873" i="17"/>
  <c r="R876" i="17"/>
  <c r="W875" i="17"/>
  <c r="T875" i="17"/>
  <c r="O874" i="17"/>
  <c r="N874" i="17"/>
  <c r="G873" i="17"/>
  <c r="J873" i="17"/>
  <c r="H873" i="17"/>
  <c r="K873" i="17"/>
  <c r="I873" i="17"/>
  <c r="F874" i="17"/>
  <c r="P874" i="17"/>
  <c r="E875" i="17"/>
  <c r="V875" i="17" s="1"/>
  <c r="M874" i="17"/>
  <c r="P875" i="13"/>
  <c r="F875" i="13"/>
  <c r="M875" i="13"/>
  <c r="Q874" i="13"/>
  <c r="L874" i="13" s="1"/>
  <c r="E876" i="13"/>
  <c r="I875" i="13" l="1"/>
  <c r="K875" i="13"/>
  <c r="Z874" i="17"/>
  <c r="G875" i="13"/>
  <c r="H875" i="13"/>
  <c r="Q874" i="17"/>
  <c r="L874" i="17" s="1"/>
  <c r="X873" i="17"/>
  <c r="AB874" i="17" s="1"/>
  <c r="S874" i="17"/>
  <c r="J875" i="13"/>
  <c r="Y876" i="17"/>
  <c r="U875" i="17"/>
  <c r="Z875" i="17" s="1"/>
  <c r="N876" i="13"/>
  <c r="O876" i="13"/>
  <c r="R877" i="17"/>
  <c r="W876" i="17"/>
  <c r="T876" i="17"/>
  <c r="O875" i="17"/>
  <c r="N875" i="17"/>
  <c r="K874" i="17"/>
  <c r="J874" i="17"/>
  <c r="H874" i="17"/>
  <c r="G874" i="17"/>
  <c r="P876" i="13"/>
  <c r="F876" i="13"/>
  <c r="M876" i="13"/>
  <c r="F875" i="17"/>
  <c r="M875" i="17"/>
  <c r="E876" i="17"/>
  <c r="V876" i="17" s="1"/>
  <c r="P875" i="17"/>
  <c r="I874" i="17"/>
  <c r="Q875" i="13"/>
  <c r="L875" i="13" s="1"/>
  <c r="E877" i="13"/>
  <c r="X874" i="17" l="1"/>
  <c r="AE874" i="17"/>
  <c r="AC874" i="17"/>
  <c r="AA875" i="17"/>
  <c r="AF874" i="17"/>
  <c r="AD874" i="17"/>
  <c r="Q875" i="17"/>
  <c r="L875" i="17" s="1"/>
  <c r="J876" i="13"/>
  <c r="S875" i="17"/>
  <c r="K876" i="13"/>
  <c r="H876" i="13"/>
  <c r="G876" i="13"/>
  <c r="I876" i="13"/>
  <c r="Y877" i="17"/>
  <c r="N877" i="13"/>
  <c r="O877" i="13"/>
  <c r="U876" i="17"/>
  <c r="Z876" i="17" s="1"/>
  <c r="R878" i="17"/>
  <c r="W877" i="17"/>
  <c r="T877" i="17"/>
  <c r="O876" i="17"/>
  <c r="N876" i="17"/>
  <c r="G875" i="17"/>
  <c r="J875" i="17"/>
  <c r="I875" i="17"/>
  <c r="H875" i="17"/>
  <c r="K875" i="17"/>
  <c r="P877" i="13"/>
  <c r="F877" i="13"/>
  <c r="M877" i="13"/>
  <c r="P876" i="17"/>
  <c r="M876" i="17"/>
  <c r="F876" i="17"/>
  <c r="E877" i="17"/>
  <c r="V877" i="17" s="1"/>
  <c r="E878" i="13"/>
  <c r="Q876" i="13"/>
  <c r="L876" i="13" s="1"/>
  <c r="AE875" i="17" l="1"/>
  <c r="AF875" i="17"/>
  <c r="AD875" i="17"/>
  <c r="AC875" i="17"/>
  <c r="AB875" i="17"/>
  <c r="X875" i="17"/>
  <c r="J877" i="13"/>
  <c r="I877" i="13"/>
  <c r="Q876" i="17"/>
  <c r="L876" i="17" s="1"/>
  <c r="S876" i="17"/>
  <c r="G877" i="13"/>
  <c r="K877" i="13"/>
  <c r="H877" i="13"/>
  <c r="AA876" i="17"/>
  <c r="Y878" i="17"/>
  <c r="U877" i="17"/>
  <c r="H876" i="17"/>
  <c r="N878" i="13"/>
  <c r="O878" i="13"/>
  <c r="R879" i="17"/>
  <c r="W878" i="17"/>
  <c r="T878" i="17"/>
  <c r="J876" i="17"/>
  <c r="O877" i="17"/>
  <c r="N877" i="17"/>
  <c r="K876" i="17"/>
  <c r="I876" i="17"/>
  <c r="G876" i="17"/>
  <c r="M877" i="17"/>
  <c r="P877" i="17"/>
  <c r="E878" i="17"/>
  <c r="U878" i="17" s="1"/>
  <c r="F877" i="17"/>
  <c r="P878" i="13"/>
  <c r="F878" i="13"/>
  <c r="M878" i="13"/>
  <c r="Q877" i="13"/>
  <c r="L877" i="13" s="1"/>
  <c r="E879" i="13"/>
  <c r="AE876" i="17" l="1"/>
  <c r="AC876" i="17"/>
  <c r="AD876" i="17"/>
  <c r="AF876" i="17"/>
  <c r="AB876" i="17"/>
  <c r="X876" i="17"/>
  <c r="AB877" i="17" s="1"/>
  <c r="Q877" i="17"/>
  <c r="L877" i="17" s="1"/>
  <c r="AE877" i="17"/>
  <c r="H878" i="13"/>
  <c r="I878" i="13"/>
  <c r="Z877" i="17"/>
  <c r="S877" i="17" s="1"/>
  <c r="AA877" i="17"/>
  <c r="J878" i="13"/>
  <c r="K878" i="13"/>
  <c r="G878" i="13"/>
  <c r="AC877" i="17"/>
  <c r="Y879" i="17"/>
  <c r="O879" i="13"/>
  <c r="N879" i="13"/>
  <c r="V878" i="17"/>
  <c r="Z878" i="17" s="1"/>
  <c r="R880" i="17"/>
  <c r="W879" i="17"/>
  <c r="T879" i="17"/>
  <c r="O878" i="17"/>
  <c r="N878" i="17"/>
  <c r="H877" i="17"/>
  <c r="J877" i="17"/>
  <c r="G877" i="17"/>
  <c r="I877" i="17"/>
  <c r="P878" i="17"/>
  <c r="M878" i="17"/>
  <c r="F878" i="17"/>
  <c r="E879" i="17"/>
  <c r="V879" i="17" s="1"/>
  <c r="P879" i="13"/>
  <c r="F879" i="13"/>
  <c r="M879" i="13"/>
  <c r="K877" i="17"/>
  <c r="Q878" i="13"/>
  <c r="L878" i="13" s="1"/>
  <c r="E880" i="13"/>
  <c r="AF877" i="17" l="1"/>
  <c r="AD877" i="17"/>
  <c r="H879" i="13"/>
  <c r="X877" i="17"/>
  <c r="AC878" i="17" s="1"/>
  <c r="G879" i="13"/>
  <c r="S878" i="17"/>
  <c r="Q878" i="17"/>
  <c r="L878" i="17" s="1"/>
  <c r="K879" i="13"/>
  <c r="J879" i="13"/>
  <c r="I879" i="13"/>
  <c r="AA878" i="17"/>
  <c r="Y880" i="17"/>
  <c r="U879" i="17"/>
  <c r="Z879" i="17" s="1"/>
  <c r="AB878" i="17"/>
  <c r="N880" i="13"/>
  <c r="O880" i="13"/>
  <c r="R881" i="17"/>
  <c r="W880" i="17"/>
  <c r="T880" i="17"/>
  <c r="O879" i="17"/>
  <c r="N879" i="17"/>
  <c r="P880" i="13"/>
  <c r="F880" i="13"/>
  <c r="M880" i="13"/>
  <c r="I878" i="17"/>
  <c r="G878" i="17"/>
  <c r="K878" i="17"/>
  <c r="H878" i="17"/>
  <c r="F879" i="17"/>
  <c r="P879" i="17"/>
  <c r="M879" i="17"/>
  <c r="E880" i="17"/>
  <c r="V880" i="17" s="1"/>
  <c r="J878" i="17"/>
  <c r="Q879" i="13"/>
  <c r="L879" i="13" s="1"/>
  <c r="E881" i="13"/>
  <c r="S879" i="17" l="1"/>
  <c r="AE878" i="17"/>
  <c r="AF878" i="17"/>
  <c r="AD878" i="17"/>
  <c r="X878" i="17"/>
  <c r="AB879" i="17" s="1"/>
  <c r="H880" i="13"/>
  <c r="Q879" i="17"/>
  <c r="L879" i="17" s="1"/>
  <c r="K880" i="13"/>
  <c r="I880" i="13"/>
  <c r="G880" i="13"/>
  <c r="J880" i="13"/>
  <c r="AA879" i="17"/>
  <c r="Y881" i="17"/>
  <c r="AC879" i="17"/>
  <c r="AE879" i="17"/>
  <c r="N881" i="13"/>
  <c r="O881" i="13"/>
  <c r="U880" i="17"/>
  <c r="Z880" i="17" s="1"/>
  <c r="R882" i="17"/>
  <c r="W881" i="17"/>
  <c r="T881" i="17"/>
  <c r="O880" i="17"/>
  <c r="N880" i="17"/>
  <c r="I879" i="17"/>
  <c r="K879" i="17"/>
  <c r="H879" i="17"/>
  <c r="G879" i="17"/>
  <c r="J879" i="17"/>
  <c r="M880" i="17"/>
  <c r="P880" i="17"/>
  <c r="E881" i="17"/>
  <c r="V881" i="17" s="1"/>
  <c r="F880" i="17"/>
  <c r="P881" i="13"/>
  <c r="F881" i="13"/>
  <c r="M881" i="13"/>
  <c r="E882" i="13"/>
  <c r="Q880" i="13"/>
  <c r="L880" i="13" s="1"/>
  <c r="S880" i="17" l="1"/>
  <c r="AF879" i="17"/>
  <c r="AD879" i="17"/>
  <c r="J881" i="13"/>
  <c r="Q880" i="17"/>
  <c r="L880" i="17" s="1"/>
  <c r="X879" i="17"/>
  <c r="AD880" i="17" s="1"/>
  <c r="I881" i="13"/>
  <c r="K881" i="13"/>
  <c r="G881" i="13"/>
  <c r="H881" i="13"/>
  <c r="AA880" i="17"/>
  <c r="Y882" i="17"/>
  <c r="U881" i="17"/>
  <c r="AA881" i="17" s="1"/>
  <c r="N882" i="13"/>
  <c r="O882" i="13"/>
  <c r="R883" i="17"/>
  <c r="W882" i="17"/>
  <c r="T882" i="17"/>
  <c r="O881" i="17"/>
  <c r="N881" i="17"/>
  <c r="J880" i="17"/>
  <c r="G880" i="17"/>
  <c r="I880" i="17"/>
  <c r="H880" i="17"/>
  <c r="K880" i="17"/>
  <c r="P881" i="17"/>
  <c r="E882" i="17"/>
  <c r="U882" i="17" s="1"/>
  <c r="F881" i="17"/>
  <c r="M881" i="17"/>
  <c r="P882" i="13"/>
  <c r="F882" i="13"/>
  <c r="M882" i="13"/>
  <c r="E883" i="13"/>
  <c r="Q881" i="13"/>
  <c r="L881" i="13" s="1"/>
  <c r="AC880" i="17" l="1"/>
  <c r="AF880" i="17"/>
  <c r="AB880" i="17"/>
  <c r="AE880" i="17"/>
  <c r="X880" i="17"/>
  <c r="H882" i="13"/>
  <c r="Q881" i="17"/>
  <c r="L881" i="17" s="1"/>
  <c r="V882" i="17"/>
  <c r="AA882" i="17" s="1"/>
  <c r="G882" i="13"/>
  <c r="I882" i="13"/>
  <c r="J882" i="13"/>
  <c r="K882" i="13"/>
  <c r="Z881" i="17"/>
  <c r="S881" i="17" s="1"/>
  <c r="AB881" i="17"/>
  <c r="Y883" i="17"/>
  <c r="AE881" i="17"/>
  <c r="O883" i="13"/>
  <c r="N883" i="13"/>
  <c r="R884" i="17"/>
  <c r="W883" i="17"/>
  <c r="T883" i="17"/>
  <c r="O882" i="17"/>
  <c r="N882" i="17"/>
  <c r="K881" i="17"/>
  <c r="H881" i="17"/>
  <c r="J881" i="17"/>
  <c r="G881" i="17"/>
  <c r="P883" i="13"/>
  <c r="F883" i="13"/>
  <c r="M883" i="13"/>
  <c r="E883" i="17"/>
  <c r="V883" i="17" s="1"/>
  <c r="M882" i="17"/>
  <c r="P882" i="17"/>
  <c r="F882" i="17"/>
  <c r="I881" i="17"/>
  <c r="Q882" i="13"/>
  <c r="L882" i="13" s="1"/>
  <c r="E884" i="13"/>
  <c r="AF881" i="17" l="1"/>
  <c r="K883" i="13"/>
  <c r="AD881" i="17"/>
  <c r="AC881" i="17"/>
  <c r="Z882" i="17"/>
  <c r="S882" i="17" s="1"/>
  <c r="Q882" i="17"/>
  <c r="L882" i="17" s="1"/>
  <c r="I883" i="13"/>
  <c r="H883" i="13"/>
  <c r="J883" i="13"/>
  <c r="G883" i="13"/>
  <c r="X881" i="17"/>
  <c r="Y884" i="17"/>
  <c r="U883" i="17"/>
  <c r="N884" i="13"/>
  <c r="O884" i="13"/>
  <c r="R885" i="17"/>
  <c r="W884" i="17"/>
  <c r="T884" i="17"/>
  <c r="O883" i="17"/>
  <c r="N883" i="17"/>
  <c r="G882" i="17"/>
  <c r="I882" i="17"/>
  <c r="K882" i="17"/>
  <c r="J882" i="17"/>
  <c r="P884" i="13"/>
  <c r="F884" i="13"/>
  <c r="M884" i="13"/>
  <c r="H882" i="17"/>
  <c r="M883" i="17"/>
  <c r="E884" i="17"/>
  <c r="V884" i="17" s="1"/>
  <c r="P883" i="17"/>
  <c r="F883" i="17"/>
  <c r="Q883" i="13"/>
  <c r="L883" i="13" s="1"/>
  <c r="E885" i="13"/>
  <c r="Q883" i="17" l="1"/>
  <c r="G884" i="13"/>
  <c r="J884" i="13"/>
  <c r="X882" i="17"/>
  <c r="H884" i="13"/>
  <c r="AC882" i="17"/>
  <c r="AC883" i="17" s="1"/>
  <c r="AB882" i="17"/>
  <c r="AB883" i="17" s="1"/>
  <c r="AD882" i="17"/>
  <c r="AD883" i="17" s="1"/>
  <c r="AF882" i="17"/>
  <c r="AE882" i="17"/>
  <c r="I884" i="13"/>
  <c r="K884" i="13"/>
  <c r="AA883" i="17"/>
  <c r="Z883" i="17"/>
  <c r="S883" i="17" s="1"/>
  <c r="Y885" i="17"/>
  <c r="O885" i="13"/>
  <c r="N885" i="13"/>
  <c r="U884" i="17"/>
  <c r="Z884" i="17" s="1"/>
  <c r="R886" i="17"/>
  <c r="W885" i="17"/>
  <c r="T885" i="17"/>
  <c r="O884" i="17"/>
  <c r="N884" i="17"/>
  <c r="K883" i="17"/>
  <c r="H883" i="17"/>
  <c r="Q884" i="13"/>
  <c r="L884" i="13" s="1"/>
  <c r="I883" i="17"/>
  <c r="J883" i="17"/>
  <c r="L883" i="17"/>
  <c r="P885" i="13"/>
  <c r="M885" i="13"/>
  <c r="F885" i="13"/>
  <c r="G883" i="17"/>
  <c r="P884" i="17"/>
  <c r="F884" i="17"/>
  <c r="M884" i="17"/>
  <c r="E885" i="17"/>
  <c r="V885" i="17" s="1"/>
  <c r="E886" i="13"/>
  <c r="AF883" i="17" l="1"/>
  <c r="AE883" i="17"/>
  <c r="K885" i="13"/>
  <c r="G885" i="13"/>
  <c r="Q884" i="17"/>
  <c r="L884" i="17" s="1"/>
  <c r="X883" i="17"/>
  <c r="AE884" i="17" s="1"/>
  <c r="J885" i="13"/>
  <c r="S884" i="17"/>
  <c r="I885" i="13"/>
  <c r="H885" i="13"/>
  <c r="AA884" i="17"/>
  <c r="Y886" i="17"/>
  <c r="N886" i="13"/>
  <c r="O886" i="13"/>
  <c r="U885" i="17"/>
  <c r="Z885" i="17" s="1"/>
  <c r="R887" i="17"/>
  <c r="W886" i="17"/>
  <c r="T886" i="17"/>
  <c r="N885" i="17"/>
  <c r="O885" i="17"/>
  <c r="H884" i="17"/>
  <c r="Q885" i="13"/>
  <c r="L885" i="13" s="1"/>
  <c r="P886" i="13"/>
  <c r="F886" i="13"/>
  <c r="M886" i="13"/>
  <c r="I884" i="17"/>
  <c r="J884" i="17"/>
  <c r="G884" i="17"/>
  <c r="K884" i="17"/>
  <c r="E886" i="17"/>
  <c r="U886" i="17" s="1"/>
  <c r="P885" i="17"/>
  <c r="F885" i="17"/>
  <c r="M885" i="17"/>
  <c r="E887" i="13"/>
  <c r="AD884" i="17" l="1"/>
  <c r="AF884" i="17"/>
  <c r="X884" i="17"/>
  <c r="AB884" i="17"/>
  <c r="AB885" i="17" s="1"/>
  <c r="I886" i="13"/>
  <c r="AC884" i="17"/>
  <c r="AC885" i="17" s="1"/>
  <c r="Q885" i="17"/>
  <c r="L885" i="17" s="1"/>
  <c r="H886" i="13"/>
  <c r="G886" i="13"/>
  <c r="K886" i="13"/>
  <c r="J886" i="13"/>
  <c r="S885" i="17"/>
  <c r="AA885" i="17"/>
  <c r="Y887" i="17"/>
  <c r="AE885" i="17"/>
  <c r="O887" i="13"/>
  <c r="N887" i="13"/>
  <c r="V886" i="17"/>
  <c r="Z886" i="17" s="1"/>
  <c r="R888" i="17"/>
  <c r="W887" i="17"/>
  <c r="T887" i="17"/>
  <c r="O886" i="17"/>
  <c r="N886" i="17"/>
  <c r="G885" i="17"/>
  <c r="I885" i="17"/>
  <c r="J885" i="17"/>
  <c r="E887" i="17"/>
  <c r="V887" i="17" s="1"/>
  <c r="F886" i="17"/>
  <c r="M886" i="17"/>
  <c r="P886" i="17"/>
  <c r="H885" i="17"/>
  <c r="K885" i="17"/>
  <c r="P887" i="13"/>
  <c r="M887" i="13"/>
  <c r="F887" i="13"/>
  <c r="Q886" i="13"/>
  <c r="L886" i="13" s="1"/>
  <c r="E888" i="13"/>
  <c r="AD885" i="17" l="1"/>
  <c r="AF885" i="17"/>
  <c r="H887" i="13"/>
  <c r="Q886" i="17"/>
  <c r="L886" i="17" s="1"/>
  <c r="X885" i="17"/>
  <c r="AE886" i="17" s="1"/>
  <c r="K887" i="13"/>
  <c r="I887" i="13"/>
  <c r="J887" i="13"/>
  <c r="G887" i="13"/>
  <c r="S886" i="17"/>
  <c r="AA886" i="17"/>
  <c r="Y888" i="17"/>
  <c r="N888" i="13"/>
  <c r="O888" i="13"/>
  <c r="G886" i="17"/>
  <c r="R889" i="17"/>
  <c r="W888" i="17"/>
  <c r="T888" i="17"/>
  <c r="U887" i="17"/>
  <c r="Z887" i="17" s="1"/>
  <c r="O887" i="17"/>
  <c r="N887" i="17"/>
  <c r="H886" i="17"/>
  <c r="K886" i="17"/>
  <c r="P888" i="13"/>
  <c r="M888" i="13"/>
  <c r="F888" i="13"/>
  <c r="I886" i="17"/>
  <c r="P887" i="17"/>
  <c r="F887" i="17"/>
  <c r="E888" i="17"/>
  <c r="V888" i="17" s="1"/>
  <c r="M887" i="17"/>
  <c r="J886" i="17"/>
  <c r="E889" i="13"/>
  <c r="Q887" i="13"/>
  <c r="L887" i="13" s="1"/>
  <c r="AD886" i="17" l="1"/>
  <c r="AC886" i="17"/>
  <c r="K888" i="13"/>
  <c r="AF886" i="17"/>
  <c r="AB886" i="17"/>
  <c r="X886" i="17"/>
  <c r="AB887" i="17" s="1"/>
  <c r="G888" i="13"/>
  <c r="H888" i="13"/>
  <c r="Q887" i="17"/>
  <c r="L887" i="17" s="1"/>
  <c r="S887" i="17"/>
  <c r="J888" i="13"/>
  <c r="I888" i="13"/>
  <c r="AA887" i="17"/>
  <c r="Y889" i="17"/>
  <c r="U888" i="17"/>
  <c r="AA888" i="17" s="1"/>
  <c r="AE887" i="17"/>
  <c r="O889" i="13"/>
  <c r="N889" i="13"/>
  <c r="R890" i="17"/>
  <c r="W889" i="17"/>
  <c r="T889" i="17"/>
  <c r="N888" i="17"/>
  <c r="O888" i="17"/>
  <c r="I887" i="17"/>
  <c r="J887" i="17"/>
  <c r="P889" i="13"/>
  <c r="F889" i="13"/>
  <c r="M889" i="13"/>
  <c r="G887" i="17"/>
  <c r="E889" i="17"/>
  <c r="U889" i="17" s="1"/>
  <c r="M888" i="17"/>
  <c r="F888" i="17"/>
  <c r="P888" i="17"/>
  <c r="K887" i="17"/>
  <c r="H887" i="17"/>
  <c r="Q888" i="13"/>
  <c r="L888" i="13" s="1"/>
  <c r="K889" i="13" s="1"/>
  <c r="E890" i="13"/>
  <c r="AD887" i="17" l="1"/>
  <c r="AC887" i="17"/>
  <c r="AF887" i="17"/>
  <c r="X887" i="17"/>
  <c r="Q888" i="17"/>
  <c r="L888" i="17" s="1"/>
  <c r="J889" i="13"/>
  <c r="G889" i="13"/>
  <c r="Z888" i="17"/>
  <c r="S888" i="17" s="1"/>
  <c r="H889" i="13"/>
  <c r="I889" i="13"/>
  <c r="Y890" i="17"/>
  <c r="V889" i="17"/>
  <c r="Z889" i="17" s="1"/>
  <c r="N890" i="13"/>
  <c r="O890" i="13"/>
  <c r="R891" i="17"/>
  <c r="W890" i="17"/>
  <c r="T890" i="17"/>
  <c r="O889" i="17"/>
  <c r="N889" i="17"/>
  <c r="H888" i="17"/>
  <c r="G888" i="17"/>
  <c r="K888" i="17"/>
  <c r="I888" i="17"/>
  <c r="J888" i="17"/>
  <c r="F889" i="17"/>
  <c r="M889" i="17"/>
  <c r="E890" i="17"/>
  <c r="V890" i="17" s="1"/>
  <c r="P889" i="17"/>
  <c r="P890" i="13"/>
  <c r="F890" i="13"/>
  <c r="M890" i="13"/>
  <c r="Q889" i="13"/>
  <c r="L889" i="13" s="1"/>
  <c r="E891" i="13"/>
  <c r="AF888" i="17" l="1"/>
  <c r="K890" i="13"/>
  <c r="X888" i="17"/>
  <c r="AB888" i="17"/>
  <c r="AB889" i="17" s="1"/>
  <c r="AE888" i="17"/>
  <c r="I890" i="13"/>
  <c r="H890" i="13"/>
  <c r="AC888" i="17"/>
  <c r="AC889" i="17" s="1"/>
  <c r="AD888" i="17"/>
  <c r="Q889" i="17"/>
  <c r="L889" i="17" s="1"/>
  <c r="S889" i="17"/>
  <c r="J890" i="13"/>
  <c r="G890" i="13"/>
  <c r="AA889" i="17"/>
  <c r="AE889" i="17"/>
  <c r="Y891" i="17"/>
  <c r="U890" i="17"/>
  <c r="AA890" i="17" s="1"/>
  <c r="O891" i="13"/>
  <c r="N891" i="13"/>
  <c r="R892" i="17"/>
  <c r="W891" i="17"/>
  <c r="T891" i="17"/>
  <c r="O890" i="17"/>
  <c r="N890" i="17"/>
  <c r="H889" i="17"/>
  <c r="G889" i="17"/>
  <c r="I889" i="17"/>
  <c r="P890" i="17"/>
  <c r="M890" i="17"/>
  <c r="F890" i="17"/>
  <c r="E891" i="17"/>
  <c r="V891" i="17" s="1"/>
  <c r="J889" i="17"/>
  <c r="K889" i="17"/>
  <c r="P891" i="13"/>
  <c r="F891" i="13"/>
  <c r="M891" i="13"/>
  <c r="Q890" i="13"/>
  <c r="L890" i="13" s="1"/>
  <c r="E892" i="13"/>
  <c r="AD889" i="17" l="1"/>
  <c r="AF889" i="17"/>
  <c r="X889" i="17"/>
  <c r="AE890" i="17" s="1"/>
  <c r="J891" i="13"/>
  <c r="Q890" i="17"/>
  <c r="L890" i="17" s="1"/>
  <c r="I891" i="13"/>
  <c r="G891" i="13"/>
  <c r="H891" i="13"/>
  <c r="K891" i="13"/>
  <c r="Z890" i="17"/>
  <c r="S890" i="17" s="1"/>
  <c r="Y892" i="17"/>
  <c r="U891" i="17"/>
  <c r="Z891" i="17" s="1"/>
  <c r="N892" i="13"/>
  <c r="O892" i="13"/>
  <c r="I890" i="17"/>
  <c r="J890" i="17"/>
  <c r="H890" i="17"/>
  <c r="R893" i="17"/>
  <c r="W892" i="17"/>
  <c r="T892" i="17"/>
  <c r="O891" i="17"/>
  <c r="N891" i="17"/>
  <c r="K890" i="17"/>
  <c r="P892" i="13"/>
  <c r="F892" i="13"/>
  <c r="M892" i="13"/>
  <c r="G890" i="17"/>
  <c r="P891" i="17"/>
  <c r="F891" i="17"/>
  <c r="M891" i="17"/>
  <c r="E892" i="17"/>
  <c r="U892" i="17" s="1"/>
  <c r="Q891" i="13"/>
  <c r="L891" i="13" s="1"/>
  <c r="E893" i="13"/>
  <c r="AF890" i="17" l="1"/>
  <c r="AC890" i="17"/>
  <c r="AD890" i="17"/>
  <c r="AB890" i="17"/>
  <c r="X890" i="17"/>
  <c r="AE891" i="17" s="1"/>
  <c r="Q891" i="17"/>
  <c r="L891" i="17" s="1"/>
  <c r="G892" i="13"/>
  <c r="H892" i="13"/>
  <c r="J892" i="13"/>
  <c r="K892" i="13"/>
  <c r="I892" i="13"/>
  <c r="S891" i="17"/>
  <c r="AA891" i="17"/>
  <c r="Y893" i="17"/>
  <c r="V892" i="17"/>
  <c r="AA892" i="17" s="1"/>
  <c r="AB891" i="17"/>
  <c r="O893" i="13"/>
  <c r="N893" i="13"/>
  <c r="R894" i="17"/>
  <c r="W893" i="17"/>
  <c r="T893" i="17"/>
  <c r="O892" i="17"/>
  <c r="N892" i="17"/>
  <c r="H891" i="17"/>
  <c r="K891" i="17"/>
  <c r="G891" i="17"/>
  <c r="J891" i="17"/>
  <c r="P893" i="13"/>
  <c r="F893" i="13"/>
  <c r="M893" i="13"/>
  <c r="I891" i="17"/>
  <c r="P892" i="17"/>
  <c r="M892" i="17"/>
  <c r="F892" i="17"/>
  <c r="E893" i="17"/>
  <c r="V893" i="17" s="1"/>
  <c r="E894" i="13"/>
  <c r="Q892" i="13"/>
  <c r="L892" i="13" s="1"/>
  <c r="G893" i="13" l="1"/>
  <c r="AF891" i="17"/>
  <c r="AD891" i="17"/>
  <c r="AC891" i="17"/>
  <c r="X891" i="17"/>
  <c r="AD892" i="17" s="1"/>
  <c r="Q892" i="17"/>
  <c r="L892" i="17" s="1"/>
  <c r="I893" i="13"/>
  <c r="K893" i="13"/>
  <c r="J893" i="13"/>
  <c r="H893" i="13"/>
  <c r="Z892" i="17"/>
  <c r="S892" i="17" s="1"/>
  <c r="Y894" i="17"/>
  <c r="Q893" i="13"/>
  <c r="L893" i="13" s="1"/>
  <c r="AE892" i="17"/>
  <c r="AF892" i="17"/>
  <c r="AB892" i="17"/>
  <c r="N894" i="13"/>
  <c r="O894" i="13"/>
  <c r="U893" i="17"/>
  <c r="AA893" i="17" s="1"/>
  <c r="R895" i="17"/>
  <c r="W894" i="17"/>
  <c r="T894" i="17"/>
  <c r="O893" i="17"/>
  <c r="N893" i="17"/>
  <c r="I892" i="17"/>
  <c r="G892" i="17"/>
  <c r="K892" i="17"/>
  <c r="H892" i="17"/>
  <c r="J892" i="17"/>
  <c r="P894" i="13"/>
  <c r="F894" i="13"/>
  <c r="M894" i="13"/>
  <c r="E894" i="17"/>
  <c r="V894" i="17" s="1"/>
  <c r="M893" i="17"/>
  <c r="P893" i="17"/>
  <c r="F893" i="17"/>
  <c r="E895" i="13"/>
  <c r="AC892" i="17" l="1"/>
  <c r="X892" i="17"/>
  <c r="AF893" i="17" s="1"/>
  <c r="I894" i="13"/>
  <c r="Z893" i="17"/>
  <c r="S893" i="17" s="1"/>
  <c r="Q893" i="17"/>
  <c r="L893" i="17" s="1"/>
  <c r="G894" i="13"/>
  <c r="K894" i="13"/>
  <c r="J894" i="13"/>
  <c r="H894" i="13"/>
  <c r="Y895" i="17"/>
  <c r="U894" i="17"/>
  <c r="Z894" i="17" s="1"/>
  <c r="O895" i="13"/>
  <c r="N895" i="13"/>
  <c r="R896" i="17"/>
  <c r="W895" i="17"/>
  <c r="T895" i="17"/>
  <c r="N894" i="17"/>
  <c r="O894" i="17"/>
  <c r="K893" i="17"/>
  <c r="H893" i="17"/>
  <c r="J893" i="17"/>
  <c r="P895" i="13"/>
  <c r="F895" i="13"/>
  <c r="M895" i="13"/>
  <c r="P894" i="17"/>
  <c r="M894" i="17"/>
  <c r="E895" i="17"/>
  <c r="V895" i="17" s="1"/>
  <c r="F894" i="17"/>
  <c r="G893" i="17"/>
  <c r="I893" i="17"/>
  <c r="E896" i="13"/>
  <c r="Q894" i="13"/>
  <c r="L894" i="13" s="1"/>
  <c r="AB893" i="17" l="1"/>
  <c r="I895" i="13"/>
  <c r="AC893" i="17"/>
  <c r="X893" i="17"/>
  <c r="AE893" i="17"/>
  <c r="AD893" i="17"/>
  <c r="Q894" i="17"/>
  <c r="L894" i="17" s="1"/>
  <c r="G895" i="13"/>
  <c r="J895" i="13"/>
  <c r="U895" i="17"/>
  <c r="Z895" i="17" s="1"/>
  <c r="H895" i="13"/>
  <c r="K895" i="13"/>
  <c r="S894" i="17"/>
  <c r="AA894" i="17"/>
  <c r="Y896" i="17"/>
  <c r="AF894" i="17"/>
  <c r="N896" i="13"/>
  <c r="O896" i="13"/>
  <c r="R897" i="17"/>
  <c r="W896" i="17"/>
  <c r="T896" i="17"/>
  <c r="O895" i="17"/>
  <c r="N895" i="17"/>
  <c r="J894" i="17"/>
  <c r="I894" i="17"/>
  <c r="G894" i="17"/>
  <c r="K894" i="17"/>
  <c r="P896" i="13"/>
  <c r="F896" i="13"/>
  <c r="M896" i="13"/>
  <c r="H894" i="17"/>
  <c r="P895" i="17"/>
  <c r="F895" i="17"/>
  <c r="E896" i="17"/>
  <c r="V896" i="17" s="1"/>
  <c r="M895" i="17"/>
  <c r="Q895" i="13"/>
  <c r="L895" i="13" s="1"/>
  <c r="E897" i="13"/>
  <c r="AC894" i="17" l="1"/>
  <c r="AB894" i="17"/>
  <c r="AE894" i="17"/>
  <c r="AD894" i="17"/>
  <c r="X894" i="17"/>
  <c r="S895" i="17"/>
  <c r="Q895" i="17"/>
  <c r="L895" i="17" s="1"/>
  <c r="AA895" i="17"/>
  <c r="J896" i="13"/>
  <c r="G896" i="13"/>
  <c r="H896" i="13"/>
  <c r="K896" i="13"/>
  <c r="I896" i="13"/>
  <c r="Y897" i="17"/>
  <c r="AF895" i="17"/>
  <c r="O897" i="13"/>
  <c r="N897" i="13"/>
  <c r="U896" i="17"/>
  <c r="R898" i="17"/>
  <c r="W897" i="17"/>
  <c r="T897" i="17"/>
  <c r="O896" i="17"/>
  <c r="N896" i="17"/>
  <c r="J895" i="17"/>
  <c r="H895" i="17"/>
  <c r="G895" i="17"/>
  <c r="I895" i="17"/>
  <c r="K895" i="17"/>
  <c r="P897" i="13"/>
  <c r="F897" i="13"/>
  <c r="M897" i="13"/>
  <c r="F896" i="17"/>
  <c r="E897" i="17"/>
  <c r="V897" i="17" s="1"/>
  <c r="M896" i="17"/>
  <c r="P896" i="17"/>
  <c r="E898" i="13"/>
  <c r="Q896" i="13"/>
  <c r="L896" i="13" s="1"/>
  <c r="AE895" i="17" l="1"/>
  <c r="AB895" i="17"/>
  <c r="AC895" i="17"/>
  <c r="AD895" i="17"/>
  <c r="K897" i="13"/>
  <c r="X895" i="17"/>
  <c r="AD896" i="17" s="1"/>
  <c r="Q896" i="17"/>
  <c r="L896" i="17" s="1"/>
  <c r="AE896" i="17"/>
  <c r="I897" i="13"/>
  <c r="J897" i="13"/>
  <c r="H897" i="13"/>
  <c r="G897" i="13"/>
  <c r="Z896" i="17"/>
  <c r="S896" i="17" s="1"/>
  <c r="AA896" i="17"/>
  <c r="Y898" i="17"/>
  <c r="AF896" i="17"/>
  <c r="N898" i="13"/>
  <c r="O898" i="13"/>
  <c r="R899" i="17"/>
  <c r="W898" i="17"/>
  <c r="T898" i="17"/>
  <c r="U897" i="17"/>
  <c r="Z897" i="17" s="1"/>
  <c r="O897" i="17"/>
  <c r="N897" i="17"/>
  <c r="Q897" i="13"/>
  <c r="L897" i="13" s="1"/>
  <c r="J896" i="17"/>
  <c r="K896" i="17"/>
  <c r="G896" i="17"/>
  <c r="H896" i="17"/>
  <c r="I896" i="17"/>
  <c r="M897" i="17"/>
  <c r="P897" i="17"/>
  <c r="E898" i="17"/>
  <c r="V898" i="17" s="1"/>
  <c r="F897" i="17"/>
  <c r="P898" i="13"/>
  <c r="F898" i="13"/>
  <c r="M898" i="13"/>
  <c r="E899" i="13"/>
  <c r="AB896" i="17" l="1"/>
  <c r="AC896" i="17"/>
  <c r="X896" i="17"/>
  <c r="AF897" i="17" s="1"/>
  <c r="Q897" i="17"/>
  <c r="L897" i="17" s="1"/>
  <c r="S897" i="17"/>
  <c r="J898" i="13"/>
  <c r="G898" i="13"/>
  <c r="K898" i="13"/>
  <c r="I898" i="13"/>
  <c r="H898" i="13"/>
  <c r="AA897" i="17"/>
  <c r="Y899" i="17"/>
  <c r="AE897" i="17"/>
  <c r="AD897" i="17"/>
  <c r="U898" i="17"/>
  <c r="Z898" i="17" s="1"/>
  <c r="S898" i="17" s="1"/>
  <c r="O899" i="13"/>
  <c r="N899" i="13"/>
  <c r="R900" i="17"/>
  <c r="W899" i="17"/>
  <c r="T899" i="17"/>
  <c r="O898" i="17"/>
  <c r="N898" i="17"/>
  <c r="I897" i="17"/>
  <c r="H897" i="17"/>
  <c r="G897" i="17"/>
  <c r="K897" i="17"/>
  <c r="E899" i="17"/>
  <c r="U899" i="17" s="1"/>
  <c r="P898" i="17"/>
  <c r="M898" i="17"/>
  <c r="F898" i="17"/>
  <c r="J897" i="17"/>
  <c r="P899" i="13"/>
  <c r="F899" i="13"/>
  <c r="M899" i="13"/>
  <c r="E900" i="13"/>
  <c r="Q898" i="13"/>
  <c r="L898" i="13" s="1"/>
  <c r="AB897" i="17" l="1"/>
  <c r="AC897" i="17"/>
  <c r="G899" i="13"/>
  <c r="Q898" i="17"/>
  <c r="X897" i="17"/>
  <c r="AF898" i="17" s="1"/>
  <c r="H899" i="13"/>
  <c r="J899" i="13"/>
  <c r="K899" i="13"/>
  <c r="I899" i="13"/>
  <c r="AA898" i="17"/>
  <c r="Y900" i="17"/>
  <c r="J898" i="17"/>
  <c r="I898" i="17"/>
  <c r="N900" i="13"/>
  <c r="O900" i="13"/>
  <c r="V899" i="17"/>
  <c r="AA899" i="17" s="1"/>
  <c r="R901" i="17"/>
  <c r="W900" i="17"/>
  <c r="T900" i="17"/>
  <c r="O899" i="17"/>
  <c r="N899" i="17"/>
  <c r="K898" i="17"/>
  <c r="H898" i="17"/>
  <c r="L898" i="17"/>
  <c r="P900" i="13"/>
  <c r="F900" i="13"/>
  <c r="M900" i="13"/>
  <c r="G898" i="17"/>
  <c r="F899" i="17"/>
  <c r="M899" i="17"/>
  <c r="P899" i="17"/>
  <c r="E900" i="17"/>
  <c r="U900" i="17" s="1"/>
  <c r="Q899" i="13"/>
  <c r="L899" i="13" s="1"/>
  <c r="E901" i="13"/>
  <c r="X898" i="17" l="1"/>
  <c r="AF899" i="17" s="1"/>
  <c r="AE898" i="17"/>
  <c r="AD898" i="17"/>
  <c r="AC898" i="17"/>
  <c r="AB898" i="17"/>
  <c r="Q899" i="17"/>
  <c r="L899" i="17" s="1"/>
  <c r="K900" i="13"/>
  <c r="I900" i="13"/>
  <c r="H900" i="13"/>
  <c r="J900" i="13"/>
  <c r="Z899" i="17"/>
  <c r="S899" i="17" s="1"/>
  <c r="G900" i="13"/>
  <c r="Y901" i="17"/>
  <c r="AE899" i="17"/>
  <c r="AC899" i="17"/>
  <c r="AB899" i="17"/>
  <c r="O901" i="13"/>
  <c r="N901" i="13"/>
  <c r="V900" i="17"/>
  <c r="Z900" i="17" s="1"/>
  <c r="K899" i="17"/>
  <c r="R902" i="17"/>
  <c r="W901" i="17"/>
  <c r="T901" i="17"/>
  <c r="O900" i="17"/>
  <c r="N900" i="17"/>
  <c r="J899" i="17"/>
  <c r="G899" i="17"/>
  <c r="I899" i="17"/>
  <c r="H899" i="17"/>
  <c r="M900" i="17"/>
  <c r="E901" i="17"/>
  <c r="V901" i="17" s="1"/>
  <c r="P900" i="17"/>
  <c r="F900" i="17"/>
  <c r="P901" i="13"/>
  <c r="F901" i="13"/>
  <c r="M901" i="13"/>
  <c r="E902" i="13"/>
  <c r="Q900" i="13"/>
  <c r="L900" i="13" s="1"/>
  <c r="AD899" i="17" l="1"/>
  <c r="X899" i="17"/>
  <c r="AF900" i="17" s="1"/>
  <c r="S900" i="17"/>
  <c r="K901" i="13"/>
  <c r="G901" i="13"/>
  <c r="Q900" i="17"/>
  <c r="L900" i="17" s="1"/>
  <c r="H901" i="13"/>
  <c r="J901" i="13"/>
  <c r="I901" i="13"/>
  <c r="AA900" i="17"/>
  <c r="Y902" i="17"/>
  <c r="U901" i="17"/>
  <c r="AA901" i="17" s="1"/>
  <c r="N902" i="13"/>
  <c r="O902" i="13"/>
  <c r="R903" i="17"/>
  <c r="W902" i="17"/>
  <c r="T902" i="17"/>
  <c r="N901" i="17"/>
  <c r="O901" i="17"/>
  <c r="I900" i="17"/>
  <c r="H900" i="17"/>
  <c r="G900" i="17"/>
  <c r="K900" i="17"/>
  <c r="J900" i="17"/>
  <c r="P902" i="13"/>
  <c r="F902" i="13"/>
  <c r="M902" i="13"/>
  <c r="M901" i="17"/>
  <c r="E902" i="17"/>
  <c r="V902" i="17" s="1"/>
  <c r="P901" i="17"/>
  <c r="F901" i="17"/>
  <c r="Q901" i="13"/>
  <c r="L901" i="13" s="1"/>
  <c r="E903" i="13"/>
  <c r="AE900" i="17" l="1"/>
  <c r="AD900" i="17"/>
  <c r="AC900" i="17"/>
  <c r="AB900" i="17"/>
  <c r="X900" i="17"/>
  <c r="AF901" i="17" s="1"/>
  <c r="Q901" i="17"/>
  <c r="L901" i="17" s="1"/>
  <c r="J902" i="13"/>
  <c r="H902" i="13"/>
  <c r="I902" i="13"/>
  <c r="K902" i="13"/>
  <c r="G902" i="13"/>
  <c r="Z901" i="17"/>
  <c r="S901" i="17" s="1"/>
  <c r="Y903" i="17"/>
  <c r="AD901" i="17"/>
  <c r="AB901" i="17"/>
  <c r="O903" i="13"/>
  <c r="N903" i="13"/>
  <c r="G901" i="17"/>
  <c r="U902" i="17"/>
  <c r="Z902" i="17" s="1"/>
  <c r="R904" i="17"/>
  <c r="W903" i="17"/>
  <c r="T903" i="17"/>
  <c r="N902" i="17"/>
  <c r="O902" i="17"/>
  <c r="K901" i="17"/>
  <c r="H901" i="17"/>
  <c r="P903" i="13"/>
  <c r="F903" i="13"/>
  <c r="M903" i="13"/>
  <c r="J901" i="17"/>
  <c r="I901" i="17"/>
  <c r="E903" i="17"/>
  <c r="V903" i="17" s="1"/>
  <c r="M902" i="17"/>
  <c r="P902" i="17"/>
  <c r="F902" i="17"/>
  <c r="Q902" i="13"/>
  <c r="L902" i="13" s="1"/>
  <c r="E904" i="13"/>
  <c r="AE901" i="17" l="1"/>
  <c r="AC901" i="17"/>
  <c r="J903" i="13"/>
  <c r="X901" i="17"/>
  <c r="AD902" i="17" s="1"/>
  <c r="Q902" i="17"/>
  <c r="L902" i="17" s="1"/>
  <c r="G903" i="13"/>
  <c r="I903" i="13"/>
  <c r="K903" i="13"/>
  <c r="S902" i="17"/>
  <c r="H903" i="13"/>
  <c r="AA902" i="17"/>
  <c r="U903" i="17"/>
  <c r="AA903" i="17" s="1"/>
  <c r="AE902" i="17"/>
  <c r="Y904" i="17"/>
  <c r="G902" i="17"/>
  <c r="AC902" i="17"/>
  <c r="N904" i="13"/>
  <c r="O904" i="13"/>
  <c r="R905" i="17"/>
  <c r="W904" i="17"/>
  <c r="T904" i="17"/>
  <c r="N903" i="17"/>
  <c r="O903" i="17"/>
  <c r="J902" i="17"/>
  <c r="H902" i="17"/>
  <c r="K902" i="17"/>
  <c r="I902" i="17"/>
  <c r="P904" i="13"/>
  <c r="F904" i="13"/>
  <c r="M904" i="13"/>
  <c r="M903" i="17"/>
  <c r="P903" i="17"/>
  <c r="E904" i="17"/>
  <c r="V904" i="17" s="1"/>
  <c r="F903" i="17"/>
  <c r="Q903" i="13"/>
  <c r="L903" i="13" s="1"/>
  <c r="E905" i="13"/>
  <c r="AF902" i="17" l="1"/>
  <c r="AB902" i="17"/>
  <c r="X902" i="17"/>
  <c r="Q903" i="17"/>
  <c r="L903" i="17" s="1"/>
  <c r="K904" i="13"/>
  <c r="H904" i="13"/>
  <c r="G904" i="13"/>
  <c r="I904" i="13"/>
  <c r="I905" i="13" s="1"/>
  <c r="J904" i="13"/>
  <c r="Z903" i="17"/>
  <c r="S903" i="17" s="1"/>
  <c r="Y905" i="17"/>
  <c r="AB903" i="17"/>
  <c r="U904" i="17"/>
  <c r="AA904" i="17" s="1"/>
  <c r="O905" i="13"/>
  <c r="N905" i="13"/>
  <c r="AC903" i="17"/>
  <c r="R906" i="17"/>
  <c r="W905" i="17"/>
  <c r="T905" i="17"/>
  <c r="N904" i="17"/>
  <c r="O904" i="17"/>
  <c r="I903" i="17"/>
  <c r="K903" i="17"/>
  <c r="J903" i="17"/>
  <c r="G903" i="17"/>
  <c r="H903" i="17"/>
  <c r="P905" i="13"/>
  <c r="F905" i="13"/>
  <c r="M905" i="13"/>
  <c r="M904" i="17"/>
  <c r="F904" i="17"/>
  <c r="E905" i="17"/>
  <c r="V905" i="17" s="1"/>
  <c r="P904" i="17"/>
  <c r="Q904" i="13"/>
  <c r="L904" i="13" s="1"/>
  <c r="E906" i="13"/>
  <c r="AF903" i="17" l="1"/>
  <c r="J905" i="13"/>
  <c r="AE903" i="17"/>
  <c r="X903" i="17"/>
  <c r="AC904" i="17" s="1"/>
  <c r="K905" i="13"/>
  <c r="AD903" i="17"/>
  <c r="AD904" i="17" s="1"/>
  <c r="Q904" i="17"/>
  <c r="H905" i="13"/>
  <c r="G905" i="13"/>
  <c r="Z904" i="17"/>
  <c r="S904" i="17" s="1"/>
  <c r="Y906" i="17"/>
  <c r="U905" i="17"/>
  <c r="Z905" i="17" s="1"/>
  <c r="N906" i="13"/>
  <c r="O906" i="13"/>
  <c r="AB904" i="17"/>
  <c r="I904" i="17"/>
  <c r="R907" i="17"/>
  <c r="W906" i="17"/>
  <c r="T906" i="17"/>
  <c r="O905" i="17"/>
  <c r="N905" i="17"/>
  <c r="Q905" i="13"/>
  <c r="L905" i="13" s="1"/>
  <c r="G904" i="17"/>
  <c r="H904" i="17"/>
  <c r="M905" i="17"/>
  <c r="P905" i="17"/>
  <c r="E906" i="17"/>
  <c r="V906" i="17" s="1"/>
  <c r="F905" i="17"/>
  <c r="J904" i="17"/>
  <c r="P906" i="13"/>
  <c r="F906" i="13"/>
  <c r="M906" i="13"/>
  <c r="K904" i="17"/>
  <c r="E907" i="13"/>
  <c r="AF904" i="17" l="1"/>
  <c r="AE904" i="17"/>
  <c r="X904" i="17"/>
  <c r="AC905" i="17" s="1"/>
  <c r="L904" i="17"/>
  <c r="I905" i="17" s="1"/>
  <c r="Q905" i="17"/>
  <c r="L905" i="17" s="1"/>
  <c r="J906" i="13"/>
  <c r="K906" i="13"/>
  <c r="H906" i="13"/>
  <c r="I906" i="13"/>
  <c r="G906" i="13"/>
  <c r="S905" i="17"/>
  <c r="AA905" i="17"/>
  <c r="Y907" i="17"/>
  <c r="U906" i="17"/>
  <c r="Z906" i="17" s="1"/>
  <c r="AD905" i="17"/>
  <c r="O907" i="13"/>
  <c r="N907" i="13"/>
  <c r="R908" i="17"/>
  <c r="W907" i="17"/>
  <c r="T907" i="17"/>
  <c r="O906" i="17"/>
  <c r="N906" i="17"/>
  <c r="P907" i="13"/>
  <c r="F907" i="13"/>
  <c r="M907" i="13"/>
  <c r="M906" i="17"/>
  <c r="P906" i="17"/>
  <c r="F906" i="17"/>
  <c r="E907" i="17"/>
  <c r="V907" i="17" s="1"/>
  <c r="Q906" i="13"/>
  <c r="L906" i="13" s="1"/>
  <c r="E908" i="13"/>
  <c r="J905" i="17" l="1"/>
  <c r="AB905" i="17"/>
  <c r="AF905" i="17"/>
  <c r="H905" i="17"/>
  <c r="H906" i="17" s="1"/>
  <c r="AE905" i="17"/>
  <c r="AE906" i="17" s="1"/>
  <c r="J907" i="13"/>
  <c r="G905" i="17"/>
  <c r="G906" i="17" s="1"/>
  <c r="K905" i="17"/>
  <c r="K906" i="17" s="1"/>
  <c r="X905" i="17"/>
  <c r="AC906" i="17" s="1"/>
  <c r="Q906" i="17"/>
  <c r="L906" i="17" s="1"/>
  <c r="I907" i="13"/>
  <c r="S906" i="17"/>
  <c r="G907" i="13"/>
  <c r="H907" i="13"/>
  <c r="K907" i="13"/>
  <c r="AA906" i="17"/>
  <c r="Y908" i="17"/>
  <c r="U907" i="17"/>
  <c r="AA907" i="17" s="1"/>
  <c r="N908" i="13"/>
  <c r="O908" i="13"/>
  <c r="R909" i="17"/>
  <c r="W908" i="17"/>
  <c r="T908" i="17"/>
  <c r="O907" i="17"/>
  <c r="N907" i="17"/>
  <c r="J906" i="17"/>
  <c r="I906" i="17"/>
  <c r="P908" i="13"/>
  <c r="F908" i="13"/>
  <c r="M908" i="13"/>
  <c r="F907" i="17"/>
  <c r="M907" i="17"/>
  <c r="E908" i="17"/>
  <c r="U908" i="17" s="1"/>
  <c r="P907" i="17"/>
  <c r="Q907" i="13"/>
  <c r="L907" i="13" s="1"/>
  <c r="E909" i="13"/>
  <c r="AD906" i="17" l="1"/>
  <c r="AB906" i="17"/>
  <c r="AF906" i="17"/>
  <c r="X906" i="17"/>
  <c r="AD907" i="17" s="1"/>
  <c r="Q907" i="17"/>
  <c r="L907" i="17" s="1"/>
  <c r="H908" i="13"/>
  <c r="K908" i="13"/>
  <c r="Z907" i="17"/>
  <c r="S907" i="17" s="1"/>
  <c r="X907" i="17" s="1"/>
  <c r="I908" i="13"/>
  <c r="J908" i="13"/>
  <c r="G908" i="13"/>
  <c r="Y909" i="17"/>
  <c r="AF907" i="17"/>
  <c r="AB907" i="17"/>
  <c r="AE907" i="17"/>
  <c r="AC907" i="17"/>
  <c r="N909" i="13"/>
  <c r="O909" i="13"/>
  <c r="V908" i="17"/>
  <c r="Z908" i="17" s="1"/>
  <c r="R910" i="17"/>
  <c r="W909" i="17"/>
  <c r="T909" i="17"/>
  <c r="O908" i="17"/>
  <c r="N908" i="17"/>
  <c r="I907" i="17"/>
  <c r="G907" i="17"/>
  <c r="P909" i="13"/>
  <c r="M909" i="13"/>
  <c r="F909" i="13"/>
  <c r="K907" i="17"/>
  <c r="H907" i="17"/>
  <c r="J907" i="17"/>
  <c r="P908" i="17"/>
  <c r="E909" i="17"/>
  <c r="V909" i="17" s="1"/>
  <c r="F908" i="17"/>
  <c r="M908" i="17"/>
  <c r="E910" i="13"/>
  <c r="Q908" i="13"/>
  <c r="L908" i="13" s="1"/>
  <c r="H909" i="13" s="1"/>
  <c r="J909" i="13" l="1"/>
  <c r="G909" i="13"/>
  <c r="S908" i="17"/>
  <c r="I909" i="13"/>
  <c r="Q908" i="17"/>
  <c r="L908" i="17" s="1"/>
  <c r="K909" i="13"/>
  <c r="AA908" i="17"/>
  <c r="Y910" i="17"/>
  <c r="AD908" i="17"/>
  <c r="AF908" i="17"/>
  <c r="AB908" i="17"/>
  <c r="AC908" i="17"/>
  <c r="N910" i="13"/>
  <c r="O910" i="13"/>
  <c r="AE908" i="17"/>
  <c r="U909" i="17"/>
  <c r="AA909" i="17" s="1"/>
  <c r="R911" i="17"/>
  <c r="W910" i="17"/>
  <c r="T910" i="17"/>
  <c r="N909" i="17"/>
  <c r="O909" i="17"/>
  <c r="I908" i="17"/>
  <c r="J908" i="17"/>
  <c r="G908" i="17"/>
  <c r="K908" i="17"/>
  <c r="H908" i="17"/>
  <c r="M909" i="17"/>
  <c r="E910" i="17"/>
  <c r="V910" i="17" s="1"/>
  <c r="F909" i="17"/>
  <c r="P909" i="17"/>
  <c r="P910" i="13"/>
  <c r="F910" i="13"/>
  <c r="M910" i="13"/>
  <c r="E911" i="13"/>
  <c r="Q909" i="13"/>
  <c r="L909" i="13" s="1"/>
  <c r="I910" i="13" l="1"/>
  <c r="H910" i="13"/>
  <c r="Q909" i="17"/>
  <c r="X908" i="17"/>
  <c r="AC909" i="17" s="1"/>
  <c r="K910" i="13"/>
  <c r="G910" i="13"/>
  <c r="J910" i="13"/>
  <c r="Z909" i="17"/>
  <c r="S909" i="17" s="1"/>
  <c r="Y911" i="17"/>
  <c r="O911" i="13"/>
  <c r="N911" i="13"/>
  <c r="U910" i="17"/>
  <c r="Z910" i="17" s="1"/>
  <c r="R912" i="17"/>
  <c r="W911" i="17"/>
  <c r="T911" i="17"/>
  <c r="O910" i="17"/>
  <c r="N910" i="17"/>
  <c r="K909" i="17"/>
  <c r="G909" i="17"/>
  <c r="H909" i="17"/>
  <c r="L909" i="17"/>
  <c r="P911" i="13"/>
  <c r="M911" i="13"/>
  <c r="F911" i="13"/>
  <c r="J909" i="17"/>
  <c r="F910" i="17"/>
  <c r="E911" i="17"/>
  <c r="V911" i="17" s="1"/>
  <c r="M910" i="17"/>
  <c r="P910" i="17"/>
  <c r="I909" i="17"/>
  <c r="E912" i="13"/>
  <c r="Q910" i="13"/>
  <c r="L910" i="13" s="1"/>
  <c r="H911" i="13" s="1"/>
  <c r="AF909" i="17" l="1"/>
  <c r="AD909" i="17"/>
  <c r="AB909" i="17"/>
  <c r="I911" i="13"/>
  <c r="X909" i="17"/>
  <c r="AF910" i="17" s="1"/>
  <c r="AE909" i="17"/>
  <c r="AE910" i="17" s="1"/>
  <c r="S910" i="17"/>
  <c r="Q910" i="17"/>
  <c r="L910" i="17" s="1"/>
  <c r="J911" i="13"/>
  <c r="K911" i="13"/>
  <c r="G911" i="13"/>
  <c r="AA910" i="17"/>
  <c r="Y912" i="17"/>
  <c r="AB910" i="17"/>
  <c r="AC910" i="17"/>
  <c r="N912" i="13"/>
  <c r="O912" i="13"/>
  <c r="U911" i="17"/>
  <c r="Z911" i="17" s="1"/>
  <c r="R913" i="17"/>
  <c r="W912" i="17"/>
  <c r="T912" i="17"/>
  <c r="O911" i="17"/>
  <c r="N911" i="17"/>
  <c r="I910" i="17"/>
  <c r="J910" i="17"/>
  <c r="H910" i="17"/>
  <c r="G910" i="17"/>
  <c r="K910" i="17"/>
  <c r="P911" i="17"/>
  <c r="E912" i="17"/>
  <c r="V912" i="17" s="1"/>
  <c r="M911" i="17"/>
  <c r="F911" i="17"/>
  <c r="P912" i="13"/>
  <c r="F912" i="13"/>
  <c r="M912" i="13"/>
  <c r="Q911" i="13"/>
  <c r="L911" i="13" s="1"/>
  <c r="E913" i="13"/>
  <c r="AD910" i="17" l="1"/>
  <c r="S911" i="17"/>
  <c r="J912" i="13"/>
  <c r="X910" i="17"/>
  <c r="AE911" i="17" s="1"/>
  <c r="G912" i="13"/>
  <c r="H912" i="13"/>
  <c r="K912" i="13"/>
  <c r="Q911" i="17"/>
  <c r="L911" i="17" s="1"/>
  <c r="I912" i="13"/>
  <c r="AA911" i="17"/>
  <c r="Y913" i="17"/>
  <c r="O913" i="13"/>
  <c r="N913" i="13"/>
  <c r="U912" i="17"/>
  <c r="AA912" i="17" s="1"/>
  <c r="R914" i="17"/>
  <c r="W913" i="17"/>
  <c r="T913" i="17"/>
  <c r="H911" i="17"/>
  <c r="O912" i="17"/>
  <c r="N912" i="17"/>
  <c r="I911" i="17"/>
  <c r="K911" i="17"/>
  <c r="P913" i="13"/>
  <c r="F913" i="13"/>
  <c r="M913" i="13"/>
  <c r="J911" i="17"/>
  <c r="P912" i="17"/>
  <c r="M912" i="17"/>
  <c r="E913" i="17"/>
  <c r="V913" i="17" s="1"/>
  <c r="F912" i="17"/>
  <c r="G911" i="17"/>
  <c r="Q912" i="13"/>
  <c r="L912" i="13" s="1"/>
  <c r="E914" i="13"/>
  <c r="AC911" i="17" l="1"/>
  <c r="AF911" i="17"/>
  <c r="AD911" i="17"/>
  <c r="AB911" i="17"/>
  <c r="X911" i="17"/>
  <c r="AC912" i="17" s="1"/>
  <c r="Q912" i="17"/>
  <c r="L912" i="17" s="1"/>
  <c r="G913" i="13"/>
  <c r="I913" i="13"/>
  <c r="K913" i="13"/>
  <c r="J913" i="13"/>
  <c r="H913" i="13"/>
  <c r="Z912" i="17"/>
  <c r="S912" i="17" s="1"/>
  <c r="Y914" i="17"/>
  <c r="AB912" i="17"/>
  <c r="AF912" i="17"/>
  <c r="U913" i="17"/>
  <c r="Z913" i="17" s="1"/>
  <c r="N914" i="13"/>
  <c r="O914" i="13"/>
  <c r="R915" i="17"/>
  <c r="W914" i="17"/>
  <c r="T914" i="17"/>
  <c r="H912" i="17"/>
  <c r="O913" i="17"/>
  <c r="N913" i="17"/>
  <c r="K912" i="17"/>
  <c r="I912" i="17"/>
  <c r="G912" i="17"/>
  <c r="J912" i="17"/>
  <c r="P914" i="13"/>
  <c r="F914" i="13"/>
  <c r="M914" i="13"/>
  <c r="M913" i="17"/>
  <c r="E914" i="17"/>
  <c r="V914" i="17" s="1"/>
  <c r="F913" i="17"/>
  <c r="P913" i="17"/>
  <c r="Q913" i="13"/>
  <c r="L913" i="13" s="1"/>
  <c r="E915" i="13"/>
  <c r="K914" i="13" l="1"/>
  <c r="AD912" i="17"/>
  <c r="AE912" i="17"/>
  <c r="X912" i="17"/>
  <c r="AF913" i="17" s="1"/>
  <c r="Q913" i="17"/>
  <c r="L913" i="17" s="1"/>
  <c r="S913" i="17"/>
  <c r="I914" i="13"/>
  <c r="G914" i="13"/>
  <c r="H914" i="13"/>
  <c r="J914" i="13"/>
  <c r="AA913" i="17"/>
  <c r="Y915" i="17"/>
  <c r="AC913" i="17"/>
  <c r="U914" i="17"/>
  <c r="AA914" i="17" s="1"/>
  <c r="AD913" i="17"/>
  <c r="O915" i="13"/>
  <c r="N915" i="13"/>
  <c r="R916" i="17"/>
  <c r="W915" i="17"/>
  <c r="T915" i="17"/>
  <c r="O914" i="17"/>
  <c r="N914" i="17"/>
  <c r="J913" i="17"/>
  <c r="G913" i="17"/>
  <c r="I913" i="17"/>
  <c r="H913" i="17"/>
  <c r="K913" i="17"/>
  <c r="P915" i="13"/>
  <c r="F915" i="13"/>
  <c r="M915" i="13"/>
  <c r="M914" i="17"/>
  <c r="E915" i="17"/>
  <c r="V915" i="17" s="1"/>
  <c r="F914" i="17"/>
  <c r="P914" i="17"/>
  <c r="E916" i="13"/>
  <c r="Q914" i="13"/>
  <c r="L914" i="13" s="1"/>
  <c r="AE913" i="17" l="1"/>
  <c r="AB913" i="17"/>
  <c r="X913" i="17"/>
  <c r="AD914" i="17" s="1"/>
  <c r="J915" i="13"/>
  <c r="Q914" i="17"/>
  <c r="L914" i="17" s="1"/>
  <c r="I915" i="13"/>
  <c r="G915" i="13"/>
  <c r="K915" i="13"/>
  <c r="H915" i="13"/>
  <c r="Z914" i="17"/>
  <c r="S914" i="17" s="1"/>
  <c r="Y916" i="17"/>
  <c r="Q915" i="13"/>
  <c r="L915" i="13" s="1"/>
  <c r="N916" i="13"/>
  <c r="O916" i="13"/>
  <c r="U915" i="17"/>
  <c r="Z915" i="17" s="1"/>
  <c r="R917" i="17"/>
  <c r="W916" i="17"/>
  <c r="T916" i="17"/>
  <c r="J914" i="17"/>
  <c r="O915" i="17"/>
  <c r="N915" i="17"/>
  <c r="I914" i="17"/>
  <c r="K914" i="17"/>
  <c r="G914" i="17"/>
  <c r="H914" i="17"/>
  <c r="P916" i="13"/>
  <c r="F916" i="13"/>
  <c r="M916" i="13"/>
  <c r="P915" i="17"/>
  <c r="E916" i="17"/>
  <c r="V916" i="17" s="1"/>
  <c r="M915" i="17"/>
  <c r="F915" i="17"/>
  <c r="E917" i="13"/>
  <c r="AF914" i="17" l="1"/>
  <c r="AE914" i="17"/>
  <c r="X914" i="17"/>
  <c r="AF915" i="17" s="1"/>
  <c r="AB914" i="17"/>
  <c r="AB915" i="17" s="1"/>
  <c r="AC914" i="17"/>
  <c r="G916" i="13"/>
  <c r="Q915" i="17"/>
  <c r="L915" i="17" s="1"/>
  <c r="S915" i="17"/>
  <c r="J916" i="13"/>
  <c r="K916" i="13"/>
  <c r="I916" i="13"/>
  <c r="H916" i="13"/>
  <c r="AA915" i="17"/>
  <c r="Y917" i="17"/>
  <c r="AE915" i="17"/>
  <c r="AC915" i="17"/>
  <c r="O917" i="13"/>
  <c r="N917" i="13"/>
  <c r="R918" i="17"/>
  <c r="W917" i="17"/>
  <c r="T917" i="17"/>
  <c r="U916" i="17"/>
  <c r="Z916" i="17" s="1"/>
  <c r="O916" i="17"/>
  <c r="N916" i="17"/>
  <c r="H915" i="17"/>
  <c r="I915" i="17"/>
  <c r="J915" i="17"/>
  <c r="K915" i="17"/>
  <c r="G915" i="17"/>
  <c r="P917" i="13"/>
  <c r="F917" i="13"/>
  <c r="M917" i="13"/>
  <c r="M916" i="17"/>
  <c r="E917" i="17"/>
  <c r="V917" i="17" s="1"/>
  <c r="P916" i="17"/>
  <c r="F916" i="17"/>
  <c r="Q916" i="13"/>
  <c r="L916" i="13" s="1"/>
  <c r="E918" i="13"/>
  <c r="S916" i="17" l="1"/>
  <c r="AD915" i="17"/>
  <c r="X915" i="17"/>
  <c r="AC916" i="17" s="1"/>
  <c r="Q916" i="17"/>
  <c r="L916" i="17" s="1"/>
  <c r="J917" i="13"/>
  <c r="I917" i="13"/>
  <c r="K917" i="13"/>
  <c r="G917" i="13"/>
  <c r="H917" i="13"/>
  <c r="AA916" i="17"/>
  <c r="Y918" i="17"/>
  <c r="AB916" i="17"/>
  <c r="N918" i="13"/>
  <c r="O918" i="13"/>
  <c r="U917" i="17"/>
  <c r="Z917" i="17" s="1"/>
  <c r="R919" i="17"/>
  <c r="W918" i="17"/>
  <c r="T918" i="17"/>
  <c r="H916" i="17"/>
  <c r="O917" i="17"/>
  <c r="N917" i="17"/>
  <c r="G916" i="17"/>
  <c r="I916" i="17"/>
  <c r="P918" i="13"/>
  <c r="F918" i="13"/>
  <c r="M918" i="13"/>
  <c r="F917" i="17"/>
  <c r="E918" i="17"/>
  <c r="U918" i="17" s="1"/>
  <c r="P917" i="17"/>
  <c r="M917" i="17"/>
  <c r="J916" i="17"/>
  <c r="K916" i="17"/>
  <c r="Q917" i="13"/>
  <c r="L917" i="13" s="1"/>
  <c r="E919" i="13"/>
  <c r="J918" i="13" l="1"/>
  <c r="AD916" i="17"/>
  <c r="AE916" i="17"/>
  <c r="AE917" i="17" s="1"/>
  <c r="AF916" i="17"/>
  <c r="S917" i="17"/>
  <c r="X916" i="17"/>
  <c r="AD917" i="17" s="1"/>
  <c r="Q917" i="17"/>
  <c r="L917" i="17" s="1"/>
  <c r="I918" i="13"/>
  <c r="K918" i="13"/>
  <c r="H918" i="13"/>
  <c r="G918" i="13"/>
  <c r="V918" i="17"/>
  <c r="Z918" i="17" s="1"/>
  <c r="S918" i="17" s="1"/>
  <c r="AA917" i="17"/>
  <c r="AC917" i="17"/>
  <c r="Y919" i="17"/>
  <c r="AB917" i="17"/>
  <c r="O919" i="13"/>
  <c r="N919" i="13"/>
  <c r="R920" i="17"/>
  <c r="W919" i="17"/>
  <c r="T919" i="17"/>
  <c r="O918" i="17"/>
  <c r="N918" i="17"/>
  <c r="K917" i="17"/>
  <c r="I917" i="17"/>
  <c r="H917" i="17"/>
  <c r="G917" i="17"/>
  <c r="J917" i="17"/>
  <c r="P919" i="13"/>
  <c r="F919" i="13"/>
  <c r="M919" i="13"/>
  <c r="M918" i="17"/>
  <c r="P918" i="17"/>
  <c r="E919" i="17"/>
  <c r="V919" i="17" s="1"/>
  <c r="F918" i="17"/>
  <c r="E920" i="13"/>
  <c r="Q918" i="13"/>
  <c r="L918" i="13" s="1"/>
  <c r="AF917" i="17" l="1"/>
  <c r="X917" i="17"/>
  <c r="AD918" i="17" s="1"/>
  <c r="J919" i="13"/>
  <c r="G919" i="13"/>
  <c r="H919" i="13"/>
  <c r="K919" i="13"/>
  <c r="Q918" i="17"/>
  <c r="L918" i="17" s="1"/>
  <c r="I919" i="13"/>
  <c r="AA918" i="17"/>
  <c r="Y920" i="17"/>
  <c r="AF918" i="17"/>
  <c r="U919" i="17"/>
  <c r="AA919" i="17" s="1"/>
  <c r="AE918" i="17"/>
  <c r="AB918" i="17"/>
  <c r="N920" i="13"/>
  <c r="O920" i="13"/>
  <c r="R921" i="17"/>
  <c r="W920" i="17"/>
  <c r="T920" i="17"/>
  <c r="I918" i="17"/>
  <c r="O919" i="17"/>
  <c r="N919" i="17"/>
  <c r="K918" i="17"/>
  <c r="G918" i="17"/>
  <c r="H918" i="17"/>
  <c r="J918" i="17"/>
  <c r="E920" i="17"/>
  <c r="U920" i="17" s="1"/>
  <c r="F919" i="17"/>
  <c r="P919" i="17"/>
  <c r="M919" i="17"/>
  <c r="P920" i="13"/>
  <c r="F920" i="13"/>
  <c r="M920" i="13"/>
  <c r="Q919" i="13"/>
  <c r="L919" i="13" s="1"/>
  <c r="E921" i="13"/>
  <c r="AC918" i="17" l="1"/>
  <c r="X918" i="17"/>
  <c r="AC919" i="17" s="1"/>
  <c r="Q919" i="17"/>
  <c r="G920" i="13"/>
  <c r="H920" i="13"/>
  <c r="K920" i="13"/>
  <c r="Z919" i="17"/>
  <c r="S919" i="17" s="1"/>
  <c r="I920" i="13"/>
  <c r="J920" i="13"/>
  <c r="Y921" i="17"/>
  <c r="O921" i="13"/>
  <c r="N921" i="13"/>
  <c r="V920" i="17"/>
  <c r="AA920" i="17" s="1"/>
  <c r="R922" i="17"/>
  <c r="W921" i="17"/>
  <c r="T921" i="17"/>
  <c r="O920" i="17"/>
  <c r="N920" i="17"/>
  <c r="I919" i="17"/>
  <c r="K919" i="17"/>
  <c r="Q920" i="13"/>
  <c r="L920" i="13" s="1"/>
  <c r="G919" i="17"/>
  <c r="J919" i="17"/>
  <c r="P920" i="17"/>
  <c r="M920" i="17"/>
  <c r="F920" i="17"/>
  <c r="E921" i="17"/>
  <c r="V921" i="17" s="1"/>
  <c r="P921" i="13"/>
  <c r="F921" i="13"/>
  <c r="M921" i="13"/>
  <c r="L919" i="17"/>
  <c r="H919" i="17"/>
  <c r="E922" i="13"/>
  <c r="AE919" i="17" l="1"/>
  <c r="X919" i="17"/>
  <c r="AC920" i="17" s="1"/>
  <c r="AD919" i="17"/>
  <c r="AF919" i="17"/>
  <c r="AB919" i="17"/>
  <c r="K921" i="13"/>
  <c r="H921" i="13"/>
  <c r="Q920" i="17"/>
  <c r="L920" i="17" s="1"/>
  <c r="J921" i="13"/>
  <c r="I921" i="13"/>
  <c r="G921" i="13"/>
  <c r="Z920" i="17"/>
  <c r="S920" i="17" s="1"/>
  <c r="Y922" i="17"/>
  <c r="U921" i="17"/>
  <c r="AE920" i="17"/>
  <c r="AB920" i="17"/>
  <c r="N922" i="13"/>
  <c r="O922" i="13"/>
  <c r="R923" i="17"/>
  <c r="W922" i="17"/>
  <c r="T922" i="17"/>
  <c r="O921" i="17"/>
  <c r="N921" i="17"/>
  <c r="H920" i="17"/>
  <c r="J920" i="17"/>
  <c r="I920" i="17"/>
  <c r="G920" i="17"/>
  <c r="K920" i="17"/>
  <c r="P922" i="13"/>
  <c r="F922" i="13"/>
  <c r="M922" i="13"/>
  <c r="M921" i="17"/>
  <c r="E922" i="17"/>
  <c r="V922" i="17" s="1"/>
  <c r="F921" i="17"/>
  <c r="P921" i="17"/>
  <c r="Q921" i="13"/>
  <c r="L921" i="13" s="1"/>
  <c r="E923" i="13"/>
  <c r="AF920" i="17" l="1"/>
  <c r="AD920" i="17"/>
  <c r="X920" i="17"/>
  <c r="AE921" i="17" s="1"/>
  <c r="Q921" i="17"/>
  <c r="L921" i="17" s="1"/>
  <c r="G922" i="13"/>
  <c r="AA921" i="17"/>
  <c r="Z921" i="17"/>
  <c r="S921" i="17" s="1"/>
  <c r="K922" i="13"/>
  <c r="J922" i="13"/>
  <c r="H922" i="13"/>
  <c r="I922" i="13"/>
  <c r="AD921" i="17"/>
  <c r="Y923" i="17"/>
  <c r="AC921" i="17"/>
  <c r="AB921" i="17"/>
  <c r="O923" i="13"/>
  <c r="N923" i="13"/>
  <c r="U922" i="17"/>
  <c r="Z922" i="17" s="1"/>
  <c r="R924" i="17"/>
  <c r="W923" i="17"/>
  <c r="T923" i="17"/>
  <c r="O922" i="17"/>
  <c r="N922" i="17"/>
  <c r="I921" i="17"/>
  <c r="G921" i="17"/>
  <c r="K921" i="17"/>
  <c r="J921" i="17"/>
  <c r="P923" i="13"/>
  <c r="F923" i="13"/>
  <c r="M923" i="13"/>
  <c r="H921" i="17"/>
  <c r="E923" i="17"/>
  <c r="V923" i="17" s="1"/>
  <c r="M922" i="17"/>
  <c r="F922" i="17"/>
  <c r="P922" i="17"/>
  <c r="E924" i="13"/>
  <c r="Q922" i="13"/>
  <c r="L922" i="13" s="1"/>
  <c r="G923" i="13" s="1"/>
  <c r="AF921" i="17" l="1"/>
  <c r="I923" i="13"/>
  <c r="X921" i="17"/>
  <c r="AE922" i="17" s="1"/>
  <c r="H923" i="13"/>
  <c r="J923" i="13"/>
  <c r="S922" i="17"/>
  <c r="Q922" i="17"/>
  <c r="L922" i="17" s="1"/>
  <c r="K923" i="13"/>
  <c r="AA922" i="17"/>
  <c r="Y924" i="17"/>
  <c r="U923" i="17"/>
  <c r="AA923" i="17" s="1"/>
  <c r="N924" i="13"/>
  <c r="O924" i="13"/>
  <c r="R925" i="17"/>
  <c r="W924" i="17"/>
  <c r="T924" i="17"/>
  <c r="O923" i="17"/>
  <c r="N923" i="17"/>
  <c r="G922" i="17"/>
  <c r="H922" i="17"/>
  <c r="J922" i="17"/>
  <c r="K922" i="17"/>
  <c r="I922" i="17"/>
  <c r="P924" i="13"/>
  <c r="F924" i="13"/>
  <c r="M924" i="13"/>
  <c r="M923" i="17"/>
  <c r="E924" i="17"/>
  <c r="V924" i="17" s="1"/>
  <c r="P923" i="17"/>
  <c r="F923" i="17"/>
  <c r="Q923" i="13"/>
  <c r="L923" i="13" s="1"/>
  <c r="E925" i="13"/>
  <c r="AC922" i="17" l="1"/>
  <c r="X922" i="17"/>
  <c r="AE923" i="17" s="1"/>
  <c r="AD922" i="17"/>
  <c r="AB922" i="17"/>
  <c r="AF922" i="17"/>
  <c r="AF923" i="17" s="1"/>
  <c r="Q923" i="17"/>
  <c r="L923" i="17" s="1"/>
  <c r="G924" i="13"/>
  <c r="J924" i="13"/>
  <c r="I924" i="13"/>
  <c r="Z923" i="17"/>
  <c r="S923" i="17" s="1"/>
  <c r="H924" i="13"/>
  <c r="K924" i="13"/>
  <c r="Y925" i="17"/>
  <c r="AD923" i="17"/>
  <c r="AB923" i="17"/>
  <c r="O925" i="13"/>
  <c r="N925" i="13"/>
  <c r="U924" i="17"/>
  <c r="Z924" i="17" s="1"/>
  <c r="R926" i="17"/>
  <c r="W925" i="17"/>
  <c r="T925" i="17"/>
  <c r="O924" i="17"/>
  <c r="N924" i="17"/>
  <c r="H923" i="17"/>
  <c r="G923" i="17"/>
  <c r="K923" i="17"/>
  <c r="I923" i="17"/>
  <c r="J923" i="17"/>
  <c r="E925" i="17"/>
  <c r="V925" i="17" s="1"/>
  <c r="F924" i="17"/>
  <c r="P924" i="17"/>
  <c r="M924" i="17"/>
  <c r="P925" i="13"/>
  <c r="M925" i="13"/>
  <c r="F925" i="13"/>
  <c r="E926" i="13"/>
  <c r="Q924" i="13"/>
  <c r="L924" i="13" s="1"/>
  <c r="AC923" i="17" l="1"/>
  <c r="K925" i="13"/>
  <c r="H925" i="13"/>
  <c r="G925" i="13"/>
  <c r="X923" i="17"/>
  <c r="AD924" i="17" s="1"/>
  <c r="I925" i="13"/>
  <c r="Q924" i="17"/>
  <c r="L924" i="17" s="1"/>
  <c r="S924" i="17"/>
  <c r="J925" i="13"/>
  <c r="AA924" i="17"/>
  <c r="Y926" i="17"/>
  <c r="N926" i="13"/>
  <c r="O926" i="13"/>
  <c r="U925" i="17"/>
  <c r="Z925" i="17" s="1"/>
  <c r="R927" i="17"/>
  <c r="W926" i="17"/>
  <c r="T926" i="17"/>
  <c r="O925" i="17"/>
  <c r="N925" i="17"/>
  <c r="K924" i="17"/>
  <c r="I924" i="17"/>
  <c r="J924" i="17"/>
  <c r="H924" i="17"/>
  <c r="E926" i="17"/>
  <c r="V926" i="17" s="1"/>
  <c r="M925" i="17"/>
  <c r="P925" i="17"/>
  <c r="F925" i="17"/>
  <c r="G924" i="17"/>
  <c r="P926" i="13"/>
  <c r="F926" i="13"/>
  <c r="M926" i="13"/>
  <c r="Q925" i="13"/>
  <c r="L925" i="13" s="1"/>
  <c r="E927" i="13"/>
  <c r="AB924" i="17" l="1"/>
  <c r="AC924" i="17"/>
  <c r="AE924" i="17"/>
  <c r="S925" i="17"/>
  <c r="X924" i="17"/>
  <c r="AD925" i="17" s="1"/>
  <c r="AF924" i="17"/>
  <c r="Q925" i="17"/>
  <c r="L925" i="17" s="1"/>
  <c r="K926" i="13"/>
  <c r="I926" i="13"/>
  <c r="H926" i="13"/>
  <c r="J926" i="13"/>
  <c r="G926" i="13"/>
  <c r="K925" i="17"/>
  <c r="AA925" i="17"/>
  <c r="Y927" i="17"/>
  <c r="AF925" i="17"/>
  <c r="J925" i="17"/>
  <c r="U926" i="17"/>
  <c r="AA926" i="17" s="1"/>
  <c r="O927" i="13"/>
  <c r="N927" i="13"/>
  <c r="R928" i="17"/>
  <c r="W927" i="17"/>
  <c r="T927" i="17"/>
  <c r="O926" i="17"/>
  <c r="N926" i="17"/>
  <c r="I925" i="17"/>
  <c r="G925" i="17"/>
  <c r="H925" i="17"/>
  <c r="P927" i="13"/>
  <c r="F927" i="13"/>
  <c r="M927" i="13"/>
  <c r="M926" i="17"/>
  <c r="F926" i="17"/>
  <c r="E927" i="17"/>
  <c r="V927" i="17" s="1"/>
  <c r="P926" i="17"/>
  <c r="E928" i="13"/>
  <c r="Q926" i="13"/>
  <c r="L926" i="13" s="1"/>
  <c r="AE925" i="17" l="1"/>
  <c r="X925" i="17"/>
  <c r="AE926" i="17" s="1"/>
  <c r="AC925" i="17"/>
  <c r="AC926" i="17" s="1"/>
  <c r="AB925" i="17"/>
  <c r="G927" i="13"/>
  <c r="J927" i="13"/>
  <c r="I927" i="13"/>
  <c r="Q926" i="17"/>
  <c r="L926" i="17" s="1"/>
  <c r="H927" i="13"/>
  <c r="K927" i="13"/>
  <c r="Z926" i="17"/>
  <c r="S926" i="17" s="1"/>
  <c r="Y928" i="17"/>
  <c r="U927" i="17"/>
  <c r="AA927" i="17" s="1"/>
  <c r="AB926" i="17"/>
  <c r="AF926" i="17"/>
  <c r="Q927" i="13"/>
  <c r="L927" i="13" s="1"/>
  <c r="AD926" i="17"/>
  <c r="N928" i="13"/>
  <c r="O928" i="13"/>
  <c r="R929" i="17"/>
  <c r="W928" i="17"/>
  <c r="T928" i="17"/>
  <c r="J926" i="17"/>
  <c r="O927" i="17"/>
  <c r="N927" i="17"/>
  <c r="K926" i="17"/>
  <c r="G926" i="17"/>
  <c r="P927" i="17"/>
  <c r="F927" i="17"/>
  <c r="M927" i="17"/>
  <c r="E928" i="17"/>
  <c r="V928" i="17" s="1"/>
  <c r="I926" i="17"/>
  <c r="P928" i="13"/>
  <c r="F928" i="13"/>
  <c r="M928" i="13"/>
  <c r="H926" i="17"/>
  <c r="E929" i="13"/>
  <c r="X926" i="17" l="1"/>
  <c r="Q927" i="17"/>
  <c r="K928" i="13"/>
  <c r="G928" i="13"/>
  <c r="H928" i="13"/>
  <c r="J928" i="13"/>
  <c r="I928" i="13"/>
  <c r="Z927" i="17"/>
  <c r="S927" i="17" s="1"/>
  <c r="AD927" i="17"/>
  <c r="AE927" i="17"/>
  <c r="AC927" i="17"/>
  <c r="Y929" i="17"/>
  <c r="AF927" i="17"/>
  <c r="AB927" i="17"/>
  <c r="O929" i="13"/>
  <c r="N929" i="13"/>
  <c r="U928" i="17"/>
  <c r="Z928" i="17" s="1"/>
  <c r="R930" i="17"/>
  <c r="W929" i="17"/>
  <c r="T929" i="17"/>
  <c r="O928" i="17"/>
  <c r="N928" i="17"/>
  <c r="H927" i="17"/>
  <c r="P929" i="13"/>
  <c r="F929" i="13"/>
  <c r="M929" i="13"/>
  <c r="K927" i="17"/>
  <c r="I927" i="17"/>
  <c r="J927" i="17"/>
  <c r="M928" i="17"/>
  <c r="E929" i="17"/>
  <c r="V929" i="17" s="1"/>
  <c r="F928" i="17"/>
  <c r="P928" i="17"/>
  <c r="L927" i="17"/>
  <c r="G927" i="17"/>
  <c r="E930" i="13"/>
  <c r="Q928" i="13"/>
  <c r="L928" i="13" s="1"/>
  <c r="G929" i="13" l="1"/>
  <c r="X927" i="17"/>
  <c r="AC928" i="17" s="1"/>
  <c r="S928" i="17"/>
  <c r="H929" i="13"/>
  <c r="Q928" i="17"/>
  <c r="L928" i="17" s="1"/>
  <c r="AA928" i="17"/>
  <c r="J929" i="13"/>
  <c r="K929" i="13"/>
  <c r="I929" i="13"/>
  <c r="Y930" i="17"/>
  <c r="U929" i="17"/>
  <c r="AA929" i="17" s="1"/>
  <c r="N930" i="13"/>
  <c r="O930" i="13"/>
  <c r="R931" i="17"/>
  <c r="W930" i="17"/>
  <c r="T930" i="17"/>
  <c r="O929" i="17"/>
  <c r="N929" i="17"/>
  <c r="G928" i="17"/>
  <c r="I928" i="17"/>
  <c r="H928" i="17"/>
  <c r="K928" i="17"/>
  <c r="J928" i="17"/>
  <c r="P930" i="13"/>
  <c r="F930" i="13"/>
  <c r="M930" i="13"/>
  <c r="F929" i="17"/>
  <c r="M929" i="17"/>
  <c r="E930" i="17"/>
  <c r="V930" i="17" s="1"/>
  <c r="P929" i="17"/>
  <c r="E931" i="13"/>
  <c r="Q929" i="13"/>
  <c r="L929" i="13" s="1"/>
  <c r="Z929" i="17" l="1"/>
  <c r="S929" i="17" s="1"/>
  <c r="AB928" i="17"/>
  <c r="AD928" i="17"/>
  <c r="X928" i="17"/>
  <c r="AE928" i="17"/>
  <c r="AE929" i="17" s="1"/>
  <c r="AF928" i="17"/>
  <c r="AF929" i="17" s="1"/>
  <c r="Q929" i="17"/>
  <c r="X929" i="17" s="1"/>
  <c r="H930" i="13"/>
  <c r="G930" i="13"/>
  <c r="I930" i="13"/>
  <c r="K930" i="13"/>
  <c r="J930" i="13"/>
  <c r="U930" i="17"/>
  <c r="Z930" i="17" s="1"/>
  <c r="S930" i="17" s="1"/>
  <c r="Y931" i="17"/>
  <c r="AC929" i="17"/>
  <c r="AB929" i="17"/>
  <c r="O931" i="13"/>
  <c r="N931" i="13"/>
  <c r="R932" i="17"/>
  <c r="W931" i="17"/>
  <c r="T931" i="17"/>
  <c r="O930" i="17"/>
  <c r="N930" i="17"/>
  <c r="K929" i="17"/>
  <c r="I929" i="17"/>
  <c r="J929" i="17"/>
  <c r="H929" i="17"/>
  <c r="G929" i="17"/>
  <c r="P930" i="17"/>
  <c r="M930" i="17"/>
  <c r="F930" i="17"/>
  <c r="E931" i="17"/>
  <c r="V931" i="17" s="1"/>
  <c r="P931" i="13"/>
  <c r="F931" i="13"/>
  <c r="M931" i="13"/>
  <c r="E932" i="13"/>
  <c r="Q930" i="13"/>
  <c r="L930" i="13" s="1"/>
  <c r="AD929" i="17" l="1"/>
  <c r="L929" i="17"/>
  <c r="I930" i="17" s="1"/>
  <c r="J931" i="13"/>
  <c r="Q930" i="17"/>
  <c r="L930" i="17" s="1"/>
  <c r="G931" i="13"/>
  <c r="I931" i="13"/>
  <c r="K931" i="13"/>
  <c r="H931" i="13"/>
  <c r="AA930" i="17"/>
  <c r="AC930" i="17"/>
  <c r="Y932" i="17"/>
  <c r="AF930" i="17"/>
  <c r="AD930" i="17"/>
  <c r="AE930" i="17"/>
  <c r="U931" i="17"/>
  <c r="Z931" i="17" s="1"/>
  <c r="S931" i="17" s="1"/>
  <c r="AB930" i="17"/>
  <c r="N932" i="13"/>
  <c r="O932" i="13"/>
  <c r="R933" i="17"/>
  <c r="W932" i="17"/>
  <c r="T932" i="17"/>
  <c r="K930" i="17"/>
  <c r="O931" i="17"/>
  <c r="N931" i="17"/>
  <c r="G930" i="17"/>
  <c r="J930" i="17"/>
  <c r="P931" i="17"/>
  <c r="E932" i="17"/>
  <c r="U932" i="17" s="1"/>
  <c r="F931" i="17"/>
  <c r="M931" i="17"/>
  <c r="H930" i="17"/>
  <c r="P932" i="13"/>
  <c r="F932" i="13"/>
  <c r="M932" i="13"/>
  <c r="Q931" i="13"/>
  <c r="L931" i="13" s="1"/>
  <c r="E933" i="13"/>
  <c r="X930" i="17" l="1"/>
  <c r="I932" i="13"/>
  <c r="H932" i="13"/>
  <c r="G932" i="13"/>
  <c r="Q931" i="17"/>
  <c r="L931" i="17" s="1"/>
  <c r="J932" i="13"/>
  <c r="K932" i="13"/>
  <c r="AA931" i="17"/>
  <c r="X931" i="17" s="1"/>
  <c r="Y933" i="17"/>
  <c r="AC931" i="17"/>
  <c r="AB931" i="17"/>
  <c r="AE931" i="17"/>
  <c r="AF931" i="17"/>
  <c r="AD931" i="17"/>
  <c r="N933" i="13"/>
  <c r="O933" i="13"/>
  <c r="V932" i="17"/>
  <c r="Z932" i="17" s="1"/>
  <c r="S932" i="17" s="1"/>
  <c r="R934" i="17"/>
  <c r="W933" i="17"/>
  <c r="T933" i="17"/>
  <c r="O932" i="17"/>
  <c r="N932" i="17"/>
  <c r="H931" i="17"/>
  <c r="J931" i="17"/>
  <c r="G931" i="17"/>
  <c r="I931" i="17"/>
  <c r="K931" i="17"/>
  <c r="P933" i="13"/>
  <c r="M933" i="13"/>
  <c r="F933" i="13"/>
  <c r="E933" i="17"/>
  <c r="V933" i="17" s="1"/>
  <c r="F932" i="17"/>
  <c r="M932" i="17"/>
  <c r="P932" i="17"/>
  <c r="Q932" i="13"/>
  <c r="L932" i="13" s="1"/>
  <c r="E934" i="13"/>
  <c r="Q932" i="17" l="1"/>
  <c r="L932" i="17" s="1"/>
  <c r="J933" i="13"/>
  <c r="H933" i="13"/>
  <c r="G933" i="13"/>
  <c r="K933" i="13"/>
  <c r="I933" i="13"/>
  <c r="AA932" i="17"/>
  <c r="Y934" i="17"/>
  <c r="AC932" i="17"/>
  <c r="AD932" i="17"/>
  <c r="AE932" i="17"/>
  <c r="AF932" i="17"/>
  <c r="N934" i="13"/>
  <c r="O934" i="13"/>
  <c r="AB932" i="17"/>
  <c r="U933" i="17"/>
  <c r="Z933" i="17" s="1"/>
  <c r="S933" i="17" s="1"/>
  <c r="R935" i="17"/>
  <c r="W934" i="17"/>
  <c r="T934" i="17"/>
  <c r="O933" i="17"/>
  <c r="N933" i="17"/>
  <c r="K932" i="17"/>
  <c r="H932" i="17"/>
  <c r="G932" i="17"/>
  <c r="P934" i="13"/>
  <c r="F934" i="13"/>
  <c r="M934" i="13"/>
  <c r="I932" i="17"/>
  <c r="M933" i="17"/>
  <c r="P933" i="17"/>
  <c r="E934" i="17"/>
  <c r="V934" i="17" s="1"/>
  <c r="F933" i="17"/>
  <c r="J932" i="17"/>
  <c r="Q933" i="13"/>
  <c r="L933" i="13" s="1"/>
  <c r="E935" i="13"/>
  <c r="X932" i="17" l="1"/>
  <c r="AB933" i="17" s="1"/>
  <c r="Q933" i="17"/>
  <c r="L933" i="17" s="1"/>
  <c r="G934" i="13"/>
  <c r="I934" i="13"/>
  <c r="K934" i="13"/>
  <c r="H934" i="13"/>
  <c r="J934" i="13"/>
  <c r="AD933" i="17"/>
  <c r="AA933" i="17"/>
  <c r="Y935" i="17"/>
  <c r="O935" i="13"/>
  <c r="N935" i="13"/>
  <c r="AE933" i="17"/>
  <c r="AF933" i="17"/>
  <c r="U934" i="17"/>
  <c r="K933" i="17"/>
  <c r="R936" i="17"/>
  <c r="W935" i="17"/>
  <c r="T935" i="17"/>
  <c r="O934" i="17"/>
  <c r="N934" i="17"/>
  <c r="J933" i="17"/>
  <c r="I933" i="17"/>
  <c r="H933" i="17"/>
  <c r="P935" i="13"/>
  <c r="F935" i="13"/>
  <c r="M935" i="13"/>
  <c r="M934" i="17"/>
  <c r="E935" i="17"/>
  <c r="V935" i="17" s="1"/>
  <c r="F934" i="17"/>
  <c r="P934" i="17"/>
  <c r="G933" i="17"/>
  <c r="E936" i="13"/>
  <c r="Q934" i="13"/>
  <c r="L934" i="13" s="1"/>
  <c r="G935" i="13" l="1"/>
  <c r="AC933" i="17"/>
  <c r="X933" i="17"/>
  <c r="AB934" i="17" s="1"/>
  <c r="Q934" i="17"/>
  <c r="L934" i="17" s="1"/>
  <c r="J935" i="13"/>
  <c r="H935" i="13"/>
  <c r="I935" i="13"/>
  <c r="Z934" i="17"/>
  <c r="S934" i="17" s="1"/>
  <c r="AA934" i="17"/>
  <c r="K935" i="13"/>
  <c r="Y936" i="17"/>
  <c r="AF934" i="17"/>
  <c r="U935" i="17"/>
  <c r="Z935" i="17" s="1"/>
  <c r="AE934" i="17"/>
  <c r="AD934" i="17"/>
  <c r="N936" i="13"/>
  <c r="O936" i="13"/>
  <c r="R937" i="17"/>
  <c r="W936" i="17"/>
  <c r="T936" i="17"/>
  <c r="O935" i="17"/>
  <c r="N935" i="17"/>
  <c r="G934" i="17"/>
  <c r="H934" i="17"/>
  <c r="F935" i="17"/>
  <c r="M935" i="17"/>
  <c r="E936" i="17"/>
  <c r="V936" i="17" s="1"/>
  <c r="P935" i="17"/>
  <c r="P936" i="13"/>
  <c r="F936" i="13"/>
  <c r="M936" i="13"/>
  <c r="I934" i="17"/>
  <c r="J934" i="17"/>
  <c r="K934" i="17"/>
  <c r="E937" i="13"/>
  <c r="Q935" i="13"/>
  <c r="L935" i="13" s="1"/>
  <c r="AC934" i="17" l="1"/>
  <c r="H936" i="13"/>
  <c r="X934" i="17"/>
  <c r="AB935" i="17" s="1"/>
  <c r="K936" i="13"/>
  <c r="G936" i="13"/>
  <c r="Q935" i="17"/>
  <c r="L935" i="17" s="1"/>
  <c r="J936" i="13"/>
  <c r="S935" i="17"/>
  <c r="I936" i="13"/>
  <c r="AA935" i="17"/>
  <c r="Y937" i="17"/>
  <c r="AE935" i="17"/>
  <c r="AF935" i="17"/>
  <c r="AC935" i="17"/>
  <c r="N937" i="13"/>
  <c r="O937" i="13"/>
  <c r="U936" i="17"/>
  <c r="AA936" i="17" s="1"/>
  <c r="R938" i="17"/>
  <c r="W937" i="17"/>
  <c r="T937" i="17"/>
  <c r="O936" i="17"/>
  <c r="N936" i="17"/>
  <c r="H935" i="17"/>
  <c r="K935" i="17"/>
  <c r="J935" i="17"/>
  <c r="I935" i="17"/>
  <c r="P937" i="13"/>
  <c r="F937" i="13"/>
  <c r="M937" i="13"/>
  <c r="E937" i="17"/>
  <c r="V937" i="17" s="1"/>
  <c r="M936" i="17"/>
  <c r="P936" i="17"/>
  <c r="F936" i="17"/>
  <c r="G935" i="17"/>
  <c r="Q936" i="13"/>
  <c r="L936" i="13" s="1"/>
  <c r="E938" i="13"/>
  <c r="AD935" i="17" l="1"/>
  <c r="X935" i="17"/>
  <c r="AB936" i="17" s="1"/>
  <c r="Q936" i="17"/>
  <c r="L936" i="17" s="1"/>
  <c r="G937" i="13"/>
  <c r="I937" i="13"/>
  <c r="H937" i="13"/>
  <c r="Z936" i="17"/>
  <c r="S936" i="17" s="1"/>
  <c r="K937" i="13"/>
  <c r="J937" i="13"/>
  <c r="Y938" i="17"/>
  <c r="U937" i="17"/>
  <c r="Z937" i="17" s="1"/>
  <c r="AE936" i="17"/>
  <c r="AF936" i="17"/>
  <c r="N938" i="13"/>
  <c r="O938" i="13"/>
  <c r="AC936" i="17"/>
  <c r="R939" i="17"/>
  <c r="W938" i="17"/>
  <c r="T938" i="17"/>
  <c r="O937" i="17"/>
  <c r="N937" i="17"/>
  <c r="J936" i="17"/>
  <c r="H936" i="17"/>
  <c r="K936" i="17"/>
  <c r="I936" i="17"/>
  <c r="G936" i="17"/>
  <c r="E938" i="17"/>
  <c r="U938" i="17" s="1"/>
  <c r="P937" i="17"/>
  <c r="M937" i="17"/>
  <c r="F937" i="17"/>
  <c r="P938" i="13"/>
  <c r="F938" i="13"/>
  <c r="M938" i="13"/>
  <c r="Q937" i="13"/>
  <c r="L937" i="13" s="1"/>
  <c r="E939" i="13"/>
  <c r="AD936" i="17" l="1"/>
  <c r="G938" i="13"/>
  <c r="X936" i="17"/>
  <c r="AF937" i="17" s="1"/>
  <c r="H938" i="13"/>
  <c r="Q937" i="17"/>
  <c r="L937" i="17" s="1"/>
  <c r="K938" i="13"/>
  <c r="J938" i="13"/>
  <c r="I938" i="13"/>
  <c r="S937" i="17"/>
  <c r="AA937" i="17"/>
  <c r="Y939" i="17"/>
  <c r="AB937" i="17"/>
  <c r="AD937" i="17"/>
  <c r="AC937" i="17"/>
  <c r="AE937" i="17"/>
  <c r="O939" i="13"/>
  <c r="N939" i="13"/>
  <c r="V938" i="17"/>
  <c r="Z938" i="17" s="1"/>
  <c r="R940" i="17"/>
  <c r="W939" i="17"/>
  <c r="T939" i="17"/>
  <c r="O938" i="17"/>
  <c r="N938" i="17"/>
  <c r="I937" i="17"/>
  <c r="H937" i="17"/>
  <c r="J937" i="17"/>
  <c r="P939" i="13"/>
  <c r="F939" i="13"/>
  <c r="M939" i="13"/>
  <c r="K937" i="17"/>
  <c r="G937" i="17"/>
  <c r="F938" i="17"/>
  <c r="P938" i="17"/>
  <c r="M938" i="17"/>
  <c r="E939" i="17"/>
  <c r="V939" i="17" s="1"/>
  <c r="Q938" i="13"/>
  <c r="L938" i="13" s="1"/>
  <c r="E940" i="13"/>
  <c r="AA938" i="17" l="1"/>
  <c r="X937" i="17"/>
  <c r="AB938" i="17" s="1"/>
  <c r="G939" i="13"/>
  <c r="Q938" i="17"/>
  <c r="S938" i="17"/>
  <c r="J939" i="13"/>
  <c r="I939" i="13"/>
  <c r="H939" i="13"/>
  <c r="K939" i="13"/>
  <c r="U939" i="17"/>
  <c r="Z939" i="17" s="1"/>
  <c r="Y940" i="17"/>
  <c r="AF938" i="17"/>
  <c r="AC938" i="17"/>
  <c r="N940" i="13"/>
  <c r="O940" i="13"/>
  <c r="AE938" i="17"/>
  <c r="R941" i="17"/>
  <c r="W940" i="17"/>
  <c r="T940" i="17"/>
  <c r="O939" i="17"/>
  <c r="N939" i="17"/>
  <c r="I938" i="17"/>
  <c r="H938" i="17"/>
  <c r="K938" i="17"/>
  <c r="G938" i="17"/>
  <c r="M939" i="17"/>
  <c r="F939" i="17"/>
  <c r="P939" i="17"/>
  <c r="E940" i="17"/>
  <c r="V940" i="17" s="1"/>
  <c r="L938" i="17"/>
  <c r="J938" i="17"/>
  <c r="P940" i="13"/>
  <c r="F940" i="13"/>
  <c r="M940" i="13"/>
  <c r="Q939" i="13"/>
  <c r="L939" i="13" s="1"/>
  <c r="E941" i="13"/>
  <c r="AD938" i="17" l="1"/>
  <c r="X938" i="17"/>
  <c r="AE939" i="17" s="1"/>
  <c r="S939" i="17"/>
  <c r="Q939" i="17"/>
  <c r="L939" i="17" s="1"/>
  <c r="J940" i="13"/>
  <c r="K940" i="13"/>
  <c r="H940" i="13"/>
  <c r="G940" i="13"/>
  <c r="I940" i="13"/>
  <c r="AA939" i="17"/>
  <c r="Y941" i="17"/>
  <c r="O941" i="13"/>
  <c r="N941" i="13"/>
  <c r="U940" i="17"/>
  <c r="Z940" i="17" s="1"/>
  <c r="S940" i="17" s="1"/>
  <c r="R942" i="17"/>
  <c r="W941" i="17"/>
  <c r="T941" i="17"/>
  <c r="O940" i="17"/>
  <c r="N940" i="17"/>
  <c r="G939" i="17"/>
  <c r="J939" i="17"/>
  <c r="H939" i="17"/>
  <c r="P941" i="13"/>
  <c r="F941" i="13"/>
  <c r="M941" i="13"/>
  <c r="I939" i="17"/>
  <c r="K939" i="17"/>
  <c r="E941" i="17"/>
  <c r="V941" i="17" s="1"/>
  <c r="P940" i="17"/>
  <c r="F940" i="17"/>
  <c r="M940" i="17"/>
  <c r="E942" i="13"/>
  <c r="Q940" i="13"/>
  <c r="L940" i="13" s="1"/>
  <c r="K941" i="13" l="1"/>
  <c r="AF939" i="17"/>
  <c r="AB939" i="17"/>
  <c r="AD939" i="17"/>
  <c r="AC939" i="17"/>
  <c r="X939" i="17"/>
  <c r="AB940" i="17" s="1"/>
  <c r="Q940" i="17"/>
  <c r="L940" i="17" s="1"/>
  <c r="G941" i="13"/>
  <c r="I941" i="13"/>
  <c r="J941" i="13"/>
  <c r="H941" i="13"/>
  <c r="AA940" i="17"/>
  <c r="Y942" i="17"/>
  <c r="N942" i="13"/>
  <c r="O942" i="13"/>
  <c r="H940" i="17"/>
  <c r="U941" i="17"/>
  <c r="AA941" i="17" s="1"/>
  <c r="G940" i="17"/>
  <c r="R943" i="17"/>
  <c r="W942" i="17"/>
  <c r="T942" i="17"/>
  <c r="N941" i="17"/>
  <c r="O941" i="17"/>
  <c r="I940" i="17"/>
  <c r="P942" i="13"/>
  <c r="F942" i="13"/>
  <c r="M942" i="13"/>
  <c r="K940" i="17"/>
  <c r="P941" i="17"/>
  <c r="M941" i="17"/>
  <c r="E942" i="17"/>
  <c r="V942" i="17" s="1"/>
  <c r="F941" i="17"/>
  <c r="J940" i="17"/>
  <c r="E943" i="13"/>
  <c r="Q941" i="13"/>
  <c r="L941" i="13" s="1"/>
  <c r="AE940" i="17" l="1"/>
  <c r="AC940" i="17"/>
  <c r="AF940" i="17"/>
  <c r="AD940" i="17"/>
  <c r="X940" i="17"/>
  <c r="AB941" i="17" s="1"/>
  <c r="J942" i="13"/>
  <c r="H942" i="13"/>
  <c r="I942" i="13"/>
  <c r="Q941" i="17"/>
  <c r="L941" i="17" s="1"/>
  <c r="G942" i="13"/>
  <c r="K942" i="13"/>
  <c r="Z941" i="17"/>
  <c r="S941" i="17" s="1"/>
  <c r="U942" i="17"/>
  <c r="AA942" i="17" s="1"/>
  <c r="Y943" i="17"/>
  <c r="AC941" i="17"/>
  <c r="O943" i="13"/>
  <c r="N943" i="13"/>
  <c r="R944" i="17"/>
  <c r="W943" i="17"/>
  <c r="T943" i="17"/>
  <c r="O942" i="17"/>
  <c r="N942" i="17"/>
  <c r="K941" i="17"/>
  <c r="J941" i="17"/>
  <c r="I941" i="17"/>
  <c r="G941" i="17"/>
  <c r="P943" i="13"/>
  <c r="F943" i="13"/>
  <c r="M943" i="13"/>
  <c r="F942" i="17"/>
  <c r="P942" i="17"/>
  <c r="M942" i="17"/>
  <c r="E943" i="17"/>
  <c r="V943" i="17" s="1"/>
  <c r="H941" i="17"/>
  <c r="E944" i="13"/>
  <c r="Q942" i="13"/>
  <c r="L942" i="13" s="1"/>
  <c r="AE941" i="17" l="1"/>
  <c r="AF941" i="17"/>
  <c r="AD941" i="17"/>
  <c r="X941" i="17"/>
  <c r="H943" i="13"/>
  <c r="Q942" i="17"/>
  <c r="L942" i="17" s="1"/>
  <c r="G943" i="13"/>
  <c r="K943" i="13"/>
  <c r="J943" i="13"/>
  <c r="I943" i="13"/>
  <c r="Z942" i="17"/>
  <c r="S942" i="17" s="1"/>
  <c r="Y944" i="17"/>
  <c r="AB942" i="17"/>
  <c r="AD942" i="17"/>
  <c r="AE942" i="17"/>
  <c r="AC942" i="17"/>
  <c r="N944" i="13"/>
  <c r="O944" i="13"/>
  <c r="U943" i="17"/>
  <c r="Z943" i="17" s="1"/>
  <c r="R945" i="17"/>
  <c r="W944" i="17"/>
  <c r="T944" i="17"/>
  <c r="K942" i="17"/>
  <c r="O943" i="17"/>
  <c r="N943" i="17"/>
  <c r="I942" i="17"/>
  <c r="P944" i="13"/>
  <c r="F944" i="13"/>
  <c r="M944" i="13"/>
  <c r="P943" i="17"/>
  <c r="F943" i="17"/>
  <c r="M943" i="17"/>
  <c r="E944" i="17"/>
  <c r="U944" i="17" s="1"/>
  <c r="H942" i="17"/>
  <c r="J942" i="17"/>
  <c r="G942" i="17"/>
  <c r="Q943" i="13"/>
  <c r="L943" i="13" s="1"/>
  <c r="E945" i="13"/>
  <c r="AF942" i="17" l="1"/>
  <c r="X942" i="17"/>
  <c r="Q943" i="17"/>
  <c r="S943" i="17"/>
  <c r="AB943" i="17"/>
  <c r="G944" i="13"/>
  <c r="K944" i="13"/>
  <c r="J944" i="13"/>
  <c r="H944" i="13"/>
  <c r="I944" i="13"/>
  <c r="AA943" i="17"/>
  <c r="Y945" i="17"/>
  <c r="AE943" i="17"/>
  <c r="AC943" i="17"/>
  <c r="AD943" i="17"/>
  <c r="O945" i="13"/>
  <c r="N945" i="13"/>
  <c r="V944" i="17"/>
  <c r="Z944" i="17" s="1"/>
  <c r="R946" i="17"/>
  <c r="W945" i="17"/>
  <c r="T945" i="17"/>
  <c r="O944" i="17"/>
  <c r="N944" i="17"/>
  <c r="K943" i="17"/>
  <c r="I943" i="17"/>
  <c r="G943" i="17"/>
  <c r="J943" i="17"/>
  <c r="H943" i="17"/>
  <c r="P945" i="13"/>
  <c r="F945" i="13"/>
  <c r="M945" i="13"/>
  <c r="E945" i="17"/>
  <c r="U945" i="17" s="1"/>
  <c r="F944" i="17"/>
  <c r="M944" i="17"/>
  <c r="P944" i="17"/>
  <c r="L943" i="17"/>
  <c r="E946" i="13"/>
  <c r="Q944" i="13"/>
  <c r="L944" i="13" s="1"/>
  <c r="AF943" i="17" l="1"/>
  <c r="H945" i="13"/>
  <c r="I945" i="13"/>
  <c r="G945" i="13"/>
  <c r="S944" i="17"/>
  <c r="X943" i="17"/>
  <c r="AD944" i="17" s="1"/>
  <c r="J945" i="13"/>
  <c r="Q944" i="17"/>
  <c r="L944" i="17" s="1"/>
  <c r="V945" i="17"/>
  <c r="AA945" i="17" s="1"/>
  <c r="AA944" i="17"/>
  <c r="K945" i="13"/>
  <c r="Y946" i="17"/>
  <c r="N946" i="13"/>
  <c r="O946" i="13"/>
  <c r="AC944" i="17"/>
  <c r="R947" i="17"/>
  <c r="W946" i="17"/>
  <c r="T946" i="17"/>
  <c r="O945" i="17"/>
  <c r="N945" i="17"/>
  <c r="I944" i="17"/>
  <c r="G944" i="17"/>
  <c r="E946" i="17"/>
  <c r="V946" i="17" s="1"/>
  <c r="M945" i="17"/>
  <c r="P945" i="17"/>
  <c r="F945" i="17"/>
  <c r="P946" i="13"/>
  <c r="F946" i="13"/>
  <c r="M946" i="13"/>
  <c r="J944" i="17"/>
  <c r="H944" i="17"/>
  <c r="K944" i="17"/>
  <c r="E947" i="13"/>
  <c r="Q945" i="13"/>
  <c r="L945" i="13" s="1"/>
  <c r="X944" i="17" l="1"/>
  <c r="AD945" i="17" s="1"/>
  <c r="AB944" i="17"/>
  <c r="AE944" i="17"/>
  <c r="AF944" i="17"/>
  <c r="Q945" i="17"/>
  <c r="L945" i="17" s="1"/>
  <c r="Z945" i="17"/>
  <c r="S945" i="17" s="1"/>
  <c r="H946" i="13"/>
  <c r="I946" i="13"/>
  <c r="K946" i="13"/>
  <c r="J946" i="13"/>
  <c r="G946" i="13"/>
  <c r="Y947" i="17"/>
  <c r="O947" i="13"/>
  <c r="N947" i="13"/>
  <c r="U946" i="17"/>
  <c r="Z946" i="17" s="1"/>
  <c r="R948" i="17"/>
  <c r="W947" i="17"/>
  <c r="T947" i="17"/>
  <c r="O946" i="17"/>
  <c r="N946" i="17"/>
  <c r="J945" i="17"/>
  <c r="G945" i="17"/>
  <c r="I945" i="17"/>
  <c r="K945" i="17"/>
  <c r="H945" i="17"/>
  <c r="P947" i="13"/>
  <c r="F947" i="13"/>
  <c r="M947" i="13"/>
  <c r="F946" i="17"/>
  <c r="E947" i="17"/>
  <c r="V947" i="17" s="1"/>
  <c r="P946" i="17"/>
  <c r="M946" i="17"/>
  <c r="Q946" i="13"/>
  <c r="L946" i="13" s="1"/>
  <c r="E948" i="13"/>
  <c r="AE945" i="17" l="1"/>
  <c r="X945" i="17"/>
  <c r="AD946" i="17" s="1"/>
  <c r="AF945" i="17"/>
  <c r="AF946" i="17" s="1"/>
  <c r="AC945" i="17"/>
  <c r="AC946" i="17" s="1"/>
  <c r="AB945" i="17"/>
  <c r="J947" i="13"/>
  <c r="H947" i="13"/>
  <c r="G947" i="13"/>
  <c r="S946" i="17"/>
  <c r="Q946" i="17"/>
  <c r="I947" i="13"/>
  <c r="K947" i="13"/>
  <c r="AA946" i="17"/>
  <c r="Y948" i="17"/>
  <c r="AB946" i="17"/>
  <c r="U947" i="17"/>
  <c r="N948" i="13"/>
  <c r="O948" i="13"/>
  <c r="R949" i="17"/>
  <c r="W948" i="17"/>
  <c r="T948" i="17"/>
  <c r="O947" i="17"/>
  <c r="N947" i="17"/>
  <c r="H946" i="17"/>
  <c r="J946" i="17"/>
  <c r="K946" i="17"/>
  <c r="P948" i="13"/>
  <c r="F948" i="13"/>
  <c r="M948" i="13"/>
  <c r="G946" i="17"/>
  <c r="I946" i="17"/>
  <c r="L946" i="17"/>
  <c r="M947" i="17"/>
  <c r="E948" i="17"/>
  <c r="U948" i="17" s="1"/>
  <c r="F947" i="17"/>
  <c r="P947" i="17"/>
  <c r="Q947" i="13"/>
  <c r="L947" i="13" s="1"/>
  <c r="E949" i="13"/>
  <c r="AE946" i="17" l="1"/>
  <c r="X946" i="17"/>
  <c r="AB947" i="17" s="1"/>
  <c r="I948" i="13"/>
  <c r="Q947" i="17"/>
  <c r="L947" i="17" s="1"/>
  <c r="G948" i="13"/>
  <c r="H948" i="13"/>
  <c r="H949" i="13" s="1"/>
  <c r="K948" i="13"/>
  <c r="AA947" i="17"/>
  <c r="Z947" i="17"/>
  <c r="S947" i="17" s="1"/>
  <c r="J948" i="13"/>
  <c r="Y949" i="17"/>
  <c r="Q948" i="13"/>
  <c r="L948" i="13" s="1"/>
  <c r="O949" i="13"/>
  <c r="N949" i="13"/>
  <c r="V948" i="17"/>
  <c r="Z948" i="17" s="1"/>
  <c r="R950" i="17"/>
  <c r="W949" i="17"/>
  <c r="T949" i="17"/>
  <c r="O948" i="17"/>
  <c r="N948" i="17"/>
  <c r="G947" i="17"/>
  <c r="H947" i="17"/>
  <c r="J947" i="17"/>
  <c r="K947" i="17"/>
  <c r="I947" i="17"/>
  <c r="F948" i="17"/>
  <c r="E949" i="17"/>
  <c r="U949" i="17" s="1"/>
  <c r="M948" i="17"/>
  <c r="P948" i="17"/>
  <c r="P949" i="13"/>
  <c r="M949" i="13"/>
  <c r="F949" i="13"/>
  <c r="E950" i="13"/>
  <c r="J949" i="13" l="1"/>
  <c r="AC947" i="17"/>
  <c r="AF947" i="17"/>
  <c r="AE947" i="17"/>
  <c r="AD947" i="17"/>
  <c r="K949" i="13"/>
  <c r="I949" i="13"/>
  <c r="Q948" i="17"/>
  <c r="L948" i="17" s="1"/>
  <c r="S948" i="17"/>
  <c r="X947" i="17"/>
  <c r="AB948" i="17" s="1"/>
  <c r="V949" i="17"/>
  <c r="Z949" i="17" s="1"/>
  <c r="G949" i="13"/>
  <c r="AA948" i="17"/>
  <c r="Y950" i="17"/>
  <c r="N950" i="13"/>
  <c r="O950" i="13"/>
  <c r="R951" i="17"/>
  <c r="W950" i="17"/>
  <c r="T950" i="17"/>
  <c r="O949" i="17"/>
  <c r="N949" i="17"/>
  <c r="H948" i="17"/>
  <c r="I948" i="17"/>
  <c r="K948" i="17"/>
  <c r="P950" i="13"/>
  <c r="F950" i="13"/>
  <c r="M950" i="13"/>
  <c r="J948" i="17"/>
  <c r="E950" i="17"/>
  <c r="V950" i="17" s="1"/>
  <c r="P949" i="17"/>
  <c r="M949" i="17"/>
  <c r="F949" i="17"/>
  <c r="G948" i="17"/>
  <c r="E951" i="13"/>
  <c r="Q949" i="13"/>
  <c r="L949" i="13" s="1"/>
  <c r="S949" i="17" l="1"/>
  <c r="AA949" i="17"/>
  <c r="AF948" i="17"/>
  <c r="AD948" i="17"/>
  <c r="AC948" i="17"/>
  <c r="AE948" i="17"/>
  <c r="Q949" i="17"/>
  <c r="L949" i="17" s="1"/>
  <c r="G950" i="13"/>
  <c r="X948" i="17"/>
  <c r="I950" i="13"/>
  <c r="H950" i="13"/>
  <c r="K950" i="13"/>
  <c r="J950" i="13"/>
  <c r="U950" i="17"/>
  <c r="Z950" i="17" s="1"/>
  <c r="S950" i="17" s="1"/>
  <c r="Y951" i="17"/>
  <c r="H949" i="17"/>
  <c r="Q950" i="13"/>
  <c r="L950" i="13" s="1"/>
  <c r="O951" i="13"/>
  <c r="N951" i="13"/>
  <c r="R952" i="17"/>
  <c r="W951" i="17"/>
  <c r="T951" i="17"/>
  <c r="O950" i="17"/>
  <c r="N950" i="17"/>
  <c r="K949" i="17"/>
  <c r="J949" i="17"/>
  <c r="I949" i="17"/>
  <c r="G949" i="17"/>
  <c r="P950" i="17"/>
  <c r="F950" i="17"/>
  <c r="E951" i="17"/>
  <c r="V951" i="17" s="1"/>
  <c r="M950" i="17"/>
  <c r="P951" i="13"/>
  <c r="M951" i="13"/>
  <c r="F951" i="13"/>
  <c r="E952" i="13"/>
  <c r="AF949" i="17" l="1"/>
  <c r="AC949" i="17"/>
  <c r="AE949" i="17"/>
  <c r="AD949" i="17"/>
  <c r="X949" i="17"/>
  <c r="AE950" i="17" s="1"/>
  <c r="K951" i="13"/>
  <c r="Q950" i="17"/>
  <c r="L950" i="17" s="1"/>
  <c r="J951" i="13"/>
  <c r="H951" i="13"/>
  <c r="I951" i="13"/>
  <c r="AB949" i="17"/>
  <c r="G951" i="13"/>
  <c r="AA950" i="17"/>
  <c r="Y952" i="17"/>
  <c r="U951" i="17"/>
  <c r="Z951" i="17" s="1"/>
  <c r="S951" i="17" s="1"/>
  <c r="AD950" i="17"/>
  <c r="N952" i="13"/>
  <c r="O952" i="13"/>
  <c r="R953" i="17"/>
  <c r="W952" i="17"/>
  <c r="T952" i="17"/>
  <c r="O951" i="17"/>
  <c r="N951" i="17"/>
  <c r="J950" i="17"/>
  <c r="I950" i="17"/>
  <c r="K950" i="17"/>
  <c r="G950" i="17"/>
  <c r="P952" i="13"/>
  <c r="M952" i="13"/>
  <c r="F952" i="13"/>
  <c r="H950" i="17"/>
  <c r="M951" i="17"/>
  <c r="F951" i="17"/>
  <c r="P951" i="17"/>
  <c r="E952" i="17"/>
  <c r="U952" i="17" s="1"/>
  <c r="Q951" i="13"/>
  <c r="L951" i="13" s="1"/>
  <c r="E953" i="13"/>
  <c r="AF950" i="17" l="1"/>
  <c r="AC950" i="17"/>
  <c r="Q951" i="17"/>
  <c r="X950" i="17"/>
  <c r="AB950" i="17"/>
  <c r="AB951" i="17" s="1"/>
  <c r="H952" i="13"/>
  <c r="G952" i="13"/>
  <c r="J952" i="13"/>
  <c r="K952" i="13"/>
  <c r="I952" i="13"/>
  <c r="AA951" i="17"/>
  <c r="Y953" i="17"/>
  <c r="AE951" i="17"/>
  <c r="AD951" i="17"/>
  <c r="O953" i="13"/>
  <c r="N953" i="13"/>
  <c r="V952" i="17"/>
  <c r="AA952" i="17" s="1"/>
  <c r="R954" i="17"/>
  <c r="W953" i="17"/>
  <c r="T953" i="17"/>
  <c r="N952" i="17"/>
  <c r="O952" i="17"/>
  <c r="H951" i="17"/>
  <c r="G951" i="17"/>
  <c r="I951" i="17"/>
  <c r="J951" i="17"/>
  <c r="L951" i="17"/>
  <c r="K951" i="17"/>
  <c r="P953" i="13"/>
  <c r="F953" i="13"/>
  <c r="M953" i="13"/>
  <c r="F952" i="17"/>
  <c r="M952" i="17"/>
  <c r="P952" i="17"/>
  <c r="E953" i="17"/>
  <c r="V953" i="17" s="1"/>
  <c r="E954" i="13"/>
  <c r="Q952" i="13"/>
  <c r="L952" i="13" s="1"/>
  <c r="AF951" i="17" l="1"/>
  <c r="AC951" i="17"/>
  <c r="G953" i="13"/>
  <c r="I953" i="13"/>
  <c r="X951" i="17"/>
  <c r="AD952" i="17" s="1"/>
  <c r="Q952" i="17"/>
  <c r="H953" i="13"/>
  <c r="K953" i="13"/>
  <c r="J953" i="13"/>
  <c r="Z952" i="17"/>
  <c r="S952" i="17" s="1"/>
  <c r="Y954" i="17"/>
  <c r="N954" i="13"/>
  <c r="O954" i="13"/>
  <c r="U953" i="17"/>
  <c r="J952" i="17"/>
  <c r="R955" i="17"/>
  <c r="W954" i="17"/>
  <c r="T954" i="17"/>
  <c r="O953" i="17"/>
  <c r="N953" i="17"/>
  <c r="I952" i="17"/>
  <c r="G952" i="17"/>
  <c r="K952" i="17"/>
  <c r="H952" i="17"/>
  <c r="P954" i="13"/>
  <c r="F954" i="13"/>
  <c r="M954" i="13"/>
  <c r="P953" i="17"/>
  <c r="M953" i="17"/>
  <c r="F953" i="17"/>
  <c r="E954" i="17"/>
  <c r="V954" i="17" s="1"/>
  <c r="E955" i="13"/>
  <c r="Q953" i="13"/>
  <c r="L953" i="13" s="1"/>
  <c r="AB952" i="17" l="1"/>
  <c r="AF952" i="17"/>
  <c r="AE952" i="17"/>
  <c r="AC952" i="17"/>
  <c r="K954" i="13"/>
  <c r="Q953" i="17"/>
  <c r="X952" i="17"/>
  <c r="AC953" i="17" s="1"/>
  <c r="L952" i="17"/>
  <c r="K953" i="17" s="1"/>
  <c r="G954" i="13"/>
  <c r="J954" i="13"/>
  <c r="I954" i="13"/>
  <c r="Z953" i="17"/>
  <c r="S953" i="17" s="1"/>
  <c r="AA953" i="17"/>
  <c r="H954" i="13"/>
  <c r="Y955" i="17"/>
  <c r="O955" i="13"/>
  <c r="N955" i="13"/>
  <c r="U954" i="17"/>
  <c r="Z954" i="17" s="1"/>
  <c r="R956" i="17"/>
  <c r="W955" i="17"/>
  <c r="T955" i="17"/>
  <c r="O954" i="17"/>
  <c r="N954" i="17"/>
  <c r="P955" i="13"/>
  <c r="F955" i="13"/>
  <c r="M955" i="13"/>
  <c r="P954" i="17"/>
  <c r="F954" i="17"/>
  <c r="E955" i="17"/>
  <c r="V955" i="17" s="1"/>
  <c r="M954" i="17"/>
  <c r="E956" i="13"/>
  <c r="Q954" i="13"/>
  <c r="L954" i="13" s="1"/>
  <c r="AD953" i="17" l="1"/>
  <c r="AE953" i="17"/>
  <c r="AF953" i="17"/>
  <c r="AB953" i="17"/>
  <c r="H953" i="17"/>
  <c r="G955" i="13"/>
  <c r="G953" i="17"/>
  <c r="X953" i="17"/>
  <c r="AE954" i="17" s="1"/>
  <c r="L953" i="17"/>
  <c r="I953" i="17"/>
  <c r="J953" i="17"/>
  <c r="Q954" i="17"/>
  <c r="H955" i="13"/>
  <c r="I955" i="13"/>
  <c r="J955" i="13"/>
  <c r="K955" i="13"/>
  <c r="S954" i="17"/>
  <c r="AA954" i="17"/>
  <c r="Y956" i="17"/>
  <c r="N956" i="13"/>
  <c r="O956" i="13"/>
  <c r="U955" i="17"/>
  <c r="AA955" i="17" s="1"/>
  <c r="R957" i="17"/>
  <c r="W956" i="17"/>
  <c r="T956" i="17"/>
  <c r="O955" i="17"/>
  <c r="N955" i="17"/>
  <c r="P956" i="13"/>
  <c r="F956" i="13"/>
  <c r="M956" i="13"/>
  <c r="F955" i="17"/>
  <c r="M955" i="17"/>
  <c r="E956" i="17"/>
  <c r="V956" i="17" s="1"/>
  <c r="P955" i="17"/>
  <c r="Q955" i="13"/>
  <c r="L955" i="13" s="1"/>
  <c r="E957" i="13"/>
  <c r="G954" i="17" l="1"/>
  <c r="I954" i="17"/>
  <c r="J954" i="17"/>
  <c r="H954" i="17"/>
  <c r="AF954" i="17"/>
  <c r="AB954" i="17"/>
  <c r="AC954" i="17"/>
  <c r="K954" i="17"/>
  <c r="L954" i="17"/>
  <c r="G955" i="17" s="1"/>
  <c r="AD954" i="17"/>
  <c r="G956" i="13"/>
  <c r="X954" i="17"/>
  <c r="Q955" i="17"/>
  <c r="I956" i="13"/>
  <c r="K956" i="13"/>
  <c r="H956" i="13"/>
  <c r="J956" i="13"/>
  <c r="Z955" i="17"/>
  <c r="S955" i="17" s="1"/>
  <c r="Y957" i="17"/>
  <c r="U956" i="17"/>
  <c r="Z956" i="17" s="1"/>
  <c r="O957" i="13"/>
  <c r="N957" i="13"/>
  <c r="R958" i="17"/>
  <c r="W957" i="17"/>
  <c r="T957" i="17"/>
  <c r="O956" i="17"/>
  <c r="N956" i="17"/>
  <c r="P957" i="13"/>
  <c r="F957" i="13"/>
  <c r="M957" i="13"/>
  <c r="F956" i="17"/>
  <c r="M956" i="17"/>
  <c r="E957" i="17"/>
  <c r="V957" i="17" s="1"/>
  <c r="P956" i="17"/>
  <c r="Q956" i="13"/>
  <c r="L956" i="13" s="1"/>
  <c r="E958" i="13"/>
  <c r="K955" i="17" l="1"/>
  <c r="AB955" i="17"/>
  <c r="J955" i="17"/>
  <c r="L955" i="17"/>
  <c r="AC955" i="17"/>
  <c r="AD955" i="17"/>
  <c r="I955" i="17"/>
  <c r="I956" i="17" s="1"/>
  <c r="H955" i="17"/>
  <c r="H956" i="17" s="1"/>
  <c r="G957" i="13"/>
  <c r="X955" i="17"/>
  <c r="AF955" i="17"/>
  <c r="AE955" i="17"/>
  <c r="J957" i="13"/>
  <c r="I957" i="13"/>
  <c r="Q956" i="17"/>
  <c r="L956" i="17" s="1"/>
  <c r="H957" i="13"/>
  <c r="K957" i="13"/>
  <c r="S956" i="17"/>
  <c r="U957" i="17"/>
  <c r="Z957" i="17" s="1"/>
  <c r="AA956" i="17"/>
  <c r="Y958" i="17"/>
  <c r="N958" i="13"/>
  <c r="O958" i="13"/>
  <c r="R959" i="17"/>
  <c r="W958" i="17"/>
  <c r="T958" i="17"/>
  <c r="N957" i="17"/>
  <c r="O957" i="17"/>
  <c r="G956" i="17"/>
  <c r="J956" i="17"/>
  <c r="F957" i="17"/>
  <c r="M957" i="17"/>
  <c r="P957" i="17"/>
  <c r="E958" i="17"/>
  <c r="U958" i="17" s="1"/>
  <c r="P958" i="13"/>
  <c r="F958" i="13"/>
  <c r="M958" i="13"/>
  <c r="Q957" i="13"/>
  <c r="L957" i="13" s="1"/>
  <c r="E959" i="13"/>
  <c r="K956" i="17" l="1"/>
  <c r="K957" i="17" s="1"/>
  <c r="AC956" i="17"/>
  <c r="AE956" i="17"/>
  <c r="S957" i="17"/>
  <c r="AF956" i="17"/>
  <c r="AD956" i="17"/>
  <c r="AB956" i="17"/>
  <c r="X956" i="17"/>
  <c r="AE957" i="17" s="1"/>
  <c r="J958" i="13"/>
  <c r="Q957" i="17"/>
  <c r="L957" i="17" s="1"/>
  <c r="I958" i="13"/>
  <c r="H958" i="13"/>
  <c r="G958" i="13"/>
  <c r="K958" i="13"/>
  <c r="AA957" i="17"/>
  <c r="Y959" i="17"/>
  <c r="O959" i="13"/>
  <c r="N959" i="13"/>
  <c r="V958" i="17"/>
  <c r="Z958" i="17" s="1"/>
  <c r="R960" i="17"/>
  <c r="W959" i="17"/>
  <c r="T959" i="17"/>
  <c r="O958" i="17"/>
  <c r="N958" i="17"/>
  <c r="H957" i="17"/>
  <c r="J957" i="17"/>
  <c r="I957" i="17"/>
  <c r="G957" i="17"/>
  <c r="E959" i="17"/>
  <c r="V959" i="17" s="1"/>
  <c r="F958" i="17"/>
  <c r="P958" i="17"/>
  <c r="M958" i="17"/>
  <c r="P959" i="13"/>
  <c r="F959" i="13"/>
  <c r="M959" i="13"/>
  <c r="Q958" i="13"/>
  <c r="L958" i="13" s="1"/>
  <c r="E960" i="13"/>
  <c r="S958" i="17" l="1"/>
  <c r="AB957" i="17"/>
  <c r="AD957" i="17"/>
  <c r="AC957" i="17"/>
  <c r="AF957" i="17"/>
  <c r="X957" i="17"/>
  <c r="AF958" i="17" s="1"/>
  <c r="Q958" i="17"/>
  <c r="L958" i="17" s="1"/>
  <c r="H959" i="13"/>
  <c r="K959" i="13"/>
  <c r="J959" i="13"/>
  <c r="I959" i="13"/>
  <c r="G959" i="13"/>
  <c r="AA958" i="17"/>
  <c r="Y960" i="17"/>
  <c r="AB958" i="17"/>
  <c r="U959" i="17"/>
  <c r="AA959" i="17" s="1"/>
  <c r="N960" i="13"/>
  <c r="O960" i="13"/>
  <c r="R961" i="17"/>
  <c r="W960" i="17"/>
  <c r="T960" i="17"/>
  <c r="O959" i="17"/>
  <c r="N959" i="17"/>
  <c r="I958" i="17"/>
  <c r="K958" i="17"/>
  <c r="J958" i="17"/>
  <c r="H958" i="17"/>
  <c r="G958" i="17"/>
  <c r="P960" i="13"/>
  <c r="F960" i="13"/>
  <c r="M960" i="13"/>
  <c r="P959" i="17"/>
  <c r="E960" i="17"/>
  <c r="V960" i="17" s="1"/>
  <c r="M959" i="17"/>
  <c r="F959" i="17"/>
  <c r="E961" i="13"/>
  <c r="Q959" i="13"/>
  <c r="L959" i="13" s="1"/>
  <c r="AC958" i="17" l="1"/>
  <c r="AD958" i="17"/>
  <c r="AE958" i="17"/>
  <c r="X958" i="17"/>
  <c r="AF959" i="17" s="1"/>
  <c r="Q959" i="17"/>
  <c r="L959" i="17" s="1"/>
  <c r="I960" i="13"/>
  <c r="H960" i="13"/>
  <c r="J960" i="13"/>
  <c r="K960" i="13"/>
  <c r="G960" i="13"/>
  <c r="Z959" i="17"/>
  <c r="S959" i="17" s="1"/>
  <c r="Y961" i="17"/>
  <c r="AB959" i="17"/>
  <c r="AD959" i="17"/>
  <c r="N961" i="13"/>
  <c r="O961" i="13"/>
  <c r="U960" i="17"/>
  <c r="Z960" i="17" s="1"/>
  <c r="R962" i="17"/>
  <c r="W961" i="17"/>
  <c r="T961" i="17"/>
  <c r="O960" i="17"/>
  <c r="N960" i="17"/>
  <c r="I959" i="17"/>
  <c r="G959" i="17"/>
  <c r="J959" i="17"/>
  <c r="K959" i="17"/>
  <c r="H959" i="17"/>
  <c r="P961" i="13"/>
  <c r="F961" i="13"/>
  <c r="M961" i="13"/>
  <c r="I961" i="13"/>
  <c r="F960" i="17"/>
  <c r="E961" i="17"/>
  <c r="V961" i="17" s="1"/>
  <c r="M960" i="17"/>
  <c r="P960" i="17"/>
  <c r="Q960" i="13"/>
  <c r="L960" i="13" s="1"/>
  <c r="E962" i="13"/>
  <c r="AC959" i="17" l="1"/>
  <c r="G961" i="13"/>
  <c r="H961" i="13"/>
  <c r="AE959" i="17"/>
  <c r="X959" i="17"/>
  <c r="AB960" i="17" s="1"/>
  <c r="Q960" i="17"/>
  <c r="L960" i="17" s="1"/>
  <c r="K961" i="13"/>
  <c r="J961" i="13"/>
  <c r="S960" i="17"/>
  <c r="AA960" i="17"/>
  <c r="Y962" i="17"/>
  <c r="U961" i="17"/>
  <c r="N962" i="13"/>
  <c r="O962" i="13"/>
  <c r="AD960" i="17"/>
  <c r="AF960" i="17"/>
  <c r="R963" i="17"/>
  <c r="W962" i="17"/>
  <c r="T962" i="17"/>
  <c r="O961" i="17"/>
  <c r="N961" i="17"/>
  <c r="I960" i="17"/>
  <c r="G960" i="17"/>
  <c r="K960" i="17"/>
  <c r="J960" i="17"/>
  <c r="H960" i="17"/>
  <c r="P961" i="17"/>
  <c r="M961" i="17"/>
  <c r="E962" i="17"/>
  <c r="V962" i="17" s="1"/>
  <c r="F961" i="17"/>
  <c r="P962" i="13"/>
  <c r="F962" i="13"/>
  <c r="M962" i="13"/>
  <c r="E963" i="13"/>
  <c r="Q961" i="13"/>
  <c r="L961" i="13" s="1"/>
  <c r="AE960" i="17" l="1"/>
  <c r="AC960" i="17"/>
  <c r="X960" i="17"/>
  <c r="AD961" i="17" s="1"/>
  <c r="I962" i="13"/>
  <c r="Q961" i="17"/>
  <c r="L961" i="17" s="1"/>
  <c r="J962" i="13"/>
  <c r="K962" i="13"/>
  <c r="G962" i="13"/>
  <c r="H962" i="13"/>
  <c r="Z961" i="17"/>
  <c r="S961" i="17" s="1"/>
  <c r="AA961" i="17"/>
  <c r="Y963" i="17"/>
  <c r="AB961" i="17"/>
  <c r="AE961" i="17"/>
  <c r="AF961" i="17"/>
  <c r="U962" i="17"/>
  <c r="Z962" i="17" s="1"/>
  <c r="O963" i="13"/>
  <c r="N963" i="13"/>
  <c r="R964" i="17"/>
  <c r="W963" i="17"/>
  <c r="T963" i="17"/>
  <c r="O962" i="17"/>
  <c r="N962" i="17"/>
  <c r="K961" i="17"/>
  <c r="G961" i="17"/>
  <c r="J961" i="17"/>
  <c r="P962" i="17"/>
  <c r="M962" i="17"/>
  <c r="F962" i="17"/>
  <c r="E963" i="17"/>
  <c r="V963" i="17" s="1"/>
  <c r="I961" i="17"/>
  <c r="H961" i="17"/>
  <c r="P963" i="13"/>
  <c r="F963" i="13"/>
  <c r="M963" i="13"/>
  <c r="Q962" i="13"/>
  <c r="L962" i="13" s="1"/>
  <c r="I963" i="13" s="1"/>
  <c r="E964" i="13"/>
  <c r="H963" i="13" l="1"/>
  <c r="AC961" i="17"/>
  <c r="Q962" i="17"/>
  <c r="L962" i="17" s="1"/>
  <c r="K963" i="13"/>
  <c r="G963" i="13"/>
  <c r="J963" i="13"/>
  <c r="X961" i="17"/>
  <c r="AF962" i="17" s="1"/>
  <c r="S962" i="17"/>
  <c r="AA962" i="17"/>
  <c r="Y964" i="17"/>
  <c r="N964" i="13"/>
  <c r="O964" i="13"/>
  <c r="U963" i="17"/>
  <c r="AA963" i="17" s="1"/>
  <c r="R965" i="17"/>
  <c r="W964" i="17"/>
  <c r="T964" i="17"/>
  <c r="O963" i="17"/>
  <c r="N963" i="17"/>
  <c r="I962" i="17"/>
  <c r="G962" i="17"/>
  <c r="H962" i="17"/>
  <c r="K962" i="17"/>
  <c r="P964" i="13"/>
  <c r="F964" i="13"/>
  <c r="M964" i="13"/>
  <c r="M963" i="17"/>
  <c r="E964" i="17"/>
  <c r="V964" i="17" s="1"/>
  <c r="P963" i="17"/>
  <c r="F963" i="17"/>
  <c r="J962" i="17"/>
  <c r="Q963" i="13"/>
  <c r="L963" i="13" s="1"/>
  <c r="E965" i="13"/>
  <c r="H964" i="13" l="1"/>
  <c r="AB962" i="17"/>
  <c r="Q963" i="17"/>
  <c r="L963" i="17" s="1"/>
  <c r="AC962" i="17"/>
  <c r="AD962" i="17"/>
  <c r="AE962" i="17"/>
  <c r="X962" i="17"/>
  <c r="G964" i="13"/>
  <c r="I964" i="13"/>
  <c r="Z963" i="17"/>
  <c r="S963" i="17" s="1"/>
  <c r="K964" i="13"/>
  <c r="J964" i="13"/>
  <c r="Y965" i="17"/>
  <c r="U964" i="17"/>
  <c r="Z964" i="17" s="1"/>
  <c r="O965" i="13"/>
  <c r="N965" i="13"/>
  <c r="R966" i="17"/>
  <c r="W965" i="17"/>
  <c r="T965" i="17"/>
  <c r="N964" i="17"/>
  <c r="O964" i="17"/>
  <c r="I963" i="17"/>
  <c r="H963" i="17"/>
  <c r="J963" i="17"/>
  <c r="K963" i="17"/>
  <c r="E965" i="17"/>
  <c r="U965" i="17" s="1"/>
  <c r="M964" i="17"/>
  <c r="F964" i="17"/>
  <c r="P964" i="17"/>
  <c r="G963" i="17"/>
  <c r="P965" i="13"/>
  <c r="F965" i="13"/>
  <c r="M965" i="13"/>
  <c r="E966" i="13"/>
  <c r="Q964" i="13"/>
  <c r="L964" i="13" s="1"/>
  <c r="AB963" i="17" l="1"/>
  <c r="G965" i="13"/>
  <c r="X963" i="17"/>
  <c r="K965" i="13"/>
  <c r="AC963" i="17"/>
  <c r="Q964" i="17"/>
  <c r="L964" i="17" s="1"/>
  <c r="AF963" i="17"/>
  <c r="AF964" i="17" s="1"/>
  <c r="I965" i="13"/>
  <c r="AE963" i="17"/>
  <c r="AD963" i="17"/>
  <c r="S964" i="17"/>
  <c r="J965" i="13"/>
  <c r="H965" i="13"/>
  <c r="AA964" i="17"/>
  <c r="Y966" i="17"/>
  <c r="AC964" i="17"/>
  <c r="N966" i="13"/>
  <c r="O966" i="13"/>
  <c r="V965" i="17"/>
  <c r="AA965" i="17" s="1"/>
  <c r="R967" i="17"/>
  <c r="W966" i="17"/>
  <c r="T966" i="17"/>
  <c r="N965" i="17"/>
  <c r="O965" i="17"/>
  <c r="H964" i="17"/>
  <c r="K964" i="17"/>
  <c r="I964" i="17"/>
  <c r="G964" i="17"/>
  <c r="J964" i="17"/>
  <c r="P965" i="17"/>
  <c r="F965" i="17"/>
  <c r="M965" i="17"/>
  <c r="E966" i="17"/>
  <c r="V966" i="17" s="1"/>
  <c r="P966" i="13"/>
  <c r="F966" i="13"/>
  <c r="M966" i="13"/>
  <c r="Q965" i="13"/>
  <c r="L965" i="13" s="1"/>
  <c r="E967" i="13"/>
  <c r="AB964" i="17" l="1"/>
  <c r="AE964" i="17"/>
  <c r="AD964" i="17"/>
  <c r="X964" i="17"/>
  <c r="G966" i="13"/>
  <c r="J966" i="13"/>
  <c r="Q965" i="17"/>
  <c r="L965" i="17" s="1"/>
  <c r="I966" i="13"/>
  <c r="K966" i="13"/>
  <c r="Z965" i="17"/>
  <c r="S965" i="17" s="1"/>
  <c r="H966" i="13"/>
  <c r="U966" i="17"/>
  <c r="Z966" i="17" s="1"/>
  <c r="Y967" i="17"/>
  <c r="AC965" i="17"/>
  <c r="AE965" i="17"/>
  <c r="O967" i="13"/>
  <c r="N967" i="13"/>
  <c r="R968" i="17"/>
  <c r="W967" i="17"/>
  <c r="T967" i="17"/>
  <c r="O966" i="17"/>
  <c r="N966" i="17"/>
  <c r="H965" i="17"/>
  <c r="J965" i="17"/>
  <c r="G965" i="17"/>
  <c r="P966" i="17"/>
  <c r="E967" i="17"/>
  <c r="V967" i="17" s="1"/>
  <c r="F966" i="17"/>
  <c r="M966" i="17"/>
  <c r="K965" i="17"/>
  <c r="I965" i="17"/>
  <c r="P967" i="13"/>
  <c r="F967" i="13"/>
  <c r="M967" i="13"/>
  <c r="Q966" i="13"/>
  <c r="L966" i="13" s="1"/>
  <c r="E968" i="13"/>
  <c r="AB965" i="17" l="1"/>
  <c r="AF965" i="17"/>
  <c r="X965" i="17"/>
  <c r="AC966" i="17" s="1"/>
  <c r="AD965" i="17"/>
  <c r="AD966" i="17" s="1"/>
  <c r="S966" i="17"/>
  <c r="Q966" i="17"/>
  <c r="L966" i="17" s="1"/>
  <c r="J967" i="13"/>
  <c r="G967" i="13"/>
  <c r="I967" i="13"/>
  <c r="H967" i="13"/>
  <c r="K967" i="13"/>
  <c r="AA966" i="17"/>
  <c r="Y968" i="17"/>
  <c r="AB966" i="17"/>
  <c r="AE966" i="17"/>
  <c r="Q967" i="13"/>
  <c r="L967" i="13" s="1"/>
  <c r="N968" i="13"/>
  <c r="O968" i="13"/>
  <c r="U967" i="17"/>
  <c r="Z967" i="17" s="1"/>
  <c r="R969" i="17"/>
  <c r="W968" i="17"/>
  <c r="T968" i="17"/>
  <c r="O967" i="17"/>
  <c r="N967" i="17"/>
  <c r="H966" i="17"/>
  <c r="K966" i="17"/>
  <c r="J966" i="17"/>
  <c r="F967" i="17"/>
  <c r="E968" i="17"/>
  <c r="V968" i="17" s="1"/>
  <c r="M967" i="17"/>
  <c r="P967" i="17"/>
  <c r="P968" i="13"/>
  <c r="F968" i="13"/>
  <c r="M968" i="13"/>
  <c r="I966" i="17"/>
  <c r="G966" i="17"/>
  <c r="E969" i="13"/>
  <c r="AF966" i="17" l="1"/>
  <c r="S967" i="17"/>
  <c r="J968" i="13"/>
  <c r="X966" i="17"/>
  <c r="AD967" i="17" s="1"/>
  <c r="Q967" i="17"/>
  <c r="L967" i="17" s="1"/>
  <c r="H968" i="13"/>
  <c r="K968" i="13"/>
  <c r="I968" i="13"/>
  <c r="G968" i="13"/>
  <c r="AA967" i="17"/>
  <c r="Y969" i="17"/>
  <c r="U968" i="17"/>
  <c r="AA968" i="17" s="1"/>
  <c r="AF967" i="17"/>
  <c r="AC967" i="17"/>
  <c r="O969" i="13"/>
  <c r="N969" i="13"/>
  <c r="R970" i="17"/>
  <c r="W969" i="17"/>
  <c r="T969" i="17"/>
  <c r="N968" i="17"/>
  <c r="O968" i="17"/>
  <c r="I967" i="17"/>
  <c r="J967" i="17"/>
  <c r="G967" i="17"/>
  <c r="H967" i="17"/>
  <c r="P969" i="13"/>
  <c r="F969" i="13"/>
  <c r="M969" i="13"/>
  <c r="E969" i="17"/>
  <c r="V969" i="17" s="1"/>
  <c r="F968" i="17"/>
  <c r="P968" i="17"/>
  <c r="M968" i="17"/>
  <c r="K967" i="17"/>
  <c r="Q968" i="13"/>
  <c r="L968" i="13" s="1"/>
  <c r="E970" i="13"/>
  <c r="AB967" i="17" l="1"/>
  <c r="X967" i="17"/>
  <c r="AE967" i="17"/>
  <c r="Q968" i="17"/>
  <c r="L968" i="17" s="1"/>
  <c r="K969" i="13"/>
  <c r="G969" i="13"/>
  <c r="J969" i="13"/>
  <c r="I969" i="13"/>
  <c r="H969" i="13"/>
  <c r="Z968" i="17"/>
  <c r="S968" i="17" s="1"/>
  <c r="U969" i="17"/>
  <c r="Z969" i="17" s="1"/>
  <c r="Y970" i="17"/>
  <c r="AE968" i="17"/>
  <c r="AC968" i="17"/>
  <c r="N970" i="13"/>
  <c r="O970" i="13"/>
  <c r="R971" i="17"/>
  <c r="W970" i="17"/>
  <c r="T970" i="17"/>
  <c r="O969" i="17"/>
  <c r="N969" i="17"/>
  <c r="G968" i="17"/>
  <c r="H968" i="17"/>
  <c r="I968" i="17"/>
  <c r="K968" i="17"/>
  <c r="J968" i="17"/>
  <c r="P970" i="13"/>
  <c r="F970" i="13"/>
  <c r="M970" i="13"/>
  <c r="P969" i="17"/>
  <c r="M969" i="17"/>
  <c r="F969" i="17"/>
  <c r="E970" i="17"/>
  <c r="U970" i="17" s="1"/>
  <c r="E971" i="13"/>
  <c r="Q969" i="13"/>
  <c r="L969" i="13" s="1"/>
  <c r="AB968" i="17" l="1"/>
  <c r="K970" i="13"/>
  <c r="AF968" i="17"/>
  <c r="AD968" i="17"/>
  <c r="X968" i="17"/>
  <c r="AB969" i="17" s="1"/>
  <c r="Q969" i="17"/>
  <c r="L969" i="17" s="1"/>
  <c r="H970" i="13"/>
  <c r="G970" i="13"/>
  <c r="S969" i="17"/>
  <c r="I970" i="13"/>
  <c r="J970" i="13"/>
  <c r="AA969" i="17"/>
  <c r="Y971" i="17"/>
  <c r="AE969" i="17"/>
  <c r="AC969" i="17"/>
  <c r="AF969" i="17"/>
  <c r="O971" i="13"/>
  <c r="N971" i="13"/>
  <c r="V970" i="17"/>
  <c r="AA970" i="17" s="1"/>
  <c r="R972" i="17"/>
  <c r="W971" i="17"/>
  <c r="T971" i="17"/>
  <c r="O970" i="17"/>
  <c r="N970" i="17"/>
  <c r="K969" i="17"/>
  <c r="G969" i="17"/>
  <c r="J969" i="17"/>
  <c r="H969" i="17"/>
  <c r="P971" i="13"/>
  <c r="F971" i="13"/>
  <c r="M971" i="13"/>
  <c r="I969" i="17"/>
  <c r="E971" i="17"/>
  <c r="U971" i="17" s="1"/>
  <c r="F970" i="17"/>
  <c r="P970" i="17"/>
  <c r="M970" i="17"/>
  <c r="Q970" i="13"/>
  <c r="L970" i="13" s="1"/>
  <c r="E972" i="13"/>
  <c r="AD969" i="17" l="1"/>
  <c r="X969" i="17"/>
  <c r="AE970" i="17" s="1"/>
  <c r="Q970" i="17"/>
  <c r="L970" i="17" s="1"/>
  <c r="I971" i="13"/>
  <c r="G971" i="13"/>
  <c r="K971" i="13"/>
  <c r="H971" i="13"/>
  <c r="J971" i="13"/>
  <c r="Z970" i="17"/>
  <c r="S970" i="17" s="1"/>
  <c r="Y972" i="17"/>
  <c r="N972" i="13"/>
  <c r="O972" i="13"/>
  <c r="AB970" i="17"/>
  <c r="AD970" i="17"/>
  <c r="V971" i="17"/>
  <c r="Z971" i="17" s="1"/>
  <c r="R973" i="17"/>
  <c r="W972" i="17"/>
  <c r="T972" i="17"/>
  <c r="O971" i="17"/>
  <c r="N971" i="17"/>
  <c r="J970" i="17"/>
  <c r="I970" i="17"/>
  <c r="K970" i="17"/>
  <c r="H970" i="17"/>
  <c r="P972" i="13"/>
  <c r="F972" i="13"/>
  <c r="M972" i="13"/>
  <c r="F971" i="17"/>
  <c r="P971" i="17"/>
  <c r="E972" i="17"/>
  <c r="V972" i="17" s="1"/>
  <c r="M971" i="17"/>
  <c r="G970" i="17"/>
  <c r="Q971" i="13"/>
  <c r="E973" i="13"/>
  <c r="L971" i="13"/>
  <c r="H972" i="13" l="1"/>
  <c r="X970" i="17"/>
  <c r="AE971" i="17" s="1"/>
  <c r="AC970" i="17"/>
  <c r="AC971" i="17" s="1"/>
  <c r="AF970" i="17"/>
  <c r="G972" i="13"/>
  <c r="J972" i="13"/>
  <c r="Q971" i="17"/>
  <c r="L971" i="17" s="1"/>
  <c r="I972" i="13"/>
  <c r="K972" i="13"/>
  <c r="S971" i="17"/>
  <c r="AA971" i="17"/>
  <c r="Y973" i="17"/>
  <c r="AB971" i="17"/>
  <c r="U972" i="17"/>
  <c r="AF971" i="17"/>
  <c r="O973" i="13"/>
  <c r="N973" i="13"/>
  <c r="R974" i="17"/>
  <c r="W973" i="17"/>
  <c r="T973" i="17"/>
  <c r="O972" i="17"/>
  <c r="N972" i="17"/>
  <c r="J971" i="17"/>
  <c r="K971" i="17"/>
  <c r="G971" i="17"/>
  <c r="P973" i="13"/>
  <c r="M973" i="13"/>
  <c r="F973" i="13"/>
  <c r="H971" i="17"/>
  <c r="P972" i="17"/>
  <c r="F972" i="17"/>
  <c r="M972" i="17"/>
  <c r="E973" i="17"/>
  <c r="V973" i="17" s="1"/>
  <c r="I971" i="17"/>
  <c r="E974" i="13"/>
  <c r="Q972" i="13"/>
  <c r="L972" i="13" s="1"/>
  <c r="AD971" i="17" l="1"/>
  <c r="Q972" i="17"/>
  <c r="L972" i="17" s="1"/>
  <c r="K972" i="17"/>
  <c r="X971" i="17"/>
  <c r="AF972" i="17" s="1"/>
  <c r="G973" i="13"/>
  <c r="J972" i="17"/>
  <c r="AA972" i="17"/>
  <c r="Z972" i="17"/>
  <c r="S972" i="17" s="1"/>
  <c r="K973" i="13"/>
  <c r="J973" i="13"/>
  <c r="I973" i="13"/>
  <c r="H973" i="13"/>
  <c r="Y974" i="17"/>
  <c r="U973" i="17"/>
  <c r="Z973" i="17" s="1"/>
  <c r="AD972" i="17"/>
  <c r="AC972" i="17"/>
  <c r="G972" i="17"/>
  <c r="N974" i="13"/>
  <c r="O974" i="13"/>
  <c r="R975" i="17"/>
  <c r="W974" i="17"/>
  <c r="T974" i="17"/>
  <c r="I972" i="17"/>
  <c r="O973" i="17"/>
  <c r="N973" i="17"/>
  <c r="H972" i="17"/>
  <c r="M973" i="17"/>
  <c r="P973" i="17"/>
  <c r="F973" i="17"/>
  <c r="E974" i="17"/>
  <c r="V974" i="17" s="1"/>
  <c r="P974" i="13"/>
  <c r="F974" i="13"/>
  <c r="M974" i="13"/>
  <c r="E975" i="13"/>
  <c r="Q973" i="13"/>
  <c r="L973" i="13" s="1"/>
  <c r="AE972" i="17" l="1"/>
  <c r="AB972" i="17"/>
  <c r="J974" i="13"/>
  <c r="Q973" i="17"/>
  <c r="L973" i="17" s="1"/>
  <c r="X972" i="17"/>
  <c r="AD973" i="17" s="1"/>
  <c r="S973" i="17"/>
  <c r="I974" i="13"/>
  <c r="H974" i="13"/>
  <c r="G974" i="13"/>
  <c r="K974" i="13"/>
  <c r="AA973" i="17"/>
  <c r="Y975" i="17"/>
  <c r="AF973" i="17"/>
  <c r="AC973" i="17"/>
  <c r="AB973" i="17"/>
  <c r="O975" i="13"/>
  <c r="N975" i="13"/>
  <c r="U974" i="17"/>
  <c r="Z974" i="17" s="1"/>
  <c r="I973" i="17"/>
  <c r="R976" i="17"/>
  <c r="W975" i="17"/>
  <c r="T975" i="17"/>
  <c r="O974" i="17"/>
  <c r="N974" i="17"/>
  <c r="J973" i="17"/>
  <c r="H973" i="17"/>
  <c r="K973" i="17"/>
  <c r="G973" i="17"/>
  <c r="E975" i="17"/>
  <c r="V975" i="17" s="1"/>
  <c r="M974" i="17"/>
  <c r="P974" i="17"/>
  <c r="F974" i="17"/>
  <c r="P975" i="13"/>
  <c r="M975" i="13"/>
  <c r="F975" i="13"/>
  <c r="E976" i="13"/>
  <c r="Q974" i="13"/>
  <c r="L974" i="13" s="1"/>
  <c r="AE973" i="17" l="1"/>
  <c r="X973" i="17"/>
  <c r="AC974" i="17" s="1"/>
  <c r="Q974" i="17"/>
  <c r="L974" i="17" s="1"/>
  <c r="S974" i="17"/>
  <c r="H975" i="13"/>
  <c r="I975" i="13"/>
  <c r="K975" i="13"/>
  <c r="J975" i="13"/>
  <c r="G975" i="13"/>
  <c r="AA974" i="17"/>
  <c r="Y976" i="17"/>
  <c r="U975" i="17"/>
  <c r="Z975" i="17" s="1"/>
  <c r="S975" i="17" s="1"/>
  <c r="AD974" i="17"/>
  <c r="AB974" i="17"/>
  <c r="AF974" i="17"/>
  <c r="AE974" i="17"/>
  <c r="N976" i="13"/>
  <c r="O976" i="13"/>
  <c r="R977" i="17"/>
  <c r="W976" i="17"/>
  <c r="T976" i="17"/>
  <c r="O975" i="17"/>
  <c r="N975" i="17"/>
  <c r="Q975" i="13"/>
  <c r="L975" i="13" s="1"/>
  <c r="I976" i="13" s="1"/>
  <c r="I974" i="17"/>
  <c r="K974" i="17"/>
  <c r="G974" i="17"/>
  <c r="J974" i="17"/>
  <c r="H974" i="17"/>
  <c r="M975" i="17"/>
  <c r="P975" i="17"/>
  <c r="E976" i="17"/>
  <c r="U976" i="17" s="1"/>
  <c r="F975" i="17"/>
  <c r="P976" i="13"/>
  <c r="F976" i="13"/>
  <c r="M976" i="13"/>
  <c r="E977" i="13"/>
  <c r="X974" i="17" l="1"/>
  <c r="AD975" i="17" s="1"/>
  <c r="Q975" i="17"/>
  <c r="H976" i="13"/>
  <c r="K976" i="13"/>
  <c r="V976" i="17"/>
  <c r="Z976" i="17" s="1"/>
  <c r="S976" i="17" s="1"/>
  <c r="G976" i="13"/>
  <c r="J976" i="13"/>
  <c r="AA975" i="17"/>
  <c r="X975" i="17" s="1"/>
  <c r="AC975" i="17"/>
  <c r="Y977" i="17"/>
  <c r="O977" i="13"/>
  <c r="N977" i="13"/>
  <c r="R978" i="17"/>
  <c r="W977" i="17"/>
  <c r="T977" i="17"/>
  <c r="N976" i="17"/>
  <c r="O976" i="17"/>
  <c r="I975" i="17"/>
  <c r="H975" i="17"/>
  <c r="J975" i="17"/>
  <c r="G975" i="17"/>
  <c r="Q976" i="13"/>
  <c r="L976" i="13" s="1"/>
  <c r="K975" i="17"/>
  <c r="P976" i="17"/>
  <c r="E977" i="17"/>
  <c r="V977" i="17" s="1"/>
  <c r="F976" i="17"/>
  <c r="M976" i="17"/>
  <c r="L975" i="17"/>
  <c r="P977" i="13"/>
  <c r="F977" i="13"/>
  <c r="M977" i="13"/>
  <c r="E978" i="13"/>
  <c r="AE975" i="17" l="1"/>
  <c r="AE976" i="17" s="1"/>
  <c r="AB975" i="17"/>
  <c r="AF975" i="17"/>
  <c r="K977" i="13"/>
  <c r="AA976" i="17"/>
  <c r="Q976" i="17"/>
  <c r="I977" i="13"/>
  <c r="H977" i="13"/>
  <c r="G977" i="13"/>
  <c r="J977" i="13"/>
  <c r="AD976" i="17"/>
  <c r="Y978" i="17"/>
  <c r="AF976" i="17"/>
  <c r="AC976" i="17"/>
  <c r="AB976" i="17"/>
  <c r="U977" i="17"/>
  <c r="N978" i="13"/>
  <c r="O978" i="13"/>
  <c r="R979" i="17"/>
  <c r="W978" i="17"/>
  <c r="T978" i="17"/>
  <c r="O977" i="17"/>
  <c r="N977" i="17"/>
  <c r="G976" i="17"/>
  <c r="J976" i="17"/>
  <c r="K976" i="17"/>
  <c r="I976" i="17"/>
  <c r="H976" i="17"/>
  <c r="P978" i="13"/>
  <c r="F978" i="13"/>
  <c r="M978" i="13"/>
  <c r="P977" i="17"/>
  <c r="F977" i="17"/>
  <c r="M977" i="17"/>
  <c r="E978" i="17"/>
  <c r="U978" i="17" s="1"/>
  <c r="Q977" i="13"/>
  <c r="L977" i="13" s="1"/>
  <c r="E979" i="13"/>
  <c r="X976" i="17" l="1"/>
  <c r="AD977" i="17" s="1"/>
  <c r="Q977" i="17"/>
  <c r="L976" i="17"/>
  <c r="J977" i="17" s="1"/>
  <c r="H978" i="13"/>
  <c r="J978" i="13"/>
  <c r="K978" i="13"/>
  <c r="G978" i="13"/>
  <c r="I978" i="13"/>
  <c r="Z977" i="17"/>
  <c r="S977" i="17" s="1"/>
  <c r="AA977" i="17"/>
  <c r="Y979" i="17"/>
  <c r="V978" i="17"/>
  <c r="Z978" i="17" s="1"/>
  <c r="O979" i="13"/>
  <c r="N979" i="13"/>
  <c r="R980" i="17"/>
  <c r="W979" i="17"/>
  <c r="T979" i="17"/>
  <c r="O978" i="17"/>
  <c r="N978" i="17"/>
  <c r="P979" i="13"/>
  <c r="F979" i="13"/>
  <c r="M979" i="13"/>
  <c r="M978" i="17"/>
  <c r="E979" i="17"/>
  <c r="V979" i="17" s="1"/>
  <c r="F978" i="17"/>
  <c r="P978" i="17"/>
  <c r="E980" i="13"/>
  <c r="Q978" i="13"/>
  <c r="L978" i="13" s="1"/>
  <c r="AB977" i="17" l="1"/>
  <c r="AC977" i="17"/>
  <c r="AE977" i="17"/>
  <c r="AF977" i="17"/>
  <c r="K977" i="17"/>
  <c r="J979" i="13"/>
  <c r="L977" i="17"/>
  <c r="J978" i="17" s="1"/>
  <c r="I977" i="17"/>
  <c r="I978" i="17" s="1"/>
  <c r="H977" i="17"/>
  <c r="Q978" i="17"/>
  <c r="G977" i="17"/>
  <c r="X977" i="17"/>
  <c r="S978" i="17"/>
  <c r="I979" i="13"/>
  <c r="K979" i="13"/>
  <c r="G979" i="13"/>
  <c r="H979" i="13"/>
  <c r="AA978" i="17"/>
  <c r="Y980" i="17"/>
  <c r="Q979" i="13"/>
  <c r="L979" i="13" s="1"/>
  <c r="N980" i="13"/>
  <c r="O980" i="13"/>
  <c r="U979" i="17"/>
  <c r="AA979" i="17" s="1"/>
  <c r="R981" i="17"/>
  <c r="W980" i="17"/>
  <c r="T980" i="17"/>
  <c r="O979" i="17"/>
  <c r="N979" i="17"/>
  <c r="P980" i="13"/>
  <c r="F980" i="13"/>
  <c r="M980" i="13"/>
  <c r="P979" i="17"/>
  <c r="F979" i="17"/>
  <c r="M979" i="17"/>
  <c r="E980" i="17"/>
  <c r="U980" i="17" s="1"/>
  <c r="E981" i="13"/>
  <c r="H978" i="17" l="1"/>
  <c r="AC978" i="17"/>
  <c r="G978" i="17"/>
  <c r="L978" i="17"/>
  <c r="H979" i="17" s="1"/>
  <c r="V980" i="17"/>
  <c r="AA980" i="17" s="1"/>
  <c r="K978" i="17"/>
  <c r="K979" i="17" s="1"/>
  <c r="AB978" i="17"/>
  <c r="AD978" i="17"/>
  <c r="AE978" i="17"/>
  <c r="AF978" i="17"/>
  <c r="X978" i="17"/>
  <c r="J980" i="13"/>
  <c r="G980" i="13"/>
  <c r="Q979" i="17"/>
  <c r="H980" i="13"/>
  <c r="I980" i="13"/>
  <c r="K980" i="13"/>
  <c r="Z979" i="17"/>
  <c r="S979" i="17" s="1"/>
  <c r="Y981" i="17"/>
  <c r="O981" i="13"/>
  <c r="N981" i="13"/>
  <c r="R982" i="17"/>
  <c r="W981" i="17"/>
  <c r="T981" i="17"/>
  <c r="O980" i="17"/>
  <c r="N980" i="17"/>
  <c r="M980" i="17"/>
  <c r="P980" i="17"/>
  <c r="F980" i="17"/>
  <c r="E981" i="17"/>
  <c r="U981" i="17" s="1"/>
  <c r="P981" i="13"/>
  <c r="F981" i="13"/>
  <c r="M981" i="13"/>
  <c r="E982" i="13"/>
  <c r="Q980" i="13"/>
  <c r="L980" i="13" s="1"/>
  <c r="AC979" i="17" l="1"/>
  <c r="I979" i="17"/>
  <c r="G979" i="17"/>
  <c r="J979" i="17"/>
  <c r="Z980" i="17"/>
  <c r="S980" i="17" s="1"/>
  <c r="AF979" i="17"/>
  <c r="AD979" i="17"/>
  <c r="AE979" i="17"/>
  <c r="AB979" i="17"/>
  <c r="Q980" i="17"/>
  <c r="X979" i="17"/>
  <c r="L979" i="17"/>
  <c r="I980" i="17" s="1"/>
  <c r="H981" i="13"/>
  <c r="K981" i="13"/>
  <c r="G981" i="13"/>
  <c r="J981" i="13"/>
  <c r="I981" i="13"/>
  <c r="Y982" i="17"/>
  <c r="N982" i="13"/>
  <c r="O982" i="13"/>
  <c r="V981" i="17"/>
  <c r="Z981" i="17" s="1"/>
  <c r="R983" i="17"/>
  <c r="W982" i="17"/>
  <c r="T982" i="17"/>
  <c r="O981" i="17"/>
  <c r="N981" i="17"/>
  <c r="P982" i="13"/>
  <c r="F982" i="13"/>
  <c r="M982" i="13"/>
  <c r="E982" i="17"/>
  <c r="V982" i="17" s="1"/>
  <c r="F981" i="17"/>
  <c r="P981" i="17"/>
  <c r="M981" i="17"/>
  <c r="Q981" i="13"/>
  <c r="L981" i="13" s="1"/>
  <c r="E983" i="13"/>
  <c r="AB980" i="17" l="1"/>
  <c r="AE980" i="17"/>
  <c r="S981" i="17"/>
  <c r="J982" i="13"/>
  <c r="H980" i="17"/>
  <c r="AF980" i="17"/>
  <c r="AC980" i="17"/>
  <c r="I982" i="13"/>
  <c r="Q981" i="17"/>
  <c r="AD980" i="17"/>
  <c r="L980" i="17"/>
  <c r="X980" i="17"/>
  <c r="H982" i="13"/>
  <c r="G980" i="17"/>
  <c r="K980" i="17"/>
  <c r="J980" i="17"/>
  <c r="G982" i="13"/>
  <c r="K982" i="13"/>
  <c r="AA981" i="17"/>
  <c r="Y983" i="17"/>
  <c r="U982" i="17"/>
  <c r="O983" i="13"/>
  <c r="N983" i="13"/>
  <c r="R984" i="17"/>
  <c r="W983" i="17"/>
  <c r="T983" i="17"/>
  <c r="O982" i="17"/>
  <c r="N982" i="17"/>
  <c r="F982" i="17"/>
  <c r="E983" i="17"/>
  <c r="V983" i="17" s="1"/>
  <c r="M982" i="17"/>
  <c r="P982" i="17"/>
  <c r="P983" i="13"/>
  <c r="F983" i="13"/>
  <c r="M983" i="13"/>
  <c r="E984" i="13"/>
  <c r="Q982" i="13"/>
  <c r="L982" i="13" s="1"/>
  <c r="AF981" i="17" l="1"/>
  <c r="AD981" i="17"/>
  <c r="H981" i="17"/>
  <c r="G981" i="17"/>
  <c r="J981" i="17"/>
  <c r="AE981" i="17"/>
  <c r="L981" i="17"/>
  <c r="AB981" i="17"/>
  <c r="AB982" i="17" s="1"/>
  <c r="K981" i="17"/>
  <c r="AC981" i="17"/>
  <c r="I981" i="17"/>
  <c r="X981" i="17"/>
  <c r="Q982" i="17"/>
  <c r="I983" i="13"/>
  <c r="Z982" i="17"/>
  <c r="S982" i="17" s="1"/>
  <c r="AA982" i="17"/>
  <c r="K983" i="13"/>
  <c r="H983" i="13"/>
  <c r="J983" i="13"/>
  <c r="G983" i="13"/>
  <c r="Y984" i="17"/>
  <c r="N984" i="13"/>
  <c r="O984" i="13"/>
  <c r="AF982" i="17"/>
  <c r="U983" i="17"/>
  <c r="Z983" i="17" s="1"/>
  <c r="R985" i="17"/>
  <c r="W984" i="17"/>
  <c r="T984" i="17"/>
  <c r="O983" i="17"/>
  <c r="N983" i="17"/>
  <c r="Q983" i="13"/>
  <c r="L983" i="13" s="1"/>
  <c r="P984" i="13"/>
  <c r="F984" i="13"/>
  <c r="M984" i="13"/>
  <c r="P983" i="17"/>
  <c r="E984" i="17"/>
  <c r="V984" i="17" s="1"/>
  <c r="M983" i="17"/>
  <c r="F983" i="17"/>
  <c r="E985" i="13"/>
  <c r="AD982" i="17" l="1"/>
  <c r="G982" i="17"/>
  <c r="H982" i="17"/>
  <c r="K982" i="17"/>
  <c r="J982" i="17"/>
  <c r="AC982" i="17"/>
  <c r="I982" i="17"/>
  <c r="G984" i="13"/>
  <c r="AE982" i="17"/>
  <c r="L982" i="17"/>
  <c r="X982" i="17"/>
  <c r="J984" i="13"/>
  <c r="Q983" i="17"/>
  <c r="S983" i="17"/>
  <c r="I984" i="13"/>
  <c r="H984" i="13"/>
  <c r="K984" i="13"/>
  <c r="AA983" i="17"/>
  <c r="Y985" i="17"/>
  <c r="O985" i="13"/>
  <c r="N985" i="13"/>
  <c r="U984" i="17"/>
  <c r="AA984" i="17" s="1"/>
  <c r="R986" i="17"/>
  <c r="W985" i="17"/>
  <c r="T985" i="17"/>
  <c r="O984" i="17"/>
  <c r="N984" i="17"/>
  <c r="Q984" i="13"/>
  <c r="L984" i="13" s="1"/>
  <c r="P985" i="13"/>
  <c r="F985" i="13"/>
  <c r="M985" i="13"/>
  <c r="E985" i="17"/>
  <c r="U985" i="17" s="1"/>
  <c r="F984" i="17"/>
  <c r="P984" i="17"/>
  <c r="M984" i="17"/>
  <c r="E986" i="13"/>
  <c r="H983" i="17" l="1"/>
  <c r="AE983" i="17"/>
  <c r="AD983" i="17"/>
  <c r="AC983" i="17"/>
  <c r="AB983" i="17"/>
  <c r="L983" i="17"/>
  <c r="K983" i="17"/>
  <c r="K984" i="17" s="1"/>
  <c r="G983" i="17"/>
  <c r="G984" i="17" s="1"/>
  <c r="J983" i="17"/>
  <c r="I983" i="17"/>
  <c r="X983" i="17"/>
  <c r="AF983" i="17"/>
  <c r="Q984" i="17"/>
  <c r="Z984" i="17"/>
  <c r="S984" i="17" s="1"/>
  <c r="K985" i="13"/>
  <c r="J985" i="13"/>
  <c r="I985" i="13"/>
  <c r="H985" i="13"/>
  <c r="G985" i="13"/>
  <c r="Y986" i="17"/>
  <c r="N986" i="13"/>
  <c r="O986" i="13"/>
  <c r="V985" i="17"/>
  <c r="Z985" i="17" s="1"/>
  <c r="R987" i="17"/>
  <c r="W986" i="17"/>
  <c r="T986" i="17"/>
  <c r="O985" i="17"/>
  <c r="N985" i="17"/>
  <c r="P985" i="17"/>
  <c r="F985" i="17"/>
  <c r="M985" i="17"/>
  <c r="E986" i="17"/>
  <c r="V986" i="17" s="1"/>
  <c r="P986" i="13"/>
  <c r="F986" i="13"/>
  <c r="M986" i="13"/>
  <c r="Q985" i="13"/>
  <c r="L985" i="13" s="1"/>
  <c r="E987" i="13"/>
  <c r="H984" i="17" l="1"/>
  <c r="J984" i="17"/>
  <c r="I984" i="17"/>
  <c r="AC984" i="17"/>
  <c r="X984" i="17"/>
  <c r="AD984" i="17"/>
  <c r="AD985" i="17" s="1"/>
  <c r="L984" i="17"/>
  <c r="J985" i="17" s="1"/>
  <c r="AE984" i="17"/>
  <c r="AE985" i="17" s="1"/>
  <c r="AF984" i="17"/>
  <c r="AB984" i="17"/>
  <c r="J986" i="13"/>
  <c r="S985" i="17"/>
  <c r="H986" i="13"/>
  <c r="Q985" i="17"/>
  <c r="G986" i="13"/>
  <c r="K986" i="13"/>
  <c r="I986" i="13"/>
  <c r="AA985" i="17"/>
  <c r="Y987" i="17"/>
  <c r="U986" i="17"/>
  <c r="Z986" i="17" s="1"/>
  <c r="O987" i="13"/>
  <c r="N987" i="13"/>
  <c r="AC985" i="17"/>
  <c r="R988" i="17"/>
  <c r="W987" i="17"/>
  <c r="T987" i="17"/>
  <c r="O986" i="17"/>
  <c r="N986" i="17"/>
  <c r="P987" i="13"/>
  <c r="F987" i="13"/>
  <c r="M987" i="13"/>
  <c r="M986" i="17"/>
  <c r="E987" i="17"/>
  <c r="V987" i="17" s="1"/>
  <c r="P986" i="17"/>
  <c r="F986" i="17"/>
  <c r="Q986" i="13"/>
  <c r="L986" i="13" s="1"/>
  <c r="E988" i="13"/>
  <c r="AF985" i="17" l="1"/>
  <c r="AB985" i="17"/>
  <c r="H985" i="17"/>
  <c r="G985" i="17"/>
  <c r="I985" i="17"/>
  <c r="K985" i="17"/>
  <c r="L985" i="17"/>
  <c r="J986" i="17" s="1"/>
  <c r="S986" i="17"/>
  <c r="X985" i="17"/>
  <c r="Q986" i="17"/>
  <c r="G987" i="13"/>
  <c r="I987" i="13"/>
  <c r="J987" i="13"/>
  <c r="K987" i="13"/>
  <c r="H987" i="13"/>
  <c r="AA986" i="17"/>
  <c r="Y988" i="17"/>
  <c r="N988" i="13"/>
  <c r="O988" i="13"/>
  <c r="U987" i="17"/>
  <c r="Z987" i="17" s="1"/>
  <c r="R989" i="17"/>
  <c r="W988" i="17"/>
  <c r="T988" i="17"/>
  <c r="O987" i="17"/>
  <c r="N987" i="17"/>
  <c r="E988" i="17"/>
  <c r="V988" i="17" s="1"/>
  <c r="F987" i="17"/>
  <c r="P987" i="17"/>
  <c r="M987" i="17"/>
  <c r="P988" i="13"/>
  <c r="F988" i="13"/>
  <c r="M988" i="13"/>
  <c r="E989" i="13"/>
  <c r="Q987" i="13"/>
  <c r="L987" i="13" s="1"/>
  <c r="AB986" i="17" l="1"/>
  <c r="L986" i="17"/>
  <c r="H986" i="17"/>
  <c r="G986" i="17"/>
  <c r="K986" i="17"/>
  <c r="S987" i="17"/>
  <c r="I986" i="17"/>
  <c r="AD986" i="17"/>
  <c r="AF986" i="17"/>
  <c r="G988" i="13"/>
  <c r="AE986" i="17"/>
  <c r="H988" i="13"/>
  <c r="AC986" i="17"/>
  <c r="K988" i="13"/>
  <c r="X986" i="17"/>
  <c r="AB987" i="17" s="1"/>
  <c r="Q987" i="17"/>
  <c r="L987" i="17" s="1"/>
  <c r="J988" i="13"/>
  <c r="I988" i="13"/>
  <c r="AA987" i="17"/>
  <c r="Y989" i="17"/>
  <c r="N989" i="13"/>
  <c r="O989" i="13"/>
  <c r="U988" i="17"/>
  <c r="AA988" i="17" s="1"/>
  <c r="R990" i="17"/>
  <c r="W989" i="17"/>
  <c r="T989" i="17"/>
  <c r="O988" i="17"/>
  <c r="N988" i="17"/>
  <c r="P989" i="13"/>
  <c r="M989" i="13"/>
  <c r="F989" i="13"/>
  <c r="P988" i="17"/>
  <c r="E989" i="17"/>
  <c r="V989" i="17" s="1"/>
  <c r="F988" i="17"/>
  <c r="M988" i="17"/>
  <c r="E990" i="13"/>
  <c r="Q988" i="13"/>
  <c r="L988" i="13" s="1"/>
  <c r="H987" i="17" l="1"/>
  <c r="K987" i="17"/>
  <c r="J987" i="17"/>
  <c r="I987" i="17"/>
  <c r="I988" i="17" s="1"/>
  <c r="G987" i="17"/>
  <c r="G988" i="17" s="1"/>
  <c r="AD987" i="17"/>
  <c r="I989" i="13"/>
  <c r="AF987" i="17"/>
  <c r="AF988" i="17" s="1"/>
  <c r="X987" i="17"/>
  <c r="AB988" i="17" s="1"/>
  <c r="AE987" i="17"/>
  <c r="AC987" i="17"/>
  <c r="J989" i="13"/>
  <c r="H989" i="13"/>
  <c r="Q988" i="17"/>
  <c r="L988" i="17" s="1"/>
  <c r="K989" i="13"/>
  <c r="G989" i="13"/>
  <c r="Z988" i="17"/>
  <c r="S988" i="17" s="1"/>
  <c r="Y990" i="17"/>
  <c r="U989" i="17"/>
  <c r="Z989" i="17" s="1"/>
  <c r="N990" i="13"/>
  <c r="O990" i="13"/>
  <c r="R991" i="17"/>
  <c r="W990" i="17"/>
  <c r="T990" i="17"/>
  <c r="O989" i="17"/>
  <c r="N989" i="17"/>
  <c r="K988" i="17"/>
  <c r="J988" i="17"/>
  <c r="E990" i="17"/>
  <c r="V990" i="17" s="1"/>
  <c r="F989" i="17"/>
  <c r="P989" i="17"/>
  <c r="M989" i="17"/>
  <c r="H988" i="17"/>
  <c r="P990" i="13"/>
  <c r="F990" i="13"/>
  <c r="M990" i="13"/>
  <c r="Q989" i="13"/>
  <c r="L989" i="13" s="1"/>
  <c r="E991" i="13"/>
  <c r="AC988" i="17" l="1"/>
  <c r="AD988" i="17"/>
  <c r="AE988" i="17"/>
  <c r="X988" i="17"/>
  <c r="AB989" i="17" s="1"/>
  <c r="S989" i="17"/>
  <c r="K990" i="13"/>
  <c r="Q989" i="17"/>
  <c r="L989" i="17" s="1"/>
  <c r="G990" i="13"/>
  <c r="H990" i="13"/>
  <c r="J990" i="13"/>
  <c r="I990" i="13"/>
  <c r="AA989" i="17"/>
  <c r="Y991" i="17"/>
  <c r="AF989" i="17"/>
  <c r="AC989" i="17"/>
  <c r="U990" i="17"/>
  <c r="Z990" i="17" s="1"/>
  <c r="S990" i="17" s="1"/>
  <c r="O991" i="13"/>
  <c r="N991" i="13"/>
  <c r="G989" i="17"/>
  <c r="K989" i="17"/>
  <c r="I989" i="17"/>
  <c r="R992" i="17"/>
  <c r="W991" i="17"/>
  <c r="T991" i="17"/>
  <c r="O990" i="17"/>
  <c r="N990" i="17"/>
  <c r="H989" i="17"/>
  <c r="J989" i="17"/>
  <c r="E991" i="17"/>
  <c r="U991" i="17" s="1"/>
  <c r="M990" i="17"/>
  <c r="P990" i="17"/>
  <c r="F990" i="17"/>
  <c r="P991" i="13"/>
  <c r="F991" i="13"/>
  <c r="M991" i="13"/>
  <c r="E992" i="13"/>
  <c r="Q990" i="13"/>
  <c r="L990" i="13" s="1"/>
  <c r="AD989" i="17" l="1"/>
  <c r="AE989" i="17"/>
  <c r="J991" i="13"/>
  <c r="X989" i="17"/>
  <c r="AB990" i="17" s="1"/>
  <c r="Q990" i="17"/>
  <c r="L990" i="17" s="1"/>
  <c r="I991" i="13"/>
  <c r="H991" i="13"/>
  <c r="G991" i="13"/>
  <c r="G992" i="13" s="1"/>
  <c r="K991" i="13"/>
  <c r="AA990" i="17"/>
  <c r="V991" i="17"/>
  <c r="Z991" i="17" s="1"/>
  <c r="S991" i="17" s="1"/>
  <c r="Y992" i="17"/>
  <c r="AF990" i="17"/>
  <c r="AC990" i="17"/>
  <c r="N992" i="13"/>
  <c r="O992" i="13"/>
  <c r="R993" i="17"/>
  <c r="W992" i="17"/>
  <c r="T992" i="17"/>
  <c r="O991" i="17"/>
  <c r="N991" i="17"/>
  <c r="H990" i="17"/>
  <c r="K990" i="17"/>
  <c r="J990" i="17"/>
  <c r="G990" i="17"/>
  <c r="I990" i="17"/>
  <c r="P992" i="13"/>
  <c r="F992" i="13"/>
  <c r="M992" i="13"/>
  <c r="F991" i="17"/>
  <c r="P991" i="17"/>
  <c r="M991" i="17"/>
  <c r="E992" i="17"/>
  <c r="V992" i="17" s="1"/>
  <c r="E993" i="13"/>
  <c r="Q991" i="13"/>
  <c r="L991" i="13" s="1"/>
  <c r="AD990" i="17" l="1"/>
  <c r="AE990" i="17"/>
  <c r="X990" i="17"/>
  <c r="AC991" i="17" s="1"/>
  <c r="Q991" i="17"/>
  <c r="L991" i="17" s="1"/>
  <c r="I992" i="13"/>
  <c r="J992" i="13"/>
  <c r="K992" i="13"/>
  <c r="H992" i="13"/>
  <c r="AA991" i="17"/>
  <c r="Y993" i="17"/>
  <c r="AF991" i="17"/>
  <c r="Q992" i="13"/>
  <c r="L992" i="13" s="1"/>
  <c r="N993" i="13"/>
  <c r="O993" i="13"/>
  <c r="G991" i="17"/>
  <c r="U992" i="17"/>
  <c r="AA992" i="17" s="1"/>
  <c r="R994" i="17"/>
  <c r="W993" i="17"/>
  <c r="T993" i="17"/>
  <c r="O992" i="17"/>
  <c r="N992" i="17"/>
  <c r="P993" i="13"/>
  <c r="F993" i="13"/>
  <c r="M993" i="13"/>
  <c r="M992" i="17"/>
  <c r="P992" i="17"/>
  <c r="F992" i="17"/>
  <c r="E993" i="17"/>
  <c r="V993" i="17" s="1"/>
  <c r="J991" i="17"/>
  <c r="H991" i="17"/>
  <c r="K991" i="17"/>
  <c r="I991" i="17"/>
  <c r="E994" i="13"/>
  <c r="AE991" i="17" l="1"/>
  <c r="AD991" i="17"/>
  <c r="K993" i="13"/>
  <c r="AB991" i="17"/>
  <c r="X991" i="17"/>
  <c r="AC992" i="17" s="1"/>
  <c r="Q992" i="17"/>
  <c r="L992" i="17" s="1"/>
  <c r="J993" i="13"/>
  <c r="I993" i="13"/>
  <c r="H993" i="13"/>
  <c r="G993" i="13"/>
  <c r="Z992" i="17"/>
  <c r="S992" i="17" s="1"/>
  <c r="Y994" i="17"/>
  <c r="U993" i="17"/>
  <c r="Z993" i="17" s="1"/>
  <c r="AF992" i="17"/>
  <c r="N994" i="13"/>
  <c r="O994" i="13"/>
  <c r="R995" i="17"/>
  <c r="W994" i="17"/>
  <c r="T994" i="17"/>
  <c r="O993" i="17"/>
  <c r="N993" i="17"/>
  <c r="K992" i="17"/>
  <c r="G992" i="17"/>
  <c r="J992" i="17"/>
  <c r="H992" i="17"/>
  <c r="I992" i="17"/>
  <c r="F993" i="17"/>
  <c r="E994" i="17"/>
  <c r="V994" i="17" s="1"/>
  <c r="M993" i="17"/>
  <c r="P993" i="17"/>
  <c r="P994" i="13"/>
  <c r="F994" i="13"/>
  <c r="M994" i="13"/>
  <c r="E995" i="13"/>
  <c r="Q993" i="13"/>
  <c r="L993" i="13" s="1"/>
  <c r="AE992" i="17" l="1"/>
  <c r="H994" i="13"/>
  <c r="AA993" i="17"/>
  <c r="AD992" i="17"/>
  <c r="X992" i="17"/>
  <c r="AB992" i="17"/>
  <c r="AB993" i="17" s="1"/>
  <c r="I994" i="13"/>
  <c r="J994" i="13"/>
  <c r="Q993" i="17"/>
  <c r="L993" i="17" s="1"/>
  <c r="K994" i="13"/>
  <c r="G994" i="13"/>
  <c r="S993" i="17"/>
  <c r="Y995" i="17"/>
  <c r="AC993" i="17"/>
  <c r="U994" i="17"/>
  <c r="Z994" i="17" s="1"/>
  <c r="AE993" i="17"/>
  <c r="O995" i="13"/>
  <c r="N995" i="13"/>
  <c r="R996" i="17"/>
  <c r="W995" i="17"/>
  <c r="T995" i="17"/>
  <c r="O994" i="17"/>
  <c r="N994" i="17"/>
  <c r="Q994" i="13"/>
  <c r="L994" i="13" s="1"/>
  <c r="H993" i="17"/>
  <c r="K993" i="17"/>
  <c r="I993" i="17"/>
  <c r="J993" i="17"/>
  <c r="G993" i="17"/>
  <c r="P995" i="13"/>
  <c r="F995" i="13"/>
  <c r="M995" i="13"/>
  <c r="F994" i="17"/>
  <c r="M994" i="17"/>
  <c r="E995" i="17"/>
  <c r="V995" i="17" s="1"/>
  <c r="P994" i="17"/>
  <c r="E996" i="13"/>
  <c r="AD993" i="17" l="1"/>
  <c r="AF993" i="17"/>
  <c r="X993" i="17"/>
  <c r="AE994" i="17" s="1"/>
  <c r="Q994" i="17"/>
  <c r="L994" i="17" s="1"/>
  <c r="G995" i="13"/>
  <c r="S994" i="17"/>
  <c r="H995" i="13"/>
  <c r="I995" i="13"/>
  <c r="J995" i="13"/>
  <c r="K995" i="13"/>
  <c r="AA994" i="17"/>
  <c r="Y996" i="17"/>
  <c r="AB994" i="17"/>
  <c r="AC994" i="17"/>
  <c r="AF994" i="17"/>
  <c r="N996" i="13"/>
  <c r="O996" i="13"/>
  <c r="U995" i="17"/>
  <c r="Z995" i="17" s="1"/>
  <c r="R997" i="17"/>
  <c r="W996" i="17"/>
  <c r="T996" i="17"/>
  <c r="O995" i="17"/>
  <c r="N995" i="17"/>
  <c r="Q995" i="13"/>
  <c r="L995" i="13" s="1"/>
  <c r="H994" i="17"/>
  <c r="K994" i="17"/>
  <c r="J994" i="17"/>
  <c r="G994" i="17"/>
  <c r="I994" i="17"/>
  <c r="F995" i="17"/>
  <c r="E996" i="17"/>
  <c r="U996" i="17" s="1"/>
  <c r="M995" i="17"/>
  <c r="P995" i="17"/>
  <c r="P996" i="13"/>
  <c r="F996" i="13"/>
  <c r="M996" i="13"/>
  <c r="E997" i="13"/>
  <c r="AD994" i="17" l="1"/>
  <c r="X994" i="17"/>
  <c r="K996" i="13"/>
  <c r="S995" i="17"/>
  <c r="Q995" i="17"/>
  <c r="L995" i="17" s="1"/>
  <c r="G996" i="13"/>
  <c r="J996" i="13"/>
  <c r="H996" i="13"/>
  <c r="I996" i="13"/>
  <c r="AA995" i="17"/>
  <c r="Y997" i="17"/>
  <c r="AE995" i="17"/>
  <c r="AC995" i="17"/>
  <c r="AD995" i="17"/>
  <c r="AF995" i="17"/>
  <c r="AB995" i="17"/>
  <c r="O997" i="13"/>
  <c r="N997" i="13"/>
  <c r="V996" i="17"/>
  <c r="Z996" i="17" s="1"/>
  <c r="R998" i="17"/>
  <c r="W997" i="17"/>
  <c r="T997" i="17"/>
  <c r="O996" i="17"/>
  <c r="N996" i="17"/>
  <c r="H995" i="17"/>
  <c r="I995" i="17"/>
  <c r="J995" i="17"/>
  <c r="G995" i="17"/>
  <c r="K995" i="17"/>
  <c r="P997" i="13"/>
  <c r="M997" i="13"/>
  <c r="F997" i="13"/>
  <c r="P996" i="17"/>
  <c r="E997" i="17"/>
  <c r="U997" i="17" s="1"/>
  <c r="M996" i="17"/>
  <c r="F996" i="17"/>
  <c r="Q996" i="13"/>
  <c r="L996" i="13" s="1"/>
  <c r="H997" i="13" l="1"/>
  <c r="S996" i="17"/>
  <c r="X995" i="17"/>
  <c r="AF996" i="17" s="1"/>
  <c r="G997" i="13"/>
  <c r="J997" i="13"/>
  <c r="K997" i="13"/>
  <c r="Q996" i="17"/>
  <c r="L996" i="17" s="1"/>
  <c r="I997" i="13"/>
  <c r="AA996" i="17"/>
  <c r="Y998" i="17"/>
  <c r="V997" i="17"/>
  <c r="AA997" i="17" s="1"/>
  <c r="R999" i="17"/>
  <c r="W998" i="17"/>
  <c r="T998" i="17"/>
  <c r="E998" i="17"/>
  <c r="V998" i="17" s="1"/>
  <c r="O997" i="17"/>
  <c r="N997" i="17"/>
  <c r="K996" i="17"/>
  <c r="J996" i="17"/>
  <c r="H996" i="17"/>
  <c r="G996" i="17"/>
  <c r="I996" i="17"/>
  <c r="M997" i="17"/>
  <c r="F997" i="17"/>
  <c r="P997" i="17"/>
  <c r="Q997" i="13"/>
  <c r="K13" i="18" s="1"/>
  <c r="H13" i="18" l="1"/>
  <c r="G13" i="18"/>
  <c r="J13" i="18"/>
  <c r="I13" i="18"/>
  <c r="AD996" i="17"/>
  <c r="M10" i="3"/>
  <c r="N10" i="3"/>
  <c r="O10" i="3"/>
  <c r="P10" i="3"/>
  <c r="Q10" i="3"/>
  <c r="AC996" i="17"/>
  <c r="AB996" i="17"/>
  <c r="AE996" i="17"/>
  <c r="X996" i="17"/>
  <c r="Q997" i="17"/>
  <c r="L997" i="17" s="1"/>
  <c r="Z997" i="17"/>
  <c r="S997" i="17" s="1"/>
  <c r="Y999" i="17"/>
  <c r="L997" i="13"/>
  <c r="U998" i="17"/>
  <c r="AA998" i="17" s="1"/>
  <c r="R1000" i="17"/>
  <c r="W999" i="17"/>
  <c r="T999" i="17"/>
  <c r="P998" i="17"/>
  <c r="E999" i="17"/>
  <c r="U999" i="17" s="1"/>
  <c r="F998" i="17"/>
  <c r="O998" i="17"/>
  <c r="N998" i="17"/>
  <c r="M998" i="17"/>
  <c r="J997" i="17"/>
  <c r="G997" i="17"/>
  <c r="I997" i="17"/>
  <c r="K997" i="17"/>
  <c r="H997" i="17"/>
  <c r="AE997" i="17" l="1"/>
  <c r="AC997" i="17"/>
  <c r="AD997" i="17"/>
  <c r="AB997" i="17"/>
  <c r="AF997" i="17"/>
  <c r="X997" i="17"/>
  <c r="Q998" i="17"/>
  <c r="L998" i="17" s="1"/>
  <c r="J10" i="3"/>
  <c r="Q24" i="3"/>
  <c r="Q38" i="3" s="1"/>
  <c r="Q52" i="3" s="1"/>
  <c r="H10" i="3"/>
  <c r="O24" i="3"/>
  <c r="O38" i="3" s="1"/>
  <c r="O52" i="3" s="1"/>
  <c r="I10" i="3"/>
  <c r="P24" i="3"/>
  <c r="P38" i="3" s="1"/>
  <c r="P52" i="3" s="1"/>
  <c r="G10" i="3"/>
  <c r="N24" i="3"/>
  <c r="N38" i="3" s="1"/>
  <c r="N52" i="3" s="1"/>
  <c r="F10" i="3"/>
  <c r="M24" i="3"/>
  <c r="M38" i="3" s="1"/>
  <c r="M52" i="3" s="1"/>
  <c r="Z998" i="17"/>
  <c r="S998" i="17" s="1"/>
  <c r="Y1000" i="17"/>
  <c r="H998" i="17"/>
  <c r="V999" i="17"/>
  <c r="AA999" i="17" s="1"/>
  <c r="R1001" i="17"/>
  <c r="W1000" i="17"/>
  <c r="T1000" i="17"/>
  <c r="E1000" i="17"/>
  <c r="V1000" i="17" s="1"/>
  <c r="P999" i="17"/>
  <c r="O999" i="17"/>
  <c r="F999" i="17"/>
  <c r="N999" i="17"/>
  <c r="M999" i="17"/>
  <c r="K998" i="17"/>
  <c r="I998" i="17"/>
  <c r="G998" i="17"/>
  <c r="J998" i="17"/>
  <c r="AE998" i="17" l="1"/>
  <c r="AD998" i="17"/>
  <c r="AF998" i="17"/>
  <c r="AC998" i="17"/>
  <c r="AB998" i="17"/>
  <c r="X998" i="17"/>
  <c r="AF999" i="17" s="1"/>
  <c r="J24" i="3"/>
  <c r="Q999" i="17"/>
  <c r="L999" i="17" s="1"/>
  <c r="G24" i="3"/>
  <c r="I24" i="3"/>
  <c r="H24" i="3"/>
  <c r="F24" i="3"/>
  <c r="Z999" i="17"/>
  <c r="S999" i="17" s="1"/>
  <c r="Y1001" i="17"/>
  <c r="F38" i="3"/>
  <c r="J38" i="3"/>
  <c r="I38" i="3"/>
  <c r="G38" i="3"/>
  <c r="H38" i="3"/>
  <c r="U1000" i="17"/>
  <c r="Z1000" i="17" s="1"/>
  <c r="H999" i="17"/>
  <c r="R1002" i="17"/>
  <c r="W1001" i="17"/>
  <c r="T1001" i="17"/>
  <c r="J999" i="17"/>
  <c r="P1000" i="17"/>
  <c r="E1001" i="17"/>
  <c r="V1001" i="17" s="1"/>
  <c r="F1000" i="17"/>
  <c r="O1000" i="17"/>
  <c r="N1000" i="17"/>
  <c r="M1000" i="17"/>
  <c r="G999" i="17"/>
  <c r="I999" i="17"/>
  <c r="K999" i="17"/>
  <c r="AE999" i="17" l="1"/>
  <c r="AB999" i="17"/>
  <c r="AC999" i="17"/>
  <c r="AD999" i="17"/>
  <c r="X999" i="17"/>
  <c r="AF1000" i="17" s="1"/>
  <c r="AA1000" i="17"/>
  <c r="Q1000" i="17"/>
  <c r="L1000" i="17" s="1"/>
  <c r="S1000" i="17"/>
  <c r="Y1002" i="17"/>
  <c r="U1001" i="17"/>
  <c r="Z1001" i="17" s="1"/>
  <c r="G1000" i="17"/>
  <c r="G52" i="3"/>
  <c r="I52" i="3"/>
  <c r="J52" i="3"/>
  <c r="H52" i="3"/>
  <c r="F52" i="3"/>
  <c r="K1000" i="17"/>
  <c r="H1000" i="17"/>
  <c r="I1000" i="17"/>
  <c r="R1003" i="17"/>
  <c r="W1002" i="17"/>
  <c r="T1002" i="17"/>
  <c r="P1001" i="17"/>
  <c r="E1002" i="17"/>
  <c r="V1002" i="17" s="1"/>
  <c r="F1001" i="17"/>
  <c r="O1001" i="17"/>
  <c r="N1001" i="17"/>
  <c r="M1001" i="17"/>
  <c r="J1000" i="17"/>
  <c r="AC1000" i="17" l="1"/>
  <c r="AB1000" i="17"/>
  <c r="AE1000" i="17"/>
  <c r="X1000" i="17"/>
  <c r="AD1000" i="17"/>
  <c r="AD1001" i="17" s="1"/>
  <c r="S1001" i="17"/>
  <c r="Q1001" i="17"/>
  <c r="L1001" i="17" s="1"/>
  <c r="AA1001" i="17"/>
  <c r="I1001" i="17"/>
  <c r="Y1003" i="17"/>
  <c r="U1002" i="17"/>
  <c r="Z1002" i="17" s="1"/>
  <c r="G1001" i="17"/>
  <c r="J1001" i="17"/>
  <c r="AE1001" i="17"/>
  <c r="H1001" i="17"/>
  <c r="K1001" i="17"/>
  <c r="R1004" i="17"/>
  <c r="W1003" i="17"/>
  <c r="T1003" i="17"/>
  <c r="E1003" i="17"/>
  <c r="V1003" i="17" s="1"/>
  <c r="P1002" i="17"/>
  <c r="F1002" i="17"/>
  <c r="O1002" i="17"/>
  <c r="N1002" i="17"/>
  <c r="M1002" i="17"/>
  <c r="AC1001" i="17" l="1"/>
  <c r="S1002" i="17"/>
  <c r="X1001" i="17"/>
  <c r="AD1002" i="17" s="1"/>
  <c r="AB1001" i="17"/>
  <c r="AB1002" i="17" s="1"/>
  <c r="I1002" i="17"/>
  <c r="AF1001" i="17"/>
  <c r="AF1002" i="17" s="1"/>
  <c r="Q1002" i="17"/>
  <c r="L1002" i="17" s="1"/>
  <c r="AA1002" i="17"/>
  <c r="Y1004" i="17"/>
  <c r="U1003" i="17"/>
  <c r="Z1003" i="17" s="1"/>
  <c r="S1003" i="17" s="1"/>
  <c r="R1005" i="17"/>
  <c r="W1004" i="17"/>
  <c r="T1004" i="17"/>
  <c r="K1002" i="17"/>
  <c r="H1002" i="17"/>
  <c r="O1003" i="17"/>
  <c r="N1003" i="17"/>
  <c r="F1003" i="17"/>
  <c r="P1003" i="17"/>
  <c r="E1004" i="17"/>
  <c r="V1004" i="17" s="1"/>
  <c r="M1003" i="17"/>
  <c r="G1002" i="17"/>
  <c r="J1002" i="17"/>
  <c r="AE1002" i="17" l="1"/>
  <c r="I1003" i="17"/>
  <c r="AC1002" i="17"/>
  <c r="X1002" i="17"/>
  <c r="AF1003" i="17" s="1"/>
  <c r="Q1003" i="17"/>
  <c r="L1003" i="17" s="1"/>
  <c r="AA1003" i="17"/>
  <c r="Y1005" i="17"/>
  <c r="AB1003" i="17"/>
  <c r="U1004" i="17"/>
  <c r="Z1004" i="17" s="1"/>
  <c r="S1004" i="17" s="1"/>
  <c r="R1006" i="17"/>
  <c r="W1005" i="17"/>
  <c r="T1005" i="17"/>
  <c r="H1003" i="17"/>
  <c r="J1003" i="17"/>
  <c r="G1003" i="17"/>
  <c r="K1003" i="17"/>
  <c r="O1004" i="17"/>
  <c r="N1004" i="17"/>
  <c r="P1004" i="17"/>
  <c r="M1004" i="17"/>
  <c r="F1004" i="17"/>
  <c r="E1005" i="17"/>
  <c r="V1005" i="17" s="1"/>
  <c r="AC1003" i="17" l="1"/>
  <c r="AD1003" i="17"/>
  <c r="AE1003" i="17"/>
  <c r="I1004" i="17"/>
  <c r="X1003" i="17"/>
  <c r="Q1004" i="17"/>
  <c r="L1004" i="17" s="1"/>
  <c r="AA1004" i="17"/>
  <c r="Y1006" i="17"/>
  <c r="U1005" i="17"/>
  <c r="Z1005" i="17" s="1"/>
  <c r="S1005" i="17" s="1"/>
  <c r="K1004" i="17"/>
  <c r="R1007" i="17"/>
  <c r="W1006" i="17"/>
  <c r="T1006" i="17"/>
  <c r="O1005" i="17"/>
  <c r="N1005" i="17"/>
  <c r="E1006" i="17"/>
  <c r="V1006" i="17" s="1"/>
  <c r="M1005" i="17"/>
  <c r="P1005" i="17"/>
  <c r="F1005" i="17"/>
  <c r="G1004" i="17"/>
  <c r="J1004" i="17"/>
  <c r="H1004" i="17"/>
  <c r="AC1004" i="17" l="1"/>
  <c r="X1004" i="17"/>
  <c r="AE1004" i="17"/>
  <c r="AD1004" i="17"/>
  <c r="I1005" i="17"/>
  <c r="AB1004" i="17"/>
  <c r="AB1005" i="17" s="1"/>
  <c r="AF1004" i="17"/>
  <c r="AF1005" i="17" s="1"/>
  <c r="Q1005" i="17"/>
  <c r="L1005" i="17" s="1"/>
  <c r="AA1005" i="17"/>
  <c r="U1006" i="17"/>
  <c r="Z1006" i="17" s="1"/>
  <c r="S1006" i="17" s="1"/>
  <c r="K1005" i="17"/>
  <c r="Y1007" i="17"/>
  <c r="J1005" i="17"/>
  <c r="G1005" i="17"/>
  <c r="AD1005" i="17"/>
  <c r="AE1005" i="17"/>
  <c r="R1008" i="17"/>
  <c r="W1007" i="17"/>
  <c r="T1007" i="17"/>
  <c r="H1005" i="17"/>
  <c r="O1006" i="17"/>
  <c r="N1006" i="17"/>
  <c r="F1006" i="17"/>
  <c r="P1006" i="17"/>
  <c r="E1007" i="17"/>
  <c r="V1007" i="17" s="1"/>
  <c r="M1006" i="17"/>
  <c r="AC1005" i="17" l="1"/>
  <c r="X1005" i="17"/>
  <c r="AB1006" i="17" s="1"/>
  <c r="I1006" i="17"/>
  <c r="Q1006" i="17"/>
  <c r="L1006" i="17" s="1"/>
  <c r="AA1006" i="17"/>
  <c r="Y1008" i="17"/>
  <c r="U1007" i="17"/>
  <c r="Z1007" i="17" s="1"/>
  <c r="S1007" i="17" s="1"/>
  <c r="AD1006" i="17"/>
  <c r="R1009" i="17"/>
  <c r="W1008" i="17"/>
  <c r="T1008" i="17"/>
  <c r="K1006" i="17"/>
  <c r="J1006" i="17"/>
  <c r="G1006" i="17"/>
  <c r="O1007" i="17"/>
  <c r="N1007" i="17"/>
  <c r="P1007" i="17"/>
  <c r="E1008" i="17"/>
  <c r="V1008" i="17" s="1"/>
  <c r="M1007" i="17"/>
  <c r="F1007" i="17"/>
  <c r="I1007" i="17" s="1"/>
  <c r="H1006" i="17"/>
  <c r="X1006" i="17" l="1"/>
  <c r="AD1007" i="17" s="1"/>
  <c r="AE1006" i="17"/>
  <c r="AF1006" i="17"/>
  <c r="AC1006" i="17"/>
  <c r="Q1007" i="17"/>
  <c r="L1007" i="17" s="1"/>
  <c r="AA1007" i="17"/>
  <c r="Y1009" i="17"/>
  <c r="H1007" i="17"/>
  <c r="G1007" i="17"/>
  <c r="U1008" i="17"/>
  <c r="Z1008" i="17" s="1"/>
  <c r="S1008" i="17" s="1"/>
  <c r="R1010" i="17"/>
  <c r="W1009" i="17"/>
  <c r="T1009" i="17"/>
  <c r="J1007" i="17"/>
  <c r="K1007" i="17"/>
  <c r="O1008" i="17"/>
  <c r="N1008" i="17"/>
  <c r="F1008" i="17"/>
  <c r="P1008" i="17"/>
  <c r="E1009" i="17"/>
  <c r="V1009" i="17" s="1"/>
  <c r="M1008" i="17"/>
  <c r="AC1007" i="17" l="1"/>
  <c r="AE1007" i="17"/>
  <c r="AB1007" i="17"/>
  <c r="AF1007" i="17"/>
  <c r="I1008" i="17"/>
  <c r="X1007" i="17"/>
  <c r="Q1008" i="17"/>
  <c r="L1008" i="17" s="1"/>
  <c r="AA1008" i="17"/>
  <c r="Y1010" i="17"/>
  <c r="G1008" i="17"/>
  <c r="H1008" i="17"/>
  <c r="U1009" i="17"/>
  <c r="Z1009" i="17" s="1"/>
  <c r="S1009" i="17" s="1"/>
  <c r="K1008" i="17"/>
  <c r="J1008" i="17"/>
  <c r="R1011" i="17"/>
  <c r="W1010" i="17"/>
  <c r="T1010" i="17"/>
  <c r="O1009" i="17"/>
  <c r="N1009" i="17"/>
  <c r="M1009" i="17"/>
  <c r="F1009" i="17"/>
  <c r="E1010" i="17"/>
  <c r="V1010" i="17" s="1"/>
  <c r="P1009" i="17"/>
  <c r="AC1008" i="17" l="1"/>
  <c r="AF1008" i="17"/>
  <c r="AD1008" i="17"/>
  <c r="AE1008" i="17"/>
  <c r="AB1008" i="17"/>
  <c r="X1008" i="17"/>
  <c r="AF1009" i="17" s="1"/>
  <c r="Q1009" i="17"/>
  <c r="L1009" i="17" s="1"/>
  <c r="J1009" i="17"/>
  <c r="AA1009" i="17"/>
  <c r="U1010" i="17"/>
  <c r="Z1010" i="17" s="1"/>
  <c r="S1010" i="17" s="1"/>
  <c r="Y1011" i="17"/>
  <c r="R1012" i="17"/>
  <c r="W1011" i="17"/>
  <c r="T1011" i="17"/>
  <c r="G1009" i="17"/>
  <c r="K1009" i="17"/>
  <c r="O1010" i="17"/>
  <c r="N1010" i="17"/>
  <c r="M1010" i="17"/>
  <c r="P1010" i="17"/>
  <c r="E1011" i="17"/>
  <c r="V1011" i="17" s="1"/>
  <c r="F1010" i="17"/>
  <c r="H1009" i="17"/>
  <c r="I1009" i="17"/>
  <c r="AE1009" i="17" l="1"/>
  <c r="AC1009" i="17"/>
  <c r="AB1009" i="17"/>
  <c r="AD1009" i="17"/>
  <c r="H1010" i="17"/>
  <c r="X1009" i="17"/>
  <c r="AE1010" i="17" s="1"/>
  <c r="I1010" i="17"/>
  <c r="J1010" i="17"/>
  <c r="Q1010" i="17"/>
  <c r="L1010" i="17" s="1"/>
  <c r="AA1010" i="17"/>
  <c r="Y1012" i="17"/>
  <c r="U1011" i="17"/>
  <c r="Z1011" i="17" s="1"/>
  <c r="S1011" i="17" s="1"/>
  <c r="R1013" i="17"/>
  <c r="W1012" i="17"/>
  <c r="T1012" i="17"/>
  <c r="K1010" i="17"/>
  <c r="G1010" i="17"/>
  <c r="O1011" i="17"/>
  <c r="N1011" i="17"/>
  <c r="E1012" i="17"/>
  <c r="V1012" i="17" s="1"/>
  <c r="F1011" i="17"/>
  <c r="M1011" i="17"/>
  <c r="P1011" i="17"/>
  <c r="AD1010" i="17" l="1"/>
  <c r="AB1010" i="17"/>
  <c r="AC1010" i="17"/>
  <c r="X1010" i="17"/>
  <c r="AC1011" i="17" s="1"/>
  <c r="I1011" i="17"/>
  <c r="AF1010" i="17"/>
  <c r="Q1011" i="17"/>
  <c r="L1011" i="17" s="1"/>
  <c r="AA1011" i="17"/>
  <c r="U1012" i="17"/>
  <c r="AA1012" i="17" s="1"/>
  <c r="Y1013" i="17"/>
  <c r="K1011" i="17"/>
  <c r="AD1011" i="17"/>
  <c r="G1011" i="17"/>
  <c r="H1011" i="17"/>
  <c r="R1014" i="17"/>
  <c r="W1013" i="17"/>
  <c r="T1013" i="17"/>
  <c r="J1011" i="17"/>
  <c r="O1012" i="17"/>
  <c r="N1012" i="17"/>
  <c r="E1013" i="17"/>
  <c r="V1013" i="17" s="1"/>
  <c r="F1012" i="17"/>
  <c r="P1012" i="17"/>
  <c r="M1012" i="17"/>
  <c r="AE1011" i="17" l="1"/>
  <c r="AB1011" i="17"/>
  <c r="AF1011" i="17"/>
  <c r="X1011" i="17"/>
  <c r="AF1012" i="17" s="1"/>
  <c r="I1012" i="17"/>
  <c r="Q1012" i="17"/>
  <c r="L1012" i="17" s="1"/>
  <c r="Z1012" i="17"/>
  <c r="S1012" i="17" s="1"/>
  <c r="Y1014" i="17"/>
  <c r="J1012" i="17"/>
  <c r="H1012" i="17"/>
  <c r="K1012" i="17"/>
  <c r="U1013" i="17"/>
  <c r="Z1013" i="17" s="1"/>
  <c r="R1015" i="17"/>
  <c r="W1014" i="17"/>
  <c r="T1014" i="17"/>
  <c r="G1012" i="17"/>
  <c r="O1013" i="17"/>
  <c r="N1013" i="17"/>
  <c r="P1013" i="17"/>
  <c r="E1014" i="17"/>
  <c r="V1014" i="17" s="1"/>
  <c r="M1013" i="17"/>
  <c r="F1013" i="17"/>
  <c r="S1013" i="17" l="1"/>
  <c r="AC1012" i="17"/>
  <c r="AE1012" i="17"/>
  <c r="AB1012" i="17"/>
  <c r="AD1012" i="17"/>
  <c r="X1012" i="17"/>
  <c r="AB1013" i="17" s="1"/>
  <c r="I1013" i="17"/>
  <c r="Q1013" i="17"/>
  <c r="L1013" i="17" s="1"/>
  <c r="AA1013" i="17"/>
  <c r="G1013" i="17"/>
  <c r="Y1015" i="17"/>
  <c r="U1014" i="17"/>
  <c r="Z1014" i="17" s="1"/>
  <c r="R1016" i="17"/>
  <c r="W1015" i="17"/>
  <c r="T1015" i="17"/>
  <c r="H1013" i="17"/>
  <c r="J1013" i="17"/>
  <c r="O1014" i="17"/>
  <c r="N1014" i="17"/>
  <c r="P1014" i="17"/>
  <c r="E1015" i="17"/>
  <c r="U1015" i="17" s="1"/>
  <c r="M1014" i="17"/>
  <c r="F1014" i="17"/>
  <c r="K1013" i="17"/>
  <c r="S1014" i="17" l="1"/>
  <c r="AF1013" i="17"/>
  <c r="AE1013" i="17"/>
  <c r="AD1013" i="17"/>
  <c r="AC1013" i="17"/>
  <c r="X1013" i="17"/>
  <c r="AB1014" i="17" s="1"/>
  <c r="I1014" i="17"/>
  <c r="Q1014" i="17"/>
  <c r="L1014" i="17" s="1"/>
  <c r="J1014" i="17"/>
  <c r="K1014" i="17"/>
  <c r="AA1014" i="17"/>
  <c r="Y1016" i="17"/>
  <c r="H1014" i="17"/>
  <c r="V1015" i="17"/>
  <c r="Z1015" i="17" s="1"/>
  <c r="S1015" i="17" s="1"/>
  <c r="AD1014" i="17"/>
  <c r="R1017" i="17"/>
  <c r="W1016" i="17"/>
  <c r="T1016" i="17"/>
  <c r="G1014" i="17"/>
  <c r="O1015" i="17"/>
  <c r="N1015" i="17"/>
  <c r="M1015" i="17"/>
  <c r="E1016" i="17"/>
  <c r="V1016" i="17" s="1"/>
  <c r="P1015" i="17"/>
  <c r="F1015" i="17"/>
  <c r="AC1014" i="17" l="1"/>
  <c r="AE1014" i="17"/>
  <c r="X1014" i="17"/>
  <c r="AD1015" i="17" s="1"/>
  <c r="I1015" i="17"/>
  <c r="AF1014" i="17"/>
  <c r="AF1015" i="17" s="1"/>
  <c r="G1015" i="17"/>
  <c r="AB1015" i="17"/>
  <c r="Q1015" i="17"/>
  <c r="L1015" i="17" s="1"/>
  <c r="AA1015" i="17"/>
  <c r="Y1017" i="17"/>
  <c r="U1016" i="17"/>
  <c r="Z1016" i="17" s="1"/>
  <c r="S1016" i="17" s="1"/>
  <c r="AC1015" i="17"/>
  <c r="AE1015" i="17"/>
  <c r="H1015" i="17"/>
  <c r="R1018" i="17"/>
  <c r="W1017" i="17"/>
  <c r="T1017" i="17"/>
  <c r="N1016" i="17"/>
  <c r="O1016" i="17"/>
  <c r="F1016" i="17"/>
  <c r="M1016" i="17"/>
  <c r="P1016" i="17"/>
  <c r="E1017" i="17"/>
  <c r="U1017" i="17" s="1"/>
  <c r="K1015" i="17"/>
  <c r="J1015" i="17"/>
  <c r="I1016" i="17" l="1"/>
  <c r="X1015" i="17"/>
  <c r="AC1016" i="17" s="1"/>
  <c r="Q1016" i="17"/>
  <c r="L1016" i="17" s="1"/>
  <c r="AA1016" i="17"/>
  <c r="Y1018" i="17"/>
  <c r="V1017" i="17"/>
  <c r="Z1017" i="17" s="1"/>
  <c r="S1017" i="17" s="1"/>
  <c r="AD1016" i="17"/>
  <c r="AE1016" i="17"/>
  <c r="R1019" i="17"/>
  <c r="W1018" i="17"/>
  <c r="T1018" i="17"/>
  <c r="J1016" i="17"/>
  <c r="G1016" i="17"/>
  <c r="K1016" i="17"/>
  <c r="H1016" i="17"/>
  <c r="O1017" i="17"/>
  <c r="N1017" i="17"/>
  <c r="P1017" i="17"/>
  <c r="E1018" i="17"/>
  <c r="V1018" i="17" s="1"/>
  <c r="M1017" i="17"/>
  <c r="F1017" i="17"/>
  <c r="AB1016" i="17" l="1"/>
  <c r="AF1016" i="17"/>
  <c r="X1016" i="17"/>
  <c r="AD1017" i="17" s="1"/>
  <c r="I1017" i="17"/>
  <c r="Q1017" i="17"/>
  <c r="L1017" i="17" s="1"/>
  <c r="AA1017" i="17"/>
  <c r="Y1019" i="17"/>
  <c r="U1018" i="17"/>
  <c r="Z1018" i="17" s="1"/>
  <c r="S1018" i="17" s="1"/>
  <c r="H1017" i="17"/>
  <c r="R1020" i="17"/>
  <c r="W1019" i="17"/>
  <c r="T1019" i="17"/>
  <c r="O1018" i="17"/>
  <c r="N1018" i="17"/>
  <c r="F1018" i="17"/>
  <c r="E1019" i="17"/>
  <c r="V1019" i="17" s="1"/>
  <c r="M1018" i="17"/>
  <c r="P1018" i="17"/>
  <c r="K1017" i="17"/>
  <c r="G1017" i="17"/>
  <c r="J1017" i="17"/>
  <c r="AE1017" i="17" l="1"/>
  <c r="AC1017" i="17"/>
  <c r="AF1017" i="17"/>
  <c r="AB1017" i="17"/>
  <c r="X1017" i="17"/>
  <c r="AC1018" i="17" s="1"/>
  <c r="Q1018" i="17"/>
  <c r="L1018" i="17" s="1"/>
  <c r="AA1018" i="17"/>
  <c r="Y1020" i="17"/>
  <c r="U1019" i="17"/>
  <c r="Z1019" i="17" s="1"/>
  <c r="S1019" i="17" s="1"/>
  <c r="G1018" i="17"/>
  <c r="J1018" i="17"/>
  <c r="K1018" i="17"/>
  <c r="H1018" i="17"/>
  <c r="R1021" i="17"/>
  <c r="W1020" i="17"/>
  <c r="T1020" i="17"/>
  <c r="I1018" i="17"/>
  <c r="O1019" i="17"/>
  <c r="N1019" i="17"/>
  <c r="E1020" i="17"/>
  <c r="V1020" i="17" s="1"/>
  <c r="P1019" i="17"/>
  <c r="F1019" i="17"/>
  <c r="M1019" i="17"/>
  <c r="AF1018" i="17" l="1"/>
  <c r="AE1018" i="17"/>
  <c r="AD1018" i="17"/>
  <c r="AB1018" i="17"/>
  <c r="X1018" i="17"/>
  <c r="Q1019" i="17"/>
  <c r="L1019" i="17" s="1"/>
  <c r="AA1019" i="17"/>
  <c r="AB1019" i="17"/>
  <c r="I1019" i="17"/>
  <c r="U1020" i="17"/>
  <c r="Z1020" i="17" s="1"/>
  <c r="S1020" i="17" s="1"/>
  <c r="K1019" i="17"/>
  <c r="Y1021" i="17"/>
  <c r="J1019" i="17"/>
  <c r="AC1019" i="17"/>
  <c r="AE1019" i="17"/>
  <c r="AD1019" i="17"/>
  <c r="R1022" i="17"/>
  <c r="W1021" i="17"/>
  <c r="T1021" i="17"/>
  <c r="H1019" i="17"/>
  <c r="G1019" i="17"/>
  <c r="O1020" i="17"/>
  <c r="N1020" i="17"/>
  <c r="F1020" i="17"/>
  <c r="P1020" i="17"/>
  <c r="M1020" i="17"/>
  <c r="E1021" i="17"/>
  <c r="V1021" i="17" s="1"/>
  <c r="AF1019" i="17" l="1"/>
  <c r="X1019" i="17"/>
  <c r="AD1020" i="17" s="1"/>
  <c r="Q1020" i="17"/>
  <c r="L1020" i="17" s="1"/>
  <c r="K1020" i="17"/>
  <c r="AA1020" i="17"/>
  <c r="Y1022" i="17"/>
  <c r="I1020" i="17"/>
  <c r="H1020" i="17"/>
  <c r="J1020" i="17"/>
  <c r="U1021" i="17"/>
  <c r="G1020" i="17"/>
  <c r="R1023" i="17"/>
  <c r="W1022" i="17"/>
  <c r="T1022" i="17"/>
  <c r="O1021" i="17"/>
  <c r="N1021" i="17"/>
  <c r="E1022" i="17"/>
  <c r="V1022" i="17" s="1"/>
  <c r="M1021" i="17"/>
  <c r="P1021" i="17"/>
  <c r="F1021" i="17"/>
  <c r="AB1020" i="17" l="1"/>
  <c r="AE1020" i="17"/>
  <c r="X1020" i="17"/>
  <c r="AE1021" i="17" s="1"/>
  <c r="AF1020" i="17"/>
  <c r="AC1020" i="17"/>
  <c r="K1021" i="17"/>
  <c r="Q1021" i="17"/>
  <c r="L1021" i="17" s="1"/>
  <c r="AA1021" i="17"/>
  <c r="Z1021" i="17"/>
  <c r="S1021" i="17" s="1"/>
  <c r="Y1023" i="17"/>
  <c r="U1022" i="17"/>
  <c r="Z1022" i="17" s="1"/>
  <c r="I1021" i="17"/>
  <c r="J1021" i="17"/>
  <c r="R1024" i="17"/>
  <c r="W1023" i="17"/>
  <c r="T1023" i="17"/>
  <c r="O1022" i="17"/>
  <c r="N1022" i="17"/>
  <c r="E1023" i="17"/>
  <c r="V1023" i="17" s="1"/>
  <c r="F1022" i="17"/>
  <c r="P1022" i="17"/>
  <c r="M1022" i="17"/>
  <c r="G1021" i="17"/>
  <c r="H1021" i="17"/>
  <c r="AB1021" i="17" l="1"/>
  <c r="AD1021" i="17"/>
  <c r="AC1021" i="17"/>
  <c r="AF1021" i="17"/>
  <c r="S1022" i="17"/>
  <c r="K1022" i="17"/>
  <c r="Q1022" i="17"/>
  <c r="L1022" i="17" s="1"/>
  <c r="X1021" i="17"/>
  <c r="AE1022" i="17" s="1"/>
  <c r="AA1022" i="17"/>
  <c r="Y1024" i="17"/>
  <c r="U1023" i="17"/>
  <c r="Z1023" i="17" s="1"/>
  <c r="R1025" i="17"/>
  <c r="W1024" i="17"/>
  <c r="T1024" i="17"/>
  <c r="O1023" i="17"/>
  <c r="N1023" i="17"/>
  <c r="F1023" i="17"/>
  <c r="M1023" i="17"/>
  <c r="P1023" i="17"/>
  <c r="E1024" i="17"/>
  <c r="V1024" i="17" s="1"/>
  <c r="H1022" i="17"/>
  <c r="I1022" i="17"/>
  <c r="G1022" i="17"/>
  <c r="J1022" i="17"/>
  <c r="S1023" i="17" l="1"/>
  <c r="AF1022" i="17"/>
  <c r="AD1022" i="17"/>
  <c r="AC1022" i="17"/>
  <c r="K1023" i="17"/>
  <c r="X1022" i="17"/>
  <c r="AF1023" i="17" s="1"/>
  <c r="AB1022" i="17"/>
  <c r="AB1023" i="17" s="1"/>
  <c r="Q1023" i="17"/>
  <c r="L1023" i="17" s="1"/>
  <c r="AA1023" i="17"/>
  <c r="Y1025" i="17"/>
  <c r="U1024" i="17"/>
  <c r="Z1024" i="17" s="1"/>
  <c r="R1026" i="17"/>
  <c r="W1025" i="17"/>
  <c r="T1025" i="17"/>
  <c r="G1023" i="17"/>
  <c r="J1023" i="17"/>
  <c r="I1023" i="17"/>
  <c r="H1023" i="17"/>
  <c r="O1024" i="17"/>
  <c r="N1024" i="17"/>
  <c r="M1024" i="17"/>
  <c r="P1024" i="17"/>
  <c r="E1025" i="17"/>
  <c r="U1025" i="17" s="1"/>
  <c r="F1024" i="17"/>
  <c r="S1024" i="17" l="1"/>
  <c r="X1023" i="17"/>
  <c r="AD1023" i="17"/>
  <c r="AD1024" i="17" s="1"/>
  <c r="AC1023" i="17"/>
  <c r="AC1024" i="17" s="1"/>
  <c r="AE1023" i="17"/>
  <c r="AE1024" i="17" s="1"/>
  <c r="K1024" i="17"/>
  <c r="Q1024" i="17"/>
  <c r="L1024" i="17" s="1"/>
  <c r="AA1024" i="17"/>
  <c r="Y1026" i="17"/>
  <c r="AF1024" i="17"/>
  <c r="V1025" i="17"/>
  <c r="Z1025" i="17" s="1"/>
  <c r="AB1024" i="17"/>
  <c r="H1024" i="17"/>
  <c r="R1027" i="17"/>
  <c r="W1026" i="17"/>
  <c r="T1026" i="17"/>
  <c r="I1024" i="17"/>
  <c r="O1025" i="17"/>
  <c r="N1025" i="17"/>
  <c r="P1025" i="17"/>
  <c r="M1025" i="17"/>
  <c r="E1026" i="17"/>
  <c r="V1026" i="17" s="1"/>
  <c r="F1025" i="17"/>
  <c r="J1024" i="17"/>
  <c r="G1024" i="17"/>
  <c r="S1025" i="17" l="1"/>
  <c r="K1025" i="17"/>
  <c r="X1024" i="17"/>
  <c r="AE1025" i="17" s="1"/>
  <c r="Q1025" i="17"/>
  <c r="L1025" i="17" s="1"/>
  <c r="AA1025" i="17"/>
  <c r="Y1027" i="17"/>
  <c r="H1025" i="17"/>
  <c r="AB1025" i="17"/>
  <c r="I1025" i="17"/>
  <c r="U1026" i="17"/>
  <c r="Z1026" i="17" s="1"/>
  <c r="S1026" i="17" s="1"/>
  <c r="R1028" i="17"/>
  <c r="W1027" i="17"/>
  <c r="T1027" i="17"/>
  <c r="G1025" i="17"/>
  <c r="J1025" i="17"/>
  <c r="O1026" i="17"/>
  <c r="N1026" i="17"/>
  <c r="M1026" i="17"/>
  <c r="F1026" i="17"/>
  <c r="P1026" i="17"/>
  <c r="E1027" i="17"/>
  <c r="U1027" i="17" s="1"/>
  <c r="K1026" i="17" l="1"/>
  <c r="AF1025" i="17"/>
  <c r="AC1025" i="17"/>
  <c r="AD1025" i="17"/>
  <c r="X1025" i="17"/>
  <c r="AB1026" i="17" s="1"/>
  <c r="Q1026" i="17"/>
  <c r="L1026" i="17" s="1"/>
  <c r="AE1026" i="17"/>
  <c r="AA1026" i="17"/>
  <c r="Y1028" i="17"/>
  <c r="V1027" i="17"/>
  <c r="Z1027" i="17" s="1"/>
  <c r="S1027" i="17" s="1"/>
  <c r="I1026" i="17"/>
  <c r="R1029" i="17"/>
  <c r="W1028" i="17"/>
  <c r="T1028" i="17"/>
  <c r="H1026" i="17"/>
  <c r="O1027" i="17"/>
  <c r="N1027" i="17"/>
  <c r="F1027" i="17"/>
  <c r="P1027" i="17"/>
  <c r="M1027" i="17"/>
  <c r="E1028" i="17"/>
  <c r="U1028" i="17" s="1"/>
  <c r="J1026" i="17"/>
  <c r="G1026" i="17"/>
  <c r="AF1026" i="17" l="1"/>
  <c r="AC1026" i="17"/>
  <c r="AD1026" i="17"/>
  <c r="K1027" i="17"/>
  <c r="X1026" i="17"/>
  <c r="AB1027" i="17" s="1"/>
  <c r="Q1027" i="17"/>
  <c r="L1027" i="17" s="1"/>
  <c r="AA1027" i="17"/>
  <c r="X1027" i="17" s="1"/>
  <c r="Y1029" i="17"/>
  <c r="V1028" i="17"/>
  <c r="Z1028" i="17" s="1"/>
  <c r="S1028" i="17" s="1"/>
  <c r="R1030" i="17"/>
  <c r="W1029" i="17"/>
  <c r="T1029" i="17"/>
  <c r="G1027" i="17"/>
  <c r="O1028" i="17"/>
  <c r="N1028" i="17"/>
  <c r="E1029" i="17"/>
  <c r="U1029" i="17" s="1"/>
  <c r="P1028" i="17"/>
  <c r="M1028" i="17"/>
  <c r="F1028" i="17"/>
  <c r="J1027" i="17"/>
  <c r="I1027" i="17"/>
  <c r="H1027" i="17"/>
  <c r="AD1027" i="17" l="1"/>
  <c r="K1028" i="17"/>
  <c r="AC1027" i="17"/>
  <c r="AF1027" i="17"/>
  <c r="AE1027" i="17"/>
  <c r="AE1028" i="17" s="1"/>
  <c r="Q1028" i="17"/>
  <c r="L1028" i="17" s="1"/>
  <c r="V1029" i="17"/>
  <c r="Z1029" i="17" s="1"/>
  <c r="S1029" i="17" s="1"/>
  <c r="AA1028" i="17"/>
  <c r="X1028" i="17" s="1"/>
  <c r="Y1030" i="17"/>
  <c r="I1028" i="17"/>
  <c r="J1028" i="17"/>
  <c r="AB1028" i="17"/>
  <c r="AF1028" i="17"/>
  <c r="AC1028" i="17"/>
  <c r="AD1028" i="17"/>
  <c r="G1028" i="17"/>
  <c r="R1031" i="17"/>
  <c r="W1030" i="17"/>
  <c r="T1030" i="17"/>
  <c r="H1028" i="17"/>
  <c r="O1029" i="17"/>
  <c r="N1029" i="17"/>
  <c r="E1030" i="17"/>
  <c r="V1030" i="17" s="1"/>
  <c r="M1029" i="17"/>
  <c r="F1029" i="17"/>
  <c r="P1029" i="17"/>
  <c r="K1029" i="17" l="1"/>
  <c r="AA1029" i="17"/>
  <c r="Q1029" i="17"/>
  <c r="L1029" i="17" s="1"/>
  <c r="U1030" i="17"/>
  <c r="Z1030" i="17" s="1"/>
  <c r="S1030" i="17" s="1"/>
  <c r="J1029" i="17"/>
  <c r="H1029" i="17"/>
  <c r="Y1031" i="17"/>
  <c r="X1029" i="17"/>
  <c r="AD1029" i="17"/>
  <c r="AC1029" i="17"/>
  <c r="AF1029" i="17"/>
  <c r="AB1029" i="17"/>
  <c r="AE1029" i="17"/>
  <c r="R1032" i="17"/>
  <c r="W1031" i="17"/>
  <c r="T1031" i="17"/>
  <c r="G1029" i="17"/>
  <c r="I1029" i="17"/>
  <c r="O1030" i="17"/>
  <c r="N1030" i="17"/>
  <c r="M1030" i="17"/>
  <c r="F1030" i="17"/>
  <c r="K1030" i="17" s="1"/>
  <c r="P1030" i="17"/>
  <c r="E1031" i="17"/>
  <c r="V1031" i="17" s="1"/>
  <c r="Q1030" i="17" l="1"/>
  <c r="L1030" i="17" s="1"/>
  <c r="AA1030" i="17"/>
  <c r="Y1032" i="17"/>
  <c r="AB1030" i="17"/>
  <c r="AE1030" i="17"/>
  <c r="AD1030" i="17"/>
  <c r="AF1030" i="17"/>
  <c r="AC1030" i="17"/>
  <c r="U1031" i="17"/>
  <c r="Z1031" i="17" s="1"/>
  <c r="S1031" i="17" s="1"/>
  <c r="R1033" i="17"/>
  <c r="W1032" i="17"/>
  <c r="T1032" i="17"/>
  <c r="J1030" i="17"/>
  <c r="H1030" i="17"/>
  <c r="I1030" i="17"/>
  <c r="G1030" i="17"/>
  <c r="O1031" i="17"/>
  <c r="N1031" i="17"/>
  <c r="P1031" i="17"/>
  <c r="E1032" i="17"/>
  <c r="V1032" i="17" s="1"/>
  <c r="F1031" i="17"/>
  <c r="M1031" i="17"/>
  <c r="K1031" i="17" l="1"/>
  <c r="X1030" i="17"/>
  <c r="AE1031" i="17" s="1"/>
  <c r="Q1031" i="17"/>
  <c r="L1031" i="17" s="1"/>
  <c r="AA1031" i="17"/>
  <c r="Y1033" i="17"/>
  <c r="X1031" i="17"/>
  <c r="AC1031" i="17"/>
  <c r="AD1031" i="17"/>
  <c r="U1032" i="17"/>
  <c r="Z1032" i="17" s="1"/>
  <c r="S1032" i="17" s="1"/>
  <c r="G1031" i="17"/>
  <c r="R1034" i="17"/>
  <c r="W1033" i="17"/>
  <c r="T1033" i="17"/>
  <c r="I1031" i="17"/>
  <c r="H1031" i="17"/>
  <c r="O1032" i="17"/>
  <c r="N1032" i="17"/>
  <c r="F1032" i="17"/>
  <c r="P1032" i="17"/>
  <c r="E1033" i="17"/>
  <c r="V1033" i="17" s="1"/>
  <c r="M1032" i="17"/>
  <c r="J1031" i="17"/>
  <c r="K1032" i="17" l="1"/>
  <c r="AB1031" i="17"/>
  <c r="AB1032" i="17" s="1"/>
  <c r="AF1031" i="17"/>
  <c r="AF1032" i="17" s="1"/>
  <c r="Q1032" i="17"/>
  <c r="L1032" i="17" s="1"/>
  <c r="I1032" i="17"/>
  <c r="AA1032" i="17"/>
  <c r="X1032" i="17" s="1"/>
  <c r="AE1032" i="17"/>
  <c r="Y1034" i="17"/>
  <c r="AD1032" i="17"/>
  <c r="U1033" i="17"/>
  <c r="Z1033" i="17" s="1"/>
  <c r="S1033" i="17" s="1"/>
  <c r="AC1032" i="17"/>
  <c r="J1032" i="17"/>
  <c r="R1035" i="17"/>
  <c r="W1034" i="17"/>
  <c r="T1034" i="17"/>
  <c r="G1032" i="17"/>
  <c r="H1032" i="17"/>
  <c r="O1033" i="17"/>
  <c r="N1033" i="17"/>
  <c r="F1033" i="17"/>
  <c r="P1033" i="17"/>
  <c r="E1034" i="17"/>
  <c r="V1034" i="17" s="1"/>
  <c r="M1033" i="17"/>
  <c r="Q1033" i="17" l="1"/>
  <c r="L1033" i="17" s="1"/>
  <c r="AA1033" i="17"/>
  <c r="Y1035" i="17"/>
  <c r="AC1033" i="17"/>
  <c r="AB1033" i="17"/>
  <c r="AD1033" i="17"/>
  <c r="AF1033" i="17"/>
  <c r="AE1033" i="17"/>
  <c r="H1033" i="17"/>
  <c r="R1036" i="17"/>
  <c r="W1035" i="17"/>
  <c r="T1035" i="17"/>
  <c r="U1034" i="17"/>
  <c r="Z1034" i="17" s="1"/>
  <c r="S1034" i="17" s="1"/>
  <c r="K1033" i="17"/>
  <c r="G1033" i="17"/>
  <c r="I1033" i="17"/>
  <c r="J1033" i="17"/>
  <c r="O1034" i="17"/>
  <c r="N1034" i="17"/>
  <c r="E1035" i="17"/>
  <c r="U1035" i="17" s="1"/>
  <c r="F1034" i="17"/>
  <c r="P1034" i="17"/>
  <c r="M1034" i="17"/>
  <c r="X1033" i="17" l="1"/>
  <c r="AC1034" i="17" s="1"/>
  <c r="Q1034" i="17"/>
  <c r="L1034" i="17" s="1"/>
  <c r="AA1034" i="17"/>
  <c r="Y1036" i="17"/>
  <c r="H1034" i="17"/>
  <c r="V1035" i="17"/>
  <c r="Z1035" i="17" s="1"/>
  <c r="S1035" i="17" s="1"/>
  <c r="I1034" i="17"/>
  <c r="R1037" i="17"/>
  <c r="W1036" i="17"/>
  <c r="T1036" i="17"/>
  <c r="J1034" i="17"/>
  <c r="G1034" i="17"/>
  <c r="K1034" i="17"/>
  <c r="O1035" i="17"/>
  <c r="N1035" i="17"/>
  <c r="M1035" i="17"/>
  <c r="F1035" i="17"/>
  <c r="P1035" i="17"/>
  <c r="E1036" i="17"/>
  <c r="V1036" i="17" s="1"/>
  <c r="AD1034" i="17" l="1"/>
  <c r="AE1034" i="17"/>
  <c r="AB1034" i="17"/>
  <c r="AF1034" i="17"/>
  <c r="X1034" i="17"/>
  <c r="AC1035" i="17" s="1"/>
  <c r="Q1035" i="17"/>
  <c r="L1035" i="17" s="1"/>
  <c r="AA1035" i="17"/>
  <c r="Y1037" i="17"/>
  <c r="J1035" i="17"/>
  <c r="U1036" i="17"/>
  <c r="Z1036" i="17" s="1"/>
  <c r="S1036" i="17" s="1"/>
  <c r="G1035" i="17"/>
  <c r="K1035" i="17"/>
  <c r="I1035" i="17"/>
  <c r="R1038" i="17"/>
  <c r="W1037" i="17"/>
  <c r="T1037" i="17"/>
  <c r="H1035" i="17"/>
  <c r="O1036" i="17"/>
  <c r="N1036" i="17"/>
  <c r="F1036" i="17"/>
  <c r="M1036" i="17"/>
  <c r="E1037" i="17"/>
  <c r="U1037" i="17" s="1"/>
  <c r="P1036" i="17"/>
  <c r="AF1035" i="17" l="1"/>
  <c r="AB1035" i="17"/>
  <c r="AE1035" i="17"/>
  <c r="X1035" i="17"/>
  <c r="AE1036" i="17" s="1"/>
  <c r="AD1035" i="17"/>
  <c r="AD1036" i="17" s="1"/>
  <c r="Q1036" i="17"/>
  <c r="L1036" i="17" s="1"/>
  <c r="AA1036" i="17"/>
  <c r="Y1038" i="17"/>
  <c r="H1036" i="17"/>
  <c r="I1036" i="17"/>
  <c r="G1036" i="17"/>
  <c r="V1037" i="17"/>
  <c r="Z1037" i="17" s="1"/>
  <c r="S1037" i="17" s="1"/>
  <c r="R1039" i="17"/>
  <c r="W1038" i="17"/>
  <c r="T1038" i="17"/>
  <c r="J1036" i="17"/>
  <c r="K1036" i="17"/>
  <c r="O1037" i="17"/>
  <c r="N1037" i="17"/>
  <c r="F1037" i="17"/>
  <c r="E1038" i="17"/>
  <c r="V1038" i="17" s="1"/>
  <c r="P1037" i="17"/>
  <c r="M1037" i="17"/>
  <c r="AF1036" i="17" l="1"/>
  <c r="X1036" i="17"/>
  <c r="AB1036" i="17"/>
  <c r="AC1036" i="17"/>
  <c r="AC1037" i="17" s="1"/>
  <c r="Q1037" i="17"/>
  <c r="L1037" i="17" s="1"/>
  <c r="AA1037" i="17"/>
  <c r="AD1037" i="17"/>
  <c r="AF1037" i="17"/>
  <c r="K1037" i="17"/>
  <c r="J1037" i="17"/>
  <c r="Y1039" i="17"/>
  <c r="G1037" i="17"/>
  <c r="U1038" i="17"/>
  <c r="Z1038" i="17" s="1"/>
  <c r="S1038" i="17" s="1"/>
  <c r="AE1037" i="17"/>
  <c r="I1037" i="17"/>
  <c r="R1040" i="17"/>
  <c r="W1039" i="17"/>
  <c r="T1039" i="17"/>
  <c r="H1037" i="17"/>
  <c r="O1038" i="17"/>
  <c r="N1038" i="17"/>
  <c r="M1038" i="17"/>
  <c r="P1038" i="17"/>
  <c r="F1038" i="17"/>
  <c r="E1039" i="17"/>
  <c r="V1039" i="17" s="1"/>
  <c r="X1037" i="17" l="1"/>
  <c r="AF1038" i="17" s="1"/>
  <c r="AB1037" i="17"/>
  <c r="Q1038" i="17"/>
  <c r="L1038" i="17" s="1"/>
  <c r="AA1038" i="17"/>
  <c r="Y1040" i="17"/>
  <c r="G1038" i="17"/>
  <c r="U1039" i="17"/>
  <c r="Z1039" i="17" s="1"/>
  <c r="S1039" i="17" s="1"/>
  <c r="K1038" i="17"/>
  <c r="AE1038" i="17"/>
  <c r="H1038" i="17"/>
  <c r="R1041" i="17"/>
  <c r="W1040" i="17"/>
  <c r="T1040" i="17"/>
  <c r="J1038" i="17"/>
  <c r="I1038" i="17"/>
  <c r="O1039" i="17"/>
  <c r="N1039" i="17"/>
  <c r="P1039" i="17"/>
  <c r="E1040" i="17"/>
  <c r="V1040" i="17" s="1"/>
  <c r="M1039" i="17"/>
  <c r="F1039" i="17"/>
  <c r="AC1038" i="17" l="1"/>
  <c r="AD1038" i="17"/>
  <c r="AB1038" i="17"/>
  <c r="X1038" i="17"/>
  <c r="AE1039" i="17" s="1"/>
  <c r="Q1039" i="17"/>
  <c r="L1039" i="17" s="1"/>
  <c r="AA1039" i="17"/>
  <c r="K1039" i="17"/>
  <c r="Y1041" i="17"/>
  <c r="G1039" i="17"/>
  <c r="U1040" i="17"/>
  <c r="Z1040" i="17" s="1"/>
  <c r="S1040" i="17" s="1"/>
  <c r="R1042" i="17"/>
  <c r="W1041" i="17"/>
  <c r="T1041" i="17"/>
  <c r="H1039" i="17"/>
  <c r="I1039" i="17"/>
  <c r="O1040" i="17"/>
  <c r="N1040" i="17"/>
  <c r="P1040" i="17"/>
  <c r="E1041" i="17"/>
  <c r="U1041" i="17" s="1"/>
  <c r="F1040" i="17"/>
  <c r="M1040" i="17"/>
  <c r="J1039" i="17"/>
  <c r="AD1039" i="17" l="1"/>
  <c r="AB1039" i="17"/>
  <c r="AF1039" i="17"/>
  <c r="AC1039" i="17"/>
  <c r="X1039" i="17"/>
  <c r="AB1040" i="17" s="1"/>
  <c r="Q1040" i="17"/>
  <c r="L1040" i="17" s="1"/>
  <c r="G1040" i="17"/>
  <c r="J1040" i="17"/>
  <c r="I1040" i="17"/>
  <c r="H1040" i="17"/>
  <c r="AA1040" i="17"/>
  <c r="Y1042" i="17"/>
  <c r="V1041" i="17"/>
  <c r="Z1041" i="17" s="1"/>
  <c r="S1041" i="17" s="1"/>
  <c r="AE1040" i="17"/>
  <c r="AC1040" i="17"/>
  <c r="R1043" i="17"/>
  <c r="W1042" i="17"/>
  <c r="T1042" i="17"/>
  <c r="K1040" i="17"/>
  <c r="O1041" i="17"/>
  <c r="N1041" i="17"/>
  <c r="F1041" i="17"/>
  <c r="P1041" i="17"/>
  <c r="M1041" i="17"/>
  <c r="E1042" i="17"/>
  <c r="U1042" i="17" s="1"/>
  <c r="G1041" i="17" l="1"/>
  <c r="AD1040" i="17"/>
  <c r="AF1040" i="17"/>
  <c r="X1040" i="17"/>
  <c r="AC1041" i="17" s="1"/>
  <c r="Q1041" i="17"/>
  <c r="L1041" i="17" s="1"/>
  <c r="AA1041" i="17"/>
  <c r="X1041" i="17" s="1"/>
  <c r="Y1043" i="17"/>
  <c r="J1041" i="17"/>
  <c r="H1041" i="17"/>
  <c r="I1041" i="17"/>
  <c r="V1042" i="17"/>
  <c r="K1041" i="17"/>
  <c r="R1044" i="17"/>
  <c r="W1043" i="17"/>
  <c r="T1043" i="17"/>
  <c r="O1042" i="17"/>
  <c r="N1042" i="17"/>
  <c r="P1042" i="17"/>
  <c r="F1042" i="17"/>
  <c r="E1043" i="17"/>
  <c r="V1043" i="17" s="1"/>
  <c r="M1042" i="17"/>
  <c r="G1042" i="17" l="1"/>
  <c r="AF1041" i="17"/>
  <c r="AF1042" i="17" s="1"/>
  <c r="AD1041" i="17"/>
  <c r="AE1041" i="17"/>
  <c r="AB1041" i="17"/>
  <c r="Q1042" i="17"/>
  <c r="L1042" i="17" s="1"/>
  <c r="AA1042" i="17"/>
  <c r="Z1042" i="17"/>
  <c r="S1042" i="17" s="1"/>
  <c r="U1043" i="17"/>
  <c r="Z1043" i="17" s="1"/>
  <c r="Y1044" i="17"/>
  <c r="AD1042" i="17"/>
  <c r="AC1042" i="17"/>
  <c r="AE1042" i="17"/>
  <c r="AB1042" i="17"/>
  <c r="R1045" i="17"/>
  <c r="W1044" i="17"/>
  <c r="T1044" i="17"/>
  <c r="J1042" i="17"/>
  <c r="I1042" i="17"/>
  <c r="K1042" i="17"/>
  <c r="O1043" i="17"/>
  <c r="N1043" i="17"/>
  <c r="M1043" i="17"/>
  <c r="F1043" i="17"/>
  <c r="P1043" i="17"/>
  <c r="E1044" i="17"/>
  <c r="U1044" i="17" s="1"/>
  <c r="H1042" i="17"/>
  <c r="S1043" i="17" l="1"/>
  <c r="G1043" i="17"/>
  <c r="X1042" i="17"/>
  <c r="AC1043" i="17" s="1"/>
  <c r="Q1043" i="17"/>
  <c r="L1043" i="17" s="1"/>
  <c r="AA1043" i="17"/>
  <c r="Y1045" i="17"/>
  <c r="AB1043" i="17"/>
  <c r="H1043" i="17"/>
  <c r="K1043" i="17"/>
  <c r="I1043" i="17"/>
  <c r="J1043" i="17"/>
  <c r="AD1043" i="17"/>
  <c r="V1044" i="17"/>
  <c r="Z1044" i="17" s="1"/>
  <c r="S1044" i="17" s="1"/>
  <c r="R1046" i="17"/>
  <c r="W1045" i="17"/>
  <c r="T1045" i="17"/>
  <c r="O1044" i="17"/>
  <c r="N1044" i="17"/>
  <c r="P1044" i="17"/>
  <c r="F1044" i="17"/>
  <c r="E1045" i="17"/>
  <c r="V1045" i="17" s="1"/>
  <c r="M1044" i="17"/>
  <c r="AF1043" i="17" l="1"/>
  <c r="AE1043" i="17"/>
  <c r="X1043" i="17"/>
  <c r="AD1044" i="17" s="1"/>
  <c r="G1044" i="17"/>
  <c r="Q1044" i="17"/>
  <c r="L1044" i="17" s="1"/>
  <c r="AA1044" i="17"/>
  <c r="U1045" i="17"/>
  <c r="AA1045" i="17" s="1"/>
  <c r="Y1046" i="17"/>
  <c r="R1047" i="17"/>
  <c r="W1046" i="17"/>
  <c r="T1046" i="17"/>
  <c r="K1044" i="17"/>
  <c r="H1044" i="17"/>
  <c r="I1044" i="17"/>
  <c r="J1044" i="17"/>
  <c r="O1045" i="17"/>
  <c r="N1045" i="17"/>
  <c r="E1046" i="17"/>
  <c r="V1046" i="17" s="1"/>
  <c r="P1045" i="17"/>
  <c r="M1045" i="17"/>
  <c r="F1045" i="17"/>
  <c r="X1044" i="17" l="1"/>
  <c r="AF1044" i="17"/>
  <c r="AF1045" i="17" s="1"/>
  <c r="AB1044" i="17"/>
  <c r="AB1045" i="17" s="1"/>
  <c r="AC1044" i="17"/>
  <c r="AC1045" i="17" s="1"/>
  <c r="AE1044" i="17"/>
  <c r="AE1045" i="17" s="1"/>
  <c r="G1045" i="17"/>
  <c r="Q1045" i="17"/>
  <c r="L1045" i="17" s="1"/>
  <c r="Z1045" i="17"/>
  <c r="S1045" i="17" s="1"/>
  <c r="Y1047" i="17"/>
  <c r="AD1045" i="17"/>
  <c r="U1046" i="17"/>
  <c r="Z1046" i="17" s="1"/>
  <c r="J1045" i="17"/>
  <c r="R1048" i="17"/>
  <c r="W1047" i="17"/>
  <c r="T1047" i="17"/>
  <c r="I1045" i="17"/>
  <c r="H1045" i="17"/>
  <c r="K1045" i="17"/>
  <c r="O1046" i="17"/>
  <c r="N1046" i="17"/>
  <c r="E1047" i="17"/>
  <c r="V1047" i="17" s="1"/>
  <c r="M1046" i="17"/>
  <c r="P1046" i="17"/>
  <c r="F1046" i="17"/>
  <c r="X1045" i="17" l="1"/>
  <c r="AB1046" i="17" s="1"/>
  <c r="Q1046" i="17"/>
  <c r="L1046" i="17" s="1"/>
  <c r="S1046" i="17"/>
  <c r="H1046" i="17"/>
  <c r="AA1046" i="17"/>
  <c r="Y1048" i="17"/>
  <c r="G1046" i="17"/>
  <c r="K1046" i="17"/>
  <c r="AD1046" i="17"/>
  <c r="I1046" i="17"/>
  <c r="U1047" i="17"/>
  <c r="Z1047" i="17" s="1"/>
  <c r="S1047" i="17" s="1"/>
  <c r="R1049" i="17"/>
  <c r="W1048" i="17"/>
  <c r="T1048" i="17"/>
  <c r="J1046" i="17"/>
  <c r="O1047" i="17"/>
  <c r="N1047" i="17"/>
  <c r="P1047" i="17"/>
  <c r="E1048" i="17"/>
  <c r="V1048" i="17" s="1"/>
  <c r="M1047" i="17"/>
  <c r="F1047" i="17"/>
  <c r="AF1046" i="17" l="1"/>
  <c r="AE1046" i="17"/>
  <c r="AC1046" i="17"/>
  <c r="X1046" i="17"/>
  <c r="AC1047" i="17" s="1"/>
  <c r="Q1047" i="17"/>
  <c r="L1047" i="17" s="1"/>
  <c r="AA1047" i="17"/>
  <c r="Y1049" i="17"/>
  <c r="G1047" i="17"/>
  <c r="H1047" i="17"/>
  <c r="U1048" i="17"/>
  <c r="Z1048" i="17" s="1"/>
  <c r="S1048" i="17" s="1"/>
  <c r="R1050" i="17"/>
  <c r="W1049" i="17"/>
  <c r="T1049" i="17"/>
  <c r="J1047" i="17"/>
  <c r="K1047" i="17"/>
  <c r="I1047" i="17"/>
  <c r="O1048" i="17"/>
  <c r="N1048" i="17"/>
  <c r="M1048" i="17"/>
  <c r="P1048" i="17"/>
  <c r="F1048" i="17"/>
  <c r="E1049" i="17"/>
  <c r="V1049" i="17" s="1"/>
  <c r="AF1047" i="17" l="1"/>
  <c r="AD1047" i="17"/>
  <c r="AE1047" i="17"/>
  <c r="AB1047" i="17"/>
  <c r="X1047" i="17"/>
  <c r="AC1048" i="17" s="1"/>
  <c r="Q1048" i="17"/>
  <c r="L1048" i="17" s="1"/>
  <c r="AA1048" i="17"/>
  <c r="AD1048" i="17"/>
  <c r="Y1050" i="17"/>
  <c r="G1048" i="17"/>
  <c r="U1049" i="17"/>
  <c r="Z1049" i="17" s="1"/>
  <c r="S1049" i="17" s="1"/>
  <c r="I1048" i="17"/>
  <c r="R1051" i="17"/>
  <c r="W1050" i="17"/>
  <c r="T1050" i="17"/>
  <c r="K1048" i="17"/>
  <c r="J1048" i="17"/>
  <c r="N1049" i="17"/>
  <c r="O1049" i="17"/>
  <c r="P1049" i="17"/>
  <c r="M1049" i="17"/>
  <c r="F1049" i="17"/>
  <c r="E1050" i="17"/>
  <c r="V1050" i="17" s="1"/>
  <c r="H1048" i="17"/>
  <c r="AB1048" i="17" l="1"/>
  <c r="AE1048" i="17"/>
  <c r="AF1048" i="17"/>
  <c r="Q1049" i="17"/>
  <c r="L1049" i="17" s="1"/>
  <c r="X1048" i="17"/>
  <c r="AF1049" i="17" s="1"/>
  <c r="G1049" i="17"/>
  <c r="AA1049" i="17"/>
  <c r="J1049" i="17"/>
  <c r="Y1051" i="17"/>
  <c r="U1050" i="17"/>
  <c r="Z1050" i="17" s="1"/>
  <c r="S1050" i="17" s="1"/>
  <c r="R1052" i="17"/>
  <c r="W1051" i="17"/>
  <c r="T1051" i="17"/>
  <c r="H1049" i="17"/>
  <c r="I1049" i="17"/>
  <c r="O1050" i="17"/>
  <c r="N1050" i="17"/>
  <c r="E1051" i="17"/>
  <c r="V1051" i="17" s="1"/>
  <c r="P1050" i="17"/>
  <c r="F1050" i="17"/>
  <c r="M1050" i="17"/>
  <c r="K1049" i="17"/>
  <c r="H1050" i="17" l="1"/>
  <c r="G1050" i="17"/>
  <c r="AB1049" i="17"/>
  <c r="AD1049" i="17"/>
  <c r="AE1049" i="17"/>
  <c r="X1049" i="17"/>
  <c r="AC1049" i="17"/>
  <c r="Q1050" i="17"/>
  <c r="L1050" i="17" s="1"/>
  <c r="U1051" i="17"/>
  <c r="AA1051" i="17" s="1"/>
  <c r="AA1050" i="17"/>
  <c r="Y1052" i="17"/>
  <c r="I1050" i="17"/>
  <c r="J1050" i="17"/>
  <c r="R1053" i="17"/>
  <c r="W1052" i="17"/>
  <c r="T1052" i="17"/>
  <c r="K1050" i="17"/>
  <c r="O1051" i="17"/>
  <c r="N1051" i="17"/>
  <c r="M1051" i="17"/>
  <c r="P1051" i="17"/>
  <c r="E1052" i="17"/>
  <c r="V1052" i="17" s="1"/>
  <c r="F1051" i="17"/>
  <c r="AC1050" i="17" l="1"/>
  <c r="AD1050" i="17"/>
  <c r="AE1050" i="17"/>
  <c r="AB1050" i="17"/>
  <c r="AF1050" i="17"/>
  <c r="X1050" i="17"/>
  <c r="H1051" i="17"/>
  <c r="Q1051" i="17"/>
  <c r="L1051" i="17" s="1"/>
  <c r="Z1051" i="17"/>
  <c r="S1051" i="17" s="1"/>
  <c r="J1051" i="17"/>
  <c r="Y1053" i="17"/>
  <c r="G1051" i="17"/>
  <c r="K1051" i="17"/>
  <c r="U1052" i="17"/>
  <c r="Z1052" i="17" s="1"/>
  <c r="I1051" i="17"/>
  <c r="R1054" i="17"/>
  <c r="W1053" i="17"/>
  <c r="T1053" i="17"/>
  <c r="O1052" i="17"/>
  <c r="N1052" i="17"/>
  <c r="P1052" i="17"/>
  <c r="E1053" i="17"/>
  <c r="V1053" i="17" s="1"/>
  <c r="M1052" i="17"/>
  <c r="F1052" i="17"/>
  <c r="AC1051" i="17" l="1"/>
  <c r="AD1051" i="17"/>
  <c r="AF1051" i="17"/>
  <c r="X1051" i="17"/>
  <c r="S1052" i="17"/>
  <c r="AB1051" i="17"/>
  <c r="AB1052" i="17" s="1"/>
  <c r="AE1051" i="17"/>
  <c r="AE1052" i="17" s="1"/>
  <c r="Q1052" i="17"/>
  <c r="L1052" i="17" s="1"/>
  <c r="AA1052" i="17"/>
  <c r="U1053" i="17"/>
  <c r="Z1053" i="17" s="1"/>
  <c r="K1052" i="17"/>
  <c r="Y1054" i="17"/>
  <c r="AD1052" i="17"/>
  <c r="AF1052" i="17"/>
  <c r="AC1052" i="17"/>
  <c r="R1055" i="17"/>
  <c r="W1054" i="17"/>
  <c r="T1054" i="17"/>
  <c r="O1053" i="17"/>
  <c r="N1053" i="17"/>
  <c r="M1053" i="17"/>
  <c r="P1053" i="17"/>
  <c r="E1054" i="17"/>
  <c r="V1054" i="17" s="1"/>
  <c r="F1053" i="17"/>
  <c r="J1052" i="17"/>
  <c r="H1052" i="17"/>
  <c r="G1052" i="17"/>
  <c r="I1052" i="17"/>
  <c r="S1053" i="17" l="1"/>
  <c r="X1052" i="17"/>
  <c r="AD1053" i="17" s="1"/>
  <c r="K1053" i="17"/>
  <c r="Q1053" i="17"/>
  <c r="L1053" i="17" s="1"/>
  <c r="AA1053" i="17"/>
  <c r="Y1055" i="17"/>
  <c r="J1053" i="17"/>
  <c r="AC1053" i="17"/>
  <c r="I1053" i="17"/>
  <c r="G1053" i="17"/>
  <c r="H1053" i="17"/>
  <c r="U1054" i="17"/>
  <c r="Z1054" i="17" s="1"/>
  <c r="S1054" i="17" s="1"/>
  <c r="R1056" i="17"/>
  <c r="W1055" i="17"/>
  <c r="T1055" i="17"/>
  <c r="O1054" i="17"/>
  <c r="N1054" i="17"/>
  <c r="F1054" i="17"/>
  <c r="P1054" i="17"/>
  <c r="M1054" i="17"/>
  <c r="E1055" i="17"/>
  <c r="V1055" i="17" s="1"/>
  <c r="AF1053" i="17" l="1"/>
  <c r="X1053" i="17"/>
  <c r="AC1054" i="17" s="1"/>
  <c r="AE1053" i="17"/>
  <c r="AE1054" i="17" s="1"/>
  <c r="AB1053" i="17"/>
  <c r="Q1054" i="17"/>
  <c r="L1054" i="17" s="1"/>
  <c r="AA1054" i="17"/>
  <c r="U1055" i="17"/>
  <c r="Z1055" i="17" s="1"/>
  <c r="S1055" i="17" s="1"/>
  <c r="Y1056" i="17"/>
  <c r="I1054" i="17"/>
  <c r="R1057" i="17"/>
  <c r="W1056" i="17"/>
  <c r="T1056" i="17"/>
  <c r="G1054" i="17"/>
  <c r="K1054" i="17"/>
  <c r="J1054" i="17"/>
  <c r="H1054" i="17"/>
  <c r="O1055" i="17"/>
  <c r="N1055" i="17"/>
  <c r="P1055" i="17"/>
  <c r="F1055" i="17"/>
  <c r="E1056" i="17"/>
  <c r="V1056" i="17" s="1"/>
  <c r="M1055" i="17"/>
  <c r="AB1054" i="17" l="1"/>
  <c r="AD1054" i="17"/>
  <c r="AF1054" i="17"/>
  <c r="X1054" i="17"/>
  <c r="AD1055" i="17" s="1"/>
  <c r="K1055" i="17"/>
  <c r="Q1055" i="17"/>
  <c r="L1055" i="17" s="1"/>
  <c r="I1055" i="17"/>
  <c r="AA1055" i="17"/>
  <c r="Y1057" i="17"/>
  <c r="J1055" i="17"/>
  <c r="U1056" i="17"/>
  <c r="Z1056" i="17" s="1"/>
  <c r="S1056" i="17" s="1"/>
  <c r="H1055" i="17"/>
  <c r="R1058" i="17"/>
  <c r="W1057" i="17"/>
  <c r="T1057" i="17"/>
  <c r="O1056" i="17"/>
  <c r="N1056" i="17"/>
  <c r="P1056" i="17"/>
  <c r="E1057" i="17"/>
  <c r="U1057" i="17" s="1"/>
  <c r="F1056" i="17"/>
  <c r="M1056" i="17"/>
  <c r="G1055" i="17"/>
  <c r="AB1055" i="17" l="1"/>
  <c r="X1055" i="17"/>
  <c r="AE1055" i="17"/>
  <c r="AF1055" i="17"/>
  <c r="AC1055" i="17"/>
  <c r="AC1056" i="17" s="1"/>
  <c r="Q1056" i="17"/>
  <c r="L1056" i="17" s="1"/>
  <c r="AA1056" i="17"/>
  <c r="J1056" i="17"/>
  <c r="Y1058" i="17"/>
  <c r="H1056" i="17"/>
  <c r="I1056" i="17"/>
  <c r="V1057" i="17"/>
  <c r="Z1057" i="17" s="1"/>
  <c r="S1057" i="17" s="1"/>
  <c r="AD1056" i="17"/>
  <c r="G1056" i="17"/>
  <c r="R1059" i="17"/>
  <c r="W1058" i="17"/>
  <c r="T1058" i="17"/>
  <c r="K1056" i="17"/>
  <c r="O1057" i="17"/>
  <c r="N1057" i="17"/>
  <c r="P1057" i="17"/>
  <c r="E1058" i="17"/>
  <c r="V1058" i="17" s="1"/>
  <c r="F1057" i="17"/>
  <c r="M1057" i="17"/>
  <c r="AF1056" i="17" l="1"/>
  <c r="AB1056" i="17"/>
  <c r="AE1056" i="17"/>
  <c r="Q1057" i="17"/>
  <c r="L1057" i="17" s="1"/>
  <c r="X1056" i="17"/>
  <c r="AC1057" i="17" s="1"/>
  <c r="AA1057" i="17"/>
  <c r="Y1059" i="17"/>
  <c r="J1057" i="17"/>
  <c r="U1058" i="17"/>
  <c r="R1060" i="17"/>
  <c r="W1059" i="17"/>
  <c r="T1059" i="17"/>
  <c r="I1057" i="17"/>
  <c r="O1058" i="17"/>
  <c r="N1058" i="17"/>
  <c r="F1058" i="17"/>
  <c r="E1059" i="17"/>
  <c r="V1059" i="17" s="1"/>
  <c r="P1058" i="17"/>
  <c r="M1058" i="17"/>
  <c r="H1057" i="17"/>
  <c r="K1057" i="17"/>
  <c r="G1057" i="17"/>
  <c r="AD1057" i="17" l="1"/>
  <c r="AB1057" i="17"/>
  <c r="X1057" i="17"/>
  <c r="AF1057" i="17"/>
  <c r="AE1057" i="17"/>
  <c r="AE1058" i="17" s="1"/>
  <c r="Q1058" i="17"/>
  <c r="L1058" i="17" s="1"/>
  <c r="Z1058" i="17"/>
  <c r="S1058" i="17" s="1"/>
  <c r="AA1058" i="17"/>
  <c r="J1058" i="17"/>
  <c r="Y1060" i="17"/>
  <c r="U1059" i="17"/>
  <c r="AA1059" i="17" s="1"/>
  <c r="AC1058" i="17"/>
  <c r="AB1058" i="17"/>
  <c r="AF1058" i="17"/>
  <c r="R1061" i="17"/>
  <c r="W1060" i="17"/>
  <c r="T1060" i="17"/>
  <c r="O1059" i="17"/>
  <c r="N1059" i="17"/>
  <c r="M1059" i="17"/>
  <c r="P1059" i="17"/>
  <c r="F1059" i="17"/>
  <c r="E1060" i="17"/>
  <c r="V1060" i="17" s="1"/>
  <c r="G1058" i="17"/>
  <c r="K1058" i="17"/>
  <c r="H1058" i="17"/>
  <c r="I1058" i="17"/>
  <c r="AD1058" i="17" l="1"/>
  <c r="X1058" i="17"/>
  <c r="AF1059" i="17" s="1"/>
  <c r="Q1059" i="17"/>
  <c r="L1059" i="17" s="1"/>
  <c r="J1059" i="17"/>
  <c r="Z1059" i="17"/>
  <c r="S1059" i="17" s="1"/>
  <c r="Y1061" i="17"/>
  <c r="X1059" i="17"/>
  <c r="AD1059" i="17"/>
  <c r="AE1059" i="17"/>
  <c r="AB1059" i="17"/>
  <c r="U1060" i="17"/>
  <c r="Z1060" i="17" s="1"/>
  <c r="AC1059" i="17"/>
  <c r="R1062" i="17"/>
  <c r="W1061" i="17"/>
  <c r="T1061" i="17"/>
  <c r="K1059" i="17"/>
  <c r="I1059" i="17"/>
  <c r="H1059" i="17"/>
  <c r="G1059" i="17"/>
  <c r="O1060" i="17"/>
  <c r="N1060" i="17"/>
  <c r="F1060" i="17"/>
  <c r="J1060" i="17" s="1"/>
  <c r="P1060" i="17"/>
  <c r="E1061" i="17"/>
  <c r="V1061" i="17" s="1"/>
  <c r="M1060" i="17"/>
  <c r="K1060" i="17" l="1"/>
  <c r="Q1060" i="17"/>
  <c r="L1060" i="17" s="1"/>
  <c r="S1060" i="17"/>
  <c r="I1060" i="17"/>
  <c r="AE1060" i="17"/>
  <c r="AA1060" i="17"/>
  <c r="Y1062" i="17"/>
  <c r="AC1060" i="17"/>
  <c r="H1060" i="17"/>
  <c r="AB1060" i="17"/>
  <c r="AF1060" i="17"/>
  <c r="AD1060" i="17"/>
  <c r="U1061" i="17"/>
  <c r="Z1061" i="17" s="1"/>
  <c r="G1060" i="17"/>
  <c r="R1063" i="17"/>
  <c r="W1062" i="17"/>
  <c r="T1062" i="17"/>
  <c r="O1061" i="17"/>
  <c r="N1061" i="17"/>
  <c r="F1061" i="17"/>
  <c r="P1061" i="17"/>
  <c r="E1062" i="17"/>
  <c r="U1062" i="17" s="1"/>
  <c r="M1061" i="17"/>
  <c r="V1062" i="17" l="1"/>
  <c r="X1060" i="17"/>
  <c r="S1061" i="17"/>
  <c r="J1061" i="17"/>
  <c r="AA1062" i="17"/>
  <c r="Q1061" i="17"/>
  <c r="L1061" i="17" s="1"/>
  <c r="Z1062" i="17"/>
  <c r="S1062" i="17" s="1"/>
  <c r="AA1061" i="17"/>
  <c r="X1061" i="17" s="1"/>
  <c r="Y1063" i="17"/>
  <c r="AD1061" i="17"/>
  <c r="AC1061" i="17"/>
  <c r="AF1061" i="17"/>
  <c r="AE1061" i="17"/>
  <c r="AB1061" i="17"/>
  <c r="R1064" i="17"/>
  <c r="W1063" i="17"/>
  <c r="T1063" i="17"/>
  <c r="I1061" i="17"/>
  <c r="H1061" i="17"/>
  <c r="N1062" i="17"/>
  <c r="O1062" i="17"/>
  <c r="M1062" i="17"/>
  <c r="F1062" i="17"/>
  <c r="J1062" i="17" s="1"/>
  <c r="P1062" i="17"/>
  <c r="E1063" i="17"/>
  <c r="V1063" i="17" s="1"/>
  <c r="K1061" i="17"/>
  <c r="G1061" i="17"/>
  <c r="Q1062" i="17" l="1"/>
  <c r="L1062" i="17" s="1"/>
  <c r="Y1064" i="17"/>
  <c r="AB1062" i="17"/>
  <c r="K1062" i="17"/>
  <c r="AE1062" i="17"/>
  <c r="AD1062" i="17"/>
  <c r="G1062" i="17"/>
  <c r="AF1062" i="17"/>
  <c r="H1062" i="17"/>
  <c r="I1062" i="17"/>
  <c r="AC1062" i="17"/>
  <c r="U1063" i="17"/>
  <c r="Z1063" i="17" s="1"/>
  <c r="S1063" i="17" s="1"/>
  <c r="R1065" i="17"/>
  <c r="W1064" i="17"/>
  <c r="T1064" i="17"/>
  <c r="O1063" i="17"/>
  <c r="N1063" i="17"/>
  <c r="F1063" i="17"/>
  <c r="M1063" i="17"/>
  <c r="E1064" i="17"/>
  <c r="U1064" i="17" s="1"/>
  <c r="P1063" i="17"/>
  <c r="X1062" i="17" l="1"/>
  <c r="AE1063" i="17" s="1"/>
  <c r="J1063" i="17"/>
  <c r="Q1063" i="17"/>
  <c r="L1063" i="17" s="1"/>
  <c r="AA1063" i="17"/>
  <c r="I1063" i="17"/>
  <c r="G1063" i="17"/>
  <c r="Y1065" i="17"/>
  <c r="AD1063" i="17"/>
  <c r="V1064" i="17"/>
  <c r="Z1064" i="17" s="1"/>
  <c r="S1064" i="17" s="1"/>
  <c r="R1066" i="17"/>
  <c r="W1065" i="17"/>
  <c r="T1065" i="17"/>
  <c r="K1063" i="17"/>
  <c r="H1063" i="17"/>
  <c r="O1064" i="17"/>
  <c r="N1064" i="17"/>
  <c r="E1065" i="17"/>
  <c r="V1065" i="17" s="1"/>
  <c r="M1064" i="17"/>
  <c r="F1064" i="17"/>
  <c r="J1064" i="17" s="1"/>
  <c r="P1064" i="17"/>
  <c r="AF1063" i="17" l="1"/>
  <c r="AB1063" i="17"/>
  <c r="X1063" i="17"/>
  <c r="AE1064" i="17" s="1"/>
  <c r="AC1063" i="17"/>
  <c r="AC1064" i="17" s="1"/>
  <c r="Q1064" i="17"/>
  <c r="L1064" i="17" s="1"/>
  <c r="AA1064" i="17"/>
  <c r="Y1066" i="17"/>
  <c r="AB1064" i="17"/>
  <c r="H1064" i="17"/>
  <c r="U1065" i="17"/>
  <c r="Z1065" i="17" s="1"/>
  <c r="S1065" i="17" s="1"/>
  <c r="AF1064" i="17"/>
  <c r="AD1064" i="17"/>
  <c r="G1064" i="17"/>
  <c r="I1064" i="17"/>
  <c r="R1067" i="17"/>
  <c r="W1066" i="17"/>
  <c r="T1066" i="17"/>
  <c r="K1064" i="17"/>
  <c r="O1065" i="17"/>
  <c r="N1065" i="17"/>
  <c r="E1066" i="17"/>
  <c r="V1066" i="17" s="1"/>
  <c r="F1065" i="17"/>
  <c r="M1065" i="17"/>
  <c r="P1065" i="17"/>
  <c r="J1065" i="17" l="1"/>
  <c r="X1064" i="17"/>
  <c r="AE1065" i="17" s="1"/>
  <c r="Q1065" i="17"/>
  <c r="L1065" i="17" s="1"/>
  <c r="AA1065" i="17"/>
  <c r="H1065" i="17"/>
  <c r="Y1067" i="17"/>
  <c r="U1066" i="17"/>
  <c r="Z1066" i="17" s="1"/>
  <c r="S1066" i="17" s="1"/>
  <c r="I1065" i="17"/>
  <c r="R1068" i="17"/>
  <c r="W1067" i="17"/>
  <c r="T1067" i="17"/>
  <c r="K1065" i="17"/>
  <c r="G1065" i="17"/>
  <c r="O1066" i="17"/>
  <c r="N1066" i="17"/>
  <c r="P1066" i="17"/>
  <c r="E1067" i="17"/>
  <c r="V1067" i="17" s="1"/>
  <c r="M1066" i="17"/>
  <c r="F1066" i="17"/>
  <c r="J1066" i="17" l="1"/>
  <c r="AD1065" i="17"/>
  <c r="X1065" i="17"/>
  <c r="AB1065" i="17"/>
  <c r="AB1066" i="17" s="1"/>
  <c r="AF1065" i="17"/>
  <c r="AF1066" i="17" s="1"/>
  <c r="AC1065" i="17"/>
  <c r="AC1066" i="17" s="1"/>
  <c r="Q1066" i="17"/>
  <c r="L1066" i="17" s="1"/>
  <c r="AA1066" i="17"/>
  <c r="K1066" i="17"/>
  <c r="G1066" i="17"/>
  <c r="Y1068" i="17"/>
  <c r="U1067" i="17"/>
  <c r="Z1067" i="17" s="1"/>
  <c r="S1067" i="17" s="1"/>
  <c r="AE1066" i="17"/>
  <c r="AD1066" i="17"/>
  <c r="R1069" i="17"/>
  <c r="W1068" i="17"/>
  <c r="T1068" i="17"/>
  <c r="H1066" i="17"/>
  <c r="I1066" i="17"/>
  <c r="O1067" i="17"/>
  <c r="N1067" i="17"/>
  <c r="M1067" i="17"/>
  <c r="F1067" i="17"/>
  <c r="P1067" i="17"/>
  <c r="E1068" i="17"/>
  <c r="U1068" i="17" s="1"/>
  <c r="X1066" i="17" l="1"/>
  <c r="AC1067" i="17" s="1"/>
  <c r="J1067" i="17"/>
  <c r="Q1067" i="17"/>
  <c r="L1067" i="17" s="1"/>
  <c r="AA1067" i="17"/>
  <c r="Y1069" i="17"/>
  <c r="K1067" i="17"/>
  <c r="AB1067" i="17"/>
  <c r="AD1067" i="17"/>
  <c r="AF1067" i="17"/>
  <c r="I1067" i="17"/>
  <c r="H1067" i="17"/>
  <c r="AE1067" i="17"/>
  <c r="V1068" i="17"/>
  <c r="Z1068" i="17" s="1"/>
  <c r="S1068" i="17" s="1"/>
  <c r="R1070" i="17"/>
  <c r="W1069" i="17"/>
  <c r="T1069" i="17"/>
  <c r="G1067" i="17"/>
  <c r="O1068" i="17"/>
  <c r="N1068" i="17"/>
  <c r="F1068" i="17"/>
  <c r="J1068" i="17" s="1"/>
  <c r="P1068" i="17"/>
  <c r="E1069" i="17"/>
  <c r="V1069" i="17" s="1"/>
  <c r="M1068" i="17"/>
  <c r="X1067" i="17" l="1"/>
  <c r="AF1068" i="17" s="1"/>
  <c r="Q1068" i="17"/>
  <c r="L1068" i="17" s="1"/>
  <c r="AA1068" i="17"/>
  <c r="Y1070" i="17"/>
  <c r="G1068" i="17"/>
  <c r="H1068" i="17"/>
  <c r="AD1068" i="17"/>
  <c r="R1071" i="17"/>
  <c r="W1070" i="17"/>
  <c r="T1070" i="17"/>
  <c r="U1069" i="17"/>
  <c r="Z1069" i="17" s="1"/>
  <c r="S1069" i="17" s="1"/>
  <c r="K1068" i="17"/>
  <c r="I1068" i="17"/>
  <c r="O1069" i="17"/>
  <c r="N1069" i="17"/>
  <c r="E1070" i="17"/>
  <c r="V1070" i="17" s="1"/>
  <c r="P1069" i="17"/>
  <c r="M1069" i="17"/>
  <c r="F1069" i="17"/>
  <c r="AC1068" i="17" l="1"/>
  <c r="AE1068" i="17"/>
  <c r="AB1068" i="17"/>
  <c r="J1069" i="17"/>
  <c r="X1068" i="17"/>
  <c r="AD1069" i="17" s="1"/>
  <c r="Q1069" i="17"/>
  <c r="L1069" i="17" s="1"/>
  <c r="AA1069" i="17"/>
  <c r="I1069" i="17"/>
  <c r="Y1071" i="17"/>
  <c r="U1070" i="17"/>
  <c r="Z1070" i="17" s="1"/>
  <c r="S1070" i="17" s="1"/>
  <c r="H1069" i="17"/>
  <c r="G1069" i="17"/>
  <c r="R1072" i="17"/>
  <c r="W1071" i="17"/>
  <c r="T1071" i="17"/>
  <c r="O1070" i="17"/>
  <c r="N1070" i="17"/>
  <c r="P1070" i="17"/>
  <c r="M1070" i="17"/>
  <c r="E1071" i="17"/>
  <c r="V1071" i="17" s="1"/>
  <c r="F1070" i="17"/>
  <c r="K1069" i="17"/>
  <c r="AB1069" i="17" l="1"/>
  <c r="J1070" i="17"/>
  <c r="AF1069" i="17"/>
  <c r="AE1069" i="17"/>
  <c r="AC1069" i="17"/>
  <c r="X1069" i="17"/>
  <c r="Q1070" i="17"/>
  <c r="L1070" i="17" s="1"/>
  <c r="U1071" i="17"/>
  <c r="Z1071" i="17" s="1"/>
  <c r="S1071" i="17" s="1"/>
  <c r="AA1070" i="17"/>
  <c r="Y1072" i="17"/>
  <c r="G1070" i="17"/>
  <c r="H1070" i="17"/>
  <c r="I1070" i="17"/>
  <c r="R1073" i="17"/>
  <c r="W1072" i="17"/>
  <c r="T1072" i="17"/>
  <c r="K1070" i="17"/>
  <c r="O1071" i="17"/>
  <c r="N1071" i="17"/>
  <c r="M1071" i="17"/>
  <c r="E1072" i="17"/>
  <c r="U1072" i="17" s="1"/>
  <c r="P1071" i="17"/>
  <c r="F1071" i="17"/>
  <c r="AB1070" i="17" l="1"/>
  <c r="AD1070" i="17"/>
  <c r="AF1070" i="17"/>
  <c r="X1070" i="17"/>
  <c r="AB1071" i="17" s="1"/>
  <c r="AE1070" i="17"/>
  <c r="AC1070" i="17"/>
  <c r="Q1071" i="17"/>
  <c r="L1071" i="17" s="1"/>
  <c r="J1071" i="17"/>
  <c r="AA1071" i="17"/>
  <c r="V1072" i="17"/>
  <c r="Z1072" i="17" s="1"/>
  <c r="S1072" i="17" s="1"/>
  <c r="Y1073" i="17"/>
  <c r="H1071" i="17"/>
  <c r="G1071" i="17"/>
  <c r="K1071" i="17"/>
  <c r="AC1071" i="17"/>
  <c r="I1071" i="17"/>
  <c r="R1074" i="17"/>
  <c r="W1073" i="17"/>
  <c r="T1073" i="17"/>
  <c r="O1072" i="17"/>
  <c r="N1072" i="17"/>
  <c r="M1072" i="17"/>
  <c r="P1072" i="17"/>
  <c r="F1072" i="17"/>
  <c r="E1073" i="17"/>
  <c r="V1073" i="17" s="1"/>
  <c r="X1071" i="17" l="1"/>
  <c r="AF1071" i="17"/>
  <c r="AF1072" i="17" s="1"/>
  <c r="AE1071" i="17"/>
  <c r="AE1072" i="17" s="1"/>
  <c r="AD1071" i="17"/>
  <c r="AD1072" i="17" s="1"/>
  <c r="J1072" i="17"/>
  <c r="Q1072" i="17"/>
  <c r="L1072" i="17" s="1"/>
  <c r="AA1072" i="17"/>
  <c r="H1072" i="17"/>
  <c r="AC1072" i="17"/>
  <c r="Y1074" i="17"/>
  <c r="G1072" i="17"/>
  <c r="I1072" i="17"/>
  <c r="AB1072" i="17"/>
  <c r="U1073" i="17"/>
  <c r="Z1073" i="17" s="1"/>
  <c r="S1073" i="17" s="1"/>
  <c r="K1072" i="17"/>
  <c r="R1075" i="17"/>
  <c r="W1074" i="17"/>
  <c r="T1074" i="17"/>
  <c r="O1073" i="17"/>
  <c r="N1073" i="17"/>
  <c r="F1073" i="17"/>
  <c r="M1073" i="17"/>
  <c r="P1073" i="17"/>
  <c r="E1074" i="17"/>
  <c r="U1074" i="17" s="1"/>
  <c r="X1072" i="17" l="1"/>
  <c r="Q1073" i="17"/>
  <c r="L1073" i="17" s="1"/>
  <c r="AA1073" i="17"/>
  <c r="Y1075" i="17"/>
  <c r="G1073" i="17"/>
  <c r="K1073" i="17"/>
  <c r="AE1073" i="17"/>
  <c r="I1073" i="17"/>
  <c r="V1074" i="17"/>
  <c r="J1073" i="17"/>
  <c r="H1073" i="17"/>
  <c r="R1076" i="17"/>
  <c r="W1075" i="17"/>
  <c r="T1075" i="17"/>
  <c r="O1074" i="17"/>
  <c r="N1074" i="17"/>
  <c r="E1075" i="17"/>
  <c r="V1075" i="17" s="1"/>
  <c r="M1074" i="17"/>
  <c r="P1074" i="17"/>
  <c r="F1074" i="17"/>
  <c r="X1073" i="17" l="1"/>
  <c r="AC1073" i="17"/>
  <c r="AD1073" i="17"/>
  <c r="AB1073" i="17"/>
  <c r="AB1074" i="17" s="1"/>
  <c r="AF1073" i="17"/>
  <c r="AF1074" i="17" s="1"/>
  <c r="Q1074" i="17"/>
  <c r="L1074" i="17" s="1"/>
  <c r="AA1074" i="17"/>
  <c r="Z1074" i="17"/>
  <c r="S1074" i="17" s="1"/>
  <c r="U1075" i="17"/>
  <c r="AA1075" i="17" s="1"/>
  <c r="Y1076" i="17"/>
  <c r="AE1074" i="17"/>
  <c r="AC1074" i="17"/>
  <c r="J1074" i="17"/>
  <c r="AD1074" i="17"/>
  <c r="H1074" i="17"/>
  <c r="I1074" i="17"/>
  <c r="K1074" i="17"/>
  <c r="R1077" i="17"/>
  <c r="W1076" i="17"/>
  <c r="T1076" i="17"/>
  <c r="G1074" i="17"/>
  <c r="O1075" i="17"/>
  <c r="N1075" i="17"/>
  <c r="M1075" i="17"/>
  <c r="F1075" i="17"/>
  <c r="P1075" i="17"/>
  <c r="E1076" i="17"/>
  <c r="V1076" i="17" s="1"/>
  <c r="X1074" i="17" l="1"/>
  <c r="AB1075" i="17" s="1"/>
  <c r="Q1075" i="17"/>
  <c r="L1075" i="17" s="1"/>
  <c r="Z1075" i="17"/>
  <c r="S1075" i="17" s="1"/>
  <c r="AD1075" i="17"/>
  <c r="Y1077" i="17"/>
  <c r="AC1075" i="17"/>
  <c r="K1075" i="17"/>
  <c r="AF1075" i="17"/>
  <c r="AE1075" i="17"/>
  <c r="R1078" i="17"/>
  <c r="W1077" i="17"/>
  <c r="T1077" i="17"/>
  <c r="U1076" i="17"/>
  <c r="Z1076" i="17" s="1"/>
  <c r="S1076" i="17" s="1"/>
  <c r="H1075" i="17"/>
  <c r="I1075" i="17"/>
  <c r="J1075" i="17"/>
  <c r="G1075" i="17"/>
  <c r="O1076" i="17"/>
  <c r="N1076" i="17"/>
  <c r="F1076" i="17"/>
  <c r="E1077" i="17"/>
  <c r="V1077" i="17" s="1"/>
  <c r="M1076" i="17"/>
  <c r="P1076" i="17"/>
  <c r="X1075" i="17" l="1"/>
  <c r="Q1076" i="17"/>
  <c r="L1076" i="17" s="1"/>
  <c r="AA1076" i="17"/>
  <c r="X1076" i="17" s="1"/>
  <c r="K1076" i="17"/>
  <c r="Y1078" i="17"/>
  <c r="AE1076" i="17"/>
  <c r="AB1076" i="17"/>
  <c r="I1076" i="17"/>
  <c r="H1076" i="17"/>
  <c r="AF1076" i="17"/>
  <c r="AC1076" i="17"/>
  <c r="AD1076" i="17"/>
  <c r="U1077" i="17"/>
  <c r="Z1077" i="17" s="1"/>
  <c r="S1077" i="17" s="1"/>
  <c r="G1076" i="17"/>
  <c r="J1076" i="17"/>
  <c r="R1079" i="17"/>
  <c r="W1078" i="17"/>
  <c r="T1078" i="17"/>
  <c r="O1077" i="17"/>
  <c r="N1077" i="17"/>
  <c r="P1077" i="17"/>
  <c r="F1077" i="17"/>
  <c r="K1077" i="17" s="1"/>
  <c r="E1078" i="17"/>
  <c r="V1078" i="17" s="1"/>
  <c r="M1077" i="17"/>
  <c r="Q1077" i="17" l="1"/>
  <c r="L1077" i="17" s="1"/>
  <c r="U1078" i="17"/>
  <c r="Z1078" i="17" s="1"/>
  <c r="S1078" i="17" s="1"/>
  <c r="AD1077" i="17"/>
  <c r="AC1077" i="17"/>
  <c r="AA1077" i="17"/>
  <c r="X1077" i="17" s="1"/>
  <c r="Y1079" i="17"/>
  <c r="AE1077" i="17"/>
  <c r="AF1077" i="17"/>
  <c r="AB1077" i="17"/>
  <c r="R1080" i="17"/>
  <c r="W1079" i="17"/>
  <c r="T1079" i="17"/>
  <c r="O1078" i="17"/>
  <c r="N1078" i="17"/>
  <c r="M1078" i="17"/>
  <c r="F1078" i="17"/>
  <c r="K1078" i="17" s="1"/>
  <c r="P1078" i="17"/>
  <c r="E1079" i="17"/>
  <c r="V1079" i="17" s="1"/>
  <c r="H1077" i="17"/>
  <c r="I1077" i="17"/>
  <c r="J1077" i="17"/>
  <c r="G1077" i="17"/>
  <c r="AA1078" i="17" l="1"/>
  <c r="Q1078" i="17"/>
  <c r="L1078" i="17" s="1"/>
  <c r="Y1080" i="17"/>
  <c r="AC1078" i="17"/>
  <c r="AB1078" i="17"/>
  <c r="AF1078" i="17"/>
  <c r="AE1078" i="17"/>
  <c r="U1079" i="17"/>
  <c r="AA1079" i="17" s="1"/>
  <c r="AD1078" i="17"/>
  <c r="R1081" i="17"/>
  <c r="W1080" i="17"/>
  <c r="T1080" i="17"/>
  <c r="J1078" i="17"/>
  <c r="G1078" i="17"/>
  <c r="I1078" i="17"/>
  <c r="H1078" i="17"/>
  <c r="O1079" i="17"/>
  <c r="N1079" i="17"/>
  <c r="P1079" i="17"/>
  <c r="F1079" i="17"/>
  <c r="K1079" i="17" s="1"/>
  <c r="E1080" i="17"/>
  <c r="V1080" i="17" s="1"/>
  <c r="M1079" i="17"/>
  <c r="X1078" i="17" l="1"/>
  <c r="AE1079" i="17" s="1"/>
  <c r="Q1079" i="17"/>
  <c r="L1079" i="17" s="1"/>
  <c r="Z1079" i="17"/>
  <c r="S1079" i="17" s="1"/>
  <c r="G1079" i="17"/>
  <c r="Y1081" i="17"/>
  <c r="H1079" i="17"/>
  <c r="I1079" i="17"/>
  <c r="R1082" i="17"/>
  <c r="W1081" i="17"/>
  <c r="T1081" i="17"/>
  <c r="U1080" i="17"/>
  <c r="Z1080" i="17" s="1"/>
  <c r="O1080" i="17"/>
  <c r="N1080" i="17"/>
  <c r="P1080" i="17"/>
  <c r="E1081" i="17"/>
  <c r="V1081" i="17" s="1"/>
  <c r="F1080" i="17"/>
  <c r="K1080" i="17" s="1"/>
  <c r="M1080" i="17"/>
  <c r="J1079" i="17"/>
  <c r="AD1079" i="17" l="1"/>
  <c r="AC1079" i="17"/>
  <c r="AB1079" i="17"/>
  <c r="AF1079" i="17"/>
  <c r="X1079" i="17"/>
  <c r="AE1080" i="17" s="1"/>
  <c r="S1080" i="17"/>
  <c r="Q1080" i="17"/>
  <c r="L1080" i="17" s="1"/>
  <c r="AA1080" i="17"/>
  <c r="Y1082" i="17"/>
  <c r="G1080" i="17"/>
  <c r="I1080" i="17"/>
  <c r="H1080" i="17"/>
  <c r="AB1080" i="17"/>
  <c r="AD1080" i="17"/>
  <c r="U1081" i="17"/>
  <c r="J1080" i="17"/>
  <c r="R1083" i="17"/>
  <c r="W1082" i="17"/>
  <c r="T1082" i="17"/>
  <c r="O1081" i="17"/>
  <c r="N1081" i="17"/>
  <c r="M1081" i="17"/>
  <c r="P1081" i="17"/>
  <c r="E1082" i="17"/>
  <c r="V1082" i="17" s="1"/>
  <c r="F1081" i="17"/>
  <c r="AF1080" i="17" l="1"/>
  <c r="K1081" i="17"/>
  <c r="AC1080" i="17"/>
  <c r="X1080" i="17"/>
  <c r="AC1081" i="17" s="1"/>
  <c r="Q1081" i="17"/>
  <c r="L1081" i="17" s="1"/>
  <c r="AA1081" i="17"/>
  <c r="Z1081" i="17"/>
  <c r="S1081" i="17" s="1"/>
  <c r="U1082" i="17"/>
  <c r="Z1082" i="17" s="1"/>
  <c r="S1082" i="17" s="1"/>
  <c r="Y1083" i="17"/>
  <c r="R1084" i="17"/>
  <c r="W1083" i="17"/>
  <c r="T1083" i="17"/>
  <c r="H1081" i="17"/>
  <c r="O1082" i="17"/>
  <c r="N1082" i="17"/>
  <c r="P1082" i="17"/>
  <c r="M1082" i="17"/>
  <c r="F1082" i="17"/>
  <c r="E1083" i="17"/>
  <c r="V1083" i="17" s="1"/>
  <c r="G1081" i="17"/>
  <c r="I1081" i="17"/>
  <c r="J1081" i="17"/>
  <c r="K1082" i="17" l="1"/>
  <c r="AB1081" i="17"/>
  <c r="AF1081" i="17"/>
  <c r="AD1081" i="17"/>
  <c r="AE1081" i="17"/>
  <c r="Q1082" i="17"/>
  <c r="L1082" i="17" s="1"/>
  <c r="X1081" i="17"/>
  <c r="AA1082" i="17"/>
  <c r="Y1084" i="17"/>
  <c r="U1083" i="17"/>
  <c r="Z1083" i="17" s="1"/>
  <c r="S1083" i="17" s="1"/>
  <c r="R1085" i="17"/>
  <c r="W1084" i="17"/>
  <c r="T1084" i="17"/>
  <c r="J1082" i="17"/>
  <c r="I1082" i="17"/>
  <c r="G1082" i="17"/>
  <c r="H1082" i="17"/>
  <c r="O1083" i="17"/>
  <c r="N1083" i="17"/>
  <c r="M1083" i="17"/>
  <c r="P1083" i="17"/>
  <c r="E1084" i="17"/>
  <c r="V1084" i="17" s="1"/>
  <c r="F1083" i="17"/>
  <c r="AE1082" i="17" l="1"/>
  <c r="AF1082" i="17"/>
  <c r="X1082" i="17"/>
  <c r="AD1082" i="17"/>
  <c r="AD1083" i="17" s="1"/>
  <c r="AB1082" i="17"/>
  <c r="AB1083" i="17" s="1"/>
  <c r="AC1082" i="17"/>
  <c r="AC1083" i="17" s="1"/>
  <c r="K1083" i="17"/>
  <c r="Q1083" i="17"/>
  <c r="L1083" i="17" s="1"/>
  <c r="AA1083" i="17"/>
  <c r="Y1085" i="17"/>
  <c r="AE1083" i="17"/>
  <c r="U1084" i="17"/>
  <c r="Z1084" i="17" s="1"/>
  <c r="S1084" i="17" s="1"/>
  <c r="H1083" i="17"/>
  <c r="R1086" i="17"/>
  <c r="W1085" i="17"/>
  <c r="T1085" i="17"/>
  <c r="G1083" i="17"/>
  <c r="J1083" i="17"/>
  <c r="O1084" i="17"/>
  <c r="N1084" i="17"/>
  <c r="M1084" i="17"/>
  <c r="E1085" i="17"/>
  <c r="V1085" i="17" s="1"/>
  <c r="P1084" i="17"/>
  <c r="F1084" i="17"/>
  <c r="I1083" i="17"/>
  <c r="AF1083" i="17" l="1"/>
  <c r="X1083" i="17"/>
  <c r="K1084" i="17"/>
  <c r="Q1084" i="17"/>
  <c r="L1084" i="17" s="1"/>
  <c r="AA1084" i="17"/>
  <c r="U1085" i="17"/>
  <c r="Z1085" i="17" s="1"/>
  <c r="S1085" i="17" s="1"/>
  <c r="Y1086" i="17"/>
  <c r="R1087" i="17"/>
  <c r="W1086" i="17"/>
  <c r="T1086" i="17"/>
  <c r="I1084" i="17"/>
  <c r="J1084" i="17"/>
  <c r="O1085" i="17"/>
  <c r="N1085" i="17"/>
  <c r="P1085" i="17"/>
  <c r="M1085" i="17"/>
  <c r="F1085" i="17"/>
  <c r="E1086" i="17"/>
  <c r="V1086" i="17" s="1"/>
  <c r="G1084" i="17"/>
  <c r="H1084" i="17"/>
  <c r="AF1084" i="17" l="1"/>
  <c r="AB1084" i="17"/>
  <c r="I1085" i="17"/>
  <c r="K1085" i="17"/>
  <c r="AE1084" i="17"/>
  <c r="AC1084" i="17"/>
  <c r="AD1084" i="17"/>
  <c r="X1084" i="17"/>
  <c r="AF1085" i="17" s="1"/>
  <c r="Q1085" i="17"/>
  <c r="L1085" i="17" s="1"/>
  <c r="J1085" i="17"/>
  <c r="AA1085" i="17"/>
  <c r="Y1087" i="17"/>
  <c r="H1085" i="17"/>
  <c r="U1086" i="17"/>
  <c r="Z1086" i="17" s="1"/>
  <c r="S1086" i="17" s="1"/>
  <c r="G1085" i="17"/>
  <c r="R1088" i="17"/>
  <c r="W1087" i="17"/>
  <c r="T1087" i="17"/>
  <c r="O1086" i="17"/>
  <c r="N1086" i="17"/>
  <c r="P1086" i="17"/>
  <c r="E1087" i="17"/>
  <c r="U1087" i="17" s="1"/>
  <c r="M1086" i="17"/>
  <c r="F1086" i="17"/>
  <c r="X1085" i="17" l="1"/>
  <c r="AD1085" i="17"/>
  <c r="AE1085" i="17"/>
  <c r="AB1085" i="17"/>
  <c r="V1087" i="17"/>
  <c r="Z1087" i="17" s="1"/>
  <c r="S1087" i="17" s="1"/>
  <c r="AC1085" i="17"/>
  <c r="K1086" i="17"/>
  <c r="AA1087" i="17"/>
  <c r="Q1086" i="17"/>
  <c r="L1086" i="17" s="1"/>
  <c r="AA1086" i="17"/>
  <c r="Y1088" i="17"/>
  <c r="R1089" i="17"/>
  <c r="W1088" i="17"/>
  <c r="T1088" i="17"/>
  <c r="I1086" i="17"/>
  <c r="G1086" i="17"/>
  <c r="J1086" i="17"/>
  <c r="O1087" i="17"/>
  <c r="N1087" i="17"/>
  <c r="P1087" i="17"/>
  <c r="F1087" i="17"/>
  <c r="M1087" i="17"/>
  <c r="E1088" i="17"/>
  <c r="V1088" i="17" s="1"/>
  <c r="H1086" i="17"/>
  <c r="AE1086" i="17" l="1"/>
  <c r="AB1086" i="17"/>
  <c r="AF1086" i="17"/>
  <c r="AD1086" i="17"/>
  <c r="AC1086" i="17"/>
  <c r="Q1087" i="17"/>
  <c r="L1087" i="17" s="1"/>
  <c r="K1087" i="17"/>
  <c r="X1086" i="17"/>
  <c r="X1087" i="17" s="1"/>
  <c r="Y1089" i="17"/>
  <c r="I1087" i="17"/>
  <c r="G1087" i="17"/>
  <c r="U1088" i="17"/>
  <c r="Z1088" i="17" s="1"/>
  <c r="S1088" i="17" s="1"/>
  <c r="H1087" i="17"/>
  <c r="J1087" i="17"/>
  <c r="R1090" i="17"/>
  <c r="W1089" i="17"/>
  <c r="T1089" i="17"/>
  <c r="O1088" i="17"/>
  <c r="N1088" i="17"/>
  <c r="M1088" i="17"/>
  <c r="F1088" i="17"/>
  <c r="P1088" i="17"/>
  <c r="E1089" i="17"/>
  <c r="V1089" i="17" s="1"/>
  <c r="AB1087" i="17" l="1"/>
  <c r="AB1088" i="17" s="1"/>
  <c r="K1088" i="17"/>
  <c r="AD1087" i="17"/>
  <c r="AD1088" i="17" s="1"/>
  <c r="AF1087" i="17"/>
  <c r="AF1088" i="17" s="1"/>
  <c r="AC1087" i="17"/>
  <c r="AC1088" i="17" s="1"/>
  <c r="AE1087" i="17"/>
  <c r="AE1088" i="17" s="1"/>
  <c r="Q1088" i="17"/>
  <c r="L1088" i="17" s="1"/>
  <c r="AA1088" i="17"/>
  <c r="X1088" i="17" s="1"/>
  <c r="U1089" i="17"/>
  <c r="Z1089" i="17" s="1"/>
  <c r="S1089" i="17" s="1"/>
  <c r="Y1090" i="17"/>
  <c r="J1088" i="17"/>
  <c r="R1091" i="17"/>
  <c r="W1090" i="17"/>
  <c r="T1090" i="17"/>
  <c r="G1088" i="17"/>
  <c r="I1088" i="17"/>
  <c r="H1088" i="17"/>
  <c r="N1089" i="17"/>
  <c r="O1089" i="17"/>
  <c r="E1090" i="17"/>
  <c r="V1090" i="17" s="1"/>
  <c r="F1089" i="17"/>
  <c r="P1089" i="17"/>
  <c r="M1089" i="17"/>
  <c r="K1089" i="17" l="1"/>
  <c r="Q1089" i="17"/>
  <c r="L1089" i="17" s="1"/>
  <c r="AA1089" i="17"/>
  <c r="Y1091" i="17"/>
  <c r="AF1089" i="17"/>
  <c r="AB1089" i="17"/>
  <c r="J1089" i="17"/>
  <c r="H1089" i="17"/>
  <c r="I1089" i="17"/>
  <c r="AD1089" i="17"/>
  <c r="AE1089" i="17"/>
  <c r="G1089" i="17"/>
  <c r="AC1089" i="17"/>
  <c r="U1090" i="17"/>
  <c r="Z1090" i="17" s="1"/>
  <c r="S1090" i="17" s="1"/>
  <c r="R1092" i="17"/>
  <c r="W1091" i="17"/>
  <c r="T1091" i="17"/>
  <c r="O1090" i="17"/>
  <c r="N1090" i="17"/>
  <c r="M1090" i="17"/>
  <c r="E1091" i="17"/>
  <c r="V1091" i="17" s="1"/>
  <c r="P1090" i="17"/>
  <c r="F1090" i="17"/>
  <c r="X1089" i="17" l="1"/>
  <c r="Q1090" i="17"/>
  <c r="L1090" i="17" s="1"/>
  <c r="AA1090" i="17"/>
  <c r="J1090" i="17"/>
  <c r="AE1090" i="17"/>
  <c r="U1091" i="17"/>
  <c r="Z1091" i="17" s="1"/>
  <c r="S1091" i="17" s="1"/>
  <c r="Y1092" i="17"/>
  <c r="AC1090" i="17"/>
  <c r="AB1090" i="17"/>
  <c r="AF1090" i="17"/>
  <c r="G1090" i="17"/>
  <c r="AD1090" i="17"/>
  <c r="H1090" i="17"/>
  <c r="R1093" i="17"/>
  <c r="W1092" i="17"/>
  <c r="T1092" i="17"/>
  <c r="K1090" i="17"/>
  <c r="I1090" i="17"/>
  <c r="O1091" i="17"/>
  <c r="N1091" i="17"/>
  <c r="E1092" i="17"/>
  <c r="V1092" i="17" s="1"/>
  <c r="F1091" i="17"/>
  <c r="P1091" i="17"/>
  <c r="M1091" i="17"/>
  <c r="X1090" i="17" l="1"/>
  <c r="AB1091" i="17" s="1"/>
  <c r="Q1091" i="17"/>
  <c r="L1091" i="17" s="1"/>
  <c r="U1092" i="17"/>
  <c r="Z1092" i="17" s="1"/>
  <c r="S1092" i="17" s="1"/>
  <c r="AA1091" i="17"/>
  <c r="Y1093" i="17"/>
  <c r="AC1091" i="17"/>
  <c r="R1094" i="17"/>
  <c r="W1093" i="17"/>
  <c r="T1093" i="17"/>
  <c r="I1091" i="17"/>
  <c r="G1091" i="17"/>
  <c r="O1092" i="17"/>
  <c r="N1092" i="17"/>
  <c r="F1092" i="17"/>
  <c r="P1092" i="17"/>
  <c r="E1093" i="17"/>
  <c r="V1093" i="17" s="1"/>
  <c r="M1092" i="17"/>
  <c r="K1091" i="17"/>
  <c r="H1091" i="17"/>
  <c r="J1091" i="17"/>
  <c r="AF1091" i="17" l="1"/>
  <c r="AE1091" i="17"/>
  <c r="AD1091" i="17"/>
  <c r="X1091" i="17"/>
  <c r="AB1092" i="17" s="1"/>
  <c r="Q1092" i="17"/>
  <c r="L1092" i="17" s="1"/>
  <c r="AA1092" i="17"/>
  <c r="AD1092" i="17"/>
  <c r="Y1094" i="17"/>
  <c r="R1095" i="17"/>
  <c r="W1094" i="17"/>
  <c r="T1094" i="17"/>
  <c r="U1093" i="17"/>
  <c r="Z1093" i="17" s="1"/>
  <c r="S1093" i="17" s="1"/>
  <c r="I1092" i="17"/>
  <c r="G1092" i="17"/>
  <c r="J1092" i="17"/>
  <c r="H1092" i="17"/>
  <c r="K1092" i="17"/>
  <c r="O1093" i="17"/>
  <c r="N1093" i="17"/>
  <c r="F1093" i="17"/>
  <c r="M1093" i="17"/>
  <c r="P1093" i="17"/>
  <c r="E1094" i="17"/>
  <c r="V1094" i="17" s="1"/>
  <c r="AE1092" i="17" l="1"/>
  <c r="AC1092" i="17"/>
  <c r="AF1092" i="17"/>
  <c r="X1092" i="17"/>
  <c r="Q1093" i="17"/>
  <c r="L1093" i="17" s="1"/>
  <c r="AA1093" i="17"/>
  <c r="G1093" i="17"/>
  <c r="Y1095" i="17"/>
  <c r="I1093" i="17"/>
  <c r="U1094" i="17"/>
  <c r="Z1094" i="17" s="1"/>
  <c r="S1094" i="17" s="1"/>
  <c r="K1093" i="17"/>
  <c r="H1093" i="17"/>
  <c r="J1093" i="17"/>
  <c r="R1096" i="17"/>
  <c r="W1095" i="17"/>
  <c r="T1095" i="17"/>
  <c r="O1094" i="17"/>
  <c r="N1094" i="17"/>
  <c r="M1094" i="17"/>
  <c r="F1094" i="17"/>
  <c r="P1094" i="17"/>
  <c r="E1095" i="17"/>
  <c r="V1095" i="17" s="1"/>
  <c r="AF1093" i="17" l="1"/>
  <c r="AC1093" i="17"/>
  <c r="AD1093" i="17"/>
  <c r="AE1093" i="17"/>
  <c r="AB1093" i="17"/>
  <c r="X1093" i="17"/>
  <c r="AF1094" i="17" s="1"/>
  <c r="Q1094" i="17"/>
  <c r="L1094" i="17" s="1"/>
  <c r="AA1094" i="17"/>
  <c r="U1095" i="17"/>
  <c r="Z1095" i="17" s="1"/>
  <c r="S1095" i="17" s="1"/>
  <c r="I1094" i="17"/>
  <c r="Y1096" i="17"/>
  <c r="H1094" i="17"/>
  <c r="G1094" i="17"/>
  <c r="K1094" i="17"/>
  <c r="R1097" i="17"/>
  <c r="W1096" i="17"/>
  <c r="T1096" i="17"/>
  <c r="J1094" i="17"/>
  <c r="O1095" i="17"/>
  <c r="N1095" i="17"/>
  <c r="M1095" i="17"/>
  <c r="E1096" i="17"/>
  <c r="V1096" i="17" s="1"/>
  <c r="F1095" i="17"/>
  <c r="P1095" i="17"/>
  <c r="AB1094" i="17" l="1"/>
  <c r="AD1094" i="17"/>
  <c r="X1094" i="17"/>
  <c r="AF1095" i="17" s="1"/>
  <c r="AE1094" i="17"/>
  <c r="AC1094" i="17"/>
  <c r="AC1095" i="17" s="1"/>
  <c r="Q1095" i="17"/>
  <c r="L1095" i="17" s="1"/>
  <c r="AD1095" i="17"/>
  <c r="AA1095" i="17"/>
  <c r="X1095" i="17" s="1"/>
  <c r="Y1097" i="17"/>
  <c r="G1095" i="17"/>
  <c r="K1095" i="17"/>
  <c r="H1095" i="17"/>
  <c r="U1096" i="17"/>
  <c r="Z1096" i="17" s="1"/>
  <c r="S1096" i="17" s="1"/>
  <c r="AB1095" i="17"/>
  <c r="AE1095" i="17"/>
  <c r="R1098" i="17"/>
  <c r="W1097" i="17"/>
  <c r="T1097" i="17"/>
  <c r="J1095" i="17"/>
  <c r="I1095" i="17"/>
  <c r="O1096" i="17"/>
  <c r="N1096" i="17"/>
  <c r="P1096" i="17"/>
  <c r="F1096" i="17"/>
  <c r="E1097" i="17"/>
  <c r="V1097" i="17" s="1"/>
  <c r="M1096" i="17"/>
  <c r="K1096" i="17" l="1"/>
  <c r="Q1096" i="17"/>
  <c r="L1096" i="17" s="1"/>
  <c r="AA1096" i="17"/>
  <c r="Y1098" i="17"/>
  <c r="AF1096" i="17"/>
  <c r="AE1096" i="17"/>
  <c r="AB1096" i="17"/>
  <c r="J1096" i="17"/>
  <c r="AC1096" i="17"/>
  <c r="AD1096" i="17"/>
  <c r="U1097" i="17"/>
  <c r="Z1097" i="17" s="1"/>
  <c r="S1097" i="17" s="1"/>
  <c r="H1096" i="17"/>
  <c r="G1096" i="17"/>
  <c r="R1099" i="17"/>
  <c r="W1098" i="17"/>
  <c r="T1098" i="17"/>
  <c r="O1097" i="17"/>
  <c r="N1097" i="17"/>
  <c r="M1097" i="17"/>
  <c r="F1097" i="17"/>
  <c r="P1097" i="17"/>
  <c r="E1098" i="17"/>
  <c r="U1098" i="17" s="1"/>
  <c r="I1096" i="17"/>
  <c r="X1096" i="17" l="1"/>
  <c r="AE1097" i="17" s="1"/>
  <c r="Q1097" i="17"/>
  <c r="L1097" i="17" s="1"/>
  <c r="AA1097" i="17"/>
  <c r="Y1099" i="17"/>
  <c r="V1098" i="17"/>
  <c r="Z1098" i="17" s="1"/>
  <c r="S1098" i="17" s="1"/>
  <c r="J1097" i="17"/>
  <c r="AB1097" i="17"/>
  <c r="G1097" i="17"/>
  <c r="R1100" i="17"/>
  <c r="W1099" i="17"/>
  <c r="T1099" i="17"/>
  <c r="I1097" i="17"/>
  <c r="I1098" i="17" s="1"/>
  <c r="K1097" i="17"/>
  <c r="O1098" i="17"/>
  <c r="N1098" i="17"/>
  <c r="E1099" i="17"/>
  <c r="V1099" i="17" s="1"/>
  <c r="P1098" i="17"/>
  <c r="F1098" i="17"/>
  <c r="M1098" i="17"/>
  <c r="H1097" i="17"/>
  <c r="AC1097" i="17" l="1"/>
  <c r="AF1097" i="17"/>
  <c r="AD1097" i="17"/>
  <c r="X1097" i="17"/>
  <c r="AC1098" i="17" s="1"/>
  <c r="Q1098" i="17"/>
  <c r="L1098" i="17" s="1"/>
  <c r="AA1098" i="17"/>
  <c r="AF1098" i="17"/>
  <c r="AE1098" i="17"/>
  <c r="Y1100" i="17"/>
  <c r="J1098" i="17"/>
  <c r="U1099" i="17"/>
  <c r="Z1099" i="17" s="1"/>
  <c r="S1099" i="17" s="1"/>
  <c r="H1098" i="17"/>
  <c r="G1098" i="17"/>
  <c r="R1101" i="17"/>
  <c r="W1100" i="17"/>
  <c r="T1100" i="17"/>
  <c r="K1098" i="17"/>
  <c r="N1099" i="17"/>
  <c r="O1099" i="17"/>
  <c r="M1099" i="17"/>
  <c r="F1099" i="17"/>
  <c r="E1100" i="17"/>
  <c r="V1100" i="17" s="1"/>
  <c r="P1099" i="17"/>
  <c r="AD1098" i="17" l="1"/>
  <c r="AB1098" i="17"/>
  <c r="X1098" i="17"/>
  <c r="AB1099" i="17" s="1"/>
  <c r="Q1099" i="17"/>
  <c r="L1099" i="17" s="1"/>
  <c r="J1099" i="17"/>
  <c r="AA1099" i="17"/>
  <c r="Y1101" i="17"/>
  <c r="U1100" i="17"/>
  <c r="Z1100" i="17" s="1"/>
  <c r="S1100" i="17" s="1"/>
  <c r="K1099" i="17"/>
  <c r="G1099" i="17"/>
  <c r="I1099" i="17"/>
  <c r="R1102" i="17"/>
  <c r="W1101" i="17"/>
  <c r="T1101" i="17"/>
  <c r="H1099" i="17"/>
  <c r="O1100" i="17"/>
  <c r="N1100" i="17"/>
  <c r="F1100" i="17"/>
  <c r="M1100" i="17"/>
  <c r="P1100" i="17"/>
  <c r="E1101" i="17"/>
  <c r="V1101" i="17" s="1"/>
  <c r="AE1099" i="17" l="1"/>
  <c r="AD1099" i="17"/>
  <c r="AF1099" i="17"/>
  <c r="AC1099" i="17"/>
  <c r="J1100" i="17"/>
  <c r="X1099" i="17"/>
  <c r="AE1100" i="17" s="1"/>
  <c r="Q1100" i="17"/>
  <c r="L1100" i="17" s="1"/>
  <c r="AA1100" i="17"/>
  <c r="Y1102" i="17"/>
  <c r="U1101" i="17"/>
  <c r="Z1101" i="17" s="1"/>
  <c r="S1101" i="17" s="1"/>
  <c r="R1103" i="17"/>
  <c r="W1102" i="17"/>
  <c r="T1102" i="17"/>
  <c r="G1100" i="17"/>
  <c r="K1100" i="17"/>
  <c r="H1100" i="17"/>
  <c r="I1100" i="17"/>
  <c r="O1101" i="17"/>
  <c r="N1101" i="17"/>
  <c r="P1101" i="17"/>
  <c r="M1101" i="17"/>
  <c r="E1102" i="17"/>
  <c r="V1102" i="17" s="1"/>
  <c r="F1101" i="17"/>
  <c r="J1101" i="17" s="1"/>
  <c r="AC1100" i="17" l="1"/>
  <c r="AF1100" i="17"/>
  <c r="AD1100" i="17"/>
  <c r="AB1100" i="17"/>
  <c r="X1100" i="17"/>
  <c r="Q1101" i="17"/>
  <c r="L1101" i="17" s="1"/>
  <c r="AA1101" i="17"/>
  <c r="X1101" i="17" s="1"/>
  <c r="Y1103" i="17"/>
  <c r="U1102" i="17"/>
  <c r="Z1102" i="17" s="1"/>
  <c r="S1102" i="17" s="1"/>
  <c r="I1101" i="17"/>
  <c r="R1104" i="17"/>
  <c r="W1103" i="17"/>
  <c r="T1103" i="17"/>
  <c r="H1101" i="17"/>
  <c r="O1102" i="17"/>
  <c r="N1102" i="17"/>
  <c r="M1102" i="17"/>
  <c r="F1102" i="17"/>
  <c r="E1103" i="17"/>
  <c r="V1103" i="17" s="1"/>
  <c r="P1102" i="17"/>
  <c r="K1101" i="17"/>
  <c r="G1101" i="17"/>
  <c r="AB1101" i="17" l="1"/>
  <c r="AB1102" i="17" s="1"/>
  <c r="AE1101" i="17"/>
  <c r="AE1102" i="17" s="1"/>
  <c r="AD1101" i="17"/>
  <c r="AD1102" i="17" s="1"/>
  <c r="J1102" i="17"/>
  <c r="AC1101" i="17"/>
  <c r="AC1102" i="17" s="1"/>
  <c r="AF1101" i="17"/>
  <c r="AF1102" i="17" s="1"/>
  <c r="Q1102" i="17"/>
  <c r="L1102" i="17" s="1"/>
  <c r="AA1102" i="17"/>
  <c r="Y1104" i="17"/>
  <c r="I1102" i="17"/>
  <c r="U1103" i="17"/>
  <c r="Z1103" i="17" s="1"/>
  <c r="S1103" i="17" s="1"/>
  <c r="G1102" i="17"/>
  <c r="R1105" i="17"/>
  <c r="W1104" i="17"/>
  <c r="T1104" i="17"/>
  <c r="K1102" i="17"/>
  <c r="H1102" i="17"/>
  <c r="O1103" i="17"/>
  <c r="N1103" i="17"/>
  <c r="M1103" i="17"/>
  <c r="F1103" i="17"/>
  <c r="P1103" i="17"/>
  <c r="E1104" i="17"/>
  <c r="V1104" i="17" s="1"/>
  <c r="X1102" i="17" l="1"/>
  <c r="AE1103" i="17" s="1"/>
  <c r="Q1103" i="17"/>
  <c r="L1103" i="17" s="1"/>
  <c r="AA1103" i="17"/>
  <c r="Y1105" i="17"/>
  <c r="H1103" i="17"/>
  <c r="U1104" i="17"/>
  <c r="Z1104" i="17" s="1"/>
  <c r="S1104" i="17" s="1"/>
  <c r="R1106" i="17"/>
  <c r="W1105" i="17"/>
  <c r="T1105" i="17"/>
  <c r="J1103" i="17"/>
  <c r="I1103" i="17"/>
  <c r="K1103" i="17"/>
  <c r="G1103" i="17"/>
  <c r="O1104" i="17"/>
  <c r="N1104" i="17"/>
  <c r="E1105" i="17"/>
  <c r="V1105" i="17" s="1"/>
  <c r="F1104" i="17"/>
  <c r="P1104" i="17"/>
  <c r="M1104" i="17"/>
  <c r="AD1103" i="17" l="1"/>
  <c r="AC1103" i="17"/>
  <c r="AB1103" i="17"/>
  <c r="AF1103" i="17"/>
  <c r="X1103" i="17"/>
  <c r="AB1104" i="17" s="1"/>
  <c r="I1104" i="17"/>
  <c r="Q1104" i="17"/>
  <c r="L1104" i="17" s="1"/>
  <c r="AA1104" i="17"/>
  <c r="Y1106" i="17"/>
  <c r="K1104" i="17"/>
  <c r="H1104" i="17"/>
  <c r="G1104" i="17"/>
  <c r="U1105" i="17"/>
  <c r="Z1105" i="17" s="1"/>
  <c r="S1105" i="17" s="1"/>
  <c r="R1107" i="17"/>
  <c r="W1106" i="17"/>
  <c r="T1106" i="17"/>
  <c r="J1104" i="17"/>
  <c r="O1105" i="17"/>
  <c r="N1105" i="17"/>
  <c r="E1106" i="17"/>
  <c r="U1106" i="17" s="1"/>
  <c r="M1105" i="17"/>
  <c r="P1105" i="17"/>
  <c r="F1105" i="17"/>
  <c r="AD1104" i="17" l="1"/>
  <c r="X1104" i="17"/>
  <c r="AF1104" i="17"/>
  <c r="AF1105" i="17" s="1"/>
  <c r="AE1104" i="17"/>
  <c r="AC1104" i="17"/>
  <c r="AC1105" i="17" s="1"/>
  <c r="Q1105" i="17"/>
  <c r="L1105" i="17" s="1"/>
  <c r="AA1105" i="17"/>
  <c r="J1105" i="17"/>
  <c r="Y1107" i="17"/>
  <c r="V1106" i="17"/>
  <c r="Z1106" i="17" s="1"/>
  <c r="S1106" i="17" s="1"/>
  <c r="G1105" i="17"/>
  <c r="AB1105" i="17"/>
  <c r="AE1105" i="17"/>
  <c r="R1108" i="17"/>
  <c r="W1107" i="17"/>
  <c r="T1107" i="17"/>
  <c r="O1106" i="17"/>
  <c r="N1106" i="17"/>
  <c r="P1106" i="17"/>
  <c r="E1107" i="17"/>
  <c r="U1107" i="17" s="1"/>
  <c r="F1106" i="17"/>
  <c r="M1106" i="17"/>
  <c r="H1105" i="17"/>
  <c r="I1105" i="17"/>
  <c r="K1105" i="17"/>
  <c r="AD1105" i="17" l="1"/>
  <c r="X1105" i="17"/>
  <c r="AC1106" i="17" s="1"/>
  <c r="Q1106" i="17"/>
  <c r="L1106" i="17" s="1"/>
  <c r="V1107" i="17"/>
  <c r="AA1107" i="17" s="1"/>
  <c r="AA1106" i="17"/>
  <c r="G1106" i="17"/>
  <c r="K1106" i="17"/>
  <c r="Y1108" i="17"/>
  <c r="I1106" i="17"/>
  <c r="H1106" i="17"/>
  <c r="R1109" i="17"/>
  <c r="W1108" i="17"/>
  <c r="T1108" i="17"/>
  <c r="O1107" i="17"/>
  <c r="N1107" i="17"/>
  <c r="M1107" i="17"/>
  <c r="P1107" i="17"/>
  <c r="F1107" i="17"/>
  <c r="E1108" i="17"/>
  <c r="U1108" i="17" s="1"/>
  <c r="J1106" i="17"/>
  <c r="AE1106" i="17" l="1"/>
  <c r="AF1106" i="17"/>
  <c r="AB1106" i="17"/>
  <c r="AD1106" i="17"/>
  <c r="X1106" i="17"/>
  <c r="Q1107" i="17"/>
  <c r="L1107" i="17" s="1"/>
  <c r="G1107" i="17"/>
  <c r="Z1107" i="17"/>
  <c r="S1107" i="17" s="1"/>
  <c r="Y1109" i="17"/>
  <c r="J1107" i="17"/>
  <c r="I1107" i="17"/>
  <c r="V1108" i="17"/>
  <c r="AA1108" i="17" s="1"/>
  <c r="R1110" i="17"/>
  <c r="W1109" i="17"/>
  <c r="T1109" i="17"/>
  <c r="O1108" i="17"/>
  <c r="N1108" i="17"/>
  <c r="P1108" i="17"/>
  <c r="M1108" i="17"/>
  <c r="E1109" i="17"/>
  <c r="V1109" i="17" s="1"/>
  <c r="F1108" i="17"/>
  <c r="K1107" i="17"/>
  <c r="H1107" i="17"/>
  <c r="AE1107" i="17" l="1"/>
  <c r="AB1107" i="17"/>
  <c r="AD1107" i="17"/>
  <c r="AC1107" i="17"/>
  <c r="AF1107" i="17"/>
  <c r="K1108" i="17"/>
  <c r="Q1108" i="17"/>
  <c r="L1108" i="17" s="1"/>
  <c r="G1108" i="17"/>
  <c r="X1107" i="17"/>
  <c r="Z1108" i="17"/>
  <c r="S1108" i="17" s="1"/>
  <c r="Y1110" i="17"/>
  <c r="H1108" i="17"/>
  <c r="J1108" i="17"/>
  <c r="U1109" i="17"/>
  <c r="Z1109" i="17" s="1"/>
  <c r="R1111" i="17"/>
  <c r="W1110" i="17"/>
  <c r="T1110" i="17"/>
  <c r="I1108" i="17"/>
  <c r="O1109" i="17"/>
  <c r="N1109" i="17"/>
  <c r="F1109" i="17"/>
  <c r="E1110" i="17"/>
  <c r="U1110" i="17" s="1"/>
  <c r="M1109" i="17"/>
  <c r="P1109" i="17"/>
  <c r="AE1108" i="17" l="1"/>
  <c r="AC1108" i="17"/>
  <c r="AF1108" i="17"/>
  <c r="G1109" i="17"/>
  <c r="S1109" i="17"/>
  <c r="AD1108" i="17"/>
  <c r="AB1108" i="17"/>
  <c r="X1108" i="17"/>
  <c r="Q1109" i="17"/>
  <c r="L1109" i="17" s="1"/>
  <c r="AA1109" i="17"/>
  <c r="Y1111" i="17"/>
  <c r="J1109" i="17"/>
  <c r="H1109" i="17"/>
  <c r="V1110" i="17"/>
  <c r="Z1110" i="17" s="1"/>
  <c r="S1110" i="17" s="1"/>
  <c r="R1112" i="17"/>
  <c r="W1111" i="17"/>
  <c r="T1111" i="17"/>
  <c r="I1109" i="17"/>
  <c r="O1110" i="17"/>
  <c r="N1110" i="17"/>
  <c r="M1110" i="17"/>
  <c r="F1110" i="17"/>
  <c r="E1111" i="17"/>
  <c r="V1111" i="17" s="1"/>
  <c r="P1110" i="17"/>
  <c r="K1109" i="17"/>
  <c r="AB1109" i="17" l="1"/>
  <c r="X1109" i="17"/>
  <c r="AE1109" i="17"/>
  <c r="G1110" i="17"/>
  <c r="AC1109" i="17"/>
  <c r="AD1109" i="17"/>
  <c r="AF1109" i="17"/>
  <c r="Q1110" i="17"/>
  <c r="L1110" i="17" s="1"/>
  <c r="AA1110" i="17"/>
  <c r="Y1112" i="17"/>
  <c r="I1110" i="17"/>
  <c r="H1110" i="17"/>
  <c r="U1111" i="17"/>
  <c r="Z1111" i="17" s="1"/>
  <c r="S1111" i="17" s="1"/>
  <c r="K1110" i="17"/>
  <c r="J1110" i="17"/>
  <c r="R1113" i="17"/>
  <c r="W1112" i="17"/>
  <c r="T1112" i="17"/>
  <c r="O1111" i="17"/>
  <c r="N1111" i="17"/>
  <c r="E1112" i="17"/>
  <c r="V1112" i="17" s="1"/>
  <c r="M1111" i="17"/>
  <c r="F1111" i="17"/>
  <c r="P1111" i="17"/>
  <c r="AE1110" i="17" l="1"/>
  <c r="AB1110" i="17"/>
  <c r="AF1110" i="17"/>
  <c r="AC1110" i="17"/>
  <c r="AD1110" i="17"/>
  <c r="X1110" i="17"/>
  <c r="AF1111" i="17" s="1"/>
  <c r="G1111" i="17"/>
  <c r="Q1111" i="17"/>
  <c r="L1111" i="17" s="1"/>
  <c r="AA1111" i="17"/>
  <c r="Y1113" i="17"/>
  <c r="U1112" i="17"/>
  <c r="Z1112" i="17" s="1"/>
  <c r="S1112" i="17" s="1"/>
  <c r="J1111" i="17"/>
  <c r="R1114" i="17"/>
  <c r="W1113" i="17"/>
  <c r="T1113" i="17"/>
  <c r="I1111" i="17"/>
  <c r="K1111" i="17"/>
  <c r="H1111" i="17"/>
  <c r="O1112" i="17"/>
  <c r="N1112" i="17"/>
  <c r="P1112" i="17"/>
  <c r="F1112" i="17"/>
  <c r="E1113" i="17"/>
  <c r="V1113" i="17" s="1"/>
  <c r="M1112" i="17"/>
  <c r="AE1111" i="17" l="1"/>
  <c r="AD1111" i="17"/>
  <c r="AB1111" i="17"/>
  <c r="AC1111" i="17"/>
  <c r="X1111" i="17"/>
  <c r="AD1112" i="17" s="1"/>
  <c r="G1112" i="17"/>
  <c r="Q1112" i="17"/>
  <c r="L1112" i="17" s="1"/>
  <c r="AA1112" i="17"/>
  <c r="Y1114" i="17"/>
  <c r="J1112" i="17"/>
  <c r="K1112" i="17"/>
  <c r="U1113" i="17"/>
  <c r="Z1113" i="17" s="1"/>
  <c r="S1113" i="17" s="1"/>
  <c r="H1112" i="17"/>
  <c r="R1115" i="17"/>
  <c r="W1114" i="17"/>
  <c r="T1114" i="17"/>
  <c r="I1112" i="17"/>
  <c r="O1113" i="17"/>
  <c r="N1113" i="17"/>
  <c r="M1113" i="17"/>
  <c r="E1114" i="17"/>
  <c r="V1114" i="17" s="1"/>
  <c r="P1113" i="17"/>
  <c r="F1113" i="17"/>
  <c r="AF1112" i="17" l="1"/>
  <c r="AB1112" i="17"/>
  <c r="AC1112" i="17"/>
  <c r="AE1112" i="17"/>
  <c r="G1113" i="17"/>
  <c r="X1112" i="17"/>
  <c r="AC1113" i="17" s="1"/>
  <c r="Q1113" i="17"/>
  <c r="L1113" i="17" s="1"/>
  <c r="AA1113" i="17"/>
  <c r="Y1115" i="17"/>
  <c r="U1114" i="17"/>
  <c r="Z1114" i="17" s="1"/>
  <c r="S1114" i="17" s="1"/>
  <c r="R1116" i="17"/>
  <c r="W1115" i="17"/>
  <c r="T1115" i="17"/>
  <c r="J1113" i="17"/>
  <c r="I1113" i="17"/>
  <c r="K1113" i="17"/>
  <c r="O1114" i="17"/>
  <c r="N1114" i="17"/>
  <c r="M1114" i="17"/>
  <c r="F1114" i="17"/>
  <c r="P1114" i="17"/>
  <c r="E1115" i="17"/>
  <c r="V1115" i="17" s="1"/>
  <c r="H1113" i="17"/>
  <c r="AF1113" i="17" l="1"/>
  <c r="AD1113" i="17"/>
  <c r="AE1113" i="17"/>
  <c r="X1113" i="17"/>
  <c r="AB1113" i="17"/>
  <c r="AB1114" i="17" s="1"/>
  <c r="Q1114" i="17"/>
  <c r="L1114" i="17" s="1"/>
  <c r="AA1114" i="17"/>
  <c r="Y1116" i="17"/>
  <c r="I1114" i="17"/>
  <c r="K1114" i="17"/>
  <c r="U1115" i="17"/>
  <c r="Z1115" i="17" s="1"/>
  <c r="S1115" i="17" s="1"/>
  <c r="G1114" i="17"/>
  <c r="J1114" i="17"/>
  <c r="H1114" i="17"/>
  <c r="R1117" i="17"/>
  <c r="W1116" i="17"/>
  <c r="T1116" i="17"/>
  <c r="O1115" i="17"/>
  <c r="N1115" i="17"/>
  <c r="P1115" i="17"/>
  <c r="M1115" i="17"/>
  <c r="E1116" i="17"/>
  <c r="V1116" i="17" s="1"/>
  <c r="F1115" i="17"/>
  <c r="X1114" i="17" l="1"/>
  <c r="AB1115" i="17" s="1"/>
  <c r="AF1114" i="17"/>
  <c r="AC1114" i="17"/>
  <c r="AD1114" i="17"/>
  <c r="AE1114" i="17"/>
  <c r="Q1115" i="17"/>
  <c r="L1115" i="17" s="1"/>
  <c r="U1116" i="17"/>
  <c r="Z1116" i="17" s="1"/>
  <c r="S1116" i="17" s="1"/>
  <c r="K1115" i="17"/>
  <c r="AA1115" i="17"/>
  <c r="Y1117" i="17"/>
  <c r="J1115" i="17"/>
  <c r="R1118" i="17"/>
  <c r="W1117" i="17"/>
  <c r="T1117" i="17"/>
  <c r="H1115" i="17"/>
  <c r="I1115" i="17"/>
  <c r="G1115" i="17"/>
  <c r="O1116" i="17"/>
  <c r="N1116" i="17"/>
  <c r="E1117" i="17"/>
  <c r="V1117" i="17" s="1"/>
  <c r="P1116" i="17"/>
  <c r="M1116" i="17"/>
  <c r="F1116" i="17"/>
  <c r="AD1115" i="17" l="1"/>
  <c r="AC1115" i="17"/>
  <c r="AE1115" i="17"/>
  <c r="AF1115" i="17"/>
  <c r="X1115" i="17"/>
  <c r="AB1116" i="17" s="1"/>
  <c r="AA1116" i="17"/>
  <c r="Q1116" i="17"/>
  <c r="L1116" i="17" s="1"/>
  <c r="H1116" i="17"/>
  <c r="Y1118" i="17"/>
  <c r="G1116" i="17"/>
  <c r="U1117" i="17"/>
  <c r="Z1117" i="17" s="1"/>
  <c r="S1117" i="17" s="1"/>
  <c r="R1119" i="17"/>
  <c r="W1118" i="17"/>
  <c r="T1118" i="17"/>
  <c r="K1116" i="17"/>
  <c r="I1116" i="17"/>
  <c r="J1116" i="17"/>
  <c r="O1117" i="17"/>
  <c r="N1117" i="17"/>
  <c r="E1118" i="17"/>
  <c r="V1118" i="17" s="1"/>
  <c r="F1117" i="17"/>
  <c r="M1117" i="17"/>
  <c r="P1117" i="17"/>
  <c r="AC1116" i="17" l="1"/>
  <c r="AF1116" i="17"/>
  <c r="X1116" i="17"/>
  <c r="AB1117" i="17" s="1"/>
  <c r="AE1116" i="17"/>
  <c r="AE1117" i="17" s="1"/>
  <c r="AD1116" i="17"/>
  <c r="AD1117" i="17" s="1"/>
  <c r="Q1117" i="17"/>
  <c r="L1117" i="17" s="1"/>
  <c r="AA1117" i="17"/>
  <c r="H1117" i="17"/>
  <c r="J1117" i="17"/>
  <c r="Y1119" i="17"/>
  <c r="AF1117" i="17"/>
  <c r="AC1117" i="17"/>
  <c r="I1117" i="17"/>
  <c r="K1117" i="17"/>
  <c r="U1118" i="17"/>
  <c r="Z1118" i="17" s="1"/>
  <c r="S1118" i="17" s="1"/>
  <c r="R1120" i="17"/>
  <c r="W1119" i="17"/>
  <c r="T1119" i="17"/>
  <c r="O1118" i="17"/>
  <c r="N1118" i="17"/>
  <c r="E1119" i="17"/>
  <c r="V1119" i="17" s="1"/>
  <c r="M1118" i="17"/>
  <c r="F1118" i="17"/>
  <c r="P1118" i="17"/>
  <c r="G1117" i="17"/>
  <c r="X1117" i="17" l="1"/>
  <c r="AF1118" i="17" s="1"/>
  <c r="Q1118" i="17"/>
  <c r="L1118" i="17" s="1"/>
  <c r="H1118" i="17"/>
  <c r="AA1118" i="17"/>
  <c r="Y1120" i="17"/>
  <c r="U1119" i="17"/>
  <c r="Z1119" i="17" s="1"/>
  <c r="S1119" i="17" s="1"/>
  <c r="AE1118" i="17"/>
  <c r="R1121" i="17"/>
  <c r="W1120" i="17"/>
  <c r="T1120" i="17"/>
  <c r="O1119" i="17"/>
  <c r="N1119" i="17"/>
  <c r="E1120" i="17"/>
  <c r="U1120" i="17" s="1"/>
  <c r="M1119" i="17"/>
  <c r="P1119" i="17"/>
  <c r="F1119" i="17"/>
  <c r="G1118" i="17"/>
  <c r="K1118" i="17"/>
  <c r="I1118" i="17"/>
  <c r="J1118" i="17"/>
  <c r="AB1118" i="17" l="1"/>
  <c r="AC1118" i="17"/>
  <c r="AD1118" i="17"/>
  <c r="H1119" i="17"/>
  <c r="X1118" i="17"/>
  <c r="AE1119" i="17" s="1"/>
  <c r="Q1119" i="17"/>
  <c r="L1119" i="17" s="1"/>
  <c r="AA1119" i="17"/>
  <c r="Y1121" i="17"/>
  <c r="J1119" i="17"/>
  <c r="I1119" i="17"/>
  <c r="K1119" i="17"/>
  <c r="G1119" i="17"/>
  <c r="V1120" i="17"/>
  <c r="Z1120" i="17" s="1"/>
  <c r="S1120" i="17" s="1"/>
  <c r="R1122" i="17"/>
  <c r="W1121" i="17"/>
  <c r="T1121" i="17"/>
  <c r="O1120" i="17"/>
  <c r="N1120" i="17"/>
  <c r="F1120" i="17"/>
  <c r="P1120" i="17"/>
  <c r="E1121" i="17"/>
  <c r="V1121" i="17" s="1"/>
  <c r="M1120" i="17"/>
  <c r="AB1119" i="17" l="1"/>
  <c r="AC1119" i="17"/>
  <c r="H1120" i="17"/>
  <c r="AD1119" i="17"/>
  <c r="AF1119" i="17"/>
  <c r="Q1120" i="17"/>
  <c r="L1120" i="17" s="1"/>
  <c r="X1119" i="17"/>
  <c r="AE1120" i="17" s="1"/>
  <c r="AA1120" i="17"/>
  <c r="U1121" i="17"/>
  <c r="Z1121" i="17" s="1"/>
  <c r="S1121" i="17" s="1"/>
  <c r="Y1122" i="17"/>
  <c r="I1120" i="17"/>
  <c r="R1123" i="17"/>
  <c r="W1122" i="17"/>
  <c r="T1122" i="17"/>
  <c r="G1120" i="17"/>
  <c r="K1120" i="17"/>
  <c r="N1121" i="17"/>
  <c r="O1121" i="17"/>
  <c r="E1122" i="17"/>
  <c r="V1122" i="17" s="1"/>
  <c r="F1121" i="17"/>
  <c r="P1121" i="17"/>
  <c r="M1121" i="17"/>
  <c r="J1120" i="17"/>
  <c r="X1120" i="17" l="1"/>
  <c r="AE1121" i="17" s="1"/>
  <c r="AB1120" i="17"/>
  <c r="AC1120" i="17"/>
  <c r="AD1120" i="17"/>
  <c r="AF1120" i="17"/>
  <c r="Q1121" i="17"/>
  <c r="L1121" i="17" s="1"/>
  <c r="I1121" i="17"/>
  <c r="AA1121" i="17"/>
  <c r="Y1123" i="17"/>
  <c r="J1121" i="17"/>
  <c r="K1121" i="17"/>
  <c r="G1121" i="17"/>
  <c r="H1121" i="17"/>
  <c r="U1122" i="17"/>
  <c r="Z1122" i="17" s="1"/>
  <c r="S1122" i="17" s="1"/>
  <c r="R1124" i="17"/>
  <c r="W1123" i="17"/>
  <c r="T1123" i="17"/>
  <c r="O1122" i="17"/>
  <c r="N1122" i="17"/>
  <c r="F1122" i="17"/>
  <c r="P1122" i="17"/>
  <c r="E1123" i="17"/>
  <c r="V1123" i="17" s="1"/>
  <c r="M1122" i="17"/>
  <c r="X1121" i="17" l="1"/>
  <c r="AF1121" i="17"/>
  <c r="AF1122" i="17" s="1"/>
  <c r="AC1121" i="17"/>
  <c r="AC1122" i="17" s="1"/>
  <c r="AD1121" i="17"/>
  <c r="AB1121" i="17"/>
  <c r="I1122" i="17"/>
  <c r="Q1122" i="17"/>
  <c r="L1122" i="17" s="1"/>
  <c r="AA1122" i="17"/>
  <c r="J1122" i="17"/>
  <c r="K1122" i="17"/>
  <c r="Y1124" i="17"/>
  <c r="G1122" i="17"/>
  <c r="U1123" i="17"/>
  <c r="Z1123" i="17" s="1"/>
  <c r="S1123" i="17" s="1"/>
  <c r="H1122" i="17"/>
  <c r="R1125" i="17"/>
  <c r="W1124" i="17"/>
  <c r="T1124" i="17"/>
  <c r="O1123" i="17"/>
  <c r="N1123" i="17"/>
  <c r="E1124" i="17"/>
  <c r="V1124" i="17" s="1"/>
  <c r="F1123" i="17"/>
  <c r="P1123" i="17"/>
  <c r="M1123" i="17"/>
  <c r="AD1122" i="17" l="1"/>
  <c r="AE1122" i="17"/>
  <c r="AB1122" i="17"/>
  <c r="I1123" i="17"/>
  <c r="X1122" i="17"/>
  <c r="AD1123" i="17" s="1"/>
  <c r="Q1123" i="17"/>
  <c r="L1123" i="17" s="1"/>
  <c r="AA1123" i="17"/>
  <c r="AB1123" i="17"/>
  <c r="Y1125" i="17"/>
  <c r="U1124" i="17"/>
  <c r="Z1124" i="17" s="1"/>
  <c r="S1124" i="17" s="1"/>
  <c r="R1126" i="17"/>
  <c r="W1125" i="17"/>
  <c r="T1125" i="17"/>
  <c r="O1124" i="17"/>
  <c r="N1124" i="17"/>
  <c r="E1125" i="17"/>
  <c r="V1125" i="17" s="1"/>
  <c r="M1124" i="17"/>
  <c r="F1124" i="17"/>
  <c r="P1124" i="17"/>
  <c r="G1123" i="17"/>
  <c r="J1123" i="17"/>
  <c r="K1123" i="17"/>
  <c r="H1123" i="17"/>
  <c r="AF1123" i="17" l="1"/>
  <c r="AC1123" i="17"/>
  <c r="AE1123" i="17"/>
  <c r="I1124" i="17"/>
  <c r="X1123" i="17"/>
  <c r="AB1124" i="17" s="1"/>
  <c r="Q1124" i="17"/>
  <c r="L1124" i="17" s="1"/>
  <c r="AA1124" i="17"/>
  <c r="Y1126" i="17"/>
  <c r="U1125" i="17"/>
  <c r="Z1125" i="17" s="1"/>
  <c r="S1125" i="17" s="1"/>
  <c r="R1127" i="17"/>
  <c r="W1126" i="17"/>
  <c r="U1126" i="17"/>
  <c r="T1126" i="17"/>
  <c r="O1125" i="17"/>
  <c r="N1125" i="17"/>
  <c r="F1125" i="17"/>
  <c r="P1125" i="17"/>
  <c r="E1126" i="17"/>
  <c r="V1126" i="17" s="1"/>
  <c r="M1125" i="17"/>
  <c r="K1124" i="17"/>
  <c r="H1124" i="17"/>
  <c r="J1124" i="17"/>
  <c r="G1124" i="17"/>
  <c r="AD1124" i="17" l="1"/>
  <c r="AF1124" i="17"/>
  <c r="AC1124" i="17"/>
  <c r="AE1124" i="17"/>
  <c r="I1125" i="17"/>
  <c r="X1124" i="17"/>
  <c r="Z1126" i="17"/>
  <c r="S1126" i="17" s="1"/>
  <c r="Q1125" i="17"/>
  <c r="L1125" i="17" s="1"/>
  <c r="AA1126" i="17"/>
  <c r="AA1125" i="17"/>
  <c r="Y1127" i="17"/>
  <c r="G1125" i="17"/>
  <c r="R1128" i="17"/>
  <c r="W1127" i="17"/>
  <c r="T1127" i="17"/>
  <c r="O1126" i="17"/>
  <c r="N1126" i="17"/>
  <c r="E1127" i="17"/>
  <c r="V1127" i="17" s="1"/>
  <c r="M1126" i="17"/>
  <c r="F1126" i="17"/>
  <c r="P1126" i="17"/>
  <c r="J1125" i="17"/>
  <c r="H1125" i="17"/>
  <c r="K1125" i="17"/>
  <c r="AE1125" i="17" l="1"/>
  <c r="AD1125" i="17"/>
  <c r="AF1125" i="17"/>
  <c r="AB1125" i="17"/>
  <c r="I1126" i="17"/>
  <c r="AC1125" i="17"/>
  <c r="X1125" i="17"/>
  <c r="AD1126" i="17" s="1"/>
  <c r="Q1126" i="17"/>
  <c r="L1126" i="17" s="1"/>
  <c r="Y1128" i="17"/>
  <c r="K1126" i="17"/>
  <c r="J1126" i="17"/>
  <c r="G1126" i="17"/>
  <c r="H1126" i="17"/>
  <c r="U1127" i="17"/>
  <c r="Z1127" i="17" s="1"/>
  <c r="S1127" i="17" s="1"/>
  <c r="R1129" i="17"/>
  <c r="W1128" i="17"/>
  <c r="T1128" i="17"/>
  <c r="O1127" i="17"/>
  <c r="N1127" i="17"/>
  <c r="E1128" i="17"/>
  <c r="V1128" i="17" s="1"/>
  <c r="P1127" i="17"/>
  <c r="M1127" i="17"/>
  <c r="F1127" i="17"/>
  <c r="AE1126" i="17" l="1"/>
  <c r="AC1126" i="17"/>
  <c r="AF1126" i="17"/>
  <c r="AB1126" i="17"/>
  <c r="X1126" i="17"/>
  <c r="AD1127" i="17" s="1"/>
  <c r="Q1127" i="17"/>
  <c r="L1127" i="17" s="1"/>
  <c r="AA1127" i="17"/>
  <c r="Y1129" i="17"/>
  <c r="K1127" i="17"/>
  <c r="I1127" i="17"/>
  <c r="U1128" i="17"/>
  <c r="Z1128" i="17" s="1"/>
  <c r="S1128" i="17" s="1"/>
  <c r="R1130" i="17"/>
  <c r="W1129" i="17"/>
  <c r="T1129" i="17"/>
  <c r="O1128" i="17"/>
  <c r="N1128" i="17"/>
  <c r="M1128" i="17"/>
  <c r="F1128" i="17"/>
  <c r="E1129" i="17"/>
  <c r="V1129" i="17" s="1"/>
  <c r="P1128" i="17"/>
  <c r="G1127" i="17"/>
  <c r="H1127" i="17"/>
  <c r="J1127" i="17"/>
  <c r="AE1127" i="17" l="1"/>
  <c r="AF1127" i="17"/>
  <c r="AB1127" i="17"/>
  <c r="AC1127" i="17"/>
  <c r="X1127" i="17"/>
  <c r="AD1128" i="17" s="1"/>
  <c r="Q1128" i="17"/>
  <c r="L1128" i="17" s="1"/>
  <c r="AA1128" i="17"/>
  <c r="K1128" i="17"/>
  <c r="Y1130" i="17"/>
  <c r="U1129" i="17"/>
  <c r="Z1129" i="17" s="1"/>
  <c r="S1129" i="17" s="1"/>
  <c r="R1131" i="17"/>
  <c r="W1130" i="17"/>
  <c r="T1130" i="17"/>
  <c r="J1128" i="17"/>
  <c r="O1129" i="17"/>
  <c r="N1129" i="17"/>
  <c r="P1129" i="17"/>
  <c r="M1129" i="17"/>
  <c r="E1130" i="17"/>
  <c r="V1130" i="17" s="1"/>
  <c r="F1129" i="17"/>
  <c r="I1128" i="17"/>
  <c r="H1128" i="17"/>
  <c r="G1128" i="17"/>
  <c r="AC1128" i="17" l="1"/>
  <c r="X1128" i="17"/>
  <c r="K1129" i="17"/>
  <c r="AE1128" i="17"/>
  <c r="AE1129" i="17" s="1"/>
  <c r="AB1128" i="17"/>
  <c r="AB1129" i="17" s="1"/>
  <c r="AF1128" i="17"/>
  <c r="AF1129" i="17" s="1"/>
  <c r="Q1129" i="17"/>
  <c r="L1129" i="17" s="1"/>
  <c r="AA1129" i="17"/>
  <c r="Y1131" i="17"/>
  <c r="G1129" i="17"/>
  <c r="H1129" i="17"/>
  <c r="I1129" i="17"/>
  <c r="J1129" i="17"/>
  <c r="U1130" i="17"/>
  <c r="Z1130" i="17" s="1"/>
  <c r="S1130" i="17" s="1"/>
  <c r="AD1129" i="17"/>
  <c r="R1132" i="17"/>
  <c r="W1131" i="17"/>
  <c r="T1131" i="17"/>
  <c r="O1130" i="17"/>
  <c r="N1130" i="17"/>
  <c r="M1130" i="17"/>
  <c r="F1130" i="17"/>
  <c r="P1130" i="17"/>
  <c r="E1131" i="17"/>
  <c r="U1131" i="17" s="1"/>
  <c r="AC1129" i="17" l="1"/>
  <c r="K1130" i="17"/>
  <c r="X1129" i="17"/>
  <c r="AE1130" i="17" s="1"/>
  <c r="Q1130" i="17"/>
  <c r="L1130" i="17" s="1"/>
  <c r="AA1130" i="17"/>
  <c r="X1130" i="17" s="1"/>
  <c r="H1130" i="17"/>
  <c r="Y1132" i="17"/>
  <c r="J1130" i="17"/>
  <c r="I1130" i="17"/>
  <c r="V1131" i="17"/>
  <c r="Z1131" i="17" s="1"/>
  <c r="S1131" i="17" s="1"/>
  <c r="R1133" i="17"/>
  <c r="W1132" i="17"/>
  <c r="T1132" i="17"/>
  <c r="O1131" i="17"/>
  <c r="N1131" i="17"/>
  <c r="P1131" i="17"/>
  <c r="E1132" i="17"/>
  <c r="V1132" i="17" s="1"/>
  <c r="M1131" i="17"/>
  <c r="F1131" i="17"/>
  <c r="G1130" i="17"/>
  <c r="K1131" i="17" l="1"/>
  <c r="AC1130" i="17"/>
  <c r="AC1131" i="17" s="1"/>
  <c r="AB1130" i="17"/>
  <c r="AB1131" i="17" s="1"/>
  <c r="AF1130" i="17"/>
  <c r="AD1130" i="17"/>
  <c r="AD1131" i="17" s="1"/>
  <c r="Q1131" i="17"/>
  <c r="L1131" i="17" s="1"/>
  <c r="AA1131" i="17"/>
  <c r="H1131" i="17"/>
  <c r="J1131" i="17"/>
  <c r="I1131" i="17"/>
  <c r="Y1133" i="17"/>
  <c r="U1132" i="17"/>
  <c r="Z1132" i="17" s="1"/>
  <c r="S1132" i="17" s="1"/>
  <c r="AF1131" i="17"/>
  <c r="AE1131" i="17"/>
  <c r="R1134" i="17"/>
  <c r="W1133" i="17"/>
  <c r="T1133" i="17"/>
  <c r="G1131" i="17"/>
  <c r="O1132" i="17"/>
  <c r="N1132" i="17"/>
  <c r="M1132" i="17"/>
  <c r="F1132" i="17"/>
  <c r="P1132" i="17"/>
  <c r="E1133" i="17"/>
  <c r="U1133" i="17" s="1"/>
  <c r="X1131" i="17" l="1"/>
  <c r="AC1132" i="17" s="1"/>
  <c r="K1132" i="17"/>
  <c r="Q1132" i="17"/>
  <c r="L1132" i="17" s="1"/>
  <c r="AA1132" i="17"/>
  <c r="Y1134" i="17"/>
  <c r="V1133" i="17"/>
  <c r="AA1133" i="17" s="1"/>
  <c r="R1135" i="17"/>
  <c r="W1134" i="17"/>
  <c r="T1134" i="17"/>
  <c r="J1132" i="17"/>
  <c r="H1132" i="17"/>
  <c r="I1132" i="17"/>
  <c r="G1132" i="17"/>
  <c r="O1133" i="17"/>
  <c r="N1133" i="17"/>
  <c r="M1133" i="17"/>
  <c r="P1133" i="17"/>
  <c r="E1134" i="17"/>
  <c r="V1134" i="17" s="1"/>
  <c r="F1133" i="17"/>
  <c r="AD1132" i="17" l="1"/>
  <c r="AB1132" i="17"/>
  <c r="AF1132" i="17"/>
  <c r="AE1132" i="17"/>
  <c r="X1132" i="17"/>
  <c r="AC1133" i="17" s="1"/>
  <c r="K1133" i="17"/>
  <c r="Q1133" i="17"/>
  <c r="L1133" i="17" s="1"/>
  <c r="Z1133" i="17"/>
  <c r="S1133" i="17" s="1"/>
  <c r="Y1135" i="17"/>
  <c r="U1134" i="17"/>
  <c r="Z1134" i="17" s="1"/>
  <c r="G1133" i="17"/>
  <c r="R1136" i="17"/>
  <c r="W1135" i="17"/>
  <c r="T1135" i="17"/>
  <c r="I1133" i="17"/>
  <c r="O1134" i="17"/>
  <c r="N1134" i="17"/>
  <c r="P1134" i="17"/>
  <c r="E1135" i="17"/>
  <c r="U1135" i="17" s="1"/>
  <c r="F1134" i="17"/>
  <c r="M1134" i="17"/>
  <c r="J1133" i="17"/>
  <c r="H1133" i="17"/>
  <c r="AF1133" i="17" l="1"/>
  <c r="K1134" i="17"/>
  <c r="AE1133" i="17"/>
  <c r="AB1133" i="17"/>
  <c r="AD1133" i="17"/>
  <c r="X1133" i="17"/>
  <c r="AE1134" i="17" s="1"/>
  <c r="S1134" i="17"/>
  <c r="Q1134" i="17"/>
  <c r="L1134" i="17" s="1"/>
  <c r="I1134" i="17"/>
  <c r="AA1134" i="17"/>
  <c r="Y1136" i="17"/>
  <c r="G1134" i="17"/>
  <c r="H1134" i="17"/>
  <c r="R1137" i="17"/>
  <c r="W1136" i="17"/>
  <c r="T1136" i="17"/>
  <c r="V1135" i="17"/>
  <c r="Z1135" i="17" s="1"/>
  <c r="J1134" i="17"/>
  <c r="O1135" i="17"/>
  <c r="N1135" i="17"/>
  <c r="M1135" i="17"/>
  <c r="F1135" i="17"/>
  <c r="P1135" i="17"/>
  <c r="E1136" i="17"/>
  <c r="U1136" i="17" s="1"/>
  <c r="AC1134" i="17" l="1"/>
  <c r="K1135" i="17"/>
  <c r="AB1134" i="17"/>
  <c r="AF1134" i="17"/>
  <c r="AD1134" i="17"/>
  <c r="S1135" i="17"/>
  <c r="X1134" i="17"/>
  <c r="AC1135" i="17" s="1"/>
  <c r="Q1135" i="17"/>
  <c r="L1135" i="17" s="1"/>
  <c r="AA1135" i="17"/>
  <c r="Y1137" i="17"/>
  <c r="J1135" i="17"/>
  <c r="V1136" i="17"/>
  <c r="Z1136" i="17" s="1"/>
  <c r="G1135" i="17"/>
  <c r="R1138" i="17"/>
  <c r="W1137" i="17"/>
  <c r="T1137" i="17"/>
  <c r="I1135" i="17"/>
  <c r="O1136" i="17"/>
  <c r="N1136" i="17"/>
  <c r="F1136" i="17"/>
  <c r="M1136" i="17"/>
  <c r="E1137" i="17"/>
  <c r="V1137" i="17" s="1"/>
  <c r="P1136" i="17"/>
  <c r="H1135" i="17"/>
  <c r="S1136" i="17" l="1"/>
  <c r="X1135" i="17"/>
  <c r="AC1136" i="17" s="1"/>
  <c r="AF1135" i="17"/>
  <c r="AD1135" i="17"/>
  <c r="K1136" i="17"/>
  <c r="AE1135" i="17"/>
  <c r="AE1136" i="17" s="1"/>
  <c r="AB1135" i="17"/>
  <c r="AB1136" i="17" s="1"/>
  <c r="Q1136" i="17"/>
  <c r="L1136" i="17" s="1"/>
  <c r="AA1136" i="17"/>
  <c r="Y1138" i="17"/>
  <c r="U1137" i="17"/>
  <c r="Z1137" i="17" s="1"/>
  <c r="S1137" i="17" s="1"/>
  <c r="R1139" i="17"/>
  <c r="W1138" i="17"/>
  <c r="T1138" i="17"/>
  <c r="H1136" i="17"/>
  <c r="I1136" i="17"/>
  <c r="J1136" i="17"/>
  <c r="G1136" i="17"/>
  <c r="O1137" i="17"/>
  <c r="N1137" i="17"/>
  <c r="F1137" i="17"/>
  <c r="M1137" i="17"/>
  <c r="E1138" i="17"/>
  <c r="V1138" i="17" s="1"/>
  <c r="P1137" i="17"/>
  <c r="AF1136" i="17" l="1"/>
  <c r="AD1136" i="17"/>
  <c r="K1137" i="17"/>
  <c r="X1136" i="17"/>
  <c r="AB1137" i="17" s="1"/>
  <c r="Q1137" i="17"/>
  <c r="L1137" i="17" s="1"/>
  <c r="AA1137" i="17"/>
  <c r="Y1139" i="17"/>
  <c r="AC1137" i="17"/>
  <c r="J1137" i="17"/>
  <c r="I1137" i="17"/>
  <c r="H1137" i="17"/>
  <c r="AE1137" i="17"/>
  <c r="U1138" i="17"/>
  <c r="Z1138" i="17" s="1"/>
  <c r="S1138" i="17" s="1"/>
  <c r="G1137" i="17"/>
  <c r="R1140" i="17"/>
  <c r="W1139" i="17"/>
  <c r="T1139" i="17"/>
  <c r="O1138" i="17"/>
  <c r="N1138" i="17"/>
  <c r="M1138" i="17"/>
  <c r="P1138" i="17"/>
  <c r="F1138" i="17"/>
  <c r="E1139" i="17"/>
  <c r="U1139" i="17" s="1"/>
  <c r="AD1137" i="17" l="1"/>
  <c r="AF1137" i="17"/>
  <c r="X1137" i="17"/>
  <c r="AE1138" i="17" s="1"/>
  <c r="K1138" i="17"/>
  <c r="Q1138" i="17"/>
  <c r="L1138" i="17" s="1"/>
  <c r="AA1138" i="17"/>
  <c r="J1138" i="17"/>
  <c r="I1138" i="17"/>
  <c r="Y1140" i="17"/>
  <c r="G1138" i="17"/>
  <c r="V1139" i="17"/>
  <c r="Z1139" i="17" s="1"/>
  <c r="S1139" i="17" s="1"/>
  <c r="AB1138" i="17"/>
  <c r="R1141" i="17"/>
  <c r="W1140" i="17"/>
  <c r="T1140" i="17"/>
  <c r="H1138" i="17"/>
  <c r="O1139" i="17"/>
  <c r="N1139" i="17"/>
  <c r="P1139" i="17"/>
  <c r="E1140" i="17"/>
  <c r="U1140" i="17" s="1"/>
  <c r="M1139" i="17"/>
  <c r="F1139" i="17"/>
  <c r="K1139" i="17" s="1"/>
  <c r="AF1138" i="17" l="1"/>
  <c r="AC1138" i="17"/>
  <c r="AD1138" i="17"/>
  <c r="X1138" i="17"/>
  <c r="AB1139" i="17" s="1"/>
  <c r="Q1139" i="17"/>
  <c r="L1139" i="17" s="1"/>
  <c r="AA1139" i="17"/>
  <c r="X1139" i="17" s="1"/>
  <c r="G1139" i="17"/>
  <c r="AD1139" i="17"/>
  <c r="Y1141" i="17"/>
  <c r="I1139" i="17"/>
  <c r="V1140" i="17"/>
  <c r="AA1140" i="17" s="1"/>
  <c r="R1142" i="17"/>
  <c r="W1141" i="17"/>
  <c r="T1141" i="17"/>
  <c r="H1139" i="17"/>
  <c r="J1139" i="17"/>
  <c r="O1140" i="17"/>
  <c r="N1140" i="17"/>
  <c r="M1140" i="17"/>
  <c r="E1141" i="17"/>
  <c r="V1141" i="17" s="1"/>
  <c r="F1140" i="17"/>
  <c r="P1140" i="17"/>
  <c r="K1140" i="17" l="1"/>
  <c r="AF1139" i="17"/>
  <c r="AE1139" i="17"/>
  <c r="AE1140" i="17" s="1"/>
  <c r="AC1139" i="17"/>
  <c r="AC1140" i="17" s="1"/>
  <c r="Q1140" i="17"/>
  <c r="L1140" i="17" s="1"/>
  <c r="Z1140" i="17"/>
  <c r="S1140" i="17" s="1"/>
  <c r="X1140" i="17" s="1"/>
  <c r="Y1142" i="17"/>
  <c r="AF1140" i="17"/>
  <c r="AD1140" i="17"/>
  <c r="U1141" i="17"/>
  <c r="Z1141" i="17" s="1"/>
  <c r="AB1140" i="17"/>
  <c r="G1140" i="17"/>
  <c r="R1143" i="17"/>
  <c r="W1142" i="17"/>
  <c r="T1142" i="17"/>
  <c r="J1140" i="17"/>
  <c r="O1141" i="17"/>
  <c r="N1141" i="17"/>
  <c r="P1141" i="17"/>
  <c r="E1142" i="17"/>
  <c r="V1142" i="17" s="1"/>
  <c r="M1141" i="17"/>
  <c r="F1141" i="17"/>
  <c r="K1141" i="17" s="1"/>
  <c r="H1140" i="17"/>
  <c r="I1140" i="17"/>
  <c r="S1141" i="17" l="1"/>
  <c r="Q1141" i="17"/>
  <c r="L1141" i="17" s="1"/>
  <c r="U1142" i="17"/>
  <c r="Z1142" i="17" s="1"/>
  <c r="AA1141" i="17"/>
  <c r="Y1143" i="17"/>
  <c r="AB1141" i="17"/>
  <c r="H1141" i="17"/>
  <c r="J1141" i="17"/>
  <c r="AF1141" i="17"/>
  <c r="AE1141" i="17"/>
  <c r="AD1141" i="17"/>
  <c r="AC1141" i="17"/>
  <c r="R1144" i="17"/>
  <c r="W1143" i="17"/>
  <c r="T1143" i="17"/>
  <c r="I1141" i="17"/>
  <c r="G1141" i="17"/>
  <c r="O1142" i="17"/>
  <c r="N1142" i="17"/>
  <c r="E1143" i="17"/>
  <c r="V1143" i="17" s="1"/>
  <c r="M1142" i="17"/>
  <c r="P1142" i="17"/>
  <c r="F1142" i="17"/>
  <c r="S1142" i="17" l="1"/>
  <c r="K1142" i="17"/>
  <c r="X1141" i="17"/>
  <c r="AE1142" i="17" s="1"/>
  <c r="Q1142" i="17"/>
  <c r="L1142" i="17" s="1"/>
  <c r="AA1142" i="17"/>
  <c r="X1142" i="17" s="1"/>
  <c r="Y1144" i="17"/>
  <c r="AC1142" i="17"/>
  <c r="AD1142" i="17"/>
  <c r="J1142" i="17"/>
  <c r="U1143" i="17"/>
  <c r="Z1143" i="17" s="1"/>
  <c r="S1143" i="17" s="1"/>
  <c r="R1145" i="17"/>
  <c r="W1144" i="17"/>
  <c r="T1144" i="17"/>
  <c r="O1143" i="17"/>
  <c r="N1143" i="17"/>
  <c r="P1143" i="17"/>
  <c r="E1144" i="17"/>
  <c r="U1144" i="17" s="1"/>
  <c r="M1143" i="17"/>
  <c r="F1143" i="17"/>
  <c r="G1142" i="17"/>
  <c r="H1142" i="17"/>
  <c r="I1142" i="17"/>
  <c r="V1144" i="17" l="1"/>
  <c r="K1143" i="17"/>
  <c r="AB1142" i="17"/>
  <c r="AB1143" i="17" s="1"/>
  <c r="AF1142" i="17"/>
  <c r="AF1143" i="17" s="1"/>
  <c r="AA1144" i="17"/>
  <c r="Q1143" i="17"/>
  <c r="L1143" i="17" s="1"/>
  <c r="Z1144" i="17"/>
  <c r="S1144" i="17" s="1"/>
  <c r="AA1143" i="17"/>
  <c r="Y1145" i="17"/>
  <c r="I1143" i="17"/>
  <c r="H1143" i="17"/>
  <c r="G1143" i="17"/>
  <c r="AC1143" i="17"/>
  <c r="AE1143" i="17"/>
  <c r="AD1143" i="17"/>
  <c r="R1146" i="17"/>
  <c r="W1145" i="17"/>
  <c r="T1145" i="17"/>
  <c r="O1144" i="17"/>
  <c r="N1144" i="17"/>
  <c r="F1144" i="17"/>
  <c r="P1144" i="17"/>
  <c r="M1144" i="17"/>
  <c r="E1145" i="17"/>
  <c r="U1145" i="17" s="1"/>
  <c r="J1143" i="17"/>
  <c r="Q1144" i="17" l="1"/>
  <c r="L1144" i="17" s="1"/>
  <c r="X1143" i="17"/>
  <c r="AF1144" i="17" s="1"/>
  <c r="K1144" i="17"/>
  <c r="AD1144" i="17"/>
  <c r="Y1146" i="17"/>
  <c r="AE1144" i="17"/>
  <c r="V1145" i="17"/>
  <c r="Z1145" i="17" s="1"/>
  <c r="S1145" i="17" s="1"/>
  <c r="R1147" i="17"/>
  <c r="W1146" i="17"/>
  <c r="T1146" i="17"/>
  <c r="J1144" i="17"/>
  <c r="O1145" i="17"/>
  <c r="N1145" i="17"/>
  <c r="P1145" i="17"/>
  <c r="E1146" i="17"/>
  <c r="V1146" i="17" s="1"/>
  <c r="F1145" i="17"/>
  <c r="M1145" i="17"/>
  <c r="G1144" i="17"/>
  <c r="I1144" i="17"/>
  <c r="H1144" i="17"/>
  <c r="X1144" i="17" l="1"/>
  <c r="AB1144" i="17"/>
  <c r="K1145" i="17"/>
  <c r="AC1144" i="17"/>
  <c r="AC1145" i="17" s="1"/>
  <c r="Q1145" i="17"/>
  <c r="L1145" i="17" s="1"/>
  <c r="AA1145" i="17"/>
  <c r="Y1147" i="17"/>
  <c r="AB1145" i="17"/>
  <c r="AF1145" i="17"/>
  <c r="G1145" i="17"/>
  <c r="H1145" i="17"/>
  <c r="I1145" i="17"/>
  <c r="J1145" i="17"/>
  <c r="U1146" i="17"/>
  <c r="Z1146" i="17" s="1"/>
  <c r="S1146" i="17" s="1"/>
  <c r="AD1145" i="17"/>
  <c r="AE1145" i="17"/>
  <c r="R1148" i="17"/>
  <c r="W1147" i="17"/>
  <c r="T1147" i="17"/>
  <c r="O1146" i="17"/>
  <c r="N1146" i="17"/>
  <c r="M1146" i="17"/>
  <c r="E1147" i="17"/>
  <c r="V1147" i="17" s="1"/>
  <c r="F1146" i="17"/>
  <c r="P1146" i="17"/>
  <c r="K1146" i="17" l="1"/>
  <c r="X1145" i="17"/>
  <c r="AC1146" i="17" s="1"/>
  <c r="Q1146" i="17"/>
  <c r="L1146" i="17" s="1"/>
  <c r="AA1146" i="17"/>
  <c r="Y1148" i="17"/>
  <c r="U1147" i="17"/>
  <c r="Z1147" i="17" s="1"/>
  <c r="S1147" i="17" s="1"/>
  <c r="R1149" i="17"/>
  <c r="W1148" i="17"/>
  <c r="T1148" i="17"/>
  <c r="O1147" i="17"/>
  <c r="N1147" i="17"/>
  <c r="P1147" i="17"/>
  <c r="E1148" i="17"/>
  <c r="V1148" i="17" s="1"/>
  <c r="F1147" i="17"/>
  <c r="M1147" i="17"/>
  <c r="I1146" i="17"/>
  <c r="G1146" i="17"/>
  <c r="H1146" i="17"/>
  <c r="J1146" i="17"/>
  <c r="K1147" i="17" l="1"/>
  <c r="AF1146" i="17"/>
  <c r="U1148" i="17"/>
  <c r="AA1148" i="17" s="1"/>
  <c r="AB1146" i="17"/>
  <c r="AD1146" i="17"/>
  <c r="AE1146" i="17"/>
  <c r="X1146" i="17"/>
  <c r="AB1147" i="17" s="1"/>
  <c r="Z1148" i="17"/>
  <c r="S1148" i="17" s="1"/>
  <c r="Q1147" i="17"/>
  <c r="L1147" i="17" s="1"/>
  <c r="AA1147" i="17"/>
  <c r="Y1149" i="17"/>
  <c r="J1147" i="17"/>
  <c r="R1150" i="17"/>
  <c r="W1149" i="17"/>
  <c r="T1149" i="17"/>
  <c r="O1148" i="17"/>
  <c r="N1148" i="17"/>
  <c r="P1148" i="17"/>
  <c r="M1148" i="17"/>
  <c r="F1148" i="17"/>
  <c r="E1149" i="17"/>
  <c r="U1149" i="17" s="1"/>
  <c r="H1147" i="17"/>
  <c r="G1147" i="17"/>
  <c r="I1147" i="17"/>
  <c r="AE1147" i="17" l="1"/>
  <c r="AD1147" i="17"/>
  <c r="AF1147" i="17"/>
  <c r="AC1147" i="17"/>
  <c r="X1147" i="17"/>
  <c r="K1148" i="17"/>
  <c r="Q1148" i="17"/>
  <c r="L1148" i="17" s="1"/>
  <c r="G1148" i="17"/>
  <c r="H1148" i="17"/>
  <c r="J1148" i="17"/>
  <c r="Y1150" i="17"/>
  <c r="V1149" i="17"/>
  <c r="Z1149" i="17" s="1"/>
  <c r="S1149" i="17" s="1"/>
  <c r="I1148" i="17"/>
  <c r="AF1148" i="17"/>
  <c r="AB1148" i="17"/>
  <c r="AD1148" i="17"/>
  <c r="R1151" i="17"/>
  <c r="W1150" i="17"/>
  <c r="T1150" i="17"/>
  <c r="O1149" i="17"/>
  <c r="N1149" i="17"/>
  <c r="M1149" i="17"/>
  <c r="F1149" i="17"/>
  <c r="E1150" i="17"/>
  <c r="U1150" i="17" s="1"/>
  <c r="P1149" i="17"/>
  <c r="AE1148" i="17" l="1"/>
  <c r="K1149" i="17"/>
  <c r="AC1148" i="17"/>
  <c r="X1148" i="17"/>
  <c r="AB1149" i="17" s="1"/>
  <c r="Q1149" i="17"/>
  <c r="L1149" i="17" s="1"/>
  <c r="AA1149" i="17"/>
  <c r="Y1151" i="17"/>
  <c r="AC1149" i="17"/>
  <c r="I1149" i="17"/>
  <c r="J1149" i="17"/>
  <c r="H1149" i="17"/>
  <c r="G1149" i="17"/>
  <c r="AF1149" i="17"/>
  <c r="AD1149" i="17"/>
  <c r="V1150" i="17"/>
  <c r="Z1150" i="17" s="1"/>
  <c r="S1150" i="17" s="1"/>
  <c r="R1152" i="17"/>
  <c r="W1151" i="17"/>
  <c r="T1151" i="17"/>
  <c r="O1150" i="17"/>
  <c r="N1150" i="17"/>
  <c r="P1150" i="17"/>
  <c r="E1151" i="17"/>
  <c r="V1151" i="17" s="1"/>
  <c r="M1150" i="17"/>
  <c r="F1150" i="17"/>
  <c r="AE1149" i="17" l="1"/>
  <c r="K1150" i="17"/>
  <c r="X1149" i="17"/>
  <c r="AB1150" i="17" s="1"/>
  <c r="Q1150" i="17"/>
  <c r="L1150" i="17" s="1"/>
  <c r="AA1150" i="17"/>
  <c r="G1150" i="17"/>
  <c r="AF1150" i="17"/>
  <c r="U1151" i="17"/>
  <c r="AA1151" i="17" s="1"/>
  <c r="Y1152" i="17"/>
  <c r="R1153" i="17"/>
  <c r="W1152" i="17"/>
  <c r="T1152" i="17"/>
  <c r="H1150" i="17"/>
  <c r="I1150" i="17"/>
  <c r="J1150" i="17"/>
  <c r="O1151" i="17"/>
  <c r="N1151" i="17"/>
  <c r="P1151" i="17"/>
  <c r="E1152" i="17"/>
  <c r="V1152" i="17" s="1"/>
  <c r="F1151" i="17"/>
  <c r="M1151" i="17"/>
  <c r="X1150" i="17" l="1"/>
  <c r="AB1151" i="17" s="1"/>
  <c r="K1151" i="17"/>
  <c r="AC1150" i="17"/>
  <c r="AD1150" i="17"/>
  <c r="AE1150" i="17"/>
  <c r="Q1151" i="17"/>
  <c r="L1151" i="17" s="1"/>
  <c r="Z1151" i="17"/>
  <c r="S1151" i="17" s="1"/>
  <c r="Y1153" i="17"/>
  <c r="J1151" i="17"/>
  <c r="I1151" i="17"/>
  <c r="U1152" i="17"/>
  <c r="Z1152" i="17" s="1"/>
  <c r="H1151" i="17"/>
  <c r="R1154" i="17"/>
  <c r="W1153" i="17"/>
  <c r="T1153" i="17"/>
  <c r="O1152" i="17"/>
  <c r="N1152" i="17"/>
  <c r="F1152" i="17"/>
  <c r="M1152" i="17"/>
  <c r="P1152" i="17"/>
  <c r="E1153" i="17"/>
  <c r="V1153" i="17" s="1"/>
  <c r="G1151" i="17"/>
  <c r="AF1151" i="17" l="1"/>
  <c r="AD1151" i="17"/>
  <c r="AC1151" i="17"/>
  <c r="AC1152" i="17" s="1"/>
  <c r="AE1151" i="17"/>
  <c r="AE1152" i="17" s="1"/>
  <c r="S1152" i="17"/>
  <c r="X1151" i="17"/>
  <c r="AB1152" i="17" s="1"/>
  <c r="Q1152" i="17"/>
  <c r="L1152" i="17" s="1"/>
  <c r="AA1152" i="17"/>
  <c r="Y1154" i="17"/>
  <c r="I1152" i="17"/>
  <c r="J1152" i="17"/>
  <c r="K1152" i="17"/>
  <c r="U1153" i="17"/>
  <c r="AF1152" i="17"/>
  <c r="G1152" i="17"/>
  <c r="R1155" i="17"/>
  <c r="W1154" i="17"/>
  <c r="T1154" i="17"/>
  <c r="H1152" i="17"/>
  <c r="O1153" i="17"/>
  <c r="N1153" i="17"/>
  <c r="P1153" i="17"/>
  <c r="F1153" i="17"/>
  <c r="M1153" i="17"/>
  <c r="E1154" i="17"/>
  <c r="V1154" i="17" s="1"/>
  <c r="AD1152" i="17" l="1"/>
  <c r="X1152" i="17"/>
  <c r="AE1153" i="17" s="1"/>
  <c r="Q1153" i="17"/>
  <c r="L1153" i="17" s="1"/>
  <c r="Z1153" i="17"/>
  <c r="S1153" i="17" s="1"/>
  <c r="AA1153" i="17"/>
  <c r="Y1155" i="17"/>
  <c r="U1154" i="17"/>
  <c r="Z1154" i="17" s="1"/>
  <c r="S1154" i="17" s="1"/>
  <c r="AC1153" i="17"/>
  <c r="AF1153" i="17"/>
  <c r="AB1153" i="17"/>
  <c r="G1153" i="17"/>
  <c r="AD1153" i="17"/>
  <c r="R1156" i="17"/>
  <c r="W1155" i="17"/>
  <c r="T1155" i="17"/>
  <c r="K1153" i="17"/>
  <c r="I1153" i="17"/>
  <c r="H1153" i="17"/>
  <c r="J1153" i="17"/>
  <c r="N1154" i="17"/>
  <c r="O1154" i="17"/>
  <c r="E1155" i="17"/>
  <c r="V1155" i="17" s="1"/>
  <c r="F1154" i="17"/>
  <c r="P1154" i="17"/>
  <c r="M1154" i="17"/>
  <c r="Q1154" i="17" l="1"/>
  <c r="L1154" i="17" s="1"/>
  <c r="X1153" i="17"/>
  <c r="AF1154" i="17" s="1"/>
  <c r="AA1154" i="17"/>
  <c r="AD1154" i="17"/>
  <c r="H1154" i="17"/>
  <c r="Y1156" i="17"/>
  <c r="AB1154" i="17"/>
  <c r="I1154" i="17"/>
  <c r="K1154" i="17"/>
  <c r="G1154" i="17"/>
  <c r="AC1154" i="17"/>
  <c r="U1155" i="17"/>
  <c r="Z1155" i="17" s="1"/>
  <c r="S1155" i="17" s="1"/>
  <c r="J1154" i="17"/>
  <c r="R1157" i="17"/>
  <c r="W1156" i="17"/>
  <c r="T1156" i="17"/>
  <c r="O1155" i="17"/>
  <c r="N1155" i="17"/>
  <c r="P1155" i="17"/>
  <c r="E1156" i="17"/>
  <c r="V1156" i="17" s="1"/>
  <c r="M1155" i="17"/>
  <c r="F1155" i="17"/>
  <c r="X1154" i="17" l="1"/>
  <c r="AF1155" i="17" s="1"/>
  <c r="AE1154" i="17"/>
  <c r="Q1155" i="17"/>
  <c r="L1155" i="17" s="1"/>
  <c r="AA1155" i="17"/>
  <c r="K1155" i="17"/>
  <c r="U1156" i="17"/>
  <c r="Z1156" i="17" s="1"/>
  <c r="S1156" i="17" s="1"/>
  <c r="AC1155" i="17"/>
  <c r="Y1157" i="17"/>
  <c r="J1155" i="17"/>
  <c r="AD1155" i="17"/>
  <c r="R1158" i="17"/>
  <c r="W1157" i="17"/>
  <c r="T1157" i="17"/>
  <c r="O1156" i="17"/>
  <c r="N1156" i="17"/>
  <c r="E1157" i="17"/>
  <c r="V1157" i="17" s="1"/>
  <c r="M1156" i="17"/>
  <c r="F1156" i="17"/>
  <c r="P1156" i="17"/>
  <c r="G1155" i="17"/>
  <c r="H1155" i="17"/>
  <c r="I1155" i="17"/>
  <c r="AB1155" i="17" l="1"/>
  <c r="AE1155" i="17"/>
  <c r="X1155" i="17"/>
  <c r="Q1156" i="17"/>
  <c r="L1156" i="17" s="1"/>
  <c r="AA1156" i="17"/>
  <c r="Y1158" i="17"/>
  <c r="J1156" i="17"/>
  <c r="U1157" i="17"/>
  <c r="Z1157" i="17" s="1"/>
  <c r="S1157" i="17" s="1"/>
  <c r="R1159" i="17"/>
  <c r="W1158" i="17"/>
  <c r="T1158" i="17"/>
  <c r="O1157" i="17"/>
  <c r="N1157" i="17"/>
  <c r="M1157" i="17"/>
  <c r="F1157" i="17"/>
  <c r="P1157" i="17"/>
  <c r="E1158" i="17"/>
  <c r="V1158" i="17" s="1"/>
  <c r="H1156" i="17"/>
  <c r="I1156" i="17"/>
  <c r="K1156" i="17"/>
  <c r="G1156" i="17"/>
  <c r="AB1156" i="17" l="1"/>
  <c r="AE1156" i="17"/>
  <c r="AC1156" i="17"/>
  <c r="AD1156" i="17"/>
  <c r="X1156" i="17"/>
  <c r="AC1157" i="17" s="1"/>
  <c r="AF1156" i="17"/>
  <c r="AF1157" i="17" s="1"/>
  <c r="Q1157" i="17"/>
  <c r="L1157" i="17" s="1"/>
  <c r="AA1157" i="17"/>
  <c r="J1157" i="17"/>
  <c r="Y1159" i="17"/>
  <c r="U1158" i="17"/>
  <c r="Z1158" i="17" s="1"/>
  <c r="S1158" i="17" s="1"/>
  <c r="R1160" i="17"/>
  <c r="W1159" i="17"/>
  <c r="T1159" i="17"/>
  <c r="G1157" i="17"/>
  <c r="K1157" i="17"/>
  <c r="I1157" i="17"/>
  <c r="H1157" i="17"/>
  <c r="N1158" i="17"/>
  <c r="O1158" i="17"/>
  <c r="P1158" i="17"/>
  <c r="E1159" i="17"/>
  <c r="V1159" i="17" s="1"/>
  <c r="F1158" i="17"/>
  <c r="M1158" i="17"/>
  <c r="AD1157" i="17" l="1"/>
  <c r="AB1157" i="17"/>
  <c r="AE1157" i="17"/>
  <c r="J1158" i="17"/>
  <c r="X1157" i="17"/>
  <c r="AF1158" i="17" s="1"/>
  <c r="Q1158" i="17"/>
  <c r="L1158" i="17" s="1"/>
  <c r="AA1158" i="17"/>
  <c r="AC1158" i="17"/>
  <c r="Y1160" i="17"/>
  <c r="I1158" i="17"/>
  <c r="K1158" i="17"/>
  <c r="U1159" i="17"/>
  <c r="Z1159" i="17" s="1"/>
  <c r="S1159" i="17" s="1"/>
  <c r="H1158" i="17"/>
  <c r="R1161" i="17"/>
  <c r="W1160" i="17"/>
  <c r="T1160" i="17"/>
  <c r="O1159" i="17"/>
  <c r="N1159" i="17"/>
  <c r="F1159" i="17"/>
  <c r="E1160" i="17"/>
  <c r="V1160" i="17" s="1"/>
  <c r="P1159" i="17"/>
  <c r="M1159" i="17"/>
  <c r="G1158" i="17"/>
  <c r="X1158" i="17" l="1"/>
  <c r="AD1158" i="17"/>
  <c r="AD1159" i="17" s="1"/>
  <c r="AE1158" i="17"/>
  <c r="AE1159" i="17" s="1"/>
  <c r="J1159" i="17"/>
  <c r="AB1158" i="17"/>
  <c r="AB1159" i="17" s="1"/>
  <c r="Q1159" i="17"/>
  <c r="L1159" i="17" s="1"/>
  <c r="AA1159" i="17"/>
  <c r="Y1161" i="17"/>
  <c r="U1160" i="17"/>
  <c r="Z1160" i="17" s="1"/>
  <c r="S1160" i="17" s="1"/>
  <c r="AC1159" i="17"/>
  <c r="AF1159" i="17"/>
  <c r="R1162" i="17"/>
  <c r="W1161" i="17"/>
  <c r="T1161" i="17"/>
  <c r="I1159" i="17"/>
  <c r="K1159" i="17"/>
  <c r="G1159" i="17"/>
  <c r="H1159" i="17"/>
  <c r="O1160" i="17"/>
  <c r="N1160" i="17"/>
  <c r="M1160" i="17"/>
  <c r="E1161" i="17"/>
  <c r="V1161" i="17" s="1"/>
  <c r="P1160" i="17"/>
  <c r="F1160" i="17"/>
  <c r="X1159" i="17" l="1"/>
  <c r="AB1160" i="17" s="1"/>
  <c r="J1160" i="17"/>
  <c r="Q1160" i="17"/>
  <c r="L1160" i="17" s="1"/>
  <c r="AA1160" i="17"/>
  <c r="AF1160" i="17"/>
  <c r="Y1162" i="17"/>
  <c r="AD1160" i="17"/>
  <c r="AE1160" i="17"/>
  <c r="AC1160" i="17"/>
  <c r="U1161" i="17"/>
  <c r="Z1161" i="17" s="1"/>
  <c r="S1161" i="17" s="1"/>
  <c r="G1160" i="17"/>
  <c r="H1160" i="17"/>
  <c r="R1163" i="17"/>
  <c r="W1162" i="17"/>
  <c r="T1162" i="17"/>
  <c r="K1160" i="17"/>
  <c r="O1161" i="17"/>
  <c r="N1161" i="17"/>
  <c r="P1161" i="17"/>
  <c r="M1161" i="17"/>
  <c r="F1161" i="17"/>
  <c r="E1162" i="17"/>
  <c r="U1162" i="17" s="1"/>
  <c r="I1160" i="17"/>
  <c r="X1160" i="17" l="1"/>
  <c r="AE1161" i="17" s="1"/>
  <c r="J1161" i="17"/>
  <c r="Q1161" i="17"/>
  <c r="L1161" i="17" s="1"/>
  <c r="AA1161" i="17"/>
  <c r="Y1163" i="17"/>
  <c r="G1161" i="17"/>
  <c r="V1162" i="17"/>
  <c r="Z1162" i="17" s="1"/>
  <c r="S1162" i="17" s="1"/>
  <c r="AC1161" i="17"/>
  <c r="R1164" i="17"/>
  <c r="W1163" i="17"/>
  <c r="T1163" i="17"/>
  <c r="I1161" i="17"/>
  <c r="K1161" i="17"/>
  <c r="O1162" i="17"/>
  <c r="N1162" i="17"/>
  <c r="F1162" i="17"/>
  <c r="J1162" i="17" s="1"/>
  <c r="M1162" i="17"/>
  <c r="P1162" i="17"/>
  <c r="E1163" i="17"/>
  <c r="U1163" i="17" s="1"/>
  <c r="H1161" i="17"/>
  <c r="AB1161" i="17" l="1"/>
  <c r="AF1161" i="17"/>
  <c r="AD1161" i="17"/>
  <c r="X1161" i="17"/>
  <c r="AE1162" i="17" s="1"/>
  <c r="Q1162" i="17"/>
  <c r="L1162" i="17" s="1"/>
  <c r="AA1162" i="17"/>
  <c r="Y1164" i="17"/>
  <c r="V1163" i="17"/>
  <c r="Z1163" i="17" s="1"/>
  <c r="S1163" i="17" s="1"/>
  <c r="R1165" i="17"/>
  <c r="W1164" i="17"/>
  <c r="T1164" i="17"/>
  <c r="G1162" i="17"/>
  <c r="I1162" i="17"/>
  <c r="H1162" i="17"/>
  <c r="K1162" i="17"/>
  <c r="O1163" i="17"/>
  <c r="N1163" i="17"/>
  <c r="E1164" i="17"/>
  <c r="V1164" i="17" s="1"/>
  <c r="P1163" i="17"/>
  <c r="M1163" i="17"/>
  <c r="F1163" i="17"/>
  <c r="AF1162" i="17" l="1"/>
  <c r="AB1162" i="17"/>
  <c r="AD1162" i="17"/>
  <c r="AC1162" i="17"/>
  <c r="J1163" i="17"/>
  <c r="X1162" i="17"/>
  <c r="AC1163" i="17" s="1"/>
  <c r="Q1163" i="17"/>
  <c r="L1163" i="17" s="1"/>
  <c r="AA1163" i="17"/>
  <c r="K1163" i="17"/>
  <c r="Y1165" i="17"/>
  <c r="U1164" i="17"/>
  <c r="Z1164" i="17" s="1"/>
  <c r="S1164" i="17" s="1"/>
  <c r="R1166" i="17"/>
  <c r="W1165" i="17"/>
  <c r="T1165" i="17"/>
  <c r="I1163" i="17"/>
  <c r="O1164" i="17"/>
  <c r="N1164" i="17"/>
  <c r="M1164" i="17"/>
  <c r="F1164" i="17"/>
  <c r="E1165" i="17"/>
  <c r="U1165" i="17" s="1"/>
  <c r="P1164" i="17"/>
  <c r="H1163" i="17"/>
  <c r="G1163" i="17"/>
  <c r="AB1163" i="17" l="1"/>
  <c r="AF1163" i="17"/>
  <c r="AE1163" i="17"/>
  <c r="AD1163" i="17"/>
  <c r="J1164" i="17"/>
  <c r="X1163" i="17"/>
  <c r="AD1164" i="17" s="1"/>
  <c r="Q1164" i="17"/>
  <c r="L1164" i="17" s="1"/>
  <c r="K1164" i="17"/>
  <c r="H1164" i="17"/>
  <c r="AA1164" i="17"/>
  <c r="I1164" i="17"/>
  <c r="Y1166" i="17"/>
  <c r="G1164" i="17"/>
  <c r="V1165" i="17"/>
  <c r="Z1165" i="17" s="1"/>
  <c r="S1165" i="17" s="1"/>
  <c r="R1167" i="17"/>
  <c r="W1166" i="17"/>
  <c r="T1166" i="17"/>
  <c r="O1165" i="17"/>
  <c r="N1165" i="17"/>
  <c r="M1165" i="17"/>
  <c r="F1165" i="17"/>
  <c r="P1165" i="17"/>
  <c r="E1166" i="17"/>
  <c r="V1166" i="17" s="1"/>
  <c r="AB1164" i="17" l="1"/>
  <c r="AC1164" i="17"/>
  <c r="AE1164" i="17"/>
  <c r="X1164" i="17"/>
  <c r="H1165" i="17"/>
  <c r="AF1164" i="17"/>
  <c r="AF1165" i="17" s="1"/>
  <c r="Q1165" i="17"/>
  <c r="L1165" i="17" s="1"/>
  <c r="AA1165" i="17"/>
  <c r="Y1167" i="17"/>
  <c r="G1165" i="17"/>
  <c r="U1166" i="17"/>
  <c r="J1165" i="17"/>
  <c r="K1165" i="17"/>
  <c r="R1168" i="17"/>
  <c r="W1167" i="17"/>
  <c r="T1167" i="17"/>
  <c r="I1165" i="17"/>
  <c r="O1166" i="17"/>
  <c r="N1166" i="17"/>
  <c r="P1166" i="17"/>
  <c r="F1166" i="17"/>
  <c r="M1166" i="17"/>
  <c r="E1167" i="17"/>
  <c r="V1167" i="17" s="1"/>
  <c r="AC1165" i="17" l="1"/>
  <c r="AD1165" i="17"/>
  <c r="X1165" i="17"/>
  <c r="AF1166" i="17" s="1"/>
  <c r="AE1165" i="17"/>
  <c r="AB1165" i="17"/>
  <c r="AB1166" i="17" s="1"/>
  <c r="Q1166" i="17"/>
  <c r="L1166" i="17" s="1"/>
  <c r="AA1166" i="17"/>
  <c r="Z1166" i="17"/>
  <c r="S1166" i="17" s="1"/>
  <c r="Y1168" i="17"/>
  <c r="H1166" i="17"/>
  <c r="U1167" i="17"/>
  <c r="Z1167" i="17" s="1"/>
  <c r="AE1166" i="17"/>
  <c r="R1169" i="17"/>
  <c r="W1168" i="17"/>
  <c r="T1168" i="17"/>
  <c r="O1167" i="17"/>
  <c r="N1167" i="17"/>
  <c r="F1167" i="17"/>
  <c r="P1167" i="17"/>
  <c r="E1168" i="17"/>
  <c r="V1168" i="17" s="1"/>
  <c r="M1167" i="17"/>
  <c r="J1166" i="17"/>
  <c r="G1166" i="17"/>
  <c r="I1166" i="17"/>
  <c r="K1166" i="17"/>
  <c r="AC1166" i="17" l="1"/>
  <c r="AD1166" i="17"/>
  <c r="X1166" i="17"/>
  <c r="AB1167" i="17" s="1"/>
  <c r="Q1167" i="17"/>
  <c r="L1167" i="17" s="1"/>
  <c r="S1167" i="17"/>
  <c r="AA1167" i="17"/>
  <c r="X1167" i="17" s="1"/>
  <c r="Y1169" i="17"/>
  <c r="H1167" i="17"/>
  <c r="U1168" i="17"/>
  <c r="Z1168" i="17" s="1"/>
  <c r="G1167" i="17"/>
  <c r="AF1167" i="17"/>
  <c r="K1167" i="17"/>
  <c r="I1167" i="17"/>
  <c r="J1167" i="17"/>
  <c r="R1170" i="17"/>
  <c r="W1169" i="17"/>
  <c r="T1169" i="17"/>
  <c r="O1168" i="17"/>
  <c r="N1168" i="17"/>
  <c r="P1168" i="17"/>
  <c r="E1169" i="17"/>
  <c r="V1169" i="17" s="1"/>
  <c r="F1168" i="17"/>
  <c r="M1168" i="17"/>
  <c r="S1168" i="17" l="1"/>
  <c r="AD1167" i="17"/>
  <c r="AD1168" i="17" s="1"/>
  <c r="AE1167" i="17"/>
  <c r="AC1167" i="17"/>
  <c r="AC1168" i="17" s="1"/>
  <c r="Q1168" i="17"/>
  <c r="L1168" i="17" s="1"/>
  <c r="U1169" i="17"/>
  <c r="Z1169" i="17" s="1"/>
  <c r="S1169" i="17" s="1"/>
  <c r="AA1168" i="17"/>
  <c r="Y1170" i="17"/>
  <c r="AF1168" i="17"/>
  <c r="G1168" i="17"/>
  <c r="H1168" i="17"/>
  <c r="I1168" i="17"/>
  <c r="AB1168" i="17"/>
  <c r="AE1168" i="17"/>
  <c r="K1168" i="17"/>
  <c r="J1168" i="17"/>
  <c r="R1171" i="17"/>
  <c r="W1170" i="17"/>
  <c r="T1170" i="17"/>
  <c r="N1169" i="17"/>
  <c r="O1169" i="17"/>
  <c r="M1169" i="17"/>
  <c r="F1169" i="17"/>
  <c r="P1169" i="17"/>
  <c r="E1170" i="17"/>
  <c r="V1170" i="17" s="1"/>
  <c r="X1168" i="17" l="1"/>
  <c r="AC1169" i="17" s="1"/>
  <c r="AA1169" i="17"/>
  <c r="Q1169" i="17"/>
  <c r="Y1171" i="17"/>
  <c r="L1169" i="17"/>
  <c r="K1169" i="17"/>
  <c r="R1172" i="17"/>
  <c r="W1171" i="17"/>
  <c r="T1171" i="17"/>
  <c r="U1170" i="17"/>
  <c r="AA1170" i="17" s="1"/>
  <c r="G1169" i="17"/>
  <c r="I1169" i="17"/>
  <c r="J1169" i="17"/>
  <c r="H1169" i="17"/>
  <c r="O1170" i="17"/>
  <c r="N1170" i="17"/>
  <c r="P1170" i="17"/>
  <c r="M1170" i="17"/>
  <c r="F1170" i="17"/>
  <c r="E1171" i="17"/>
  <c r="V1171" i="17" s="1"/>
  <c r="AE1169" i="17" l="1"/>
  <c r="AB1169" i="17"/>
  <c r="AD1169" i="17"/>
  <c r="AF1169" i="17"/>
  <c r="X1169" i="17"/>
  <c r="Z1170" i="17"/>
  <c r="S1170" i="17" s="1"/>
  <c r="Q1170" i="17"/>
  <c r="L1170" i="17" s="1"/>
  <c r="Y1172" i="17"/>
  <c r="K1170" i="17"/>
  <c r="U1171" i="17"/>
  <c r="Z1171" i="17" s="1"/>
  <c r="H1170" i="17"/>
  <c r="J1170" i="17"/>
  <c r="R1173" i="17"/>
  <c r="W1172" i="17"/>
  <c r="T1172" i="17"/>
  <c r="O1171" i="17"/>
  <c r="N1171" i="17"/>
  <c r="P1171" i="17"/>
  <c r="F1171" i="17"/>
  <c r="E1172" i="17"/>
  <c r="V1172" i="17" s="1"/>
  <c r="M1171" i="17"/>
  <c r="I1170" i="17"/>
  <c r="G1170" i="17"/>
  <c r="AE1170" i="17" l="1"/>
  <c r="AD1170" i="17"/>
  <c r="AF1170" i="17"/>
  <c r="X1170" i="17"/>
  <c r="AC1170" i="17"/>
  <c r="AB1170" i="17"/>
  <c r="AB1171" i="17" s="1"/>
  <c r="S1171" i="17"/>
  <c r="Q1171" i="17"/>
  <c r="L1171" i="17" s="1"/>
  <c r="AA1171" i="17"/>
  <c r="K1171" i="17"/>
  <c r="U1172" i="17"/>
  <c r="Z1172" i="17" s="1"/>
  <c r="Y1173" i="17"/>
  <c r="AE1171" i="17"/>
  <c r="AC1171" i="17"/>
  <c r="R1174" i="17"/>
  <c r="W1173" i="17"/>
  <c r="T1173" i="17"/>
  <c r="H1171" i="17"/>
  <c r="G1171" i="17"/>
  <c r="I1171" i="17"/>
  <c r="J1171" i="17"/>
  <c r="O1172" i="17"/>
  <c r="N1172" i="17"/>
  <c r="E1173" i="17"/>
  <c r="V1173" i="17" s="1"/>
  <c r="M1172" i="17"/>
  <c r="P1172" i="17"/>
  <c r="F1172" i="17"/>
  <c r="AD1171" i="17" l="1"/>
  <c r="S1172" i="17"/>
  <c r="AF1171" i="17"/>
  <c r="X1171" i="17"/>
  <c r="Q1172" i="17"/>
  <c r="AA1172" i="17"/>
  <c r="Y1174" i="17"/>
  <c r="L1172" i="17"/>
  <c r="K1172" i="17"/>
  <c r="U1173" i="17"/>
  <c r="Z1173" i="17" s="1"/>
  <c r="S1173" i="17" s="1"/>
  <c r="J1172" i="17"/>
  <c r="R1175" i="17"/>
  <c r="W1174" i="17"/>
  <c r="T1174" i="17"/>
  <c r="I1172" i="17"/>
  <c r="G1172" i="17"/>
  <c r="H1172" i="17"/>
  <c r="O1173" i="17"/>
  <c r="N1173" i="17"/>
  <c r="P1173" i="17"/>
  <c r="E1174" i="17"/>
  <c r="V1174" i="17" s="1"/>
  <c r="M1173" i="17"/>
  <c r="F1173" i="17"/>
  <c r="AF1172" i="17" l="1"/>
  <c r="AE1172" i="17"/>
  <c r="AC1172" i="17"/>
  <c r="AD1172" i="17"/>
  <c r="AB1172" i="17"/>
  <c r="X1172" i="17"/>
  <c r="AD1173" i="17" s="1"/>
  <c r="Q1173" i="17"/>
  <c r="L1173" i="17" s="1"/>
  <c r="G1173" i="17"/>
  <c r="AA1173" i="17"/>
  <c r="Y1175" i="17"/>
  <c r="H1173" i="17"/>
  <c r="K1173" i="17"/>
  <c r="U1174" i="17"/>
  <c r="Z1174" i="17" s="1"/>
  <c r="S1174" i="17" s="1"/>
  <c r="R1176" i="17"/>
  <c r="W1175" i="17"/>
  <c r="T1175" i="17"/>
  <c r="I1173" i="17"/>
  <c r="J1173" i="17"/>
  <c r="O1174" i="17"/>
  <c r="N1174" i="17"/>
  <c r="M1174" i="17"/>
  <c r="F1174" i="17"/>
  <c r="P1174" i="17"/>
  <c r="E1175" i="17"/>
  <c r="V1175" i="17" s="1"/>
  <c r="AE1173" i="17" l="1"/>
  <c r="AC1173" i="17"/>
  <c r="AB1173" i="17"/>
  <c r="AF1173" i="17"/>
  <c r="X1173" i="17"/>
  <c r="AB1174" i="17" s="1"/>
  <c r="Q1174" i="17"/>
  <c r="L1174" i="17" s="1"/>
  <c r="AA1174" i="17"/>
  <c r="K1174" i="17"/>
  <c r="H1174" i="17"/>
  <c r="Y1176" i="17"/>
  <c r="J1174" i="17"/>
  <c r="I1174" i="17"/>
  <c r="G1174" i="17"/>
  <c r="AF1174" i="17"/>
  <c r="U1175" i="17"/>
  <c r="Z1175" i="17" s="1"/>
  <c r="S1175" i="17" s="1"/>
  <c r="R1177" i="17"/>
  <c r="W1176" i="17"/>
  <c r="T1176" i="17"/>
  <c r="O1175" i="17"/>
  <c r="N1175" i="17"/>
  <c r="E1176" i="17"/>
  <c r="V1176" i="17" s="1"/>
  <c r="F1175" i="17"/>
  <c r="P1175" i="17"/>
  <c r="M1175" i="17"/>
  <c r="X1174" i="17" l="1"/>
  <c r="AB1175" i="17" s="1"/>
  <c r="AC1174" i="17"/>
  <c r="AE1174" i="17"/>
  <c r="AD1174" i="17"/>
  <c r="AD1175" i="17" s="1"/>
  <c r="Q1175" i="17"/>
  <c r="L1175" i="17" s="1"/>
  <c r="G1175" i="17"/>
  <c r="AA1175" i="17"/>
  <c r="X1175" i="17" s="1"/>
  <c r="Y1177" i="17"/>
  <c r="AF1175" i="17"/>
  <c r="U1176" i="17"/>
  <c r="AA1176" i="17" s="1"/>
  <c r="R1178" i="17"/>
  <c r="W1177" i="17"/>
  <c r="T1177" i="17"/>
  <c r="O1176" i="17"/>
  <c r="N1176" i="17"/>
  <c r="F1176" i="17"/>
  <c r="P1176" i="17"/>
  <c r="E1177" i="17"/>
  <c r="V1177" i="17" s="1"/>
  <c r="M1176" i="17"/>
  <c r="I1175" i="17"/>
  <c r="J1175" i="17"/>
  <c r="H1175" i="17"/>
  <c r="K1175" i="17"/>
  <c r="AE1175" i="17" l="1"/>
  <c r="AC1175" i="17"/>
  <c r="AC1176" i="17" s="1"/>
  <c r="U1177" i="17"/>
  <c r="AA1177" i="17" s="1"/>
  <c r="Q1176" i="17"/>
  <c r="L1176" i="17" s="1"/>
  <c r="G1176" i="17"/>
  <c r="Z1176" i="17"/>
  <c r="S1176" i="17" s="1"/>
  <c r="Y1178" i="17"/>
  <c r="AF1176" i="17"/>
  <c r="AD1176" i="17"/>
  <c r="AE1176" i="17"/>
  <c r="AB1176" i="17"/>
  <c r="R1179" i="17"/>
  <c r="W1178" i="17"/>
  <c r="T1178" i="17"/>
  <c r="I1176" i="17"/>
  <c r="H1176" i="17"/>
  <c r="J1176" i="17"/>
  <c r="O1177" i="17"/>
  <c r="N1177" i="17"/>
  <c r="M1177" i="17"/>
  <c r="F1177" i="17"/>
  <c r="P1177" i="17"/>
  <c r="E1178" i="17"/>
  <c r="V1178" i="17" s="1"/>
  <c r="K1176" i="17"/>
  <c r="Z1177" i="17" l="1"/>
  <c r="S1177" i="17" s="1"/>
  <c r="G1177" i="17"/>
  <c r="X1176" i="17"/>
  <c r="AC1177" i="17" s="1"/>
  <c r="Q1177" i="17"/>
  <c r="L1177" i="17" s="1"/>
  <c r="Y1179" i="17"/>
  <c r="J1177" i="17"/>
  <c r="H1177" i="17"/>
  <c r="I1177" i="17"/>
  <c r="U1178" i="17"/>
  <c r="Z1178" i="17" s="1"/>
  <c r="K1177" i="17"/>
  <c r="R1180" i="17"/>
  <c r="W1179" i="17"/>
  <c r="T1179" i="17"/>
  <c r="O1178" i="17"/>
  <c r="N1178" i="17"/>
  <c r="P1178" i="17"/>
  <c r="E1179" i="17"/>
  <c r="V1179" i="17" s="1"/>
  <c r="F1178" i="17"/>
  <c r="M1178" i="17"/>
  <c r="S1178" i="17" l="1"/>
  <c r="AD1177" i="17"/>
  <c r="AE1177" i="17"/>
  <c r="AB1177" i="17"/>
  <c r="AF1177" i="17"/>
  <c r="X1177" i="17"/>
  <c r="AF1178" i="17" s="1"/>
  <c r="Q1178" i="17"/>
  <c r="L1178" i="17" s="1"/>
  <c r="AA1178" i="17"/>
  <c r="U1179" i="17"/>
  <c r="Z1179" i="17" s="1"/>
  <c r="S1179" i="17" s="1"/>
  <c r="Y1180" i="17"/>
  <c r="K1178" i="17"/>
  <c r="R1181" i="17"/>
  <c r="W1180" i="17"/>
  <c r="U1180" i="17"/>
  <c r="T1180" i="17"/>
  <c r="J1178" i="17"/>
  <c r="G1178" i="17"/>
  <c r="O1179" i="17"/>
  <c r="N1179" i="17"/>
  <c r="E1180" i="17"/>
  <c r="V1180" i="17" s="1"/>
  <c r="P1179" i="17"/>
  <c r="F1179" i="17"/>
  <c r="M1179" i="17"/>
  <c r="H1178" i="17"/>
  <c r="I1178" i="17"/>
  <c r="AD1178" i="17" l="1"/>
  <c r="X1178" i="17"/>
  <c r="AF1179" i="17" s="1"/>
  <c r="AB1178" i="17"/>
  <c r="AE1178" i="17"/>
  <c r="J1179" i="17"/>
  <c r="AC1178" i="17"/>
  <c r="Z1180" i="17"/>
  <c r="S1180" i="17" s="1"/>
  <c r="Q1179" i="17"/>
  <c r="L1179" i="17" s="1"/>
  <c r="AA1180" i="17"/>
  <c r="AA1179" i="17"/>
  <c r="Y1181" i="17"/>
  <c r="I1179" i="17"/>
  <c r="H1179" i="17"/>
  <c r="G1179" i="17"/>
  <c r="K1179" i="17"/>
  <c r="R1182" i="17"/>
  <c r="W1181" i="17"/>
  <c r="T1181" i="17"/>
  <c r="O1180" i="17"/>
  <c r="N1180" i="17"/>
  <c r="E1181" i="17"/>
  <c r="V1181" i="17" s="1"/>
  <c r="P1180" i="17"/>
  <c r="F1180" i="17"/>
  <c r="M1180" i="17"/>
  <c r="AD1179" i="17" l="1"/>
  <c r="AB1179" i="17"/>
  <c r="AC1179" i="17"/>
  <c r="AE1179" i="17"/>
  <c r="X1179" i="17"/>
  <c r="Q1180" i="17"/>
  <c r="L1180" i="17" s="1"/>
  <c r="I1180" i="17"/>
  <c r="H1180" i="17"/>
  <c r="Y1182" i="17"/>
  <c r="K1180" i="17"/>
  <c r="G1180" i="17"/>
  <c r="U1181" i="17"/>
  <c r="Z1181" i="17" s="1"/>
  <c r="S1181" i="17" s="1"/>
  <c r="R1183" i="17"/>
  <c r="W1182" i="17"/>
  <c r="T1182" i="17"/>
  <c r="J1180" i="17"/>
  <c r="O1181" i="17"/>
  <c r="N1181" i="17"/>
  <c r="P1181" i="17"/>
  <c r="F1181" i="17"/>
  <c r="E1182" i="17"/>
  <c r="V1182" i="17" s="1"/>
  <c r="M1181" i="17"/>
  <c r="AD1180" i="17" l="1"/>
  <c r="AC1180" i="17"/>
  <c r="X1180" i="17"/>
  <c r="AD1181" i="17" s="1"/>
  <c r="AB1180" i="17"/>
  <c r="H1181" i="17"/>
  <c r="AE1180" i="17"/>
  <c r="AE1181" i="17" s="1"/>
  <c r="AF1180" i="17"/>
  <c r="AF1181" i="17" s="1"/>
  <c r="Q1181" i="17"/>
  <c r="L1181" i="17" s="1"/>
  <c r="AA1181" i="17"/>
  <c r="J1181" i="17"/>
  <c r="Y1183" i="17"/>
  <c r="G1181" i="17"/>
  <c r="I1181" i="17"/>
  <c r="AB1181" i="17"/>
  <c r="U1182" i="17"/>
  <c r="Z1182" i="17" s="1"/>
  <c r="S1182" i="17" s="1"/>
  <c r="R1184" i="17"/>
  <c r="W1183" i="17"/>
  <c r="T1183" i="17"/>
  <c r="O1182" i="17"/>
  <c r="N1182" i="17"/>
  <c r="E1183" i="17"/>
  <c r="V1183" i="17" s="1"/>
  <c r="M1182" i="17"/>
  <c r="F1182" i="17"/>
  <c r="P1182" i="17"/>
  <c r="K1181" i="17"/>
  <c r="X1181" i="17" l="1"/>
  <c r="AC1181" i="17"/>
  <c r="AC1182" i="17" s="1"/>
  <c r="H1182" i="17"/>
  <c r="Q1182" i="17"/>
  <c r="L1182" i="17" s="1"/>
  <c r="AA1182" i="17"/>
  <c r="X1182" i="17" s="1"/>
  <c r="Y1184" i="17"/>
  <c r="AB1182" i="17"/>
  <c r="U1183" i="17"/>
  <c r="Z1183" i="17" s="1"/>
  <c r="S1183" i="17" s="1"/>
  <c r="AE1182" i="17"/>
  <c r="AD1182" i="17"/>
  <c r="AF1182" i="17"/>
  <c r="R1185" i="17"/>
  <c r="W1184" i="17"/>
  <c r="T1184" i="17"/>
  <c r="O1183" i="17"/>
  <c r="N1183" i="17"/>
  <c r="F1183" i="17"/>
  <c r="P1183" i="17"/>
  <c r="M1183" i="17"/>
  <c r="E1184" i="17"/>
  <c r="V1184" i="17" s="1"/>
  <c r="J1182" i="17"/>
  <c r="K1182" i="17"/>
  <c r="I1182" i="17"/>
  <c r="G1182" i="17"/>
  <c r="H1183" i="17" l="1"/>
  <c r="Q1183" i="17"/>
  <c r="L1183" i="17" s="1"/>
  <c r="AA1183" i="17"/>
  <c r="Y1185" i="17"/>
  <c r="U1184" i="17"/>
  <c r="Z1184" i="17" s="1"/>
  <c r="S1184" i="17" s="1"/>
  <c r="AF1183" i="17"/>
  <c r="AE1183" i="17"/>
  <c r="AB1183" i="17"/>
  <c r="AD1183" i="17"/>
  <c r="AC1183" i="17"/>
  <c r="R1186" i="17"/>
  <c r="W1185" i="17"/>
  <c r="T1185" i="17"/>
  <c r="G1183" i="17"/>
  <c r="I1183" i="17"/>
  <c r="K1183" i="17"/>
  <c r="J1183" i="17"/>
  <c r="O1184" i="17"/>
  <c r="N1184" i="17"/>
  <c r="E1185" i="17"/>
  <c r="V1185" i="17" s="1"/>
  <c r="M1184" i="17"/>
  <c r="F1184" i="17"/>
  <c r="P1184" i="17"/>
  <c r="H1184" i="17" l="1"/>
  <c r="X1183" i="17"/>
  <c r="AB1184" i="17" s="1"/>
  <c r="Q1184" i="17"/>
  <c r="L1184" i="17" s="1"/>
  <c r="AA1184" i="17"/>
  <c r="Y1186" i="17"/>
  <c r="AC1184" i="17"/>
  <c r="AD1184" i="17"/>
  <c r="K1184" i="17"/>
  <c r="I1184" i="17"/>
  <c r="U1185" i="17"/>
  <c r="Z1185" i="17" s="1"/>
  <c r="S1185" i="17" s="1"/>
  <c r="J1184" i="17"/>
  <c r="R1187" i="17"/>
  <c r="W1186" i="17"/>
  <c r="T1186" i="17"/>
  <c r="G1184" i="17"/>
  <c r="O1185" i="17"/>
  <c r="N1185" i="17"/>
  <c r="F1185" i="17"/>
  <c r="E1186" i="17"/>
  <c r="V1186" i="17" s="1"/>
  <c r="M1185" i="17"/>
  <c r="P1185" i="17"/>
  <c r="X1184" i="17" l="1"/>
  <c r="AD1185" i="17" s="1"/>
  <c r="AF1184" i="17"/>
  <c r="AE1184" i="17"/>
  <c r="Q1185" i="17"/>
  <c r="L1185" i="17" s="1"/>
  <c r="AA1185" i="17"/>
  <c r="Y1187" i="17"/>
  <c r="K1185" i="17"/>
  <c r="H1185" i="17"/>
  <c r="AC1185" i="17"/>
  <c r="U1186" i="17"/>
  <c r="Z1186" i="17" s="1"/>
  <c r="S1186" i="17" s="1"/>
  <c r="I1185" i="17"/>
  <c r="G1185" i="17"/>
  <c r="R1188" i="17"/>
  <c r="W1187" i="17"/>
  <c r="T1187" i="17"/>
  <c r="J1185" i="17"/>
  <c r="O1186" i="17"/>
  <c r="N1186" i="17"/>
  <c r="M1186" i="17"/>
  <c r="P1186" i="17"/>
  <c r="E1187" i="17"/>
  <c r="V1187" i="17" s="1"/>
  <c r="F1186" i="17"/>
  <c r="AE1185" i="17" l="1"/>
  <c r="AB1185" i="17"/>
  <c r="AF1185" i="17"/>
  <c r="X1185" i="17"/>
  <c r="AD1186" i="17" s="1"/>
  <c r="Q1186" i="17"/>
  <c r="L1186" i="17" s="1"/>
  <c r="U1187" i="17"/>
  <c r="Z1187" i="17" s="1"/>
  <c r="S1187" i="17" s="1"/>
  <c r="AA1186" i="17"/>
  <c r="Y1188" i="17"/>
  <c r="G1186" i="17"/>
  <c r="R1189" i="17"/>
  <c r="W1188" i="17"/>
  <c r="T1188" i="17"/>
  <c r="H1186" i="17"/>
  <c r="K1186" i="17"/>
  <c r="J1186" i="17"/>
  <c r="O1187" i="17"/>
  <c r="N1187" i="17"/>
  <c r="F1187" i="17"/>
  <c r="M1187" i="17"/>
  <c r="E1188" i="17"/>
  <c r="V1188" i="17" s="1"/>
  <c r="P1187" i="17"/>
  <c r="I1186" i="17"/>
  <c r="AF1186" i="17" l="1"/>
  <c r="AE1186" i="17"/>
  <c r="AB1186" i="17"/>
  <c r="X1186" i="17"/>
  <c r="AC1186" i="17"/>
  <c r="AC1187" i="17" s="1"/>
  <c r="Q1187" i="17"/>
  <c r="L1187" i="17" s="1"/>
  <c r="AA1187" i="17"/>
  <c r="X1187" i="17" s="1"/>
  <c r="G1187" i="17"/>
  <c r="Y1189" i="17"/>
  <c r="H1187" i="17"/>
  <c r="K1187" i="17"/>
  <c r="AB1187" i="17"/>
  <c r="AD1187" i="17"/>
  <c r="AE1187" i="17"/>
  <c r="U1188" i="17"/>
  <c r="Z1188" i="17" s="1"/>
  <c r="S1188" i="17" s="1"/>
  <c r="I1187" i="17"/>
  <c r="J1187" i="17"/>
  <c r="R1190" i="17"/>
  <c r="W1189" i="17"/>
  <c r="T1189" i="17"/>
  <c r="O1188" i="17"/>
  <c r="N1188" i="17"/>
  <c r="F1188" i="17"/>
  <c r="M1188" i="17"/>
  <c r="E1189" i="17"/>
  <c r="V1189" i="17" s="1"/>
  <c r="P1188" i="17"/>
  <c r="AF1187" i="17" l="1"/>
  <c r="Q1188" i="17"/>
  <c r="L1188" i="17" s="1"/>
  <c r="U1189" i="17"/>
  <c r="AA1189" i="17" s="1"/>
  <c r="AA1188" i="17"/>
  <c r="X1188" i="17" s="1"/>
  <c r="G1188" i="17"/>
  <c r="Y1190" i="17"/>
  <c r="AF1188" i="17"/>
  <c r="AD1188" i="17"/>
  <c r="AC1188" i="17"/>
  <c r="AE1188" i="17"/>
  <c r="AB1188" i="17"/>
  <c r="R1191" i="17"/>
  <c r="W1190" i="17"/>
  <c r="T1190" i="17"/>
  <c r="J1188" i="17"/>
  <c r="K1188" i="17"/>
  <c r="I1188" i="17"/>
  <c r="O1189" i="17"/>
  <c r="N1189" i="17"/>
  <c r="P1189" i="17"/>
  <c r="E1190" i="17"/>
  <c r="V1190" i="17" s="1"/>
  <c r="M1189" i="17"/>
  <c r="F1189" i="17"/>
  <c r="H1188" i="17"/>
  <c r="Q1189" i="17" l="1"/>
  <c r="L1189" i="17" s="1"/>
  <c r="Z1189" i="17"/>
  <c r="S1189" i="17" s="1"/>
  <c r="U1190" i="17"/>
  <c r="Z1190" i="17" s="1"/>
  <c r="G1189" i="17"/>
  <c r="Y1191" i="17"/>
  <c r="H1189" i="17"/>
  <c r="I1189" i="17"/>
  <c r="AE1189" i="17"/>
  <c r="AD1189" i="17"/>
  <c r="AB1189" i="17"/>
  <c r="AC1189" i="17"/>
  <c r="AF1189" i="17"/>
  <c r="R1192" i="17"/>
  <c r="W1191" i="17"/>
  <c r="T1191" i="17"/>
  <c r="O1190" i="17"/>
  <c r="N1190" i="17"/>
  <c r="M1190" i="17"/>
  <c r="E1191" i="17"/>
  <c r="U1191" i="17" s="1"/>
  <c r="F1190" i="17"/>
  <c r="P1190" i="17"/>
  <c r="K1189" i="17"/>
  <c r="J1189" i="17"/>
  <c r="I1190" i="17" l="1"/>
  <c r="S1190" i="17"/>
  <c r="X1189" i="17"/>
  <c r="AD1190" i="17" s="1"/>
  <c r="G1190" i="17"/>
  <c r="Q1190" i="17"/>
  <c r="L1190" i="17" s="1"/>
  <c r="AA1190" i="17"/>
  <c r="H1190" i="17"/>
  <c r="Y1192" i="17"/>
  <c r="J1190" i="17"/>
  <c r="K1190" i="17"/>
  <c r="V1191" i="17"/>
  <c r="Z1191" i="17" s="1"/>
  <c r="R1193" i="17"/>
  <c r="W1192" i="17"/>
  <c r="T1192" i="17"/>
  <c r="O1191" i="17"/>
  <c r="N1191" i="17"/>
  <c r="P1191" i="17"/>
  <c r="E1192" i="17"/>
  <c r="V1192" i="17" s="1"/>
  <c r="F1191" i="17"/>
  <c r="M1191" i="17"/>
  <c r="G1191" i="17" l="1"/>
  <c r="AC1190" i="17"/>
  <c r="AB1190" i="17"/>
  <c r="AF1190" i="17"/>
  <c r="X1190" i="17"/>
  <c r="AD1191" i="17" s="1"/>
  <c r="S1191" i="17"/>
  <c r="AE1190" i="17"/>
  <c r="AE1191" i="17" s="1"/>
  <c r="Q1191" i="17"/>
  <c r="L1191" i="17" s="1"/>
  <c r="AA1191" i="17"/>
  <c r="Y1193" i="17"/>
  <c r="I1191" i="17"/>
  <c r="K1191" i="17"/>
  <c r="AB1191" i="17"/>
  <c r="AF1191" i="17"/>
  <c r="U1192" i="17"/>
  <c r="Z1192" i="17" s="1"/>
  <c r="S1192" i="17" s="1"/>
  <c r="R1194" i="17"/>
  <c r="W1193" i="17"/>
  <c r="T1193" i="17"/>
  <c r="H1191" i="17"/>
  <c r="O1192" i="17"/>
  <c r="N1192" i="17"/>
  <c r="P1192" i="17"/>
  <c r="E1193" i="17"/>
  <c r="V1193" i="17" s="1"/>
  <c r="F1192" i="17"/>
  <c r="M1192" i="17"/>
  <c r="J1191" i="17"/>
  <c r="AC1191" i="17" l="1"/>
  <c r="G1192" i="17"/>
  <c r="X1191" i="17"/>
  <c r="Q1192" i="17"/>
  <c r="L1192" i="17" s="1"/>
  <c r="U1193" i="17"/>
  <c r="Z1193" i="17" s="1"/>
  <c r="S1193" i="17" s="1"/>
  <c r="AA1192" i="17"/>
  <c r="I1192" i="17"/>
  <c r="AF1192" i="17"/>
  <c r="H1192" i="17"/>
  <c r="Y1194" i="17"/>
  <c r="J1192" i="17"/>
  <c r="AB1192" i="17"/>
  <c r="AD1192" i="17"/>
  <c r="AE1192" i="17"/>
  <c r="AC1192" i="17"/>
  <c r="R1195" i="17"/>
  <c r="W1194" i="17"/>
  <c r="T1194" i="17"/>
  <c r="K1192" i="17"/>
  <c r="O1193" i="17"/>
  <c r="N1193" i="17"/>
  <c r="M1193" i="17"/>
  <c r="E1194" i="17"/>
  <c r="U1194" i="17" s="1"/>
  <c r="F1193" i="17"/>
  <c r="P1193" i="17"/>
  <c r="G1193" i="17" l="1"/>
  <c r="X1192" i="17"/>
  <c r="AD1193" i="17" s="1"/>
  <c r="Q1193" i="17"/>
  <c r="L1193" i="17" s="1"/>
  <c r="AA1193" i="17"/>
  <c r="X1193" i="17" s="1"/>
  <c r="Y1195" i="17"/>
  <c r="AC1193" i="17"/>
  <c r="AE1193" i="17"/>
  <c r="I1193" i="17"/>
  <c r="V1194" i="17"/>
  <c r="AA1194" i="17" s="1"/>
  <c r="R1196" i="17"/>
  <c r="W1195" i="17"/>
  <c r="T1195" i="17"/>
  <c r="O1194" i="17"/>
  <c r="N1194" i="17"/>
  <c r="F1194" i="17"/>
  <c r="E1195" i="17"/>
  <c r="V1195" i="17" s="1"/>
  <c r="P1194" i="17"/>
  <c r="M1194" i="17"/>
  <c r="H1193" i="17"/>
  <c r="K1193" i="17"/>
  <c r="J1193" i="17"/>
  <c r="AF1193" i="17" l="1"/>
  <c r="AF1194" i="17" s="1"/>
  <c r="AB1193" i="17"/>
  <c r="AB1194" i="17" s="1"/>
  <c r="G1194" i="17"/>
  <c r="Q1194" i="17"/>
  <c r="L1194" i="17" s="1"/>
  <c r="U1195" i="17"/>
  <c r="Z1195" i="17" s="1"/>
  <c r="Z1194" i="17"/>
  <c r="S1194" i="17" s="1"/>
  <c r="X1194" i="17" s="1"/>
  <c r="Y1196" i="17"/>
  <c r="AE1194" i="17"/>
  <c r="AD1194" i="17"/>
  <c r="AC1194" i="17"/>
  <c r="R1197" i="17"/>
  <c r="W1196" i="17"/>
  <c r="T1196" i="17"/>
  <c r="I1194" i="17"/>
  <c r="O1195" i="17"/>
  <c r="N1195" i="17"/>
  <c r="P1195" i="17"/>
  <c r="M1195" i="17"/>
  <c r="E1196" i="17"/>
  <c r="U1196" i="17" s="1"/>
  <c r="F1195" i="17"/>
  <c r="J1194" i="17"/>
  <c r="K1194" i="17"/>
  <c r="H1194" i="17"/>
  <c r="I1195" i="17" l="1"/>
  <c r="G1195" i="17"/>
  <c r="J1195" i="17"/>
  <c r="Q1195" i="17"/>
  <c r="L1195" i="17" s="1"/>
  <c r="AF1195" i="17"/>
  <c r="H1195" i="17"/>
  <c r="S1195" i="17"/>
  <c r="K1195" i="17"/>
  <c r="AA1195" i="17"/>
  <c r="Y1197" i="17"/>
  <c r="AC1195" i="17"/>
  <c r="AD1195" i="17"/>
  <c r="AB1195" i="17"/>
  <c r="V1196" i="17"/>
  <c r="Z1196" i="17" s="1"/>
  <c r="AE1195" i="17"/>
  <c r="R1198" i="17"/>
  <c r="W1197" i="17"/>
  <c r="T1197" i="17"/>
  <c r="N1196" i="17"/>
  <c r="O1196" i="17"/>
  <c r="F1196" i="17"/>
  <c r="M1196" i="17"/>
  <c r="P1196" i="17"/>
  <c r="E1197" i="17"/>
  <c r="V1197" i="17" s="1"/>
  <c r="X1195" i="17" l="1"/>
  <c r="AF1196" i="17" s="1"/>
  <c r="G1196" i="17"/>
  <c r="Q1196" i="17"/>
  <c r="L1196" i="17" s="1"/>
  <c r="S1196" i="17"/>
  <c r="AA1196" i="17"/>
  <c r="Y1198" i="17"/>
  <c r="K1196" i="17"/>
  <c r="AB1196" i="17"/>
  <c r="J1196" i="17"/>
  <c r="H1196" i="17"/>
  <c r="U1197" i="17"/>
  <c r="AA1197" i="17" s="1"/>
  <c r="I1196" i="17"/>
  <c r="R1199" i="17"/>
  <c r="W1198" i="17"/>
  <c r="T1198" i="17"/>
  <c r="O1197" i="17"/>
  <c r="N1197" i="17"/>
  <c r="F1197" i="17"/>
  <c r="M1197" i="17"/>
  <c r="P1197" i="17"/>
  <c r="E1198" i="17"/>
  <c r="U1198" i="17" s="1"/>
  <c r="G1197" i="17" l="1"/>
  <c r="AE1196" i="17"/>
  <c r="X1196" i="17"/>
  <c r="AC1196" i="17"/>
  <c r="AC1197" i="17" s="1"/>
  <c r="AD1196" i="17"/>
  <c r="Q1197" i="17"/>
  <c r="L1197" i="17" s="1"/>
  <c r="Z1197" i="17"/>
  <c r="S1197" i="17" s="1"/>
  <c r="X1197" i="17" s="1"/>
  <c r="Y1199" i="17"/>
  <c r="I1197" i="17"/>
  <c r="V1198" i="17"/>
  <c r="Z1198" i="17" s="1"/>
  <c r="AF1197" i="17"/>
  <c r="AB1197" i="17"/>
  <c r="AD1197" i="17"/>
  <c r="R1200" i="17"/>
  <c r="W1199" i="17"/>
  <c r="T1199" i="17"/>
  <c r="J1197" i="17"/>
  <c r="H1197" i="17"/>
  <c r="K1197" i="17"/>
  <c r="O1198" i="17"/>
  <c r="N1198" i="17"/>
  <c r="P1198" i="17"/>
  <c r="M1198" i="17"/>
  <c r="E1199" i="17"/>
  <c r="V1199" i="17" s="1"/>
  <c r="F1198" i="17"/>
  <c r="AE1197" i="17" l="1"/>
  <c r="G1198" i="17"/>
  <c r="S1198" i="17"/>
  <c r="Q1198" i="17"/>
  <c r="L1198" i="17" s="1"/>
  <c r="AA1198" i="17"/>
  <c r="K1198" i="17"/>
  <c r="AD1198" i="17"/>
  <c r="Y1200" i="17"/>
  <c r="AB1198" i="17"/>
  <c r="AF1198" i="17"/>
  <c r="J1198" i="17"/>
  <c r="U1199" i="17"/>
  <c r="Z1199" i="17" s="1"/>
  <c r="S1199" i="17" s="1"/>
  <c r="AC1198" i="17"/>
  <c r="H1198" i="17"/>
  <c r="AE1198" i="17"/>
  <c r="I1198" i="17"/>
  <c r="R1201" i="17"/>
  <c r="W1200" i="17"/>
  <c r="T1200" i="17"/>
  <c r="O1199" i="17"/>
  <c r="N1199" i="17"/>
  <c r="M1199" i="17"/>
  <c r="F1199" i="17"/>
  <c r="P1199" i="17"/>
  <c r="E1200" i="17"/>
  <c r="V1200" i="17" s="1"/>
  <c r="G1199" i="17" l="1"/>
  <c r="X1198" i="17"/>
  <c r="AC1199" i="17" s="1"/>
  <c r="Q1199" i="17"/>
  <c r="L1199" i="17" s="1"/>
  <c r="AA1199" i="17"/>
  <c r="I1199" i="17"/>
  <c r="H1199" i="17"/>
  <c r="Y1201" i="17"/>
  <c r="AD1199" i="17"/>
  <c r="U1200" i="17"/>
  <c r="Z1200" i="17" s="1"/>
  <c r="S1200" i="17" s="1"/>
  <c r="R1202" i="17"/>
  <c r="W1201" i="17"/>
  <c r="T1201" i="17"/>
  <c r="J1199" i="17"/>
  <c r="O1200" i="17"/>
  <c r="N1200" i="17"/>
  <c r="F1200" i="17"/>
  <c r="M1200" i="17"/>
  <c r="E1201" i="17"/>
  <c r="U1201" i="17" s="1"/>
  <c r="P1200" i="17"/>
  <c r="K1199" i="17"/>
  <c r="AB1199" i="17" l="1"/>
  <c r="AE1199" i="17"/>
  <c r="AF1199" i="17"/>
  <c r="G1200" i="17"/>
  <c r="X1199" i="17"/>
  <c r="Q1200" i="17"/>
  <c r="L1200" i="17" s="1"/>
  <c r="AA1200" i="17"/>
  <c r="X1200" i="17" s="1"/>
  <c r="Y1202" i="17"/>
  <c r="V1201" i="17"/>
  <c r="Z1201" i="17" s="1"/>
  <c r="S1201" i="17" s="1"/>
  <c r="R1203" i="17"/>
  <c r="W1202" i="17"/>
  <c r="T1202" i="17"/>
  <c r="K1200" i="17"/>
  <c r="H1200" i="17"/>
  <c r="I1200" i="17"/>
  <c r="J1200" i="17"/>
  <c r="O1201" i="17"/>
  <c r="N1201" i="17"/>
  <c r="F1201" i="17"/>
  <c r="M1201" i="17"/>
  <c r="E1202" i="17"/>
  <c r="U1202" i="17" s="1"/>
  <c r="P1201" i="17"/>
  <c r="AF1200" i="17" l="1"/>
  <c r="AE1200" i="17"/>
  <c r="G1201" i="17"/>
  <c r="AC1200" i="17"/>
  <c r="AC1201" i="17" s="1"/>
  <c r="AD1200" i="17"/>
  <c r="AB1200" i="17"/>
  <c r="AB1201" i="17" s="1"/>
  <c r="Q1201" i="17"/>
  <c r="L1201" i="17" s="1"/>
  <c r="H1201" i="17"/>
  <c r="AA1201" i="17"/>
  <c r="K1201" i="17"/>
  <c r="Y1203" i="17"/>
  <c r="I1201" i="17"/>
  <c r="AF1201" i="17"/>
  <c r="AE1201" i="17"/>
  <c r="AD1201" i="17"/>
  <c r="V1202" i="17"/>
  <c r="Z1202" i="17" s="1"/>
  <c r="S1202" i="17" s="1"/>
  <c r="J1201" i="17"/>
  <c r="R1204" i="17"/>
  <c r="W1203" i="17"/>
  <c r="T1203" i="17"/>
  <c r="O1202" i="17"/>
  <c r="N1202" i="17"/>
  <c r="E1203" i="17"/>
  <c r="V1203" i="17" s="1"/>
  <c r="M1202" i="17"/>
  <c r="P1202" i="17"/>
  <c r="F1202" i="17"/>
  <c r="G1202" i="17" l="1"/>
  <c r="X1201" i="17"/>
  <c r="Q1202" i="17"/>
  <c r="L1202" i="17" s="1"/>
  <c r="I1202" i="17"/>
  <c r="AA1202" i="17"/>
  <c r="Y1204" i="17"/>
  <c r="AD1202" i="17"/>
  <c r="H1202" i="17"/>
  <c r="U1203" i="17"/>
  <c r="Z1203" i="17" s="1"/>
  <c r="S1203" i="17" s="1"/>
  <c r="AE1202" i="17"/>
  <c r="AF1202" i="17"/>
  <c r="AC1202" i="17"/>
  <c r="AB1202" i="17"/>
  <c r="R1205" i="17"/>
  <c r="W1204" i="17"/>
  <c r="T1204" i="17"/>
  <c r="K1202" i="17"/>
  <c r="O1203" i="17"/>
  <c r="N1203" i="17"/>
  <c r="E1204" i="17"/>
  <c r="V1204" i="17" s="1"/>
  <c r="F1203" i="17"/>
  <c r="M1203" i="17"/>
  <c r="P1203" i="17"/>
  <c r="J1202" i="17"/>
  <c r="G1203" i="17" l="1"/>
  <c r="X1202" i="17"/>
  <c r="AE1203" i="17" s="1"/>
  <c r="Q1203" i="17"/>
  <c r="L1203" i="17" s="1"/>
  <c r="AA1203" i="17"/>
  <c r="Y1205" i="17"/>
  <c r="AB1203" i="17"/>
  <c r="AC1203" i="17"/>
  <c r="AF1203" i="17"/>
  <c r="U1204" i="17"/>
  <c r="Z1204" i="17" s="1"/>
  <c r="S1204" i="17" s="1"/>
  <c r="R1206" i="17"/>
  <c r="W1205" i="17"/>
  <c r="T1205" i="17"/>
  <c r="O1204" i="17"/>
  <c r="N1204" i="17"/>
  <c r="M1204" i="17"/>
  <c r="P1204" i="17"/>
  <c r="F1204" i="17"/>
  <c r="E1205" i="17"/>
  <c r="V1205" i="17" s="1"/>
  <c r="J1203" i="17"/>
  <c r="H1203" i="17"/>
  <c r="K1203" i="17"/>
  <c r="I1203" i="17"/>
  <c r="AD1203" i="17" l="1"/>
  <c r="G1204" i="17"/>
  <c r="X1203" i="17"/>
  <c r="AD1204" i="17" s="1"/>
  <c r="Q1204" i="17"/>
  <c r="L1204" i="17" s="1"/>
  <c r="AA1204" i="17"/>
  <c r="AC1204" i="17"/>
  <c r="AE1204" i="17"/>
  <c r="Y1206" i="17"/>
  <c r="I1204" i="17"/>
  <c r="U1205" i="17"/>
  <c r="Z1205" i="17" s="1"/>
  <c r="S1205" i="17" s="1"/>
  <c r="AF1204" i="17"/>
  <c r="AB1204" i="17"/>
  <c r="R1207" i="17"/>
  <c r="W1206" i="17"/>
  <c r="T1206" i="17"/>
  <c r="K1204" i="17"/>
  <c r="H1204" i="17"/>
  <c r="J1204" i="17"/>
  <c r="O1205" i="17"/>
  <c r="N1205" i="17"/>
  <c r="P1205" i="17"/>
  <c r="M1205" i="17"/>
  <c r="F1205" i="17"/>
  <c r="E1206" i="17"/>
  <c r="V1206" i="17" s="1"/>
  <c r="X1204" i="17" l="1"/>
  <c r="AE1205" i="17" s="1"/>
  <c r="Q1205" i="17"/>
  <c r="L1205" i="17" s="1"/>
  <c r="I1205" i="17"/>
  <c r="AA1205" i="17"/>
  <c r="Y1207" i="17"/>
  <c r="H1205" i="17"/>
  <c r="K1205" i="17"/>
  <c r="G1205" i="17"/>
  <c r="U1206" i="17"/>
  <c r="Z1206" i="17" s="1"/>
  <c r="S1206" i="17" s="1"/>
  <c r="J1205" i="17"/>
  <c r="R1208" i="17"/>
  <c r="W1207" i="17"/>
  <c r="T1207" i="17"/>
  <c r="O1206" i="17"/>
  <c r="N1206" i="17"/>
  <c r="P1206" i="17"/>
  <c r="E1207" i="17"/>
  <c r="V1207" i="17" s="1"/>
  <c r="F1206" i="17"/>
  <c r="M1206" i="17"/>
  <c r="I1206" i="17" l="1"/>
  <c r="AC1205" i="17"/>
  <c r="AF1205" i="17"/>
  <c r="X1205" i="17"/>
  <c r="AD1205" i="17"/>
  <c r="AD1206" i="17" s="1"/>
  <c r="AB1205" i="17"/>
  <c r="AB1206" i="17" s="1"/>
  <c r="Q1206" i="17"/>
  <c r="L1206" i="17" s="1"/>
  <c r="AA1206" i="17"/>
  <c r="H1206" i="17"/>
  <c r="G1206" i="17"/>
  <c r="K1206" i="17"/>
  <c r="U1207" i="17"/>
  <c r="AA1207" i="17" s="1"/>
  <c r="Y1208" i="17"/>
  <c r="AF1206" i="17"/>
  <c r="AE1206" i="17"/>
  <c r="R1209" i="17"/>
  <c r="W1208" i="17"/>
  <c r="T1208" i="17"/>
  <c r="J1206" i="17"/>
  <c r="O1207" i="17"/>
  <c r="N1207" i="17"/>
  <c r="P1207" i="17"/>
  <c r="M1207" i="17"/>
  <c r="F1207" i="17"/>
  <c r="E1208" i="17"/>
  <c r="V1208" i="17" s="1"/>
  <c r="AC1206" i="17" l="1"/>
  <c r="I1207" i="17"/>
  <c r="X1206" i="17"/>
  <c r="Q1207" i="17"/>
  <c r="L1207" i="17" s="1"/>
  <c r="Z1207" i="17"/>
  <c r="S1207" i="17" s="1"/>
  <c r="Y1209" i="17"/>
  <c r="AB1207" i="17"/>
  <c r="J1207" i="17"/>
  <c r="G1207" i="17"/>
  <c r="U1208" i="17"/>
  <c r="AA1208" i="17" s="1"/>
  <c r="R1210" i="17"/>
  <c r="W1209" i="17"/>
  <c r="T1209" i="17"/>
  <c r="N1208" i="17"/>
  <c r="O1208" i="17"/>
  <c r="F1208" i="17"/>
  <c r="P1208" i="17"/>
  <c r="E1209" i="17"/>
  <c r="U1209" i="17" s="1"/>
  <c r="M1208" i="17"/>
  <c r="H1207" i="17"/>
  <c r="K1207" i="17"/>
  <c r="AC1207" i="17" l="1"/>
  <c r="X1207" i="17"/>
  <c r="I1208" i="17"/>
  <c r="AF1207" i="17"/>
  <c r="AD1207" i="17"/>
  <c r="AE1207" i="17"/>
  <c r="Q1208" i="17"/>
  <c r="L1208" i="17" s="1"/>
  <c r="V1209" i="17"/>
  <c r="Z1209" i="17" s="1"/>
  <c r="Z1208" i="17"/>
  <c r="S1208" i="17" s="1"/>
  <c r="Y1210" i="17"/>
  <c r="R1211" i="17"/>
  <c r="W1210" i="17"/>
  <c r="T1210" i="17"/>
  <c r="K1208" i="17"/>
  <c r="G1208" i="17"/>
  <c r="H1208" i="17"/>
  <c r="J1208" i="17"/>
  <c r="O1209" i="17"/>
  <c r="N1209" i="17"/>
  <c r="F1209" i="17"/>
  <c r="M1209" i="17"/>
  <c r="P1209" i="17"/>
  <c r="E1210" i="17"/>
  <c r="V1210" i="17" s="1"/>
  <c r="AC1208" i="17" l="1"/>
  <c r="X1208" i="17"/>
  <c r="AE1208" i="17"/>
  <c r="AE1209" i="17" s="1"/>
  <c r="AF1208" i="17"/>
  <c r="AD1208" i="17"/>
  <c r="AD1209" i="17" s="1"/>
  <c r="AB1208" i="17"/>
  <c r="AB1209" i="17" s="1"/>
  <c r="I1209" i="17"/>
  <c r="Q1209" i="17"/>
  <c r="L1209" i="17" s="1"/>
  <c r="S1209" i="17"/>
  <c r="AA1209" i="17"/>
  <c r="K1209" i="17"/>
  <c r="Y1211" i="17"/>
  <c r="AC1209" i="17"/>
  <c r="J1209" i="17"/>
  <c r="AF1209" i="17"/>
  <c r="H1209" i="17"/>
  <c r="G1209" i="17"/>
  <c r="R1212" i="17"/>
  <c r="W1211" i="17"/>
  <c r="T1211" i="17"/>
  <c r="U1210" i="17"/>
  <c r="AA1210" i="17" s="1"/>
  <c r="O1210" i="17"/>
  <c r="N1210" i="17"/>
  <c r="M1210" i="17"/>
  <c r="P1210" i="17"/>
  <c r="F1210" i="17"/>
  <c r="E1211" i="17"/>
  <c r="V1211" i="17" s="1"/>
  <c r="X1209" i="17" l="1"/>
  <c r="AF1210" i="17" s="1"/>
  <c r="I1210" i="17"/>
  <c r="Q1210" i="17"/>
  <c r="L1210" i="17" s="1"/>
  <c r="Z1210" i="17"/>
  <c r="S1210" i="17" s="1"/>
  <c r="Y1212" i="17"/>
  <c r="U1211" i="17"/>
  <c r="Z1211" i="17" s="1"/>
  <c r="S1211" i="17" s="1"/>
  <c r="R1213" i="17"/>
  <c r="W1212" i="17"/>
  <c r="T1212" i="17"/>
  <c r="G1210" i="17"/>
  <c r="H1210" i="17"/>
  <c r="K1210" i="17"/>
  <c r="J1210" i="17"/>
  <c r="O1211" i="17"/>
  <c r="N1211" i="17"/>
  <c r="E1212" i="17"/>
  <c r="V1212" i="17" s="1"/>
  <c r="M1211" i="17"/>
  <c r="P1211" i="17"/>
  <c r="F1211" i="17"/>
  <c r="AD1210" i="17" l="1"/>
  <c r="AC1210" i="17"/>
  <c r="AE1210" i="17"/>
  <c r="AB1210" i="17"/>
  <c r="X1210" i="17"/>
  <c r="I1211" i="17"/>
  <c r="Q1211" i="17"/>
  <c r="L1211" i="17" s="1"/>
  <c r="AA1211" i="17"/>
  <c r="Y1213" i="17"/>
  <c r="U1212" i="17"/>
  <c r="Z1212" i="17" s="1"/>
  <c r="S1212" i="17" s="1"/>
  <c r="J1211" i="17"/>
  <c r="R1214" i="17"/>
  <c r="W1213" i="17"/>
  <c r="T1213" i="17"/>
  <c r="K1211" i="17"/>
  <c r="H1211" i="17"/>
  <c r="G1211" i="17"/>
  <c r="O1212" i="17"/>
  <c r="N1212" i="17"/>
  <c r="P1212" i="17"/>
  <c r="M1212" i="17"/>
  <c r="F1212" i="17"/>
  <c r="E1213" i="17"/>
  <c r="V1213" i="17" s="1"/>
  <c r="AD1211" i="17" l="1"/>
  <c r="I1212" i="17"/>
  <c r="AF1211" i="17"/>
  <c r="AE1211" i="17"/>
  <c r="AB1211" i="17"/>
  <c r="AC1211" i="17"/>
  <c r="X1211" i="17"/>
  <c r="AF1212" i="17" s="1"/>
  <c r="Q1212" i="17"/>
  <c r="L1212" i="17" s="1"/>
  <c r="AA1212" i="17"/>
  <c r="Y1214" i="17"/>
  <c r="U1213" i="17"/>
  <c r="Z1213" i="17" s="1"/>
  <c r="S1213" i="17" s="1"/>
  <c r="K1212" i="17"/>
  <c r="R1215" i="17"/>
  <c r="W1214" i="17"/>
  <c r="T1214" i="17"/>
  <c r="G1212" i="17"/>
  <c r="H1212" i="17"/>
  <c r="O1213" i="17"/>
  <c r="N1213" i="17"/>
  <c r="P1213" i="17"/>
  <c r="E1214" i="17"/>
  <c r="U1214" i="17" s="1"/>
  <c r="F1213" i="17"/>
  <c r="M1213" i="17"/>
  <c r="J1212" i="17"/>
  <c r="X1212" i="17" l="1"/>
  <c r="AF1213" i="17" s="1"/>
  <c r="AD1212" i="17"/>
  <c r="I1213" i="17"/>
  <c r="AC1212" i="17"/>
  <c r="AE1212" i="17"/>
  <c r="AB1212" i="17"/>
  <c r="Q1213" i="17"/>
  <c r="L1213" i="17" s="1"/>
  <c r="G1213" i="17"/>
  <c r="AA1213" i="17"/>
  <c r="Y1215" i="17"/>
  <c r="H1213" i="17"/>
  <c r="V1214" i="17"/>
  <c r="Z1214" i="17" s="1"/>
  <c r="S1214" i="17" s="1"/>
  <c r="R1216" i="17"/>
  <c r="W1215" i="17"/>
  <c r="T1215" i="17"/>
  <c r="J1213" i="17"/>
  <c r="K1213" i="17"/>
  <c r="O1214" i="17"/>
  <c r="N1214" i="17"/>
  <c r="M1214" i="17"/>
  <c r="P1214" i="17"/>
  <c r="E1215" i="17"/>
  <c r="V1215" i="17" s="1"/>
  <c r="F1214" i="17"/>
  <c r="AD1213" i="17" l="1"/>
  <c r="AC1213" i="17"/>
  <c r="AB1213" i="17"/>
  <c r="AE1213" i="17"/>
  <c r="I1214" i="17"/>
  <c r="X1213" i="17"/>
  <c r="AF1214" i="17" s="1"/>
  <c r="Q1214" i="17"/>
  <c r="L1214" i="17" s="1"/>
  <c r="AA1214" i="17"/>
  <c r="Y1216" i="17"/>
  <c r="U1215" i="17"/>
  <c r="Z1215" i="17" s="1"/>
  <c r="S1215" i="17" s="1"/>
  <c r="R1217" i="17"/>
  <c r="W1216" i="17"/>
  <c r="T1216" i="17"/>
  <c r="G1214" i="17"/>
  <c r="H1214" i="17"/>
  <c r="O1215" i="17"/>
  <c r="N1215" i="17"/>
  <c r="E1216" i="17"/>
  <c r="V1216" i="17" s="1"/>
  <c r="F1215" i="17"/>
  <c r="P1215" i="17"/>
  <c r="M1215" i="17"/>
  <c r="K1214" i="17"/>
  <c r="J1214" i="17"/>
  <c r="AB1214" i="17" l="1"/>
  <c r="AE1214" i="17"/>
  <c r="AD1214" i="17"/>
  <c r="AC1214" i="17"/>
  <c r="I1215" i="17"/>
  <c r="X1214" i="17"/>
  <c r="AE1215" i="17" s="1"/>
  <c r="Q1215" i="17"/>
  <c r="L1215" i="17" s="1"/>
  <c r="AA1215" i="17"/>
  <c r="Y1217" i="17"/>
  <c r="U1216" i="17"/>
  <c r="Z1216" i="17" s="1"/>
  <c r="S1216" i="17" s="1"/>
  <c r="R1218" i="17"/>
  <c r="W1217" i="17"/>
  <c r="T1217" i="17"/>
  <c r="H1215" i="17"/>
  <c r="O1216" i="17"/>
  <c r="N1216" i="17"/>
  <c r="P1216" i="17"/>
  <c r="M1216" i="17"/>
  <c r="F1216" i="17"/>
  <c r="E1217" i="17"/>
  <c r="V1217" i="17" s="1"/>
  <c r="J1215" i="17"/>
  <c r="G1215" i="17"/>
  <c r="K1215" i="17"/>
  <c r="AD1215" i="17" l="1"/>
  <c r="X1215" i="17"/>
  <c r="AF1215" i="17"/>
  <c r="AF1216" i="17" s="1"/>
  <c r="AB1215" i="17"/>
  <c r="AB1216" i="17" s="1"/>
  <c r="AC1215" i="17"/>
  <c r="AC1216" i="17" s="1"/>
  <c r="I1216" i="17"/>
  <c r="Q1216" i="17"/>
  <c r="L1216" i="17" s="1"/>
  <c r="AA1216" i="17"/>
  <c r="Y1218" i="17"/>
  <c r="AE1216" i="17"/>
  <c r="J1216" i="17"/>
  <c r="K1216" i="17"/>
  <c r="G1216" i="17"/>
  <c r="H1216" i="17"/>
  <c r="U1217" i="17"/>
  <c r="Z1217" i="17" s="1"/>
  <c r="S1217" i="17" s="1"/>
  <c r="R1219" i="17"/>
  <c r="W1218" i="17"/>
  <c r="T1218" i="17"/>
  <c r="O1217" i="17"/>
  <c r="N1217" i="17"/>
  <c r="P1217" i="17"/>
  <c r="M1217" i="17"/>
  <c r="F1217" i="17"/>
  <c r="E1218" i="17"/>
  <c r="U1218" i="17" s="1"/>
  <c r="AD1216" i="17" l="1"/>
  <c r="X1216" i="17"/>
  <c r="AE1217" i="17" s="1"/>
  <c r="I1217" i="17"/>
  <c r="Q1217" i="17"/>
  <c r="L1217" i="17" s="1"/>
  <c r="AA1217" i="17"/>
  <c r="H1217" i="17"/>
  <c r="J1217" i="17"/>
  <c r="Y1219" i="17"/>
  <c r="V1218" i="17"/>
  <c r="Z1218" i="17" s="1"/>
  <c r="S1218" i="17" s="1"/>
  <c r="R1220" i="17"/>
  <c r="W1219" i="17"/>
  <c r="T1219" i="17"/>
  <c r="O1218" i="17"/>
  <c r="N1218" i="17"/>
  <c r="M1218" i="17"/>
  <c r="F1218" i="17"/>
  <c r="E1219" i="17"/>
  <c r="U1219" i="17" s="1"/>
  <c r="P1218" i="17"/>
  <c r="G1217" i="17"/>
  <c r="K1217" i="17"/>
  <c r="AB1217" i="17" l="1"/>
  <c r="AC1217" i="17"/>
  <c r="AF1217" i="17"/>
  <c r="AD1217" i="17"/>
  <c r="I1218" i="17"/>
  <c r="X1217" i="17"/>
  <c r="AC1218" i="17" s="1"/>
  <c r="Q1218" i="17"/>
  <c r="L1218" i="17" s="1"/>
  <c r="AA1218" i="17"/>
  <c r="Y1220" i="17"/>
  <c r="G1218" i="17"/>
  <c r="H1218" i="17"/>
  <c r="J1218" i="17"/>
  <c r="V1219" i="17"/>
  <c r="Z1219" i="17" s="1"/>
  <c r="S1219" i="17" s="1"/>
  <c r="R1221" i="17"/>
  <c r="W1220" i="17"/>
  <c r="T1220" i="17"/>
  <c r="K1218" i="17"/>
  <c r="O1219" i="17"/>
  <c r="N1219" i="17"/>
  <c r="F1219" i="17"/>
  <c r="P1219" i="17"/>
  <c r="E1220" i="17"/>
  <c r="V1220" i="17" s="1"/>
  <c r="M1219" i="17"/>
  <c r="AF1218" i="17" l="1"/>
  <c r="AE1218" i="17"/>
  <c r="AB1218" i="17"/>
  <c r="X1218" i="17"/>
  <c r="AE1219" i="17" s="1"/>
  <c r="I1219" i="17"/>
  <c r="AD1218" i="17"/>
  <c r="Q1219" i="17"/>
  <c r="L1219" i="17" s="1"/>
  <c r="AA1219" i="17"/>
  <c r="Y1221" i="17"/>
  <c r="K1219" i="17"/>
  <c r="U1220" i="17"/>
  <c r="Z1220" i="17" s="1"/>
  <c r="S1220" i="17" s="1"/>
  <c r="R1222" i="17"/>
  <c r="W1221" i="17"/>
  <c r="T1221" i="17"/>
  <c r="J1219" i="17"/>
  <c r="H1219" i="17"/>
  <c r="G1219" i="17"/>
  <c r="O1220" i="17"/>
  <c r="N1220" i="17"/>
  <c r="M1220" i="17"/>
  <c r="F1220" i="17"/>
  <c r="P1220" i="17"/>
  <c r="E1221" i="17"/>
  <c r="U1221" i="17" s="1"/>
  <c r="AF1219" i="17" l="1"/>
  <c r="AB1219" i="17"/>
  <c r="AC1219" i="17"/>
  <c r="AD1219" i="17"/>
  <c r="I1220" i="17"/>
  <c r="X1219" i="17"/>
  <c r="Q1220" i="17"/>
  <c r="L1220" i="17" s="1"/>
  <c r="J1220" i="17"/>
  <c r="AA1220" i="17"/>
  <c r="G1220" i="17"/>
  <c r="Y1222" i="17"/>
  <c r="H1220" i="17"/>
  <c r="V1221" i="17"/>
  <c r="Z1221" i="17" s="1"/>
  <c r="S1221" i="17" s="1"/>
  <c r="AB1220" i="17"/>
  <c r="K1220" i="17"/>
  <c r="R1223" i="17"/>
  <c r="W1222" i="17"/>
  <c r="T1222" i="17"/>
  <c r="O1221" i="17"/>
  <c r="N1221" i="17"/>
  <c r="F1221" i="17"/>
  <c r="M1221" i="17"/>
  <c r="P1221" i="17"/>
  <c r="E1222" i="17"/>
  <c r="V1222" i="17" s="1"/>
  <c r="AD1220" i="17" l="1"/>
  <c r="AF1220" i="17"/>
  <c r="X1220" i="17"/>
  <c r="AB1221" i="17" s="1"/>
  <c r="I1221" i="17"/>
  <c r="AC1220" i="17"/>
  <c r="AC1221" i="17" s="1"/>
  <c r="AE1220" i="17"/>
  <c r="AE1221" i="17" s="1"/>
  <c r="Q1221" i="17"/>
  <c r="L1221" i="17" s="1"/>
  <c r="AA1221" i="17"/>
  <c r="Y1223" i="17"/>
  <c r="K1221" i="17"/>
  <c r="G1221" i="17"/>
  <c r="U1222" i="17"/>
  <c r="AD1221" i="17"/>
  <c r="R1224" i="17"/>
  <c r="W1223" i="17"/>
  <c r="T1223" i="17"/>
  <c r="J1221" i="17"/>
  <c r="H1221" i="17"/>
  <c r="O1222" i="17"/>
  <c r="N1222" i="17"/>
  <c r="F1222" i="17"/>
  <c r="P1222" i="17"/>
  <c r="M1222" i="17"/>
  <c r="E1223" i="17"/>
  <c r="V1223" i="17" s="1"/>
  <c r="AF1221" i="17" l="1"/>
  <c r="X1221" i="17"/>
  <c r="AB1222" i="17" s="1"/>
  <c r="I1222" i="17"/>
  <c r="Q1222" i="17"/>
  <c r="L1222" i="17" s="1"/>
  <c r="Z1222" i="17"/>
  <c r="S1222" i="17" s="1"/>
  <c r="AA1222" i="17"/>
  <c r="Y1224" i="17"/>
  <c r="AD1222" i="17"/>
  <c r="U1223" i="17"/>
  <c r="Z1223" i="17" s="1"/>
  <c r="R1225" i="17"/>
  <c r="W1224" i="17"/>
  <c r="T1224" i="17"/>
  <c r="K1222" i="17"/>
  <c r="G1222" i="17"/>
  <c r="H1222" i="17"/>
  <c r="O1223" i="17"/>
  <c r="N1223" i="17"/>
  <c r="F1223" i="17"/>
  <c r="M1223" i="17"/>
  <c r="P1223" i="17"/>
  <c r="E1224" i="17"/>
  <c r="V1224" i="17" s="1"/>
  <c r="J1222" i="17"/>
  <c r="AC1222" i="17" l="1"/>
  <c r="AF1222" i="17"/>
  <c r="AE1222" i="17"/>
  <c r="I1223" i="17"/>
  <c r="X1222" i="17"/>
  <c r="AC1223" i="17" s="1"/>
  <c r="S1223" i="17"/>
  <c r="Q1223" i="17"/>
  <c r="L1223" i="17" s="1"/>
  <c r="AA1223" i="17"/>
  <c r="Y1225" i="17"/>
  <c r="G1223" i="17"/>
  <c r="K1223" i="17"/>
  <c r="AB1223" i="17"/>
  <c r="AD1223" i="17"/>
  <c r="U1224" i="17"/>
  <c r="Z1224" i="17" s="1"/>
  <c r="S1224" i="17" s="1"/>
  <c r="R1226" i="17"/>
  <c r="W1225" i="17"/>
  <c r="T1225" i="17"/>
  <c r="J1223" i="17"/>
  <c r="H1223" i="17"/>
  <c r="O1224" i="17"/>
  <c r="N1224" i="17"/>
  <c r="F1224" i="17"/>
  <c r="P1224" i="17"/>
  <c r="E1225" i="17"/>
  <c r="V1225" i="17" s="1"/>
  <c r="M1224" i="17"/>
  <c r="AE1223" i="17" l="1"/>
  <c r="AF1223" i="17"/>
  <c r="I1224" i="17"/>
  <c r="X1223" i="17"/>
  <c r="AD1224" i="17" s="1"/>
  <c r="Q1224" i="17"/>
  <c r="L1224" i="17" s="1"/>
  <c r="AA1224" i="17"/>
  <c r="Y1226" i="17"/>
  <c r="U1225" i="17"/>
  <c r="Z1225" i="17" s="1"/>
  <c r="S1225" i="17" s="1"/>
  <c r="R1227" i="17"/>
  <c r="W1226" i="17"/>
  <c r="T1226" i="17"/>
  <c r="K1224" i="17"/>
  <c r="G1224" i="17"/>
  <c r="H1224" i="17"/>
  <c r="J1224" i="17"/>
  <c r="O1225" i="17"/>
  <c r="N1225" i="17"/>
  <c r="M1225" i="17"/>
  <c r="F1225" i="17"/>
  <c r="E1226" i="17"/>
  <c r="V1226" i="17" s="1"/>
  <c r="P1225" i="17"/>
  <c r="I1225" i="17" l="1"/>
  <c r="AC1224" i="17"/>
  <c r="AE1224" i="17"/>
  <c r="AB1224" i="17"/>
  <c r="AF1224" i="17"/>
  <c r="X1224" i="17"/>
  <c r="AE1225" i="17" s="1"/>
  <c r="Q1225" i="17"/>
  <c r="L1225" i="17" s="1"/>
  <c r="AA1225" i="17"/>
  <c r="Y1227" i="17"/>
  <c r="G1225" i="17"/>
  <c r="K1225" i="17"/>
  <c r="U1226" i="17"/>
  <c r="Z1226" i="17" s="1"/>
  <c r="S1226" i="17" s="1"/>
  <c r="J1225" i="17"/>
  <c r="R1228" i="17"/>
  <c r="W1227" i="17"/>
  <c r="T1227" i="17"/>
  <c r="H1225" i="17"/>
  <c r="O1226" i="17"/>
  <c r="N1226" i="17"/>
  <c r="E1227" i="17"/>
  <c r="V1227" i="17" s="1"/>
  <c r="M1226" i="17"/>
  <c r="F1226" i="17"/>
  <c r="P1226" i="17"/>
  <c r="AB1225" i="17" l="1"/>
  <c r="I1226" i="17"/>
  <c r="AC1225" i="17"/>
  <c r="AF1225" i="17"/>
  <c r="AD1225" i="17"/>
  <c r="X1225" i="17"/>
  <c r="AE1226" i="17" s="1"/>
  <c r="Q1226" i="17"/>
  <c r="L1226" i="17" s="1"/>
  <c r="AA1226" i="17"/>
  <c r="H1226" i="17"/>
  <c r="Y1228" i="17"/>
  <c r="U1227" i="17"/>
  <c r="Z1227" i="17" s="1"/>
  <c r="S1227" i="17" s="1"/>
  <c r="J1226" i="17"/>
  <c r="G1226" i="17"/>
  <c r="R1229" i="17"/>
  <c r="W1228" i="17"/>
  <c r="T1228" i="17"/>
  <c r="K1226" i="17"/>
  <c r="O1227" i="17"/>
  <c r="N1227" i="17"/>
  <c r="P1227" i="17"/>
  <c r="E1228" i="17"/>
  <c r="V1228" i="17" s="1"/>
  <c r="M1227" i="17"/>
  <c r="F1227" i="17"/>
  <c r="X1226" i="17" l="1"/>
  <c r="AE1227" i="17" s="1"/>
  <c r="AC1226" i="17"/>
  <c r="AB1226" i="17"/>
  <c r="AF1226" i="17"/>
  <c r="AD1226" i="17"/>
  <c r="I1227" i="17"/>
  <c r="Q1227" i="17"/>
  <c r="L1227" i="17" s="1"/>
  <c r="AA1227" i="17"/>
  <c r="K1227" i="17"/>
  <c r="Y1229" i="17"/>
  <c r="U1228" i="17"/>
  <c r="Z1228" i="17" s="1"/>
  <c r="S1228" i="17" s="1"/>
  <c r="R1230" i="17"/>
  <c r="W1229" i="17"/>
  <c r="T1229" i="17"/>
  <c r="J1227" i="17"/>
  <c r="G1227" i="17"/>
  <c r="H1227" i="17"/>
  <c r="O1228" i="17"/>
  <c r="N1228" i="17"/>
  <c r="F1228" i="17"/>
  <c r="E1229" i="17"/>
  <c r="V1229" i="17" s="1"/>
  <c r="P1228" i="17"/>
  <c r="M1228" i="17"/>
  <c r="AD1227" i="17" l="1"/>
  <c r="AB1227" i="17"/>
  <c r="AF1227" i="17"/>
  <c r="AC1227" i="17"/>
  <c r="I1228" i="17"/>
  <c r="X1227" i="17"/>
  <c r="AB1228" i="17" s="1"/>
  <c r="Q1228" i="17"/>
  <c r="L1228" i="17" s="1"/>
  <c r="AA1228" i="17"/>
  <c r="Y1230" i="17"/>
  <c r="K1228" i="17"/>
  <c r="G1228" i="17"/>
  <c r="J1228" i="17"/>
  <c r="U1229" i="17"/>
  <c r="Z1229" i="17" s="1"/>
  <c r="S1229" i="17" s="1"/>
  <c r="H1228" i="17"/>
  <c r="R1231" i="17"/>
  <c r="W1230" i="17"/>
  <c r="T1230" i="17"/>
  <c r="O1229" i="17"/>
  <c r="N1229" i="17"/>
  <c r="E1230" i="17"/>
  <c r="V1230" i="17" s="1"/>
  <c r="F1229" i="17"/>
  <c r="M1229" i="17"/>
  <c r="P1229" i="17"/>
  <c r="AE1228" i="17" l="1"/>
  <c r="AF1228" i="17"/>
  <c r="AD1228" i="17"/>
  <c r="X1228" i="17"/>
  <c r="AB1229" i="17" s="1"/>
  <c r="AC1228" i="17"/>
  <c r="AC1229" i="17" s="1"/>
  <c r="Q1229" i="17"/>
  <c r="L1229" i="17" s="1"/>
  <c r="AA1229" i="17"/>
  <c r="U1230" i="17"/>
  <c r="Z1230" i="17" s="1"/>
  <c r="S1230" i="17" s="1"/>
  <c r="Y1231" i="17"/>
  <c r="G1229" i="17"/>
  <c r="R1232" i="17"/>
  <c r="W1231" i="17"/>
  <c r="T1231" i="17"/>
  <c r="H1229" i="17"/>
  <c r="K1229" i="17"/>
  <c r="I1229" i="17"/>
  <c r="N1230" i="17"/>
  <c r="O1230" i="17"/>
  <c r="M1230" i="17"/>
  <c r="P1230" i="17"/>
  <c r="F1230" i="17"/>
  <c r="E1231" i="17"/>
  <c r="V1231" i="17" s="1"/>
  <c r="J1229" i="17"/>
  <c r="AE1229" i="17" l="1"/>
  <c r="AF1229" i="17"/>
  <c r="AD1229" i="17"/>
  <c r="X1229" i="17"/>
  <c r="AB1230" i="17" s="1"/>
  <c r="Q1230" i="17"/>
  <c r="L1230" i="17" s="1"/>
  <c r="AA1230" i="17"/>
  <c r="G1230" i="17"/>
  <c r="Y1232" i="17"/>
  <c r="J1230" i="17"/>
  <c r="I1230" i="17"/>
  <c r="K1230" i="17"/>
  <c r="H1230" i="17"/>
  <c r="AC1230" i="17"/>
  <c r="U1231" i="17"/>
  <c r="Z1231" i="17" s="1"/>
  <c r="S1231" i="17" s="1"/>
  <c r="R1233" i="17"/>
  <c r="W1232" i="17"/>
  <c r="T1232" i="17"/>
  <c r="O1231" i="17"/>
  <c r="N1231" i="17"/>
  <c r="F1231" i="17"/>
  <c r="P1231" i="17"/>
  <c r="E1232" i="17"/>
  <c r="U1232" i="17" s="1"/>
  <c r="M1231" i="17"/>
  <c r="X1230" i="17" l="1"/>
  <c r="AF1230" i="17"/>
  <c r="AD1230" i="17"/>
  <c r="AD1231" i="17" s="1"/>
  <c r="AE1230" i="17"/>
  <c r="AE1231" i="17" s="1"/>
  <c r="Q1231" i="17"/>
  <c r="L1231" i="17" s="1"/>
  <c r="AA1231" i="17"/>
  <c r="Y1233" i="17"/>
  <c r="I1231" i="17"/>
  <c r="J1231" i="17"/>
  <c r="K1231" i="17"/>
  <c r="H1231" i="17"/>
  <c r="AB1231" i="17"/>
  <c r="AC1231" i="17"/>
  <c r="G1231" i="17"/>
  <c r="AF1231" i="17"/>
  <c r="V1232" i="17"/>
  <c r="AA1232" i="17" s="1"/>
  <c r="R1234" i="17"/>
  <c r="W1233" i="17"/>
  <c r="T1233" i="17"/>
  <c r="O1232" i="17"/>
  <c r="N1232" i="17"/>
  <c r="E1233" i="17"/>
  <c r="V1233" i="17" s="1"/>
  <c r="M1232" i="17"/>
  <c r="F1232" i="17"/>
  <c r="P1232" i="17"/>
  <c r="X1231" i="17" l="1"/>
  <c r="Q1232" i="17"/>
  <c r="L1232" i="17" s="1"/>
  <c r="Z1232" i="17"/>
  <c r="S1232" i="17" s="1"/>
  <c r="U1233" i="17"/>
  <c r="AA1233" i="17" s="1"/>
  <c r="K1232" i="17"/>
  <c r="Y1234" i="17"/>
  <c r="AC1232" i="17"/>
  <c r="H1232" i="17"/>
  <c r="AB1232" i="17"/>
  <c r="J1232" i="17"/>
  <c r="AE1232" i="17"/>
  <c r="I1232" i="17"/>
  <c r="AF1232" i="17"/>
  <c r="X1232" i="17"/>
  <c r="AD1232" i="17"/>
  <c r="R1235" i="17"/>
  <c r="W1234" i="17"/>
  <c r="T1234" i="17"/>
  <c r="G1232" i="17"/>
  <c r="O1233" i="17"/>
  <c r="N1233" i="17"/>
  <c r="E1234" i="17"/>
  <c r="V1234" i="17" s="1"/>
  <c r="P1233" i="17"/>
  <c r="F1233" i="17"/>
  <c r="M1233" i="17"/>
  <c r="Q1233" i="17" l="1"/>
  <c r="L1233" i="17" s="1"/>
  <c r="Z1233" i="17"/>
  <c r="S1233" i="17" s="1"/>
  <c r="K1233" i="17"/>
  <c r="Y1235" i="17"/>
  <c r="AD1233" i="17"/>
  <c r="AC1233" i="17"/>
  <c r="U1234" i="17"/>
  <c r="Z1234" i="17" s="1"/>
  <c r="AF1233" i="17"/>
  <c r="AE1233" i="17"/>
  <c r="AB1233" i="17"/>
  <c r="R1236" i="17"/>
  <c r="W1235" i="17"/>
  <c r="T1235" i="17"/>
  <c r="O1234" i="17"/>
  <c r="N1234" i="17"/>
  <c r="E1235" i="17"/>
  <c r="V1235" i="17" s="1"/>
  <c r="F1234" i="17"/>
  <c r="M1234" i="17"/>
  <c r="P1234" i="17"/>
  <c r="H1233" i="17"/>
  <c r="I1233" i="17"/>
  <c r="J1233" i="17"/>
  <c r="G1233" i="17"/>
  <c r="S1234" i="17" l="1"/>
  <c r="X1233" i="17"/>
  <c r="AD1234" i="17" s="1"/>
  <c r="Q1234" i="17"/>
  <c r="L1234" i="17" s="1"/>
  <c r="K1234" i="17"/>
  <c r="AA1234" i="17"/>
  <c r="Y1236" i="17"/>
  <c r="AF1234" i="17"/>
  <c r="AB1234" i="17"/>
  <c r="U1235" i="17"/>
  <c r="Z1235" i="17" s="1"/>
  <c r="S1235" i="17" s="1"/>
  <c r="R1237" i="17"/>
  <c r="W1236" i="17"/>
  <c r="T1236" i="17"/>
  <c r="G1234" i="17"/>
  <c r="J1234" i="17"/>
  <c r="I1234" i="17"/>
  <c r="O1235" i="17"/>
  <c r="N1235" i="17"/>
  <c r="M1235" i="17"/>
  <c r="E1236" i="17"/>
  <c r="V1236" i="17" s="1"/>
  <c r="F1235" i="17"/>
  <c r="K1235" i="17" s="1"/>
  <c r="P1235" i="17"/>
  <c r="H1234" i="17"/>
  <c r="AC1234" i="17" l="1"/>
  <c r="AE1234" i="17"/>
  <c r="X1234" i="17"/>
  <c r="AB1235" i="17" s="1"/>
  <c r="Q1235" i="17"/>
  <c r="L1235" i="17" s="1"/>
  <c r="J1235" i="17"/>
  <c r="AA1235" i="17"/>
  <c r="Y1237" i="17"/>
  <c r="AD1235" i="17"/>
  <c r="H1235" i="17"/>
  <c r="I1235" i="17"/>
  <c r="U1236" i="17"/>
  <c r="Z1236" i="17" s="1"/>
  <c r="S1236" i="17" s="1"/>
  <c r="AE1235" i="17"/>
  <c r="R1238" i="17"/>
  <c r="W1237" i="17"/>
  <c r="T1237" i="17"/>
  <c r="G1235" i="17"/>
  <c r="O1236" i="17"/>
  <c r="N1236" i="17"/>
  <c r="F1236" i="17"/>
  <c r="P1236" i="17"/>
  <c r="M1236" i="17"/>
  <c r="E1237" i="17"/>
  <c r="V1237" i="17" s="1"/>
  <c r="AC1235" i="17" l="1"/>
  <c r="K1236" i="17"/>
  <c r="AF1235" i="17"/>
  <c r="X1235" i="17"/>
  <c r="AB1236" i="17" s="1"/>
  <c r="Q1236" i="17"/>
  <c r="L1236" i="17" s="1"/>
  <c r="AA1236" i="17"/>
  <c r="X1236" i="17" s="1"/>
  <c r="Y1238" i="17"/>
  <c r="AE1236" i="17"/>
  <c r="J1236" i="17"/>
  <c r="H1236" i="17"/>
  <c r="I1236" i="17"/>
  <c r="U1237" i="17"/>
  <c r="Z1237" i="17" s="1"/>
  <c r="S1237" i="17" s="1"/>
  <c r="AF1236" i="17"/>
  <c r="G1236" i="17"/>
  <c r="R1239" i="17"/>
  <c r="W1238" i="17"/>
  <c r="T1238" i="17"/>
  <c r="O1237" i="17"/>
  <c r="N1237" i="17"/>
  <c r="P1237" i="17"/>
  <c r="M1237" i="17"/>
  <c r="F1237" i="17"/>
  <c r="K1237" i="17" s="1"/>
  <c r="E1238" i="17"/>
  <c r="V1238" i="17" s="1"/>
  <c r="AD1236" i="17" l="1"/>
  <c r="AD1237" i="17" s="1"/>
  <c r="AC1236" i="17"/>
  <c r="Q1237" i="17"/>
  <c r="L1237" i="17" s="1"/>
  <c r="AA1237" i="17"/>
  <c r="J1237" i="17"/>
  <c r="Y1239" i="17"/>
  <c r="H1237" i="17"/>
  <c r="G1237" i="17"/>
  <c r="AF1237" i="17"/>
  <c r="AB1237" i="17"/>
  <c r="AE1237" i="17"/>
  <c r="AC1237" i="17"/>
  <c r="U1238" i="17"/>
  <c r="Z1238" i="17" s="1"/>
  <c r="S1238" i="17" s="1"/>
  <c r="R1240" i="17"/>
  <c r="W1239" i="17"/>
  <c r="T1239" i="17"/>
  <c r="I1237" i="17"/>
  <c r="N1238" i="17"/>
  <c r="O1238" i="17"/>
  <c r="P1238" i="17"/>
  <c r="F1238" i="17"/>
  <c r="K1238" i="17" s="1"/>
  <c r="E1239" i="17"/>
  <c r="V1239" i="17" s="1"/>
  <c r="M1238" i="17"/>
  <c r="X1237" i="17" l="1"/>
  <c r="Q1238" i="17"/>
  <c r="L1238" i="17" s="1"/>
  <c r="AA1238" i="17"/>
  <c r="H1238" i="17"/>
  <c r="Y1240" i="17"/>
  <c r="AC1238" i="17"/>
  <c r="AE1238" i="17"/>
  <c r="AD1238" i="17"/>
  <c r="AB1238" i="17"/>
  <c r="AF1238" i="17"/>
  <c r="U1239" i="17"/>
  <c r="Z1239" i="17" s="1"/>
  <c r="S1239" i="17" s="1"/>
  <c r="G1238" i="17"/>
  <c r="R1241" i="17"/>
  <c r="W1240" i="17"/>
  <c r="T1240" i="17"/>
  <c r="J1238" i="17"/>
  <c r="O1239" i="17"/>
  <c r="N1239" i="17"/>
  <c r="P1239" i="17"/>
  <c r="E1240" i="17"/>
  <c r="V1240" i="17" s="1"/>
  <c r="M1239" i="17"/>
  <c r="F1239" i="17"/>
  <c r="I1238" i="17"/>
  <c r="K1239" i="17" l="1"/>
  <c r="X1238" i="17"/>
  <c r="AB1239" i="17" s="1"/>
  <c r="Q1239" i="17"/>
  <c r="L1239" i="17" s="1"/>
  <c r="U1240" i="17"/>
  <c r="Z1240" i="17" s="1"/>
  <c r="S1240" i="17" s="1"/>
  <c r="AA1239" i="17"/>
  <c r="J1239" i="17"/>
  <c r="AC1239" i="17"/>
  <c r="AF1239" i="17"/>
  <c r="Y1241" i="17"/>
  <c r="R1242" i="17"/>
  <c r="W1241" i="17"/>
  <c r="T1241" i="17"/>
  <c r="I1239" i="17"/>
  <c r="G1239" i="17"/>
  <c r="H1239" i="17"/>
  <c r="O1240" i="17"/>
  <c r="N1240" i="17"/>
  <c r="P1240" i="17"/>
  <c r="M1240" i="17"/>
  <c r="E1241" i="17"/>
  <c r="U1241" i="17" s="1"/>
  <c r="F1240" i="17"/>
  <c r="AD1239" i="17" l="1"/>
  <c r="AE1239" i="17"/>
  <c r="K1240" i="17"/>
  <c r="Q1240" i="17"/>
  <c r="L1240" i="17" s="1"/>
  <c r="X1239" i="17"/>
  <c r="AB1240" i="17" s="1"/>
  <c r="AA1240" i="17"/>
  <c r="AD1240" i="17"/>
  <c r="Y1242" i="17"/>
  <c r="H1240" i="17"/>
  <c r="G1240" i="17"/>
  <c r="I1240" i="17"/>
  <c r="V1241" i="17"/>
  <c r="Z1241" i="17" s="1"/>
  <c r="S1241" i="17" s="1"/>
  <c r="J1240" i="17"/>
  <c r="R1243" i="17"/>
  <c r="W1242" i="17"/>
  <c r="T1242" i="17"/>
  <c r="O1241" i="17"/>
  <c r="N1241" i="17"/>
  <c r="E1242" i="17"/>
  <c r="V1242" i="17" s="1"/>
  <c r="F1241" i="17"/>
  <c r="P1241" i="17"/>
  <c r="M1241" i="17"/>
  <c r="AE1240" i="17" l="1"/>
  <c r="X1240" i="17"/>
  <c r="AF1240" i="17"/>
  <c r="AC1240" i="17"/>
  <c r="Q1241" i="17"/>
  <c r="L1241" i="17" s="1"/>
  <c r="AA1241" i="17"/>
  <c r="Y1243" i="17"/>
  <c r="U1242" i="17"/>
  <c r="Z1242" i="17" s="1"/>
  <c r="S1242" i="17" s="1"/>
  <c r="G1241" i="17"/>
  <c r="R1244" i="17"/>
  <c r="W1243" i="17"/>
  <c r="T1243" i="17"/>
  <c r="K1241" i="17"/>
  <c r="H1241" i="17"/>
  <c r="O1242" i="17"/>
  <c r="N1242" i="17"/>
  <c r="F1242" i="17"/>
  <c r="P1242" i="17"/>
  <c r="E1243" i="17"/>
  <c r="V1243" i="17" s="1"/>
  <c r="M1242" i="17"/>
  <c r="I1241" i="17"/>
  <c r="J1241" i="17"/>
  <c r="AE1241" i="17" l="1"/>
  <c r="AB1241" i="17"/>
  <c r="X1241" i="17"/>
  <c r="AD1241" i="17"/>
  <c r="AD1242" i="17" s="1"/>
  <c r="AF1241" i="17"/>
  <c r="AF1242" i="17" s="1"/>
  <c r="AC1241" i="17"/>
  <c r="AC1242" i="17" s="1"/>
  <c r="Q1242" i="17"/>
  <c r="L1242" i="17" s="1"/>
  <c r="AA1242" i="17"/>
  <c r="X1242" i="17" s="1"/>
  <c r="Y1244" i="17"/>
  <c r="G1242" i="17"/>
  <c r="U1243" i="17"/>
  <c r="Z1243" i="17" s="1"/>
  <c r="S1243" i="17" s="1"/>
  <c r="R1245" i="17"/>
  <c r="W1244" i="17"/>
  <c r="T1244" i="17"/>
  <c r="J1242" i="17"/>
  <c r="I1242" i="17"/>
  <c r="H1242" i="17"/>
  <c r="K1242" i="17"/>
  <c r="O1243" i="17"/>
  <c r="N1243" i="17"/>
  <c r="P1243" i="17"/>
  <c r="M1243" i="17"/>
  <c r="F1243" i="17"/>
  <c r="E1244" i="17"/>
  <c r="V1244" i="17" s="1"/>
  <c r="AB1242" i="17" l="1"/>
  <c r="AE1242" i="17"/>
  <c r="Q1243" i="17"/>
  <c r="L1243" i="17" s="1"/>
  <c r="AA1243" i="17"/>
  <c r="G1243" i="17"/>
  <c r="Y1245" i="17"/>
  <c r="AE1243" i="17"/>
  <c r="H1243" i="17"/>
  <c r="AB1243" i="17"/>
  <c r="AC1243" i="17"/>
  <c r="AD1243" i="17"/>
  <c r="AF1243" i="17"/>
  <c r="U1244" i="17"/>
  <c r="Z1244" i="17" s="1"/>
  <c r="S1244" i="17" s="1"/>
  <c r="K1243" i="17"/>
  <c r="R1246" i="17"/>
  <c r="W1245" i="17"/>
  <c r="T1245" i="17"/>
  <c r="O1244" i="17"/>
  <c r="N1244" i="17"/>
  <c r="M1244" i="17"/>
  <c r="F1244" i="17"/>
  <c r="P1244" i="17"/>
  <c r="E1245" i="17"/>
  <c r="V1245" i="17" s="1"/>
  <c r="I1243" i="17"/>
  <c r="J1243" i="17"/>
  <c r="X1243" i="17" l="1"/>
  <c r="AD1244" i="17" s="1"/>
  <c r="G1244" i="17"/>
  <c r="Q1244" i="17"/>
  <c r="L1244" i="17" s="1"/>
  <c r="AA1244" i="17"/>
  <c r="Y1246" i="17"/>
  <c r="U1245" i="17"/>
  <c r="Z1245" i="17" s="1"/>
  <c r="S1245" i="17" s="1"/>
  <c r="AC1244" i="17"/>
  <c r="AF1244" i="17"/>
  <c r="R1247" i="17"/>
  <c r="W1246" i="17"/>
  <c r="T1246" i="17"/>
  <c r="J1244" i="17"/>
  <c r="I1244" i="17"/>
  <c r="H1244" i="17"/>
  <c r="K1244" i="17"/>
  <c r="O1245" i="17"/>
  <c r="N1245" i="17"/>
  <c r="P1245" i="17"/>
  <c r="E1246" i="17"/>
  <c r="V1246" i="17" s="1"/>
  <c r="F1245" i="17"/>
  <c r="M1245" i="17"/>
  <c r="AB1244" i="17" l="1"/>
  <c r="G1245" i="17"/>
  <c r="X1244" i="17"/>
  <c r="AE1244" i="17"/>
  <c r="Q1245" i="17"/>
  <c r="L1245" i="17" s="1"/>
  <c r="AA1245" i="17"/>
  <c r="AE1245" i="17"/>
  <c r="AD1245" i="17"/>
  <c r="Y1247" i="17"/>
  <c r="H1245" i="17"/>
  <c r="AF1245" i="17"/>
  <c r="I1245" i="17"/>
  <c r="AC1245" i="17"/>
  <c r="U1246" i="17"/>
  <c r="Z1246" i="17" s="1"/>
  <c r="S1246" i="17" s="1"/>
  <c r="K1245" i="17"/>
  <c r="R1248" i="17"/>
  <c r="W1247" i="17"/>
  <c r="T1247" i="17"/>
  <c r="O1246" i="17"/>
  <c r="N1246" i="17"/>
  <c r="M1246" i="17"/>
  <c r="E1247" i="17"/>
  <c r="V1247" i="17" s="1"/>
  <c r="P1246" i="17"/>
  <c r="F1246" i="17"/>
  <c r="J1245" i="17"/>
  <c r="AB1245" i="17" l="1"/>
  <c r="G1246" i="17"/>
  <c r="X1245" i="17"/>
  <c r="AC1246" i="17" s="1"/>
  <c r="Q1246" i="17"/>
  <c r="L1246" i="17" s="1"/>
  <c r="AA1246" i="17"/>
  <c r="Y1248" i="17"/>
  <c r="K1246" i="17"/>
  <c r="H1246" i="17"/>
  <c r="U1247" i="17"/>
  <c r="Z1247" i="17" s="1"/>
  <c r="S1247" i="17" s="1"/>
  <c r="R1249" i="17"/>
  <c r="W1248" i="17"/>
  <c r="T1248" i="17"/>
  <c r="J1246" i="17"/>
  <c r="I1246" i="17"/>
  <c r="O1247" i="17"/>
  <c r="N1247" i="17"/>
  <c r="M1247" i="17"/>
  <c r="F1247" i="17"/>
  <c r="P1247" i="17"/>
  <c r="E1248" i="17"/>
  <c r="V1248" i="17" s="1"/>
  <c r="AF1246" i="17" l="1"/>
  <c r="AB1246" i="17"/>
  <c r="AD1246" i="17"/>
  <c r="X1246" i="17"/>
  <c r="AE1246" i="17"/>
  <c r="AE1247" i="17" s="1"/>
  <c r="G1247" i="17"/>
  <c r="Q1247" i="17"/>
  <c r="L1247" i="17" s="1"/>
  <c r="AA1247" i="17"/>
  <c r="Y1249" i="17"/>
  <c r="U1248" i="17"/>
  <c r="Z1248" i="17" s="1"/>
  <c r="S1248" i="17" s="1"/>
  <c r="R1250" i="17"/>
  <c r="W1249" i="17"/>
  <c r="T1249" i="17"/>
  <c r="H1247" i="17"/>
  <c r="K1247" i="17"/>
  <c r="I1247" i="17"/>
  <c r="J1247" i="17"/>
  <c r="O1248" i="17"/>
  <c r="N1248" i="17"/>
  <c r="P1248" i="17"/>
  <c r="E1249" i="17"/>
  <c r="U1249" i="17" s="1"/>
  <c r="F1248" i="17"/>
  <c r="M1248" i="17"/>
  <c r="AB1247" i="17" l="1"/>
  <c r="AF1247" i="17"/>
  <c r="AC1247" i="17"/>
  <c r="X1247" i="17"/>
  <c r="AF1248" i="17" s="1"/>
  <c r="G1248" i="17"/>
  <c r="AD1247" i="17"/>
  <c r="AD1248" i="17" s="1"/>
  <c r="Q1248" i="17"/>
  <c r="L1248" i="17" s="1"/>
  <c r="AA1248" i="17"/>
  <c r="Y1250" i="17"/>
  <c r="V1249" i="17"/>
  <c r="Z1249" i="17" s="1"/>
  <c r="S1249" i="17" s="1"/>
  <c r="J1248" i="17"/>
  <c r="R1251" i="17"/>
  <c r="W1250" i="17"/>
  <c r="T1250" i="17"/>
  <c r="I1248" i="17"/>
  <c r="K1248" i="17"/>
  <c r="O1249" i="17"/>
  <c r="N1249" i="17"/>
  <c r="M1249" i="17"/>
  <c r="F1249" i="17"/>
  <c r="E1250" i="17"/>
  <c r="V1250" i="17" s="1"/>
  <c r="P1249" i="17"/>
  <c r="H1248" i="17"/>
  <c r="X1248" i="17" l="1"/>
  <c r="AD1249" i="17" s="1"/>
  <c r="AB1248" i="17"/>
  <c r="AE1248" i="17"/>
  <c r="AC1248" i="17"/>
  <c r="AC1249" i="17" s="1"/>
  <c r="Q1249" i="17"/>
  <c r="L1249" i="17" s="1"/>
  <c r="AA1249" i="17"/>
  <c r="Y1251" i="17"/>
  <c r="AB1249" i="17"/>
  <c r="H1249" i="17"/>
  <c r="J1249" i="17"/>
  <c r="AF1249" i="17"/>
  <c r="U1250" i="17"/>
  <c r="Z1250" i="17" s="1"/>
  <c r="S1250" i="17" s="1"/>
  <c r="R1252" i="17"/>
  <c r="W1251" i="17"/>
  <c r="T1251" i="17"/>
  <c r="G1249" i="17"/>
  <c r="I1249" i="17"/>
  <c r="K1249" i="17"/>
  <c r="O1250" i="17"/>
  <c r="N1250" i="17"/>
  <c r="M1250" i="17"/>
  <c r="F1250" i="17"/>
  <c r="P1250" i="17"/>
  <c r="E1251" i="17"/>
  <c r="V1251" i="17" s="1"/>
  <c r="AE1249" i="17" l="1"/>
  <c r="X1249" i="17"/>
  <c r="AE1250" i="17" s="1"/>
  <c r="Q1250" i="17"/>
  <c r="L1250" i="17" s="1"/>
  <c r="AA1250" i="17"/>
  <c r="I1250" i="17"/>
  <c r="Y1252" i="17"/>
  <c r="J1250" i="17"/>
  <c r="R1253" i="17"/>
  <c r="W1252" i="17"/>
  <c r="T1252" i="17"/>
  <c r="G1250" i="17"/>
  <c r="U1251" i="17"/>
  <c r="Z1251" i="17" s="1"/>
  <c r="S1251" i="17" s="1"/>
  <c r="K1250" i="17"/>
  <c r="O1251" i="17"/>
  <c r="N1251" i="17"/>
  <c r="E1252" i="17"/>
  <c r="V1252" i="17" s="1"/>
  <c r="M1251" i="17"/>
  <c r="P1251" i="17"/>
  <c r="F1251" i="17"/>
  <c r="H1250" i="17"/>
  <c r="AC1250" i="17" l="1"/>
  <c r="AD1250" i="17"/>
  <c r="AB1250" i="17"/>
  <c r="AF1250" i="17"/>
  <c r="X1250" i="17"/>
  <c r="AE1251" i="17" s="1"/>
  <c r="Q1251" i="17"/>
  <c r="L1251" i="17" s="1"/>
  <c r="AA1251" i="17"/>
  <c r="AC1251" i="17"/>
  <c r="K1251" i="17"/>
  <c r="Y1253" i="17"/>
  <c r="J1251" i="17"/>
  <c r="G1251" i="17"/>
  <c r="H1251" i="17"/>
  <c r="U1252" i="17"/>
  <c r="Z1252" i="17" s="1"/>
  <c r="S1252" i="17" s="1"/>
  <c r="I1251" i="17"/>
  <c r="R1254" i="17"/>
  <c r="W1253" i="17"/>
  <c r="T1253" i="17"/>
  <c r="O1252" i="17"/>
  <c r="N1252" i="17"/>
  <c r="M1252" i="17"/>
  <c r="P1252" i="17"/>
  <c r="F1252" i="17"/>
  <c r="E1253" i="17"/>
  <c r="V1253" i="17" s="1"/>
  <c r="AD1251" i="17" l="1"/>
  <c r="AF1251" i="17"/>
  <c r="AB1251" i="17"/>
  <c r="X1251" i="17"/>
  <c r="Q1252" i="17"/>
  <c r="L1252" i="17" s="1"/>
  <c r="AA1252" i="17"/>
  <c r="J1252" i="17"/>
  <c r="Y1254" i="17"/>
  <c r="R1255" i="17"/>
  <c r="W1254" i="17"/>
  <c r="T1254" i="17"/>
  <c r="U1253" i="17"/>
  <c r="AA1253" i="17" s="1"/>
  <c r="G1252" i="17"/>
  <c r="K1252" i="17"/>
  <c r="I1252" i="17"/>
  <c r="H1252" i="17"/>
  <c r="O1253" i="17"/>
  <c r="N1253" i="17"/>
  <c r="M1253" i="17"/>
  <c r="P1253" i="17"/>
  <c r="E1254" i="17"/>
  <c r="U1254" i="17" s="1"/>
  <c r="F1253" i="17"/>
  <c r="AD1252" i="17" l="1"/>
  <c r="X1252" i="17"/>
  <c r="AD1253" i="17" s="1"/>
  <c r="AF1252" i="17"/>
  <c r="AB1252" i="17"/>
  <c r="AE1252" i="17"/>
  <c r="AC1252" i="17"/>
  <c r="Q1253" i="17"/>
  <c r="L1253" i="17" s="1"/>
  <c r="H1253" i="17"/>
  <c r="J1253" i="17"/>
  <c r="Z1253" i="17"/>
  <c r="S1253" i="17" s="1"/>
  <c r="Y1255" i="17"/>
  <c r="V1254" i="17"/>
  <c r="AA1254" i="17" s="1"/>
  <c r="I1253" i="17"/>
  <c r="R1256" i="17"/>
  <c r="W1255" i="17"/>
  <c r="T1255" i="17"/>
  <c r="O1254" i="17"/>
  <c r="N1254" i="17"/>
  <c r="E1255" i="17"/>
  <c r="U1255" i="17" s="1"/>
  <c r="M1254" i="17"/>
  <c r="F1254" i="17"/>
  <c r="P1254" i="17"/>
  <c r="K1253" i="17"/>
  <c r="G1253" i="17"/>
  <c r="AF1253" i="17" l="1"/>
  <c r="AC1253" i="17"/>
  <c r="AB1253" i="17"/>
  <c r="AE1253" i="17"/>
  <c r="X1253" i="17"/>
  <c r="AC1254" i="17" s="1"/>
  <c r="H1254" i="17"/>
  <c r="Q1254" i="17"/>
  <c r="L1254" i="17" s="1"/>
  <c r="Z1254" i="17"/>
  <c r="S1254" i="17" s="1"/>
  <c r="V1255" i="17"/>
  <c r="Z1255" i="17" s="1"/>
  <c r="Y1256" i="17"/>
  <c r="J1254" i="17"/>
  <c r="G1254" i="17"/>
  <c r="R1257" i="17"/>
  <c r="W1256" i="17"/>
  <c r="T1256" i="17"/>
  <c r="K1254" i="17"/>
  <c r="I1254" i="17"/>
  <c r="O1255" i="17"/>
  <c r="N1255" i="17"/>
  <c r="F1255" i="17"/>
  <c r="P1255" i="17"/>
  <c r="E1256" i="17"/>
  <c r="U1256" i="17" s="1"/>
  <c r="M1255" i="17"/>
  <c r="AD1254" i="17" l="1"/>
  <c r="AE1254" i="17"/>
  <c r="AB1254" i="17"/>
  <c r="S1255" i="17"/>
  <c r="AF1254" i="17"/>
  <c r="X1254" i="17"/>
  <c r="AD1255" i="17" s="1"/>
  <c r="Q1255" i="17"/>
  <c r="L1255" i="17" s="1"/>
  <c r="AA1255" i="17"/>
  <c r="Y1257" i="17"/>
  <c r="G1255" i="17"/>
  <c r="V1256" i="17"/>
  <c r="Z1256" i="17" s="1"/>
  <c r="R1258" i="17"/>
  <c r="W1257" i="17"/>
  <c r="T1257" i="17"/>
  <c r="O1256" i="17"/>
  <c r="N1256" i="17"/>
  <c r="F1256" i="17"/>
  <c r="M1256" i="17"/>
  <c r="P1256" i="17"/>
  <c r="E1257" i="17"/>
  <c r="V1257" i="17" s="1"/>
  <c r="K1255" i="17"/>
  <c r="J1255" i="17"/>
  <c r="H1255" i="17"/>
  <c r="I1255" i="17"/>
  <c r="X1255" i="17" l="1"/>
  <c r="S1256" i="17"/>
  <c r="AB1255" i="17"/>
  <c r="AC1255" i="17"/>
  <c r="AC1256" i="17" s="1"/>
  <c r="AF1255" i="17"/>
  <c r="AF1256" i="17" s="1"/>
  <c r="AE1255" i="17"/>
  <c r="AE1256" i="17" s="1"/>
  <c r="Q1256" i="17"/>
  <c r="L1256" i="17" s="1"/>
  <c r="U1257" i="17"/>
  <c r="Z1257" i="17" s="1"/>
  <c r="S1257" i="17" s="1"/>
  <c r="AA1256" i="17"/>
  <c r="G1256" i="17"/>
  <c r="Y1258" i="17"/>
  <c r="AD1256" i="17"/>
  <c r="AB1256" i="17"/>
  <c r="R1259" i="17"/>
  <c r="W1258" i="17"/>
  <c r="T1258" i="17"/>
  <c r="H1256" i="17"/>
  <c r="I1256" i="17"/>
  <c r="J1256" i="17"/>
  <c r="K1256" i="17"/>
  <c r="O1257" i="17"/>
  <c r="N1257" i="17"/>
  <c r="F1257" i="17"/>
  <c r="P1257" i="17"/>
  <c r="M1257" i="17"/>
  <c r="E1258" i="17"/>
  <c r="V1258" i="17" s="1"/>
  <c r="X1256" i="17" l="1"/>
  <c r="Q1257" i="17"/>
  <c r="L1257" i="17" s="1"/>
  <c r="AA1257" i="17"/>
  <c r="G1257" i="17"/>
  <c r="Y1259" i="17"/>
  <c r="AE1257" i="17"/>
  <c r="J1257" i="17"/>
  <c r="AF1257" i="17"/>
  <c r="AD1257" i="17"/>
  <c r="AB1257" i="17"/>
  <c r="I1257" i="17"/>
  <c r="H1257" i="17"/>
  <c r="AC1257" i="17"/>
  <c r="U1258" i="17"/>
  <c r="K1257" i="17"/>
  <c r="R1260" i="17"/>
  <c r="W1259" i="17"/>
  <c r="T1259" i="17"/>
  <c r="O1258" i="17"/>
  <c r="N1258" i="17"/>
  <c r="P1258" i="17"/>
  <c r="M1258" i="17"/>
  <c r="F1258" i="17"/>
  <c r="E1259" i="17"/>
  <c r="V1259" i="17" s="1"/>
  <c r="X1257" i="17" l="1"/>
  <c r="AF1258" i="17" s="1"/>
  <c r="Q1258" i="17"/>
  <c r="L1258" i="17" s="1"/>
  <c r="Z1258" i="17"/>
  <c r="S1258" i="17" s="1"/>
  <c r="AA1258" i="17"/>
  <c r="G1258" i="17"/>
  <c r="J1258" i="17"/>
  <c r="Y1260" i="17"/>
  <c r="U1259" i="17"/>
  <c r="AA1259" i="17" s="1"/>
  <c r="K1258" i="17"/>
  <c r="R1261" i="17"/>
  <c r="W1260" i="17"/>
  <c r="T1260" i="17"/>
  <c r="H1258" i="17"/>
  <c r="I1258" i="17"/>
  <c r="O1259" i="17"/>
  <c r="N1259" i="17"/>
  <c r="P1259" i="17"/>
  <c r="M1259" i="17"/>
  <c r="E1260" i="17"/>
  <c r="V1260" i="17" s="1"/>
  <c r="F1259" i="17"/>
  <c r="AD1258" i="17" l="1"/>
  <c r="AE1258" i="17"/>
  <c r="AC1258" i="17"/>
  <c r="AB1258" i="17"/>
  <c r="G1259" i="17"/>
  <c r="X1258" i="17"/>
  <c r="AC1259" i="17" s="1"/>
  <c r="Q1259" i="17"/>
  <c r="L1259" i="17" s="1"/>
  <c r="Z1259" i="17"/>
  <c r="S1259" i="17" s="1"/>
  <c r="X1259" i="17" s="1"/>
  <c r="Y1261" i="17"/>
  <c r="K1259" i="17"/>
  <c r="U1260" i="17"/>
  <c r="R1262" i="17"/>
  <c r="W1261" i="17"/>
  <c r="T1261" i="17"/>
  <c r="H1259" i="17"/>
  <c r="J1259" i="17"/>
  <c r="O1260" i="17"/>
  <c r="N1260" i="17"/>
  <c r="E1261" i="17"/>
  <c r="V1261" i="17" s="1"/>
  <c r="M1260" i="17"/>
  <c r="P1260" i="17"/>
  <c r="F1260" i="17"/>
  <c r="I1259" i="17"/>
  <c r="G1260" i="17" l="1"/>
  <c r="AE1259" i="17"/>
  <c r="AF1259" i="17"/>
  <c r="AF1260" i="17" s="1"/>
  <c r="AB1259" i="17"/>
  <c r="AD1259" i="17"/>
  <c r="AD1260" i="17" s="1"/>
  <c r="Q1260" i="17"/>
  <c r="L1260" i="17" s="1"/>
  <c r="AA1260" i="17"/>
  <c r="Z1260" i="17"/>
  <c r="S1260" i="17" s="1"/>
  <c r="Y1262" i="17"/>
  <c r="U1261" i="17"/>
  <c r="Z1261" i="17" s="1"/>
  <c r="J1260" i="17"/>
  <c r="AC1260" i="17"/>
  <c r="AB1260" i="17"/>
  <c r="AE1260" i="17"/>
  <c r="H1260" i="17"/>
  <c r="R1263" i="17"/>
  <c r="W1262" i="17"/>
  <c r="T1262" i="17"/>
  <c r="I1260" i="17"/>
  <c r="K1260" i="17"/>
  <c r="O1261" i="17"/>
  <c r="N1261" i="17"/>
  <c r="M1261" i="17"/>
  <c r="F1261" i="17"/>
  <c r="P1261" i="17"/>
  <c r="E1262" i="17"/>
  <c r="V1262" i="17" s="1"/>
  <c r="X1260" i="17" l="1"/>
  <c r="AB1261" i="17" s="1"/>
  <c r="S1261" i="17"/>
  <c r="AA1261" i="17"/>
  <c r="Q1261" i="17"/>
  <c r="L1261" i="17" s="1"/>
  <c r="Y1263" i="17"/>
  <c r="AF1261" i="17"/>
  <c r="U1262" i="17"/>
  <c r="Z1262" i="17" s="1"/>
  <c r="I1261" i="17"/>
  <c r="R1264" i="17"/>
  <c r="W1263" i="17"/>
  <c r="T1263" i="17"/>
  <c r="J1261" i="17"/>
  <c r="G1261" i="17"/>
  <c r="H1261" i="17"/>
  <c r="K1261" i="17"/>
  <c r="O1262" i="17"/>
  <c r="N1262" i="17"/>
  <c r="P1262" i="17"/>
  <c r="E1263" i="17"/>
  <c r="V1263" i="17" s="1"/>
  <c r="M1262" i="17"/>
  <c r="F1262" i="17"/>
  <c r="AD1261" i="17" l="1"/>
  <c r="AE1261" i="17"/>
  <c r="S1262" i="17"/>
  <c r="AC1261" i="17"/>
  <c r="X1261" i="17"/>
  <c r="AF1262" i="17" s="1"/>
  <c r="Q1262" i="17"/>
  <c r="L1262" i="17" s="1"/>
  <c r="AA1262" i="17"/>
  <c r="K1262" i="17"/>
  <c r="Y1264" i="17"/>
  <c r="I1262" i="17"/>
  <c r="U1263" i="17"/>
  <c r="Z1263" i="17" s="1"/>
  <c r="S1263" i="17" s="1"/>
  <c r="R1265" i="17"/>
  <c r="W1264" i="17"/>
  <c r="T1264" i="17"/>
  <c r="H1262" i="17"/>
  <c r="O1263" i="17"/>
  <c r="N1263" i="17"/>
  <c r="M1263" i="17"/>
  <c r="P1263" i="17"/>
  <c r="F1263" i="17"/>
  <c r="E1264" i="17"/>
  <c r="U1264" i="17" s="1"/>
  <c r="G1262" i="17"/>
  <c r="J1262" i="17"/>
  <c r="AB1262" i="17" l="1"/>
  <c r="AC1262" i="17"/>
  <c r="AE1262" i="17"/>
  <c r="AD1262" i="17"/>
  <c r="H1263" i="17"/>
  <c r="X1262" i="17"/>
  <c r="AF1263" i="17" s="1"/>
  <c r="Q1263" i="17"/>
  <c r="L1263" i="17" s="1"/>
  <c r="AA1263" i="17"/>
  <c r="K1263" i="17"/>
  <c r="I1263" i="17"/>
  <c r="Y1265" i="17"/>
  <c r="V1264" i="17"/>
  <c r="Z1264" i="17" s="1"/>
  <c r="S1264" i="17" s="1"/>
  <c r="R1266" i="17"/>
  <c r="W1265" i="17"/>
  <c r="T1265" i="17"/>
  <c r="J1263" i="17"/>
  <c r="G1263" i="17"/>
  <c r="O1264" i="17"/>
  <c r="N1264" i="17"/>
  <c r="F1264" i="17"/>
  <c r="P1264" i="17"/>
  <c r="E1265" i="17"/>
  <c r="U1265" i="17" s="1"/>
  <c r="M1264" i="17"/>
  <c r="AB1263" i="17" l="1"/>
  <c r="AD1263" i="17"/>
  <c r="AE1263" i="17"/>
  <c r="AC1263" i="17"/>
  <c r="X1263" i="17"/>
  <c r="AC1264" i="17" s="1"/>
  <c r="Q1264" i="17"/>
  <c r="L1264" i="17" s="1"/>
  <c r="AA1264" i="17"/>
  <c r="Y1266" i="17"/>
  <c r="J1264" i="17"/>
  <c r="V1265" i="17"/>
  <c r="Z1265" i="17" s="1"/>
  <c r="S1265" i="17" s="1"/>
  <c r="R1267" i="17"/>
  <c r="W1266" i="17"/>
  <c r="T1266" i="17"/>
  <c r="K1264" i="17"/>
  <c r="O1265" i="17"/>
  <c r="N1265" i="17"/>
  <c r="F1265" i="17"/>
  <c r="P1265" i="17"/>
  <c r="M1265" i="17"/>
  <c r="E1266" i="17"/>
  <c r="V1266" i="17" s="1"/>
  <c r="I1264" i="17"/>
  <c r="H1264" i="17"/>
  <c r="G1264" i="17"/>
  <c r="AD1264" i="17" l="1"/>
  <c r="AB1264" i="17"/>
  <c r="AF1264" i="17"/>
  <c r="AE1264" i="17"/>
  <c r="X1264" i="17"/>
  <c r="Q1265" i="17"/>
  <c r="L1265" i="17" s="1"/>
  <c r="AA1265" i="17"/>
  <c r="Y1267" i="17"/>
  <c r="J1265" i="17"/>
  <c r="R1268" i="17"/>
  <c r="W1267" i="17"/>
  <c r="T1267" i="17"/>
  <c r="U1266" i="17"/>
  <c r="Z1266" i="17" s="1"/>
  <c r="S1266" i="17" s="1"/>
  <c r="G1265" i="17"/>
  <c r="H1265" i="17"/>
  <c r="I1265" i="17"/>
  <c r="K1265" i="17"/>
  <c r="O1266" i="17"/>
  <c r="N1266" i="17"/>
  <c r="P1266" i="17"/>
  <c r="E1267" i="17"/>
  <c r="V1267" i="17" s="1"/>
  <c r="M1266" i="17"/>
  <c r="F1266" i="17"/>
  <c r="AB1265" i="17" l="1"/>
  <c r="AF1265" i="17"/>
  <c r="AE1265" i="17"/>
  <c r="AC1265" i="17"/>
  <c r="AD1265" i="17"/>
  <c r="X1265" i="17"/>
  <c r="AE1266" i="17" s="1"/>
  <c r="Q1266" i="17"/>
  <c r="L1266" i="17" s="1"/>
  <c r="K1266" i="17"/>
  <c r="AA1266" i="17"/>
  <c r="Y1268" i="17"/>
  <c r="J1266" i="17"/>
  <c r="U1267" i="17"/>
  <c r="Z1267" i="17" s="1"/>
  <c r="S1267" i="17" s="1"/>
  <c r="I1266" i="17"/>
  <c r="R1269" i="17"/>
  <c r="W1268" i="17"/>
  <c r="T1268" i="17"/>
  <c r="H1266" i="17"/>
  <c r="O1267" i="17"/>
  <c r="N1267" i="17"/>
  <c r="F1267" i="17"/>
  <c r="P1267" i="17"/>
  <c r="E1268" i="17"/>
  <c r="V1268" i="17" s="1"/>
  <c r="M1267" i="17"/>
  <c r="G1266" i="17"/>
  <c r="AC1266" i="17" l="1"/>
  <c r="X1266" i="17"/>
  <c r="AE1267" i="17" s="1"/>
  <c r="AF1266" i="17"/>
  <c r="AD1266" i="17"/>
  <c r="AB1266" i="17"/>
  <c r="AB1267" i="17" s="1"/>
  <c r="Q1267" i="17"/>
  <c r="L1267" i="17" s="1"/>
  <c r="AA1267" i="17"/>
  <c r="J1267" i="17"/>
  <c r="Y1269" i="17"/>
  <c r="U1268" i="17"/>
  <c r="Z1268" i="17" s="1"/>
  <c r="S1268" i="17" s="1"/>
  <c r="R1270" i="17"/>
  <c r="W1269" i="17"/>
  <c r="T1269" i="17"/>
  <c r="H1267" i="17"/>
  <c r="G1267" i="17"/>
  <c r="K1267" i="17"/>
  <c r="I1267" i="17"/>
  <c r="O1268" i="17"/>
  <c r="N1268" i="17"/>
  <c r="E1269" i="17"/>
  <c r="V1269" i="17" s="1"/>
  <c r="M1268" i="17"/>
  <c r="P1268" i="17"/>
  <c r="F1268" i="17"/>
  <c r="X1267" i="17" l="1"/>
  <c r="AB1268" i="17" s="1"/>
  <c r="AC1267" i="17"/>
  <c r="AF1267" i="17"/>
  <c r="AD1267" i="17"/>
  <c r="AD1268" i="17" s="1"/>
  <c r="J1268" i="17"/>
  <c r="Q1268" i="17"/>
  <c r="L1268" i="17" s="1"/>
  <c r="AA1268" i="17"/>
  <c r="Y1270" i="17"/>
  <c r="U1269" i="17"/>
  <c r="Z1269" i="17" s="1"/>
  <c r="S1269" i="17" s="1"/>
  <c r="I1268" i="17"/>
  <c r="R1271" i="17"/>
  <c r="W1270" i="17"/>
  <c r="T1270" i="17"/>
  <c r="K1268" i="17"/>
  <c r="G1268" i="17"/>
  <c r="H1268" i="17"/>
  <c r="O1269" i="17"/>
  <c r="N1269" i="17"/>
  <c r="E1270" i="17"/>
  <c r="V1270" i="17" s="1"/>
  <c r="F1269" i="17"/>
  <c r="P1269" i="17"/>
  <c r="M1269" i="17"/>
  <c r="AE1268" i="17" l="1"/>
  <c r="AF1268" i="17"/>
  <c r="X1268" i="17"/>
  <c r="AD1269" i="17" s="1"/>
  <c r="AC1268" i="17"/>
  <c r="Q1269" i="17"/>
  <c r="L1269" i="17" s="1"/>
  <c r="J1269" i="17"/>
  <c r="AE1269" i="17"/>
  <c r="AA1269" i="17"/>
  <c r="X1269" i="17" s="1"/>
  <c r="K1269" i="17"/>
  <c r="Y1271" i="17"/>
  <c r="AF1269" i="17"/>
  <c r="AB1269" i="17"/>
  <c r="U1270" i="17"/>
  <c r="Z1270" i="17" s="1"/>
  <c r="S1270" i="17" s="1"/>
  <c r="AC1269" i="17"/>
  <c r="R1272" i="17"/>
  <c r="W1271" i="17"/>
  <c r="T1271" i="17"/>
  <c r="I1269" i="17"/>
  <c r="H1269" i="17"/>
  <c r="G1269" i="17"/>
  <c r="O1270" i="17"/>
  <c r="N1270" i="17"/>
  <c r="P1270" i="17"/>
  <c r="E1271" i="17"/>
  <c r="V1271" i="17" s="1"/>
  <c r="M1270" i="17"/>
  <c r="F1270" i="17"/>
  <c r="J1270" i="17" l="1"/>
  <c r="Q1270" i="17"/>
  <c r="L1270" i="17" s="1"/>
  <c r="AA1270" i="17"/>
  <c r="Y1272" i="17"/>
  <c r="AC1270" i="17"/>
  <c r="AD1270" i="17"/>
  <c r="AB1270" i="17"/>
  <c r="AF1270" i="17"/>
  <c r="AE1270" i="17"/>
  <c r="U1271" i="17"/>
  <c r="Z1271" i="17" s="1"/>
  <c r="S1271" i="17" s="1"/>
  <c r="K1270" i="17"/>
  <c r="R1273" i="17"/>
  <c r="W1272" i="17"/>
  <c r="T1272" i="17"/>
  <c r="G1270" i="17"/>
  <c r="I1270" i="17"/>
  <c r="H1270" i="17"/>
  <c r="O1271" i="17"/>
  <c r="N1271" i="17"/>
  <c r="M1271" i="17"/>
  <c r="F1271" i="17"/>
  <c r="E1272" i="17"/>
  <c r="V1272" i="17" s="1"/>
  <c r="P1271" i="17"/>
  <c r="J1271" i="17" l="1"/>
  <c r="X1270" i="17"/>
  <c r="AC1271" i="17" s="1"/>
  <c r="Q1271" i="17"/>
  <c r="L1271" i="17" s="1"/>
  <c r="AA1271" i="17"/>
  <c r="Y1273" i="17"/>
  <c r="AE1271" i="17"/>
  <c r="AF1271" i="17"/>
  <c r="U1272" i="17"/>
  <c r="Z1272" i="17" s="1"/>
  <c r="S1272" i="17" s="1"/>
  <c r="H1271" i="17"/>
  <c r="R1274" i="17"/>
  <c r="W1273" i="17"/>
  <c r="T1273" i="17"/>
  <c r="K1271" i="17"/>
  <c r="G1271" i="17"/>
  <c r="I1271" i="17"/>
  <c r="O1272" i="17"/>
  <c r="N1272" i="17"/>
  <c r="E1273" i="17"/>
  <c r="U1273" i="17" s="1"/>
  <c r="M1272" i="17"/>
  <c r="F1272" i="17"/>
  <c r="P1272" i="17"/>
  <c r="AB1271" i="17" l="1"/>
  <c r="AD1271" i="17"/>
  <c r="J1272" i="17"/>
  <c r="X1271" i="17"/>
  <c r="AE1272" i="17" s="1"/>
  <c r="Q1272" i="17"/>
  <c r="L1272" i="17" s="1"/>
  <c r="AA1272" i="17"/>
  <c r="H1272" i="17"/>
  <c r="I1272" i="17"/>
  <c r="Y1274" i="17"/>
  <c r="G1272" i="17"/>
  <c r="K1272" i="17"/>
  <c r="V1273" i="17"/>
  <c r="Z1273" i="17" s="1"/>
  <c r="S1273" i="17" s="1"/>
  <c r="R1275" i="17"/>
  <c r="W1274" i="17"/>
  <c r="T1274" i="17"/>
  <c r="O1273" i="17"/>
  <c r="N1273" i="17"/>
  <c r="P1273" i="17"/>
  <c r="E1274" i="17"/>
  <c r="U1274" i="17" s="1"/>
  <c r="F1273" i="17"/>
  <c r="M1273" i="17"/>
  <c r="AB1272" i="17" l="1"/>
  <c r="AF1272" i="17"/>
  <c r="AD1272" i="17"/>
  <c r="AC1272" i="17"/>
  <c r="X1272" i="17"/>
  <c r="Q1273" i="17"/>
  <c r="L1273" i="17" s="1"/>
  <c r="AA1273" i="17"/>
  <c r="I1273" i="17"/>
  <c r="V1274" i="17"/>
  <c r="Z1274" i="17" s="1"/>
  <c r="S1274" i="17" s="1"/>
  <c r="Y1275" i="17"/>
  <c r="R1276" i="17"/>
  <c r="W1275" i="17"/>
  <c r="T1275" i="17"/>
  <c r="K1273" i="17"/>
  <c r="O1274" i="17"/>
  <c r="N1274" i="17"/>
  <c r="E1275" i="17"/>
  <c r="V1275" i="17" s="1"/>
  <c r="M1274" i="17"/>
  <c r="F1274" i="17"/>
  <c r="P1274" i="17"/>
  <c r="J1273" i="17"/>
  <c r="H1273" i="17"/>
  <c r="G1273" i="17"/>
  <c r="AB1273" i="17" l="1"/>
  <c r="AC1273" i="17"/>
  <c r="AE1273" i="17"/>
  <c r="AD1273" i="17"/>
  <c r="AF1273" i="17"/>
  <c r="X1273" i="17"/>
  <c r="I1274" i="17"/>
  <c r="Q1274" i="17"/>
  <c r="L1274" i="17" s="1"/>
  <c r="AA1274" i="17"/>
  <c r="Y1276" i="17"/>
  <c r="J1274" i="17"/>
  <c r="K1274" i="17"/>
  <c r="G1274" i="17"/>
  <c r="H1274" i="17"/>
  <c r="U1275" i="17"/>
  <c r="Z1275" i="17" s="1"/>
  <c r="S1275" i="17" s="1"/>
  <c r="R1277" i="17"/>
  <c r="W1276" i="17"/>
  <c r="T1276" i="17"/>
  <c r="O1275" i="17"/>
  <c r="N1275" i="17"/>
  <c r="P1275" i="17"/>
  <c r="E1276" i="17"/>
  <c r="V1276" i="17" s="1"/>
  <c r="M1275" i="17"/>
  <c r="F1275" i="17"/>
  <c r="AC1274" i="17" l="1"/>
  <c r="AD1274" i="17"/>
  <c r="X1274" i="17"/>
  <c r="AD1275" i="17" s="1"/>
  <c r="AF1274" i="17"/>
  <c r="AF1275" i="17" s="1"/>
  <c r="AB1274" i="17"/>
  <c r="AE1274" i="17"/>
  <c r="AE1275" i="17" s="1"/>
  <c r="I1275" i="17"/>
  <c r="Q1275" i="17"/>
  <c r="L1275" i="17" s="1"/>
  <c r="AA1275" i="17"/>
  <c r="G1275" i="17"/>
  <c r="U1276" i="17"/>
  <c r="Z1276" i="17" s="1"/>
  <c r="S1276" i="17" s="1"/>
  <c r="Y1277" i="17"/>
  <c r="H1275" i="17"/>
  <c r="J1275" i="17"/>
  <c r="K1275" i="17"/>
  <c r="AB1275" i="17"/>
  <c r="R1278" i="17"/>
  <c r="W1277" i="17"/>
  <c r="T1277" i="17"/>
  <c r="O1276" i="17"/>
  <c r="N1276" i="17"/>
  <c r="E1277" i="17"/>
  <c r="V1277" i="17" s="1"/>
  <c r="M1276" i="17"/>
  <c r="F1276" i="17"/>
  <c r="P1276" i="17"/>
  <c r="AC1275" i="17" l="1"/>
  <c r="X1275" i="17"/>
  <c r="AD1276" i="17" s="1"/>
  <c r="Q1276" i="17"/>
  <c r="L1276" i="17" s="1"/>
  <c r="AA1276" i="17"/>
  <c r="Y1278" i="17"/>
  <c r="K1276" i="17"/>
  <c r="AB1276" i="17"/>
  <c r="AE1276" i="17"/>
  <c r="U1277" i="17"/>
  <c r="Z1277" i="17" s="1"/>
  <c r="S1277" i="17" s="1"/>
  <c r="R1279" i="17"/>
  <c r="W1278" i="17"/>
  <c r="T1278" i="17"/>
  <c r="J1276" i="17"/>
  <c r="O1277" i="17"/>
  <c r="N1277" i="17"/>
  <c r="M1277" i="17"/>
  <c r="P1277" i="17"/>
  <c r="F1277" i="17"/>
  <c r="E1278" i="17"/>
  <c r="V1278" i="17" s="1"/>
  <c r="G1276" i="17"/>
  <c r="H1276" i="17"/>
  <c r="I1276" i="17"/>
  <c r="AF1276" i="17" l="1"/>
  <c r="AC1276" i="17"/>
  <c r="X1276" i="17"/>
  <c r="AE1277" i="17" s="1"/>
  <c r="Q1277" i="17"/>
  <c r="L1277" i="17" s="1"/>
  <c r="AA1277" i="17"/>
  <c r="K1277" i="17"/>
  <c r="Y1279" i="17"/>
  <c r="H1277" i="17"/>
  <c r="G1277" i="17"/>
  <c r="U1278" i="17"/>
  <c r="Z1278" i="17" s="1"/>
  <c r="S1278" i="17" s="1"/>
  <c r="R1280" i="17"/>
  <c r="W1279" i="17"/>
  <c r="T1279" i="17"/>
  <c r="I1277" i="17"/>
  <c r="J1277" i="17"/>
  <c r="O1278" i="17"/>
  <c r="N1278" i="17"/>
  <c r="F1278" i="17"/>
  <c r="P1278" i="17"/>
  <c r="E1279" i="17"/>
  <c r="V1279" i="17" s="1"/>
  <c r="M1278" i="17"/>
  <c r="Q1278" i="17" l="1"/>
  <c r="L1278" i="17" s="1"/>
  <c r="X1277" i="17"/>
  <c r="AB1277" i="17"/>
  <c r="AB1278" i="17" s="1"/>
  <c r="AD1277" i="17"/>
  <c r="AF1277" i="17"/>
  <c r="AF1278" i="17" s="1"/>
  <c r="AC1277" i="17"/>
  <c r="AC1278" i="17" s="1"/>
  <c r="K1278" i="17"/>
  <c r="AA1278" i="17"/>
  <c r="X1278" i="17" s="1"/>
  <c r="Y1280" i="17"/>
  <c r="G1278" i="17"/>
  <c r="H1278" i="17"/>
  <c r="U1279" i="17"/>
  <c r="Z1279" i="17" s="1"/>
  <c r="S1279" i="17" s="1"/>
  <c r="AE1278" i="17"/>
  <c r="AD1278" i="17"/>
  <c r="J1278" i="17"/>
  <c r="R1281" i="17"/>
  <c r="W1280" i="17"/>
  <c r="T1280" i="17"/>
  <c r="I1278" i="17"/>
  <c r="O1279" i="17"/>
  <c r="N1279" i="17"/>
  <c r="E1280" i="17"/>
  <c r="V1280" i="17" s="1"/>
  <c r="F1279" i="17"/>
  <c r="P1279" i="17"/>
  <c r="M1279" i="17"/>
  <c r="K1279" i="17" l="1"/>
  <c r="Q1279" i="17"/>
  <c r="L1279" i="17" s="1"/>
  <c r="AA1279" i="17"/>
  <c r="I1279" i="17"/>
  <c r="AF1279" i="17"/>
  <c r="AE1279" i="17"/>
  <c r="U1280" i="17"/>
  <c r="Z1280" i="17" s="1"/>
  <c r="S1280" i="17" s="1"/>
  <c r="Y1281" i="17"/>
  <c r="J1279" i="17"/>
  <c r="AC1279" i="17"/>
  <c r="AD1279" i="17"/>
  <c r="AB1279" i="17"/>
  <c r="R1282" i="17"/>
  <c r="W1281" i="17"/>
  <c r="T1281" i="17"/>
  <c r="G1279" i="17"/>
  <c r="H1279" i="17"/>
  <c r="O1280" i="17"/>
  <c r="N1280" i="17"/>
  <c r="F1280" i="17"/>
  <c r="P1280" i="17"/>
  <c r="M1280" i="17"/>
  <c r="E1281" i="17"/>
  <c r="V1281" i="17" s="1"/>
  <c r="K1280" i="17" l="1"/>
  <c r="X1279" i="17"/>
  <c r="AC1280" i="17" s="1"/>
  <c r="Q1280" i="17"/>
  <c r="L1280" i="17" s="1"/>
  <c r="AA1280" i="17"/>
  <c r="Y1282" i="17"/>
  <c r="AF1280" i="17"/>
  <c r="AE1280" i="17"/>
  <c r="AB1280" i="17"/>
  <c r="U1281" i="17"/>
  <c r="R1283" i="17"/>
  <c r="W1282" i="17"/>
  <c r="T1282" i="17"/>
  <c r="I1280" i="17"/>
  <c r="J1280" i="17"/>
  <c r="H1280" i="17"/>
  <c r="G1280" i="17"/>
  <c r="O1281" i="17"/>
  <c r="N1281" i="17"/>
  <c r="M1281" i="17"/>
  <c r="P1281" i="17"/>
  <c r="E1282" i="17"/>
  <c r="U1282" i="17" s="1"/>
  <c r="F1281" i="17"/>
  <c r="AD1280" i="17" l="1"/>
  <c r="X1280" i="17"/>
  <c r="AE1281" i="17" s="1"/>
  <c r="K1281" i="17"/>
  <c r="Q1281" i="17"/>
  <c r="L1281" i="17" s="1"/>
  <c r="AA1281" i="17"/>
  <c r="Z1281" i="17"/>
  <c r="S1281" i="17" s="1"/>
  <c r="Y1283" i="17"/>
  <c r="V1282" i="17"/>
  <c r="Z1282" i="17" s="1"/>
  <c r="R1284" i="17"/>
  <c r="W1283" i="17"/>
  <c r="T1283" i="17"/>
  <c r="G1281" i="17"/>
  <c r="O1282" i="17"/>
  <c r="N1282" i="17"/>
  <c r="M1282" i="17"/>
  <c r="P1282" i="17"/>
  <c r="E1283" i="17"/>
  <c r="V1283" i="17" s="1"/>
  <c r="F1282" i="17"/>
  <c r="I1281" i="17"/>
  <c r="H1281" i="17"/>
  <c r="J1281" i="17"/>
  <c r="AD1281" i="17" l="1"/>
  <c r="I1282" i="17"/>
  <c r="K1282" i="17"/>
  <c r="AF1281" i="17"/>
  <c r="AB1281" i="17"/>
  <c r="AC1281" i="17"/>
  <c r="H1282" i="17"/>
  <c r="G1282" i="17"/>
  <c r="Q1282" i="17"/>
  <c r="L1282" i="17" s="1"/>
  <c r="S1282" i="17"/>
  <c r="X1281" i="17"/>
  <c r="AE1282" i="17" s="1"/>
  <c r="AA1282" i="17"/>
  <c r="Y1284" i="17"/>
  <c r="U1283" i="17"/>
  <c r="Z1283" i="17" s="1"/>
  <c r="R1285" i="17"/>
  <c r="W1284" i="17"/>
  <c r="T1284" i="17"/>
  <c r="J1282" i="17"/>
  <c r="O1283" i="17"/>
  <c r="N1283" i="17"/>
  <c r="E1284" i="17"/>
  <c r="V1284" i="17" s="1"/>
  <c r="M1283" i="17"/>
  <c r="P1283" i="17"/>
  <c r="F1283" i="17"/>
  <c r="K1283" i="17" l="1"/>
  <c r="AC1282" i="17"/>
  <c r="AB1282" i="17"/>
  <c r="AF1282" i="17"/>
  <c r="X1282" i="17"/>
  <c r="AC1283" i="17" s="1"/>
  <c r="S1283" i="17"/>
  <c r="Q1283" i="17"/>
  <c r="L1283" i="17" s="1"/>
  <c r="AD1282" i="17"/>
  <c r="AD1283" i="17" s="1"/>
  <c r="AA1283" i="17"/>
  <c r="Y1285" i="17"/>
  <c r="G1283" i="17"/>
  <c r="U1284" i="17"/>
  <c r="Z1284" i="17" s="1"/>
  <c r="R1286" i="17"/>
  <c r="W1285" i="17"/>
  <c r="T1285" i="17"/>
  <c r="J1283" i="17"/>
  <c r="H1283" i="17"/>
  <c r="I1283" i="17"/>
  <c r="O1284" i="17"/>
  <c r="N1284" i="17"/>
  <c r="F1284" i="17"/>
  <c r="P1284" i="17"/>
  <c r="E1285" i="17"/>
  <c r="V1285" i="17" s="1"/>
  <c r="M1284" i="17"/>
  <c r="AF1283" i="17" l="1"/>
  <c r="AE1283" i="17"/>
  <c r="S1284" i="17"/>
  <c r="AB1283" i="17"/>
  <c r="K1284" i="17"/>
  <c r="X1283" i="17"/>
  <c r="AF1284" i="17" s="1"/>
  <c r="Q1284" i="17"/>
  <c r="L1284" i="17" s="1"/>
  <c r="AA1284" i="17"/>
  <c r="Y1286" i="17"/>
  <c r="H1284" i="17"/>
  <c r="G1284" i="17"/>
  <c r="J1284" i="17"/>
  <c r="U1285" i="17"/>
  <c r="Z1285" i="17" s="1"/>
  <c r="S1285" i="17" s="1"/>
  <c r="I1284" i="17"/>
  <c r="R1287" i="17"/>
  <c r="W1286" i="17"/>
  <c r="T1286" i="17"/>
  <c r="O1285" i="17"/>
  <c r="N1285" i="17"/>
  <c r="F1285" i="17"/>
  <c r="P1285" i="17"/>
  <c r="M1285" i="17"/>
  <c r="E1286" i="17"/>
  <c r="V1286" i="17" s="1"/>
  <c r="AD1284" i="17" l="1"/>
  <c r="K1285" i="17"/>
  <c r="AB1284" i="17"/>
  <c r="AC1284" i="17"/>
  <c r="AE1284" i="17"/>
  <c r="X1284" i="17"/>
  <c r="AD1285" i="17" s="1"/>
  <c r="Q1285" i="17"/>
  <c r="L1285" i="17" s="1"/>
  <c r="AA1285" i="17"/>
  <c r="U1286" i="17"/>
  <c r="Z1286" i="17" s="1"/>
  <c r="S1286" i="17" s="1"/>
  <c r="Y1287" i="17"/>
  <c r="H1285" i="17"/>
  <c r="R1288" i="17"/>
  <c r="W1287" i="17"/>
  <c r="T1287" i="17"/>
  <c r="G1285" i="17"/>
  <c r="I1285" i="17"/>
  <c r="J1285" i="17"/>
  <c r="O1286" i="17"/>
  <c r="N1286" i="17"/>
  <c r="F1286" i="17"/>
  <c r="P1286" i="17"/>
  <c r="M1286" i="17"/>
  <c r="E1287" i="17"/>
  <c r="V1287" i="17" s="1"/>
  <c r="X1285" i="17" l="1"/>
  <c r="AF1285" i="17"/>
  <c r="AF1286" i="17" s="1"/>
  <c r="AC1285" i="17"/>
  <c r="K1286" i="17"/>
  <c r="AE1285" i="17"/>
  <c r="AE1286" i="17" s="1"/>
  <c r="AB1285" i="17"/>
  <c r="AB1286" i="17" s="1"/>
  <c r="Q1286" i="17"/>
  <c r="L1286" i="17" s="1"/>
  <c r="AA1286" i="17"/>
  <c r="AD1286" i="17"/>
  <c r="Y1288" i="17"/>
  <c r="J1286" i="17"/>
  <c r="I1286" i="17"/>
  <c r="G1286" i="17"/>
  <c r="AC1286" i="17"/>
  <c r="U1287" i="17"/>
  <c r="Z1287" i="17" s="1"/>
  <c r="S1287" i="17" s="1"/>
  <c r="H1286" i="17"/>
  <c r="R1289" i="17"/>
  <c r="W1288" i="17"/>
  <c r="T1288" i="17"/>
  <c r="O1287" i="17"/>
  <c r="N1287" i="17"/>
  <c r="M1287" i="17"/>
  <c r="F1287" i="17"/>
  <c r="P1287" i="17"/>
  <c r="E1288" i="17"/>
  <c r="V1288" i="17" s="1"/>
  <c r="X1286" i="17" l="1"/>
  <c r="AD1287" i="17" s="1"/>
  <c r="K1287" i="17"/>
  <c r="Q1287" i="17"/>
  <c r="L1287" i="17" s="1"/>
  <c r="AA1287" i="17"/>
  <c r="Y1289" i="17"/>
  <c r="AB1287" i="17"/>
  <c r="H1287" i="17"/>
  <c r="AE1287" i="17"/>
  <c r="AF1287" i="17"/>
  <c r="G1287" i="17"/>
  <c r="U1288" i="17"/>
  <c r="Z1288" i="17" s="1"/>
  <c r="S1288" i="17" s="1"/>
  <c r="R1290" i="17"/>
  <c r="W1289" i="17"/>
  <c r="T1289" i="17"/>
  <c r="J1287" i="17"/>
  <c r="I1287" i="17"/>
  <c r="O1288" i="17"/>
  <c r="N1288" i="17"/>
  <c r="E1289" i="17"/>
  <c r="V1289" i="17" s="1"/>
  <c r="F1288" i="17"/>
  <c r="K1288" i="17" s="1"/>
  <c r="P1288" i="17"/>
  <c r="M1288" i="17"/>
  <c r="X1287" i="17" l="1"/>
  <c r="AC1287" i="17"/>
  <c r="Q1288" i="17"/>
  <c r="L1288" i="17" s="1"/>
  <c r="U1289" i="17"/>
  <c r="Z1289" i="17" s="1"/>
  <c r="S1289" i="17" s="1"/>
  <c r="AA1288" i="17"/>
  <c r="AB1288" i="17"/>
  <c r="Y1290" i="17"/>
  <c r="AC1288" i="17"/>
  <c r="AF1288" i="17"/>
  <c r="AE1288" i="17"/>
  <c r="AD1288" i="17"/>
  <c r="R1291" i="17"/>
  <c r="W1290" i="17"/>
  <c r="U1290" i="17"/>
  <c r="T1290" i="17"/>
  <c r="G1288" i="17"/>
  <c r="J1288" i="17"/>
  <c r="O1289" i="17"/>
  <c r="N1289" i="17"/>
  <c r="E1290" i="17"/>
  <c r="V1290" i="17" s="1"/>
  <c r="F1289" i="17"/>
  <c r="P1289" i="17"/>
  <c r="M1289" i="17"/>
  <c r="H1288" i="17"/>
  <c r="I1288" i="17"/>
  <c r="X1288" i="17" l="1"/>
  <c r="AE1289" i="17" s="1"/>
  <c r="K1289" i="17"/>
  <c r="Z1290" i="17"/>
  <c r="S1290" i="17" s="1"/>
  <c r="AA1290" i="17"/>
  <c r="Q1289" i="17"/>
  <c r="L1289" i="17" s="1"/>
  <c r="AA1289" i="17"/>
  <c r="Y1291" i="17"/>
  <c r="AD1289" i="17"/>
  <c r="H1289" i="17"/>
  <c r="I1289" i="17"/>
  <c r="J1289" i="17"/>
  <c r="AC1289" i="17"/>
  <c r="G1289" i="17"/>
  <c r="AF1289" i="17"/>
  <c r="AB1289" i="17"/>
  <c r="R1292" i="17"/>
  <c r="W1291" i="17"/>
  <c r="T1291" i="17"/>
  <c r="O1290" i="17"/>
  <c r="N1290" i="17"/>
  <c r="F1290" i="17"/>
  <c r="E1291" i="17"/>
  <c r="V1291" i="17" s="1"/>
  <c r="P1290" i="17"/>
  <c r="M1290" i="17"/>
  <c r="X1289" i="17" l="1"/>
  <c r="AC1290" i="17" s="1"/>
  <c r="K1290" i="17"/>
  <c r="Q1290" i="17"/>
  <c r="L1290" i="17" s="1"/>
  <c r="Y1292" i="17"/>
  <c r="AD1290" i="17"/>
  <c r="AE1290" i="17"/>
  <c r="U1291" i="17"/>
  <c r="Z1291" i="17" s="1"/>
  <c r="S1291" i="17" s="1"/>
  <c r="AF1290" i="17"/>
  <c r="AB1290" i="17"/>
  <c r="R1293" i="17"/>
  <c r="W1292" i="17"/>
  <c r="T1292" i="17"/>
  <c r="J1290" i="17"/>
  <c r="G1290" i="17"/>
  <c r="H1290" i="17"/>
  <c r="I1290" i="17"/>
  <c r="O1291" i="17"/>
  <c r="N1291" i="17"/>
  <c r="P1291" i="17"/>
  <c r="E1292" i="17"/>
  <c r="V1292" i="17" s="1"/>
  <c r="M1291" i="17"/>
  <c r="F1291" i="17"/>
  <c r="X1290" i="17" l="1"/>
  <c r="AE1291" i="17" s="1"/>
  <c r="K1291" i="17"/>
  <c r="Q1291" i="17"/>
  <c r="L1291" i="17" s="1"/>
  <c r="AA1291" i="17"/>
  <c r="Y1293" i="17"/>
  <c r="AD1291" i="17"/>
  <c r="U1292" i="17"/>
  <c r="Z1292" i="17" s="1"/>
  <c r="S1292" i="17" s="1"/>
  <c r="I1291" i="17"/>
  <c r="R1294" i="17"/>
  <c r="W1293" i="17"/>
  <c r="T1293" i="17"/>
  <c r="J1291" i="17"/>
  <c r="H1291" i="17"/>
  <c r="G1291" i="17"/>
  <c r="O1292" i="17"/>
  <c r="N1292" i="17"/>
  <c r="E1293" i="17"/>
  <c r="V1293" i="17" s="1"/>
  <c r="M1292" i="17"/>
  <c r="P1292" i="17"/>
  <c r="F1292" i="17"/>
  <c r="AB1291" i="17" l="1"/>
  <c r="AC1291" i="17"/>
  <c r="AF1291" i="17"/>
  <c r="X1291" i="17"/>
  <c r="AD1292" i="17" s="1"/>
  <c r="Q1292" i="17"/>
  <c r="L1292" i="17" s="1"/>
  <c r="AA1292" i="17"/>
  <c r="Y1294" i="17"/>
  <c r="U1293" i="17"/>
  <c r="Z1293" i="17" s="1"/>
  <c r="S1293" i="17" s="1"/>
  <c r="I1292" i="17"/>
  <c r="R1295" i="17"/>
  <c r="W1294" i="17"/>
  <c r="T1294" i="17"/>
  <c r="G1292" i="17"/>
  <c r="H1292" i="17"/>
  <c r="K1292" i="17"/>
  <c r="J1292" i="17"/>
  <c r="O1293" i="17"/>
  <c r="N1293" i="17"/>
  <c r="M1293" i="17"/>
  <c r="F1293" i="17"/>
  <c r="P1293" i="17"/>
  <c r="E1294" i="17"/>
  <c r="V1294" i="17" s="1"/>
  <c r="AC1292" i="17" l="1"/>
  <c r="AB1292" i="17"/>
  <c r="AF1292" i="17"/>
  <c r="X1292" i="17"/>
  <c r="AD1293" i="17" s="1"/>
  <c r="AE1292" i="17"/>
  <c r="AE1293" i="17" s="1"/>
  <c r="Q1293" i="17"/>
  <c r="L1293" i="17" s="1"/>
  <c r="I1293" i="17"/>
  <c r="AA1293" i="17"/>
  <c r="K1293" i="17"/>
  <c r="Y1295" i="17"/>
  <c r="H1293" i="17"/>
  <c r="U1294" i="17"/>
  <c r="Z1294" i="17" s="1"/>
  <c r="S1294" i="17" s="1"/>
  <c r="J1293" i="17"/>
  <c r="R1296" i="17"/>
  <c r="W1295" i="17"/>
  <c r="T1295" i="17"/>
  <c r="N1294" i="17"/>
  <c r="O1294" i="17"/>
  <c r="P1294" i="17"/>
  <c r="E1295" i="17"/>
  <c r="U1295" i="17" s="1"/>
  <c r="F1294" i="17"/>
  <c r="M1294" i="17"/>
  <c r="G1293" i="17"/>
  <c r="X1293" i="17" l="1"/>
  <c r="AE1294" i="17" s="1"/>
  <c r="AF1293" i="17"/>
  <c r="AB1293" i="17"/>
  <c r="AC1293" i="17"/>
  <c r="Q1294" i="17"/>
  <c r="L1294" i="17" s="1"/>
  <c r="I1294" i="17"/>
  <c r="AA1294" i="17"/>
  <c r="Y1296" i="17"/>
  <c r="V1295" i="17"/>
  <c r="AA1295" i="17" s="1"/>
  <c r="J1294" i="17"/>
  <c r="K1294" i="17"/>
  <c r="R1297" i="17"/>
  <c r="W1296" i="17"/>
  <c r="T1296" i="17"/>
  <c r="H1294" i="17"/>
  <c r="G1294" i="17"/>
  <c r="O1295" i="17"/>
  <c r="N1295" i="17"/>
  <c r="M1295" i="17"/>
  <c r="P1295" i="17"/>
  <c r="E1296" i="17"/>
  <c r="V1296" i="17" s="1"/>
  <c r="F1295" i="17"/>
  <c r="AC1294" i="17" l="1"/>
  <c r="AB1294" i="17"/>
  <c r="AF1294" i="17"/>
  <c r="AD1294" i="17"/>
  <c r="I1295" i="17"/>
  <c r="X1294" i="17"/>
  <c r="AE1295" i="17" s="1"/>
  <c r="Q1295" i="17"/>
  <c r="L1295" i="17" s="1"/>
  <c r="Z1295" i="17"/>
  <c r="S1295" i="17" s="1"/>
  <c r="G1295" i="17"/>
  <c r="Y1297" i="17"/>
  <c r="H1295" i="17"/>
  <c r="U1296" i="17"/>
  <c r="Z1296" i="17" s="1"/>
  <c r="K1295" i="17"/>
  <c r="R1298" i="17"/>
  <c r="W1297" i="17"/>
  <c r="T1297" i="17"/>
  <c r="O1296" i="17"/>
  <c r="N1296" i="17"/>
  <c r="E1297" i="17"/>
  <c r="V1297" i="17" s="1"/>
  <c r="P1296" i="17"/>
  <c r="F1296" i="17"/>
  <c r="M1296" i="17"/>
  <c r="J1295" i="17"/>
  <c r="S1296" i="17" l="1"/>
  <c r="I1296" i="17"/>
  <c r="AF1295" i="17"/>
  <c r="X1295" i="17"/>
  <c r="AB1295" i="17"/>
  <c r="AD1295" i="17"/>
  <c r="AC1295" i="17"/>
  <c r="AC1296" i="17" s="1"/>
  <c r="Q1296" i="17"/>
  <c r="L1296" i="17" s="1"/>
  <c r="AA1296" i="17"/>
  <c r="Y1298" i="17"/>
  <c r="J1296" i="17"/>
  <c r="U1297" i="17"/>
  <c r="Z1297" i="17" s="1"/>
  <c r="S1297" i="17" s="1"/>
  <c r="AE1296" i="17"/>
  <c r="AF1296" i="17"/>
  <c r="AD1296" i="17"/>
  <c r="AB1296" i="17"/>
  <c r="R1299" i="17"/>
  <c r="W1298" i="17"/>
  <c r="T1298" i="17"/>
  <c r="K1296" i="17"/>
  <c r="O1297" i="17"/>
  <c r="N1297" i="17"/>
  <c r="E1298" i="17"/>
  <c r="V1298" i="17" s="1"/>
  <c r="P1297" i="17"/>
  <c r="M1297" i="17"/>
  <c r="F1297" i="17"/>
  <c r="H1296" i="17"/>
  <c r="G1296" i="17"/>
  <c r="X1296" i="17" l="1"/>
  <c r="AF1297" i="17" s="1"/>
  <c r="J1297" i="17"/>
  <c r="Q1297" i="17"/>
  <c r="L1297" i="17" s="1"/>
  <c r="AA1297" i="17"/>
  <c r="Y1299" i="17"/>
  <c r="G1297" i="17"/>
  <c r="H1297" i="17"/>
  <c r="K1297" i="17"/>
  <c r="U1298" i="17"/>
  <c r="Z1298" i="17" s="1"/>
  <c r="S1298" i="17" s="1"/>
  <c r="R1300" i="17"/>
  <c r="W1299" i="17"/>
  <c r="T1299" i="17"/>
  <c r="O1298" i="17"/>
  <c r="N1298" i="17"/>
  <c r="F1298" i="17"/>
  <c r="J1298" i="17" s="1"/>
  <c r="P1298" i="17"/>
  <c r="M1298" i="17"/>
  <c r="E1299" i="17"/>
  <c r="V1299" i="17" s="1"/>
  <c r="I1297" i="17"/>
  <c r="X1297" i="17" l="1"/>
  <c r="AE1297" i="17"/>
  <c r="AC1297" i="17"/>
  <c r="AD1297" i="17"/>
  <c r="AD1298" i="17" s="1"/>
  <c r="AB1297" i="17"/>
  <c r="AB1298" i="17" s="1"/>
  <c r="Q1298" i="17"/>
  <c r="L1298" i="17" s="1"/>
  <c r="AA1298" i="17"/>
  <c r="Y1300" i="17"/>
  <c r="U1299" i="17"/>
  <c r="Z1299" i="17" s="1"/>
  <c r="S1299" i="17" s="1"/>
  <c r="R1301" i="17"/>
  <c r="W1300" i="17"/>
  <c r="T1300" i="17"/>
  <c r="I1298" i="17"/>
  <c r="G1298" i="17"/>
  <c r="K1298" i="17"/>
  <c r="H1298" i="17"/>
  <c r="O1299" i="17"/>
  <c r="N1299" i="17"/>
  <c r="P1299" i="17"/>
  <c r="E1300" i="17"/>
  <c r="V1300" i="17" s="1"/>
  <c r="M1299" i="17"/>
  <c r="F1299" i="17"/>
  <c r="X1298" i="17" l="1"/>
  <c r="AD1299" i="17" s="1"/>
  <c r="AF1298" i="17"/>
  <c r="J1299" i="17"/>
  <c r="AC1298" i="17"/>
  <c r="AE1298" i="17"/>
  <c r="Q1299" i="17"/>
  <c r="L1299" i="17" s="1"/>
  <c r="AA1299" i="17"/>
  <c r="Y1301" i="17"/>
  <c r="AB1299" i="17"/>
  <c r="U1300" i="17"/>
  <c r="Z1300" i="17" s="1"/>
  <c r="S1300" i="17" s="1"/>
  <c r="R1302" i="17"/>
  <c r="W1301" i="17"/>
  <c r="T1301" i="17"/>
  <c r="K1299" i="17"/>
  <c r="I1299" i="17"/>
  <c r="H1299" i="17"/>
  <c r="G1299" i="17"/>
  <c r="O1300" i="17"/>
  <c r="N1300" i="17"/>
  <c r="M1300" i="17"/>
  <c r="E1301" i="17"/>
  <c r="V1301" i="17" s="1"/>
  <c r="P1300" i="17"/>
  <c r="F1300" i="17"/>
  <c r="AC1299" i="17" l="1"/>
  <c r="AE1299" i="17"/>
  <c r="AF1299" i="17"/>
  <c r="J1300" i="17"/>
  <c r="X1299" i="17"/>
  <c r="AF1300" i="17" s="1"/>
  <c r="Q1300" i="17"/>
  <c r="L1300" i="17" s="1"/>
  <c r="AA1300" i="17"/>
  <c r="Y1302" i="17"/>
  <c r="U1301" i="17"/>
  <c r="Z1301" i="17" s="1"/>
  <c r="S1301" i="17" s="1"/>
  <c r="R1303" i="17"/>
  <c r="W1302" i="17"/>
  <c r="T1302" i="17"/>
  <c r="G1300" i="17"/>
  <c r="I1300" i="17"/>
  <c r="O1301" i="17"/>
  <c r="N1301" i="17"/>
  <c r="P1301" i="17"/>
  <c r="M1301" i="17"/>
  <c r="F1301" i="17"/>
  <c r="E1302" i="17"/>
  <c r="U1302" i="17" s="1"/>
  <c r="H1300" i="17"/>
  <c r="K1300" i="17"/>
  <c r="AE1300" i="17" l="1"/>
  <c r="X1300" i="17"/>
  <c r="AC1300" i="17"/>
  <c r="J1301" i="17"/>
  <c r="AB1300" i="17"/>
  <c r="AD1300" i="17"/>
  <c r="AD1301" i="17" s="1"/>
  <c r="Q1301" i="17"/>
  <c r="L1301" i="17" s="1"/>
  <c r="AF1301" i="17"/>
  <c r="AA1301" i="17"/>
  <c r="H1301" i="17"/>
  <c r="I1301" i="17"/>
  <c r="G1301" i="17"/>
  <c r="Y1303" i="17"/>
  <c r="AB1301" i="17"/>
  <c r="AC1301" i="17"/>
  <c r="V1302" i="17"/>
  <c r="Z1302" i="17" s="1"/>
  <c r="S1302" i="17" s="1"/>
  <c r="R1304" i="17"/>
  <c r="W1303" i="17"/>
  <c r="T1303" i="17"/>
  <c r="K1301" i="17"/>
  <c r="O1302" i="17"/>
  <c r="N1302" i="17"/>
  <c r="E1303" i="17"/>
  <c r="U1303" i="17" s="1"/>
  <c r="F1302" i="17"/>
  <c r="M1302" i="17"/>
  <c r="P1302" i="17"/>
  <c r="AE1301" i="17" l="1"/>
  <c r="J1302" i="17"/>
  <c r="X1301" i="17"/>
  <c r="AF1302" i="17" s="1"/>
  <c r="Q1302" i="17"/>
  <c r="L1302" i="17" s="1"/>
  <c r="V1303" i="17"/>
  <c r="AA1303" i="17" s="1"/>
  <c r="AA1302" i="17"/>
  <c r="Y1304" i="17"/>
  <c r="AE1302" i="17"/>
  <c r="R1305" i="17"/>
  <c r="W1304" i="17"/>
  <c r="T1304" i="17"/>
  <c r="O1303" i="17"/>
  <c r="N1303" i="17"/>
  <c r="E1304" i="17"/>
  <c r="V1304" i="17" s="1"/>
  <c r="F1303" i="17"/>
  <c r="P1303" i="17"/>
  <c r="M1303" i="17"/>
  <c r="I1302" i="17"/>
  <c r="G1302" i="17"/>
  <c r="H1302" i="17"/>
  <c r="K1302" i="17"/>
  <c r="AC1302" i="17" l="1"/>
  <c r="AD1302" i="17"/>
  <c r="AB1302" i="17"/>
  <c r="J1303" i="17"/>
  <c r="X1302" i="17"/>
  <c r="AF1303" i="17" s="1"/>
  <c r="Z1303" i="17"/>
  <c r="S1303" i="17" s="1"/>
  <c r="Q1303" i="17"/>
  <c r="L1303" i="17" s="1"/>
  <c r="Y1305" i="17"/>
  <c r="U1304" i="17"/>
  <c r="Z1304" i="17" s="1"/>
  <c r="R1306" i="17"/>
  <c r="W1305" i="17"/>
  <c r="T1305" i="17"/>
  <c r="O1304" i="17"/>
  <c r="N1304" i="17"/>
  <c r="F1304" i="17"/>
  <c r="P1304" i="17"/>
  <c r="E1305" i="17"/>
  <c r="V1305" i="17" s="1"/>
  <c r="M1304" i="17"/>
  <c r="H1303" i="17"/>
  <c r="I1303" i="17"/>
  <c r="K1303" i="17"/>
  <c r="G1303" i="17"/>
  <c r="AD1303" i="17" l="1"/>
  <c r="AB1303" i="17"/>
  <c r="AC1303" i="17"/>
  <c r="AE1303" i="17"/>
  <c r="U1305" i="17"/>
  <c r="Z1305" i="17" s="1"/>
  <c r="S1304" i="17"/>
  <c r="X1303" i="17"/>
  <c r="AF1304" i="17" s="1"/>
  <c r="J1304" i="17"/>
  <c r="Q1304" i="17"/>
  <c r="L1304" i="17" s="1"/>
  <c r="AA1304" i="17"/>
  <c r="Y1306" i="17"/>
  <c r="R1307" i="17"/>
  <c r="W1306" i="17"/>
  <c r="T1306" i="17"/>
  <c r="I1304" i="17"/>
  <c r="O1305" i="17"/>
  <c r="N1305" i="17"/>
  <c r="M1305" i="17"/>
  <c r="P1305" i="17"/>
  <c r="F1305" i="17"/>
  <c r="E1306" i="17"/>
  <c r="U1306" i="17" s="1"/>
  <c r="G1304" i="17"/>
  <c r="K1304" i="17"/>
  <c r="H1304" i="17"/>
  <c r="AA1305" i="17" l="1"/>
  <c r="S1305" i="17"/>
  <c r="AE1304" i="17"/>
  <c r="J1305" i="17"/>
  <c r="X1304" i="17"/>
  <c r="AC1304" i="17"/>
  <c r="AC1305" i="17" s="1"/>
  <c r="AD1304" i="17"/>
  <c r="AD1305" i="17" s="1"/>
  <c r="AB1304" i="17"/>
  <c r="AB1305" i="17" s="1"/>
  <c r="Q1305" i="17"/>
  <c r="L1305" i="17" s="1"/>
  <c r="Y1307" i="17"/>
  <c r="H1305" i="17"/>
  <c r="K1305" i="17"/>
  <c r="G1305" i="17"/>
  <c r="I1305" i="17"/>
  <c r="AE1305" i="17"/>
  <c r="R1308" i="17"/>
  <c r="W1307" i="17"/>
  <c r="T1307" i="17"/>
  <c r="V1306" i="17"/>
  <c r="AA1306" i="17" s="1"/>
  <c r="O1306" i="17"/>
  <c r="N1306" i="17"/>
  <c r="F1306" i="17"/>
  <c r="E1307" i="17"/>
  <c r="V1307" i="17" s="1"/>
  <c r="P1306" i="17"/>
  <c r="M1306" i="17"/>
  <c r="X1305" i="17" l="1"/>
  <c r="AD1306" i="17" s="1"/>
  <c r="AF1305" i="17"/>
  <c r="J1306" i="17"/>
  <c r="Q1306" i="17"/>
  <c r="L1306" i="17" s="1"/>
  <c r="Z1306" i="17"/>
  <c r="S1306" i="17" s="1"/>
  <c r="G1306" i="17"/>
  <c r="Y1308" i="17"/>
  <c r="K1306" i="17"/>
  <c r="U1307" i="17"/>
  <c r="Z1307" i="17" s="1"/>
  <c r="I1306" i="17"/>
  <c r="R1309" i="17"/>
  <c r="W1308" i="17"/>
  <c r="T1308" i="17"/>
  <c r="O1307" i="17"/>
  <c r="N1307" i="17"/>
  <c r="E1308" i="17"/>
  <c r="V1308" i="17" s="1"/>
  <c r="F1307" i="17"/>
  <c r="P1307" i="17"/>
  <c r="M1307" i="17"/>
  <c r="H1306" i="17"/>
  <c r="AB1306" i="17" l="1"/>
  <c r="S1307" i="17"/>
  <c r="J1307" i="17"/>
  <c r="X1306" i="17"/>
  <c r="AD1307" i="17" s="1"/>
  <c r="AC1306" i="17"/>
  <c r="AC1307" i="17" s="1"/>
  <c r="AE1306" i="17"/>
  <c r="AE1307" i="17" s="1"/>
  <c r="AF1306" i="17"/>
  <c r="AF1307" i="17" s="1"/>
  <c r="Q1307" i="17"/>
  <c r="L1307" i="17" s="1"/>
  <c r="AA1307" i="17"/>
  <c r="Y1309" i="17"/>
  <c r="I1307" i="17"/>
  <c r="H1307" i="17"/>
  <c r="K1307" i="17"/>
  <c r="U1308" i="17"/>
  <c r="Z1308" i="17" s="1"/>
  <c r="S1308" i="17" s="1"/>
  <c r="R1310" i="17"/>
  <c r="W1309" i="17"/>
  <c r="T1309" i="17"/>
  <c r="G1307" i="17"/>
  <c r="O1308" i="17"/>
  <c r="N1308" i="17"/>
  <c r="P1308" i="17"/>
  <c r="F1308" i="17"/>
  <c r="E1309" i="17"/>
  <c r="U1309" i="17" s="1"/>
  <c r="M1308" i="17"/>
  <c r="X1307" i="17" l="1"/>
  <c r="AB1307" i="17"/>
  <c r="J1308" i="17"/>
  <c r="Q1308" i="17"/>
  <c r="L1308" i="17" s="1"/>
  <c r="AA1308" i="17"/>
  <c r="Y1310" i="17"/>
  <c r="H1308" i="17"/>
  <c r="G1308" i="17"/>
  <c r="AD1308" i="17"/>
  <c r="V1309" i="17"/>
  <c r="Z1309" i="17" s="1"/>
  <c r="S1309" i="17" s="1"/>
  <c r="AE1308" i="17"/>
  <c r="AF1308" i="17"/>
  <c r="I1308" i="17"/>
  <c r="AC1308" i="17"/>
  <c r="AB1308" i="17"/>
  <c r="X1308" i="17"/>
  <c r="R1311" i="17"/>
  <c r="W1310" i="17"/>
  <c r="T1310" i="17"/>
  <c r="O1309" i="17"/>
  <c r="N1309" i="17"/>
  <c r="E1310" i="17"/>
  <c r="V1310" i="17" s="1"/>
  <c r="F1309" i="17"/>
  <c r="J1309" i="17" s="1"/>
  <c r="P1309" i="17"/>
  <c r="M1309" i="17"/>
  <c r="K1308" i="17"/>
  <c r="Q1309" i="17" l="1"/>
  <c r="L1309" i="17" s="1"/>
  <c r="AA1309" i="17"/>
  <c r="G1309" i="17"/>
  <c r="H1309" i="17"/>
  <c r="K1309" i="17"/>
  <c r="Y1311" i="17"/>
  <c r="I1309" i="17"/>
  <c r="U1310" i="17"/>
  <c r="Z1310" i="17" s="1"/>
  <c r="S1310" i="17" s="1"/>
  <c r="AF1309" i="17"/>
  <c r="AE1309" i="17"/>
  <c r="AC1309" i="17"/>
  <c r="AB1309" i="17"/>
  <c r="AD1309" i="17"/>
  <c r="R1312" i="17"/>
  <c r="W1311" i="17"/>
  <c r="T1311" i="17"/>
  <c r="O1310" i="17"/>
  <c r="N1310" i="17"/>
  <c r="P1310" i="17"/>
  <c r="M1310" i="17"/>
  <c r="F1310" i="17"/>
  <c r="E1311" i="17"/>
  <c r="V1311" i="17" s="1"/>
  <c r="J1310" i="17" l="1"/>
  <c r="Q1310" i="17"/>
  <c r="L1310" i="17" s="1"/>
  <c r="X1309" i="17"/>
  <c r="AC1310" i="17" s="1"/>
  <c r="AA1310" i="17"/>
  <c r="Y1312" i="17"/>
  <c r="AD1310" i="17"/>
  <c r="AE1310" i="17"/>
  <c r="AB1310" i="17"/>
  <c r="U1311" i="17"/>
  <c r="R1313" i="17"/>
  <c r="W1312" i="17"/>
  <c r="T1312" i="17"/>
  <c r="H1310" i="17"/>
  <c r="H1311" i="17" s="1"/>
  <c r="I1310" i="17"/>
  <c r="I1311" i="17" s="1"/>
  <c r="G1310" i="17"/>
  <c r="K1310" i="17"/>
  <c r="N1311" i="17"/>
  <c r="O1311" i="17"/>
  <c r="F1311" i="17"/>
  <c r="M1311" i="17"/>
  <c r="P1311" i="17"/>
  <c r="E1312" i="17"/>
  <c r="V1312" i="17" s="1"/>
  <c r="X1310" i="17" l="1"/>
  <c r="AE1311" i="17" s="1"/>
  <c r="J1311" i="17"/>
  <c r="AF1310" i="17"/>
  <c r="Q1311" i="17"/>
  <c r="L1311" i="17" s="1"/>
  <c r="Z1311" i="17"/>
  <c r="S1311" i="17" s="1"/>
  <c r="AA1311" i="17"/>
  <c r="Y1313" i="17"/>
  <c r="AB1311" i="17"/>
  <c r="U1312" i="17"/>
  <c r="Z1312" i="17" s="1"/>
  <c r="K1311" i="17"/>
  <c r="R1314" i="17"/>
  <c r="W1313" i="17"/>
  <c r="T1313" i="17"/>
  <c r="G1311" i="17"/>
  <c r="O1312" i="17"/>
  <c r="N1312" i="17"/>
  <c r="F1312" i="17"/>
  <c r="M1312" i="17"/>
  <c r="E1313" i="17"/>
  <c r="V1313" i="17" s="1"/>
  <c r="P1312" i="17"/>
  <c r="J1312" i="17" l="1"/>
  <c r="AD1311" i="17"/>
  <c r="AF1311" i="17"/>
  <c r="AC1311" i="17"/>
  <c r="X1311" i="17"/>
  <c r="Q1312" i="17"/>
  <c r="L1312" i="17" s="1"/>
  <c r="S1312" i="17"/>
  <c r="AA1312" i="17"/>
  <c r="Y1314" i="17"/>
  <c r="U1313" i="17"/>
  <c r="Z1313" i="17" s="1"/>
  <c r="R1315" i="17"/>
  <c r="W1314" i="17"/>
  <c r="T1314" i="17"/>
  <c r="I1312" i="17"/>
  <c r="O1313" i="17"/>
  <c r="N1313" i="17"/>
  <c r="M1313" i="17"/>
  <c r="F1313" i="17"/>
  <c r="P1313" i="17"/>
  <c r="E1314" i="17"/>
  <c r="V1314" i="17" s="1"/>
  <c r="H1312" i="17"/>
  <c r="G1312" i="17"/>
  <c r="K1312" i="17"/>
  <c r="AF1312" i="17" l="1"/>
  <c r="AB1312" i="17"/>
  <c r="S1313" i="17"/>
  <c r="AE1312" i="17"/>
  <c r="AD1312" i="17"/>
  <c r="X1312" i="17"/>
  <c r="AF1313" i="17" s="1"/>
  <c r="AC1312" i="17"/>
  <c r="AC1313" i="17" s="1"/>
  <c r="J1313" i="17"/>
  <c r="Q1313" i="17"/>
  <c r="L1313" i="17" s="1"/>
  <c r="AA1313" i="17"/>
  <c r="Y1315" i="17"/>
  <c r="U1314" i="17"/>
  <c r="Z1314" i="17" s="1"/>
  <c r="S1314" i="17" s="1"/>
  <c r="R1316" i="17"/>
  <c r="W1315" i="17"/>
  <c r="T1315" i="17"/>
  <c r="K1313" i="17"/>
  <c r="G1313" i="17"/>
  <c r="H1313" i="17"/>
  <c r="I1313" i="17"/>
  <c r="O1314" i="17"/>
  <c r="N1314" i="17"/>
  <c r="P1314" i="17"/>
  <c r="F1314" i="17"/>
  <c r="E1315" i="17"/>
  <c r="U1315" i="17" s="1"/>
  <c r="M1314" i="17"/>
  <c r="AD1313" i="17" l="1"/>
  <c r="AE1313" i="17"/>
  <c r="G1314" i="17"/>
  <c r="AB1313" i="17"/>
  <c r="J1314" i="17"/>
  <c r="X1313" i="17"/>
  <c r="AC1314" i="17" s="1"/>
  <c r="Q1314" i="17"/>
  <c r="L1314" i="17" s="1"/>
  <c r="AA1314" i="17"/>
  <c r="Y1316" i="17"/>
  <c r="K1314" i="17"/>
  <c r="V1315" i="17"/>
  <c r="Z1315" i="17" s="1"/>
  <c r="S1315" i="17" s="1"/>
  <c r="I1314" i="17"/>
  <c r="R1317" i="17"/>
  <c r="W1316" i="17"/>
  <c r="T1316" i="17"/>
  <c r="H1314" i="17"/>
  <c r="O1315" i="17"/>
  <c r="N1315" i="17"/>
  <c r="M1315" i="17"/>
  <c r="F1315" i="17"/>
  <c r="E1316" i="17"/>
  <c r="U1316" i="17" s="1"/>
  <c r="P1315" i="17"/>
  <c r="J1315" i="17" l="1"/>
  <c r="AF1314" i="17"/>
  <c r="AD1314" i="17"/>
  <c r="AB1314" i="17"/>
  <c r="AE1314" i="17"/>
  <c r="X1314" i="17"/>
  <c r="AC1315" i="17" s="1"/>
  <c r="Q1315" i="17"/>
  <c r="L1315" i="17" s="1"/>
  <c r="AA1315" i="17"/>
  <c r="Y1317" i="17"/>
  <c r="H1315" i="17"/>
  <c r="V1316" i="17"/>
  <c r="Z1316" i="17" s="1"/>
  <c r="S1316" i="17" s="1"/>
  <c r="G1315" i="17"/>
  <c r="K1315" i="17"/>
  <c r="R1318" i="17"/>
  <c r="W1317" i="17"/>
  <c r="T1317" i="17"/>
  <c r="O1316" i="17"/>
  <c r="N1316" i="17"/>
  <c r="E1317" i="17"/>
  <c r="U1317" i="17" s="1"/>
  <c r="M1316" i="17"/>
  <c r="F1316" i="17"/>
  <c r="P1316" i="17"/>
  <c r="I1315" i="17"/>
  <c r="X1315" i="17" l="1"/>
  <c r="AC1316" i="17" s="1"/>
  <c r="J1316" i="17"/>
  <c r="AE1315" i="17"/>
  <c r="AB1315" i="17"/>
  <c r="AF1315" i="17"/>
  <c r="AD1315" i="17"/>
  <c r="Q1316" i="17"/>
  <c r="L1316" i="17" s="1"/>
  <c r="AA1316" i="17"/>
  <c r="Y1318" i="17"/>
  <c r="G1316" i="17"/>
  <c r="I1316" i="17"/>
  <c r="H1316" i="17"/>
  <c r="K1316" i="17"/>
  <c r="V1317" i="17"/>
  <c r="AA1317" i="17" s="1"/>
  <c r="R1319" i="17"/>
  <c r="W1318" i="17"/>
  <c r="T1318" i="17"/>
  <c r="O1317" i="17"/>
  <c r="N1317" i="17"/>
  <c r="M1317" i="17"/>
  <c r="F1317" i="17"/>
  <c r="P1317" i="17"/>
  <c r="E1318" i="17"/>
  <c r="V1318" i="17" s="1"/>
  <c r="AE1316" i="17" l="1"/>
  <c r="AF1316" i="17"/>
  <c r="AD1316" i="17"/>
  <c r="AB1316" i="17"/>
  <c r="X1316" i="17"/>
  <c r="Z1317" i="17"/>
  <c r="S1317" i="17" s="1"/>
  <c r="Q1317" i="17"/>
  <c r="L1317" i="17" s="1"/>
  <c r="I1317" i="17"/>
  <c r="Y1319" i="17"/>
  <c r="U1318" i="17"/>
  <c r="AA1318" i="17" s="1"/>
  <c r="R1320" i="17"/>
  <c r="W1319" i="17"/>
  <c r="T1319" i="17"/>
  <c r="O1318" i="17"/>
  <c r="N1318" i="17"/>
  <c r="F1318" i="17"/>
  <c r="E1319" i="17"/>
  <c r="V1319" i="17" s="1"/>
  <c r="P1318" i="17"/>
  <c r="M1318" i="17"/>
  <c r="K1317" i="17"/>
  <c r="J1317" i="17"/>
  <c r="H1317" i="17"/>
  <c r="G1317" i="17"/>
  <c r="AE1317" i="17" l="1"/>
  <c r="AB1317" i="17"/>
  <c r="X1317" i="17"/>
  <c r="AF1317" i="17"/>
  <c r="AC1317" i="17"/>
  <c r="AD1317" i="17"/>
  <c r="Q1318" i="17"/>
  <c r="L1318" i="17" s="1"/>
  <c r="I1318" i="17"/>
  <c r="Z1318" i="17"/>
  <c r="S1318" i="17" s="1"/>
  <c r="Y1320" i="17"/>
  <c r="U1319" i="17"/>
  <c r="Z1319" i="17" s="1"/>
  <c r="R1321" i="17"/>
  <c r="W1320" i="17"/>
  <c r="T1320" i="17"/>
  <c r="O1319" i="17"/>
  <c r="N1319" i="17"/>
  <c r="E1320" i="17"/>
  <c r="U1320" i="17" s="1"/>
  <c r="M1319" i="17"/>
  <c r="F1319" i="17"/>
  <c r="P1319" i="17"/>
  <c r="G1318" i="17"/>
  <c r="J1318" i="17"/>
  <c r="H1318" i="17"/>
  <c r="K1318" i="17"/>
  <c r="AF1318" i="17" l="1"/>
  <c r="AE1318" i="17"/>
  <c r="AD1318" i="17"/>
  <c r="AB1318" i="17"/>
  <c r="AC1318" i="17"/>
  <c r="X1318" i="17"/>
  <c r="AD1319" i="17" s="1"/>
  <c r="I1319" i="17"/>
  <c r="Q1319" i="17"/>
  <c r="L1319" i="17" s="1"/>
  <c r="S1319" i="17"/>
  <c r="AA1319" i="17"/>
  <c r="Y1321" i="17"/>
  <c r="K1319" i="17"/>
  <c r="V1320" i="17"/>
  <c r="Z1320" i="17" s="1"/>
  <c r="R1322" i="17"/>
  <c r="W1321" i="17"/>
  <c r="T1321" i="17"/>
  <c r="H1319" i="17"/>
  <c r="O1320" i="17"/>
  <c r="N1320" i="17"/>
  <c r="M1320" i="17"/>
  <c r="F1320" i="17"/>
  <c r="P1320" i="17"/>
  <c r="E1321" i="17"/>
  <c r="V1321" i="17" s="1"/>
  <c r="J1319" i="17"/>
  <c r="G1319" i="17"/>
  <c r="AF1319" i="17" l="1"/>
  <c r="I1320" i="17"/>
  <c r="S1320" i="17"/>
  <c r="AC1319" i="17"/>
  <c r="AB1319" i="17"/>
  <c r="AE1319" i="17"/>
  <c r="X1319" i="17"/>
  <c r="AD1320" i="17" s="1"/>
  <c r="Q1320" i="17"/>
  <c r="L1320" i="17" s="1"/>
  <c r="AA1320" i="17"/>
  <c r="K1320" i="17"/>
  <c r="Y1322" i="17"/>
  <c r="H1320" i="17"/>
  <c r="J1320" i="17"/>
  <c r="U1321" i="17"/>
  <c r="Z1321" i="17" s="1"/>
  <c r="G1320" i="17"/>
  <c r="R1323" i="17"/>
  <c r="W1322" i="17"/>
  <c r="T1322" i="17"/>
  <c r="O1321" i="17"/>
  <c r="N1321" i="17"/>
  <c r="E1322" i="17"/>
  <c r="V1322" i="17" s="1"/>
  <c r="F1321" i="17"/>
  <c r="P1321" i="17"/>
  <c r="M1321" i="17"/>
  <c r="AE1320" i="17" l="1"/>
  <c r="AF1320" i="17"/>
  <c r="AB1320" i="17"/>
  <c r="AC1320" i="17"/>
  <c r="S1321" i="17"/>
  <c r="K1321" i="17"/>
  <c r="X1320" i="17"/>
  <c r="AC1321" i="17" s="1"/>
  <c r="Q1321" i="17"/>
  <c r="L1321" i="17" s="1"/>
  <c r="AA1321" i="17"/>
  <c r="H1321" i="17"/>
  <c r="G1321" i="17"/>
  <c r="Y1323" i="17"/>
  <c r="U1322" i="17"/>
  <c r="Z1322" i="17" s="1"/>
  <c r="S1322" i="17" s="1"/>
  <c r="I1321" i="17"/>
  <c r="J1321" i="17"/>
  <c r="R1324" i="17"/>
  <c r="W1323" i="17"/>
  <c r="T1323" i="17"/>
  <c r="Q1322" i="17"/>
  <c r="N1322" i="17"/>
  <c r="O1322" i="17"/>
  <c r="F1322" i="17"/>
  <c r="P1322" i="17"/>
  <c r="E1323" i="17"/>
  <c r="U1323" i="17" s="1"/>
  <c r="M1322" i="17"/>
  <c r="AE1321" i="17" l="1"/>
  <c r="AB1321" i="17"/>
  <c r="X1321" i="17"/>
  <c r="AD1321" i="17"/>
  <c r="AD1322" i="17" s="1"/>
  <c r="AF1321" i="17"/>
  <c r="AF1322" i="17" s="1"/>
  <c r="L1322" i="17"/>
  <c r="AA1322" i="17"/>
  <c r="X1322" i="17" s="1"/>
  <c r="V1323" i="17"/>
  <c r="Y1324" i="17"/>
  <c r="H1322" i="17"/>
  <c r="I1322" i="17"/>
  <c r="R1325" i="17"/>
  <c r="W1324" i="17"/>
  <c r="T1324" i="17"/>
  <c r="J1322" i="17"/>
  <c r="Q1323" i="17"/>
  <c r="O1323" i="17"/>
  <c r="N1323" i="17"/>
  <c r="F1323" i="17"/>
  <c r="P1323" i="17"/>
  <c r="E1324" i="17"/>
  <c r="V1324" i="17" s="1"/>
  <c r="M1323" i="17"/>
  <c r="G1322" i="17"/>
  <c r="K1322" i="17"/>
  <c r="AE1322" i="17" l="1"/>
  <c r="AB1322" i="17"/>
  <c r="AB1323" i="17" s="1"/>
  <c r="I1323" i="17"/>
  <c r="AC1322" i="17"/>
  <c r="L1323" i="17"/>
  <c r="AA1323" i="17"/>
  <c r="Z1323" i="17"/>
  <c r="S1323" i="17" s="1"/>
  <c r="X1323" i="17" s="1"/>
  <c r="Y1325" i="17"/>
  <c r="AE1323" i="17"/>
  <c r="AD1323" i="17"/>
  <c r="AF1323" i="17"/>
  <c r="U1324" i="17"/>
  <c r="Z1324" i="17" s="1"/>
  <c r="AC1323" i="17"/>
  <c r="R1326" i="17"/>
  <c r="W1325" i="17"/>
  <c r="T1325" i="17"/>
  <c r="K1323" i="17"/>
  <c r="J1323" i="17"/>
  <c r="G1323" i="17"/>
  <c r="H1323" i="17"/>
  <c r="Q1324" i="17"/>
  <c r="L1324" i="17" s="1"/>
  <c r="O1324" i="17"/>
  <c r="N1324" i="17"/>
  <c r="P1324" i="17"/>
  <c r="E1325" i="17"/>
  <c r="U1325" i="17" s="1"/>
  <c r="M1324" i="17"/>
  <c r="F1324" i="17"/>
  <c r="I1324" i="17" l="1"/>
  <c r="S1324" i="17"/>
  <c r="AA1324" i="17"/>
  <c r="X1324" i="17" s="1"/>
  <c r="Y1326" i="17"/>
  <c r="AC1324" i="17"/>
  <c r="AF1324" i="17"/>
  <c r="AB1324" i="17"/>
  <c r="AD1324" i="17"/>
  <c r="AE1324" i="17"/>
  <c r="V1325" i="17"/>
  <c r="Z1325" i="17" s="1"/>
  <c r="S1325" i="17" s="1"/>
  <c r="R1327" i="17"/>
  <c r="W1326" i="17"/>
  <c r="T1326" i="17"/>
  <c r="G1324" i="17"/>
  <c r="K1324" i="17"/>
  <c r="H1324" i="17"/>
  <c r="J1324" i="17"/>
  <c r="Q1325" i="17"/>
  <c r="L1325" i="17" s="1"/>
  <c r="O1325" i="17"/>
  <c r="N1325" i="17"/>
  <c r="M1325" i="17"/>
  <c r="P1325" i="17"/>
  <c r="E1326" i="17"/>
  <c r="V1326" i="17" s="1"/>
  <c r="F1325" i="17"/>
  <c r="I1325" i="17" s="1"/>
  <c r="AA1325" i="17" l="1"/>
  <c r="X1325" i="17" s="1"/>
  <c r="J1325" i="17"/>
  <c r="Y1327" i="17"/>
  <c r="AE1325" i="17"/>
  <c r="AD1325" i="17"/>
  <c r="AB1325" i="17"/>
  <c r="AC1325" i="17"/>
  <c r="AF1325" i="17"/>
  <c r="U1326" i="17"/>
  <c r="Z1326" i="17" s="1"/>
  <c r="S1326" i="17" s="1"/>
  <c r="R1328" i="17"/>
  <c r="W1327" i="17"/>
  <c r="T1327" i="17"/>
  <c r="H1325" i="17"/>
  <c r="Q1326" i="17"/>
  <c r="L1326" i="17" s="1"/>
  <c r="O1326" i="17"/>
  <c r="N1326" i="17"/>
  <c r="E1327" i="17"/>
  <c r="V1327" i="17" s="1"/>
  <c r="F1326" i="17"/>
  <c r="J1326" i="17" s="1"/>
  <c r="P1326" i="17"/>
  <c r="M1326" i="17"/>
  <c r="K1325" i="17"/>
  <c r="G1325" i="17"/>
  <c r="AA1326" i="17" l="1"/>
  <c r="X1326" i="17" s="1"/>
  <c r="I1326" i="17"/>
  <c r="AD1326" i="17"/>
  <c r="Y1328" i="17"/>
  <c r="AF1326" i="17"/>
  <c r="AC1326" i="17"/>
  <c r="AE1326" i="17"/>
  <c r="AB1326" i="17"/>
  <c r="U1327" i="17"/>
  <c r="Z1327" i="17" s="1"/>
  <c r="S1327" i="17" s="1"/>
  <c r="G1326" i="17"/>
  <c r="R1329" i="17"/>
  <c r="W1328" i="17"/>
  <c r="T1328" i="17"/>
  <c r="K1326" i="17"/>
  <c r="H1326" i="17"/>
  <c r="Q1327" i="17"/>
  <c r="L1327" i="17" s="1"/>
  <c r="O1327" i="17"/>
  <c r="N1327" i="17"/>
  <c r="E1328" i="17"/>
  <c r="V1328" i="17" s="1"/>
  <c r="M1327" i="17"/>
  <c r="F1327" i="17"/>
  <c r="P1327" i="17"/>
  <c r="AA1327" i="17" l="1"/>
  <c r="X1327" i="17" s="1"/>
  <c r="AC1327" i="17"/>
  <c r="Y1329" i="17"/>
  <c r="AB1327" i="17"/>
  <c r="U1328" i="17"/>
  <c r="Z1328" i="17" s="1"/>
  <c r="S1328" i="17" s="1"/>
  <c r="AD1327" i="17"/>
  <c r="H1327" i="17"/>
  <c r="AE1327" i="17"/>
  <c r="AF1327" i="17"/>
  <c r="R1330" i="17"/>
  <c r="W1329" i="17"/>
  <c r="T1329" i="17"/>
  <c r="I1327" i="17"/>
  <c r="J1327" i="17"/>
  <c r="J1328" i="17" s="1"/>
  <c r="Q1328" i="17"/>
  <c r="L1328" i="17" s="1"/>
  <c r="O1328" i="17"/>
  <c r="N1328" i="17"/>
  <c r="E1329" i="17"/>
  <c r="V1329" i="17" s="1"/>
  <c r="M1328" i="17"/>
  <c r="P1328" i="17"/>
  <c r="F1328" i="17"/>
  <c r="K1327" i="17"/>
  <c r="G1327" i="17"/>
  <c r="AA1328" i="17" l="1"/>
  <c r="X1328" i="17" s="1"/>
  <c r="I1328" i="17"/>
  <c r="Y1330" i="17"/>
  <c r="AF1328" i="17"/>
  <c r="AE1328" i="17"/>
  <c r="U1329" i="17"/>
  <c r="Z1329" i="17" s="1"/>
  <c r="S1329" i="17" s="1"/>
  <c r="H1328" i="17"/>
  <c r="AD1328" i="17"/>
  <c r="AB1328" i="17"/>
  <c r="G1328" i="17"/>
  <c r="AC1328" i="17"/>
  <c r="K1328" i="17"/>
  <c r="R1331" i="17"/>
  <c r="W1330" i="17"/>
  <c r="T1330" i="17"/>
  <c r="Q1329" i="17"/>
  <c r="L1329" i="17" s="1"/>
  <c r="O1329" i="17"/>
  <c r="N1329" i="17"/>
  <c r="F1329" i="17"/>
  <c r="P1329" i="17"/>
  <c r="M1329" i="17"/>
  <c r="E1330" i="17"/>
  <c r="V1330" i="17" s="1"/>
  <c r="AA1329" i="17" l="1"/>
  <c r="X1329" i="17" s="1"/>
  <c r="Y1331" i="17"/>
  <c r="K1329" i="17"/>
  <c r="AE1329" i="17"/>
  <c r="AB1329" i="17"/>
  <c r="AC1329" i="17"/>
  <c r="U1330" i="17"/>
  <c r="Z1330" i="17" s="1"/>
  <c r="S1330" i="17" s="1"/>
  <c r="AF1329" i="17"/>
  <c r="AD1329" i="17"/>
  <c r="R1332" i="17"/>
  <c r="W1331" i="17"/>
  <c r="T1331" i="17"/>
  <c r="J1329" i="17"/>
  <c r="I1329" i="17"/>
  <c r="G1329" i="17"/>
  <c r="H1329" i="17"/>
  <c r="Q1330" i="17"/>
  <c r="L1330" i="17" s="1"/>
  <c r="O1330" i="17"/>
  <c r="N1330" i="17"/>
  <c r="M1330" i="17"/>
  <c r="F1330" i="17"/>
  <c r="P1330" i="17"/>
  <c r="E1331" i="17"/>
  <c r="V1331" i="17" s="1"/>
  <c r="K1330" i="17" l="1"/>
  <c r="AA1330" i="17"/>
  <c r="Y1332" i="17"/>
  <c r="AD1330" i="17"/>
  <c r="AF1330" i="17"/>
  <c r="G1330" i="17"/>
  <c r="I1330" i="17"/>
  <c r="AC1330" i="17"/>
  <c r="AE1330" i="17"/>
  <c r="AB1330" i="17"/>
  <c r="X1330" i="17"/>
  <c r="U1331" i="17"/>
  <c r="Z1331" i="17" s="1"/>
  <c r="S1331" i="17" s="1"/>
  <c r="H1330" i="17"/>
  <c r="R1333" i="17"/>
  <c r="W1332" i="17"/>
  <c r="T1332" i="17"/>
  <c r="J1330" i="17"/>
  <c r="Q1331" i="17"/>
  <c r="L1331" i="17" s="1"/>
  <c r="O1331" i="17"/>
  <c r="N1331" i="17"/>
  <c r="F1331" i="17"/>
  <c r="M1331" i="17"/>
  <c r="P1331" i="17"/>
  <c r="E1332" i="17"/>
  <c r="U1332" i="17" s="1"/>
  <c r="AA1331" i="17" l="1"/>
  <c r="X1331" i="17" s="1"/>
  <c r="G1331" i="17"/>
  <c r="Y1333" i="17"/>
  <c r="K1331" i="17"/>
  <c r="AB1331" i="17"/>
  <c r="V1332" i="17"/>
  <c r="Z1332" i="17" s="1"/>
  <c r="S1332" i="17" s="1"/>
  <c r="AC1331" i="17"/>
  <c r="AD1331" i="17"/>
  <c r="AE1331" i="17"/>
  <c r="AF1331" i="17"/>
  <c r="I1331" i="17"/>
  <c r="J1331" i="17"/>
  <c r="H1331" i="17"/>
  <c r="R1334" i="17"/>
  <c r="W1333" i="17"/>
  <c r="T1333" i="17"/>
  <c r="Q1332" i="17"/>
  <c r="L1332" i="17" s="1"/>
  <c r="O1332" i="17"/>
  <c r="N1332" i="17"/>
  <c r="E1333" i="17"/>
  <c r="V1333" i="17" s="1"/>
  <c r="M1332" i="17"/>
  <c r="F1332" i="17"/>
  <c r="P1332" i="17"/>
  <c r="AA1332" i="17" l="1"/>
  <c r="X1332" i="17" s="1"/>
  <c r="U1333" i="17"/>
  <c r="Z1333" i="17" s="1"/>
  <c r="S1333" i="17" s="1"/>
  <c r="J1332" i="17"/>
  <c r="Y1334" i="17"/>
  <c r="G1332" i="17"/>
  <c r="I1332" i="17"/>
  <c r="AF1332" i="17"/>
  <c r="AE1332" i="17"/>
  <c r="AD1332" i="17"/>
  <c r="H1332" i="17"/>
  <c r="AB1332" i="17"/>
  <c r="AC1332" i="17"/>
  <c r="K1332" i="17"/>
  <c r="R1335" i="17"/>
  <c r="W1334" i="17"/>
  <c r="T1334" i="17"/>
  <c r="Q1333" i="17"/>
  <c r="L1333" i="17" s="1"/>
  <c r="O1333" i="17"/>
  <c r="N1333" i="17"/>
  <c r="M1333" i="17"/>
  <c r="F1333" i="17"/>
  <c r="P1333" i="17"/>
  <c r="E1334" i="17"/>
  <c r="U1334" i="17" s="1"/>
  <c r="AA1333" i="17" l="1"/>
  <c r="X1333" i="17" s="1"/>
  <c r="I1333" i="17"/>
  <c r="Y1335" i="17"/>
  <c r="AE1333" i="17"/>
  <c r="AC1333" i="17"/>
  <c r="AB1333" i="17"/>
  <c r="AD1333" i="17"/>
  <c r="AF1333" i="17"/>
  <c r="V1334" i="17"/>
  <c r="Z1334" i="17" s="1"/>
  <c r="S1334" i="17" s="1"/>
  <c r="R1336" i="17"/>
  <c r="W1335" i="17"/>
  <c r="T1335" i="17"/>
  <c r="G1333" i="17"/>
  <c r="J1333" i="17"/>
  <c r="K1333" i="17"/>
  <c r="H1333" i="17"/>
  <c r="Q1334" i="17"/>
  <c r="L1334" i="17" s="1"/>
  <c r="O1334" i="17"/>
  <c r="N1334" i="17"/>
  <c r="P1334" i="17"/>
  <c r="M1334" i="17"/>
  <c r="F1334" i="17"/>
  <c r="E1335" i="17"/>
  <c r="V1335" i="17" s="1"/>
  <c r="AA1334" i="17" l="1"/>
  <c r="I1334" i="17"/>
  <c r="Y1336" i="17"/>
  <c r="AF1334" i="17"/>
  <c r="AD1334" i="17"/>
  <c r="AC1334" i="17"/>
  <c r="AE1334" i="17"/>
  <c r="AB1334" i="17"/>
  <c r="U1335" i="17"/>
  <c r="Z1335" i="17" s="1"/>
  <c r="S1335" i="17" s="1"/>
  <c r="X1334" i="17"/>
  <c r="H1334" i="17"/>
  <c r="R1337" i="17"/>
  <c r="W1336" i="17"/>
  <c r="T1336" i="17"/>
  <c r="K1334" i="17"/>
  <c r="Q1335" i="17"/>
  <c r="L1335" i="17" s="1"/>
  <c r="O1335" i="17"/>
  <c r="N1335" i="17"/>
  <c r="P1335" i="17"/>
  <c r="M1335" i="17"/>
  <c r="E1336" i="17"/>
  <c r="U1336" i="17" s="1"/>
  <c r="F1335" i="17"/>
  <c r="J1334" i="17"/>
  <c r="G1334" i="17"/>
  <c r="I1335" i="17" l="1"/>
  <c r="AA1335" i="17"/>
  <c r="X1335" i="17" s="1"/>
  <c r="Y1337" i="17"/>
  <c r="H1335" i="17"/>
  <c r="J1335" i="17"/>
  <c r="AE1335" i="17"/>
  <c r="AC1335" i="17"/>
  <c r="AB1335" i="17"/>
  <c r="AF1335" i="17"/>
  <c r="AD1335" i="17"/>
  <c r="V1336" i="17"/>
  <c r="Z1336" i="17" s="1"/>
  <c r="S1336" i="17" s="1"/>
  <c r="R1338" i="17"/>
  <c r="W1337" i="17"/>
  <c r="T1337" i="17"/>
  <c r="G1335" i="17"/>
  <c r="K1335" i="17"/>
  <c r="Q1336" i="17"/>
  <c r="L1336" i="17" s="1"/>
  <c r="O1336" i="17"/>
  <c r="N1336" i="17"/>
  <c r="M1336" i="17"/>
  <c r="P1336" i="17"/>
  <c r="F1336" i="17"/>
  <c r="E1337" i="17"/>
  <c r="I1336" i="17" l="1"/>
  <c r="AA1336" i="17"/>
  <c r="X1336" i="17" s="1"/>
  <c r="AB1336" i="17"/>
  <c r="J1336" i="17"/>
  <c r="AD1336" i="17"/>
  <c r="AF1336" i="17"/>
  <c r="V1337" i="17"/>
  <c r="Y1338" i="17"/>
  <c r="AC1336" i="17"/>
  <c r="AE1336" i="17"/>
  <c r="R1339" i="17"/>
  <c r="W1338" i="17"/>
  <c r="T1338" i="17"/>
  <c r="U1337" i="17"/>
  <c r="K1336" i="17"/>
  <c r="H1336" i="17"/>
  <c r="Q1337" i="17"/>
  <c r="L1337" i="17" s="1"/>
  <c r="O1337" i="17"/>
  <c r="N1337" i="17"/>
  <c r="E1338" i="17"/>
  <c r="F1337" i="17"/>
  <c r="I1337" i="17" s="1"/>
  <c r="P1337" i="17"/>
  <c r="M1337" i="17"/>
  <c r="G1336" i="17"/>
  <c r="Z1337" i="17" l="1"/>
  <c r="S1337" i="17" s="1"/>
  <c r="AA1337" i="17"/>
  <c r="V1338" i="17"/>
  <c r="K1337" i="17"/>
  <c r="Y1339" i="17"/>
  <c r="AD1337" i="17"/>
  <c r="AC1337" i="17"/>
  <c r="AE1337" i="17"/>
  <c r="AF1337" i="17"/>
  <c r="AB1337" i="17"/>
  <c r="J1337" i="17"/>
  <c r="U1338" i="17"/>
  <c r="AA1338" i="17" s="1"/>
  <c r="G1337" i="17"/>
  <c r="H1337" i="17"/>
  <c r="R1340" i="17"/>
  <c r="W1339" i="17"/>
  <c r="T1339" i="17"/>
  <c r="Q1338" i="17"/>
  <c r="L1338" i="17" s="1"/>
  <c r="O1338" i="17"/>
  <c r="N1338" i="17"/>
  <c r="M1338" i="17"/>
  <c r="F1338" i="17"/>
  <c r="I1338" i="17" s="1"/>
  <c r="P1338" i="17"/>
  <c r="E1339" i="17"/>
  <c r="X1337" i="17" l="1"/>
  <c r="AE1338" i="17" s="1"/>
  <c r="Z1338" i="17"/>
  <c r="S1338" i="17" s="1"/>
  <c r="J1338" i="17"/>
  <c r="K1338" i="17"/>
  <c r="V1339" i="17"/>
  <c r="Y1340" i="17"/>
  <c r="U1339" i="17"/>
  <c r="H1338" i="17"/>
  <c r="AB1338" i="17"/>
  <c r="G1338" i="17"/>
  <c r="R1341" i="17"/>
  <c r="W1340" i="17"/>
  <c r="T1340" i="17"/>
  <c r="Q1339" i="17"/>
  <c r="L1339" i="17" s="1"/>
  <c r="O1339" i="17"/>
  <c r="N1339" i="17"/>
  <c r="M1339" i="17"/>
  <c r="P1339" i="17"/>
  <c r="E1340" i="17"/>
  <c r="F1339" i="17"/>
  <c r="I1339" i="17" s="1"/>
  <c r="X1338" i="17" l="1"/>
  <c r="AC1338" i="17"/>
  <c r="AF1338" i="17"/>
  <c r="AD1338" i="17"/>
  <c r="J1339" i="17"/>
  <c r="K1339" i="17"/>
  <c r="AA1339" i="17"/>
  <c r="Z1339" i="17"/>
  <c r="S1339" i="17" s="1"/>
  <c r="V1340" i="17"/>
  <c r="Y1341" i="17"/>
  <c r="AC1339" i="17"/>
  <c r="AF1339" i="17"/>
  <c r="AD1339" i="17"/>
  <c r="AE1339" i="17"/>
  <c r="AB1339" i="17"/>
  <c r="U1340" i="17"/>
  <c r="Z1340" i="17" s="1"/>
  <c r="G1339" i="17"/>
  <c r="R1342" i="17"/>
  <c r="W1341" i="17"/>
  <c r="T1341" i="17"/>
  <c r="Q1340" i="17"/>
  <c r="L1340" i="17" s="1"/>
  <c r="O1340" i="17"/>
  <c r="N1340" i="17"/>
  <c r="E1341" i="17"/>
  <c r="V1341" i="17" s="1"/>
  <c r="M1340" i="17"/>
  <c r="P1340" i="17"/>
  <c r="F1340" i="17"/>
  <c r="I1340" i="17" s="1"/>
  <c r="H1339" i="17"/>
  <c r="X1339" i="17" l="1"/>
  <c r="AF1340" i="17" s="1"/>
  <c r="S1340" i="17"/>
  <c r="AA1340" i="17"/>
  <c r="H1340" i="17"/>
  <c r="J1340" i="17"/>
  <c r="AB1340" i="17"/>
  <c r="U1341" i="17"/>
  <c r="Z1341" i="17" s="1"/>
  <c r="S1341" i="17" s="1"/>
  <c r="Y1342" i="17"/>
  <c r="AE1340" i="17"/>
  <c r="R1343" i="17"/>
  <c r="W1342" i="17"/>
  <c r="T1342" i="17"/>
  <c r="K1340" i="17"/>
  <c r="G1340" i="17"/>
  <c r="Q1341" i="17"/>
  <c r="L1341" i="17" s="1"/>
  <c r="O1341" i="17"/>
  <c r="N1341" i="17"/>
  <c r="M1341" i="17"/>
  <c r="F1341" i="17"/>
  <c r="I1341" i="17" s="1"/>
  <c r="P1341" i="17"/>
  <c r="E1342" i="17"/>
  <c r="AC1340" i="17" l="1"/>
  <c r="AD1340" i="17"/>
  <c r="X1340" i="17"/>
  <c r="AA1341" i="17"/>
  <c r="V1342" i="17"/>
  <c r="Y1343" i="17"/>
  <c r="X1341" i="17"/>
  <c r="G1341" i="17"/>
  <c r="K1341" i="17"/>
  <c r="J1341" i="17"/>
  <c r="AD1341" i="17"/>
  <c r="AB1341" i="17"/>
  <c r="AE1341" i="17"/>
  <c r="AF1341" i="17"/>
  <c r="U1342" i="17"/>
  <c r="R1344" i="17"/>
  <c r="W1343" i="17"/>
  <c r="T1343" i="17"/>
  <c r="Q1342" i="17"/>
  <c r="L1342" i="17" s="1"/>
  <c r="O1342" i="17"/>
  <c r="N1342" i="17"/>
  <c r="F1342" i="17"/>
  <c r="I1342" i="17" s="1"/>
  <c r="P1342" i="17"/>
  <c r="E1343" i="17"/>
  <c r="U1343" i="17" s="1"/>
  <c r="M1342" i="17"/>
  <c r="H1341" i="17"/>
  <c r="AC1341" i="17" l="1"/>
  <c r="AC1342" i="17" s="1"/>
  <c r="AA1342" i="17"/>
  <c r="Z1342" i="17"/>
  <c r="S1342" i="17" s="1"/>
  <c r="V1343" i="17"/>
  <c r="Z1343" i="17" s="1"/>
  <c r="S1343" i="17" s="1"/>
  <c r="Y1344" i="17"/>
  <c r="AF1342" i="17"/>
  <c r="AE1342" i="17"/>
  <c r="H1342" i="17"/>
  <c r="AB1342" i="17"/>
  <c r="AD1342" i="17"/>
  <c r="R1345" i="17"/>
  <c r="W1344" i="17"/>
  <c r="T1344" i="17"/>
  <c r="K1342" i="17"/>
  <c r="J1342" i="17"/>
  <c r="G1342" i="17"/>
  <c r="Q1343" i="17"/>
  <c r="L1343" i="17" s="1"/>
  <c r="O1343" i="17"/>
  <c r="N1343" i="17"/>
  <c r="P1343" i="17"/>
  <c r="M1343" i="17"/>
  <c r="E1344" i="17"/>
  <c r="F1343" i="17"/>
  <c r="I1343" i="17" s="1"/>
  <c r="X1342" i="17" l="1"/>
  <c r="AF1343" i="17" s="1"/>
  <c r="AA1343" i="17"/>
  <c r="G1343" i="17"/>
  <c r="V1344" i="17"/>
  <c r="Y1345" i="17"/>
  <c r="U1344" i="17"/>
  <c r="J1343" i="17"/>
  <c r="R1346" i="17"/>
  <c r="W1345" i="17"/>
  <c r="T1345" i="17"/>
  <c r="Q1344" i="17"/>
  <c r="L1344" i="17" s="1"/>
  <c r="O1344" i="17"/>
  <c r="N1344" i="17"/>
  <c r="P1344" i="17"/>
  <c r="E1345" i="17"/>
  <c r="F1344" i="17"/>
  <c r="I1344" i="17" s="1"/>
  <c r="M1344" i="17"/>
  <c r="K1343" i="17"/>
  <c r="H1343" i="17"/>
  <c r="AE1343" i="17" l="1"/>
  <c r="AC1343" i="17"/>
  <c r="AD1343" i="17"/>
  <c r="AB1343" i="17"/>
  <c r="X1343" i="17"/>
  <c r="AF1344" i="17" s="1"/>
  <c r="Z1344" i="17"/>
  <c r="S1344" i="17" s="1"/>
  <c r="AA1344" i="17"/>
  <c r="U1345" i="17"/>
  <c r="Y1346" i="17"/>
  <c r="G1344" i="17"/>
  <c r="V1345" i="17"/>
  <c r="R1347" i="17"/>
  <c r="W1346" i="17"/>
  <c r="T1346" i="17"/>
  <c r="H1344" i="17"/>
  <c r="K1344" i="17"/>
  <c r="J1344" i="17"/>
  <c r="Q1345" i="17"/>
  <c r="L1345" i="17" s="1"/>
  <c r="O1345" i="17"/>
  <c r="N1345" i="17"/>
  <c r="F1345" i="17"/>
  <c r="I1345" i="17" s="1"/>
  <c r="P1345" i="17"/>
  <c r="E1346" i="17"/>
  <c r="V1346" i="17" s="1"/>
  <c r="M1345" i="17"/>
  <c r="AB1344" i="17" l="1"/>
  <c r="AD1344" i="17"/>
  <c r="AE1344" i="17"/>
  <c r="AC1344" i="17"/>
  <c r="X1344" i="17"/>
  <c r="AB1345" i="17" s="1"/>
  <c r="Z1345" i="17"/>
  <c r="S1345" i="17" s="1"/>
  <c r="AA1345" i="17"/>
  <c r="K1345" i="17"/>
  <c r="H1345" i="17"/>
  <c r="Y1347" i="17"/>
  <c r="J1345" i="17"/>
  <c r="U1346" i="17"/>
  <c r="Z1346" i="17" s="1"/>
  <c r="G1345" i="17"/>
  <c r="R1348" i="17"/>
  <c r="W1347" i="17"/>
  <c r="T1347" i="17"/>
  <c r="Q1346" i="17"/>
  <c r="L1346" i="17" s="1"/>
  <c r="O1346" i="17"/>
  <c r="N1346" i="17"/>
  <c r="M1346" i="17"/>
  <c r="F1346" i="17"/>
  <c r="I1346" i="17" s="1"/>
  <c r="E1347" i="17"/>
  <c r="V1347" i="17" s="1"/>
  <c r="P1346" i="17"/>
  <c r="AE1345" i="17" l="1"/>
  <c r="AD1345" i="17"/>
  <c r="S1346" i="17"/>
  <c r="AF1345" i="17"/>
  <c r="AC1345" i="17"/>
  <c r="X1345" i="17"/>
  <c r="AA1346" i="17"/>
  <c r="X1346" i="17" s="1"/>
  <c r="AD1346" i="17"/>
  <c r="G1346" i="17"/>
  <c r="H1346" i="17"/>
  <c r="K1346" i="17"/>
  <c r="Y1348" i="17"/>
  <c r="U1347" i="17"/>
  <c r="R1349" i="17"/>
  <c r="W1348" i="17"/>
  <c r="T1348" i="17"/>
  <c r="J1346" i="17"/>
  <c r="Q1347" i="17"/>
  <c r="L1347" i="17" s="1"/>
  <c r="N1347" i="17"/>
  <c r="O1347" i="17"/>
  <c r="F1347" i="17"/>
  <c r="I1347" i="17" s="1"/>
  <c r="P1347" i="17"/>
  <c r="E1348" i="17"/>
  <c r="V1348" i="17" s="1"/>
  <c r="M1347" i="17"/>
  <c r="AE1346" i="17" l="1"/>
  <c r="AB1346" i="17"/>
  <c r="AB1347" i="17" s="1"/>
  <c r="AF1346" i="17"/>
  <c r="AF1347" i="17" s="1"/>
  <c r="AC1346" i="17"/>
  <c r="AC1347" i="17" s="1"/>
  <c r="AA1347" i="17"/>
  <c r="Z1347" i="17"/>
  <c r="S1347" i="17" s="1"/>
  <c r="Y1349" i="17"/>
  <c r="H1347" i="17"/>
  <c r="AD1347" i="17"/>
  <c r="AE1347" i="17"/>
  <c r="J1347" i="17"/>
  <c r="U1348" i="17"/>
  <c r="AA1348" i="17" s="1"/>
  <c r="G1347" i="17"/>
  <c r="K1347" i="17"/>
  <c r="R1350" i="17"/>
  <c r="W1349" i="17"/>
  <c r="T1349" i="17"/>
  <c r="Q1348" i="17"/>
  <c r="L1348" i="17" s="1"/>
  <c r="O1348" i="17"/>
  <c r="N1348" i="17"/>
  <c r="P1348" i="17"/>
  <c r="F1348" i="17"/>
  <c r="I1348" i="17" s="1"/>
  <c r="M1348" i="17"/>
  <c r="E1349" i="17"/>
  <c r="V1349" i="17" s="1"/>
  <c r="X1347" i="17" l="1"/>
  <c r="AC1348" i="17" s="1"/>
  <c r="Z1348" i="17"/>
  <c r="S1348" i="17" s="1"/>
  <c r="Y1350" i="17"/>
  <c r="U1349" i="17"/>
  <c r="Z1349" i="17" s="1"/>
  <c r="R1351" i="17"/>
  <c r="W1350" i="17"/>
  <c r="T1350" i="17"/>
  <c r="J1348" i="17"/>
  <c r="H1348" i="17"/>
  <c r="G1348" i="17"/>
  <c r="K1348" i="17"/>
  <c r="Q1349" i="17"/>
  <c r="L1349" i="17" s="1"/>
  <c r="O1349" i="17"/>
  <c r="N1349" i="17"/>
  <c r="M1349" i="17"/>
  <c r="F1349" i="17"/>
  <c r="I1349" i="17" s="1"/>
  <c r="P1349" i="17"/>
  <c r="E1350" i="17"/>
  <c r="V1350" i="17" s="1"/>
  <c r="S1349" i="17" l="1"/>
  <c r="AF1348" i="17"/>
  <c r="AE1348" i="17"/>
  <c r="X1348" i="17"/>
  <c r="AC1349" i="17" s="1"/>
  <c r="AB1348" i="17"/>
  <c r="AB1349" i="17" s="1"/>
  <c r="AD1348" i="17"/>
  <c r="AD1349" i="17" s="1"/>
  <c r="AA1349" i="17"/>
  <c r="X1349" i="17" s="1"/>
  <c r="Y1351" i="17"/>
  <c r="G1349" i="17"/>
  <c r="J1349" i="17"/>
  <c r="U1350" i="17"/>
  <c r="AA1350" i="17" s="1"/>
  <c r="K1349" i="17"/>
  <c r="R1352" i="17"/>
  <c r="W1351" i="17"/>
  <c r="T1351" i="17"/>
  <c r="Q1350" i="17"/>
  <c r="L1350" i="17" s="1"/>
  <c r="O1350" i="17"/>
  <c r="N1350" i="17"/>
  <c r="F1350" i="17"/>
  <c r="M1350" i="17"/>
  <c r="P1350" i="17"/>
  <c r="E1351" i="17"/>
  <c r="U1351" i="17" s="1"/>
  <c r="H1349" i="17"/>
  <c r="AF1349" i="17" l="1"/>
  <c r="AE1349" i="17"/>
  <c r="AE1350" i="17" s="1"/>
  <c r="Z1350" i="17"/>
  <c r="S1350" i="17" s="1"/>
  <c r="X1350" i="17" s="1"/>
  <c r="Y1352" i="17"/>
  <c r="K1350" i="17"/>
  <c r="AD1350" i="17"/>
  <c r="H1350" i="17"/>
  <c r="AF1350" i="17"/>
  <c r="AB1350" i="17"/>
  <c r="AC1350" i="17"/>
  <c r="V1351" i="17"/>
  <c r="Z1351" i="17" s="1"/>
  <c r="S1351" i="17" s="1"/>
  <c r="R1353" i="17"/>
  <c r="W1352" i="17"/>
  <c r="T1352" i="17"/>
  <c r="G1350" i="17"/>
  <c r="I1350" i="17"/>
  <c r="Q1351" i="17"/>
  <c r="L1351" i="17" s="1"/>
  <c r="O1351" i="17"/>
  <c r="N1351" i="17"/>
  <c r="F1351" i="17"/>
  <c r="P1351" i="17"/>
  <c r="M1351" i="17"/>
  <c r="E1352" i="17"/>
  <c r="U1352" i="17" s="1"/>
  <c r="J1350" i="17"/>
  <c r="K1351" i="17" l="1"/>
  <c r="AA1351" i="17"/>
  <c r="X1351" i="17" s="1"/>
  <c r="H1351" i="17"/>
  <c r="AC1351" i="17"/>
  <c r="AB1351" i="17"/>
  <c r="G1351" i="17"/>
  <c r="AE1351" i="17"/>
  <c r="Y1353" i="17"/>
  <c r="AF1351" i="17"/>
  <c r="AD1351" i="17"/>
  <c r="V1352" i="17"/>
  <c r="Z1352" i="17" s="1"/>
  <c r="S1352" i="17" s="1"/>
  <c r="R1354" i="17"/>
  <c r="W1353" i="17"/>
  <c r="T1353" i="17"/>
  <c r="J1351" i="17"/>
  <c r="I1351" i="17"/>
  <c r="Q1352" i="17"/>
  <c r="L1352" i="17" s="1"/>
  <c r="O1352" i="17"/>
  <c r="N1352" i="17"/>
  <c r="M1352" i="17"/>
  <c r="E1353" i="17"/>
  <c r="U1353" i="17" s="1"/>
  <c r="F1352" i="17"/>
  <c r="P1352" i="17"/>
  <c r="AA1352" i="17" l="1"/>
  <c r="X1352" i="17" s="1"/>
  <c r="H1352" i="17"/>
  <c r="Y1354" i="17"/>
  <c r="I1352" i="17"/>
  <c r="AD1352" i="17"/>
  <c r="AE1352" i="17"/>
  <c r="AF1352" i="17"/>
  <c r="AC1352" i="17"/>
  <c r="AB1352" i="17"/>
  <c r="R1355" i="17"/>
  <c r="W1354" i="17"/>
  <c r="T1354" i="17"/>
  <c r="V1353" i="17"/>
  <c r="AA1353" i="17" s="1"/>
  <c r="K1352" i="17"/>
  <c r="K1353" i="17" s="1"/>
  <c r="G1352" i="17"/>
  <c r="J1352" i="17"/>
  <c r="Q1353" i="17"/>
  <c r="L1353" i="17" s="1"/>
  <c r="O1353" i="17"/>
  <c r="N1353" i="17"/>
  <c r="F1353" i="17"/>
  <c r="P1353" i="17"/>
  <c r="M1353" i="17"/>
  <c r="E1354" i="17"/>
  <c r="V1354" i="17" s="1"/>
  <c r="Z1353" i="17" l="1"/>
  <c r="S1353" i="17" s="1"/>
  <c r="X1353" i="17" s="1"/>
  <c r="H1353" i="17"/>
  <c r="AF1353" i="17"/>
  <c r="I1353" i="17"/>
  <c r="AB1353" i="17"/>
  <c r="Y1355" i="17"/>
  <c r="AC1353" i="17"/>
  <c r="U1354" i="17"/>
  <c r="Z1354" i="17" s="1"/>
  <c r="AD1353" i="17"/>
  <c r="AE1353" i="17"/>
  <c r="J1353" i="17"/>
  <c r="G1353" i="17"/>
  <c r="R1356" i="17"/>
  <c r="W1355" i="17"/>
  <c r="T1355" i="17"/>
  <c r="Q1354" i="17"/>
  <c r="L1354" i="17" s="1"/>
  <c r="O1354" i="17"/>
  <c r="N1354" i="17"/>
  <c r="M1354" i="17"/>
  <c r="F1354" i="17"/>
  <c r="H1354" i="17" s="1"/>
  <c r="P1354" i="17"/>
  <c r="E1355" i="17"/>
  <c r="V1355" i="17" s="1"/>
  <c r="S1354" i="17" l="1"/>
  <c r="AA1354" i="17"/>
  <c r="Y1356" i="17"/>
  <c r="U1355" i="17"/>
  <c r="AE1354" i="17"/>
  <c r="AB1354" i="17"/>
  <c r="AD1354" i="17"/>
  <c r="AC1354" i="17"/>
  <c r="AF1354" i="17"/>
  <c r="R1357" i="17"/>
  <c r="W1356" i="17"/>
  <c r="T1356" i="17"/>
  <c r="I1354" i="17"/>
  <c r="K1354" i="17"/>
  <c r="G1354" i="17"/>
  <c r="J1354" i="17"/>
  <c r="Q1355" i="17"/>
  <c r="L1355" i="17" s="1"/>
  <c r="O1355" i="17"/>
  <c r="N1355" i="17"/>
  <c r="F1355" i="17"/>
  <c r="H1355" i="17" s="1"/>
  <c r="P1355" i="17"/>
  <c r="E1356" i="17"/>
  <c r="V1356" i="17" s="1"/>
  <c r="M1355" i="17"/>
  <c r="X1354" i="17" l="1"/>
  <c r="AE1355" i="17" s="1"/>
  <c r="AA1355" i="17"/>
  <c r="Z1355" i="17"/>
  <c r="S1355" i="17" s="1"/>
  <c r="Y1357" i="17"/>
  <c r="I1355" i="17"/>
  <c r="G1355" i="17"/>
  <c r="AF1355" i="17"/>
  <c r="J1355" i="17"/>
  <c r="AC1355" i="17"/>
  <c r="K1355" i="17"/>
  <c r="AD1355" i="17"/>
  <c r="U1356" i="17"/>
  <c r="Z1356" i="17" s="1"/>
  <c r="R1358" i="17"/>
  <c r="W1357" i="17"/>
  <c r="T1357" i="17"/>
  <c r="Q1356" i="17"/>
  <c r="L1356" i="17" s="1"/>
  <c r="O1356" i="17"/>
  <c r="N1356" i="17"/>
  <c r="E1357" i="17"/>
  <c r="V1357" i="17" s="1"/>
  <c r="F1356" i="17"/>
  <c r="H1356" i="17" s="1"/>
  <c r="M1356" i="17"/>
  <c r="P1356" i="17"/>
  <c r="AB1355" i="17" l="1"/>
  <c r="X1355" i="17"/>
  <c r="AE1356" i="17" s="1"/>
  <c r="S1356" i="17"/>
  <c r="AA1356" i="17"/>
  <c r="Y1358" i="17"/>
  <c r="X1356" i="17"/>
  <c r="AD1356" i="17"/>
  <c r="AC1356" i="17"/>
  <c r="U1357" i="17"/>
  <c r="AA1357" i="17" s="1"/>
  <c r="AF1356" i="17"/>
  <c r="AB1356" i="17"/>
  <c r="R1359" i="17"/>
  <c r="W1358" i="17"/>
  <c r="T1358" i="17"/>
  <c r="G1356" i="17"/>
  <c r="Q1357" i="17"/>
  <c r="L1357" i="17" s="1"/>
  <c r="O1357" i="17"/>
  <c r="N1357" i="17"/>
  <c r="E1358" i="17"/>
  <c r="V1358" i="17" s="1"/>
  <c r="M1357" i="17"/>
  <c r="F1357" i="17"/>
  <c r="H1357" i="17" s="1"/>
  <c r="P1357" i="17"/>
  <c r="K1356" i="17"/>
  <c r="J1356" i="17"/>
  <c r="I1356" i="17"/>
  <c r="Z1357" i="17" l="1"/>
  <c r="S1357" i="17" s="1"/>
  <c r="X1357" i="17" s="1"/>
  <c r="Y1359" i="17"/>
  <c r="AF1357" i="17"/>
  <c r="AB1357" i="17"/>
  <c r="I1357" i="17"/>
  <c r="J1357" i="17"/>
  <c r="G1357" i="17"/>
  <c r="K1357" i="17"/>
  <c r="U1358" i="17"/>
  <c r="Z1358" i="17" s="1"/>
  <c r="S1358" i="17" s="1"/>
  <c r="AD1357" i="17"/>
  <c r="AE1357" i="17"/>
  <c r="AC1357" i="17"/>
  <c r="R1360" i="17"/>
  <c r="W1359" i="17"/>
  <c r="T1359" i="17"/>
  <c r="Q1358" i="17"/>
  <c r="L1358" i="17" s="1"/>
  <c r="O1358" i="17"/>
  <c r="N1358" i="17"/>
  <c r="P1358" i="17"/>
  <c r="E1359" i="17"/>
  <c r="V1359" i="17" s="1"/>
  <c r="F1358" i="17"/>
  <c r="H1358" i="17" s="1"/>
  <c r="M1358" i="17"/>
  <c r="AA1358" i="17" l="1"/>
  <c r="X1358" i="17" s="1"/>
  <c r="Y1360" i="17"/>
  <c r="AC1358" i="17"/>
  <c r="AE1358" i="17"/>
  <c r="AD1358" i="17"/>
  <c r="U1359" i="17"/>
  <c r="Z1359" i="17" s="1"/>
  <c r="S1359" i="17" s="1"/>
  <c r="AB1358" i="17"/>
  <c r="AF1358" i="17"/>
  <c r="R1361" i="17"/>
  <c r="W1360" i="17"/>
  <c r="T1360" i="17"/>
  <c r="Q1359" i="17"/>
  <c r="L1359" i="17" s="1"/>
  <c r="O1359" i="17"/>
  <c r="N1359" i="17"/>
  <c r="F1359" i="17"/>
  <c r="H1359" i="17" s="1"/>
  <c r="P1359" i="17"/>
  <c r="E1360" i="17"/>
  <c r="V1360" i="17" s="1"/>
  <c r="M1359" i="17"/>
  <c r="G1358" i="17"/>
  <c r="K1358" i="17"/>
  <c r="J1358" i="17"/>
  <c r="I1358" i="17"/>
  <c r="AA1359" i="17" l="1"/>
  <c r="Y1361" i="17"/>
  <c r="U1360" i="17"/>
  <c r="Z1360" i="17" s="1"/>
  <c r="S1360" i="17" s="1"/>
  <c r="AE1359" i="17"/>
  <c r="AF1359" i="17"/>
  <c r="AB1359" i="17"/>
  <c r="I1359" i="17"/>
  <c r="I1360" i="17" s="1"/>
  <c r="AD1359" i="17"/>
  <c r="X1359" i="17"/>
  <c r="AC1359" i="17"/>
  <c r="R1362" i="17"/>
  <c r="W1361" i="17"/>
  <c r="T1361" i="17"/>
  <c r="Q1360" i="17"/>
  <c r="L1360" i="17" s="1"/>
  <c r="O1360" i="17"/>
  <c r="N1360" i="17"/>
  <c r="M1360" i="17"/>
  <c r="P1360" i="17"/>
  <c r="E1361" i="17"/>
  <c r="V1361" i="17" s="1"/>
  <c r="F1360" i="17"/>
  <c r="H1360" i="17" s="1"/>
  <c r="J1359" i="17"/>
  <c r="J1360" i="17" s="1"/>
  <c r="K1359" i="17"/>
  <c r="K1360" i="17" s="1"/>
  <c r="G1359" i="17"/>
  <c r="AA1360" i="17" l="1"/>
  <c r="X1360" i="17" s="1"/>
  <c r="U1361" i="17"/>
  <c r="Z1361" i="17" s="1"/>
  <c r="S1361" i="17" s="1"/>
  <c r="AC1360" i="17"/>
  <c r="G1360" i="17"/>
  <c r="Y1362" i="17"/>
  <c r="AD1360" i="17"/>
  <c r="AB1360" i="17"/>
  <c r="AF1360" i="17"/>
  <c r="AE1360" i="17"/>
  <c r="R1363" i="17"/>
  <c r="W1362" i="17"/>
  <c r="T1362" i="17"/>
  <c r="Q1361" i="17"/>
  <c r="L1361" i="17" s="1"/>
  <c r="O1361" i="17"/>
  <c r="N1361" i="17"/>
  <c r="F1361" i="17"/>
  <c r="H1361" i="17" s="1"/>
  <c r="E1362" i="17"/>
  <c r="V1362" i="17" s="1"/>
  <c r="M1361" i="17"/>
  <c r="P1361" i="17"/>
  <c r="AA1361" i="17" l="1"/>
  <c r="Y1363" i="17"/>
  <c r="K1361" i="17"/>
  <c r="AB1361" i="17"/>
  <c r="AF1361" i="17"/>
  <c r="G1361" i="17"/>
  <c r="AD1361" i="17"/>
  <c r="AE1361" i="17"/>
  <c r="X1361" i="17"/>
  <c r="J1361" i="17"/>
  <c r="AC1361" i="17"/>
  <c r="U1362" i="17"/>
  <c r="AA1362" i="17" s="1"/>
  <c r="I1361" i="17"/>
  <c r="R1364" i="17"/>
  <c r="W1363" i="17"/>
  <c r="T1363" i="17"/>
  <c r="Q1362" i="17"/>
  <c r="L1362" i="17" s="1"/>
  <c r="O1362" i="17"/>
  <c r="N1362" i="17"/>
  <c r="P1362" i="17"/>
  <c r="M1362" i="17"/>
  <c r="E1363" i="17"/>
  <c r="U1363" i="17" s="1"/>
  <c r="F1362" i="17"/>
  <c r="H1362" i="17" s="1"/>
  <c r="Z1362" i="17" l="1"/>
  <c r="S1362" i="17" s="1"/>
  <c r="X1362" i="17" s="1"/>
  <c r="J1362" i="17"/>
  <c r="V1363" i="17"/>
  <c r="Z1363" i="17" s="1"/>
  <c r="Y1364" i="17"/>
  <c r="AD1362" i="17"/>
  <c r="AF1362" i="17"/>
  <c r="AB1362" i="17"/>
  <c r="AE1362" i="17"/>
  <c r="AC1362" i="17"/>
  <c r="R1365" i="17"/>
  <c r="W1364" i="17"/>
  <c r="T1364" i="17"/>
  <c r="G1362" i="17"/>
  <c r="Q1363" i="17"/>
  <c r="L1363" i="17" s="1"/>
  <c r="O1363" i="17"/>
  <c r="N1363" i="17"/>
  <c r="F1363" i="17"/>
  <c r="H1363" i="17" s="1"/>
  <c r="P1363" i="17"/>
  <c r="E1364" i="17"/>
  <c r="V1364" i="17" s="1"/>
  <c r="M1363" i="17"/>
  <c r="K1362" i="17"/>
  <c r="I1362" i="17"/>
  <c r="S1363" i="17" l="1"/>
  <c r="AA1363" i="17"/>
  <c r="Y1365" i="17"/>
  <c r="AC1363" i="17"/>
  <c r="AE1363" i="17"/>
  <c r="AF1363" i="17"/>
  <c r="AD1363" i="17"/>
  <c r="AB1363" i="17"/>
  <c r="U1364" i="17"/>
  <c r="Z1364" i="17" s="1"/>
  <c r="S1364" i="17" s="1"/>
  <c r="R1366" i="17"/>
  <c r="W1365" i="17"/>
  <c r="T1365" i="17"/>
  <c r="I1363" i="17"/>
  <c r="K1363" i="17"/>
  <c r="G1363" i="17"/>
  <c r="J1363" i="17"/>
  <c r="Q1364" i="17"/>
  <c r="L1364" i="17" s="1"/>
  <c r="O1364" i="17"/>
  <c r="N1364" i="17"/>
  <c r="E1365" i="17"/>
  <c r="V1365" i="17" s="1"/>
  <c r="M1364" i="17"/>
  <c r="F1364" i="17"/>
  <c r="H1364" i="17" s="1"/>
  <c r="P1364" i="17"/>
  <c r="X1363" i="17" l="1"/>
  <c r="AC1364" i="17" s="1"/>
  <c r="G1364" i="17"/>
  <c r="AA1364" i="17"/>
  <c r="Y1366" i="17"/>
  <c r="K1364" i="17"/>
  <c r="AB1364" i="17"/>
  <c r="U1365" i="17"/>
  <c r="Z1365" i="17" s="1"/>
  <c r="S1365" i="17" s="1"/>
  <c r="J1364" i="17"/>
  <c r="R1367" i="17"/>
  <c r="W1366" i="17"/>
  <c r="T1366" i="17"/>
  <c r="I1364" i="17"/>
  <c r="Q1365" i="17"/>
  <c r="L1365" i="17" s="1"/>
  <c r="O1365" i="17"/>
  <c r="N1365" i="17"/>
  <c r="P1365" i="17"/>
  <c r="F1365" i="17"/>
  <c r="H1365" i="17" s="1"/>
  <c r="E1366" i="17"/>
  <c r="V1366" i="17" s="1"/>
  <c r="M1365" i="17"/>
  <c r="AE1364" i="17" l="1"/>
  <c r="X1364" i="17"/>
  <c r="AF1364" i="17"/>
  <c r="AF1365" i="17" s="1"/>
  <c r="AD1364" i="17"/>
  <c r="AA1365" i="17"/>
  <c r="X1365" i="17" s="1"/>
  <c r="AE1365" i="17"/>
  <c r="AC1365" i="17"/>
  <c r="AB1365" i="17"/>
  <c r="Y1367" i="17"/>
  <c r="U1366" i="17"/>
  <c r="Z1366" i="17" s="1"/>
  <c r="S1366" i="17" s="1"/>
  <c r="AD1365" i="17"/>
  <c r="G1365" i="17"/>
  <c r="I1365" i="17"/>
  <c r="R1368" i="17"/>
  <c r="W1367" i="17"/>
  <c r="T1367" i="17"/>
  <c r="J1365" i="17"/>
  <c r="K1365" i="17"/>
  <c r="Q1366" i="17"/>
  <c r="L1366" i="17" s="1"/>
  <c r="O1366" i="17"/>
  <c r="N1366" i="17"/>
  <c r="P1366" i="17"/>
  <c r="E1367" i="17"/>
  <c r="V1367" i="17" s="1"/>
  <c r="M1366" i="17"/>
  <c r="F1366" i="17"/>
  <c r="H1366" i="17" s="1"/>
  <c r="AA1366" i="17" l="1"/>
  <c r="X1366" i="17" s="1"/>
  <c r="Y1368" i="17"/>
  <c r="K1366" i="17"/>
  <c r="J1366" i="17"/>
  <c r="AF1366" i="17"/>
  <c r="AD1366" i="17"/>
  <c r="AE1366" i="17"/>
  <c r="AB1366" i="17"/>
  <c r="AC1366" i="17"/>
  <c r="R1369" i="17"/>
  <c r="W1368" i="17"/>
  <c r="T1368" i="17"/>
  <c r="U1367" i="17"/>
  <c r="Z1367" i="17" s="1"/>
  <c r="S1367" i="17" s="1"/>
  <c r="I1366" i="17"/>
  <c r="G1366" i="17"/>
  <c r="Q1367" i="17"/>
  <c r="L1367" i="17" s="1"/>
  <c r="N1367" i="17"/>
  <c r="O1367" i="17"/>
  <c r="E1368" i="17"/>
  <c r="V1368" i="17" s="1"/>
  <c r="P1367" i="17"/>
  <c r="F1367" i="17"/>
  <c r="H1367" i="17" s="1"/>
  <c r="M1367" i="17"/>
  <c r="AA1367" i="17" l="1"/>
  <c r="X1367" i="17" s="1"/>
  <c r="K1367" i="17"/>
  <c r="AB1367" i="17"/>
  <c r="AC1367" i="17"/>
  <c r="AE1367" i="17"/>
  <c r="Y1369" i="17"/>
  <c r="AF1367" i="17"/>
  <c r="AD1367" i="17"/>
  <c r="U1368" i="17"/>
  <c r="Z1368" i="17" s="1"/>
  <c r="S1368" i="17" s="1"/>
  <c r="J1367" i="17"/>
  <c r="G1367" i="17"/>
  <c r="R1370" i="17"/>
  <c r="W1369" i="17"/>
  <c r="T1369" i="17"/>
  <c r="I1367" i="17"/>
  <c r="Q1368" i="17"/>
  <c r="L1368" i="17" s="1"/>
  <c r="O1368" i="17"/>
  <c r="N1368" i="17"/>
  <c r="M1368" i="17"/>
  <c r="P1368" i="17"/>
  <c r="E1369" i="17"/>
  <c r="V1369" i="17" s="1"/>
  <c r="F1368" i="17"/>
  <c r="AA1368" i="17" l="1"/>
  <c r="X1368" i="17" s="1"/>
  <c r="Y1370" i="17"/>
  <c r="U1369" i="17"/>
  <c r="AA1369" i="17" s="1"/>
  <c r="G1368" i="17"/>
  <c r="AE1368" i="17"/>
  <c r="AF1368" i="17"/>
  <c r="AB1368" i="17"/>
  <c r="AD1368" i="17"/>
  <c r="AC1368" i="17"/>
  <c r="I1368" i="17"/>
  <c r="R1371" i="17"/>
  <c r="W1370" i="17"/>
  <c r="T1370" i="17"/>
  <c r="H1368" i="17"/>
  <c r="J1368" i="17"/>
  <c r="K1368" i="17"/>
  <c r="Q1369" i="17"/>
  <c r="L1369" i="17" s="1"/>
  <c r="O1369" i="17"/>
  <c r="N1369" i="17"/>
  <c r="P1369" i="17"/>
  <c r="E1370" i="17"/>
  <c r="U1370" i="17" s="1"/>
  <c r="M1369" i="17"/>
  <c r="F1369" i="17"/>
  <c r="Z1369" i="17" l="1"/>
  <c r="S1369" i="17" s="1"/>
  <c r="G1369" i="17"/>
  <c r="Y1371" i="17"/>
  <c r="K1369" i="17"/>
  <c r="AC1369" i="17"/>
  <c r="AF1369" i="17"/>
  <c r="V1370" i="17"/>
  <c r="Z1370" i="17" s="1"/>
  <c r="S1370" i="17" s="1"/>
  <c r="AE1369" i="17"/>
  <c r="AD1369" i="17"/>
  <c r="AB1369" i="17"/>
  <c r="X1369" i="17"/>
  <c r="R1372" i="17"/>
  <c r="W1371" i="17"/>
  <c r="T1371" i="17"/>
  <c r="Q1370" i="17"/>
  <c r="L1370" i="17" s="1"/>
  <c r="O1370" i="17"/>
  <c r="N1370" i="17"/>
  <c r="M1370" i="17"/>
  <c r="F1370" i="17"/>
  <c r="G1370" i="17" s="1"/>
  <c r="P1370" i="17"/>
  <c r="E1371" i="17"/>
  <c r="U1371" i="17" s="1"/>
  <c r="H1369" i="17"/>
  <c r="J1369" i="17"/>
  <c r="I1369" i="17"/>
  <c r="AA1370" i="17" l="1"/>
  <c r="X1370" i="17" s="1"/>
  <c r="Y1372" i="17"/>
  <c r="AB1370" i="17"/>
  <c r="I1370" i="17"/>
  <c r="AE1370" i="17"/>
  <c r="AF1370" i="17"/>
  <c r="AD1370" i="17"/>
  <c r="AC1370" i="17"/>
  <c r="V1371" i="17"/>
  <c r="Z1371" i="17" s="1"/>
  <c r="S1371" i="17" s="1"/>
  <c r="R1373" i="17"/>
  <c r="W1372" i="17"/>
  <c r="T1372" i="17"/>
  <c r="J1370" i="17"/>
  <c r="H1370" i="17"/>
  <c r="K1370" i="17"/>
  <c r="Q1371" i="17"/>
  <c r="L1371" i="17" s="1"/>
  <c r="O1371" i="17"/>
  <c r="N1371" i="17"/>
  <c r="F1371" i="17"/>
  <c r="G1371" i="17" s="1"/>
  <c r="P1371" i="17"/>
  <c r="M1371" i="17"/>
  <c r="E1372" i="17"/>
  <c r="U1372" i="17" s="1"/>
  <c r="I1371" i="17" l="1"/>
  <c r="J1371" i="17"/>
  <c r="AA1371" i="17"/>
  <c r="X1371" i="17" s="1"/>
  <c r="AC1371" i="17"/>
  <c r="AD1371" i="17"/>
  <c r="Y1373" i="17"/>
  <c r="V1372" i="17"/>
  <c r="Z1372" i="17" s="1"/>
  <c r="S1372" i="17" s="1"/>
  <c r="AF1371" i="17"/>
  <c r="AE1371" i="17"/>
  <c r="AB1371" i="17"/>
  <c r="K1371" i="17"/>
  <c r="R1374" i="17"/>
  <c r="W1373" i="17"/>
  <c r="T1373" i="17"/>
  <c r="H1371" i="17"/>
  <c r="Q1372" i="17"/>
  <c r="L1372" i="17" s="1"/>
  <c r="O1372" i="17"/>
  <c r="N1372" i="17"/>
  <c r="E1373" i="17"/>
  <c r="V1373" i="17" s="1"/>
  <c r="M1372" i="17"/>
  <c r="F1372" i="17"/>
  <c r="G1372" i="17" s="1"/>
  <c r="P1372" i="17"/>
  <c r="AA1372" i="17" l="1"/>
  <c r="X1372" i="17" s="1"/>
  <c r="Y1374" i="17"/>
  <c r="AB1372" i="17"/>
  <c r="K1372" i="17"/>
  <c r="AE1372" i="17"/>
  <c r="AF1372" i="17"/>
  <c r="H1372" i="17"/>
  <c r="U1373" i="17"/>
  <c r="AC1372" i="17"/>
  <c r="AD1372" i="17"/>
  <c r="I1372" i="17"/>
  <c r="R1375" i="17"/>
  <c r="W1374" i="17"/>
  <c r="T1374" i="17"/>
  <c r="J1372" i="17"/>
  <c r="Q1373" i="17"/>
  <c r="L1373" i="17" s="1"/>
  <c r="O1373" i="17"/>
  <c r="N1373" i="17"/>
  <c r="M1373" i="17"/>
  <c r="E1374" i="17"/>
  <c r="V1374" i="17" s="1"/>
  <c r="F1373" i="17"/>
  <c r="G1373" i="17" s="1"/>
  <c r="P1373" i="17"/>
  <c r="AA1373" i="17" l="1"/>
  <c r="Z1373" i="17"/>
  <c r="S1373" i="17" s="1"/>
  <c r="Y1375" i="17"/>
  <c r="AE1373" i="17"/>
  <c r="I1373" i="17"/>
  <c r="AD1373" i="17"/>
  <c r="AC1373" i="17"/>
  <c r="J1373" i="17"/>
  <c r="J1374" i="17" s="1"/>
  <c r="AB1373" i="17"/>
  <c r="AF1373" i="17"/>
  <c r="R1376" i="17"/>
  <c r="W1375" i="17"/>
  <c r="T1375" i="17"/>
  <c r="U1374" i="17"/>
  <c r="Z1374" i="17" s="1"/>
  <c r="K1373" i="17"/>
  <c r="H1373" i="17"/>
  <c r="Q1374" i="17"/>
  <c r="L1374" i="17" s="1"/>
  <c r="O1374" i="17"/>
  <c r="N1374" i="17"/>
  <c r="M1374" i="17"/>
  <c r="F1374" i="17"/>
  <c r="G1374" i="17" s="1"/>
  <c r="P1374" i="17"/>
  <c r="E1375" i="17"/>
  <c r="V1375" i="17" s="1"/>
  <c r="S1374" i="17" l="1"/>
  <c r="X1373" i="17"/>
  <c r="AB1374" i="17" s="1"/>
  <c r="AA1374" i="17"/>
  <c r="I1374" i="17"/>
  <c r="H1374" i="17"/>
  <c r="Y1376" i="17"/>
  <c r="K1374" i="17"/>
  <c r="U1375" i="17"/>
  <c r="Z1375" i="17" s="1"/>
  <c r="S1375" i="17" s="1"/>
  <c r="R1377" i="17"/>
  <c r="W1376" i="17"/>
  <c r="T1376" i="17"/>
  <c r="Q1375" i="17"/>
  <c r="L1375" i="17" s="1"/>
  <c r="O1375" i="17"/>
  <c r="N1375" i="17"/>
  <c r="E1376" i="17"/>
  <c r="V1376" i="17" s="1"/>
  <c r="P1375" i="17"/>
  <c r="F1375" i="17"/>
  <c r="M1375" i="17"/>
  <c r="AD1374" i="17" l="1"/>
  <c r="AF1374" i="17"/>
  <c r="AC1374" i="17"/>
  <c r="AE1374" i="17"/>
  <c r="X1374" i="17"/>
  <c r="AF1375" i="17" s="1"/>
  <c r="AA1375" i="17"/>
  <c r="K1375" i="17"/>
  <c r="Y1377" i="17"/>
  <c r="U1376" i="17"/>
  <c r="Z1376" i="17" s="1"/>
  <c r="S1376" i="17" s="1"/>
  <c r="G1375" i="17"/>
  <c r="I1375" i="17"/>
  <c r="J1375" i="17"/>
  <c r="H1375" i="17"/>
  <c r="R1378" i="17"/>
  <c r="W1377" i="17"/>
  <c r="T1377" i="17"/>
  <c r="Q1376" i="17"/>
  <c r="L1376" i="17" s="1"/>
  <c r="O1376" i="17"/>
  <c r="N1376" i="17"/>
  <c r="F1376" i="17"/>
  <c r="P1376" i="17"/>
  <c r="M1376" i="17"/>
  <c r="E1377" i="17"/>
  <c r="U1377" i="17" s="1"/>
  <c r="AE1375" i="17" l="1"/>
  <c r="K1376" i="17"/>
  <c r="AD1375" i="17"/>
  <c r="AB1375" i="17"/>
  <c r="X1375" i="17"/>
  <c r="AF1376" i="17" s="1"/>
  <c r="AC1375" i="17"/>
  <c r="AC1376" i="17" s="1"/>
  <c r="AA1376" i="17"/>
  <c r="X1376" i="17" s="1"/>
  <c r="Y1378" i="17"/>
  <c r="V1377" i="17"/>
  <c r="Z1377" i="17" s="1"/>
  <c r="S1377" i="17" s="1"/>
  <c r="R1379" i="17"/>
  <c r="W1378" i="17"/>
  <c r="T1378" i="17"/>
  <c r="G1376" i="17"/>
  <c r="I1376" i="17"/>
  <c r="Q1377" i="17"/>
  <c r="L1377" i="17" s="1"/>
  <c r="O1377" i="17"/>
  <c r="N1377" i="17"/>
  <c r="E1378" i="17"/>
  <c r="V1378" i="17" s="1"/>
  <c r="M1377" i="17"/>
  <c r="F1377" i="17"/>
  <c r="K1377" i="17" s="1"/>
  <c r="P1377" i="17"/>
  <c r="H1376" i="17"/>
  <c r="J1376" i="17"/>
  <c r="AD1376" i="17" l="1"/>
  <c r="AE1376" i="17"/>
  <c r="AB1376" i="17"/>
  <c r="AB1377" i="17" s="1"/>
  <c r="AA1377" i="17"/>
  <c r="X1377" i="17" s="1"/>
  <c r="Y1379" i="17"/>
  <c r="G1377" i="17"/>
  <c r="J1377" i="17"/>
  <c r="H1377" i="17"/>
  <c r="I1377" i="17"/>
  <c r="AE1377" i="17"/>
  <c r="AD1377" i="17"/>
  <c r="U1378" i="17"/>
  <c r="Z1378" i="17" s="1"/>
  <c r="S1378" i="17" s="1"/>
  <c r="AF1377" i="17"/>
  <c r="AC1377" i="17"/>
  <c r="R1380" i="17"/>
  <c r="W1379" i="17"/>
  <c r="T1379" i="17"/>
  <c r="Q1378" i="17"/>
  <c r="L1378" i="17" s="1"/>
  <c r="O1378" i="17"/>
  <c r="N1378" i="17"/>
  <c r="E1379" i="17"/>
  <c r="U1379" i="17" s="1"/>
  <c r="M1378" i="17"/>
  <c r="F1378" i="17"/>
  <c r="K1378" i="17" s="1"/>
  <c r="P1378" i="17"/>
  <c r="AA1378" i="17" l="1"/>
  <c r="X1378" i="17" s="1"/>
  <c r="J1378" i="17"/>
  <c r="AB1378" i="17"/>
  <c r="Y1380" i="17"/>
  <c r="V1379" i="17"/>
  <c r="Z1379" i="17" s="1"/>
  <c r="S1379" i="17" s="1"/>
  <c r="G1378" i="17"/>
  <c r="I1378" i="17"/>
  <c r="AC1378" i="17"/>
  <c r="H1378" i="17"/>
  <c r="AF1378" i="17"/>
  <c r="AD1378" i="17"/>
  <c r="AE1378" i="17"/>
  <c r="R1381" i="17"/>
  <c r="W1380" i="17"/>
  <c r="T1380" i="17"/>
  <c r="Q1379" i="17"/>
  <c r="L1379" i="17" s="1"/>
  <c r="O1379" i="17"/>
  <c r="N1379" i="17"/>
  <c r="E1380" i="17"/>
  <c r="V1380" i="17" s="1"/>
  <c r="M1379" i="17"/>
  <c r="F1379" i="17"/>
  <c r="K1379" i="17" s="1"/>
  <c r="P1379" i="17"/>
  <c r="AA1379" i="17" l="1"/>
  <c r="X1379" i="17" s="1"/>
  <c r="Y1381" i="17"/>
  <c r="AE1379" i="17"/>
  <c r="AF1379" i="17"/>
  <c r="AB1379" i="17"/>
  <c r="U1380" i="17"/>
  <c r="Z1380" i="17" s="1"/>
  <c r="S1380" i="17" s="1"/>
  <c r="AD1379" i="17"/>
  <c r="AC1379" i="17"/>
  <c r="R1382" i="17"/>
  <c r="W1381" i="17"/>
  <c r="T1381" i="17"/>
  <c r="Q1380" i="17"/>
  <c r="L1380" i="17" s="1"/>
  <c r="O1380" i="17"/>
  <c r="N1380" i="17"/>
  <c r="P1380" i="17"/>
  <c r="E1381" i="17"/>
  <c r="V1381" i="17" s="1"/>
  <c r="F1380" i="17"/>
  <c r="K1380" i="17" s="1"/>
  <c r="M1380" i="17"/>
  <c r="G1379" i="17"/>
  <c r="J1379" i="17"/>
  <c r="H1379" i="17"/>
  <c r="I1379" i="17"/>
  <c r="AA1380" i="17" l="1"/>
  <c r="X1380" i="17" s="1"/>
  <c r="Y1382" i="17"/>
  <c r="AC1380" i="17"/>
  <c r="AD1380" i="17"/>
  <c r="AB1380" i="17"/>
  <c r="U1381" i="17"/>
  <c r="Z1381" i="17" s="1"/>
  <c r="S1381" i="17" s="1"/>
  <c r="AE1380" i="17"/>
  <c r="AF1380" i="17"/>
  <c r="R1383" i="17"/>
  <c r="W1382" i="17"/>
  <c r="T1382" i="17"/>
  <c r="H1380" i="17"/>
  <c r="Q1381" i="17"/>
  <c r="L1381" i="17" s="1"/>
  <c r="O1381" i="17"/>
  <c r="N1381" i="17"/>
  <c r="P1381" i="17"/>
  <c r="F1381" i="17"/>
  <c r="K1381" i="17" s="1"/>
  <c r="E1382" i="17"/>
  <c r="V1382" i="17" s="1"/>
  <c r="M1381" i="17"/>
  <c r="I1380" i="17"/>
  <c r="J1380" i="17"/>
  <c r="G1380" i="17"/>
  <c r="AA1381" i="17" l="1"/>
  <c r="X1381" i="17" s="1"/>
  <c r="Y1383" i="17"/>
  <c r="AE1381" i="17"/>
  <c r="AC1381" i="17"/>
  <c r="AB1381" i="17"/>
  <c r="AF1381" i="17"/>
  <c r="AD1381" i="17"/>
  <c r="U1382" i="17"/>
  <c r="Z1382" i="17" s="1"/>
  <c r="S1382" i="17" s="1"/>
  <c r="R1384" i="17"/>
  <c r="W1383" i="17"/>
  <c r="T1383" i="17"/>
  <c r="G1381" i="17"/>
  <c r="J1381" i="17"/>
  <c r="I1381" i="17"/>
  <c r="H1381" i="17"/>
  <c r="Q1382" i="17"/>
  <c r="L1382" i="17" s="1"/>
  <c r="O1382" i="17"/>
  <c r="N1382" i="17"/>
  <c r="E1383" i="17"/>
  <c r="V1383" i="17" s="1"/>
  <c r="M1382" i="17"/>
  <c r="P1382" i="17"/>
  <c r="F1382" i="17"/>
  <c r="K1382" i="17" s="1"/>
  <c r="AA1382" i="17" l="1"/>
  <c r="X1382" i="17" s="1"/>
  <c r="Y1384" i="17"/>
  <c r="I1382" i="17"/>
  <c r="AF1382" i="17"/>
  <c r="AB1382" i="17"/>
  <c r="AD1382" i="17"/>
  <c r="AC1382" i="17"/>
  <c r="AE1382" i="17"/>
  <c r="U1383" i="17"/>
  <c r="Z1383" i="17" s="1"/>
  <c r="S1383" i="17" s="1"/>
  <c r="H1382" i="17"/>
  <c r="R1385" i="17"/>
  <c r="W1384" i="17"/>
  <c r="T1384" i="17"/>
  <c r="J1382" i="17"/>
  <c r="G1382" i="17"/>
  <c r="Q1383" i="17"/>
  <c r="L1383" i="17" s="1"/>
  <c r="O1383" i="17"/>
  <c r="N1383" i="17"/>
  <c r="P1383" i="17"/>
  <c r="F1383" i="17"/>
  <c r="K1383" i="17" s="1"/>
  <c r="M1383" i="17"/>
  <c r="E1384" i="17"/>
  <c r="V1384" i="17" s="1"/>
  <c r="AA1383" i="17" l="1"/>
  <c r="X1383" i="17" s="1"/>
  <c r="AE1383" i="17"/>
  <c r="AC1383" i="17"/>
  <c r="Y1385" i="17"/>
  <c r="H1383" i="17"/>
  <c r="U1384" i="17"/>
  <c r="Z1384" i="17" s="1"/>
  <c r="S1384" i="17" s="1"/>
  <c r="AB1383" i="17"/>
  <c r="AF1383" i="17"/>
  <c r="AD1383" i="17"/>
  <c r="R1386" i="17"/>
  <c r="W1385" i="17"/>
  <c r="T1385" i="17"/>
  <c r="G1383" i="17"/>
  <c r="J1383" i="17"/>
  <c r="Q1384" i="17"/>
  <c r="L1384" i="17" s="1"/>
  <c r="O1384" i="17"/>
  <c r="N1384" i="17"/>
  <c r="P1384" i="17"/>
  <c r="M1384" i="17"/>
  <c r="F1384" i="17"/>
  <c r="K1384" i="17" s="1"/>
  <c r="E1385" i="17"/>
  <c r="V1385" i="17" s="1"/>
  <c r="I1383" i="17"/>
  <c r="AA1384" i="17" l="1"/>
  <c r="X1384" i="17" s="1"/>
  <c r="Y1386" i="17"/>
  <c r="AD1384" i="17"/>
  <c r="AF1384" i="17"/>
  <c r="AE1384" i="17"/>
  <c r="AC1384" i="17"/>
  <c r="AB1384" i="17"/>
  <c r="U1385" i="17"/>
  <c r="Z1385" i="17" s="1"/>
  <c r="S1385" i="17" s="1"/>
  <c r="R1387" i="17"/>
  <c r="W1386" i="17"/>
  <c r="T1386" i="17"/>
  <c r="H1384" i="17"/>
  <c r="I1384" i="17"/>
  <c r="J1384" i="17"/>
  <c r="G1384" i="17"/>
  <c r="Q1385" i="17"/>
  <c r="L1385" i="17" s="1"/>
  <c r="O1385" i="17"/>
  <c r="N1385" i="17"/>
  <c r="F1385" i="17"/>
  <c r="K1385" i="17" s="1"/>
  <c r="P1385" i="17"/>
  <c r="M1385" i="17"/>
  <c r="E1386" i="17"/>
  <c r="V1386" i="17" s="1"/>
  <c r="AC1385" i="17" l="1"/>
  <c r="I1385" i="17"/>
  <c r="AA1385" i="17"/>
  <c r="X1385" i="17" s="1"/>
  <c r="H1385" i="17"/>
  <c r="AB1385" i="17"/>
  <c r="Y1387" i="17"/>
  <c r="AE1385" i="17"/>
  <c r="U1386" i="17"/>
  <c r="Z1386" i="17" s="1"/>
  <c r="S1386" i="17" s="1"/>
  <c r="AF1385" i="17"/>
  <c r="AD1385" i="17"/>
  <c r="G1385" i="17"/>
  <c r="R1388" i="17"/>
  <c r="W1387" i="17"/>
  <c r="T1387" i="17"/>
  <c r="J1385" i="17"/>
  <c r="Q1386" i="17"/>
  <c r="L1386" i="17" s="1"/>
  <c r="O1386" i="17"/>
  <c r="N1386" i="17"/>
  <c r="F1386" i="17"/>
  <c r="K1386" i="17" s="1"/>
  <c r="M1386" i="17"/>
  <c r="E1387" i="17"/>
  <c r="V1387" i="17" s="1"/>
  <c r="P1386" i="17"/>
  <c r="AA1386" i="17" l="1"/>
  <c r="X1386" i="17" s="1"/>
  <c r="Y1388" i="17"/>
  <c r="U1387" i="17"/>
  <c r="AA1387" i="17" s="1"/>
  <c r="AD1386" i="17"/>
  <c r="AE1386" i="17"/>
  <c r="AF1386" i="17"/>
  <c r="AC1386" i="17"/>
  <c r="AB1386" i="17"/>
  <c r="R1389" i="17"/>
  <c r="W1388" i="17"/>
  <c r="T1388" i="17"/>
  <c r="H1386" i="17"/>
  <c r="I1386" i="17"/>
  <c r="G1386" i="17"/>
  <c r="J1386" i="17"/>
  <c r="Q1387" i="17"/>
  <c r="L1387" i="17" s="1"/>
  <c r="O1387" i="17"/>
  <c r="N1387" i="17"/>
  <c r="E1388" i="17"/>
  <c r="V1388" i="17" s="1"/>
  <c r="M1387" i="17"/>
  <c r="P1387" i="17"/>
  <c r="F1387" i="17"/>
  <c r="K1387" i="17" s="1"/>
  <c r="Z1387" i="17" l="1"/>
  <c r="S1387" i="17" s="1"/>
  <c r="X1387" i="17" s="1"/>
  <c r="AB1387" i="17"/>
  <c r="Y1389" i="17"/>
  <c r="U1388" i="17"/>
  <c r="Z1388" i="17" s="1"/>
  <c r="AE1387" i="17"/>
  <c r="AD1387" i="17"/>
  <c r="AC1387" i="17"/>
  <c r="AF1387" i="17"/>
  <c r="J1387" i="17"/>
  <c r="R1390" i="17"/>
  <c r="W1389" i="17"/>
  <c r="T1389" i="17"/>
  <c r="Q1388" i="17"/>
  <c r="L1388" i="17" s="1"/>
  <c r="O1388" i="17"/>
  <c r="N1388" i="17"/>
  <c r="P1388" i="17"/>
  <c r="E1389" i="17"/>
  <c r="V1389" i="17" s="1"/>
  <c r="M1388" i="17"/>
  <c r="F1388" i="17"/>
  <c r="G1387" i="17"/>
  <c r="I1387" i="17"/>
  <c r="H1387" i="17"/>
  <c r="S1388" i="17" l="1"/>
  <c r="AA1388" i="17"/>
  <c r="G1388" i="17"/>
  <c r="AF1388" i="17"/>
  <c r="J1388" i="17"/>
  <c r="Y1390" i="17"/>
  <c r="AB1388" i="17"/>
  <c r="U1389" i="17"/>
  <c r="Z1389" i="17" s="1"/>
  <c r="S1389" i="17" s="1"/>
  <c r="K1388" i="17"/>
  <c r="AD1388" i="17"/>
  <c r="AC1388" i="17"/>
  <c r="AE1388" i="17"/>
  <c r="R1391" i="17"/>
  <c r="W1390" i="17"/>
  <c r="T1390" i="17"/>
  <c r="H1388" i="17"/>
  <c r="I1388" i="17"/>
  <c r="Q1389" i="17"/>
  <c r="L1389" i="17" s="1"/>
  <c r="O1389" i="17"/>
  <c r="N1389" i="17"/>
  <c r="F1389" i="17"/>
  <c r="P1389" i="17"/>
  <c r="M1389" i="17"/>
  <c r="E1390" i="17"/>
  <c r="V1390" i="17" s="1"/>
  <c r="X1388" i="17" l="1"/>
  <c r="AA1389" i="17"/>
  <c r="X1389" i="17" s="1"/>
  <c r="Y1391" i="17"/>
  <c r="AE1389" i="17"/>
  <c r="AC1389" i="17"/>
  <c r="AF1389" i="17"/>
  <c r="AD1389" i="17"/>
  <c r="AB1389" i="17"/>
  <c r="H1389" i="17"/>
  <c r="U1390" i="17"/>
  <c r="Z1390" i="17" s="1"/>
  <c r="S1390" i="17" s="1"/>
  <c r="R1392" i="17"/>
  <c r="W1391" i="17"/>
  <c r="T1391" i="17"/>
  <c r="K1389" i="17"/>
  <c r="J1389" i="17"/>
  <c r="G1389" i="17"/>
  <c r="I1389" i="17"/>
  <c r="Q1390" i="17"/>
  <c r="L1390" i="17" s="1"/>
  <c r="O1390" i="17"/>
  <c r="N1390" i="17"/>
  <c r="F1390" i="17"/>
  <c r="P1390" i="17"/>
  <c r="E1391" i="17"/>
  <c r="U1391" i="17" s="1"/>
  <c r="M1390" i="17"/>
  <c r="K1390" i="17" l="1"/>
  <c r="AA1390" i="17"/>
  <c r="Y1392" i="17"/>
  <c r="X1390" i="17"/>
  <c r="H1390" i="17"/>
  <c r="AD1390" i="17"/>
  <c r="AB1390" i="17"/>
  <c r="V1391" i="17"/>
  <c r="Z1391" i="17" s="1"/>
  <c r="S1391" i="17" s="1"/>
  <c r="AF1390" i="17"/>
  <c r="AC1390" i="17"/>
  <c r="AE1390" i="17"/>
  <c r="G1390" i="17"/>
  <c r="I1390" i="17"/>
  <c r="R1393" i="17"/>
  <c r="W1392" i="17"/>
  <c r="T1392" i="17"/>
  <c r="J1390" i="17"/>
  <c r="Q1391" i="17"/>
  <c r="L1391" i="17" s="1"/>
  <c r="O1391" i="17"/>
  <c r="N1391" i="17"/>
  <c r="F1391" i="17"/>
  <c r="M1391" i="17"/>
  <c r="P1391" i="17"/>
  <c r="E1392" i="17"/>
  <c r="V1392" i="17" s="1"/>
  <c r="AA1391" i="17" l="1"/>
  <c r="X1391" i="17" s="1"/>
  <c r="H1391" i="17"/>
  <c r="AC1391" i="17"/>
  <c r="AE1391" i="17"/>
  <c r="AF1391" i="17"/>
  <c r="Y1393" i="17"/>
  <c r="U1392" i="17"/>
  <c r="Z1392" i="17" s="1"/>
  <c r="S1392" i="17" s="1"/>
  <c r="AD1391" i="17"/>
  <c r="AB1391" i="17"/>
  <c r="R1394" i="17"/>
  <c r="W1393" i="17"/>
  <c r="T1393" i="17"/>
  <c r="J1391" i="17"/>
  <c r="K1391" i="17"/>
  <c r="I1391" i="17"/>
  <c r="Q1392" i="17"/>
  <c r="L1392" i="17" s="1"/>
  <c r="O1392" i="17"/>
  <c r="N1392" i="17"/>
  <c r="M1392" i="17"/>
  <c r="P1392" i="17"/>
  <c r="E1393" i="17"/>
  <c r="V1393" i="17" s="1"/>
  <c r="F1392" i="17"/>
  <c r="H1392" i="17" s="1"/>
  <c r="G1391" i="17"/>
  <c r="AA1392" i="17" l="1"/>
  <c r="X1392" i="17" s="1"/>
  <c r="Y1394" i="17"/>
  <c r="AD1392" i="17"/>
  <c r="AB1392" i="17"/>
  <c r="G1392" i="17"/>
  <c r="I1392" i="17"/>
  <c r="AC1392" i="17"/>
  <c r="AF1392" i="17"/>
  <c r="K1392" i="17"/>
  <c r="AE1392" i="17"/>
  <c r="U1393" i="17"/>
  <c r="AA1393" i="17" s="1"/>
  <c r="R1395" i="17"/>
  <c r="W1394" i="17"/>
  <c r="T1394" i="17"/>
  <c r="Q1393" i="17"/>
  <c r="L1393" i="17" s="1"/>
  <c r="O1393" i="17"/>
  <c r="N1393" i="17"/>
  <c r="E1394" i="17"/>
  <c r="V1394" i="17" s="1"/>
  <c r="P1393" i="17"/>
  <c r="M1393" i="17"/>
  <c r="F1393" i="17"/>
  <c r="J1392" i="17"/>
  <c r="Z1393" i="17" l="1"/>
  <c r="S1393" i="17" s="1"/>
  <c r="X1393" i="17" s="1"/>
  <c r="G1393" i="17"/>
  <c r="I1393" i="17"/>
  <c r="J1393" i="17"/>
  <c r="Y1395" i="17"/>
  <c r="U1394" i="17"/>
  <c r="Z1394" i="17" s="1"/>
  <c r="AE1393" i="17"/>
  <c r="AB1393" i="17"/>
  <c r="AF1393" i="17"/>
  <c r="AD1393" i="17"/>
  <c r="AC1393" i="17"/>
  <c r="R1396" i="17"/>
  <c r="W1395" i="17"/>
  <c r="T1395" i="17"/>
  <c r="K1393" i="17"/>
  <c r="H1393" i="17"/>
  <c r="Q1394" i="17"/>
  <c r="L1394" i="17" s="1"/>
  <c r="O1394" i="17"/>
  <c r="N1394" i="17"/>
  <c r="F1394" i="17"/>
  <c r="G1394" i="17" s="1"/>
  <c r="E1395" i="17"/>
  <c r="V1395" i="17" s="1"/>
  <c r="M1394" i="17"/>
  <c r="P1394" i="17"/>
  <c r="S1394" i="17" l="1"/>
  <c r="AA1394" i="17"/>
  <c r="I1394" i="17"/>
  <c r="AB1394" i="17"/>
  <c r="AE1394" i="17"/>
  <c r="AC1394" i="17"/>
  <c r="AD1394" i="17"/>
  <c r="J1394" i="17"/>
  <c r="AF1394" i="17"/>
  <c r="K1394" i="17"/>
  <c r="Y1396" i="17"/>
  <c r="U1395" i="17"/>
  <c r="Z1395" i="17" s="1"/>
  <c r="H1394" i="17"/>
  <c r="R1397" i="17"/>
  <c r="W1396" i="17"/>
  <c r="T1396" i="17"/>
  <c r="Q1395" i="17"/>
  <c r="L1395" i="17" s="1"/>
  <c r="O1395" i="17"/>
  <c r="N1395" i="17"/>
  <c r="F1395" i="17"/>
  <c r="G1395" i="17" s="1"/>
  <c r="E1396" i="17"/>
  <c r="V1396" i="17" s="1"/>
  <c r="M1395" i="17"/>
  <c r="P1395" i="17"/>
  <c r="X1394" i="17" l="1"/>
  <c r="AC1395" i="17" s="1"/>
  <c r="S1395" i="17"/>
  <c r="AA1395" i="17"/>
  <c r="U1396" i="17"/>
  <c r="AA1396" i="17" s="1"/>
  <c r="Y1397" i="17"/>
  <c r="AB1395" i="17"/>
  <c r="AD1395" i="17"/>
  <c r="AE1395" i="17"/>
  <c r="AF1395" i="17"/>
  <c r="R1398" i="17"/>
  <c r="W1397" i="17"/>
  <c r="T1397" i="17"/>
  <c r="I1395" i="17"/>
  <c r="H1395" i="17"/>
  <c r="J1395" i="17"/>
  <c r="K1395" i="17"/>
  <c r="Q1396" i="17"/>
  <c r="L1396" i="17" s="1"/>
  <c r="O1396" i="17"/>
  <c r="N1396" i="17"/>
  <c r="F1396" i="17"/>
  <c r="G1396" i="17" s="1"/>
  <c r="P1396" i="17"/>
  <c r="M1396" i="17"/>
  <c r="E1397" i="17"/>
  <c r="V1397" i="17" s="1"/>
  <c r="X1395" i="17" l="1"/>
  <c r="Z1396" i="17"/>
  <c r="S1396" i="17" s="1"/>
  <c r="X1396" i="17" s="1"/>
  <c r="Y1398" i="17"/>
  <c r="H1396" i="17"/>
  <c r="AC1396" i="17"/>
  <c r="AF1396" i="17"/>
  <c r="J1396" i="17"/>
  <c r="AE1396" i="17"/>
  <c r="AD1396" i="17"/>
  <c r="I1396" i="17"/>
  <c r="AB1396" i="17"/>
  <c r="U1397" i="17"/>
  <c r="Z1397" i="17" s="1"/>
  <c r="K1396" i="17"/>
  <c r="R1399" i="17"/>
  <c r="W1398" i="17"/>
  <c r="T1398" i="17"/>
  <c r="Q1397" i="17"/>
  <c r="L1397" i="17" s="1"/>
  <c r="O1397" i="17"/>
  <c r="N1397" i="17"/>
  <c r="P1397" i="17"/>
  <c r="M1397" i="17"/>
  <c r="F1397" i="17"/>
  <c r="G1397" i="17" s="1"/>
  <c r="E1398" i="17"/>
  <c r="U1398" i="17" s="1"/>
  <c r="S1397" i="17" l="1"/>
  <c r="AA1397" i="17"/>
  <c r="Y1399" i="17"/>
  <c r="AD1397" i="17"/>
  <c r="AC1397" i="17"/>
  <c r="AB1397" i="17"/>
  <c r="AE1397" i="17"/>
  <c r="AF1397" i="17"/>
  <c r="V1398" i="17"/>
  <c r="Z1398" i="17" s="1"/>
  <c r="S1398" i="17" s="1"/>
  <c r="R1400" i="17"/>
  <c r="W1399" i="17"/>
  <c r="T1399" i="17"/>
  <c r="I1397" i="17"/>
  <c r="H1397" i="17"/>
  <c r="H1398" i="17" s="1"/>
  <c r="J1397" i="17"/>
  <c r="K1397" i="17"/>
  <c r="Q1398" i="17"/>
  <c r="L1398" i="17" s="1"/>
  <c r="O1398" i="17"/>
  <c r="N1398" i="17"/>
  <c r="E1399" i="17"/>
  <c r="V1399" i="17" s="1"/>
  <c r="F1398" i="17"/>
  <c r="G1398" i="17" s="1"/>
  <c r="P1398" i="17"/>
  <c r="M1398" i="17"/>
  <c r="X1397" i="17" l="1"/>
  <c r="AE1398" i="17"/>
  <c r="AA1398" i="17"/>
  <c r="X1398" i="17" s="1"/>
  <c r="AF1398" i="17"/>
  <c r="Y1400" i="17"/>
  <c r="U1399" i="17"/>
  <c r="AA1399" i="17" s="1"/>
  <c r="AC1398" i="17"/>
  <c r="AD1398" i="17"/>
  <c r="AB1398" i="17"/>
  <c r="K1398" i="17"/>
  <c r="R1401" i="17"/>
  <c r="W1400" i="17"/>
  <c r="T1400" i="17"/>
  <c r="J1398" i="17"/>
  <c r="Q1399" i="17"/>
  <c r="L1399" i="17" s="1"/>
  <c r="O1399" i="17"/>
  <c r="N1399" i="17"/>
  <c r="P1399" i="17"/>
  <c r="F1399" i="17"/>
  <c r="G1399" i="17" s="1"/>
  <c r="M1399" i="17"/>
  <c r="E1400" i="17"/>
  <c r="V1400" i="17" s="1"/>
  <c r="I1398" i="17"/>
  <c r="Z1399" i="17" l="1"/>
  <c r="S1399" i="17" s="1"/>
  <c r="X1399" i="17" s="1"/>
  <c r="Y1401" i="17"/>
  <c r="AE1399" i="17"/>
  <c r="AB1399" i="17"/>
  <c r="AD1399" i="17"/>
  <c r="AC1399" i="17"/>
  <c r="AF1399" i="17"/>
  <c r="U1400" i="17"/>
  <c r="Z1400" i="17" s="1"/>
  <c r="S1400" i="17" s="1"/>
  <c r="R1402" i="17"/>
  <c r="W1401" i="17"/>
  <c r="T1401" i="17"/>
  <c r="Q1400" i="17"/>
  <c r="L1400" i="17" s="1"/>
  <c r="O1400" i="17"/>
  <c r="N1400" i="17"/>
  <c r="F1400" i="17"/>
  <c r="G1400" i="17" s="1"/>
  <c r="E1401" i="17"/>
  <c r="V1401" i="17" s="1"/>
  <c r="P1400" i="17"/>
  <c r="M1400" i="17"/>
  <c r="I1399" i="17"/>
  <c r="J1399" i="17"/>
  <c r="K1399" i="17"/>
  <c r="H1399" i="17"/>
  <c r="AA1400" i="17" l="1"/>
  <c r="X1400" i="17" s="1"/>
  <c r="Y1402" i="17"/>
  <c r="U1401" i="17"/>
  <c r="Z1401" i="17" s="1"/>
  <c r="S1401" i="17" s="1"/>
  <c r="H1400" i="17"/>
  <c r="AF1400" i="17"/>
  <c r="AD1400" i="17"/>
  <c r="AB1400" i="17"/>
  <c r="AC1400" i="17"/>
  <c r="AE1400" i="17"/>
  <c r="R1403" i="17"/>
  <c r="W1402" i="17"/>
  <c r="T1402" i="17"/>
  <c r="Q1401" i="17"/>
  <c r="L1401" i="17" s="1"/>
  <c r="O1401" i="17"/>
  <c r="N1401" i="17"/>
  <c r="M1401" i="17"/>
  <c r="E1402" i="17"/>
  <c r="V1402" i="17" s="1"/>
  <c r="F1401" i="17"/>
  <c r="G1401" i="17" s="1"/>
  <c r="P1401" i="17"/>
  <c r="K1400" i="17"/>
  <c r="J1400" i="17"/>
  <c r="I1400" i="17"/>
  <c r="AA1401" i="17" l="1"/>
  <c r="X1401" i="17" s="1"/>
  <c r="K1401" i="17"/>
  <c r="U1402" i="17"/>
  <c r="Z1402" i="17" s="1"/>
  <c r="S1402" i="17" s="1"/>
  <c r="AD1401" i="17"/>
  <c r="H1401" i="17"/>
  <c r="AE1401" i="17"/>
  <c r="I1401" i="17"/>
  <c r="AC1401" i="17"/>
  <c r="J1401" i="17"/>
  <c r="AB1401" i="17"/>
  <c r="Y1403" i="17"/>
  <c r="AF1401" i="17"/>
  <c r="R1404" i="17"/>
  <c r="W1403" i="17"/>
  <c r="T1403" i="17"/>
  <c r="Q1402" i="17"/>
  <c r="L1402" i="17" s="1"/>
  <c r="O1402" i="17"/>
  <c r="N1402" i="17"/>
  <c r="M1402" i="17"/>
  <c r="E1403" i="17"/>
  <c r="U1403" i="17" s="1"/>
  <c r="F1402" i="17"/>
  <c r="G1402" i="17" s="1"/>
  <c r="P1402" i="17"/>
  <c r="AA1402" i="17" l="1"/>
  <c r="X1402" i="17" s="1"/>
  <c r="Y1404" i="17"/>
  <c r="V1403" i="17"/>
  <c r="Z1403" i="17" s="1"/>
  <c r="S1403" i="17" s="1"/>
  <c r="AF1402" i="17"/>
  <c r="AE1402" i="17"/>
  <c r="AD1402" i="17"/>
  <c r="AC1402" i="17"/>
  <c r="AB1402" i="17"/>
  <c r="R1405" i="17"/>
  <c r="W1404" i="17"/>
  <c r="T1404" i="17"/>
  <c r="Q1403" i="17"/>
  <c r="L1403" i="17" s="1"/>
  <c r="O1403" i="17"/>
  <c r="N1403" i="17"/>
  <c r="F1403" i="17"/>
  <c r="G1403" i="17" s="1"/>
  <c r="P1403" i="17"/>
  <c r="E1404" i="17"/>
  <c r="V1404" i="17" s="1"/>
  <c r="M1403" i="17"/>
  <c r="H1402" i="17"/>
  <c r="K1402" i="17"/>
  <c r="J1402" i="17"/>
  <c r="I1402" i="17"/>
  <c r="AA1403" i="17" l="1"/>
  <c r="X1403" i="17" s="1"/>
  <c r="AB1403" i="17"/>
  <c r="Y1405" i="17"/>
  <c r="U1404" i="17"/>
  <c r="Z1404" i="17" s="1"/>
  <c r="S1404" i="17" s="1"/>
  <c r="AC1403" i="17"/>
  <c r="AE1403" i="17"/>
  <c r="AD1403" i="17"/>
  <c r="AF1403" i="17"/>
  <c r="R1406" i="17"/>
  <c r="W1405" i="17"/>
  <c r="T1405" i="17"/>
  <c r="Q1404" i="17"/>
  <c r="L1404" i="17" s="1"/>
  <c r="O1404" i="17"/>
  <c r="N1404" i="17"/>
  <c r="P1404" i="17"/>
  <c r="F1404" i="17"/>
  <c r="G1404" i="17" s="1"/>
  <c r="E1405" i="17"/>
  <c r="V1405" i="17" s="1"/>
  <c r="M1404" i="17"/>
  <c r="I1403" i="17"/>
  <c r="J1403" i="17"/>
  <c r="K1403" i="17"/>
  <c r="H1403" i="17"/>
  <c r="AA1404" i="17" l="1"/>
  <c r="X1404" i="17" s="1"/>
  <c r="Y1406" i="17"/>
  <c r="U1405" i="17"/>
  <c r="Z1405" i="17" s="1"/>
  <c r="S1405" i="17" s="1"/>
  <c r="AF1404" i="17"/>
  <c r="AD1404" i="17"/>
  <c r="AC1404" i="17"/>
  <c r="AE1404" i="17"/>
  <c r="AB1404" i="17"/>
  <c r="R1407" i="17"/>
  <c r="W1406" i="17"/>
  <c r="T1406" i="17"/>
  <c r="K1404" i="17"/>
  <c r="I1404" i="17"/>
  <c r="Q1405" i="17"/>
  <c r="L1405" i="17" s="1"/>
  <c r="O1405" i="17"/>
  <c r="N1405" i="17"/>
  <c r="F1405" i="17"/>
  <c r="G1405" i="17" s="1"/>
  <c r="E1406" i="17"/>
  <c r="U1406" i="17" s="1"/>
  <c r="M1405" i="17"/>
  <c r="P1405" i="17"/>
  <c r="H1404" i="17"/>
  <c r="J1404" i="17"/>
  <c r="AA1405" i="17" l="1"/>
  <c r="X1405" i="17" s="1"/>
  <c r="Y1407" i="17"/>
  <c r="AB1405" i="17"/>
  <c r="AE1405" i="17"/>
  <c r="AC1405" i="17"/>
  <c r="AD1405" i="17"/>
  <c r="AF1405" i="17"/>
  <c r="V1406" i="17"/>
  <c r="Z1406" i="17" s="1"/>
  <c r="S1406" i="17" s="1"/>
  <c r="R1408" i="17"/>
  <c r="W1407" i="17"/>
  <c r="T1407" i="17"/>
  <c r="I1405" i="17"/>
  <c r="J1405" i="17"/>
  <c r="H1405" i="17"/>
  <c r="K1405" i="17"/>
  <c r="Q1406" i="17"/>
  <c r="L1406" i="17" s="1"/>
  <c r="O1406" i="17"/>
  <c r="N1406" i="17"/>
  <c r="P1406" i="17"/>
  <c r="E1407" i="17"/>
  <c r="V1407" i="17" s="1"/>
  <c r="F1406" i="17"/>
  <c r="G1406" i="17" s="1"/>
  <c r="M1406" i="17"/>
  <c r="AA1406" i="17" l="1"/>
  <c r="X1406" i="17" s="1"/>
  <c r="AD1406" i="17"/>
  <c r="AF1406" i="17"/>
  <c r="Y1408" i="17"/>
  <c r="J1406" i="17"/>
  <c r="AE1406" i="17"/>
  <c r="AC1406" i="17"/>
  <c r="AB1406" i="17"/>
  <c r="U1407" i="17"/>
  <c r="Z1407" i="17" s="1"/>
  <c r="S1407" i="17" s="1"/>
  <c r="K1406" i="17"/>
  <c r="R1409" i="17"/>
  <c r="W1408" i="17"/>
  <c r="U1408" i="17"/>
  <c r="T1408" i="17"/>
  <c r="H1406" i="17"/>
  <c r="Q1407" i="17"/>
  <c r="L1407" i="17" s="1"/>
  <c r="O1407" i="17"/>
  <c r="N1407" i="17"/>
  <c r="F1407" i="17"/>
  <c r="G1407" i="17" s="1"/>
  <c r="E1408" i="17"/>
  <c r="V1408" i="17" s="1"/>
  <c r="P1407" i="17"/>
  <c r="M1407" i="17"/>
  <c r="I1406" i="17"/>
  <c r="Z1408" i="17" l="1"/>
  <c r="AA1408" i="17"/>
  <c r="AF1407" i="17"/>
  <c r="AE1407" i="17"/>
  <c r="AA1407" i="17"/>
  <c r="X1407" i="17" s="1"/>
  <c r="S1408" i="17"/>
  <c r="AB1407" i="17"/>
  <c r="AC1407" i="17"/>
  <c r="Y1409" i="17"/>
  <c r="AD1407" i="17"/>
  <c r="R1410" i="17"/>
  <c r="W1409" i="17"/>
  <c r="T1409" i="17"/>
  <c r="Q1408" i="17"/>
  <c r="L1408" i="17" s="1"/>
  <c r="O1408" i="17"/>
  <c r="N1408" i="17"/>
  <c r="F1408" i="17"/>
  <c r="G1408" i="17" s="1"/>
  <c r="P1408" i="17"/>
  <c r="M1408" i="17"/>
  <c r="E1409" i="17"/>
  <c r="V1409" i="17" s="1"/>
  <c r="I1407" i="17"/>
  <c r="J1407" i="17"/>
  <c r="H1407" i="17"/>
  <c r="K1407" i="17"/>
  <c r="AD1408" i="17" l="1"/>
  <c r="Y1410" i="17"/>
  <c r="K1408" i="17"/>
  <c r="AB1408" i="17"/>
  <c r="AF1408" i="17"/>
  <c r="X1408" i="17"/>
  <c r="AE1408" i="17"/>
  <c r="U1409" i="17"/>
  <c r="Z1409" i="17" s="1"/>
  <c r="S1409" i="17" s="1"/>
  <c r="AC1408" i="17"/>
  <c r="R1411" i="17"/>
  <c r="W1410" i="17"/>
  <c r="T1410" i="17"/>
  <c r="H1408" i="17"/>
  <c r="H1409" i="17" s="1"/>
  <c r="J1408" i="17"/>
  <c r="I1408" i="17"/>
  <c r="Q1409" i="17"/>
  <c r="L1409" i="17" s="1"/>
  <c r="O1409" i="17"/>
  <c r="N1409" i="17"/>
  <c r="E1410" i="17"/>
  <c r="V1410" i="17" s="1"/>
  <c r="F1409" i="17"/>
  <c r="G1409" i="17" s="1"/>
  <c r="P1409" i="17"/>
  <c r="M1409" i="17"/>
  <c r="I1409" i="17" l="1"/>
  <c r="J1409" i="17"/>
  <c r="AA1409" i="17"/>
  <c r="X1409" i="17" s="1"/>
  <c r="AE1409" i="17"/>
  <c r="AC1409" i="17"/>
  <c r="Y1411" i="17"/>
  <c r="AB1409" i="17"/>
  <c r="AF1409" i="17"/>
  <c r="U1410" i="17"/>
  <c r="Z1410" i="17" s="1"/>
  <c r="S1410" i="17" s="1"/>
  <c r="AD1409" i="17"/>
  <c r="R1412" i="17"/>
  <c r="W1411" i="17"/>
  <c r="T1411" i="17"/>
  <c r="K1409" i="17"/>
  <c r="Q1410" i="17"/>
  <c r="L1410" i="17" s="1"/>
  <c r="N1410" i="17"/>
  <c r="O1410" i="17"/>
  <c r="M1410" i="17"/>
  <c r="F1410" i="17"/>
  <c r="G1410" i="17" s="1"/>
  <c r="E1411" i="17"/>
  <c r="U1411" i="17" s="1"/>
  <c r="P1410" i="17"/>
  <c r="AA1410" i="17" l="1"/>
  <c r="X1410" i="17" s="1"/>
  <c r="Y1412" i="17"/>
  <c r="J1410" i="17"/>
  <c r="H1410" i="17"/>
  <c r="AD1410" i="17"/>
  <c r="K1410" i="17"/>
  <c r="AF1410" i="17"/>
  <c r="AE1410" i="17"/>
  <c r="I1410" i="17"/>
  <c r="AB1410" i="17"/>
  <c r="AC1410" i="17"/>
  <c r="V1411" i="17"/>
  <c r="AA1411" i="17" s="1"/>
  <c r="R1413" i="17"/>
  <c r="W1412" i="17"/>
  <c r="T1412" i="17"/>
  <c r="Q1411" i="17"/>
  <c r="L1411" i="17" s="1"/>
  <c r="O1411" i="17"/>
  <c r="N1411" i="17"/>
  <c r="P1411" i="17"/>
  <c r="E1412" i="17"/>
  <c r="V1412" i="17" s="1"/>
  <c r="F1411" i="17"/>
  <c r="G1411" i="17" s="1"/>
  <c r="M1411" i="17"/>
  <c r="Z1411" i="17" l="1"/>
  <c r="S1411" i="17" s="1"/>
  <c r="X1411" i="17" s="1"/>
  <c r="H1411" i="17"/>
  <c r="J1411" i="17"/>
  <c r="Y1413" i="17"/>
  <c r="AC1411" i="17"/>
  <c r="AF1411" i="17"/>
  <c r="AB1411" i="17"/>
  <c r="AD1411" i="17"/>
  <c r="U1412" i="17"/>
  <c r="Z1412" i="17" s="1"/>
  <c r="AE1411" i="17"/>
  <c r="R1414" i="17"/>
  <c r="W1413" i="17"/>
  <c r="V1413" i="17"/>
  <c r="U1413" i="17"/>
  <c r="T1413" i="17"/>
  <c r="Q1412" i="17"/>
  <c r="L1412" i="17" s="1"/>
  <c r="O1412" i="17"/>
  <c r="N1412" i="17"/>
  <c r="P1412" i="17"/>
  <c r="E1413" i="17"/>
  <c r="F1412" i="17"/>
  <c r="G1412" i="17" s="1"/>
  <c r="M1412" i="17"/>
  <c r="I1411" i="17"/>
  <c r="K1411" i="17"/>
  <c r="S1412" i="17" l="1"/>
  <c r="Z1413" i="17"/>
  <c r="AA1413" i="17"/>
  <c r="AA1412" i="17"/>
  <c r="X1412" i="17" s="1"/>
  <c r="S1413" i="17"/>
  <c r="AD1412" i="17"/>
  <c r="K1412" i="17"/>
  <c r="AE1412" i="17"/>
  <c r="Y1414" i="17"/>
  <c r="AC1412" i="17"/>
  <c r="AB1412" i="17"/>
  <c r="AF1412" i="17"/>
  <c r="R1415" i="17"/>
  <c r="W1414" i="17"/>
  <c r="T1414" i="17"/>
  <c r="I1412" i="17"/>
  <c r="J1412" i="17"/>
  <c r="Q1413" i="17"/>
  <c r="L1413" i="17" s="1"/>
  <c r="O1413" i="17"/>
  <c r="N1413" i="17"/>
  <c r="P1413" i="17"/>
  <c r="F1413" i="17"/>
  <c r="G1413" i="17" s="1"/>
  <c r="E1414" i="17"/>
  <c r="V1414" i="17" s="1"/>
  <c r="M1413" i="17"/>
  <c r="H1412" i="17"/>
  <c r="Y1415" i="17" l="1"/>
  <c r="AD1413" i="17"/>
  <c r="AF1413" i="17"/>
  <c r="H1413" i="17"/>
  <c r="AB1413" i="17"/>
  <c r="AC1413" i="17"/>
  <c r="X1413" i="17"/>
  <c r="AE1413" i="17"/>
  <c r="U1414" i="17"/>
  <c r="AA1414" i="17" s="1"/>
  <c r="R1416" i="17"/>
  <c r="W1415" i="17"/>
  <c r="T1415" i="17"/>
  <c r="J1413" i="17"/>
  <c r="I1413" i="17"/>
  <c r="K1413" i="17"/>
  <c r="Q1414" i="17"/>
  <c r="L1414" i="17" s="1"/>
  <c r="O1414" i="17"/>
  <c r="N1414" i="17"/>
  <c r="P1414" i="17"/>
  <c r="E1415" i="17"/>
  <c r="U1415" i="17" s="1"/>
  <c r="M1414" i="17"/>
  <c r="F1414" i="17"/>
  <c r="G1414" i="17" s="1"/>
  <c r="Z1414" i="17" l="1"/>
  <c r="S1414" i="17" s="1"/>
  <c r="X1414" i="17" s="1"/>
  <c r="AE1414" i="17"/>
  <c r="Y1416" i="17"/>
  <c r="AB1414" i="17"/>
  <c r="AF1414" i="17"/>
  <c r="AC1414" i="17"/>
  <c r="AD1414" i="17"/>
  <c r="V1415" i="17"/>
  <c r="Z1415" i="17" s="1"/>
  <c r="S1415" i="17" s="1"/>
  <c r="R1417" i="17"/>
  <c r="W1416" i="17"/>
  <c r="T1416" i="17"/>
  <c r="Q1415" i="17"/>
  <c r="L1415" i="17" s="1"/>
  <c r="O1415" i="17"/>
  <c r="N1415" i="17"/>
  <c r="E1416" i="17"/>
  <c r="V1416" i="17" s="1"/>
  <c r="F1415" i="17"/>
  <c r="G1415" i="17" s="1"/>
  <c r="P1415" i="17"/>
  <c r="M1415" i="17"/>
  <c r="K1414" i="17"/>
  <c r="I1414" i="17"/>
  <c r="J1414" i="17"/>
  <c r="H1414" i="17"/>
  <c r="AA1415" i="17" l="1"/>
  <c r="X1415" i="17" s="1"/>
  <c r="Y1417" i="17"/>
  <c r="AC1415" i="17"/>
  <c r="AD1415" i="17"/>
  <c r="U1416" i="17"/>
  <c r="Z1416" i="17" s="1"/>
  <c r="S1416" i="17" s="1"/>
  <c r="AF1415" i="17"/>
  <c r="AB1415" i="17"/>
  <c r="AE1415" i="17"/>
  <c r="R1418" i="17"/>
  <c r="W1417" i="17"/>
  <c r="T1417" i="17"/>
  <c r="H1415" i="17"/>
  <c r="J1415" i="17"/>
  <c r="K1415" i="17"/>
  <c r="Q1416" i="17"/>
  <c r="L1416" i="17" s="1"/>
  <c r="O1416" i="17"/>
  <c r="N1416" i="17"/>
  <c r="F1416" i="17"/>
  <c r="G1416" i="17" s="1"/>
  <c r="E1417" i="17"/>
  <c r="V1417" i="17" s="1"/>
  <c r="M1416" i="17"/>
  <c r="P1416" i="17"/>
  <c r="I1415" i="17"/>
  <c r="AA1416" i="17" l="1"/>
  <c r="I1416" i="17"/>
  <c r="J1416" i="17"/>
  <c r="K1416" i="17"/>
  <c r="H1416" i="17"/>
  <c r="AE1416" i="17"/>
  <c r="Y1418" i="17"/>
  <c r="X1416" i="17"/>
  <c r="AB1416" i="17"/>
  <c r="AC1416" i="17"/>
  <c r="AF1416" i="17"/>
  <c r="AD1416" i="17"/>
  <c r="U1417" i="17"/>
  <c r="Z1417" i="17" s="1"/>
  <c r="S1417" i="17" s="1"/>
  <c r="R1419" i="17"/>
  <c r="W1418" i="17"/>
  <c r="T1418" i="17"/>
  <c r="Q1417" i="17"/>
  <c r="L1417" i="17" s="1"/>
  <c r="O1417" i="17"/>
  <c r="N1417" i="17"/>
  <c r="P1417" i="17"/>
  <c r="E1418" i="17"/>
  <c r="U1418" i="17" s="1"/>
  <c r="F1417" i="17"/>
  <c r="G1417" i="17" s="1"/>
  <c r="M1417" i="17"/>
  <c r="AA1417" i="17" l="1"/>
  <c r="X1417" i="17" s="1"/>
  <c r="H1417" i="17"/>
  <c r="J1417" i="17"/>
  <c r="AE1417" i="17"/>
  <c r="AD1417" i="17"/>
  <c r="AF1417" i="17"/>
  <c r="Y1419" i="17"/>
  <c r="V1418" i="17"/>
  <c r="AA1418" i="17" s="1"/>
  <c r="AC1417" i="17"/>
  <c r="AB1417" i="17"/>
  <c r="R1420" i="17"/>
  <c r="W1419" i="17"/>
  <c r="T1419" i="17"/>
  <c r="Q1418" i="17"/>
  <c r="L1418" i="17" s="1"/>
  <c r="O1418" i="17"/>
  <c r="N1418" i="17"/>
  <c r="P1418" i="17"/>
  <c r="M1418" i="17"/>
  <c r="F1418" i="17"/>
  <c r="G1418" i="17" s="1"/>
  <c r="E1419" i="17"/>
  <c r="V1419" i="17" s="1"/>
  <c r="K1417" i="17"/>
  <c r="I1417" i="17"/>
  <c r="Z1418" i="17" l="1"/>
  <c r="S1418" i="17" s="1"/>
  <c r="X1418" i="17" s="1"/>
  <c r="Y1420" i="17"/>
  <c r="AB1418" i="17"/>
  <c r="AC1418" i="17"/>
  <c r="AE1418" i="17"/>
  <c r="AD1418" i="17"/>
  <c r="AF1418" i="17"/>
  <c r="U1419" i="17"/>
  <c r="AA1419" i="17" s="1"/>
  <c r="R1421" i="17"/>
  <c r="W1420" i="17"/>
  <c r="T1420" i="17"/>
  <c r="K1418" i="17"/>
  <c r="I1418" i="17"/>
  <c r="I1419" i="17" s="1"/>
  <c r="J1418" i="17"/>
  <c r="H1418" i="17"/>
  <c r="Q1419" i="17"/>
  <c r="L1419" i="17" s="1"/>
  <c r="O1419" i="17"/>
  <c r="N1419" i="17"/>
  <c r="M1419" i="17"/>
  <c r="F1419" i="17"/>
  <c r="G1419" i="17" s="1"/>
  <c r="E1420" i="17"/>
  <c r="V1420" i="17" s="1"/>
  <c r="P1419" i="17"/>
  <c r="AD1419" i="17" l="1"/>
  <c r="Z1419" i="17"/>
  <c r="S1419" i="17" s="1"/>
  <c r="X1419" i="17" s="1"/>
  <c r="AE1419" i="17"/>
  <c r="AF1419" i="17"/>
  <c r="Y1421" i="17"/>
  <c r="K1419" i="17"/>
  <c r="AC1419" i="17"/>
  <c r="AB1419" i="17"/>
  <c r="U1420" i="17"/>
  <c r="Z1420" i="17" s="1"/>
  <c r="H1419" i="17"/>
  <c r="R1422" i="17"/>
  <c r="W1421" i="17"/>
  <c r="T1421" i="17"/>
  <c r="J1419" i="17"/>
  <c r="Q1420" i="17"/>
  <c r="L1420" i="17" s="1"/>
  <c r="O1420" i="17"/>
  <c r="N1420" i="17"/>
  <c r="M1420" i="17"/>
  <c r="F1420" i="17"/>
  <c r="G1420" i="17" s="1"/>
  <c r="E1421" i="17"/>
  <c r="V1421" i="17" s="1"/>
  <c r="P1420" i="17"/>
  <c r="S1420" i="17" l="1"/>
  <c r="AA1420" i="17"/>
  <c r="Y1422" i="17"/>
  <c r="U1421" i="17"/>
  <c r="AE1420" i="17"/>
  <c r="J1420" i="17"/>
  <c r="AB1420" i="17"/>
  <c r="AD1420" i="17"/>
  <c r="AC1420" i="17"/>
  <c r="AF1420" i="17"/>
  <c r="I1420" i="17"/>
  <c r="H1420" i="17"/>
  <c r="R1423" i="17"/>
  <c r="W1422" i="17"/>
  <c r="T1422" i="17"/>
  <c r="K1420" i="17"/>
  <c r="Q1421" i="17"/>
  <c r="L1421" i="17" s="1"/>
  <c r="O1421" i="17"/>
  <c r="N1421" i="17"/>
  <c r="E1422" i="17"/>
  <c r="V1422" i="17" s="1"/>
  <c r="M1421" i="17"/>
  <c r="F1421" i="17"/>
  <c r="G1421" i="17" s="1"/>
  <c r="P1421" i="17"/>
  <c r="X1420" i="17" l="1"/>
  <c r="AD1421" i="17" s="1"/>
  <c r="AA1421" i="17"/>
  <c r="Z1421" i="17"/>
  <c r="S1421" i="17" s="1"/>
  <c r="J1421" i="17"/>
  <c r="AF1421" i="17"/>
  <c r="AC1421" i="17"/>
  <c r="Y1423" i="17"/>
  <c r="H1421" i="17"/>
  <c r="AB1421" i="17"/>
  <c r="U1422" i="17"/>
  <c r="Z1422" i="17" s="1"/>
  <c r="R1424" i="17"/>
  <c r="W1423" i="17"/>
  <c r="T1423" i="17"/>
  <c r="K1421" i="17"/>
  <c r="I1421" i="17"/>
  <c r="Q1422" i="17"/>
  <c r="L1422" i="17" s="1"/>
  <c r="O1422" i="17"/>
  <c r="N1422" i="17"/>
  <c r="E1423" i="17"/>
  <c r="V1423" i="17" s="1"/>
  <c r="M1422" i="17"/>
  <c r="P1422" i="17"/>
  <c r="F1422" i="17"/>
  <c r="S1422" i="17" l="1"/>
  <c r="AE1421" i="17"/>
  <c r="X1421" i="17"/>
  <c r="AC1422" i="17" s="1"/>
  <c r="J1422" i="17"/>
  <c r="AA1422" i="17"/>
  <c r="X1422" i="17" s="1"/>
  <c r="AE1422" i="17"/>
  <c r="AD1422" i="17"/>
  <c r="Y1424" i="17"/>
  <c r="U1423" i="17"/>
  <c r="AF1422" i="17"/>
  <c r="R1425" i="17"/>
  <c r="W1424" i="17"/>
  <c r="T1424" i="17"/>
  <c r="H1422" i="17"/>
  <c r="G1422" i="17"/>
  <c r="I1422" i="17"/>
  <c r="K1422" i="17"/>
  <c r="Q1423" i="17"/>
  <c r="L1423" i="17" s="1"/>
  <c r="O1423" i="17"/>
  <c r="N1423" i="17"/>
  <c r="F1423" i="17"/>
  <c r="J1423" i="17" s="1"/>
  <c r="M1423" i="17"/>
  <c r="E1424" i="17"/>
  <c r="V1424" i="17" s="1"/>
  <c r="P1423" i="17"/>
  <c r="AB1422" i="17" l="1"/>
  <c r="Z1423" i="17"/>
  <c r="S1423" i="17" s="1"/>
  <c r="AA1423" i="17"/>
  <c r="Y1425" i="17"/>
  <c r="AF1423" i="17"/>
  <c r="AD1423" i="17"/>
  <c r="AB1423" i="17"/>
  <c r="G1423" i="17"/>
  <c r="H1423" i="17"/>
  <c r="AC1423" i="17"/>
  <c r="AE1423" i="17"/>
  <c r="K1423" i="17"/>
  <c r="U1424" i="17"/>
  <c r="Z1424" i="17" s="1"/>
  <c r="I1423" i="17"/>
  <c r="R1426" i="17"/>
  <c r="W1425" i="17"/>
  <c r="T1425" i="17"/>
  <c r="Q1424" i="17"/>
  <c r="L1424" i="17" s="1"/>
  <c r="O1424" i="17"/>
  <c r="N1424" i="17"/>
  <c r="E1425" i="17"/>
  <c r="U1425" i="17" s="1"/>
  <c r="M1424" i="17"/>
  <c r="P1424" i="17"/>
  <c r="F1424" i="17"/>
  <c r="J1424" i="17" s="1"/>
  <c r="S1424" i="17" l="1"/>
  <c r="X1423" i="17"/>
  <c r="AC1424" i="17" s="1"/>
  <c r="AA1424" i="17"/>
  <c r="G1424" i="17"/>
  <c r="H1424" i="17"/>
  <c r="Y1426" i="17"/>
  <c r="V1425" i="17"/>
  <c r="AA1425" i="17" s="1"/>
  <c r="I1424" i="17"/>
  <c r="R1427" i="17"/>
  <c r="W1426" i="17"/>
  <c r="T1426" i="17"/>
  <c r="K1424" i="17"/>
  <c r="Q1425" i="17"/>
  <c r="L1425" i="17" s="1"/>
  <c r="O1425" i="17"/>
  <c r="N1425" i="17"/>
  <c r="F1425" i="17"/>
  <c r="J1425" i="17" s="1"/>
  <c r="E1426" i="17"/>
  <c r="U1426" i="17" s="1"/>
  <c r="M1425" i="17"/>
  <c r="P1425" i="17"/>
  <c r="AF1424" i="17" l="1"/>
  <c r="AD1424" i="17"/>
  <c r="AE1424" i="17"/>
  <c r="AB1424" i="17"/>
  <c r="X1424" i="17"/>
  <c r="AC1425" i="17" s="1"/>
  <c r="Z1425" i="17"/>
  <c r="S1425" i="17" s="1"/>
  <c r="X1425" i="17" s="1"/>
  <c r="Y1427" i="17"/>
  <c r="V1426" i="17"/>
  <c r="R1428" i="17"/>
  <c r="W1427" i="17"/>
  <c r="T1427" i="17"/>
  <c r="Q1426" i="17"/>
  <c r="L1426" i="17" s="1"/>
  <c r="O1426" i="17"/>
  <c r="N1426" i="17"/>
  <c r="E1427" i="17"/>
  <c r="V1427" i="17" s="1"/>
  <c r="M1426" i="17"/>
  <c r="F1426" i="17"/>
  <c r="J1426" i="17" s="1"/>
  <c r="P1426" i="17"/>
  <c r="I1425" i="17"/>
  <c r="G1425" i="17"/>
  <c r="K1425" i="17"/>
  <c r="H1425" i="17"/>
  <c r="AE1425" i="17" l="1"/>
  <c r="AE1426" i="17" s="1"/>
  <c r="AB1425" i="17"/>
  <c r="AD1425" i="17"/>
  <c r="AD1426" i="17" s="1"/>
  <c r="AF1425" i="17"/>
  <c r="AF1426" i="17" s="1"/>
  <c r="AA1426" i="17"/>
  <c r="Z1426" i="17"/>
  <c r="S1426" i="17" s="1"/>
  <c r="Y1428" i="17"/>
  <c r="AB1426" i="17"/>
  <c r="H1426" i="17"/>
  <c r="U1427" i="17"/>
  <c r="Z1427" i="17" s="1"/>
  <c r="AC1426" i="17"/>
  <c r="R1429" i="17"/>
  <c r="W1428" i="17"/>
  <c r="T1428" i="17"/>
  <c r="Q1427" i="17"/>
  <c r="L1427" i="17" s="1"/>
  <c r="O1427" i="17"/>
  <c r="N1427" i="17"/>
  <c r="E1428" i="17"/>
  <c r="V1428" i="17" s="1"/>
  <c r="M1427" i="17"/>
  <c r="P1427" i="17"/>
  <c r="F1427" i="17"/>
  <c r="J1427" i="17" s="1"/>
  <c r="K1426" i="17"/>
  <c r="G1426" i="17"/>
  <c r="I1426" i="17"/>
  <c r="X1426" i="17" l="1"/>
  <c r="AC1427" i="17" s="1"/>
  <c r="S1427" i="17"/>
  <c r="U1428" i="17"/>
  <c r="AA1428" i="17" s="1"/>
  <c r="AA1427" i="17"/>
  <c r="H1427" i="17"/>
  <c r="I1427" i="17"/>
  <c r="G1427" i="17"/>
  <c r="K1427" i="17"/>
  <c r="Y1429" i="17"/>
  <c r="AF1427" i="17"/>
  <c r="AD1427" i="17"/>
  <c r="AE1427" i="17"/>
  <c r="R1430" i="17"/>
  <c r="W1429" i="17"/>
  <c r="T1429" i="17"/>
  <c r="Q1428" i="17"/>
  <c r="L1428" i="17" s="1"/>
  <c r="O1428" i="17"/>
  <c r="N1428" i="17"/>
  <c r="P1428" i="17"/>
  <c r="M1428" i="17"/>
  <c r="E1429" i="17"/>
  <c r="V1429" i="17" s="1"/>
  <c r="F1428" i="17"/>
  <c r="J1428" i="17" s="1"/>
  <c r="AB1427" i="17" l="1"/>
  <c r="U1429" i="17"/>
  <c r="AA1429" i="17" s="1"/>
  <c r="X1427" i="17"/>
  <c r="AF1428" i="17" s="1"/>
  <c r="Z1429" i="17"/>
  <c r="Z1428" i="17"/>
  <c r="S1428" i="17" s="1"/>
  <c r="S1429" i="17" s="1"/>
  <c r="Y1430" i="17"/>
  <c r="AE1428" i="17"/>
  <c r="AD1428" i="17"/>
  <c r="R1431" i="17"/>
  <c r="W1430" i="17"/>
  <c r="T1430" i="17"/>
  <c r="K1428" i="17"/>
  <c r="Q1429" i="17"/>
  <c r="L1429" i="17" s="1"/>
  <c r="O1429" i="17"/>
  <c r="N1429" i="17"/>
  <c r="M1429" i="17"/>
  <c r="F1429" i="17"/>
  <c r="P1429" i="17"/>
  <c r="E1430" i="17"/>
  <c r="V1430" i="17" s="1"/>
  <c r="H1428" i="17"/>
  <c r="G1428" i="17"/>
  <c r="I1428" i="17"/>
  <c r="AC1428" i="17" l="1"/>
  <c r="AB1428" i="17"/>
  <c r="X1428" i="17"/>
  <c r="AD1429" i="17" s="1"/>
  <c r="Y1431" i="17"/>
  <c r="AF1429" i="17"/>
  <c r="AE1429" i="17"/>
  <c r="G1429" i="17"/>
  <c r="H1429" i="17"/>
  <c r="I1429" i="17"/>
  <c r="U1430" i="17"/>
  <c r="Z1430" i="17" s="1"/>
  <c r="S1430" i="17" s="1"/>
  <c r="R1432" i="17"/>
  <c r="W1431" i="17"/>
  <c r="T1431" i="17"/>
  <c r="K1429" i="17"/>
  <c r="J1429" i="17"/>
  <c r="Q1430" i="17"/>
  <c r="L1430" i="17" s="1"/>
  <c r="O1430" i="17"/>
  <c r="N1430" i="17"/>
  <c r="P1430" i="17"/>
  <c r="F1430" i="17"/>
  <c r="M1430" i="17"/>
  <c r="E1431" i="17"/>
  <c r="V1431" i="17" s="1"/>
  <c r="X1429" i="17" l="1"/>
  <c r="AE1430" i="17" s="1"/>
  <c r="AC1429" i="17"/>
  <c r="AB1429" i="17"/>
  <c r="AA1430" i="17"/>
  <c r="K1430" i="17"/>
  <c r="Y1432" i="17"/>
  <c r="I1430" i="17"/>
  <c r="U1431" i="17"/>
  <c r="Z1431" i="17" s="1"/>
  <c r="S1431" i="17" s="1"/>
  <c r="R1433" i="17"/>
  <c r="W1432" i="17"/>
  <c r="T1432" i="17"/>
  <c r="H1430" i="17"/>
  <c r="J1430" i="17"/>
  <c r="Q1431" i="17"/>
  <c r="L1431" i="17" s="1"/>
  <c r="O1431" i="17"/>
  <c r="N1431" i="17"/>
  <c r="F1431" i="17"/>
  <c r="P1431" i="17"/>
  <c r="E1432" i="17"/>
  <c r="V1432" i="17" s="1"/>
  <c r="M1431" i="17"/>
  <c r="G1430" i="17"/>
  <c r="AC1430" i="17" l="1"/>
  <c r="AD1430" i="17"/>
  <c r="AB1430" i="17"/>
  <c r="AF1430" i="17"/>
  <c r="X1430" i="17"/>
  <c r="AD1431" i="17" s="1"/>
  <c r="AA1431" i="17"/>
  <c r="I1431" i="17"/>
  <c r="AE1431" i="17"/>
  <c r="Y1433" i="17"/>
  <c r="J1431" i="17"/>
  <c r="U1432" i="17"/>
  <c r="R1434" i="17"/>
  <c r="W1433" i="17"/>
  <c r="T1433" i="17"/>
  <c r="G1431" i="17"/>
  <c r="Q1432" i="17"/>
  <c r="L1432" i="17" s="1"/>
  <c r="O1432" i="17"/>
  <c r="N1432" i="17"/>
  <c r="P1432" i="17"/>
  <c r="E1433" i="17"/>
  <c r="U1433" i="17" s="1"/>
  <c r="M1432" i="17"/>
  <c r="F1432" i="17"/>
  <c r="H1431" i="17"/>
  <c r="K1431" i="17"/>
  <c r="AC1431" i="17" l="1"/>
  <c r="AB1431" i="17"/>
  <c r="AF1431" i="17"/>
  <c r="X1431" i="17"/>
  <c r="AC1432" i="17" s="1"/>
  <c r="I1432" i="17"/>
  <c r="AA1432" i="17"/>
  <c r="Z1432" i="17"/>
  <c r="S1432" i="17" s="1"/>
  <c r="G1432" i="17"/>
  <c r="J1432" i="17"/>
  <c r="H1432" i="17"/>
  <c r="Y1434" i="17"/>
  <c r="AD1432" i="17"/>
  <c r="AE1432" i="17"/>
  <c r="AF1432" i="17"/>
  <c r="V1433" i="17"/>
  <c r="Z1433" i="17" s="1"/>
  <c r="S1433" i="17" s="1"/>
  <c r="K1432" i="17"/>
  <c r="R1435" i="17"/>
  <c r="W1434" i="17"/>
  <c r="T1434" i="17"/>
  <c r="Q1433" i="17"/>
  <c r="L1433" i="17" s="1"/>
  <c r="O1433" i="17"/>
  <c r="N1433" i="17"/>
  <c r="E1434" i="17"/>
  <c r="V1434" i="17" s="1"/>
  <c r="M1433" i="17"/>
  <c r="F1433" i="17"/>
  <c r="P1433" i="17"/>
  <c r="I1433" i="17" l="1"/>
  <c r="AB1432" i="17"/>
  <c r="X1432" i="17"/>
  <c r="AB1433" i="17" s="1"/>
  <c r="AA1433" i="17"/>
  <c r="X1433" i="17" s="1"/>
  <c r="G1433" i="17"/>
  <c r="K1433" i="17"/>
  <c r="AF1433" i="17"/>
  <c r="AE1433" i="17"/>
  <c r="Y1435" i="17"/>
  <c r="U1434" i="17"/>
  <c r="AA1434" i="17" s="1"/>
  <c r="AC1433" i="17"/>
  <c r="R1436" i="17"/>
  <c r="W1435" i="17"/>
  <c r="T1435" i="17"/>
  <c r="J1433" i="17"/>
  <c r="H1433" i="17"/>
  <c r="Q1434" i="17"/>
  <c r="L1434" i="17" s="1"/>
  <c r="O1434" i="17"/>
  <c r="N1434" i="17"/>
  <c r="F1434" i="17"/>
  <c r="I1434" i="17" s="1"/>
  <c r="P1434" i="17"/>
  <c r="M1434" i="17"/>
  <c r="E1435" i="17"/>
  <c r="U1435" i="17" s="1"/>
  <c r="AD1433" i="17" l="1"/>
  <c r="Z1434" i="17"/>
  <c r="S1434" i="17" s="1"/>
  <c r="X1434" i="17" s="1"/>
  <c r="Y1436" i="17"/>
  <c r="AE1434" i="17"/>
  <c r="AB1434" i="17"/>
  <c r="AD1434" i="17"/>
  <c r="AC1434" i="17"/>
  <c r="AF1434" i="17"/>
  <c r="V1435" i="17"/>
  <c r="AA1435" i="17" s="1"/>
  <c r="R1437" i="17"/>
  <c r="W1436" i="17"/>
  <c r="T1436" i="17"/>
  <c r="G1434" i="17"/>
  <c r="H1434" i="17"/>
  <c r="K1434" i="17"/>
  <c r="J1434" i="17"/>
  <c r="Q1435" i="17"/>
  <c r="L1435" i="17" s="1"/>
  <c r="O1435" i="17"/>
  <c r="N1435" i="17"/>
  <c r="P1435" i="17"/>
  <c r="E1436" i="17"/>
  <c r="U1436" i="17" s="1"/>
  <c r="F1435" i="17"/>
  <c r="I1435" i="17" s="1"/>
  <c r="M1435" i="17"/>
  <c r="Z1435" i="17" l="1"/>
  <c r="S1435" i="17" s="1"/>
  <c r="X1435" i="17" s="1"/>
  <c r="AF1435" i="17"/>
  <c r="Y1437" i="17"/>
  <c r="H1435" i="17"/>
  <c r="AD1435" i="17"/>
  <c r="AB1435" i="17"/>
  <c r="AC1435" i="17"/>
  <c r="AE1435" i="17"/>
  <c r="V1436" i="17"/>
  <c r="Z1436" i="17" s="1"/>
  <c r="J1435" i="17"/>
  <c r="R1438" i="17"/>
  <c r="W1437" i="17"/>
  <c r="U1437" i="17"/>
  <c r="T1437" i="17"/>
  <c r="K1435" i="17"/>
  <c r="Q1436" i="17"/>
  <c r="L1436" i="17" s="1"/>
  <c r="O1436" i="17"/>
  <c r="N1436" i="17"/>
  <c r="P1436" i="17"/>
  <c r="E1437" i="17"/>
  <c r="V1437" i="17" s="1"/>
  <c r="M1436" i="17"/>
  <c r="F1436" i="17"/>
  <c r="I1436" i="17" s="1"/>
  <c r="G1435" i="17"/>
  <c r="S1436" i="17" l="1"/>
  <c r="Z1437" i="17"/>
  <c r="AA1437" i="17"/>
  <c r="AA1436" i="17"/>
  <c r="X1436" i="17" s="1"/>
  <c r="S1437" i="17"/>
  <c r="K1436" i="17"/>
  <c r="AC1436" i="17"/>
  <c r="AE1436" i="17"/>
  <c r="Y1438" i="17"/>
  <c r="AD1436" i="17"/>
  <c r="AB1436" i="17"/>
  <c r="J1436" i="17"/>
  <c r="AF1436" i="17"/>
  <c r="G1436" i="17"/>
  <c r="R1439" i="17"/>
  <c r="W1438" i="17"/>
  <c r="T1438" i="17"/>
  <c r="H1436" i="17"/>
  <c r="Q1437" i="17"/>
  <c r="L1437" i="17" s="1"/>
  <c r="O1437" i="17"/>
  <c r="N1437" i="17"/>
  <c r="E1438" i="17"/>
  <c r="V1438" i="17" s="1"/>
  <c r="M1437" i="17"/>
  <c r="F1437" i="17"/>
  <c r="I1437" i="17" s="1"/>
  <c r="P1437" i="17"/>
  <c r="AB1437" i="17" l="1"/>
  <c r="AF1437" i="17"/>
  <c r="Y1439" i="17"/>
  <c r="U1438" i="17"/>
  <c r="Z1438" i="17" s="1"/>
  <c r="S1438" i="17" s="1"/>
  <c r="AE1437" i="17"/>
  <c r="AD1437" i="17"/>
  <c r="X1437" i="17"/>
  <c r="AC1437" i="17"/>
  <c r="R1440" i="17"/>
  <c r="W1439" i="17"/>
  <c r="T1439" i="17"/>
  <c r="K1437" i="17"/>
  <c r="Q1438" i="17"/>
  <c r="L1438" i="17" s="1"/>
  <c r="O1438" i="17"/>
  <c r="N1438" i="17"/>
  <c r="P1438" i="17"/>
  <c r="F1438" i="17"/>
  <c r="I1438" i="17" s="1"/>
  <c r="E1439" i="17"/>
  <c r="V1439" i="17" s="1"/>
  <c r="M1438" i="17"/>
  <c r="J1437" i="17"/>
  <c r="H1437" i="17"/>
  <c r="G1437" i="17"/>
  <c r="AA1438" i="17" l="1"/>
  <c r="X1438" i="17" s="1"/>
  <c r="Y1440" i="17"/>
  <c r="AF1438" i="17"/>
  <c r="AD1438" i="17"/>
  <c r="AB1438" i="17"/>
  <c r="AC1438" i="17"/>
  <c r="AE1438" i="17"/>
  <c r="U1439" i="17"/>
  <c r="Z1439" i="17" s="1"/>
  <c r="S1439" i="17" s="1"/>
  <c r="R1441" i="17"/>
  <c r="W1440" i="17"/>
  <c r="T1440" i="17"/>
  <c r="K1438" i="17"/>
  <c r="G1438" i="17"/>
  <c r="H1438" i="17"/>
  <c r="J1438" i="17"/>
  <c r="Q1439" i="17"/>
  <c r="L1439" i="17" s="1"/>
  <c r="N1439" i="17"/>
  <c r="O1439" i="17"/>
  <c r="M1439" i="17"/>
  <c r="F1439" i="17"/>
  <c r="I1439" i="17" s="1"/>
  <c r="E1440" i="17"/>
  <c r="V1440" i="17" s="1"/>
  <c r="P1439" i="17"/>
  <c r="AA1439" i="17" l="1"/>
  <c r="X1439" i="17" s="1"/>
  <c r="AC1439" i="17"/>
  <c r="AB1439" i="17"/>
  <c r="AE1439" i="17"/>
  <c r="Y1441" i="17"/>
  <c r="AD1439" i="17"/>
  <c r="U1440" i="17"/>
  <c r="Z1440" i="17" s="1"/>
  <c r="S1440" i="17" s="1"/>
  <c r="AF1439" i="17"/>
  <c r="J1439" i="17"/>
  <c r="R1442" i="17"/>
  <c r="W1441" i="17"/>
  <c r="T1441" i="17"/>
  <c r="G1439" i="17"/>
  <c r="H1439" i="17"/>
  <c r="Q1440" i="17"/>
  <c r="L1440" i="17" s="1"/>
  <c r="O1440" i="17"/>
  <c r="N1440" i="17"/>
  <c r="E1441" i="17"/>
  <c r="U1441" i="17" s="1"/>
  <c r="F1440" i="17"/>
  <c r="I1440" i="17" s="1"/>
  <c r="P1440" i="17"/>
  <c r="M1440" i="17"/>
  <c r="K1439" i="17"/>
  <c r="AA1440" i="17" l="1"/>
  <c r="X1440" i="17" s="1"/>
  <c r="Y1442" i="17"/>
  <c r="H1440" i="17"/>
  <c r="G1440" i="17"/>
  <c r="AF1440" i="17"/>
  <c r="AD1440" i="17"/>
  <c r="AB1440" i="17"/>
  <c r="AE1440" i="17"/>
  <c r="AC1440" i="17"/>
  <c r="K1440" i="17"/>
  <c r="V1441" i="17"/>
  <c r="Z1441" i="17" s="1"/>
  <c r="S1441" i="17" s="1"/>
  <c r="J1440" i="17"/>
  <c r="R1443" i="17"/>
  <c r="W1442" i="17"/>
  <c r="T1442" i="17"/>
  <c r="Q1441" i="17"/>
  <c r="L1441" i="17" s="1"/>
  <c r="O1441" i="17"/>
  <c r="N1441" i="17"/>
  <c r="E1442" i="17"/>
  <c r="V1442" i="17" s="1"/>
  <c r="M1441" i="17"/>
  <c r="F1441" i="17"/>
  <c r="P1441" i="17"/>
  <c r="AA1441" i="17" l="1"/>
  <c r="X1441" i="17" s="1"/>
  <c r="AC1441" i="17"/>
  <c r="AE1441" i="17"/>
  <c r="Y1443" i="17"/>
  <c r="U1442" i="17"/>
  <c r="Z1442" i="17" s="1"/>
  <c r="S1442" i="17" s="1"/>
  <c r="K1441" i="17"/>
  <c r="AB1441" i="17"/>
  <c r="AD1441" i="17"/>
  <c r="AF1441" i="17"/>
  <c r="R1444" i="17"/>
  <c r="W1443" i="17"/>
  <c r="T1443" i="17"/>
  <c r="J1441" i="17"/>
  <c r="I1441" i="17"/>
  <c r="Q1442" i="17"/>
  <c r="L1442" i="17" s="1"/>
  <c r="O1442" i="17"/>
  <c r="N1442" i="17"/>
  <c r="F1442" i="17"/>
  <c r="P1442" i="17"/>
  <c r="E1443" i="17"/>
  <c r="M1442" i="17"/>
  <c r="H1441" i="17"/>
  <c r="G1441" i="17"/>
  <c r="AA1442" i="17" l="1"/>
  <c r="X1442" i="17" s="1"/>
  <c r="K1442" i="17"/>
  <c r="Y1444" i="17"/>
  <c r="AE1442" i="17"/>
  <c r="AC1442" i="17"/>
  <c r="AB1442" i="17"/>
  <c r="AF1442" i="17"/>
  <c r="AD1442" i="17"/>
  <c r="V1443" i="17"/>
  <c r="U1443" i="17"/>
  <c r="Z1443" i="17" s="1"/>
  <c r="S1443" i="17" s="1"/>
  <c r="R1445" i="17"/>
  <c r="W1444" i="17"/>
  <c r="T1444" i="17"/>
  <c r="G1442" i="17"/>
  <c r="H1442" i="17"/>
  <c r="I1442" i="17"/>
  <c r="J1442" i="17"/>
  <c r="Q1443" i="17"/>
  <c r="L1443" i="17" s="1"/>
  <c r="O1443" i="17"/>
  <c r="N1443" i="17"/>
  <c r="E1444" i="17"/>
  <c r="M1443" i="17"/>
  <c r="P1443" i="17"/>
  <c r="F1443" i="17"/>
  <c r="AA1443" i="17" l="1"/>
  <c r="X1443" i="17" s="1"/>
  <c r="AE1443" i="17"/>
  <c r="Y1445" i="17"/>
  <c r="AD1443" i="17"/>
  <c r="AF1443" i="17"/>
  <c r="AC1443" i="17"/>
  <c r="J1443" i="17"/>
  <c r="AB1443" i="17"/>
  <c r="G1443" i="17"/>
  <c r="H1443" i="17"/>
  <c r="I1443" i="17"/>
  <c r="K1443" i="17"/>
  <c r="U1444" i="17"/>
  <c r="V1444" i="17"/>
  <c r="R1446" i="17"/>
  <c r="W1445" i="17"/>
  <c r="T1445" i="17"/>
  <c r="Q1444" i="17"/>
  <c r="L1444" i="17" s="1"/>
  <c r="O1444" i="17"/>
  <c r="N1444" i="17"/>
  <c r="F1444" i="17"/>
  <c r="P1444" i="17"/>
  <c r="E1445" i="17"/>
  <c r="M1444" i="17"/>
  <c r="Z1444" i="17" l="1"/>
  <c r="S1444" i="17" s="1"/>
  <c r="AA1444" i="17"/>
  <c r="I1444" i="17"/>
  <c r="Y1446" i="17"/>
  <c r="G1444" i="17"/>
  <c r="K1444" i="17"/>
  <c r="J1444" i="17"/>
  <c r="AD1444" i="17"/>
  <c r="AB1444" i="17"/>
  <c r="AE1444" i="17"/>
  <c r="U1445" i="17"/>
  <c r="AC1444" i="17"/>
  <c r="H1444" i="17"/>
  <c r="V1445" i="17"/>
  <c r="AF1444" i="17"/>
  <c r="R1447" i="17"/>
  <c r="W1446" i="17"/>
  <c r="T1446" i="17"/>
  <c r="Q1445" i="17"/>
  <c r="L1445" i="17" s="1"/>
  <c r="O1445" i="17"/>
  <c r="N1445" i="17"/>
  <c r="P1445" i="17"/>
  <c r="M1445" i="17"/>
  <c r="E1446" i="17"/>
  <c r="F1445" i="17"/>
  <c r="X1444" i="17" l="1"/>
  <c r="AC1445" i="17" s="1"/>
  <c r="AA1445" i="17"/>
  <c r="I1445" i="17"/>
  <c r="Z1445" i="17"/>
  <c r="S1445" i="17" s="1"/>
  <c r="Y1447" i="17"/>
  <c r="K1445" i="17"/>
  <c r="H1445" i="17"/>
  <c r="G1445" i="17"/>
  <c r="V1446" i="17"/>
  <c r="J1445" i="17"/>
  <c r="U1446" i="17"/>
  <c r="R1448" i="17"/>
  <c r="W1447" i="17"/>
  <c r="T1447" i="17"/>
  <c r="Q1446" i="17"/>
  <c r="L1446" i="17" s="1"/>
  <c r="O1446" i="17"/>
  <c r="N1446" i="17"/>
  <c r="E1447" i="17"/>
  <c r="V1447" i="17" s="1"/>
  <c r="P1446" i="17"/>
  <c r="M1446" i="17"/>
  <c r="F1446" i="17"/>
  <c r="AD1445" i="17" l="1"/>
  <c r="AF1445" i="17"/>
  <c r="AE1445" i="17"/>
  <c r="X1445" i="17"/>
  <c r="AC1446" i="17" s="1"/>
  <c r="AB1445" i="17"/>
  <c r="AB1446" i="17" s="1"/>
  <c r="AA1446" i="17"/>
  <c r="Z1446" i="17"/>
  <c r="S1446" i="17" s="1"/>
  <c r="J1446" i="17"/>
  <c r="K1446" i="17"/>
  <c r="G1446" i="17"/>
  <c r="H1446" i="17"/>
  <c r="Y1448" i="17"/>
  <c r="AF1446" i="17"/>
  <c r="I1446" i="17"/>
  <c r="U1447" i="17"/>
  <c r="Z1447" i="17" s="1"/>
  <c r="R1449" i="17"/>
  <c r="W1448" i="17"/>
  <c r="T1448" i="17"/>
  <c r="Q1447" i="17"/>
  <c r="L1447" i="17" s="1"/>
  <c r="O1447" i="17"/>
  <c r="N1447" i="17"/>
  <c r="P1447" i="17"/>
  <c r="E1448" i="17"/>
  <c r="U1448" i="17" s="1"/>
  <c r="M1447" i="17"/>
  <c r="F1447" i="17"/>
  <c r="AE1446" i="17" l="1"/>
  <c r="S1447" i="17"/>
  <c r="AD1446" i="17"/>
  <c r="X1446" i="17"/>
  <c r="AF1447" i="17" s="1"/>
  <c r="AA1447" i="17"/>
  <c r="X1447" i="17" s="1"/>
  <c r="K1447" i="17"/>
  <c r="Y1449" i="17"/>
  <c r="I1447" i="17"/>
  <c r="H1447" i="17"/>
  <c r="J1447" i="17"/>
  <c r="G1447" i="17"/>
  <c r="V1448" i="17"/>
  <c r="Z1448" i="17" s="1"/>
  <c r="S1448" i="17" s="1"/>
  <c r="AB1447" i="17"/>
  <c r="R1450" i="17"/>
  <c r="W1449" i="17"/>
  <c r="T1449" i="17"/>
  <c r="Q1448" i="17"/>
  <c r="L1448" i="17" s="1"/>
  <c r="O1448" i="17"/>
  <c r="N1448" i="17"/>
  <c r="P1448" i="17"/>
  <c r="E1449" i="17"/>
  <c r="F1448" i="17"/>
  <c r="M1448" i="17"/>
  <c r="AC1447" i="17" l="1"/>
  <c r="AD1447" i="17"/>
  <c r="AE1447" i="17"/>
  <c r="K1448" i="17"/>
  <c r="AA1448" i="17"/>
  <c r="G1448" i="17"/>
  <c r="H1448" i="17"/>
  <c r="J1448" i="17"/>
  <c r="I1448" i="17"/>
  <c r="AF1448" i="17"/>
  <c r="AB1448" i="17"/>
  <c r="AD1448" i="17"/>
  <c r="AC1448" i="17"/>
  <c r="AE1448" i="17"/>
  <c r="Y1450" i="17"/>
  <c r="X1448" i="17"/>
  <c r="V1449" i="17"/>
  <c r="U1449" i="17"/>
  <c r="R1451" i="17"/>
  <c r="W1450" i="17"/>
  <c r="T1450" i="17"/>
  <c r="Q1449" i="17"/>
  <c r="L1449" i="17" s="1"/>
  <c r="O1449" i="17"/>
  <c r="N1449" i="17"/>
  <c r="M1449" i="17"/>
  <c r="F1449" i="17"/>
  <c r="P1449" i="17"/>
  <c r="E1450" i="17"/>
  <c r="Z1449" i="17" l="1"/>
  <c r="S1449" i="17" s="1"/>
  <c r="J1449" i="17"/>
  <c r="AA1449" i="17"/>
  <c r="Y1451" i="17"/>
  <c r="X1449" i="17"/>
  <c r="I1449" i="17"/>
  <c r="AC1449" i="17"/>
  <c r="H1449" i="17"/>
  <c r="G1449" i="17"/>
  <c r="AE1449" i="17"/>
  <c r="AF1449" i="17"/>
  <c r="K1449" i="17"/>
  <c r="AD1449" i="17"/>
  <c r="AB1449" i="17"/>
  <c r="V1450" i="17"/>
  <c r="R1452" i="17"/>
  <c r="W1451" i="17"/>
  <c r="T1451" i="17"/>
  <c r="U1450" i="17"/>
  <c r="Q1450" i="17"/>
  <c r="L1450" i="17" s="1"/>
  <c r="O1450" i="17"/>
  <c r="N1450" i="17"/>
  <c r="M1450" i="17"/>
  <c r="F1450" i="17"/>
  <c r="P1450" i="17"/>
  <c r="E1451" i="17"/>
  <c r="J1450" i="17" l="1"/>
  <c r="AA1450" i="17"/>
  <c r="AE1450" i="17"/>
  <c r="G1450" i="17"/>
  <c r="AB1450" i="17"/>
  <c r="Z1450" i="17"/>
  <c r="S1450" i="17" s="1"/>
  <c r="AC1450" i="17"/>
  <c r="H1450" i="17"/>
  <c r="I1450" i="17"/>
  <c r="AF1450" i="17"/>
  <c r="AD1450" i="17"/>
  <c r="K1450" i="17"/>
  <c r="Y1452" i="17"/>
  <c r="V1451" i="17"/>
  <c r="U1451" i="17"/>
  <c r="AA1451" i="17" s="1"/>
  <c r="R1453" i="17"/>
  <c r="W1452" i="17"/>
  <c r="T1452" i="17"/>
  <c r="Q1451" i="17"/>
  <c r="L1451" i="17" s="1"/>
  <c r="O1451" i="17"/>
  <c r="N1451" i="17"/>
  <c r="E1452" i="17"/>
  <c r="V1452" i="17" s="1"/>
  <c r="M1451" i="17"/>
  <c r="F1451" i="17"/>
  <c r="P1451" i="17"/>
  <c r="J1451" i="17" l="1"/>
  <c r="X1450" i="17"/>
  <c r="AD1451" i="17" s="1"/>
  <c r="Z1451" i="17"/>
  <c r="S1451" i="17" s="1"/>
  <c r="I1451" i="17"/>
  <c r="H1451" i="17"/>
  <c r="K1451" i="17"/>
  <c r="G1451" i="17"/>
  <c r="Y1453" i="17"/>
  <c r="U1452" i="17"/>
  <c r="Z1452" i="17" s="1"/>
  <c r="R1454" i="17"/>
  <c r="W1453" i="17"/>
  <c r="T1453" i="17"/>
  <c r="Q1452" i="17"/>
  <c r="L1452" i="17" s="1"/>
  <c r="O1452" i="17"/>
  <c r="N1452" i="17"/>
  <c r="P1452" i="17"/>
  <c r="F1452" i="17"/>
  <c r="J1452" i="17" s="1"/>
  <c r="E1453" i="17"/>
  <c r="M1452" i="17"/>
  <c r="K1452" i="17" l="1"/>
  <c r="AF1451" i="17"/>
  <c r="X1451" i="17"/>
  <c r="AC1451" i="17"/>
  <c r="AC1452" i="17" s="1"/>
  <c r="AB1451" i="17"/>
  <c r="S1452" i="17"/>
  <c r="AE1451" i="17"/>
  <c r="AE1452" i="17" s="1"/>
  <c r="I1452" i="17"/>
  <c r="AA1452" i="17"/>
  <c r="Y1454" i="17"/>
  <c r="H1452" i="17"/>
  <c r="G1452" i="17"/>
  <c r="V1453" i="17"/>
  <c r="AD1452" i="17"/>
  <c r="AB1452" i="17"/>
  <c r="AF1452" i="17"/>
  <c r="U1453" i="17"/>
  <c r="R1455" i="17"/>
  <c r="W1454" i="17"/>
  <c r="T1454" i="17"/>
  <c r="Q1453" i="17"/>
  <c r="L1453" i="17" s="1"/>
  <c r="O1453" i="17"/>
  <c r="N1453" i="17"/>
  <c r="E1454" i="17"/>
  <c r="V1454" i="17" s="1"/>
  <c r="M1453" i="17"/>
  <c r="F1453" i="17"/>
  <c r="K1453" i="17" s="1"/>
  <c r="P1453" i="17"/>
  <c r="X1452" i="17" l="1"/>
  <c r="Z1453" i="17"/>
  <c r="S1453" i="17" s="1"/>
  <c r="AA1453" i="17"/>
  <c r="G1453" i="17"/>
  <c r="AF1453" i="17"/>
  <c r="Y1455" i="17"/>
  <c r="AE1453" i="17"/>
  <c r="AD1453" i="17"/>
  <c r="I1453" i="17"/>
  <c r="J1453" i="17"/>
  <c r="AC1453" i="17"/>
  <c r="U1454" i="17"/>
  <c r="Z1454" i="17" s="1"/>
  <c r="AB1453" i="17"/>
  <c r="H1453" i="17"/>
  <c r="R1456" i="17"/>
  <c r="W1455" i="17"/>
  <c r="T1455" i="17"/>
  <c r="Q1454" i="17"/>
  <c r="L1454" i="17" s="1"/>
  <c r="O1454" i="17"/>
  <c r="N1454" i="17"/>
  <c r="M1454" i="17"/>
  <c r="F1454" i="17"/>
  <c r="P1454" i="17"/>
  <c r="E1455" i="17"/>
  <c r="U1455" i="17" s="1"/>
  <c r="X1453" i="17" l="1"/>
  <c r="AF1454" i="17" s="1"/>
  <c r="S1454" i="17"/>
  <c r="I1454" i="17"/>
  <c r="AA1454" i="17"/>
  <c r="G1454" i="17"/>
  <c r="J1454" i="17"/>
  <c r="Y1456" i="17"/>
  <c r="H1454" i="17"/>
  <c r="K1454" i="17"/>
  <c r="V1455" i="17"/>
  <c r="Z1455" i="17" s="1"/>
  <c r="S1455" i="17" s="1"/>
  <c r="R1457" i="17"/>
  <c r="W1456" i="17"/>
  <c r="T1456" i="17"/>
  <c r="Q1455" i="17"/>
  <c r="L1455" i="17" s="1"/>
  <c r="O1455" i="17"/>
  <c r="N1455" i="17"/>
  <c r="P1455" i="17"/>
  <c r="E1456" i="17"/>
  <c r="U1456" i="17" s="1"/>
  <c r="M1455" i="17"/>
  <c r="F1455" i="17"/>
  <c r="X1454" i="17" l="1"/>
  <c r="AB1454" i="17"/>
  <c r="AE1454" i="17"/>
  <c r="AD1454" i="17"/>
  <c r="AD1455" i="17" s="1"/>
  <c r="AC1454" i="17"/>
  <c r="AC1455" i="17" s="1"/>
  <c r="I1455" i="17"/>
  <c r="H1455" i="17"/>
  <c r="J1455" i="17"/>
  <c r="G1455" i="17"/>
  <c r="AA1455" i="17"/>
  <c r="X1455" i="17" s="1"/>
  <c r="K1455" i="17"/>
  <c r="AF1455" i="17"/>
  <c r="AB1455" i="17"/>
  <c r="AE1455" i="17"/>
  <c r="Y1457" i="17"/>
  <c r="V1456" i="17"/>
  <c r="Z1456" i="17" s="1"/>
  <c r="S1456" i="17" s="1"/>
  <c r="R1458" i="17"/>
  <c r="W1457" i="17"/>
  <c r="T1457" i="17"/>
  <c r="Q1456" i="17"/>
  <c r="L1456" i="17" s="1"/>
  <c r="O1456" i="17"/>
  <c r="N1456" i="17"/>
  <c r="E1457" i="17"/>
  <c r="F1456" i="17"/>
  <c r="M1456" i="17"/>
  <c r="P1456" i="17"/>
  <c r="H1456" i="17" l="1"/>
  <c r="AA1456" i="17"/>
  <c r="X1456" i="17" s="1"/>
  <c r="AC1456" i="17"/>
  <c r="AB1456" i="17"/>
  <c r="G1456" i="17"/>
  <c r="AF1456" i="17"/>
  <c r="AE1456" i="17"/>
  <c r="AD1456" i="17"/>
  <c r="K1456" i="17"/>
  <c r="J1456" i="17"/>
  <c r="I1456" i="17"/>
  <c r="Y1458" i="17"/>
  <c r="U1457" i="17"/>
  <c r="V1457" i="17"/>
  <c r="R1459" i="17"/>
  <c r="W1458" i="17"/>
  <c r="T1458" i="17"/>
  <c r="Q1457" i="17"/>
  <c r="L1457" i="17" s="1"/>
  <c r="O1457" i="17"/>
  <c r="N1457" i="17"/>
  <c r="M1457" i="17"/>
  <c r="F1457" i="17"/>
  <c r="H1457" i="17" s="1"/>
  <c r="P1457" i="17"/>
  <c r="E1458" i="17"/>
  <c r="AB1457" i="17" l="1"/>
  <c r="AE1457" i="17"/>
  <c r="AD1457" i="17"/>
  <c r="AF1457" i="17"/>
  <c r="AC1457" i="17"/>
  <c r="J1457" i="17"/>
  <c r="Z1457" i="17"/>
  <c r="S1457" i="17" s="1"/>
  <c r="K1457" i="17"/>
  <c r="AA1457" i="17"/>
  <c r="G1457" i="17"/>
  <c r="I1457" i="17"/>
  <c r="Y1459" i="17"/>
  <c r="V1458" i="17"/>
  <c r="U1458" i="17"/>
  <c r="R1460" i="17"/>
  <c r="W1459" i="17"/>
  <c r="T1459" i="17"/>
  <c r="Q1458" i="17"/>
  <c r="L1458" i="17" s="1"/>
  <c r="O1458" i="17"/>
  <c r="N1458" i="17"/>
  <c r="P1458" i="17"/>
  <c r="M1458" i="17"/>
  <c r="F1458" i="17"/>
  <c r="H1458" i="17" s="1"/>
  <c r="E1459" i="17"/>
  <c r="U1459" i="17" s="1"/>
  <c r="AA1458" i="17" l="1"/>
  <c r="X1457" i="17"/>
  <c r="AE1458" i="17" s="1"/>
  <c r="Z1458" i="17"/>
  <c r="S1458" i="17" s="1"/>
  <c r="I1458" i="17"/>
  <c r="AC1458" i="17"/>
  <c r="AB1458" i="17"/>
  <c r="J1458" i="17"/>
  <c r="K1458" i="17"/>
  <c r="G1458" i="17"/>
  <c r="Y1460" i="17"/>
  <c r="V1459" i="17"/>
  <c r="AA1459" i="17" s="1"/>
  <c r="X1458" i="17"/>
  <c r="R1461" i="17"/>
  <c r="W1460" i="17"/>
  <c r="T1460" i="17"/>
  <c r="Q1459" i="17"/>
  <c r="L1459" i="17" s="1"/>
  <c r="O1459" i="17"/>
  <c r="N1459" i="17"/>
  <c r="P1459" i="17"/>
  <c r="E1460" i="17"/>
  <c r="F1459" i="17"/>
  <c r="H1459" i="17" s="1"/>
  <c r="M1459" i="17"/>
  <c r="AF1458" i="17" l="1"/>
  <c r="AF1459" i="17" s="1"/>
  <c r="AD1458" i="17"/>
  <c r="Z1459" i="17"/>
  <c r="S1459" i="17" s="1"/>
  <c r="X1459" i="17" s="1"/>
  <c r="AD1459" i="17"/>
  <c r="I1459" i="17"/>
  <c r="G1459" i="17"/>
  <c r="J1459" i="17"/>
  <c r="J1460" i="17" s="1"/>
  <c r="AE1459" i="17"/>
  <c r="K1459" i="17"/>
  <c r="AC1459" i="17"/>
  <c r="AB1459" i="17"/>
  <c r="Y1461" i="17"/>
  <c r="V1460" i="17"/>
  <c r="U1460" i="17"/>
  <c r="R1462" i="17"/>
  <c r="W1461" i="17"/>
  <c r="T1461" i="17"/>
  <c r="Q1460" i="17"/>
  <c r="L1460" i="17" s="1"/>
  <c r="O1460" i="17"/>
  <c r="N1460" i="17"/>
  <c r="H1460" i="17"/>
  <c r="M1460" i="17"/>
  <c r="P1460" i="17"/>
  <c r="E1461" i="17"/>
  <c r="F1460" i="17"/>
  <c r="K1460" i="17" l="1"/>
  <c r="I1460" i="17"/>
  <c r="G1460" i="17"/>
  <c r="AF1460" i="17"/>
  <c r="Z1460" i="17"/>
  <c r="S1460" i="17" s="1"/>
  <c r="AA1460" i="17"/>
  <c r="X1460" i="17" s="1"/>
  <c r="AC1460" i="17"/>
  <c r="AE1460" i="17"/>
  <c r="AD1460" i="17"/>
  <c r="AB1460" i="17"/>
  <c r="Y1462" i="17"/>
  <c r="V1461" i="17"/>
  <c r="U1461" i="17"/>
  <c r="AA1461" i="17" s="1"/>
  <c r="R1463" i="17"/>
  <c r="W1462" i="17"/>
  <c r="T1462" i="17"/>
  <c r="Q1461" i="17"/>
  <c r="L1461" i="17" s="1"/>
  <c r="O1461" i="17"/>
  <c r="N1461" i="17"/>
  <c r="E1462" i="17"/>
  <c r="V1462" i="17" s="1"/>
  <c r="M1461" i="17"/>
  <c r="F1461" i="17"/>
  <c r="P1461" i="17"/>
  <c r="K1461" i="17" l="1"/>
  <c r="Z1461" i="17"/>
  <c r="S1461" i="17" s="1"/>
  <c r="X1461" i="17" s="1"/>
  <c r="U1462" i="17"/>
  <c r="AA1462" i="17" s="1"/>
  <c r="AD1461" i="17"/>
  <c r="I1461" i="17"/>
  <c r="AB1461" i="17"/>
  <c r="J1461" i="17"/>
  <c r="H1461" i="17"/>
  <c r="G1461" i="17"/>
  <c r="AC1461" i="17"/>
  <c r="AF1461" i="17"/>
  <c r="AE1461" i="17"/>
  <c r="Y1463" i="17"/>
  <c r="R1464" i="17"/>
  <c r="W1463" i="17"/>
  <c r="T1463" i="17"/>
  <c r="Q1462" i="17"/>
  <c r="L1462" i="17" s="1"/>
  <c r="O1462" i="17"/>
  <c r="N1462" i="17"/>
  <c r="E1463" i="17"/>
  <c r="U1463" i="17" s="1"/>
  <c r="M1462" i="17"/>
  <c r="P1462" i="17"/>
  <c r="F1462" i="17"/>
  <c r="AB1462" i="17" l="1"/>
  <c r="I1462" i="17"/>
  <c r="AE1462" i="17"/>
  <c r="AC1462" i="17"/>
  <c r="G1462" i="17"/>
  <c r="Z1462" i="17"/>
  <c r="S1462" i="17" s="1"/>
  <c r="X1462" i="17" s="1"/>
  <c r="H1462" i="17"/>
  <c r="J1462" i="17"/>
  <c r="AD1462" i="17"/>
  <c r="K1462" i="17"/>
  <c r="AF1462" i="17"/>
  <c r="Y1464" i="17"/>
  <c r="V1463" i="17"/>
  <c r="AA1463" i="17" s="1"/>
  <c r="R1465" i="17"/>
  <c r="W1464" i="17"/>
  <c r="T1464" i="17"/>
  <c r="Q1463" i="17"/>
  <c r="L1463" i="17" s="1"/>
  <c r="O1463" i="17"/>
  <c r="N1463" i="17"/>
  <c r="M1463" i="17"/>
  <c r="F1463" i="17"/>
  <c r="I1463" i="17" s="1"/>
  <c r="E1464" i="17"/>
  <c r="P1463" i="17"/>
  <c r="H1463" i="17" l="1"/>
  <c r="AB1463" i="17"/>
  <c r="G1463" i="17"/>
  <c r="Z1463" i="17"/>
  <c r="S1463" i="17" s="1"/>
  <c r="X1463" i="17" s="1"/>
  <c r="AC1463" i="17"/>
  <c r="AD1463" i="17"/>
  <c r="AE1463" i="17"/>
  <c r="AF1463" i="17"/>
  <c r="J1463" i="17"/>
  <c r="K1463" i="17"/>
  <c r="Y1465" i="17"/>
  <c r="V1464" i="17"/>
  <c r="U1464" i="17"/>
  <c r="R1466" i="17"/>
  <c r="W1465" i="17"/>
  <c r="T1465" i="17"/>
  <c r="Q1464" i="17"/>
  <c r="L1464" i="17" s="1"/>
  <c r="O1464" i="17"/>
  <c r="N1464" i="17"/>
  <c r="M1464" i="17"/>
  <c r="P1464" i="17"/>
  <c r="F1464" i="17"/>
  <c r="E1465" i="17"/>
  <c r="Z1464" i="17" l="1"/>
  <c r="S1464" i="17" s="1"/>
  <c r="AA1464" i="17"/>
  <c r="AE1464" i="17"/>
  <c r="K1464" i="17"/>
  <c r="AF1464" i="17"/>
  <c r="AB1464" i="17"/>
  <c r="G1464" i="17"/>
  <c r="H1464" i="17"/>
  <c r="I1464" i="17"/>
  <c r="J1464" i="17"/>
  <c r="AD1464" i="17"/>
  <c r="AC1464" i="17"/>
  <c r="Y1466" i="17"/>
  <c r="U1465" i="17"/>
  <c r="V1465" i="17"/>
  <c r="R1467" i="17"/>
  <c r="W1466" i="17"/>
  <c r="T1466" i="17"/>
  <c r="Q1465" i="17"/>
  <c r="L1465" i="17" s="1"/>
  <c r="O1465" i="17"/>
  <c r="N1465" i="17"/>
  <c r="F1465" i="17"/>
  <c r="P1465" i="17"/>
  <c r="E1466" i="17"/>
  <c r="M1465" i="17"/>
  <c r="X1464" i="17" l="1"/>
  <c r="AE1465" i="17" s="1"/>
  <c r="H1465" i="17"/>
  <c r="G1465" i="17"/>
  <c r="Z1465" i="17"/>
  <c r="S1465" i="17" s="1"/>
  <c r="I1465" i="17"/>
  <c r="AA1465" i="17"/>
  <c r="X1465" i="17" s="1"/>
  <c r="K1465" i="17"/>
  <c r="AD1465" i="17"/>
  <c r="J1465" i="17"/>
  <c r="Y1467" i="17"/>
  <c r="U1466" i="17"/>
  <c r="V1466" i="17"/>
  <c r="R1468" i="17"/>
  <c r="W1467" i="17"/>
  <c r="T1467" i="17"/>
  <c r="Q1466" i="17"/>
  <c r="L1466" i="17" s="1"/>
  <c r="O1466" i="17"/>
  <c r="N1466" i="17"/>
  <c r="E1467" i="17"/>
  <c r="V1467" i="17" s="1"/>
  <c r="P1466" i="17"/>
  <c r="F1466" i="17"/>
  <c r="H1466" i="17" s="1"/>
  <c r="M1466" i="17"/>
  <c r="AF1465" i="17" l="1"/>
  <c r="AF1466" i="17" s="1"/>
  <c r="AC1465" i="17"/>
  <c r="AC1466" i="17" s="1"/>
  <c r="AB1465" i="17"/>
  <c r="Z1466" i="17"/>
  <c r="S1466" i="17" s="1"/>
  <c r="U1467" i="17"/>
  <c r="Z1467" i="17" s="1"/>
  <c r="AA1466" i="17"/>
  <c r="J1466" i="17"/>
  <c r="I1466" i="17"/>
  <c r="K1466" i="17"/>
  <c r="AE1466" i="17"/>
  <c r="G1466" i="17"/>
  <c r="AB1466" i="17"/>
  <c r="AD1466" i="17"/>
  <c r="Y1468" i="17"/>
  <c r="R1469" i="17"/>
  <c r="W1468" i="17"/>
  <c r="T1468" i="17"/>
  <c r="Q1467" i="17"/>
  <c r="L1467" i="17" s="1"/>
  <c r="O1467" i="17"/>
  <c r="N1467" i="17"/>
  <c r="E1468" i="17"/>
  <c r="U1468" i="17" s="1"/>
  <c r="M1467" i="17"/>
  <c r="F1467" i="17"/>
  <c r="P1467" i="17"/>
  <c r="X1466" i="17" l="1"/>
  <c r="S1467" i="17"/>
  <c r="I1467" i="17"/>
  <c r="AD1467" i="17"/>
  <c r="AA1467" i="17"/>
  <c r="G1467" i="17"/>
  <c r="AC1467" i="17"/>
  <c r="AE1467" i="17"/>
  <c r="K1467" i="17"/>
  <c r="AB1467" i="17"/>
  <c r="H1467" i="17"/>
  <c r="J1467" i="17"/>
  <c r="AF1467" i="17"/>
  <c r="Y1469" i="17"/>
  <c r="X1467" i="17"/>
  <c r="V1468" i="17"/>
  <c r="AA1468" i="17" s="1"/>
  <c r="R1470" i="17"/>
  <c r="W1469" i="17"/>
  <c r="T1469" i="17"/>
  <c r="Q1468" i="17"/>
  <c r="L1468" i="17" s="1"/>
  <c r="O1468" i="17"/>
  <c r="N1468" i="17"/>
  <c r="P1468" i="17"/>
  <c r="F1468" i="17"/>
  <c r="I1468" i="17" s="1"/>
  <c r="E1469" i="17"/>
  <c r="M1468" i="17"/>
  <c r="Z1468" i="17" l="1"/>
  <c r="S1468" i="17" s="1"/>
  <c r="X1468" i="17" s="1"/>
  <c r="AF1468" i="17"/>
  <c r="K1468" i="17"/>
  <c r="J1468" i="17"/>
  <c r="AD1468" i="17"/>
  <c r="AB1468" i="17"/>
  <c r="H1468" i="17"/>
  <c r="AC1468" i="17"/>
  <c r="G1468" i="17"/>
  <c r="AE1468" i="17"/>
  <c r="Y1470" i="17"/>
  <c r="V1469" i="17"/>
  <c r="U1469" i="17"/>
  <c r="Z1469" i="17" s="1"/>
  <c r="R1471" i="17"/>
  <c r="W1470" i="17"/>
  <c r="T1470" i="17"/>
  <c r="Q1469" i="17"/>
  <c r="L1469" i="17" s="1"/>
  <c r="O1469" i="17"/>
  <c r="N1469" i="17"/>
  <c r="F1469" i="17"/>
  <c r="P1469" i="17"/>
  <c r="E1470" i="17"/>
  <c r="M1469" i="17"/>
  <c r="S1469" i="17" l="1"/>
  <c r="AA1469" i="17"/>
  <c r="K1469" i="17"/>
  <c r="AF1469" i="17"/>
  <c r="AE1469" i="17"/>
  <c r="AC1469" i="17"/>
  <c r="G1469" i="17"/>
  <c r="AD1469" i="17"/>
  <c r="AB1469" i="17"/>
  <c r="H1469" i="17"/>
  <c r="I1469" i="17"/>
  <c r="J1469" i="17"/>
  <c r="Y1471" i="17"/>
  <c r="V1470" i="17"/>
  <c r="U1470" i="17"/>
  <c r="R1472" i="17"/>
  <c r="W1471" i="17"/>
  <c r="T1471" i="17"/>
  <c r="Q1470" i="17"/>
  <c r="L1470" i="17" s="1"/>
  <c r="O1470" i="17"/>
  <c r="N1470" i="17"/>
  <c r="E1471" i="17"/>
  <c r="U1471" i="17" s="1"/>
  <c r="M1470" i="17"/>
  <c r="P1470" i="17"/>
  <c r="F1470" i="17"/>
  <c r="X1469" i="17" l="1"/>
  <c r="Z1470" i="17"/>
  <c r="S1470" i="17" s="1"/>
  <c r="AB1470" i="17"/>
  <c r="AF1470" i="17"/>
  <c r="I1470" i="17"/>
  <c r="H1470" i="17"/>
  <c r="AA1470" i="17"/>
  <c r="X1470" i="17" s="1"/>
  <c r="V1471" i="17"/>
  <c r="Z1471" i="17" s="1"/>
  <c r="S1471" i="17" s="1"/>
  <c r="J1470" i="17"/>
  <c r="AD1470" i="17"/>
  <c r="G1470" i="17"/>
  <c r="AC1470" i="17"/>
  <c r="AE1470" i="17"/>
  <c r="K1470" i="17"/>
  <c r="Y1472" i="17"/>
  <c r="R1473" i="17"/>
  <c r="W1472" i="17"/>
  <c r="T1472" i="17"/>
  <c r="Q1471" i="17"/>
  <c r="L1471" i="17" s="1"/>
  <c r="O1471" i="17"/>
  <c r="N1471" i="17"/>
  <c r="P1471" i="17"/>
  <c r="F1471" i="17"/>
  <c r="I1471" i="17" s="1"/>
  <c r="E1472" i="17"/>
  <c r="M1471" i="17"/>
  <c r="J1471" i="17" l="1"/>
  <c r="AC1471" i="17"/>
  <c r="AA1471" i="17"/>
  <c r="H1471" i="17"/>
  <c r="AB1471" i="17"/>
  <c r="AF1471" i="17"/>
  <c r="AD1471" i="17"/>
  <c r="K1471" i="17"/>
  <c r="G1471" i="17"/>
  <c r="AE1471" i="17"/>
  <c r="Y1473" i="17"/>
  <c r="V1472" i="17"/>
  <c r="U1472" i="17"/>
  <c r="X1471" i="17"/>
  <c r="R1474" i="17"/>
  <c r="W1473" i="17"/>
  <c r="T1473" i="17"/>
  <c r="Q1472" i="17"/>
  <c r="L1472" i="17" s="1"/>
  <c r="O1472" i="17"/>
  <c r="N1472" i="17"/>
  <c r="M1472" i="17"/>
  <c r="P1472" i="17"/>
  <c r="E1473" i="17"/>
  <c r="U1473" i="17" s="1"/>
  <c r="F1472" i="17"/>
  <c r="I1472" i="17" s="1"/>
  <c r="Z1472" i="17" l="1"/>
  <c r="S1472" i="17" s="1"/>
  <c r="AB1472" i="17"/>
  <c r="AA1472" i="17"/>
  <c r="X1472" i="17" s="1"/>
  <c r="K1472" i="17"/>
  <c r="H1472" i="17"/>
  <c r="G1472" i="17"/>
  <c r="AC1472" i="17"/>
  <c r="J1472" i="17"/>
  <c r="AF1472" i="17"/>
  <c r="AE1472" i="17"/>
  <c r="AD1472" i="17"/>
  <c r="Y1474" i="17"/>
  <c r="V1473" i="17"/>
  <c r="Z1473" i="17" s="1"/>
  <c r="S1473" i="17" s="1"/>
  <c r="R1475" i="17"/>
  <c r="W1474" i="17"/>
  <c r="T1474" i="17"/>
  <c r="Q1473" i="17"/>
  <c r="L1473" i="17" s="1"/>
  <c r="O1473" i="17"/>
  <c r="N1473" i="17"/>
  <c r="E1474" i="17"/>
  <c r="V1474" i="17" s="1"/>
  <c r="M1473" i="17"/>
  <c r="P1473" i="17"/>
  <c r="F1473" i="17"/>
  <c r="I1473" i="17" s="1"/>
  <c r="G1473" i="17" l="1"/>
  <c r="AC1473" i="17"/>
  <c r="K1473" i="17"/>
  <c r="AE1473" i="17"/>
  <c r="J1473" i="17"/>
  <c r="AA1473" i="17"/>
  <c r="X1473" i="17" s="1"/>
  <c r="AD1473" i="17"/>
  <c r="H1473" i="17"/>
  <c r="AF1473" i="17"/>
  <c r="AB1473" i="17"/>
  <c r="Y1475" i="17"/>
  <c r="U1474" i="17"/>
  <c r="Z1474" i="17" s="1"/>
  <c r="S1474" i="17" s="1"/>
  <c r="R1476" i="17"/>
  <c r="W1475" i="17"/>
  <c r="T1475" i="17"/>
  <c r="Q1474" i="17"/>
  <c r="L1474" i="17" s="1"/>
  <c r="O1474" i="17"/>
  <c r="N1474" i="17"/>
  <c r="M1474" i="17"/>
  <c r="P1474" i="17"/>
  <c r="F1474" i="17"/>
  <c r="K1474" i="17" s="1"/>
  <c r="E1475" i="17"/>
  <c r="AA1474" i="17" l="1"/>
  <c r="X1474" i="17" s="1"/>
  <c r="AE1474" i="17"/>
  <c r="AD1474" i="17"/>
  <c r="G1474" i="17"/>
  <c r="J1474" i="17"/>
  <c r="AC1474" i="17"/>
  <c r="AB1474" i="17"/>
  <c r="H1474" i="17"/>
  <c r="I1474" i="17"/>
  <c r="AF1474" i="17"/>
  <c r="Y1476" i="17"/>
  <c r="U1475" i="17"/>
  <c r="V1475" i="17"/>
  <c r="R1477" i="17"/>
  <c r="W1476" i="17"/>
  <c r="T1476" i="17"/>
  <c r="Q1475" i="17"/>
  <c r="L1475" i="17" s="1"/>
  <c r="O1475" i="17"/>
  <c r="N1475" i="17"/>
  <c r="F1475" i="17"/>
  <c r="E1476" i="17"/>
  <c r="M1475" i="17"/>
  <c r="P1475" i="17"/>
  <c r="AE1475" i="17" l="1"/>
  <c r="Z1475" i="17"/>
  <c r="S1475" i="17" s="1"/>
  <c r="AA1475" i="17"/>
  <c r="I1475" i="17"/>
  <c r="H1475" i="17"/>
  <c r="AD1475" i="17"/>
  <c r="AC1475" i="17"/>
  <c r="AB1475" i="17"/>
  <c r="J1475" i="17"/>
  <c r="K1475" i="17"/>
  <c r="G1475" i="17"/>
  <c r="AF1475" i="17"/>
  <c r="Y1477" i="17"/>
  <c r="U1476" i="17"/>
  <c r="V1476" i="17"/>
  <c r="R1478" i="17"/>
  <c r="W1477" i="17"/>
  <c r="T1477" i="17"/>
  <c r="Q1476" i="17"/>
  <c r="L1476" i="17" s="1"/>
  <c r="O1476" i="17"/>
  <c r="N1476" i="17"/>
  <c r="E1477" i="17"/>
  <c r="V1477" i="17" s="1"/>
  <c r="F1476" i="17"/>
  <c r="M1476" i="17"/>
  <c r="P1476" i="17"/>
  <c r="X1475" i="17" l="1"/>
  <c r="AC1476" i="17" s="1"/>
  <c r="AA1476" i="17"/>
  <c r="Z1476" i="17"/>
  <c r="S1476" i="17" s="1"/>
  <c r="U1477" i="17"/>
  <c r="Z1477" i="17" s="1"/>
  <c r="I1476" i="17"/>
  <c r="AE1476" i="17"/>
  <c r="J1476" i="17"/>
  <c r="G1476" i="17"/>
  <c r="H1476" i="17"/>
  <c r="K1476" i="17"/>
  <c r="Y1478" i="17"/>
  <c r="R1479" i="17"/>
  <c r="W1478" i="17"/>
  <c r="T1478" i="17"/>
  <c r="Q1477" i="17"/>
  <c r="L1477" i="17" s="1"/>
  <c r="O1477" i="17"/>
  <c r="N1477" i="17"/>
  <c r="F1477" i="17"/>
  <c r="P1477" i="17"/>
  <c r="E1478" i="17"/>
  <c r="M1477" i="17"/>
  <c r="AB1476" i="17" l="1"/>
  <c r="AF1476" i="17"/>
  <c r="AD1476" i="17"/>
  <c r="X1476" i="17"/>
  <c r="AF1477" i="17" s="1"/>
  <c r="S1477" i="17"/>
  <c r="AC1477" i="17"/>
  <c r="AD1477" i="17"/>
  <c r="I1477" i="17"/>
  <c r="AA1477" i="17"/>
  <c r="J1477" i="17"/>
  <c r="G1477" i="17"/>
  <c r="K1477" i="17"/>
  <c r="H1477" i="17"/>
  <c r="Y1479" i="17"/>
  <c r="V1478" i="17"/>
  <c r="U1478" i="17"/>
  <c r="R1480" i="17"/>
  <c r="W1479" i="17"/>
  <c r="T1479" i="17"/>
  <c r="Q1478" i="17"/>
  <c r="L1478" i="17" s="1"/>
  <c r="O1478" i="17"/>
  <c r="N1478" i="17"/>
  <c r="P1478" i="17"/>
  <c r="E1479" i="17"/>
  <c r="V1479" i="17" s="1"/>
  <c r="M1478" i="17"/>
  <c r="F1478" i="17"/>
  <c r="AE1477" i="17" l="1"/>
  <c r="AB1477" i="17"/>
  <c r="X1477" i="17"/>
  <c r="Z1478" i="17"/>
  <c r="S1478" i="17" s="1"/>
  <c r="J1478" i="17"/>
  <c r="AA1478" i="17"/>
  <c r="X1478" i="17" s="1"/>
  <c r="G1478" i="17"/>
  <c r="H1478" i="17"/>
  <c r="K1478" i="17"/>
  <c r="I1478" i="17"/>
  <c r="AC1478" i="17"/>
  <c r="AF1478" i="17"/>
  <c r="U1479" i="17"/>
  <c r="Z1479" i="17" s="1"/>
  <c r="S1479" i="17" s="1"/>
  <c r="AD1478" i="17"/>
  <c r="Y1480" i="17"/>
  <c r="R1481" i="17"/>
  <c r="W1480" i="17"/>
  <c r="T1480" i="17"/>
  <c r="Q1479" i="17"/>
  <c r="L1479" i="17" s="1"/>
  <c r="O1479" i="17"/>
  <c r="N1479" i="17"/>
  <c r="M1479" i="17"/>
  <c r="P1479" i="17"/>
  <c r="E1480" i="17"/>
  <c r="F1479" i="17"/>
  <c r="AB1478" i="17" l="1"/>
  <c r="AE1478" i="17"/>
  <c r="AA1479" i="17"/>
  <c r="AE1479" i="17"/>
  <c r="AD1479" i="17"/>
  <c r="AF1479" i="17"/>
  <c r="AC1479" i="17"/>
  <c r="H1479" i="17"/>
  <c r="G1479" i="17"/>
  <c r="J1479" i="17"/>
  <c r="I1479" i="17"/>
  <c r="AB1479" i="17"/>
  <c r="K1479" i="17"/>
  <c r="Y1481" i="17"/>
  <c r="V1480" i="17"/>
  <c r="X1479" i="17"/>
  <c r="U1480" i="17"/>
  <c r="R1482" i="17"/>
  <c r="W1481" i="17"/>
  <c r="T1481" i="17"/>
  <c r="Q1480" i="17"/>
  <c r="L1480" i="17" s="1"/>
  <c r="O1480" i="17"/>
  <c r="N1480" i="17"/>
  <c r="M1480" i="17"/>
  <c r="F1480" i="17"/>
  <c r="P1480" i="17"/>
  <c r="E1481" i="17"/>
  <c r="V1481" i="17" s="1"/>
  <c r="H1480" i="17" l="1"/>
  <c r="AC1480" i="17"/>
  <c r="AD1480" i="17"/>
  <c r="I1480" i="17"/>
  <c r="AA1480" i="17"/>
  <c r="J1480" i="17"/>
  <c r="Z1480" i="17"/>
  <c r="S1480" i="17" s="1"/>
  <c r="X1480" i="17" s="1"/>
  <c r="K1480" i="17"/>
  <c r="AE1480" i="17"/>
  <c r="AB1480" i="17"/>
  <c r="U1481" i="17"/>
  <c r="AA1481" i="17" s="1"/>
  <c r="G1480" i="17"/>
  <c r="AF1480" i="17"/>
  <c r="Y1482" i="17"/>
  <c r="R1483" i="17"/>
  <c r="W1482" i="17"/>
  <c r="T1482" i="17"/>
  <c r="Q1481" i="17"/>
  <c r="L1481" i="17" s="1"/>
  <c r="O1481" i="17"/>
  <c r="N1481" i="17"/>
  <c r="M1481" i="17"/>
  <c r="E1482" i="17"/>
  <c r="V1482" i="17" s="1"/>
  <c r="F1481" i="17"/>
  <c r="P1481" i="17"/>
  <c r="Z1481" i="17" l="1"/>
  <c r="S1481" i="17" s="1"/>
  <c r="X1481" i="17" s="1"/>
  <c r="K1481" i="17"/>
  <c r="AF1481" i="17"/>
  <c r="AB1481" i="17"/>
  <c r="AE1481" i="17"/>
  <c r="AC1481" i="17"/>
  <c r="G1481" i="17"/>
  <c r="AD1481" i="17"/>
  <c r="J1481" i="17"/>
  <c r="I1481" i="17"/>
  <c r="H1481" i="17"/>
  <c r="Y1483" i="17"/>
  <c r="U1482" i="17"/>
  <c r="Z1482" i="17" s="1"/>
  <c r="R1484" i="17"/>
  <c r="W1483" i="17"/>
  <c r="T1483" i="17"/>
  <c r="Q1482" i="17"/>
  <c r="L1482" i="17" s="1"/>
  <c r="O1482" i="17"/>
  <c r="N1482" i="17"/>
  <c r="E1483" i="17"/>
  <c r="V1483" i="17" s="1"/>
  <c r="M1482" i="17"/>
  <c r="P1482" i="17"/>
  <c r="F1482" i="17"/>
  <c r="H1482" i="17" s="1"/>
  <c r="S1482" i="17" l="1"/>
  <c r="J1482" i="17"/>
  <c r="AA1482" i="17"/>
  <c r="I1482" i="17"/>
  <c r="AE1482" i="17"/>
  <c r="AF1482" i="17"/>
  <c r="AD1482" i="17"/>
  <c r="K1482" i="17"/>
  <c r="AC1482" i="17"/>
  <c r="AB1482" i="17"/>
  <c r="G1482" i="17"/>
  <c r="Y1484" i="17"/>
  <c r="U1483" i="17"/>
  <c r="Z1483" i="17" s="1"/>
  <c r="R1485" i="17"/>
  <c r="W1484" i="17"/>
  <c r="T1484" i="17"/>
  <c r="Q1483" i="17"/>
  <c r="L1483" i="17" s="1"/>
  <c r="O1483" i="17"/>
  <c r="N1483" i="17"/>
  <c r="P1483" i="17"/>
  <c r="E1484" i="17"/>
  <c r="F1483" i="17"/>
  <c r="M1483" i="17"/>
  <c r="S1483" i="17" l="1"/>
  <c r="X1482" i="17"/>
  <c r="AA1483" i="17"/>
  <c r="J1483" i="17"/>
  <c r="AC1483" i="17"/>
  <c r="AE1483" i="17"/>
  <c r="G1483" i="17"/>
  <c r="AD1483" i="17"/>
  <c r="I1483" i="17"/>
  <c r="AB1483" i="17"/>
  <c r="K1483" i="17"/>
  <c r="AF1483" i="17"/>
  <c r="H1483" i="17"/>
  <c r="Y1485" i="17"/>
  <c r="V1484" i="17"/>
  <c r="U1484" i="17"/>
  <c r="R1486" i="17"/>
  <c r="W1485" i="17"/>
  <c r="T1485" i="17"/>
  <c r="Q1484" i="17"/>
  <c r="L1484" i="17" s="1"/>
  <c r="O1484" i="17"/>
  <c r="N1484" i="17"/>
  <c r="E1485" i="17"/>
  <c r="V1485" i="17" s="1"/>
  <c r="F1484" i="17"/>
  <c r="P1484" i="17"/>
  <c r="M1484" i="17"/>
  <c r="X1483" i="17" l="1"/>
  <c r="AD1484" i="17" s="1"/>
  <c r="Z1484" i="17"/>
  <c r="S1484" i="17" s="1"/>
  <c r="H1484" i="17"/>
  <c r="AC1484" i="17"/>
  <c r="AA1484" i="17"/>
  <c r="X1484" i="17" s="1"/>
  <c r="AF1484" i="17"/>
  <c r="I1484" i="17"/>
  <c r="G1484" i="17"/>
  <c r="J1484" i="17"/>
  <c r="K1484" i="17"/>
  <c r="Y1486" i="17"/>
  <c r="U1485" i="17"/>
  <c r="AA1485" i="17" s="1"/>
  <c r="R1487" i="17"/>
  <c r="W1486" i="17"/>
  <c r="T1486" i="17"/>
  <c r="Q1485" i="17"/>
  <c r="L1485" i="17" s="1"/>
  <c r="O1485" i="17"/>
  <c r="N1485" i="17"/>
  <c r="E1486" i="17"/>
  <c r="U1486" i="17" s="1"/>
  <c r="F1485" i="17"/>
  <c r="P1485" i="17"/>
  <c r="M1485" i="17"/>
  <c r="AE1484" i="17" l="1"/>
  <c r="AB1484" i="17"/>
  <c r="H1485" i="17"/>
  <c r="J1485" i="17"/>
  <c r="K1485" i="17"/>
  <c r="Z1485" i="17"/>
  <c r="S1485" i="17" s="1"/>
  <c r="X1485" i="17" s="1"/>
  <c r="AB1485" i="17"/>
  <c r="AE1485" i="17"/>
  <c r="I1485" i="17"/>
  <c r="G1485" i="17"/>
  <c r="AF1485" i="17"/>
  <c r="AD1485" i="17"/>
  <c r="AC1485" i="17"/>
  <c r="Y1487" i="17"/>
  <c r="V1486" i="17"/>
  <c r="Z1486" i="17" s="1"/>
  <c r="S1486" i="17" s="1"/>
  <c r="R1488" i="17"/>
  <c r="W1487" i="17"/>
  <c r="T1487" i="17"/>
  <c r="Q1486" i="17"/>
  <c r="L1486" i="17" s="1"/>
  <c r="O1486" i="17"/>
  <c r="N1486" i="17"/>
  <c r="E1487" i="17"/>
  <c r="V1487" i="17" s="1"/>
  <c r="M1486" i="17"/>
  <c r="F1486" i="17"/>
  <c r="P1486" i="17"/>
  <c r="H1486" i="17" l="1"/>
  <c r="K1486" i="17"/>
  <c r="AA1486" i="17"/>
  <c r="X1486" i="17" s="1"/>
  <c r="J1486" i="17"/>
  <c r="AC1486" i="17"/>
  <c r="G1486" i="17"/>
  <c r="AE1486" i="17"/>
  <c r="AD1486" i="17"/>
  <c r="I1486" i="17"/>
  <c r="AB1486" i="17"/>
  <c r="AF1486" i="17"/>
  <c r="Y1488" i="17"/>
  <c r="U1487" i="17"/>
  <c r="Z1487" i="17" s="1"/>
  <c r="S1487" i="17" s="1"/>
  <c r="R1489" i="17"/>
  <c r="W1488" i="17"/>
  <c r="T1488" i="17"/>
  <c r="Q1487" i="17"/>
  <c r="L1487" i="17" s="1"/>
  <c r="O1487" i="17"/>
  <c r="N1487" i="17"/>
  <c r="E1488" i="17"/>
  <c r="F1487" i="17"/>
  <c r="H1487" i="17" s="1"/>
  <c r="M1487" i="17"/>
  <c r="P1487" i="17"/>
  <c r="AF1487" i="17" l="1"/>
  <c r="AA1487" i="17"/>
  <c r="X1487" i="17" s="1"/>
  <c r="AB1487" i="17"/>
  <c r="AE1487" i="17"/>
  <c r="J1487" i="17"/>
  <c r="G1487" i="17"/>
  <c r="K1487" i="17"/>
  <c r="AC1487" i="17"/>
  <c r="I1487" i="17"/>
  <c r="AD1487" i="17"/>
  <c r="Y1489" i="17"/>
  <c r="U1488" i="17"/>
  <c r="V1488" i="17"/>
  <c r="R1490" i="17"/>
  <c r="W1489" i="17"/>
  <c r="T1489" i="17"/>
  <c r="Q1488" i="17"/>
  <c r="L1488" i="17" s="1"/>
  <c r="O1488" i="17"/>
  <c r="N1488" i="17"/>
  <c r="P1488" i="17"/>
  <c r="E1489" i="17"/>
  <c r="V1489" i="17" s="1"/>
  <c r="M1488" i="17"/>
  <c r="F1488" i="17"/>
  <c r="H1488" i="17" s="1"/>
  <c r="G1488" i="17" l="1"/>
  <c r="J1488" i="17"/>
  <c r="I1488" i="17"/>
  <c r="Z1488" i="17"/>
  <c r="S1488" i="17" s="1"/>
  <c r="AD1488" i="17"/>
  <c r="AA1488" i="17"/>
  <c r="X1488" i="17" s="1"/>
  <c r="AF1488" i="17"/>
  <c r="AE1488" i="17"/>
  <c r="AC1488" i="17"/>
  <c r="K1488" i="17"/>
  <c r="AB1488" i="17"/>
  <c r="Y1490" i="17"/>
  <c r="U1489" i="17"/>
  <c r="Z1489" i="17" s="1"/>
  <c r="S1489" i="17" s="1"/>
  <c r="R1491" i="17"/>
  <c r="W1490" i="17"/>
  <c r="T1490" i="17"/>
  <c r="Q1489" i="17"/>
  <c r="L1489" i="17" s="1"/>
  <c r="O1489" i="17"/>
  <c r="N1489" i="17"/>
  <c r="E1490" i="17"/>
  <c r="V1490" i="17" s="1"/>
  <c r="F1489" i="17"/>
  <c r="J1489" i="17" s="1"/>
  <c r="M1489" i="17"/>
  <c r="P1489" i="17"/>
  <c r="H1489" i="17" l="1"/>
  <c r="K1489" i="17"/>
  <c r="AA1489" i="17"/>
  <c r="AB1489" i="17"/>
  <c r="AF1489" i="17"/>
  <c r="AE1489" i="17"/>
  <c r="AD1489" i="17"/>
  <c r="AC1489" i="17"/>
  <c r="G1489" i="17"/>
  <c r="I1489" i="17"/>
  <c r="Y1491" i="17"/>
  <c r="U1490" i="17"/>
  <c r="Z1490" i="17" s="1"/>
  <c r="S1490" i="17" s="1"/>
  <c r="X1489" i="17"/>
  <c r="R1492" i="17"/>
  <c r="W1491" i="17"/>
  <c r="T1491" i="17"/>
  <c r="Q1490" i="17"/>
  <c r="L1490" i="17" s="1"/>
  <c r="O1490" i="17"/>
  <c r="N1490" i="17"/>
  <c r="P1490" i="17"/>
  <c r="E1491" i="17"/>
  <c r="F1490" i="17"/>
  <c r="J1490" i="17" s="1"/>
  <c r="M1490" i="17"/>
  <c r="AA1490" i="17" l="1"/>
  <c r="X1490" i="17" s="1"/>
  <c r="AC1490" i="17"/>
  <c r="AB1490" i="17"/>
  <c r="H1490" i="17"/>
  <c r="K1490" i="17"/>
  <c r="AF1490" i="17"/>
  <c r="AD1490" i="17"/>
  <c r="I1490" i="17"/>
  <c r="G1490" i="17"/>
  <c r="AE1490" i="17"/>
  <c r="Y1492" i="17"/>
  <c r="V1491" i="17"/>
  <c r="U1491" i="17"/>
  <c r="R1493" i="17"/>
  <c r="W1492" i="17"/>
  <c r="T1492" i="17"/>
  <c r="Q1491" i="17"/>
  <c r="L1491" i="17" s="1"/>
  <c r="O1491" i="17"/>
  <c r="N1491" i="17"/>
  <c r="M1491" i="17"/>
  <c r="P1491" i="17"/>
  <c r="F1491" i="17"/>
  <c r="J1491" i="17" s="1"/>
  <c r="E1492" i="17"/>
  <c r="Z1491" i="17" l="1"/>
  <c r="S1491" i="17" s="1"/>
  <c r="H1491" i="17"/>
  <c r="AC1491" i="17"/>
  <c r="K1491" i="17"/>
  <c r="AB1491" i="17"/>
  <c r="I1491" i="17"/>
  <c r="AA1491" i="17"/>
  <c r="G1491" i="17"/>
  <c r="AD1491" i="17"/>
  <c r="AF1491" i="17"/>
  <c r="AE1491" i="17"/>
  <c r="Y1493" i="17"/>
  <c r="U1492" i="17"/>
  <c r="V1492" i="17"/>
  <c r="R1494" i="17"/>
  <c r="W1493" i="17"/>
  <c r="T1493" i="17"/>
  <c r="Q1492" i="17"/>
  <c r="L1492" i="17" s="1"/>
  <c r="O1492" i="17"/>
  <c r="N1492" i="17"/>
  <c r="E1493" i="17"/>
  <c r="U1493" i="17" s="1"/>
  <c r="F1492" i="17"/>
  <c r="P1492" i="17"/>
  <c r="M1492" i="17"/>
  <c r="H1492" i="17" l="1"/>
  <c r="J1492" i="17"/>
  <c r="X1491" i="17"/>
  <c r="AC1492" i="17" s="1"/>
  <c r="V1493" i="17"/>
  <c r="AA1493" i="17" s="1"/>
  <c r="AA1492" i="17"/>
  <c r="Z1493" i="17"/>
  <c r="K1492" i="17"/>
  <c r="AF1492" i="17"/>
  <c r="Z1492" i="17"/>
  <c r="S1492" i="17" s="1"/>
  <c r="I1492" i="17"/>
  <c r="G1492" i="17"/>
  <c r="AD1492" i="17"/>
  <c r="Y1494" i="17"/>
  <c r="R1495" i="17"/>
  <c r="W1494" i="17"/>
  <c r="T1494" i="17"/>
  <c r="Q1493" i="17"/>
  <c r="L1493" i="17" s="1"/>
  <c r="O1493" i="17"/>
  <c r="N1493" i="17"/>
  <c r="M1493" i="17"/>
  <c r="E1494" i="17"/>
  <c r="F1493" i="17"/>
  <c r="J1493" i="17" s="1"/>
  <c r="P1493" i="17"/>
  <c r="AE1492" i="17" l="1"/>
  <c r="AB1492" i="17"/>
  <c r="S1493" i="17"/>
  <c r="X1492" i="17"/>
  <c r="G1493" i="17"/>
  <c r="I1493" i="17"/>
  <c r="K1493" i="17"/>
  <c r="H1493" i="17"/>
  <c r="Y1495" i="17"/>
  <c r="V1494" i="17"/>
  <c r="U1494" i="17"/>
  <c r="R1496" i="17"/>
  <c r="W1495" i="17"/>
  <c r="T1495" i="17"/>
  <c r="Q1494" i="17"/>
  <c r="L1494" i="17" s="1"/>
  <c r="O1494" i="17"/>
  <c r="N1494" i="17"/>
  <c r="M1494" i="17"/>
  <c r="E1495" i="17"/>
  <c r="F1494" i="17"/>
  <c r="J1494" i="17" s="1"/>
  <c r="P1494" i="17"/>
  <c r="X1493" i="17" l="1"/>
  <c r="Z1494" i="17"/>
  <c r="S1494" i="17" s="1"/>
  <c r="AF1493" i="17"/>
  <c r="AE1493" i="17"/>
  <c r="AC1493" i="17"/>
  <c r="AB1493" i="17"/>
  <c r="AB1494" i="17" s="1"/>
  <c r="AD1493" i="17"/>
  <c r="AD1494" i="17" s="1"/>
  <c r="AA1494" i="17"/>
  <c r="X1494" i="17" s="1"/>
  <c r="G1494" i="17"/>
  <c r="I1494" i="17"/>
  <c r="H1494" i="17"/>
  <c r="K1494" i="17"/>
  <c r="AF1494" i="17"/>
  <c r="AE1494" i="17"/>
  <c r="AC1494" i="17"/>
  <c r="Y1496" i="17"/>
  <c r="V1495" i="17"/>
  <c r="R1497" i="17"/>
  <c r="W1496" i="17"/>
  <c r="T1496" i="17"/>
  <c r="U1495" i="17"/>
  <c r="Q1495" i="17"/>
  <c r="L1495" i="17" s="1"/>
  <c r="O1495" i="17"/>
  <c r="N1495" i="17"/>
  <c r="P1495" i="17"/>
  <c r="E1496" i="17"/>
  <c r="F1495" i="17"/>
  <c r="J1495" i="17" s="1"/>
  <c r="M1495" i="17"/>
  <c r="H1495" i="17" l="1"/>
  <c r="I1495" i="17"/>
  <c r="G1495" i="17"/>
  <c r="AA1495" i="17"/>
  <c r="Z1495" i="17"/>
  <c r="S1495" i="17" s="1"/>
  <c r="K1495" i="17"/>
  <c r="AF1495" i="17"/>
  <c r="AB1495" i="17"/>
  <c r="AE1495" i="17"/>
  <c r="AC1495" i="17"/>
  <c r="AD1495" i="17"/>
  <c r="Y1497" i="17"/>
  <c r="V1496" i="17"/>
  <c r="X1495" i="17"/>
  <c r="U1496" i="17"/>
  <c r="R1498" i="17"/>
  <c r="W1497" i="17"/>
  <c r="T1497" i="17"/>
  <c r="Q1496" i="17"/>
  <c r="L1496" i="17" s="1"/>
  <c r="O1496" i="17"/>
  <c r="N1496" i="17"/>
  <c r="M1496" i="17"/>
  <c r="F1496" i="17"/>
  <c r="I1496" i="17" s="1"/>
  <c r="P1496" i="17"/>
  <c r="E1497" i="17"/>
  <c r="V1497" i="17" s="1"/>
  <c r="Z1496" i="17" l="1"/>
  <c r="S1496" i="17" s="1"/>
  <c r="H1496" i="17"/>
  <c r="AD1496" i="17"/>
  <c r="AA1496" i="17"/>
  <c r="G1496" i="17"/>
  <c r="J1496" i="17"/>
  <c r="AC1496" i="17"/>
  <c r="K1496" i="17"/>
  <c r="AB1496" i="17"/>
  <c r="AF1496" i="17"/>
  <c r="AE1496" i="17"/>
  <c r="Y1498" i="17"/>
  <c r="U1497" i="17"/>
  <c r="Z1497" i="17" s="1"/>
  <c r="R1499" i="17"/>
  <c r="W1498" i="17"/>
  <c r="T1498" i="17"/>
  <c r="Q1497" i="17"/>
  <c r="L1497" i="17" s="1"/>
  <c r="O1497" i="17"/>
  <c r="N1497" i="17"/>
  <c r="E1498" i="17"/>
  <c r="P1497" i="17"/>
  <c r="M1497" i="17"/>
  <c r="F1497" i="17"/>
  <c r="H1497" i="17" s="1"/>
  <c r="S1497" i="17" l="1"/>
  <c r="X1496" i="17"/>
  <c r="AC1497" i="17" s="1"/>
  <c r="G1497" i="17"/>
  <c r="K1497" i="17"/>
  <c r="J1497" i="17"/>
  <c r="I1497" i="17"/>
  <c r="AD1497" i="17"/>
  <c r="AE1497" i="17"/>
  <c r="AA1497" i="17"/>
  <c r="AF1497" i="17"/>
  <c r="Y1499" i="17"/>
  <c r="U1498" i="17"/>
  <c r="V1498" i="17"/>
  <c r="R1500" i="17"/>
  <c r="W1499" i="17"/>
  <c r="T1499" i="17"/>
  <c r="Q1498" i="17"/>
  <c r="L1498" i="17" s="1"/>
  <c r="O1498" i="17"/>
  <c r="N1498" i="17"/>
  <c r="M1498" i="17"/>
  <c r="F1498" i="17"/>
  <c r="H1498" i="17" s="1"/>
  <c r="P1498" i="17"/>
  <c r="E1499" i="17"/>
  <c r="X1497" i="17" l="1"/>
  <c r="AB1497" i="17"/>
  <c r="AB1498" i="17" s="1"/>
  <c r="K1498" i="17"/>
  <c r="Z1498" i="17"/>
  <c r="S1498" i="17" s="1"/>
  <c r="AE1498" i="17"/>
  <c r="AA1498" i="17"/>
  <c r="AD1498" i="17"/>
  <c r="AC1498" i="17"/>
  <c r="G1498" i="17"/>
  <c r="I1498" i="17"/>
  <c r="J1498" i="17"/>
  <c r="AF1498" i="17"/>
  <c r="Y1500" i="17"/>
  <c r="U1499" i="17"/>
  <c r="V1499" i="17"/>
  <c r="R1501" i="17"/>
  <c r="W1500" i="17"/>
  <c r="T1500" i="17"/>
  <c r="Q1499" i="17"/>
  <c r="L1499" i="17" s="1"/>
  <c r="O1499" i="17"/>
  <c r="N1499" i="17"/>
  <c r="F1499" i="17"/>
  <c r="E1500" i="17"/>
  <c r="M1499" i="17"/>
  <c r="P1499" i="17"/>
  <c r="X1498" i="17" l="1"/>
  <c r="AF1499" i="17" s="1"/>
  <c r="J1499" i="17"/>
  <c r="AA1499" i="17"/>
  <c r="K1499" i="17"/>
  <c r="Z1499" i="17"/>
  <c r="S1499" i="17" s="1"/>
  <c r="I1499" i="17"/>
  <c r="G1499" i="17"/>
  <c r="H1499" i="17"/>
  <c r="Y1501" i="17"/>
  <c r="U1500" i="17"/>
  <c r="V1500" i="17"/>
  <c r="R1502" i="17"/>
  <c r="W1501" i="17"/>
  <c r="T1501" i="17"/>
  <c r="Q1500" i="17"/>
  <c r="L1500" i="17" s="1"/>
  <c r="O1500" i="17"/>
  <c r="N1500" i="17"/>
  <c r="P1500" i="17"/>
  <c r="M1500" i="17"/>
  <c r="E1501" i="17"/>
  <c r="U1501" i="17" s="1"/>
  <c r="F1500" i="17"/>
  <c r="X1499" i="17" l="1"/>
  <c r="AF1500" i="17" s="1"/>
  <c r="AE1499" i="17"/>
  <c r="AD1499" i="17"/>
  <c r="AC1499" i="17"/>
  <c r="AB1499" i="17"/>
  <c r="Z1500" i="17"/>
  <c r="S1500" i="17" s="1"/>
  <c r="I1500" i="17"/>
  <c r="AA1500" i="17"/>
  <c r="H1500" i="17"/>
  <c r="K1500" i="17"/>
  <c r="J1500" i="17"/>
  <c r="G1500" i="17"/>
  <c r="Y1502" i="17"/>
  <c r="V1501" i="17"/>
  <c r="Z1501" i="17" s="1"/>
  <c r="R1503" i="17"/>
  <c r="W1502" i="17"/>
  <c r="T1502" i="17"/>
  <c r="Q1501" i="17"/>
  <c r="L1501" i="17" s="1"/>
  <c r="O1501" i="17"/>
  <c r="N1501" i="17"/>
  <c r="E1502" i="17"/>
  <c r="U1502" i="17" s="1"/>
  <c r="M1501" i="17"/>
  <c r="P1501" i="17"/>
  <c r="F1501" i="17"/>
  <c r="AC1500" i="17" l="1"/>
  <c r="AD1500" i="17"/>
  <c r="AB1500" i="17"/>
  <c r="AE1500" i="17"/>
  <c r="AE1501" i="17" s="1"/>
  <c r="I1501" i="17"/>
  <c r="S1501" i="17"/>
  <c r="X1500" i="17"/>
  <c r="AB1501" i="17" s="1"/>
  <c r="AA1501" i="17"/>
  <c r="G1501" i="17"/>
  <c r="H1501" i="17"/>
  <c r="K1501" i="17"/>
  <c r="J1501" i="17"/>
  <c r="Y1503" i="17"/>
  <c r="V1502" i="17"/>
  <c r="Z1502" i="17" s="1"/>
  <c r="R1504" i="17"/>
  <c r="W1503" i="17"/>
  <c r="T1503" i="17"/>
  <c r="Q1502" i="17"/>
  <c r="L1502" i="17" s="1"/>
  <c r="O1502" i="17"/>
  <c r="N1502" i="17"/>
  <c r="P1502" i="17"/>
  <c r="E1503" i="17"/>
  <c r="U1503" i="17" s="1"/>
  <c r="F1502" i="17"/>
  <c r="M1502" i="17"/>
  <c r="AC1501" i="17" l="1"/>
  <c r="I1502" i="17"/>
  <c r="AD1501" i="17"/>
  <c r="AF1501" i="17"/>
  <c r="X1501" i="17"/>
  <c r="AE1502" i="17" s="1"/>
  <c r="S1502" i="17"/>
  <c r="AA1502" i="17"/>
  <c r="K1502" i="17"/>
  <c r="H1502" i="17"/>
  <c r="G1502" i="17"/>
  <c r="J1502" i="17"/>
  <c r="Y1504" i="17"/>
  <c r="V1503" i="17"/>
  <c r="Z1503" i="17" s="1"/>
  <c r="R1505" i="17"/>
  <c r="W1504" i="17"/>
  <c r="T1504" i="17"/>
  <c r="Q1503" i="17"/>
  <c r="L1503" i="17" s="1"/>
  <c r="O1503" i="17"/>
  <c r="N1503" i="17"/>
  <c r="F1503" i="17"/>
  <c r="I1503" i="17" s="1"/>
  <c r="E1504" i="17"/>
  <c r="M1503" i="17"/>
  <c r="P1503" i="17"/>
  <c r="S1503" i="17" l="1"/>
  <c r="AF1502" i="17"/>
  <c r="AC1502" i="17"/>
  <c r="AB1502" i="17"/>
  <c r="AD1502" i="17"/>
  <c r="X1502" i="17"/>
  <c r="AE1503" i="17" s="1"/>
  <c r="AA1503" i="17"/>
  <c r="X1503" i="17" s="1"/>
  <c r="AF1503" i="17"/>
  <c r="H1503" i="17"/>
  <c r="J1503" i="17"/>
  <c r="G1503" i="17"/>
  <c r="K1503" i="17"/>
  <c r="Y1505" i="17"/>
  <c r="V1504" i="17"/>
  <c r="R1506" i="17"/>
  <c r="W1505" i="17"/>
  <c r="T1505" i="17"/>
  <c r="U1504" i="17"/>
  <c r="Q1504" i="17"/>
  <c r="L1504" i="17" s="1"/>
  <c r="O1504" i="17"/>
  <c r="N1504" i="17"/>
  <c r="F1504" i="17"/>
  <c r="M1504" i="17"/>
  <c r="P1504" i="17"/>
  <c r="E1505" i="17"/>
  <c r="V1505" i="17" s="1"/>
  <c r="AD1503" i="17" l="1"/>
  <c r="AB1503" i="17"/>
  <c r="AC1503" i="17"/>
  <c r="AF1504" i="17"/>
  <c r="Z1504" i="17"/>
  <c r="S1504" i="17" s="1"/>
  <c r="AD1504" i="17"/>
  <c r="AA1504" i="17"/>
  <c r="X1504" i="17" s="1"/>
  <c r="G1504" i="17"/>
  <c r="H1504" i="17"/>
  <c r="AE1504" i="17"/>
  <c r="I1504" i="17"/>
  <c r="AC1504" i="17"/>
  <c r="K1504" i="17"/>
  <c r="J1504" i="17"/>
  <c r="AB1504" i="17"/>
  <c r="Y1506" i="17"/>
  <c r="U1505" i="17"/>
  <c r="Z1505" i="17" s="1"/>
  <c r="R1507" i="17"/>
  <c r="W1506" i="17"/>
  <c r="T1506" i="17"/>
  <c r="Q1505" i="17"/>
  <c r="L1505" i="17" s="1"/>
  <c r="O1505" i="17"/>
  <c r="N1505" i="17"/>
  <c r="F1505" i="17"/>
  <c r="P1505" i="17"/>
  <c r="E1506" i="17"/>
  <c r="M1505" i="17"/>
  <c r="S1505" i="17" l="1"/>
  <c r="H1505" i="17"/>
  <c r="G1505" i="17"/>
  <c r="AC1505" i="17"/>
  <c r="J1505" i="17"/>
  <c r="AA1505" i="17"/>
  <c r="X1505" i="17" s="1"/>
  <c r="I1505" i="17"/>
  <c r="AB1505" i="17"/>
  <c r="K1505" i="17"/>
  <c r="AF1505" i="17"/>
  <c r="AD1505" i="17"/>
  <c r="AE1505" i="17"/>
  <c r="Y1507" i="17"/>
  <c r="U1506" i="17"/>
  <c r="V1506" i="17"/>
  <c r="R1508" i="17"/>
  <c r="W1507" i="17"/>
  <c r="T1507" i="17"/>
  <c r="Q1506" i="17"/>
  <c r="L1506" i="17" s="1"/>
  <c r="O1506" i="17"/>
  <c r="N1506" i="17"/>
  <c r="E1507" i="17"/>
  <c r="V1507" i="17" s="1"/>
  <c r="P1506" i="17"/>
  <c r="F1506" i="17"/>
  <c r="J1506" i="17" s="1"/>
  <c r="M1506" i="17"/>
  <c r="Z1506" i="17" l="1"/>
  <c r="S1506" i="17" s="1"/>
  <c r="U1507" i="17"/>
  <c r="Z1507" i="17" s="1"/>
  <c r="AA1506" i="17"/>
  <c r="AD1506" i="17"/>
  <c r="AF1506" i="17"/>
  <c r="I1506" i="17"/>
  <c r="G1506" i="17"/>
  <c r="G1507" i="17" s="1"/>
  <c r="AE1506" i="17"/>
  <c r="AC1506" i="17"/>
  <c r="AB1506" i="17"/>
  <c r="H1506" i="17"/>
  <c r="K1506" i="17"/>
  <c r="Y1508" i="17"/>
  <c r="R1509" i="17"/>
  <c r="W1508" i="17"/>
  <c r="T1508" i="17"/>
  <c r="Q1507" i="17"/>
  <c r="L1507" i="17" s="1"/>
  <c r="O1507" i="17"/>
  <c r="N1507" i="17"/>
  <c r="F1507" i="17"/>
  <c r="P1507" i="17"/>
  <c r="E1508" i="17"/>
  <c r="M1507" i="17"/>
  <c r="X1506" i="17" l="1"/>
  <c r="S1507" i="17"/>
  <c r="H1507" i="17"/>
  <c r="AB1507" i="17"/>
  <c r="AA1507" i="17"/>
  <c r="X1507" i="17" s="1"/>
  <c r="I1507" i="17"/>
  <c r="K1507" i="17"/>
  <c r="AC1507" i="17"/>
  <c r="AD1507" i="17"/>
  <c r="J1507" i="17"/>
  <c r="AF1507" i="17"/>
  <c r="AE1507" i="17"/>
  <c r="Y1509" i="17"/>
  <c r="V1508" i="17"/>
  <c r="U1508" i="17"/>
  <c r="R1510" i="17"/>
  <c r="W1509" i="17"/>
  <c r="T1509" i="17"/>
  <c r="Q1508" i="17"/>
  <c r="L1508" i="17" s="1"/>
  <c r="O1508" i="17"/>
  <c r="N1508" i="17"/>
  <c r="M1508" i="17"/>
  <c r="P1508" i="17"/>
  <c r="E1509" i="17"/>
  <c r="F1508" i="17"/>
  <c r="G1508" i="17" s="1"/>
  <c r="Z1508" i="17" l="1"/>
  <c r="S1508" i="17" s="1"/>
  <c r="AA1508" i="17"/>
  <c r="AF1508" i="17"/>
  <c r="J1508" i="17"/>
  <c r="AE1508" i="17"/>
  <c r="K1508" i="17"/>
  <c r="I1508" i="17"/>
  <c r="H1508" i="17"/>
  <c r="AD1508" i="17"/>
  <c r="AB1508" i="17"/>
  <c r="AC1508" i="17"/>
  <c r="Y1510" i="17"/>
  <c r="U1509" i="17"/>
  <c r="V1509" i="17"/>
  <c r="R1511" i="17"/>
  <c r="W1510" i="17"/>
  <c r="T1510" i="17"/>
  <c r="Q1509" i="17"/>
  <c r="L1509" i="17" s="1"/>
  <c r="O1509" i="17"/>
  <c r="N1509" i="17"/>
  <c r="E1510" i="17"/>
  <c r="V1510" i="17" s="1"/>
  <c r="P1509" i="17"/>
  <c r="F1509" i="17"/>
  <c r="M1509" i="17"/>
  <c r="X1508" i="17" l="1"/>
  <c r="Z1509" i="17"/>
  <c r="S1509" i="17" s="1"/>
  <c r="K1509" i="17"/>
  <c r="AA1509" i="17"/>
  <c r="U1510" i="17"/>
  <c r="Z1510" i="17" s="1"/>
  <c r="J1509" i="17"/>
  <c r="AD1509" i="17"/>
  <c r="AC1509" i="17"/>
  <c r="H1509" i="17"/>
  <c r="AB1509" i="17"/>
  <c r="I1509" i="17"/>
  <c r="G1509" i="17"/>
  <c r="AF1509" i="17"/>
  <c r="AE1509" i="17"/>
  <c r="X1509" i="17"/>
  <c r="Y1511" i="17"/>
  <c r="R1512" i="17"/>
  <c r="W1511" i="17"/>
  <c r="T1511" i="17"/>
  <c r="Q1510" i="17"/>
  <c r="L1510" i="17" s="1"/>
  <c r="O1510" i="17"/>
  <c r="N1510" i="17"/>
  <c r="M1510" i="17"/>
  <c r="F1510" i="17"/>
  <c r="P1510" i="17"/>
  <c r="E1511" i="17"/>
  <c r="V1511" i="17" s="1"/>
  <c r="S1510" i="17" l="1"/>
  <c r="G1510" i="17"/>
  <c r="AB1510" i="17"/>
  <c r="AA1510" i="17"/>
  <c r="AC1510" i="17"/>
  <c r="I1510" i="17"/>
  <c r="AE1510" i="17"/>
  <c r="AD1510" i="17"/>
  <c r="J1510" i="17"/>
  <c r="H1510" i="17"/>
  <c r="K1510" i="17"/>
  <c r="AF1510" i="17"/>
  <c r="Y1512" i="17"/>
  <c r="X1510" i="17"/>
  <c r="U1511" i="17"/>
  <c r="AA1511" i="17" s="1"/>
  <c r="R1513" i="17"/>
  <c r="W1512" i="17"/>
  <c r="T1512" i="17"/>
  <c r="Q1511" i="17"/>
  <c r="L1511" i="17" s="1"/>
  <c r="N1511" i="17"/>
  <c r="O1511" i="17"/>
  <c r="M1511" i="17"/>
  <c r="F1511" i="17"/>
  <c r="AB1511" i="17" s="1"/>
  <c r="E1512" i="17"/>
  <c r="P1511" i="17"/>
  <c r="AF1511" i="17" l="1"/>
  <c r="K1511" i="17"/>
  <c r="Z1511" i="17"/>
  <c r="S1511" i="17" s="1"/>
  <c r="X1511" i="17" s="1"/>
  <c r="AD1511" i="17"/>
  <c r="AC1511" i="17"/>
  <c r="AE1511" i="17"/>
  <c r="I1511" i="17"/>
  <c r="I1512" i="17" s="1"/>
  <c r="J1511" i="17"/>
  <c r="H1511" i="17"/>
  <c r="G1511" i="17"/>
  <c r="Y1513" i="17"/>
  <c r="U1512" i="17"/>
  <c r="V1512" i="17"/>
  <c r="R1514" i="17"/>
  <c r="W1513" i="17"/>
  <c r="T1513" i="17"/>
  <c r="Q1512" i="17"/>
  <c r="L1512" i="17" s="1"/>
  <c r="O1512" i="17"/>
  <c r="N1512" i="17"/>
  <c r="F1512" i="17"/>
  <c r="P1512" i="17"/>
  <c r="M1512" i="17"/>
  <c r="E1513" i="17"/>
  <c r="Z1512" i="17" l="1"/>
  <c r="S1512" i="17" s="1"/>
  <c r="AD1512" i="17"/>
  <c r="G1512" i="17"/>
  <c r="H1512" i="17"/>
  <c r="AA1512" i="17"/>
  <c r="J1512" i="17"/>
  <c r="AB1512" i="17"/>
  <c r="K1512" i="17"/>
  <c r="AC1512" i="17"/>
  <c r="AF1512" i="17"/>
  <c r="AE1512" i="17"/>
  <c r="Y1514" i="17"/>
  <c r="V1513" i="17"/>
  <c r="U1513" i="17"/>
  <c r="R1515" i="17"/>
  <c r="W1514" i="17"/>
  <c r="T1514" i="17"/>
  <c r="Q1513" i="17"/>
  <c r="L1513" i="17" s="1"/>
  <c r="O1513" i="17"/>
  <c r="N1513" i="17"/>
  <c r="P1513" i="17"/>
  <c r="F1513" i="17"/>
  <c r="G1513" i="17" s="1"/>
  <c r="E1514" i="17"/>
  <c r="M1513" i="17"/>
  <c r="Z1513" i="17" l="1"/>
  <c r="X1512" i="17"/>
  <c r="AC1513" i="17" s="1"/>
  <c r="S1513" i="17"/>
  <c r="AA1513" i="17"/>
  <c r="K1513" i="17"/>
  <c r="J1513" i="17"/>
  <c r="I1513" i="17"/>
  <c r="H1513" i="17"/>
  <c r="Y1515" i="17"/>
  <c r="V1514" i="17"/>
  <c r="U1514" i="17"/>
  <c r="R1516" i="17"/>
  <c r="W1515" i="17"/>
  <c r="T1515" i="17"/>
  <c r="Q1514" i="17"/>
  <c r="L1514" i="17" s="1"/>
  <c r="O1514" i="17"/>
  <c r="N1514" i="17"/>
  <c r="M1514" i="17"/>
  <c r="F1514" i="17"/>
  <c r="P1514" i="17"/>
  <c r="E1515" i="17"/>
  <c r="U1515" i="17" s="1"/>
  <c r="AB1513" i="17" l="1"/>
  <c r="AE1513" i="17"/>
  <c r="X1513" i="17"/>
  <c r="AF1513" i="17"/>
  <c r="AF1514" i="17" s="1"/>
  <c r="AD1513" i="17"/>
  <c r="AD1514" i="17" s="1"/>
  <c r="H1514" i="17"/>
  <c r="AA1514" i="17"/>
  <c r="Z1514" i="17"/>
  <c r="S1514" i="17" s="1"/>
  <c r="K1514" i="17"/>
  <c r="J1514" i="17"/>
  <c r="I1514" i="17"/>
  <c r="AE1514" i="17"/>
  <c r="AC1514" i="17"/>
  <c r="G1514" i="17"/>
  <c r="Y1516" i="17"/>
  <c r="V1515" i="17"/>
  <c r="Z1515" i="17" s="1"/>
  <c r="R1517" i="17"/>
  <c r="W1516" i="17"/>
  <c r="T1516" i="17"/>
  <c r="Q1515" i="17"/>
  <c r="L1515" i="17" s="1"/>
  <c r="N1515" i="17"/>
  <c r="O1515" i="17"/>
  <c r="P1515" i="17"/>
  <c r="E1516" i="17"/>
  <c r="M1515" i="17"/>
  <c r="F1515" i="17"/>
  <c r="AB1514" i="17" l="1"/>
  <c r="S1515" i="17"/>
  <c r="X1514" i="17"/>
  <c r="G1515" i="17"/>
  <c r="AA1515" i="17"/>
  <c r="K1515" i="17"/>
  <c r="I1515" i="17"/>
  <c r="AC1515" i="17"/>
  <c r="J1515" i="17"/>
  <c r="H1515" i="17"/>
  <c r="AF1515" i="17"/>
  <c r="AE1515" i="17"/>
  <c r="AD1515" i="17"/>
  <c r="Y1517" i="17"/>
  <c r="X1515" i="17"/>
  <c r="V1516" i="17"/>
  <c r="U1516" i="17"/>
  <c r="R1518" i="17"/>
  <c r="W1517" i="17"/>
  <c r="T1517" i="17"/>
  <c r="Q1516" i="17"/>
  <c r="L1516" i="17" s="1"/>
  <c r="O1516" i="17"/>
  <c r="N1516" i="17"/>
  <c r="P1516" i="17"/>
  <c r="E1517" i="17"/>
  <c r="U1517" i="17" s="1"/>
  <c r="M1516" i="17"/>
  <c r="F1516" i="17"/>
  <c r="AB1515" i="17" l="1"/>
  <c r="AB1516" i="17" s="1"/>
  <c r="Z1516" i="17"/>
  <c r="S1516" i="17" s="1"/>
  <c r="H1516" i="17"/>
  <c r="G1516" i="17"/>
  <c r="I1516" i="17"/>
  <c r="J1516" i="17"/>
  <c r="K1516" i="17"/>
  <c r="AA1516" i="17"/>
  <c r="X1516" i="17" s="1"/>
  <c r="AE1516" i="17"/>
  <c r="AC1516" i="17"/>
  <c r="AF1516" i="17"/>
  <c r="AD1516" i="17"/>
  <c r="Y1518" i="17"/>
  <c r="V1517" i="17"/>
  <c r="Z1517" i="17" s="1"/>
  <c r="S1517" i="17" s="1"/>
  <c r="R1519" i="17"/>
  <c r="W1518" i="17"/>
  <c r="T1518" i="17"/>
  <c r="Q1517" i="17"/>
  <c r="L1517" i="17" s="1"/>
  <c r="O1517" i="17"/>
  <c r="N1517" i="17"/>
  <c r="E1518" i="17"/>
  <c r="M1517" i="17"/>
  <c r="F1517" i="17"/>
  <c r="G1517" i="17" s="1"/>
  <c r="P1517" i="17"/>
  <c r="H1517" i="17" l="1"/>
  <c r="AB1517" i="17"/>
  <c r="AA1517" i="17"/>
  <c r="X1517" i="17" s="1"/>
  <c r="AE1517" i="17"/>
  <c r="J1517" i="17"/>
  <c r="K1517" i="17"/>
  <c r="AF1517" i="17"/>
  <c r="AD1517" i="17"/>
  <c r="I1517" i="17"/>
  <c r="AC1517" i="17"/>
  <c r="Y1519" i="17"/>
  <c r="U1518" i="17"/>
  <c r="V1518" i="17"/>
  <c r="R1520" i="17"/>
  <c r="W1519" i="17"/>
  <c r="T1519" i="17"/>
  <c r="Q1518" i="17"/>
  <c r="L1518" i="17" s="1"/>
  <c r="O1518" i="17"/>
  <c r="N1518" i="17"/>
  <c r="P1518" i="17"/>
  <c r="E1519" i="17"/>
  <c r="U1519" i="17" s="1"/>
  <c r="M1518" i="17"/>
  <c r="F1518" i="17"/>
  <c r="H1518" i="17" s="1"/>
  <c r="G1518" i="17" l="1"/>
  <c r="AA1518" i="17"/>
  <c r="Z1518" i="17"/>
  <c r="S1518" i="17" s="1"/>
  <c r="I1518" i="17"/>
  <c r="AC1518" i="17"/>
  <c r="AD1518" i="17"/>
  <c r="AE1518" i="17"/>
  <c r="K1518" i="17"/>
  <c r="AB1518" i="17"/>
  <c r="AF1518" i="17"/>
  <c r="J1518" i="17"/>
  <c r="Y1520" i="17"/>
  <c r="V1519" i="17"/>
  <c r="Z1519" i="17" s="1"/>
  <c r="S1519" i="17" s="1"/>
  <c r="R1521" i="17"/>
  <c r="W1520" i="17"/>
  <c r="T1520" i="17"/>
  <c r="Q1519" i="17"/>
  <c r="L1519" i="17" s="1"/>
  <c r="O1519" i="17"/>
  <c r="N1519" i="17"/>
  <c r="E1520" i="17"/>
  <c r="V1520" i="17" s="1"/>
  <c r="F1519" i="17"/>
  <c r="H1519" i="17" s="1"/>
  <c r="M1519" i="17"/>
  <c r="P1519" i="17"/>
  <c r="X1518" i="17" l="1"/>
  <c r="AA1519" i="17"/>
  <c r="X1519" i="17" s="1"/>
  <c r="AF1519" i="17"/>
  <c r="AD1519" i="17"/>
  <c r="K1519" i="17"/>
  <c r="AB1519" i="17"/>
  <c r="AE1519" i="17"/>
  <c r="I1519" i="17"/>
  <c r="J1519" i="17"/>
  <c r="AC1519" i="17"/>
  <c r="G1519" i="17"/>
  <c r="Y1521" i="17"/>
  <c r="U1520" i="17"/>
  <c r="Z1520" i="17" s="1"/>
  <c r="S1520" i="17" s="1"/>
  <c r="R1522" i="17"/>
  <c r="W1521" i="17"/>
  <c r="T1521" i="17"/>
  <c r="Q1520" i="17"/>
  <c r="L1520" i="17" s="1"/>
  <c r="O1520" i="17"/>
  <c r="N1520" i="17"/>
  <c r="F1520" i="17"/>
  <c r="H1520" i="17" s="1"/>
  <c r="P1520" i="17"/>
  <c r="E1521" i="17"/>
  <c r="M1520" i="17"/>
  <c r="G1520" i="17" l="1"/>
  <c r="AC1520" i="17"/>
  <c r="AA1520" i="17"/>
  <c r="J1520" i="17"/>
  <c r="I1520" i="17"/>
  <c r="AF1520" i="17"/>
  <c r="K1520" i="17"/>
  <c r="AE1520" i="17"/>
  <c r="AD1520" i="17"/>
  <c r="AB1520" i="17"/>
  <c r="Y1522" i="17"/>
  <c r="X1520" i="17"/>
  <c r="U1521" i="17"/>
  <c r="V1521" i="17"/>
  <c r="R1523" i="17"/>
  <c r="W1522" i="17"/>
  <c r="T1522" i="17"/>
  <c r="Q1521" i="17"/>
  <c r="L1521" i="17" s="1"/>
  <c r="O1521" i="17"/>
  <c r="N1521" i="17"/>
  <c r="P1521" i="17"/>
  <c r="E1522" i="17"/>
  <c r="U1522" i="17" s="1"/>
  <c r="M1521" i="17"/>
  <c r="F1521" i="17"/>
  <c r="Z1521" i="17" l="1"/>
  <c r="S1521" i="17" s="1"/>
  <c r="I1521" i="17"/>
  <c r="AA1521" i="17"/>
  <c r="X1521" i="17" s="1"/>
  <c r="AD1521" i="17"/>
  <c r="K1521" i="17"/>
  <c r="AC1521" i="17"/>
  <c r="G1521" i="17"/>
  <c r="AB1521" i="17"/>
  <c r="H1521" i="17"/>
  <c r="AF1521" i="17"/>
  <c r="AE1521" i="17"/>
  <c r="J1521" i="17"/>
  <c r="Y1523" i="17"/>
  <c r="V1522" i="17"/>
  <c r="AA1522" i="17" s="1"/>
  <c r="R1524" i="17"/>
  <c r="W1523" i="17"/>
  <c r="T1523" i="17"/>
  <c r="Q1522" i="17"/>
  <c r="L1522" i="17" s="1"/>
  <c r="O1522" i="17"/>
  <c r="N1522" i="17"/>
  <c r="E1523" i="17"/>
  <c r="F1522" i="17"/>
  <c r="I1522" i="17" s="1"/>
  <c r="P1522" i="17"/>
  <c r="M1522" i="17"/>
  <c r="AE1522" i="17" l="1"/>
  <c r="Z1522" i="17"/>
  <c r="S1522" i="17" s="1"/>
  <c r="AC1522" i="17"/>
  <c r="AB1522" i="17"/>
  <c r="H1522" i="17"/>
  <c r="AF1522" i="17"/>
  <c r="G1522" i="17"/>
  <c r="K1522" i="17"/>
  <c r="AD1522" i="17"/>
  <c r="J1522" i="17"/>
  <c r="Y1524" i="17"/>
  <c r="X1522" i="17"/>
  <c r="U1523" i="17"/>
  <c r="V1523" i="17"/>
  <c r="R1525" i="17"/>
  <c r="W1524" i="17"/>
  <c r="T1524" i="17"/>
  <c r="Q1523" i="17"/>
  <c r="L1523" i="17" s="1"/>
  <c r="O1523" i="17"/>
  <c r="N1523" i="17"/>
  <c r="E1524" i="17"/>
  <c r="U1524" i="17" s="1"/>
  <c r="M1523" i="17"/>
  <c r="F1523" i="17"/>
  <c r="P1523" i="17"/>
  <c r="Z1523" i="17" l="1"/>
  <c r="S1523" i="17" s="1"/>
  <c r="K1523" i="17"/>
  <c r="AA1523" i="17"/>
  <c r="AF1523" i="17"/>
  <c r="AD1523" i="17"/>
  <c r="AC1523" i="17"/>
  <c r="AB1523" i="17"/>
  <c r="J1523" i="17"/>
  <c r="H1523" i="17"/>
  <c r="AE1523" i="17"/>
  <c r="I1523" i="17"/>
  <c r="G1523" i="17"/>
  <c r="Y1525" i="17"/>
  <c r="V1524" i="17"/>
  <c r="AA1524" i="17" s="1"/>
  <c r="R1526" i="17"/>
  <c r="W1525" i="17"/>
  <c r="T1525" i="17"/>
  <c r="Q1524" i="17"/>
  <c r="L1524" i="17" s="1"/>
  <c r="O1524" i="17"/>
  <c r="N1524" i="17"/>
  <c r="M1524" i="17"/>
  <c r="P1524" i="17"/>
  <c r="E1525" i="17"/>
  <c r="F1524" i="17"/>
  <c r="X1523" i="17" l="1"/>
  <c r="AC1524" i="17"/>
  <c r="AF1524" i="17"/>
  <c r="I1524" i="17"/>
  <c r="AE1524" i="17"/>
  <c r="Z1524" i="17"/>
  <c r="S1524" i="17" s="1"/>
  <c r="X1524" i="17" s="1"/>
  <c r="H1524" i="17"/>
  <c r="AD1524" i="17"/>
  <c r="G1524" i="17"/>
  <c r="J1524" i="17"/>
  <c r="AB1524" i="17"/>
  <c r="K1524" i="17"/>
  <c r="Y1526" i="17"/>
  <c r="V1525" i="17"/>
  <c r="U1525" i="17"/>
  <c r="R1527" i="17"/>
  <c r="W1526" i="17"/>
  <c r="T1526" i="17"/>
  <c r="Q1525" i="17"/>
  <c r="L1525" i="17" s="1"/>
  <c r="O1525" i="17"/>
  <c r="N1525" i="17"/>
  <c r="M1525" i="17"/>
  <c r="F1525" i="17"/>
  <c r="P1525" i="17"/>
  <c r="E1526" i="17"/>
  <c r="U1526" i="17" s="1"/>
  <c r="Z1525" i="17" l="1"/>
  <c r="S1525" i="17" s="1"/>
  <c r="AA1525" i="17"/>
  <c r="AF1525" i="17"/>
  <c r="AB1525" i="17"/>
  <c r="V1526" i="17"/>
  <c r="Z1526" i="17" s="1"/>
  <c r="S1526" i="17" s="1"/>
  <c r="AE1525" i="17"/>
  <c r="AD1525" i="17"/>
  <c r="G1525" i="17"/>
  <c r="AC1525" i="17"/>
  <c r="K1525" i="17"/>
  <c r="I1525" i="17"/>
  <c r="J1525" i="17"/>
  <c r="H1525" i="17"/>
  <c r="X1525" i="17"/>
  <c r="Y1527" i="17"/>
  <c r="R1528" i="17"/>
  <c r="W1527" i="17"/>
  <c r="T1527" i="17"/>
  <c r="Q1526" i="17"/>
  <c r="L1526" i="17" s="1"/>
  <c r="O1526" i="17"/>
  <c r="N1526" i="17"/>
  <c r="E1527" i="17"/>
  <c r="M1526" i="17"/>
  <c r="F1526" i="17"/>
  <c r="P1526" i="17"/>
  <c r="AA1526" i="17" l="1"/>
  <c r="I1526" i="17"/>
  <c r="J1526" i="17"/>
  <c r="K1526" i="17"/>
  <c r="G1526" i="17"/>
  <c r="H1526" i="17"/>
  <c r="AD1526" i="17"/>
  <c r="AB1526" i="17"/>
  <c r="AE1526" i="17"/>
  <c r="AC1526" i="17"/>
  <c r="AF1526" i="17"/>
  <c r="Y1528" i="17"/>
  <c r="V1527" i="17"/>
  <c r="U1527" i="17"/>
  <c r="X1526" i="17"/>
  <c r="R1529" i="17"/>
  <c r="W1528" i="17"/>
  <c r="T1528" i="17"/>
  <c r="Q1527" i="17"/>
  <c r="L1527" i="17" s="1"/>
  <c r="O1527" i="17"/>
  <c r="N1527" i="17"/>
  <c r="F1527" i="17"/>
  <c r="M1527" i="17"/>
  <c r="E1528" i="17"/>
  <c r="P1527" i="17"/>
  <c r="G1527" i="17" l="1"/>
  <c r="AA1527" i="17"/>
  <c r="Z1527" i="17"/>
  <c r="S1527" i="17" s="1"/>
  <c r="H1527" i="17"/>
  <c r="K1527" i="17"/>
  <c r="I1527" i="17"/>
  <c r="AF1527" i="17"/>
  <c r="J1527" i="17"/>
  <c r="AD1527" i="17"/>
  <c r="AE1527" i="17"/>
  <c r="AB1527" i="17"/>
  <c r="AC1527" i="17"/>
  <c r="X1527" i="17"/>
  <c r="Y1529" i="17"/>
  <c r="U1528" i="17"/>
  <c r="V1528" i="17"/>
  <c r="R1530" i="17"/>
  <c r="W1529" i="17"/>
  <c r="T1529" i="17"/>
  <c r="Q1528" i="17"/>
  <c r="L1528" i="17" s="1"/>
  <c r="O1528" i="17"/>
  <c r="N1528" i="17"/>
  <c r="M1528" i="17"/>
  <c r="F1528" i="17"/>
  <c r="P1528" i="17"/>
  <c r="E1529" i="17"/>
  <c r="V1529" i="17" s="1"/>
  <c r="AA1528" i="17" l="1"/>
  <c r="Z1528" i="17"/>
  <c r="S1528" i="17" s="1"/>
  <c r="K1528" i="17"/>
  <c r="AC1528" i="17"/>
  <c r="G1528" i="17"/>
  <c r="AF1528" i="17"/>
  <c r="AB1528" i="17"/>
  <c r="I1528" i="17"/>
  <c r="J1528" i="17"/>
  <c r="AD1528" i="17"/>
  <c r="AE1528" i="17"/>
  <c r="H1528" i="17"/>
  <c r="Y1530" i="17"/>
  <c r="U1529" i="17"/>
  <c r="AA1529" i="17" s="1"/>
  <c r="R1531" i="17"/>
  <c r="W1530" i="17"/>
  <c r="T1530" i="17"/>
  <c r="Q1529" i="17"/>
  <c r="L1529" i="17" s="1"/>
  <c r="O1529" i="17"/>
  <c r="N1529" i="17"/>
  <c r="P1529" i="17"/>
  <c r="F1529" i="17"/>
  <c r="E1530" i="17"/>
  <c r="M1529" i="17"/>
  <c r="X1528" i="17" l="1"/>
  <c r="AE1529" i="17" s="1"/>
  <c r="G1529" i="17"/>
  <c r="I1529" i="17"/>
  <c r="Z1529" i="17"/>
  <c r="S1529" i="17" s="1"/>
  <c r="K1529" i="17"/>
  <c r="H1529" i="17"/>
  <c r="AD1529" i="17"/>
  <c r="J1529" i="17"/>
  <c r="Y1531" i="17"/>
  <c r="V1530" i="17"/>
  <c r="U1530" i="17"/>
  <c r="R1532" i="17"/>
  <c r="W1531" i="17"/>
  <c r="T1531" i="17"/>
  <c r="Q1530" i="17"/>
  <c r="L1530" i="17" s="1"/>
  <c r="O1530" i="17"/>
  <c r="N1530" i="17"/>
  <c r="M1530" i="17"/>
  <c r="F1530" i="17"/>
  <c r="G1530" i="17" s="1"/>
  <c r="E1531" i="17"/>
  <c r="P1530" i="17"/>
  <c r="AF1529" i="17" l="1"/>
  <c r="X1529" i="17"/>
  <c r="AB1529" i="17"/>
  <c r="AB1530" i="17" s="1"/>
  <c r="AC1529" i="17"/>
  <c r="AC1530" i="17" s="1"/>
  <c r="H1530" i="17"/>
  <c r="H1531" i="17" s="1"/>
  <c r="AE1530" i="17"/>
  <c r="Z1530" i="17"/>
  <c r="S1530" i="17" s="1"/>
  <c r="AA1530" i="17"/>
  <c r="J1530" i="17"/>
  <c r="K1530" i="17"/>
  <c r="AF1530" i="17"/>
  <c r="I1530" i="17"/>
  <c r="AD1530" i="17"/>
  <c r="Y1532" i="17"/>
  <c r="U1531" i="17"/>
  <c r="V1531" i="17"/>
  <c r="R1533" i="17"/>
  <c r="W1532" i="17"/>
  <c r="T1532" i="17"/>
  <c r="Q1531" i="17"/>
  <c r="L1531" i="17" s="1"/>
  <c r="O1531" i="17"/>
  <c r="N1531" i="17"/>
  <c r="P1531" i="17"/>
  <c r="E1532" i="17"/>
  <c r="F1531" i="17"/>
  <c r="G1531" i="17" s="1"/>
  <c r="M1531" i="17"/>
  <c r="X1530" i="17" l="1"/>
  <c r="AE1531" i="17" s="1"/>
  <c r="J1531" i="17"/>
  <c r="K1531" i="17"/>
  <c r="I1531" i="17"/>
  <c r="AD1531" i="17"/>
  <c r="Z1531" i="17"/>
  <c r="S1531" i="17" s="1"/>
  <c r="AA1531" i="17"/>
  <c r="AB1531" i="17"/>
  <c r="AC1531" i="17"/>
  <c r="AF1531" i="17"/>
  <c r="Y1533" i="17"/>
  <c r="U1532" i="17"/>
  <c r="V1532" i="17"/>
  <c r="R1534" i="17"/>
  <c r="W1533" i="17"/>
  <c r="T1533" i="17"/>
  <c r="Q1532" i="17"/>
  <c r="L1532" i="17" s="1"/>
  <c r="O1532" i="17"/>
  <c r="N1532" i="17"/>
  <c r="P1532" i="17"/>
  <c r="E1533" i="17"/>
  <c r="U1533" i="17" s="1"/>
  <c r="M1532" i="17"/>
  <c r="F1532" i="17"/>
  <c r="G1532" i="17" s="1"/>
  <c r="Z1532" i="17" l="1"/>
  <c r="S1532" i="17" s="1"/>
  <c r="X1531" i="17"/>
  <c r="AD1532" i="17" s="1"/>
  <c r="AA1532" i="17"/>
  <c r="AF1532" i="17"/>
  <c r="AE1532" i="17"/>
  <c r="AC1532" i="17"/>
  <c r="J1532" i="17"/>
  <c r="I1532" i="17"/>
  <c r="H1532" i="17"/>
  <c r="K1532" i="17"/>
  <c r="Y1534" i="17"/>
  <c r="V1533" i="17"/>
  <c r="AA1533" i="17" s="1"/>
  <c r="R1535" i="17"/>
  <c r="W1534" i="17"/>
  <c r="T1534" i="17"/>
  <c r="Q1533" i="17"/>
  <c r="L1533" i="17" s="1"/>
  <c r="O1533" i="17"/>
  <c r="N1533" i="17"/>
  <c r="E1534" i="17"/>
  <c r="V1534" i="17" s="1"/>
  <c r="F1533" i="17"/>
  <c r="G1533" i="17" s="1"/>
  <c r="P1533" i="17"/>
  <c r="M1533" i="17"/>
  <c r="AB1532" i="17" l="1"/>
  <c r="X1532" i="17"/>
  <c r="AE1533" i="17" s="1"/>
  <c r="H1533" i="17"/>
  <c r="Z1533" i="17"/>
  <c r="S1533" i="17" s="1"/>
  <c r="I1533" i="17"/>
  <c r="AB1533" i="17"/>
  <c r="AD1533" i="17"/>
  <c r="AC1533" i="17"/>
  <c r="J1533" i="17"/>
  <c r="K1533" i="17"/>
  <c r="AF1533" i="17"/>
  <c r="Y1535" i="17"/>
  <c r="X1533" i="17"/>
  <c r="U1534" i="17"/>
  <c r="Z1534" i="17" s="1"/>
  <c r="S1534" i="17" s="1"/>
  <c r="R1536" i="17"/>
  <c r="W1535" i="17"/>
  <c r="T1535" i="17"/>
  <c r="Q1534" i="17"/>
  <c r="L1534" i="17" s="1"/>
  <c r="O1534" i="17"/>
  <c r="N1534" i="17"/>
  <c r="P1534" i="17"/>
  <c r="E1535" i="17"/>
  <c r="F1534" i="17"/>
  <c r="H1534" i="17" s="1"/>
  <c r="M1534" i="17"/>
  <c r="AA1534" i="17" l="1"/>
  <c r="X1534" i="17" s="1"/>
  <c r="K1534" i="17"/>
  <c r="J1534" i="17"/>
  <c r="AC1534" i="17"/>
  <c r="I1534" i="17"/>
  <c r="G1534" i="17"/>
  <c r="AF1534" i="17"/>
  <c r="AE1534" i="17"/>
  <c r="AB1534" i="17"/>
  <c r="AD1534" i="17"/>
  <c r="Y1536" i="17"/>
  <c r="U1535" i="17"/>
  <c r="V1535" i="17"/>
  <c r="R1537" i="17"/>
  <c r="W1536" i="17"/>
  <c r="T1536" i="17"/>
  <c r="Q1535" i="17"/>
  <c r="L1535" i="17" s="1"/>
  <c r="O1535" i="17"/>
  <c r="N1535" i="17"/>
  <c r="E1536" i="17"/>
  <c r="U1536" i="17" s="1"/>
  <c r="F1535" i="17"/>
  <c r="K1535" i="17" s="1"/>
  <c r="M1535" i="17"/>
  <c r="P1535" i="17"/>
  <c r="Z1535" i="17" l="1"/>
  <c r="S1535" i="17" s="1"/>
  <c r="G1535" i="17"/>
  <c r="J1535" i="17"/>
  <c r="I1535" i="17"/>
  <c r="AB1535" i="17"/>
  <c r="H1535" i="17"/>
  <c r="AA1535" i="17"/>
  <c r="X1535" i="17" s="1"/>
  <c r="AF1535" i="17"/>
  <c r="AD1535" i="17"/>
  <c r="AC1535" i="17"/>
  <c r="AE1535" i="17"/>
  <c r="Y1537" i="17"/>
  <c r="V1536" i="17"/>
  <c r="AA1536" i="17" s="1"/>
  <c r="R1538" i="17"/>
  <c r="W1537" i="17"/>
  <c r="T1537" i="17"/>
  <c r="Q1536" i="17"/>
  <c r="L1536" i="17" s="1"/>
  <c r="O1536" i="17"/>
  <c r="N1536" i="17"/>
  <c r="M1536" i="17"/>
  <c r="P1536" i="17"/>
  <c r="E1537" i="17"/>
  <c r="F1536" i="17"/>
  <c r="J1536" i="17" s="1"/>
  <c r="Z1536" i="17" l="1"/>
  <c r="S1536" i="17" s="1"/>
  <c r="X1536" i="17" s="1"/>
  <c r="AC1536" i="17"/>
  <c r="AD1536" i="17"/>
  <c r="G1536" i="17"/>
  <c r="AB1536" i="17"/>
  <c r="I1536" i="17"/>
  <c r="H1536" i="17"/>
  <c r="AE1536" i="17"/>
  <c r="AF1536" i="17"/>
  <c r="K1536" i="17"/>
  <c r="Y1538" i="17"/>
  <c r="V1537" i="17"/>
  <c r="U1537" i="17"/>
  <c r="R1539" i="17"/>
  <c r="W1538" i="17"/>
  <c r="T1538" i="17"/>
  <c r="Q1537" i="17"/>
  <c r="L1537" i="17" s="1"/>
  <c r="O1537" i="17"/>
  <c r="N1537" i="17"/>
  <c r="P1537" i="17"/>
  <c r="E1538" i="17"/>
  <c r="V1538" i="17" s="1"/>
  <c r="M1537" i="17"/>
  <c r="F1537" i="17"/>
  <c r="G1537" i="17" s="1"/>
  <c r="H1537" i="17" l="1"/>
  <c r="I1537" i="17"/>
  <c r="AD1537" i="17"/>
  <c r="Z1537" i="17"/>
  <c r="S1537" i="17" s="1"/>
  <c r="AA1537" i="17"/>
  <c r="AE1537" i="17"/>
  <c r="J1537" i="17"/>
  <c r="AC1537" i="17"/>
  <c r="K1537" i="17"/>
  <c r="AB1537" i="17"/>
  <c r="AF1537" i="17"/>
  <c r="Y1539" i="17"/>
  <c r="U1538" i="17"/>
  <c r="AA1538" i="17" s="1"/>
  <c r="X1537" i="17"/>
  <c r="R1540" i="17"/>
  <c r="W1539" i="17"/>
  <c r="T1539" i="17"/>
  <c r="Q1538" i="17"/>
  <c r="L1538" i="17" s="1"/>
  <c r="O1538" i="17"/>
  <c r="N1538" i="17"/>
  <c r="E1539" i="17"/>
  <c r="V1539" i="17" s="1"/>
  <c r="M1538" i="17"/>
  <c r="F1538" i="17"/>
  <c r="G1538" i="17" s="1"/>
  <c r="P1538" i="17"/>
  <c r="Z1538" i="17" l="1"/>
  <c r="S1538" i="17" s="1"/>
  <c r="X1538" i="17" s="1"/>
  <c r="H1538" i="17"/>
  <c r="AC1538" i="17"/>
  <c r="AB1538" i="17"/>
  <c r="K1538" i="17"/>
  <c r="J1538" i="17"/>
  <c r="AE1538" i="17"/>
  <c r="AF1538" i="17"/>
  <c r="AD1538" i="17"/>
  <c r="I1538" i="17"/>
  <c r="Y1540" i="17"/>
  <c r="U1539" i="17"/>
  <c r="Z1539" i="17" s="1"/>
  <c r="R1541" i="17"/>
  <c r="W1540" i="17"/>
  <c r="T1540" i="17"/>
  <c r="Q1539" i="17"/>
  <c r="L1539" i="17" s="1"/>
  <c r="O1539" i="17"/>
  <c r="N1539" i="17"/>
  <c r="P1539" i="17"/>
  <c r="M1539" i="17"/>
  <c r="E1540" i="17"/>
  <c r="F1539" i="17"/>
  <c r="G1539" i="17" s="1"/>
  <c r="S1539" i="17" l="1"/>
  <c r="J1539" i="17"/>
  <c r="AB1539" i="17"/>
  <c r="H1539" i="17"/>
  <c r="AA1539" i="17"/>
  <c r="I1539" i="17"/>
  <c r="K1539" i="17"/>
  <c r="AF1539" i="17"/>
  <c r="AE1539" i="17"/>
  <c r="AD1539" i="17"/>
  <c r="AC1539" i="17"/>
  <c r="Y1541" i="17"/>
  <c r="U1540" i="17"/>
  <c r="V1540" i="17"/>
  <c r="R1542" i="17"/>
  <c r="W1541" i="17"/>
  <c r="T1541" i="17"/>
  <c r="Q1540" i="17"/>
  <c r="L1540" i="17" s="1"/>
  <c r="O1540" i="17"/>
  <c r="N1540" i="17"/>
  <c r="P1540" i="17"/>
  <c r="F1540" i="17"/>
  <c r="J1540" i="17" s="1"/>
  <c r="E1541" i="17"/>
  <c r="M1540" i="17"/>
  <c r="X1539" i="17" l="1"/>
  <c r="I1540" i="17"/>
  <c r="G1540" i="17"/>
  <c r="AC1540" i="17"/>
  <c r="Z1540" i="17"/>
  <c r="S1540" i="17" s="1"/>
  <c r="AA1540" i="17"/>
  <c r="H1540" i="17"/>
  <c r="K1540" i="17"/>
  <c r="AE1540" i="17"/>
  <c r="AB1540" i="17"/>
  <c r="AF1540" i="17"/>
  <c r="AD1540" i="17"/>
  <c r="Y1542" i="17"/>
  <c r="U1541" i="17"/>
  <c r="V1541" i="17"/>
  <c r="R1543" i="17"/>
  <c r="W1542" i="17"/>
  <c r="T1542" i="17"/>
  <c r="Q1541" i="17"/>
  <c r="L1541" i="17" s="1"/>
  <c r="O1541" i="17"/>
  <c r="N1541" i="17"/>
  <c r="M1541" i="17"/>
  <c r="F1541" i="17"/>
  <c r="I1541" i="17" s="1"/>
  <c r="P1541" i="17"/>
  <c r="E1542" i="17"/>
  <c r="V1542" i="17" s="1"/>
  <c r="X1540" i="17" l="1"/>
  <c r="AF1541" i="17" s="1"/>
  <c r="H1541" i="17"/>
  <c r="Z1541" i="17"/>
  <c r="S1541" i="17" s="1"/>
  <c r="G1541" i="17"/>
  <c r="AA1541" i="17"/>
  <c r="K1541" i="17"/>
  <c r="J1541" i="17"/>
  <c r="Y1543" i="17"/>
  <c r="U1542" i="17"/>
  <c r="Z1542" i="17" s="1"/>
  <c r="R1544" i="17"/>
  <c r="W1543" i="17"/>
  <c r="T1543" i="17"/>
  <c r="Q1542" i="17"/>
  <c r="L1542" i="17" s="1"/>
  <c r="O1542" i="17"/>
  <c r="N1542" i="17"/>
  <c r="F1542" i="17"/>
  <c r="I1542" i="17" s="1"/>
  <c r="M1542" i="17"/>
  <c r="P1542" i="17"/>
  <c r="E1543" i="17"/>
  <c r="S1542" i="17" l="1"/>
  <c r="X1541" i="17"/>
  <c r="AF1542" i="17" s="1"/>
  <c r="AD1541" i="17"/>
  <c r="AD1542" i="17" s="1"/>
  <c r="AE1541" i="17"/>
  <c r="AE1542" i="17" s="1"/>
  <c r="AC1541" i="17"/>
  <c r="AC1542" i="17" s="1"/>
  <c r="AB1541" i="17"/>
  <c r="AB1542" i="17" s="1"/>
  <c r="J1542" i="17"/>
  <c r="AA1542" i="17"/>
  <c r="G1542" i="17"/>
  <c r="K1542" i="17"/>
  <c r="H1542" i="17"/>
  <c r="Y1544" i="17"/>
  <c r="U1543" i="17"/>
  <c r="V1543" i="17"/>
  <c r="R1545" i="17"/>
  <c r="W1544" i="17"/>
  <c r="T1544" i="17"/>
  <c r="Q1543" i="17"/>
  <c r="L1543" i="17" s="1"/>
  <c r="O1543" i="17"/>
  <c r="N1543" i="17"/>
  <c r="F1543" i="17"/>
  <c r="E1544" i="17"/>
  <c r="V1544" i="17" s="1"/>
  <c r="P1543" i="17"/>
  <c r="M1543" i="17"/>
  <c r="X1542" i="17" l="1"/>
  <c r="Z1543" i="17"/>
  <c r="S1543" i="17" s="1"/>
  <c r="AA1543" i="17"/>
  <c r="U1544" i="17"/>
  <c r="AA1544" i="17" s="1"/>
  <c r="AC1543" i="17"/>
  <c r="G1543" i="17"/>
  <c r="H1543" i="17"/>
  <c r="AB1543" i="17"/>
  <c r="AD1543" i="17"/>
  <c r="AF1543" i="17"/>
  <c r="K1543" i="17"/>
  <c r="AE1543" i="17"/>
  <c r="J1543" i="17"/>
  <c r="I1543" i="17"/>
  <c r="Y1545" i="17"/>
  <c r="R1546" i="17"/>
  <c r="W1545" i="17"/>
  <c r="T1545" i="17"/>
  <c r="Q1544" i="17"/>
  <c r="L1544" i="17" s="1"/>
  <c r="O1544" i="17"/>
  <c r="N1544" i="17"/>
  <c r="M1544" i="17"/>
  <c r="P1544" i="17"/>
  <c r="E1545" i="17"/>
  <c r="F1544" i="17"/>
  <c r="X1543" i="17" l="1"/>
  <c r="AF1544" i="17" s="1"/>
  <c r="Z1544" i="17"/>
  <c r="S1544" i="17" s="1"/>
  <c r="I1544" i="17"/>
  <c r="J1544" i="17"/>
  <c r="G1544" i="17"/>
  <c r="H1544" i="17"/>
  <c r="K1544" i="17"/>
  <c r="Y1546" i="17"/>
  <c r="U1545" i="17"/>
  <c r="V1545" i="17"/>
  <c r="R1547" i="17"/>
  <c r="W1546" i="17"/>
  <c r="T1546" i="17"/>
  <c r="Q1545" i="17"/>
  <c r="L1545" i="17" s="1"/>
  <c r="O1545" i="17"/>
  <c r="N1545" i="17"/>
  <c r="E1546" i="17"/>
  <c r="U1546" i="17" s="1"/>
  <c r="M1545" i="17"/>
  <c r="F1545" i="17"/>
  <c r="P1545" i="17"/>
  <c r="AD1544" i="17" l="1"/>
  <c r="AC1544" i="17"/>
  <c r="AB1544" i="17"/>
  <c r="X1544" i="17"/>
  <c r="AF1545" i="17" s="1"/>
  <c r="AE1544" i="17"/>
  <c r="H1545" i="17"/>
  <c r="G1545" i="17"/>
  <c r="V1546" i="17"/>
  <c r="AA1546" i="17" s="1"/>
  <c r="Z1545" i="17"/>
  <c r="S1545" i="17" s="1"/>
  <c r="AA1545" i="17"/>
  <c r="K1545" i="17"/>
  <c r="J1545" i="17"/>
  <c r="AC1545" i="17"/>
  <c r="I1545" i="17"/>
  <c r="AE1545" i="17"/>
  <c r="Y1547" i="17"/>
  <c r="R1548" i="17"/>
  <c r="W1547" i="17"/>
  <c r="T1547" i="17"/>
  <c r="Q1546" i="17"/>
  <c r="L1546" i="17" s="1"/>
  <c r="O1546" i="17"/>
  <c r="N1546" i="17"/>
  <c r="F1546" i="17"/>
  <c r="M1546" i="17"/>
  <c r="P1546" i="17"/>
  <c r="E1547" i="17"/>
  <c r="AD1545" i="17" l="1"/>
  <c r="AB1545" i="17"/>
  <c r="G1546" i="17"/>
  <c r="X1545" i="17"/>
  <c r="AF1546" i="17" s="1"/>
  <c r="Z1546" i="17"/>
  <c r="S1546" i="17" s="1"/>
  <c r="K1546" i="17"/>
  <c r="J1546" i="17"/>
  <c r="AD1546" i="17"/>
  <c r="I1546" i="17"/>
  <c r="H1546" i="17"/>
  <c r="Y1548" i="17"/>
  <c r="V1547" i="17"/>
  <c r="U1547" i="17"/>
  <c r="R1549" i="17"/>
  <c r="W1548" i="17"/>
  <c r="T1548" i="17"/>
  <c r="Q1547" i="17"/>
  <c r="L1547" i="17" s="1"/>
  <c r="O1547" i="17"/>
  <c r="N1547" i="17"/>
  <c r="P1547" i="17"/>
  <c r="M1547" i="17"/>
  <c r="F1547" i="17"/>
  <c r="E1548" i="17"/>
  <c r="V1548" i="17" s="1"/>
  <c r="Z1547" i="17" l="1"/>
  <c r="J1547" i="17"/>
  <c r="AB1546" i="17"/>
  <c r="AE1546" i="17"/>
  <c r="AC1546" i="17"/>
  <c r="X1546" i="17"/>
  <c r="AB1547" i="17" s="1"/>
  <c r="S1547" i="17"/>
  <c r="AA1547" i="17"/>
  <c r="H1547" i="17"/>
  <c r="I1547" i="17"/>
  <c r="U1548" i="17"/>
  <c r="Z1548" i="17" s="1"/>
  <c r="G1547" i="17"/>
  <c r="K1547" i="17"/>
  <c r="Y1549" i="17"/>
  <c r="R1550" i="17"/>
  <c r="W1549" i="17"/>
  <c r="T1549" i="17"/>
  <c r="Q1548" i="17"/>
  <c r="L1548" i="17" s="1"/>
  <c r="O1548" i="17"/>
  <c r="N1548" i="17"/>
  <c r="M1548" i="17"/>
  <c r="F1548" i="17"/>
  <c r="E1549" i="17"/>
  <c r="P1548" i="17"/>
  <c r="AF1547" i="17" l="1"/>
  <c r="AD1547" i="17"/>
  <c r="S1548" i="17"/>
  <c r="AE1547" i="17"/>
  <c r="AC1547" i="17"/>
  <c r="X1547" i="17"/>
  <c r="AB1548" i="17" s="1"/>
  <c r="AA1548" i="17"/>
  <c r="K1548" i="17"/>
  <c r="J1548" i="17"/>
  <c r="H1548" i="17"/>
  <c r="G1548" i="17"/>
  <c r="I1548" i="17"/>
  <c r="Y1550" i="17"/>
  <c r="V1549" i="17"/>
  <c r="U1549" i="17"/>
  <c r="R1551" i="17"/>
  <c r="W1550" i="17"/>
  <c r="T1550" i="17"/>
  <c r="Q1549" i="17"/>
  <c r="L1549" i="17" s="1"/>
  <c r="O1549" i="17"/>
  <c r="N1549" i="17"/>
  <c r="M1549" i="17"/>
  <c r="F1549" i="17"/>
  <c r="P1549" i="17"/>
  <c r="E1550" i="17"/>
  <c r="I1549" i="17" l="1"/>
  <c r="AC1548" i="17"/>
  <c r="X1548" i="17"/>
  <c r="AB1549" i="17" s="1"/>
  <c r="AD1548" i="17"/>
  <c r="AE1548" i="17"/>
  <c r="AE1549" i="17" s="1"/>
  <c r="AF1548" i="17"/>
  <c r="AF1549" i="17" s="1"/>
  <c r="K1549" i="17"/>
  <c r="AD1549" i="17"/>
  <c r="H1549" i="17"/>
  <c r="Z1549" i="17"/>
  <c r="S1549" i="17" s="1"/>
  <c r="J1549" i="17"/>
  <c r="AA1549" i="17"/>
  <c r="G1549" i="17"/>
  <c r="Y1551" i="17"/>
  <c r="V1550" i="17"/>
  <c r="U1550" i="17"/>
  <c r="R1552" i="17"/>
  <c r="W1551" i="17"/>
  <c r="T1551" i="17"/>
  <c r="Q1550" i="17"/>
  <c r="L1550" i="17" s="1"/>
  <c r="O1550" i="17"/>
  <c r="N1550" i="17"/>
  <c r="P1550" i="17"/>
  <c r="F1550" i="17"/>
  <c r="E1551" i="17"/>
  <c r="M1550" i="17"/>
  <c r="AA1550" i="17" l="1"/>
  <c r="AC1549" i="17"/>
  <c r="X1549" i="17"/>
  <c r="AB1550" i="17" s="1"/>
  <c r="J1550" i="17"/>
  <c r="Z1550" i="17"/>
  <c r="S1550" i="17" s="1"/>
  <c r="K1550" i="17"/>
  <c r="H1550" i="17"/>
  <c r="I1550" i="17"/>
  <c r="G1550" i="17"/>
  <c r="Y1552" i="17"/>
  <c r="U1551" i="17"/>
  <c r="V1551" i="17"/>
  <c r="R1553" i="17"/>
  <c r="W1552" i="17"/>
  <c r="T1552" i="17"/>
  <c r="Q1551" i="17"/>
  <c r="L1551" i="17" s="1"/>
  <c r="O1551" i="17"/>
  <c r="N1551" i="17"/>
  <c r="P1551" i="17"/>
  <c r="M1551" i="17"/>
  <c r="E1552" i="17"/>
  <c r="F1551" i="17"/>
  <c r="AD1550" i="17" l="1"/>
  <c r="G1551" i="17"/>
  <c r="AE1550" i="17"/>
  <c r="X1550" i="17"/>
  <c r="AB1551" i="17" s="1"/>
  <c r="AF1550" i="17"/>
  <c r="AF1551" i="17" s="1"/>
  <c r="AC1550" i="17"/>
  <c r="AC1551" i="17" s="1"/>
  <c r="AA1551" i="17"/>
  <c r="J1551" i="17"/>
  <c r="Z1551" i="17"/>
  <c r="S1551" i="17" s="1"/>
  <c r="H1551" i="17"/>
  <c r="I1551" i="17"/>
  <c r="K1551" i="17"/>
  <c r="AD1551" i="17"/>
  <c r="Y1553" i="17"/>
  <c r="U1552" i="17"/>
  <c r="V1552" i="17"/>
  <c r="R1554" i="17"/>
  <c r="W1553" i="17"/>
  <c r="T1553" i="17"/>
  <c r="Q1552" i="17"/>
  <c r="L1552" i="17" s="1"/>
  <c r="O1552" i="17"/>
  <c r="N1552" i="17"/>
  <c r="M1552" i="17"/>
  <c r="F1552" i="17"/>
  <c r="P1552" i="17"/>
  <c r="E1553" i="17"/>
  <c r="V1553" i="17" s="1"/>
  <c r="AE1551" i="17" l="1"/>
  <c r="J1552" i="17"/>
  <c r="X1551" i="17"/>
  <c r="Z1552" i="17"/>
  <c r="S1552" i="17" s="1"/>
  <c r="AA1552" i="17"/>
  <c r="AB1552" i="17"/>
  <c r="I1552" i="17"/>
  <c r="H1552" i="17"/>
  <c r="G1552" i="17"/>
  <c r="K1552" i="17"/>
  <c r="Y1554" i="17"/>
  <c r="U1553" i="17"/>
  <c r="Z1553" i="17" s="1"/>
  <c r="R1555" i="17"/>
  <c r="W1554" i="17"/>
  <c r="T1554" i="17"/>
  <c r="Q1553" i="17"/>
  <c r="L1553" i="17" s="1"/>
  <c r="O1553" i="17"/>
  <c r="N1553" i="17"/>
  <c r="M1553" i="17"/>
  <c r="F1553" i="17"/>
  <c r="P1553" i="17"/>
  <c r="E1554" i="17"/>
  <c r="AE1552" i="17" l="1"/>
  <c r="S1553" i="17"/>
  <c r="X1552" i="17"/>
  <c r="AC1552" i="17"/>
  <c r="AC1553" i="17" s="1"/>
  <c r="AD1552" i="17"/>
  <c r="AD1553" i="17" s="1"/>
  <c r="H1553" i="17"/>
  <c r="AF1552" i="17"/>
  <c r="AF1553" i="17" s="1"/>
  <c r="AA1553" i="17"/>
  <c r="X1553" i="17" s="1"/>
  <c r="K1553" i="17"/>
  <c r="G1553" i="17"/>
  <c r="J1553" i="17"/>
  <c r="I1553" i="17"/>
  <c r="AB1553" i="17"/>
  <c r="Y1555" i="17"/>
  <c r="V1554" i="17"/>
  <c r="U1554" i="17"/>
  <c r="R1556" i="17"/>
  <c r="W1555" i="17"/>
  <c r="T1555" i="17"/>
  <c r="Q1554" i="17"/>
  <c r="L1554" i="17" s="1"/>
  <c r="O1554" i="17"/>
  <c r="N1554" i="17"/>
  <c r="E1555" i="17"/>
  <c r="U1555" i="17" s="1"/>
  <c r="M1554" i="17"/>
  <c r="F1554" i="17"/>
  <c r="P1554" i="17"/>
  <c r="AE1553" i="17" l="1"/>
  <c r="H1554" i="17"/>
  <c r="Z1554" i="17"/>
  <c r="S1554" i="17" s="1"/>
  <c r="K1554" i="17"/>
  <c r="AD1554" i="17"/>
  <c r="AE1554" i="17"/>
  <c r="I1554" i="17"/>
  <c r="J1554" i="17"/>
  <c r="AA1554" i="17"/>
  <c r="AC1554" i="17"/>
  <c r="AB1554" i="17"/>
  <c r="G1554" i="17"/>
  <c r="AF1554" i="17"/>
  <c r="Y1556" i="17"/>
  <c r="V1555" i="17"/>
  <c r="AA1555" i="17" s="1"/>
  <c r="R1557" i="17"/>
  <c r="W1556" i="17"/>
  <c r="T1556" i="17"/>
  <c r="Q1555" i="17"/>
  <c r="L1555" i="17" s="1"/>
  <c r="O1555" i="17"/>
  <c r="N1555" i="17"/>
  <c r="E1556" i="17"/>
  <c r="M1555" i="17"/>
  <c r="P1555" i="17"/>
  <c r="F1555" i="17"/>
  <c r="K1555" i="17" l="1"/>
  <c r="X1554" i="17"/>
  <c r="AB1555" i="17"/>
  <c r="I1555" i="17"/>
  <c r="G1555" i="17"/>
  <c r="Z1555" i="17"/>
  <c r="S1555" i="17" s="1"/>
  <c r="X1555" i="17" s="1"/>
  <c r="AC1555" i="17"/>
  <c r="H1555" i="17"/>
  <c r="J1555" i="17"/>
  <c r="AD1555" i="17"/>
  <c r="AF1555" i="17"/>
  <c r="AE1555" i="17"/>
  <c r="Y1557" i="17"/>
  <c r="U1556" i="17"/>
  <c r="V1556" i="17"/>
  <c r="R1558" i="17"/>
  <c r="W1557" i="17"/>
  <c r="T1557" i="17"/>
  <c r="Q1556" i="17"/>
  <c r="L1556" i="17" s="1"/>
  <c r="O1556" i="17"/>
  <c r="N1556" i="17"/>
  <c r="E1557" i="17"/>
  <c r="V1557" i="17" s="1"/>
  <c r="F1556" i="17"/>
  <c r="G1556" i="17" s="1"/>
  <c r="I1556" i="17"/>
  <c r="P1556" i="17"/>
  <c r="M1556" i="17"/>
  <c r="J1556" i="17" l="1"/>
  <c r="Z1556" i="17"/>
  <c r="S1556" i="17" s="1"/>
  <c r="AC1556" i="17"/>
  <c r="H1556" i="17"/>
  <c r="AA1556" i="17"/>
  <c r="AE1556" i="17"/>
  <c r="AF1556" i="17"/>
  <c r="AD1556" i="17"/>
  <c r="K1556" i="17"/>
  <c r="AB1556" i="17"/>
  <c r="Y1558" i="17"/>
  <c r="U1557" i="17"/>
  <c r="Z1557" i="17" s="1"/>
  <c r="R1559" i="17"/>
  <c r="W1558" i="17"/>
  <c r="T1558" i="17"/>
  <c r="Q1557" i="17"/>
  <c r="L1557" i="17" s="1"/>
  <c r="O1557" i="17"/>
  <c r="N1557" i="17"/>
  <c r="M1557" i="17"/>
  <c r="P1557" i="17"/>
  <c r="F1557" i="17"/>
  <c r="J1557" i="17" s="1"/>
  <c r="E1558" i="17"/>
  <c r="X1556" i="17" l="1"/>
  <c r="AD1557" i="17" s="1"/>
  <c r="S1557" i="17"/>
  <c r="AA1557" i="17"/>
  <c r="H1557" i="17"/>
  <c r="I1557" i="17"/>
  <c r="G1557" i="17"/>
  <c r="K1557" i="17"/>
  <c r="Y1559" i="17"/>
  <c r="V1558" i="17"/>
  <c r="U1558" i="17"/>
  <c r="R1560" i="17"/>
  <c r="W1559" i="17"/>
  <c r="T1559" i="17"/>
  <c r="Q1558" i="17"/>
  <c r="L1558" i="17" s="1"/>
  <c r="O1558" i="17"/>
  <c r="N1558" i="17"/>
  <c r="E1559" i="17"/>
  <c r="U1559" i="17" s="1"/>
  <c r="M1558" i="17"/>
  <c r="P1558" i="17"/>
  <c r="F1558" i="17"/>
  <c r="J1558" i="17" s="1"/>
  <c r="AE1557" i="17" l="1"/>
  <c r="AB1557" i="17"/>
  <c r="AC1557" i="17"/>
  <c r="AF1557" i="17"/>
  <c r="X1557" i="17"/>
  <c r="AD1558" i="17" s="1"/>
  <c r="AE1558" i="17"/>
  <c r="H1558" i="17"/>
  <c r="AF1558" i="17"/>
  <c r="AA1558" i="17"/>
  <c r="Z1558" i="17"/>
  <c r="S1558" i="17" s="1"/>
  <c r="G1558" i="17"/>
  <c r="I1558" i="17"/>
  <c r="K1558" i="17"/>
  <c r="Y1560" i="17"/>
  <c r="V1559" i="17"/>
  <c r="AA1559" i="17" s="1"/>
  <c r="R1561" i="17"/>
  <c r="W1560" i="17"/>
  <c r="T1560" i="17"/>
  <c r="Q1559" i="17"/>
  <c r="L1559" i="17" s="1"/>
  <c r="O1559" i="17"/>
  <c r="N1559" i="17"/>
  <c r="F1559" i="17"/>
  <c r="E1560" i="17"/>
  <c r="P1559" i="17"/>
  <c r="M1559" i="17"/>
  <c r="AC1558" i="17" l="1"/>
  <c r="AB1558" i="17"/>
  <c r="G1559" i="17"/>
  <c r="X1558" i="17"/>
  <c r="AC1559" i="17" s="1"/>
  <c r="H1559" i="17"/>
  <c r="AE1559" i="17"/>
  <c r="AB1559" i="17"/>
  <c r="K1559" i="17"/>
  <c r="Z1559" i="17"/>
  <c r="S1559" i="17" s="1"/>
  <c r="I1559" i="17"/>
  <c r="J1559" i="17"/>
  <c r="AF1559" i="17"/>
  <c r="Y1561" i="17"/>
  <c r="U1560" i="17"/>
  <c r="V1560" i="17"/>
  <c r="R1562" i="17"/>
  <c r="W1561" i="17"/>
  <c r="T1561" i="17"/>
  <c r="Q1560" i="17"/>
  <c r="L1560" i="17" s="1"/>
  <c r="O1560" i="17"/>
  <c r="N1560" i="17"/>
  <c r="E1561" i="17"/>
  <c r="U1561" i="17" s="1"/>
  <c r="M1560" i="17"/>
  <c r="P1560" i="17"/>
  <c r="F1560" i="17"/>
  <c r="AD1559" i="17" l="1"/>
  <c r="X1559" i="17"/>
  <c r="AB1560" i="17" s="1"/>
  <c r="Z1560" i="17"/>
  <c r="S1560" i="17" s="1"/>
  <c r="J1560" i="17"/>
  <c r="AE1560" i="17"/>
  <c r="AA1560" i="17"/>
  <c r="H1560" i="17"/>
  <c r="AC1560" i="17"/>
  <c r="I1560" i="17"/>
  <c r="K1560" i="17"/>
  <c r="G1560" i="17"/>
  <c r="AF1560" i="17"/>
  <c r="Y1562" i="17"/>
  <c r="V1561" i="17"/>
  <c r="Z1561" i="17" s="1"/>
  <c r="R1563" i="17"/>
  <c r="W1562" i="17"/>
  <c r="T1562" i="17"/>
  <c r="Q1561" i="17"/>
  <c r="L1561" i="17" s="1"/>
  <c r="O1561" i="17"/>
  <c r="N1561" i="17"/>
  <c r="F1561" i="17"/>
  <c r="J1561" i="17" s="1"/>
  <c r="P1561" i="17"/>
  <c r="E1562" i="17"/>
  <c r="M1561" i="17"/>
  <c r="AD1560" i="17" l="1"/>
  <c r="X1560" i="17"/>
  <c r="AE1561" i="17" s="1"/>
  <c r="S1561" i="17"/>
  <c r="H1561" i="17"/>
  <c r="AF1561" i="17"/>
  <c r="AA1561" i="17"/>
  <c r="X1561" i="17" s="1"/>
  <c r="I1561" i="17"/>
  <c r="AB1561" i="17"/>
  <c r="G1561" i="17"/>
  <c r="K1561" i="17"/>
  <c r="AC1561" i="17"/>
  <c r="Y1563" i="17"/>
  <c r="V1562" i="17"/>
  <c r="U1562" i="17"/>
  <c r="Z1562" i="17" s="1"/>
  <c r="R1564" i="17"/>
  <c r="W1563" i="17"/>
  <c r="T1563" i="17"/>
  <c r="Q1562" i="17"/>
  <c r="L1562" i="17" s="1"/>
  <c r="O1562" i="17"/>
  <c r="N1562" i="17"/>
  <c r="M1562" i="17"/>
  <c r="F1562" i="17"/>
  <c r="J1562" i="17" s="1"/>
  <c r="P1562" i="17"/>
  <c r="E1563" i="17"/>
  <c r="V1563" i="17" s="1"/>
  <c r="AD1561" i="17" l="1"/>
  <c r="S1562" i="17"/>
  <c r="AC1562" i="17"/>
  <c r="H1562" i="17"/>
  <c r="AA1562" i="17"/>
  <c r="X1562" i="17" s="1"/>
  <c r="G1562" i="17"/>
  <c r="AE1562" i="17"/>
  <c r="AD1562" i="17"/>
  <c r="AB1562" i="17"/>
  <c r="I1562" i="17"/>
  <c r="K1562" i="17"/>
  <c r="AF1562" i="17"/>
  <c r="Y1564" i="17"/>
  <c r="U1563" i="17"/>
  <c r="Z1563" i="17" s="1"/>
  <c r="S1563" i="17" s="1"/>
  <c r="R1565" i="17"/>
  <c r="W1564" i="17"/>
  <c r="T1564" i="17"/>
  <c r="Q1563" i="17"/>
  <c r="L1563" i="17" s="1"/>
  <c r="O1563" i="17"/>
  <c r="N1563" i="17"/>
  <c r="M1563" i="17"/>
  <c r="F1563" i="17"/>
  <c r="P1563" i="17"/>
  <c r="E1564" i="17"/>
  <c r="G1563" i="17" l="1"/>
  <c r="AA1563" i="17"/>
  <c r="H1563" i="17"/>
  <c r="AB1563" i="17"/>
  <c r="AD1563" i="17"/>
  <c r="AC1563" i="17"/>
  <c r="K1563" i="17"/>
  <c r="J1563" i="17"/>
  <c r="I1563" i="17"/>
  <c r="AF1563" i="17"/>
  <c r="AE1563" i="17"/>
  <c r="X1563" i="17"/>
  <c r="Y1565" i="17"/>
  <c r="U1564" i="17"/>
  <c r="V1564" i="17"/>
  <c r="R1566" i="17"/>
  <c r="W1565" i="17"/>
  <c r="T1565" i="17"/>
  <c r="Q1564" i="17"/>
  <c r="L1564" i="17" s="1"/>
  <c r="O1564" i="17"/>
  <c r="N1564" i="17"/>
  <c r="E1565" i="17"/>
  <c r="U1565" i="17" s="1"/>
  <c r="P1564" i="17"/>
  <c r="F1564" i="17"/>
  <c r="M1564" i="17"/>
  <c r="Z1564" i="17" l="1"/>
  <c r="S1564" i="17" s="1"/>
  <c r="J1564" i="17"/>
  <c r="AD1564" i="17"/>
  <c r="AB1564" i="17"/>
  <c r="G1564" i="17"/>
  <c r="AE1564" i="17"/>
  <c r="AF1564" i="17"/>
  <c r="AA1564" i="17"/>
  <c r="X1564" i="17" s="1"/>
  <c r="AC1564" i="17"/>
  <c r="K1564" i="17"/>
  <c r="I1564" i="17"/>
  <c r="H1564" i="17"/>
  <c r="Y1566" i="17"/>
  <c r="V1565" i="17"/>
  <c r="AA1565" i="17" s="1"/>
  <c r="R1567" i="17"/>
  <c r="W1566" i="17"/>
  <c r="T1566" i="17"/>
  <c r="Q1565" i="17"/>
  <c r="L1565" i="17" s="1"/>
  <c r="O1565" i="17"/>
  <c r="N1565" i="17"/>
  <c r="P1565" i="17"/>
  <c r="E1566" i="17"/>
  <c r="M1565" i="17"/>
  <c r="F1565" i="17"/>
  <c r="I1565" i="17" s="1"/>
  <c r="Z1565" i="17" l="1"/>
  <c r="S1565" i="17" s="1"/>
  <c r="X1565" i="17" s="1"/>
  <c r="K1565" i="17"/>
  <c r="AD1565" i="17"/>
  <c r="AB1565" i="17"/>
  <c r="J1565" i="17"/>
  <c r="H1565" i="17"/>
  <c r="G1565" i="17"/>
  <c r="AC1565" i="17"/>
  <c r="AE1565" i="17"/>
  <c r="AF1565" i="17"/>
  <c r="Y1567" i="17"/>
  <c r="V1566" i="17"/>
  <c r="U1566" i="17"/>
  <c r="R1568" i="17"/>
  <c r="W1567" i="17"/>
  <c r="T1567" i="17"/>
  <c r="Q1566" i="17"/>
  <c r="L1566" i="17" s="1"/>
  <c r="O1566" i="17"/>
  <c r="N1566" i="17"/>
  <c r="F1566" i="17"/>
  <c r="P1566" i="17"/>
  <c r="E1567" i="17"/>
  <c r="M1566" i="17"/>
  <c r="Z1566" i="17" l="1"/>
  <c r="S1566" i="17" s="1"/>
  <c r="AC1566" i="17"/>
  <c r="AA1566" i="17"/>
  <c r="G1566" i="17"/>
  <c r="G1567" i="17" s="1"/>
  <c r="H1566" i="17"/>
  <c r="AD1566" i="17"/>
  <c r="I1566" i="17"/>
  <c r="AB1566" i="17"/>
  <c r="J1566" i="17"/>
  <c r="K1566" i="17"/>
  <c r="AF1566" i="17"/>
  <c r="AE1566" i="17"/>
  <c r="Y1568" i="17"/>
  <c r="V1567" i="17"/>
  <c r="U1567" i="17"/>
  <c r="R1569" i="17"/>
  <c r="W1568" i="17"/>
  <c r="T1568" i="17"/>
  <c r="Q1567" i="17"/>
  <c r="L1567" i="17" s="1"/>
  <c r="O1567" i="17"/>
  <c r="N1567" i="17"/>
  <c r="E1568" i="17"/>
  <c r="U1568" i="17" s="1"/>
  <c r="M1567" i="17"/>
  <c r="P1567" i="17"/>
  <c r="F1567" i="17"/>
  <c r="X1566" i="17" l="1"/>
  <c r="AB1567" i="17" s="1"/>
  <c r="AA1567" i="17"/>
  <c r="Z1567" i="17"/>
  <c r="S1567" i="17" s="1"/>
  <c r="H1567" i="17"/>
  <c r="V1568" i="17"/>
  <c r="I1567" i="17"/>
  <c r="J1567" i="17"/>
  <c r="K1567" i="17"/>
  <c r="Y1569" i="17"/>
  <c r="R1570" i="17"/>
  <c r="W1569" i="17"/>
  <c r="T1569" i="17"/>
  <c r="Q1568" i="17"/>
  <c r="L1568" i="17" s="1"/>
  <c r="O1568" i="17"/>
  <c r="N1568" i="17"/>
  <c r="P1568" i="17"/>
  <c r="F1568" i="17"/>
  <c r="G1568" i="17" s="1"/>
  <c r="E1569" i="17"/>
  <c r="M1568" i="17"/>
  <c r="AF1567" i="17" l="1"/>
  <c r="AE1567" i="17"/>
  <c r="AD1567" i="17"/>
  <c r="AC1567" i="17"/>
  <c r="X1567" i="17"/>
  <c r="AE1568" i="17" s="1"/>
  <c r="I1568" i="17"/>
  <c r="Z1568" i="17"/>
  <c r="S1568" i="17" s="1"/>
  <c r="AA1568" i="17"/>
  <c r="K1568" i="17"/>
  <c r="J1568" i="17"/>
  <c r="H1568" i="17"/>
  <c r="Y1570" i="17"/>
  <c r="V1569" i="17"/>
  <c r="U1569" i="17"/>
  <c r="R1571" i="17"/>
  <c r="W1570" i="17"/>
  <c r="T1570" i="17"/>
  <c r="Q1569" i="17"/>
  <c r="L1569" i="17" s="1"/>
  <c r="O1569" i="17"/>
  <c r="N1569" i="17"/>
  <c r="P1569" i="17"/>
  <c r="E1570" i="17"/>
  <c r="U1570" i="17" s="1"/>
  <c r="M1569" i="17"/>
  <c r="F1569" i="17"/>
  <c r="X1568" i="17" l="1"/>
  <c r="AC1568" i="17"/>
  <c r="AF1568" i="17"/>
  <c r="AF1569" i="17" s="1"/>
  <c r="AD1568" i="17"/>
  <c r="AD1569" i="17" s="1"/>
  <c r="I1569" i="17"/>
  <c r="AB1568" i="17"/>
  <c r="AB1569" i="17" s="1"/>
  <c r="Z1569" i="17"/>
  <c r="S1569" i="17" s="1"/>
  <c r="AA1569" i="17"/>
  <c r="AE1569" i="17"/>
  <c r="J1569" i="17"/>
  <c r="H1569" i="17"/>
  <c r="K1569" i="17"/>
  <c r="AC1569" i="17"/>
  <c r="G1569" i="17"/>
  <c r="Y1571" i="17"/>
  <c r="V1570" i="17"/>
  <c r="Z1570" i="17" s="1"/>
  <c r="R1572" i="17"/>
  <c r="W1571" i="17"/>
  <c r="T1571" i="17"/>
  <c r="Q1570" i="17"/>
  <c r="L1570" i="17" s="1"/>
  <c r="O1570" i="17"/>
  <c r="N1570" i="17"/>
  <c r="P1570" i="17"/>
  <c r="E1571" i="17"/>
  <c r="F1570" i="17"/>
  <c r="M1570" i="17"/>
  <c r="S1570" i="17" l="1"/>
  <c r="X1569" i="17"/>
  <c r="AE1570" i="17" s="1"/>
  <c r="H1570" i="17"/>
  <c r="AA1570" i="17"/>
  <c r="J1570" i="17"/>
  <c r="K1570" i="17"/>
  <c r="G1570" i="17"/>
  <c r="I1570" i="17"/>
  <c r="Y1572" i="17"/>
  <c r="U1571" i="17"/>
  <c r="V1571" i="17"/>
  <c r="R1573" i="17"/>
  <c r="W1572" i="17"/>
  <c r="T1572" i="17"/>
  <c r="Q1571" i="17"/>
  <c r="L1571" i="17" s="1"/>
  <c r="O1571" i="17"/>
  <c r="N1571" i="17"/>
  <c r="M1571" i="17"/>
  <c r="P1571" i="17"/>
  <c r="E1572" i="17"/>
  <c r="F1571" i="17"/>
  <c r="AF1570" i="17" l="1"/>
  <c r="AB1570" i="17"/>
  <c r="AD1570" i="17"/>
  <c r="AC1570" i="17"/>
  <c r="X1570" i="17"/>
  <c r="AE1571" i="17" s="1"/>
  <c r="H1571" i="17"/>
  <c r="Z1571" i="17"/>
  <c r="S1571" i="17" s="1"/>
  <c r="I1571" i="17"/>
  <c r="AA1571" i="17"/>
  <c r="J1571" i="17"/>
  <c r="G1571" i="17"/>
  <c r="K1571" i="17"/>
  <c r="Y1573" i="17"/>
  <c r="V1572" i="17"/>
  <c r="U1572" i="17"/>
  <c r="R1574" i="17"/>
  <c r="W1573" i="17"/>
  <c r="T1573" i="17"/>
  <c r="Q1572" i="17"/>
  <c r="L1572" i="17" s="1"/>
  <c r="O1572" i="17"/>
  <c r="N1572" i="17"/>
  <c r="P1572" i="17"/>
  <c r="E1573" i="17"/>
  <c r="U1573" i="17" s="1"/>
  <c r="F1572" i="17"/>
  <c r="M1572" i="17"/>
  <c r="AC1571" i="17" l="1"/>
  <c r="AF1571" i="17"/>
  <c r="AB1571" i="17"/>
  <c r="AD1571" i="17"/>
  <c r="H1572" i="17"/>
  <c r="X1571" i="17"/>
  <c r="AE1572" i="17" s="1"/>
  <c r="Z1572" i="17"/>
  <c r="S1572" i="17" s="1"/>
  <c r="AA1572" i="17"/>
  <c r="I1572" i="17"/>
  <c r="G1572" i="17"/>
  <c r="K1572" i="17"/>
  <c r="J1572" i="17"/>
  <c r="Y1574" i="17"/>
  <c r="V1573" i="17"/>
  <c r="Z1573" i="17" s="1"/>
  <c r="R1575" i="17"/>
  <c r="W1574" i="17"/>
  <c r="T1574" i="17"/>
  <c r="Q1573" i="17"/>
  <c r="L1573" i="17" s="1"/>
  <c r="O1573" i="17"/>
  <c r="N1573" i="17"/>
  <c r="E1574" i="17"/>
  <c r="P1573" i="17"/>
  <c r="M1573" i="17"/>
  <c r="F1573" i="17"/>
  <c r="AD1572" i="17" l="1"/>
  <c r="AC1572" i="17"/>
  <c r="X1572" i="17"/>
  <c r="AD1573" i="17" s="1"/>
  <c r="AB1572" i="17"/>
  <c r="AB1573" i="17" s="1"/>
  <c r="H1573" i="17"/>
  <c r="AF1572" i="17"/>
  <c r="AF1573" i="17" s="1"/>
  <c r="S1573" i="17"/>
  <c r="I1573" i="17"/>
  <c r="AA1573" i="17"/>
  <c r="J1573" i="17"/>
  <c r="K1573" i="17"/>
  <c r="AC1573" i="17"/>
  <c r="G1573" i="17"/>
  <c r="AE1573" i="17"/>
  <c r="Y1575" i="17"/>
  <c r="V1574" i="17"/>
  <c r="U1574" i="17"/>
  <c r="R1576" i="17"/>
  <c r="W1575" i="17"/>
  <c r="T1575" i="17"/>
  <c r="Q1574" i="17"/>
  <c r="L1574" i="17" s="1"/>
  <c r="O1574" i="17"/>
  <c r="N1574" i="17"/>
  <c r="E1575" i="17"/>
  <c r="U1575" i="17" s="1"/>
  <c r="M1574" i="17"/>
  <c r="P1574" i="17"/>
  <c r="F1574" i="17"/>
  <c r="Z1574" i="17" l="1"/>
  <c r="X1573" i="17"/>
  <c r="S1574" i="17"/>
  <c r="I1574" i="17"/>
  <c r="G1574" i="17"/>
  <c r="V1575" i="17"/>
  <c r="Z1575" i="17" s="1"/>
  <c r="AA1574" i="17"/>
  <c r="AC1574" i="17"/>
  <c r="K1574" i="17"/>
  <c r="AE1574" i="17"/>
  <c r="H1574" i="17"/>
  <c r="AD1574" i="17"/>
  <c r="AB1574" i="17"/>
  <c r="J1574" i="17"/>
  <c r="AF1574" i="17"/>
  <c r="Y1576" i="17"/>
  <c r="R1577" i="17"/>
  <c r="W1576" i="17"/>
  <c r="T1576" i="17"/>
  <c r="Q1575" i="17"/>
  <c r="L1575" i="17" s="1"/>
  <c r="O1575" i="17"/>
  <c r="N1575" i="17"/>
  <c r="P1575" i="17"/>
  <c r="F1575" i="17"/>
  <c r="E1576" i="17"/>
  <c r="M1575" i="17"/>
  <c r="X1574" i="17" l="1"/>
  <c r="S1575" i="17"/>
  <c r="AB1575" i="17"/>
  <c r="AA1575" i="17"/>
  <c r="X1575" i="17" s="1"/>
  <c r="AD1575" i="17"/>
  <c r="J1575" i="17"/>
  <c r="H1575" i="17"/>
  <c r="K1575" i="17"/>
  <c r="AE1575" i="17"/>
  <c r="AF1575" i="17"/>
  <c r="I1575" i="17"/>
  <c r="G1575" i="17"/>
  <c r="AC1575" i="17"/>
  <c r="Y1577" i="17"/>
  <c r="V1576" i="17"/>
  <c r="U1576" i="17"/>
  <c r="R1578" i="17"/>
  <c r="W1577" i="17"/>
  <c r="T1577" i="17"/>
  <c r="Q1576" i="17"/>
  <c r="L1576" i="17" s="1"/>
  <c r="N1576" i="17"/>
  <c r="O1576" i="17"/>
  <c r="E1577" i="17"/>
  <c r="V1577" i="17" s="1"/>
  <c r="M1576" i="17"/>
  <c r="F1576" i="17"/>
  <c r="P1576" i="17"/>
  <c r="Z1576" i="17" l="1"/>
  <c r="S1576" i="17" s="1"/>
  <c r="AA1576" i="17"/>
  <c r="I1576" i="17"/>
  <c r="K1576" i="17"/>
  <c r="AF1576" i="17"/>
  <c r="AC1576" i="17"/>
  <c r="U1577" i="17"/>
  <c r="AA1577" i="17" s="1"/>
  <c r="H1576" i="17"/>
  <c r="AE1576" i="17"/>
  <c r="AB1576" i="17"/>
  <c r="G1576" i="17"/>
  <c r="AD1576" i="17"/>
  <c r="J1576" i="17"/>
  <c r="Y1578" i="17"/>
  <c r="R1579" i="17"/>
  <c r="W1578" i="17"/>
  <c r="T1578" i="17"/>
  <c r="Q1577" i="17"/>
  <c r="L1577" i="17" s="1"/>
  <c r="O1577" i="17"/>
  <c r="N1577" i="17"/>
  <c r="E1578" i="17"/>
  <c r="M1577" i="17"/>
  <c r="F1577" i="17"/>
  <c r="P1577" i="17"/>
  <c r="X1576" i="17" l="1"/>
  <c r="AB1577" i="17" s="1"/>
  <c r="Z1577" i="17"/>
  <c r="S1577" i="17" s="1"/>
  <c r="K1577" i="17"/>
  <c r="J1577" i="17"/>
  <c r="G1577" i="17"/>
  <c r="H1577" i="17"/>
  <c r="AD1577" i="17"/>
  <c r="AC1577" i="17"/>
  <c r="I1577" i="17"/>
  <c r="Y1579" i="17"/>
  <c r="V1578" i="17"/>
  <c r="U1578" i="17"/>
  <c r="R1580" i="17"/>
  <c r="W1579" i="17"/>
  <c r="T1579" i="17"/>
  <c r="Q1578" i="17"/>
  <c r="L1578" i="17" s="1"/>
  <c r="O1578" i="17"/>
  <c r="N1578" i="17"/>
  <c r="F1578" i="17"/>
  <c r="K1578" i="17" s="1"/>
  <c r="P1578" i="17"/>
  <c r="E1579" i="17"/>
  <c r="M1578" i="17"/>
  <c r="AF1577" i="17" l="1"/>
  <c r="AE1577" i="17"/>
  <c r="X1577" i="17"/>
  <c r="AC1578" i="17" s="1"/>
  <c r="I1578" i="17"/>
  <c r="AA1578" i="17"/>
  <c r="Z1578" i="17"/>
  <c r="S1578" i="17" s="1"/>
  <c r="AB1578" i="17"/>
  <c r="AF1578" i="17"/>
  <c r="G1578" i="17"/>
  <c r="J1578" i="17"/>
  <c r="H1578" i="17"/>
  <c r="AD1578" i="17"/>
  <c r="Y1580" i="17"/>
  <c r="X1578" i="17"/>
  <c r="U1579" i="17"/>
  <c r="V1579" i="17"/>
  <c r="R1581" i="17"/>
  <c r="W1580" i="17"/>
  <c r="T1580" i="17"/>
  <c r="Q1579" i="17"/>
  <c r="L1579" i="17" s="1"/>
  <c r="O1579" i="17"/>
  <c r="N1579" i="17"/>
  <c r="P1579" i="17"/>
  <c r="M1579" i="17"/>
  <c r="E1580" i="17"/>
  <c r="U1580" i="17" s="1"/>
  <c r="F1579" i="17"/>
  <c r="K1579" i="17" s="1"/>
  <c r="AE1578" i="17" l="1"/>
  <c r="Z1579" i="17"/>
  <c r="S1579" i="17" s="1"/>
  <c r="AA1579" i="17"/>
  <c r="J1579" i="17"/>
  <c r="G1579" i="17"/>
  <c r="I1579" i="17"/>
  <c r="AD1579" i="17"/>
  <c r="H1579" i="17"/>
  <c r="AB1579" i="17"/>
  <c r="AC1579" i="17"/>
  <c r="AE1579" i="17"/>
  <c r="AF1579" i="17"/>
  <c r="Y1581" i="17"/>
  <c r="V1580" i="17"/>
  <c r="AA1580" i="17" s="1"/>
  <c r="R1582" i="17"/>
  <c r="W1581" i="17"/>
  <c r="T1581" i="17"/>
  <c r="Q1580" i="17"/>
  <c r="L1580" i="17" s="1"/>
  <c r="O1580" i="17"/>
  <c r="N1580" i="17"/>
  <c r="M1580" i="17"/>
  <c r="F1580" i="17"/>
  <c r="E1581" i="17"/>
  <c r="P1580" i="17"/>
  <c r="I1580" i="17" l="1"/>
  <c r="X1579" i="17"/>
  <c r="AE1580" i="17" s="1"/>
  <c r="G1580" i="17"/>
  <c r="Z1580" i="17"/>
  <c r="S1580" i="17" s="1"/>
  <c r="X1580" i="17" s="1"/>
  <c r="AC1580" i="17"/>
  <c r="K1580" i="17"/>
  <c r="J1580" i="17"/>
  <c r="AB1580" i="17"/>
  <c r="H1580" i="17"/>
  <c r="Y1582" i="17"/>
  <c r="V1581" i="17"/>
  <c r="U1581" i="17"/>
  <c r="R1583" i="17"/>
  <c r="W1582" i="17"/>
  <c r="T1582" i="17"/>
  <c r="Q1581" i="17"/>
  <c r="L1581" i="17" s="1"/>
  <c r="O1581" i="17"/>
  <c r="N1581" i="17"/>
  <c r="P1581" i="17"/>
  <c r="F1581" i="17"/>
  <c r="G1581" i="17" s="1"/>
  <c r="E1582" i="17"/>
  <c r="U1582" i="17" s="1"/>
  <c r="M1581" i="17"/>
  <c r="AF1580" i="17" l="1"/>
  <c r="AF1581" i="17" s="1"/>
  <c r="AD1580" i="17"/>
  <c r="K1581" i="17"/>
  <c r="Z1581" i="17"/>
  <c r="S1581" i="17" s="1"/>
  <c r="AB1581" i="17"/>
  <c r="AC1581" i="17"/>
  <c r="AD1581" i="17"/>
  <c r="J1581" i="17"/>
  <c r="H1581" i="17"/>
  <c r="AE1581" i="17"/>
  <c r="AA1581" i="17"/>
  <c r="I1581" i="17"/>
  <c r="Y1583" i="17"/>
  <c r="V1582" i="17"/>
  <c r="Z1582" i="17" s="1"/>
  <c r="S1582" i="17" s="1"/>
  <c r="R1584" i="17"/>
  <c r="W1583" i="17"/>
  <c r="T1583" i="17"/>
  <c r="Q1582" i="17"/>
  <c r="L1582" i="17" s="1"/>
  <c r="O1582" i="17"/>
  <c r="N1582" i="17"/>
  <c r="P1582" i="17"/>
  <c r="F1582" i="17"/>
  <c r="E1583" i="17"/>
  <c r="M1582" i="17"/>
  <c r="X1581" i="17" l="1"/>
  <c r="J1582" i="17"/>
  <c r="AA1582" i="17"/>
  <c r="AE1582" i="17"/>
  <c r="AD1582" i="17"/>
  <c r="AC1582" i="17"/>
  <c r="K1582" i="17"/>
  <c r="K1583" i="17" s="1"/>
  <c r="G1582" i="17"/>
  <c r="I1582" i="17"/>
  <c r="AF1582" i="17"/>
  <c r="AB1582" i="17"/>
  <c r="H1582" i="17"/>
  <c r="Y1584" i="17"/>
  <c r="V1583" i="17"/>
  <c r="U1583" i="17"/>
  <c r="R1585" i="17"/>
  <c r="W1584" i="17"/>
  <c r="T1584" i="17"/>
  <c r="Q1583" i="17"/>
  <c r="L1583" i="17" s="1"/>
  <c r="O1583" i="17"/>
  <c r="N1583" i="17"/>
  <c r="E1584" i="17"/>
  <c r="V1584" i="17" s="1"/>
  <c r="M1583" i="17"/>
  <c r="P1583" i="17"/>
  <c r="F1583" i="17"/>
  <c r="X1582" i="17" l="1"/>
  <c r="AA1583" i="17"/>
  <c r="Z1583" i="17"/>
  <c r="S1583" i="17" s="1"/>
  <c r="AE1583" i="17"/>
  <c r="H1583" i="17"/>
  <c r="AF1583" i="17"/>
  <c r="AD1583" i="17"/>
  <c r="AC1583" i="17"/>
  <c r="I1583" i="17"/>
  <c r="AB1583" i="17"/>
  <c r="G1583" i="17"/>
  <c r="J1583" i="17"/>
  <c r="Y1585" i="17"/>
  <c r="U1584" i="17"/>
  <c r="AA1584" i="17" s="1"/>
  <c r="R1586" i="17"/>
  <c r="W1585" i="17"/>
  <c r="T1585" i="17"/>
  <c r="Q1584" i="17"/>
  <c r="L1584" i="17" s="1"/>
  <c r="O1584" i="17"/>
  <c r="N1584" i="17"/>
  <c r="E1585" i="17"/>
  <c r="U1585" i="17" s="1"/>
  <c r="F1584" i="17"/>
  <c r="P1584" i="17"/>
  <c r="M1584" i="17"/>
  <c r="X1583" i="17" l="1"/>
  <c r="AC1584" i="17" s="1"/>
  <c r="AF1584" i="17"/>
  <c r="AE1584" i="17"/>
  <c r="AB1584" i="17"/>
  <c r="G1584" i="17"/>
  <c r="I1584" i="17"/>
  <c r="Z1584" i="17"/>
  <c r="S1584" i="17" s="1"/>
  <c r="X1584" i="17" s="1"/>
  <c r="H1584" i="17"/>
  <c r="J1584" i="17"/>
  <c r="K1584" i="17"/>
  <c r="Y1586" i="17"/>
  <c r="V1585" i="17"/>
  <c r="AA1585" i="17" s="1"/>
  <c r="R1587" i="17"/>
  <c r="W1586" i="17"/>
  <c r="T1586" i="17"/>
  <c r="Q1585" i="17"/>
  <c r="L1585" i="17" s="1"/>
  <c r="O1585" i="17"/>
  <c r="N1585" i="17"/>
  <c r="M1585" i="17"/>
  <c r="F1585" i="17"/>
  <c r="P1585" i="17"/>
  <c r="E1586" i="17"/>
  <c r="AD1584" i="17" l="1"/>
  <c r="AD1585" i="17" s="1"/>
  <c r="AB1585" i="17"/>
  <c r="G1585" i="17"/>
  <c r="Z1585" i="17"/>
  <c r="S1585" i="17" s="1"/>
  <c r="AE1585" i="17"/>
  <c r="AC1585" i="17"/>
  <c r="J1585" i="17"/>
  <c r="AF1585" i="17"/>
  <c r="I1585" i="17"/>
  <c r="H1585" i="17"/>
  <c r="K1585" i="17"/>
  <c r="Y1587" i="17"/>
  <c r="U1586" i="17"/>
  <c r="X1585" i="17"/>
  <c r="V1586" i="17"/>
  <c r="R1588" i="17"/>
  <c r="W1587" i="17"/>
  <c r="T1587" i="17"/>
  <c r="Q1586" i="17"/>
  <c r="L1586" i="17" s="1"/>
  <c r="O1586" i="17"/>
  <c r="N1586" i="17"/>
  <c r="M1586" i="17"/>
  <c r="F1586" i="17"/>
  <c r="G1586" i="17" s="1"/>
  <c r="E1587" i="17"/>
  <c r="P1586" i="17"/>
  <c r="I1586" i="17" l="1"/>
  <c r="AA1586" i="17"/>
  <c r="K1586" i="17"/>
  <c r="H1586" i="17"/>
  <c r="Z1586" i="17"/>
  <c r="S1586" i="17" s="1"/>
  <c r="J1586" i="17"/>
  <c r="AE1586" i="17"/>
  <c r="AD1586" i="17"/>
  <c r="AB1586" i="17"/>
  <c r="AC1586" i="17"/>
  <c r="AF1586" i="17"/>
  <c r="Y1588" i="17"/>
  <c r="V1587" i="17"/>
  <c r="U1587" i="17"/>
  <c r="R1589" i="17"/>
  <c r="W1588" i="17"/>
  <c r="T1588" i="17"/>
  <c r="Q1587" i="17"/>
  <c r="L1587" i="17" s="1"/>
  <c r="O1587" i="17"/>
  <c r="N1587" i="17"/>
  <c r="P1587" i="17"/>
  <c r="M1587" i="17"/>
  <c r="E1588" i="17"/>
  <c r="F1587" i="17"/>
  <c r="X1586" i="17" l="1"/>
  <c r="AE1587" i="17" s="1"/>
  <c r="Z1587" i="17"/>
  <c r="S1587" i="17" s="1"/>
  <c r="AA1587" i="17"/>
  <c r="J1587" i="17"/>
  <c r="I1587" i="17"/>
  <c r="H1587" i="17"/>
  <c r="K1587" i="17"/>
  <c r="AF1587" i="17"/>
  <c r="G1587" i="17"/>
  <c r="Y1589" i="17"/>
  <c r="U1588" i="17"/>
  <c r="V1588" i="17"/>
  <c r="R1590" i="17"/>
  <c r="W1589" i="17"/>
  <c r="T1589" i="17"/>
  <c r="Q1588" i="17"/>
  <c r="L1588" i="17" s="1"/>
  <c r="O1588" i="17"/>
  <c r="N1588" i="17"/>
  <c r="E1589" i="17"/>
  <c r="U1589" i="17" s="1"/>
  <c r="M1588" i="17"/>
  <c r="P1588" i="17"/>
  <c r="F1588" i="17"/>
  <c r="AB1587" i="17" l="1"/>
  <c r="AD1587" i="17"/>
  <c r="AC1587" i="17"/>
  <c r="X1587" i="17"/>
  <c r="Z1588" i="17"/>
  <c r="S1588" i="17" s="1"/>
  <c r="J1588" i="17"/>
  <c r="AA1588" i="17"/>
  <c r="AD1588" i="17"/>
  <c r="V1589" i="17"/>
  <c r="Z1589" i="17" s="1"/>
  <c r="I1588" i="17"/>
  <c r="H1588" i="17"/>
  <c r="G1588" i="17"/>
  <c r="K1588" i="17"/>
  <c r="AF1588" i="17"/>
  <c r="AE1588" i="17"/>
  <c r="Y1590" i="17"/>
  <c r="R1591" i="17"/>
  <c r="W1590" i="17"/>
  <c r="T1590" i="17"/>
  <c r="Q1589" i="17"/>
  <c r="L1589" i="17" s="1"/>
  <c r="O1589" i="17"/>
  <c r="N1589" i="17"/>
  <c r="P1589" i="17"/>
  <c r="E1590" i="17"/>
  <c r="U1590" i="17" s="1"/>
  <c r="M1589" i="17"/>
  <c r="F1589" i="17"/>
  <c r="AB1588" i="17" l="1"/>
  <c r="AC1588" i="17"/>
  <c r="S1589" i="17"/>
  <c r="X1588" i="17"/>
  <c r="AF1589" i="17" s="1"/>
  <c r="J1589" i="17"/>
  <c r="I1589" i="17"/>
  <c r="G1589" i="17"/>
  <c r="H1589" i="17"/>
  <c r="AA1589" i="17"/>
  <c r="K1589" i="17"/>
  <c r="Y1591" i="17"/>
  <c r="V1590" i="17"/>
  <c r="AA1590" i="17" s="1"/>
  <c r="R1592" i="17"/>
  <c r="W1591" i="17"/>
  <c r="T1591" i="17"/>
  <c r="Q1590" i="17"/>
  <c r="L1590" i="17" s="1"/>
  <c r="O1590" i="17"/>
  <c r="N1590" i="17"/>
  <c r="M1590" i="17"/>
  <c r="F1590" i="17"/>
  <c r="P1590" i="17"/>
  <c r="E1591" i="17"/>
  <c r="V1591" i="17" s="1"/>
  <c r="AD1589" i="17" l="1"/>
  <c r="AB1589" i="17"/>
  <c r="X1589" i="17"/>
  <c r="AC1589" i="17"/>
  <c r="AE1589" i="17"/>
  <c r="AE1590" i="17" s="1"/>
  <c r="H1590" i="17"/>
  <c r="Z1590" i="17"/>
  <c r="S1590" i="17" s="1"/>
  <c r="X1590" i="17" s="1"/>
  <c r="G1590" i="17"/>
  <c r="J1590" i="17"/>
  <c r="I1590" i="17"/>
  <c r="K1590" i="17"/>
  <c r="AC1590" i="17"/>
  <c r="AF1590" i="17"/>
  <c r="Y1592" i="17"/>
  <c r="U1591" i="17"/>
  <c r="Z1591" i="17" s="1"/>
  <c r="R1593" i="17"/>
  <c r="W1592" i="17"/>
  <c r="T1592" i="17"/>
  <c r="Q1591" i="17"/>
  <c r="L1591" i="17" s="1"/>
  <c r="O1591" i="17"/>
  <c r="N1591" i="17"/>
  <c r="P1591" i="17"/>
  <c r="E1592" i="17"/>
  <c r="M1591" i="17"/>
  <c r="F1591" i="17"/>
  <c r="AD1590" i="17" l="1"/>
  <c r="AD1591" i="17" s="1"/>
  <c r="AB1590" i="17"/>
  <c r="H1591" i="17"/>
  <c r="S1591" i="17"/>
  <c r="AA1591" i="17"/>
  <c r="X1591" i="17" s="1"/>
  <c r="AC1591" i="17"/>
  <c r="AB1591" i="17"/>
  <c r="AF1591" i="17"/>
  <c r="AE1591" i="17"/>
  <c r="I1591" i="17"/>
  <c r="J1591" i="17"/>
  <c r="G1591" i="17"/>
  <c r="K1591" i="17"/>
  <c r="Y1593" i="17"/>
  <c r="V1592" i="17"/>
  <c r="U1592" i="17"/>
  <c r="R1594" i="17"/>
  <c r="W1593" i="17"/>
  <c r="T1593" i="17"/>
  <c r="Q1592" i="17"/>
  <c r="L1592" i="17" s="1"/>
  <c r="O1592" i="17"/>
  <c r="N1592" i="17"/>
  <c r="M1592" i="17"/>
  <c r="F1592" i="17"/>
  <c r="P1592" i="17"/>
  <c r="E1593" i="17"/>
  <c r="U1593" i="17" s="1"/>
  <c r="H1592" i="17" l="1"/>
  <c r="Z1592" i="17"/>
  <c r="S1592" i="17" s="1"/>
  <c r="AE1592" i="17"/>
  <c r="AF1592" i="17"/>
  <c r="AB1592" i="17"/>
  <c r="G1592" i="17"/>
  <c r="J1592" i="17"/>
  <c r="AA1592" i="17"/>
  <c r="X1592" i="17" s="1"/>
  <c r="I1592" i="17"/>
  <c r="K1592" i="17"/>
  <c r="AC1592" i="17"/>
  <c r="AD1592" i="17"/>
  <c r="Y1594" i="17"/>
  <c r="V1593" i="17"/>
  <c r="AA1593" i="17" s="1"/>
  <c r="R1595" i="17"/>
  <c r="W1594" i="17"/>
  <c r="T1594" i="17"/>
  <c r="Q1593" i="17"/>
  <c r="L1593" i="17" s="1"/>
  <c r="O1593" i="17"/>
  <c r="N1593" i="17"/>
  <c r="E1594" i="17"/>
  <c r="U1594" i="17" s="1"/>
  <c r="M1593" i="17"/>
  <c r="P1593" i="17"/>
  <c r="F1593" i="17"/>
  <c r="H1593" i="17" l="1"/>
  <c r="Z1593" i="17"/>
  <c r="S1593" i="17" s="1"/>
  <c r="X1593" i="17" s="1"/>
  <c r="AD1593" i="17"/>
  <c r="AC1593" i="17"/>
  <c r="I1593" i="17"/>
  <c r="AB1593" i="17"/>
  <c r="G1593" i="17"/>
  <c r="K1593" i="17"/>
  <c r="AE1593" i="17"/>
  <c r="J1593" i="17"/>
  <c r="AF1593" i="17"/>
  <c r="Y1595" i="17"/>
  <c r="V1594" i="17"/>
  <c r="AA1594" i="17" s="1"/>
  <c r="R1596" i="17"/>
  <c r="W1595" i="17"/>
  <c r="T1595" i="17"/>
  <c r="Q1594" i="17"/>
  <c r="L1594" i="17" s="1"/>
  <c r="O1594" i="17"/>
  <c r="N1594" i="17"/>
  <c r="M1594" i="17"/>
  <c r="P1594" i="17"/>
  <c r="E1595" i="17"/>
  <c r="F1594" i="17"/>
  <c r="K1594" i="17" l="1"/>
  <c r="Z1594" i="17"/>
  <c r="S1594" i="17" s="1"/>
  <c r="AF1594" i="17"/>
  <c r="H1594" i="17"/>
  <c r="AD1594" i="17"/>
  <c r="J1594" i="17"/>
  <c r="AE1594" i="17"/>
  <c r="AB1594" i="17"/>
  <c r="AC1594" i="17"/>
  <c r="I1594" i="17"/>
  <c r="G1594" i="17"/>
  <c r="Y1596" i="17"/>
  <c r="X1594" i="17"/>
  <c r="U1595" i="17"/>
  <c r="V1595" i="17"/>
  <c r="R1597" i="17"/>
  <c r="W1596" i="17"/>
  <c r="T1596" i="17"/>
  <c r="Q1595" i="17"/>
  <c r="L1595" i="17" s="1"/>
  <c r="O1595" i="17"/>
  <c r="N1595" i="17"/>
  <c r="E1596" i="17"/>
  <c r="U1596" i="17" s="1"/>
  <c r="M1595" i="17"/>
  <c r="P1595" i="17"/>
  <c r="F1595" i="17"/>
  <c r="Z1595" i="17" l="1"/>
  <c r="S1595" i="17" s="1"/>
  <c r="AD1595" i="17"/>
  <c r="I1595" i="17"/>
  <c r="AB1595" i="17"/>
  <c r="AA1595" i="17"/>
  <c r="G1595" i="17"/>
  <c r="J1595" i="17"/>
  <c r="H1595" i="17"/>
  <c r="K1595" i="17"/>
  <c r="AC1595" i="17"/>
  <c r="AE1595" i="17"/>
  <c r="AF1595" i="17"/>
  <c r="Y1597" i="17"/>
  <c r="V1596" i="17"/>
  <c r="AA1596" i="17" s="1"/>
  <c r="R1598" i="17"/>
  <c r="W1597" i="17"/>
  <c r="T1597" i="17"/>
  <c r="Q1596" i="17"/>
  <c r="L1596" i="17" s="1"/>
  <c r="O1596" i="17"/>
  <c r="N1596" i="17"/>
  <c r="P1596" i="17"/>
  <c r="E1597" i="17"/>
  <c r="U1597" i="17" s="1"/>
  <c r="F1596" i="17"/>
  <c r="M1596" i="17"/>
  <c r="X1595" i="17" l="1"/>
  <c r="K1596" i="17"/>
  <c r="Z1596" i="17"/>
  <c r="S1596" i="17" s="1"/>
  <c r="X1596" i="17" s="1"/>
  <c r="AC1596" i="17"/>
  <c r="AD1596" i="17"/>
  <c r="G1596" i="17"/>
  <c r="J1596" i="17"/>
  <c r="I1596" i="17"/>
  <c r="AB1596" i="17"/>
  <c r="H1596" i="17"/>
  <c r="AF1596" i="17"/>
  <c r="AE1596" i="17"/>
  <c r="Y1598" i="17"/>
  <c r="V1597" i="17"/>
  <c r="Z1597" i="17" s="1"/>
  <c r="S1597" i="17" s="1"/>
  <c r="R1599" i="17"/>
  <c r="W1598" i="17"/>
  <c r="T1598" i="17"/>
  <c r="Q1597" i="17"/>
  <c r="L1597" i="17" s="1"/>
  <c r="O1597" i="17"/>
  <c r="N1597" i="17"/>
  <c r="M1597" i="17"/>
  <c r="E1598" i="17"/>
  <c r="U1598" i="17" s="1"/>
  <c r="F1597" i="17"/>
  <c r="K1597" i="17" s="1"/>
  <c r="P1597" i="17"/>
  <c r="J1597" i="17" l="1"/>
  <c r="AD1597" i="17"/>
  <c r="G1597" i="17"/>
  <c r="AF1597" i="17"/>
  <c r="H1597" i="17"/>
  <c r="AA1597" i="17"/>
  <c r="X1597" i="17" s="1"/>
  <c r="AB1597" i="17"/>
  <c r="AC1597" i="17"/>
  <c r="AE1597" i="17"/>
  <c r="I1597" i="17"/>
  <c r="Y1599" i="17"/>
  <c r="V1598" i="17"/>
  <c r="Z1598" i="17" s="1"/>
  <c r="S1598" i="17" s="1"/>
  <c r="R1600" i="17"/>
  <c r="W1599" i="17"/>
  <c r="T1599" i="17"/>
  <c r="Q1598" i="17"/>
  <c r="L1598" i="17" s="1"/>
  <c r="O1598" i="17"/>
  <c r="N1598" i="17"/>
  <c r="M1598" i="17"/>
  <c r="F1598" i="17"/>
  <c r="K1598" i="17" s="1"/>
  <c r="P1598" i="17"/>
  <c r="E1599" i="17"/>
  <c r="AA1598" i="17" l="1"/>
  <c r="X1598" i="17" s="1"/>
  <c r="AB1598" i="17"/>
  <c r="AD1598" i="17"/>
  <c r="H1598" i="17"/>
  <c r="I1598" i="17"/>
  <c r="J1598" i="17"/>
  <c r="G1598" i="17"/>
  <c r="AC1598" i="17"/>
  <c r="AE1598" i="17"/>
  <c r="AF1598" i="17"/>
  <c r="Y1600" i="17"/>
  <c r="V1599" i="17"/>
  <c r="U1599" i="17"/>
  <c r="R1601" i="17"/>
  <c r="W1600" i="17"/>
  <c r="T1600" i="17"/>
  <c r="Q1599" i="17"/>
  <c r="L1599" i="17" s="1"/>
  <c r="O1599" i="17"/>
  <c r="N1599" i="17"/>
  <c r="M1599" i="17"/>
  <c r="F1599" i="17"/>
  <c r="P1599" i="17"/>
  <c r="E1600" i="17"/>
  <c r="V1600" i="17" s="1"/>
  <c r="H1599" i="17" l="1"/>
  <c r="Z1599" i="17"/>
  <c r="S1599" i="17" s="1"/>
  <c r="AA1599" i="17"/>
  <c r="AE1599" i="17"/>
  <c r="AD1599" i="17"/>
  <c r="I1599" i="17"/>
  <c r="G1599" i="17"/>
  <c r="J1599" i="17"/>
  <c r="AB1599" i="17"/>
  <c r="K1599" i="17"/>
  <c r="AF1599" i="17"/>
  <c r="AC1599" i="17"/>
  <c r="Y1601" i="17"/>
  <c r="U1600" i="17"/>
  <c r="AA1600" i="17" s="1"/>
  <c r="R1602" i="17"/>
  <c r="W1601" i="17"/>
  <c r="T1601" i="17"/>
  <c r="Q1600" i="17"/>
  <c r="L1600" i="17" s="1"/>
  <c r="O1600" i="17"/>
  <c r="N1600" i="17"/>
  <c r="E1601" i="17"/>
  <c r="M1600" i="17"/>
  <c r="F1600" i="17"/>
  <c r="P1600" i="17"/>
  <c r="X1599" i="17" l="1"/>
  <c r="AC1600" i="17" s="1"/>
  <c r="G1600" i="17"/>
  <c r="Z1600" i="17"/>
  <c r="S1600" i="17" s="1"/>
  <c r="K1600" i="17"/>
  <c r="J1600" i="17"/>
  <c r="I1600" i="17"/>
  <c r="H1600" i="17"/>
  <c r="Y1602" i="17"/>
  <c r="U1601" i="17"/>
  <c r="V1601" i="17"/>
  <c r="R1603" i="17"/>
  <c r="W1602" i="17"/>
  <c r="T1602" i="17"/>
  <c r="Q1601" i="17"/>
  <c r="L1601" i="17" s="1"/>
  <c r="O1601" i="17"/>
  <c r="N1601" i="17"/>
  <c r="F1601" i="17"/>
  <c r="E1602" i="17"/>
  <c r="V1602" i="17" s="1"/>
  <c r="M1601" i="17"/>
  <c r="P1601" i="17"/>
  <c r="AE1600" i="17" l="1"/>
  <c r="AD1600" i="17"/>
  <c r="AB1600" i="17"/>
  <c r="X1600" i="17"/>
  <c r="AC1601" i="17" s="1"/>
  <c r="AF1600" i="17"/>
  <c r="AF1601" i="17" s="1"/>
  <c r="U1602" i="17"/>
  <c r="AA1602" i="17" s="1"/>
  <c r="AD1601" i="17"/>
  <c r="G1601" i="17"/>
  <c r="K1601" i="17"/>
  <c r="AA1601" i="17"/>
  <c r="Z1601" i="17"/>
  <c r="S1601" i="17" s="1"/>
  <c r="H1601" i="17"/>
  <c r="J1601" i="17"/>
  <c r="I1601" i="17"/>
  <c r="Y1603" i="17"/>
  <c r="R1604" i="17"/>
  <c r="W1603" i="17"/>
  <c r="T1603" i="17"/>
  <c r="Q1602" i="17"/>
  <c r="L1602" i="17" s="1"/>
  <c r="O1602" i="17"/>
  <c r="N1602" i="17"/>
  <c r="E1603" i="17"/>
  <c r="U1603" i="17" s="1"/>
  <c r="M1602" i="17"/>
  <c r="F1602" i="17"/>
  <c r="P1602" i="17"/>
  <c r="AB1601" i="17" l="1"/>
  <c r="AE1601" i="17"/>
  <c r="G1602" i="17"/>
  <c r="Z1602" i="17"/>
  <c r="S1602" i="17" s="1"/>
  <c r="X1601" i="17"/>
  <c r="I1602" i="17"/>
  <c r="AF1602" i="17"/>
  <c r="K1602" i="17"/>
  <c r="H1602" i="17"/>
  <c r="J1602" i="17"/>
  <c r="Y1604" i="17"/>
  <c r="V1603" i="17"/>
  <c r="Z1603" i="17" s="1"/>
  <c r="R1605" i="17"/>
  <c r="W1604" i="17"/>
  <c r="T1604" i="17"/>
  <c r="Q1603" i="17"/>
  <c r="L1603" i="17" s="1"/>
  <c r="O1603" i="17"/>
  <c r="N1603" i="17"/>
  <c r="M1603" i="17"/>
  <c r="F1603" i="17"/>
  <c r="G1603" i="17"/>
  <c r="P1603" i="17"/>
  <c r="E1604" i="17"/>
  <c r="AE1602" i="17" l="1"/>
  <c r="X1602" i="17"/>
  <c r="S1603" i="17"/>
  <c r="AC1602" i="17"/>
  <c r="AB1602" i="17"/>
  <c r="AD1602" i="17"/>
  <c r="AA1603" i="17"/>
  <c r="J1603" i="17"/>
  <c r="I1603" i="17"/>
  <c r="H1603" i="17"/>
  <c r="K1603" i="17"/>
  <c r="Y1605" i="17"/>
  <c r="U1604" i="17"/>
  <c r="V1604" i="17"/>
  <c r="R1606" i="17"/>
  <c r="W1605" i="17"/>
  <c r="T1605" i="17"/>
  <c r="Q1604" i="17"/>
  <c r="L1604" i="17" s="1"/>
  <c r="O1604" i="17"/>
  <c r="N1604" i="17"/>
  <c r="P1604" i="17"/>
  <c r="F1604" i="17"/>
  <c r="E1605" i="17"/>
  <c r="M1604" i="17"/>
  <c r="AE1603" i="17" l="1"/>
  <c r="AB1603" i="17"/>
  <c r="AC1603" i="17"/>
  <c r="X1603" i="17"/>
  <c r="AD1603" i="17"/>
  <c r="AD1604" i="17" s="1"/>
  <c r="AF1603" i="17"/>
  <c r="AF1604" i="17" s="1"/>
  <c r="Z1604" i="17"/>
  <c r="S1604" i="17" s="1"/>
  <c r="I1604" i="17"/>
  <c r="H1604" i="17"/>
  <c r="AA1604" i="17"/>
  <c r="J1604" i="17"/>
  <c r="G1604" i="17"/>
  <c r="K1604" i="17"/>
  <c r="AC1604" i="17"/>
  <c r="Y1606" i="17"/>
  <c r="V1605" i="17"/>
  <c r="U1605" i="17"/>
  <c r="R1607" i="17"/>
  <c r="W1606" i="17"/>
  <c r="T1606" i="17"/>
  <c r="Q1605" i="17"/>
  <c r="L1605" i="17" s="1"/>
  <c r="O1605" i="17"/>
  <c r="N1605" i="17"/>
  <c r="E1606" i="17"/>
  <c r="V1606" i="17" s="1"/>
  <c r="F1605" i="17"/>
  <c r="M1605" i="17"/>
  <c r="P1605" i="17"/>
  <c r="X1604" i="17" l="1"/>
  <c r="AB1604" i="17"/>
  <c r="AE1604" i="17"/>
  <c r="AA1605" i="17"/>
  <c r="Z1605" i="17"/>
  <c r="S1605" i="17" s="1"/>
  <c r="X1605" i="17" s="1"/>
  <c r="AB1605" i="17"/>
  <c r="H1605" i="17"/>
  <c r="AD1605" i="17"/>
  <c r="U1606" i="17"/>
  <c r="AA1606" i="17" s="1"/>
  <c r="J1605" i="17"/>
  <c r="K1605" i="17"/>
  <c r="AF1605" i="17"/>
  <c r="I1605" i="17"/>
  <c r="G1605" i="17"/>
  <c r="AE1605" i="17"/>
  <c r="AC1605" i="17"/>
  <c r="Y1607" i="17"/>
  <c r="R1608" i="17"/>
  <c r="W1607" i="17"/>
  <c r="T1607" i="17"/>
  <c r="Q1606" i="17"/>
  <c r="L1606" i="17" s="1"/>
  <c r="O1606" i="17"/>
  <c r="N1606" i="17"/>
  <c r="E1607" i="17"/>
  <c r="M1606" i="17"/>
  <c r="F1606" i="17"/>
  <c r="P1606" i="17"/>
  <c r="K1606" i="17" l="1"/>
  <c r="G1606" i="17"/>
  <c r="J1606" i="17"/>
  <c r="AE1606" i="17"/>
  <c r="Z1606" i="17"/>
  <c r="S1606" i="17" s="1"/>
  <c r="X1606" i="17" s="1"/>
  <c r="H1606" i="17"/>
  <c r="AC1606" i="17"/>
  <c r="I1606" i="17"/>
  <c r="I1607" i="17" s="1"/>
  <c r="AD1606" i="17"/>
  <c r="AF1606" i="17"/>
  <c r="AB1606" i="17"/>
  <c r="Y1608" i="17"/>
  <c r="U1607" i="17"/>
  <c r="V1607" i="17"/>
  <c r="R1609" i="17"/>
  <c r="W1608" i="17"/>
  <c r="T1608" i="17"/>
  <c r="Q1607" i="17"/>
  <c r="L1607" i="17" s="1"/>
  <c r="O1607" i="17"/>
  <c r="N1607" i="17"/>
  <c r="M1607" i="17"/>
  <c r="F1607" i="17"/>
  <c r="G1607" i="17" s="1"/>
  <c r="P1607" i="17"/>
  <c r="E1608" i="17"/>
  <c r="Z1607" i="17" l="1"/>
  <c r="S1607" i="17" s="1"/>
  <c r="J1607" i="17"/>
  <c r="AA1607" i="17"/>
  <c r="AB1607" i="17"/>
  <c r="AF1607" i="17"/>
  <c r="AE1607" i="17"/>
  <c r="H1607" i="17"/>
  <c r="AD1607" i="17"/>
  <c r="K1607" i="17"/>
  <c r="AC1607" i="17"/>
  <c r="Y1609" i="17"/>
  <c r="U1608" i="17"/>
  <c r="V1608" i="17"/>
  <c r="R1610" i="17"/>
  <c r="W1609" i="17"/>
  <c r="T1609" i="17"/>
  <c r="Q1608" i="17"/>
  <c r="L1608" i="17" s="1"/>
  <c r="O1608" i="17"/>
  <c r="N1608" i="17"/>
  <c r="E1609" i="17"/>
  <c r="V1609" i="17" s="1"/>
  <c r="P1608" i="17"/>
  <c r="M1608" i="17"/>
  <c r="F1608" i="17"/>
  <c r="I1608" i="17" s="1"/>
  <c r="X1607" i="17" l="1"/>
  <c r="Z1608" i="17"/>
  <c r="S1608" i="17" s="1"/>
  <c r="AB1608" i="17"/>
  <c r="AA1608" i="17"/>
  <c r="J1608" i="17"/>
  <c r="G1608" i="17"/>
  <c r="K1608" i="17"/>
  <c r="AC1608" i="17"/>
  <c r="AD1608" i="17"/>
  <c r="AF1608" i="17"/>
  <c r="H1608" i="17"/>
  <c r="AE1608" i="17"/>
  <c r="Y1610" i="17"/>
  <c r="U1609" i="17"/>
  <c r="Z1609" i="17" s="1"/>
  <c r="R1611" i="17"/>
  <c r="W1610" i="17"/>
  <c r="T1610" i="17"/>
  <c r="Q1609" i="17"/>
  <c r="L1609" i="17" s="1"/>
  <c r="O1609" i="17"/>
  <c r="N1609" i="17"/>
  <c r="F1609" i="17"/>
  <c r="I1609" i="17" s="1"/>
  <c r="P1609" i="17"/>
  <c r="E1610" i="17"/>
  <c r="M1609" i="17"/>
  <c r="X1608" i="17" l="1"/>
  <c r="AD1609" i="17" s="1"/>
  <c r="S1609" i="17"/>
  <c r="G1609" i="17"/>
  <c r="H1609" i="17"/>
  <c r="AA1609" i="17"/>
  <c r="K1609" i="17"/>
  <c r="J1609" i="17"/>
  <c r="Y1611" i="17"/>
  <c r="V1610" i="17"/>
  <c r="U1610" i="17"/>
  <c r="R1612" i="17"/>
  <c r="W1611" i="17"/>
  <c r="T1611" i="17"/>
  <c r="Q1610" i="17"/>
  <c r="L1610" i="17" s="1"/>
  <c r="O1610" i="17"/>
  <c r="N1610" i="17"/>
  <c r="P1610" i="17"/>
  <c r="F1610" i="17"/>
  <c r="H1610" i="17" s="1"/>
  <c r="E1611" i="17"/>
  <c r="M1610" i="17"/>
  <c r="Z1610" i="17" l="1"/>
  <c r="S1610" i="17" s="1"/>
  <c r="X1609" i="17"/>
  <c r="AB1609" i="17"/>
  <c r="AE1609" i="17"/>
  <c r="AE1610" i="17" s="1"/>
  <c r="AC1609" i="17"/>
  <c r="AC1610" i="17" s="1"/>
  <c r="AF1609" i="17"/>
  <c r="AF1610" i="17" s="1"/>
  <c r="AA1610" i="17"/>
  <c r="X1610" i="17" s="1"/>
  <c r="G1610" i="17"/>
  <c r="K1610" i="17"/>
  <c r="I1610" i="17"/>
  <c r="J1610" i="17"/>
  <c r="AD1610" i="17"/>
  <c r="AB1610" i="17"/>
  <c r="Y1612" i="17"/>
  <c r="U1611" i="17"/>
  <c r="V1611" i="17"/>
  <c r="R1613" i="17"/>
  <c r="W1612" i="17"/>
  <c r="T1612" i="17"/>
  <c r="Q1611" i="17"/>
  <c r="L1611" i="17" s="1"/>
  <c r="O1611" i="17"/>
  <c r="N1611" i="17"/>
  <c r="M1611" i="17"/>
  <c r="F1611" i="17"/>
  <c r="H1611" i="17" s="1"/>
  <c r="E1612" i="17"/>
  <c r="P1611" i="17"/>
  <c r="Z1611" i="17" l="1"/>
  <c r="S1611" i="17" s="1"/>
  <c r="AA1611" i="17"/>
  <c r="K1611" i="17"/>
  <c r="AB1611" i="17"/>
  <c r="J1611" i="17"/>
  <c r="I1611" i="17"/>
  <c r="AC1611" i="17"/>
  <c r="AE1611" i="17"/>
  <c r="AD1611" i="17"/>
  <c r="AF1611" i="17"/>
  <c r="G1611" i="17"/>
  <c r="Y1613" i="17"/>
  <c r="U1612" i="17"/>
  <c r="V1612" i="17"/>
  <c r="R1614" i="17"/>
  <c r="W1613" i="17"/>
  <c r="T1613" i="17"/>
  <c r="Q1612" i="17"/>
  <c r="L1612" i="17" s="1"/>
  <c r="O1612" i="17"/>
  <c r="N1612" i="17"/>
  <c r="P1612" i="17"/>
  <c r="E1613" i="17"/>
  <c r="V1613" i="17" s="1"/>
  <c r="M1612" i="17"/>
  <c r="F1612" i="17"/>
  <c r="J1612" i="17" s="1"/>
  <c r="X1611" i="17" l="1"/>
  <c r="Z1612" i="17"/>
  <c r="S1612" i="17" s="1"/>
  <c r="AC1612" i="17"/>
  <c r="H1612" i="17"/>
  <c r="U1613" i="17"/>
  <c r="AA1613" i="17" s="1"/>
  <c r="AD1612" i="17"/>
  <c r="AA1612" i="17"/>
  <c r="G1612" i="17"/>
  <c r="K1612" i="17"/>
  <c r="AE1612" i="17"/>
  <c r="I1612" i="17"/>
  <c r="AF1612" i="17"/>
  <c r="AB1612" i="17"/>
  <c r="Y1614" i="17"/>
  <c r="R1615" i="17"/>
  <c r="W1614" i="17"/>
  <c r="T1614" i="17"/>
  <c r="Q1613" i="17"/>
  <c r="L1613" i="17" s="1"/>
  <c r="O1613" i="17"/>
  <c r="N1613" i="17"/>
  <c r="P1613" i="17"/>
  <c r="M1613" i="17"/>
  <c r="F1613" i="17"/>
  <c r="H1613" i="17" s="1"/>
  <c r="E1614" i="17"/>
  <c r="X1612" i="17" l="1"/>
  <c r="AC1613" i="17" s="1"/>
  <c r="K1613" i="17"/>
  <c r="Z1613" i="17"/>
  <c r="S1613" i="17" s="1"/>
  <c r="I1613" i="17"/>
  <c r="G1613" i="17"/>
  <c r="AE1613" i="17"/>
  <c r="J1613" i="17"/>
  <c r="Y1615" i="17"/>
  <c r="V1614" i="17"/>
  <c r="U1614" i="17"/>
  <c r="R1616" i="17"/>
  <c r="W1615" i="17"/>
  <c r="T1615" i="17"/>
  <c r="Q1614" i="17"/>
  <c r="L1614" i="17" s="1"/>
  <c r="O1614" i="17"/>
  <c r="N1614" i="17"/>
  <c r="P1614" i="17"/>
  <c r="E1615" i="17"/>
  <c r="U1615" i="17" s="1"/>
  <c r="M1614" i="17"/>
  <c r="F1614" i="17"/>
  <c r="AD1613" i="17" l="1"/>
  <c r="AB1613" i="17"/>
  <c r="AF1613" i="17"/>
  <c r="X1613" i="17"/>
  <c r="AB1614" i="17" s="1"/>
  <c r="Z1614" i="17"/>
  <c r="S1614" i="17" s="1"/>
  <c r="J1614" i="17"/>
  <c r="AA1614" i="17"/>
  <c r="AD1614" i="17"/>
  <c r="K1614" i="17"/>
  <c r="H1614" i="17"/>
  <c r="I1614" i="17"/>
  <c r="AC1614" i="17"/>
  <c r="AF1614" i="17"/>
  <c r="AE1614" i="17"/>
  <c r="G1614" i="17"/>
  <c r="X1614" i="17"/>
  <c r="Y1616" i="17"/>
  <c r="V1615" i="17"/>
  <c r="AA1615" i="17" s="1"/>
  <c r="R1617" i="17"/>
  <c r="W1616" i="17"/>
  <c r="T1616" i="17"/>
  <c r="Q1615" i="17"/>
  <c r="L1615" i="17" s="1"/>
  <c r="O1615" i="17"/>
  <c r="N1615" i="17"/>
  <c r="F1615" i="17"/>
  <c r="E1616" i="17"/>
  <c r="P1615" i="17"/>
  <c r="M1615" i="17"/>
  <c r="G1615" i="17" l="1"/>
  <c r="K1615" i="17"/>
  <c r="Z1615" i="17"/>
  <c r="S1615" i="17" s="1"/>
  <c r="AD1615" i="17"/>
  <c r="I1615" i="17"/>
  <c r="J1615" i="17"/>
  <c r="AB1615" i="17"/>
  <c r="H1615" i="17"/>
  <c r="AE1615" i="17"/>
  <c r="AC1615" i="17"/>
  <c r="AF1615" i="17"/>
  <c r="Y1617" i="17"/>
  <c r="U1616" i="17"/>
  <c r="V1616" i="17"/>
  <c r="X1615" i="17"/>
  <c r="R1618" i="17"/>
  <c r="W1617" i="17"/>
  <c r="T1617" i="17"/>
  <c r="Q1616" i="17"/>
  <c r="L1616" i="17" s="1"/>
  <c r="O1616" i="17"/>
  <c r="N1616" i="17"/>
  <c r="E1617" i="17"/>
  <c r="V1617" i="17" s="1"/>
  <c r="M1616" i="17"/>
  <c r="F1616" i="17"/>
  <c r="P1616" i="17"/>
  <c r="Z1616" i="17" l="1"/>
  <c r="S1616" i="17" s="1"/>
  <c r="AF1616" i="17"/>
  <c r="J1616" i="17"/>
  <c r="AA1616" i="17"/>
  <c r="AD1616" i="17"/>
  <c r="H1616" i="17"/>
  <c r="AC1616" i="17"/>
  <c r="K1616" i="17"/>
  <c r="G1616" i="17"/>
  <c r="U1617" i="17"/>
  <c r="Z1617" i="17" s="1"/>
  <c r="AE1616" i="17"/>
  <c r="AB1616" i="17"/>
  <c r="I1616" i="17"/>
  <c r="Y1618" i="17"/>
  <c r="R1619" i="17"/>
  <c r="W1618" i="17"/>
  <c r="T1618" i="17"/>
  <c r="Q1617" i="17"/>
  <c r="L1617" i="17" s="1"/>
  <c r="O1617" i="17"/>
  <c r="N1617" i="17"/>
  <c r="F1617" i="17"/>
  <c r="E1618" i="17"/>
  <c r="V1618" i="17" s="1"/>
  <c r="P1617" i="17"/>
  <c r="M1617" i="17"/>
  <c r="X1616" i="17" l="1"/>
  <c r="AF1617" i="17" s="1"/>
  <c r="S1617" i="17"/>
  <c r="J1617" i="17"/>
  <c r="AA1617" i="17"/>
  <c r="G1617" i="17"/>
  <c r="I1617" i="17"/>
  <c r="K1617" i="17"/>
  <c r="H1617" i="17"/>
  <c r="Y1619" i="17"/>
  <c r="U1618" i="17"/>
  <c r="AA1618" i="17" s="1"/>
  <c r="R1620" i="17"/>
  <c r="W1619" i="17"/>
  <c r="T1619" i="17"/>
  <c r="Q1618" i="17"/>
  <c r="L1618" i="17" s="1"/>
  <c r="O1618" i="17"/>
  <c r="N1618" i="17"/>
  <c r="E1619" i="17"/>
  <c r="V1619" i="17" s="1"/>
  <c r="M1618" i="17"/>
  <c r="P1618" i="17"/>
  <c r="F1618" i="17"/>
  <c r="AC1617" i="17" l="1"/>
  <c r="AD1617" i="17"/>
  <c r="AB1617" i="17"/>
  <c r="AE1617" i="17"/>
  <c r="X1617" i="17"/>
  <c r="AB1618" i="17" s="1"/>
  <c r="G1618" i="17"/>
  <c r="Z1618" i="17"/>
  <c r="S1618" i="17" s="1"/>
  <c r="X1618" i="17" s="1"/>
  <c r="H1618" i="17"/>
  <c r="I1618" i="17"/>
  <c r="J1618" i="17"/>
  <c r="K1618" i="17"/>
  <c r="Y1620" i="17"/>
  <c r="U1619" i="17"/>
  <c r="Z1619" i="17" s="1"/>
  <c r="R1621" i="17"/>
  <c r="W1620" i="17"/>
  <c r="T1620" i="17"/>
  <c r="Q1619" i="17"/>
  <c r="L1619" i="17" s="1"/>
  <c r="O1619" i="17"/>
  <c r="N1619" i="17"/>
  <c r="M1619" i="17"/>
  <c r="F1619" i="17"/>
  <c r="P1619" i="17"/>
  <c r="E1620" i="17"/>
  <c r="AD1618" i="17" l="1"/>
  <c r="AF1618" i="17"/>
  <c r="AE1618" i="17"/>
  <c r="AC1618" i="17"/>
  <c r="S1619" i="17"/>
  <c r="H1619" i="17"/>
  <c r="AA1619" i="17"/>
  <c r="X1619" i="17" s="1"/>
  <c r="G1619" i="17"/>
  <c r="AB1619" i="17"/>
  <c r="AF1619" i="17"/>
  <c r="J1619" i="17"/>
  <c r="AC1619" i="17"/>
  <c r="AE1619" i="17"/>
  <c r="K1619" i="17"/>
  <c r="I1619" i="17"/>
  <c r="AD1619" i="17"/>
  <c r="Y1621" i="17"/>
  <c r="U1620" i="17"/>
  <c r="V1620" i="17"/>
  <c r="R1622" i="17"/>
  <c r="W1621" i="17"/>
  <c r="T1621" i="17"/>
  <c r="Q1620" i="17"/>
  <c r="L1620" i="17" s="1"/>
  <c r="O1620" i="17"/>
  <c r="N1620" i="17"/>
  <c r="P1620" i="17"/>
  <c r="E1621" i="17"/>
  <c r="V1621" i="17" s="1"/>
  <c r="M1620" i="17"/>
  <c r="F1620" i="17"/>
  <c r="H1620" i="17" l="1"/>
  <c r="Z1620" i="17"/>
  <c r="S1620" i="17" s="1"/>
  <c r="AA1620" i="17"/>
  <c r="AD1620" i="17"/>
  <c r="I1620" i="17"/>
  <c r="U1621" i="17"/>
  <c r="Z1621" i="17" s="1"/>
  <c r="S1621" i="17" s="1"/>
  <c r="AE1620" i="17"/>
  <c r="K1620" i="17"/>
  <c r="AB1620" i="17"/>
  <c r="AF1620" i="17"/>
  <c r="G1620" i="17"/>
  <c r="AC1620" i="17"/>
  <c r="J1620" i="17"/>
  <c r="Y1622" i="17"/>
  <c r="R1623" i="17"/>
  <c r="W1622" i="17"/>
  <c r="T1622" i="17"/>
  <c r="Q1621" i="17"/>
  <c r="L1621" i="17" s="1"/>
  <c r="O1621" i="17"/>
  <c r="N1621" i="17"/>
  <c r="E1622" i="17"/>
  <c r="P1621" i="17"/>
  <c r="M1621" i="17"/>
  <c r="F1621" i="17"/>
  <c r="H1621" i="17" s="1"/>
  <c r="X1620" i="17" l="1"/>
  <c r="AC1621" i="17" s="1"/>
  <c r="AA1621" i="17"/>
  <c r="G1621" i="17"/>
  <c r="AD1621" i="17"/>
  <c r="AE1621" i="17"/>
  <c r="J1621" i="17"/>
  <c r="K1621" i="17"/>
  <c r="AF1621" i="17"/>
  <c r="I1621" i="17"/>
  <c r="Y1623" i="17"/>
  <c r="V1622" i="17"/>
  <c r="U1622" i="17"/>
  <c r="R1624" i="17"/>
  <c r="W1623" i="17"/>
  <c r="T1623" i="17"/>
  <c r="Q1622" i="17"/>
  <c r="L1622" i="17" s="1"/>
  <c r="O1622" i="17"/>
  <c r="N1622" i="17"/>
  <c r="E1623" i="17"/>
  <c r="V1623" i="17" s="1"/>
  <c r="F1622" i="17"/>
  <c r="G1622" i="17" s="1"/>
  <c r="P1622" i="17"/>
  <c r="M1622" i="17"/>
  <c r="AB1621" i="17" l="1"/>
  <c r="X1621" i="17"/>
  <c r="AC1622" i="17" s="1"/>
  <c r="AA1622" i="17"/>
  <c r="Z1622" i="17"/>
  <c r="S1622" i="17" s="1"/>
  <c r="AB1622" i="17"/>
  <c r="J1622" i="17"/>
  <c r="H1622" i="17"/>
  <c r="I1622" i="17"/>
  <c r="K1622" i="17"/>
  <c r="AF1622" i="17"/>
  <c r="AD1622" i="17"/>
  <c r="AE1622" i="17"/>
  <c r="Y1624" i="17"/>
  <c r="U1623" i="17"/>
  <c r="Z1623" i="17" s="1"/>
  <c r="R1625" i="17"/>
  <c r="W1624" i="17"/>
  <c r="T1624" i="17"/>
  <c r="Q1623" i="17"/>
  <c r="L1623" i="17" s="1"/>
  <c r="O1623" i="17"/>
  <c r="N1623" i="17"/>
  <c r="E1624" i="17"/>
  <c r="V1624" i="17" s="1"/>
  <c r="M1623" i="17"/>
  <c r="P1623" i="17"/>
  <c r="F1623" i="17"/>
  <c r="G1623" i="17" s="1"/>
  <c r="X1622" i="17" l="1"/>
  <c r="AF1623" i="17" s="1"/>
  <c r="S1623" i="17"/>
  <c r="AA1623" i="17"/>
  <c r="K1623" i="17"/>
  <c r="H1623" i="17"/>
  <c r="AC1623" i="17"/>
  <c r="J1623" i="17"/>
  <c r="I1623" i="17"/>
  <c r="Y1625" i="17"/>
  <c r="U1624" i="17"/>
  <c r="AA1624" i="17" s="1"/>
  <c r="R1626" i="17"/>
  <c r="W1625" i="17"/>
  <c r="T1625" i="17"/>
  <c r="Q1624" i="17"/>
  <c r="L1624" i="17" s="1"/>
  <c r="O1624" i="17"/>
  <c r="N1624" i="17"/>
  <c r="E1625" i="17"/>
  <c r="M1624" i="17"/>
  <c r="F1624" i="17"/>
  <c r="P1624" i="17"/>
  <c r="AD1623" i="17" l="1"/>
  <c r="AB1623" i="17"/>
  <c r="X1623" i="17"/>
  <c r="AF1624" i="17" s="1"/>
  <c r="AE1623" i="17"/>
  <c r="H1624" i="17"/>
  <c r="Z1624" i="17"/>
  <c r="S1624" i="17" s="1"/>
  <c r="X1624" i="17" s="1"/>
  <c r="K1624" i="17"/>
  <c r="AC1624" i="17"/>
  <c r="G1624" i="17"/>
  <c r="I1624" i="17"/>
  <c r="J1624" i="17"/>
  <c r="AD1624" i="17"/>
  <c r="AE1624" i="17"/>
  <c r="Y1626" i="17"/>
  <c r="V1625" i="17"/>
  <c r="U1625" i="17"/>
  <c r="Z1625" i="17" s="1"/>
  <c r="R1627" i="17"/>
  <c r="W1626" i="17"/>
  <c r="T1626" i="17"/>
  <c r="Q1625" i="17"/>
  <c r="L1625" i="17" s="1"/>
  <c r="O1625" i="17"/>
  <c r="N1625" i="17"/>
  <c r="M1625" i="17"/>
  <c r="P1625" i="17"/>
  <c r="F1625" i="17"/>
  <c r="E1626" i="17"/>
  <c r="V1626" i="17" s="1"/>
  <c r="AB1624" i="17" l="1"/>
  <c r="H1625" i="17"/>
  <c r="S1625" i="17"/>
  <c r="G1625" i="17"/>
  <c r="AA1625" i="17"/>
  <c r="AD1625" i="17"/>
  <c r="J1625" i="17"/>
  <c r="AC1625" i="17"/>
  <c r="K1625" i="17"/>
  <c r="AB1625" i="17"/>
  <c r="AF1625" i="17"/>
  <c r="AE1625" i="17"/>
  <c r="I1625" i="17"/>
  <c r="Y1627" i="17"/>
  <c r="U1626" i="17"/>
  <c r="Z1626" i="17" s="1"/>
  <c r="S1626" i="17" s="1"/>
  <c r="X1625" i="17"/>
  <c r="R1628" i="17"/>
  <c r="W1627" i="17"/>
  <c r="T1627" i="17"/>
  <c r="Q1626" i="17"/>
  <c r="L1626" i="17" s="1"/>
  <c r="O1626" i="17"/>
  <c r="N1626" i="17"/>
  <c r="E1627" i="17"/>
  <c r="U1627" i="17" s="1"/>
  <c r="M1626" i="17"/>
  <c r="P1626" i="17"/>
  <c r="F1626" i="17"/>
  <c r="G1626" i="17" l="1"/>
  <c r="AB1626" i="17"/>
  <c r="AC1626" i="17"/>
  <c r="J1626" i="17"/>
  <c r="AD1626" i="17"/>
  <c r="H1626" i="17"/>
  <c r="H1627" i="17" s="1"/>
  <c r="I1626" i="17"/>
  <c r="AE1626" i="17"/>
  <c r="AA1626" i="17"/>
  <c r="X1626" i="17" s="1"/>
  <c r="K1626" i="17"/>
  <c r="AF1626" i="17"/>
  <c r="Y1628" i="17"/>
  <c r="V1627" i="17"/>
  <c r="Z1627" i="17" s="1"/>
  <c r="S1627" i="17" s="1"/>
  <c r="R1629" i="17"/>
  <c r="W1628" i="17"/>
  <c r="T1628" i="17"/>
  <c r="Q1627" i="17"/>
  <c r="L1627" i="17" s="1"/>
  <c r="O1627" i="17"/>
  <c r="N1627" i="17"/>
  <c r="E1628" i="17"/>
  <c r="F1627" i="17"/>
  <c r="P1627" i="17"/>
  <c r="M1627" i="17"/>
  <c r="AB1627" i="17" l="1"/>
  <c r="I1627" i="17"/>
  <c r="AF1627" i="17"/>
  <c r="AC1627" i="17"/>
  <c r="AD1627" i="17"/>
  <c r="AA1627" i="17"/>
  <c r="X1627" i="17" s="1"/>
  <c r="G1627" i="17"/>
  <c r="AE1627" i="17"/>
  <c r="J1627" i="17"/>
  <c r="K1627" i="17"/>
  <c r="Y1629" i="17"/>
  <c r="U1628" i="17"/>
  <c r="V1628" i="17"/>
  <c r="R1630" i="17"/>
  <c r="W1629" i="17"/>
  <c r="T1629" i="17"/>
  <c r="Q1628" i="17"/>
  <c r="L1628" i="17" s="1"/>
  <c r="O1628" i="17"/>
  <c r="N1628" i="17"/>
  <c r="F1628" i="17"/>
  <c r="I1628" i="17" s="1"/>
  <c r="P1628" i="17"/>
  <c r="E1629" i="17"/>
  <c r="M1628" i="17"/>
  <c r="J1628" i="17" l="1"/>
  <c r="AA1628" i="17"/>
  <c r="H1628" i="17"/>
  <c r="AC1628" i="17"/>
  <c r="AE1628" i="17"/>
  <c r="Z1628" i="17"/>
  <c r="S1628" i="17" s="1"/>
  <c r="K1628" i="17"/>
  <c r="AD1628" i="17"/>
  <c r="G1628" i="17"/>
  <c r="AF1628" i="17"/>
  <c r="AB1628" i="17"/>
  <c r="Y1630" i="17"/>
  <c r="U1629" i="17"/>
  <c r="V1629" i="17"/>
  <c r="R1631" i="17"/>
  <c r="W1630" i="17"/>
  <c r="T1630" i="17"/>
  <c r="Q1629" i="17"/>
  <c r="L1629" i="17" s="1"/>
  <c r="O1629" i="17"/>
  <c r="N1629" i="17"/>
  <c r="E1630" i="17"/>
  <c r="U1630" i="17" s="1"/>
  <c r="F1629" i="17"/>
  <c r="I1629" i="17" s="1"/>
  <c r="P1629" i="17"/>
  <c r="M1629" i="17"/>
  <c r="X1628" i="17" l="1"/>
  <c r="Z1629" i="17"/>
  <c r="S1629" i="17" s="1"/>
  <c r="AD1629" i="17"/>
  <c r="AA1629" i="17"/>
  <c r="H1629" i="17"/>
  <c r="AB1629" i="17"/>
  <c r="AF1629" i="17"/>
  <c r="K1629" i="17"/>
  <c r="AE1629" i="17"/>
  <c r="AC1629" i="17"/>
  <c r="J1629" i="17"/>
  <c r="G1629" i="17"/>
  <c r="Y1631" i="17"/>
  <c r="V1630" i="17"/>
  <c r="Z1630" i="17" s="1"/>
  <c r="R1632" i="17"/>
  <c r="W1631" i="17"/>
  <c r="T1631" i="17"/>
  <c r="Q1630" i="17"/>
  <c r="L1630" i="17" s="1"/>
  <c r="O1630" i="17"/>
  <c r="N1630" i="17"/>
  <c r="F1630" i="17"/>
  <c r="P1630" i="17"/>
  <c r="E1631" i="17"/>
  <c r="M1630" i="17"/>
  <c r="X1629" i="17" l="1"/>
  <c r="AB1630" i="17" s="1"/>
  <c r="S1630" i="17"/>
  <c r="K1630" i="17"/>
  <c r="G1630" i="17"/>
  <c r="AA1630" i="17"/>
  <c r="H1630" i="17"/>
  <c r="I1630" i="17"/>
  <c r="J1630" i="17"/>
  <c r="Y1632" i="17"/>
  <c r="V1631" i="17"/>
  <c r="U1631" i="17"/>
  <c r="R1633" i="17"/>
  <c r="W1632" i="17"/>
  <c r="T1632" i="17"/>
  <c r="Q1631" i="17"/>
  <c r="L1631" i="17" s="1"/>
  <c r="O1631" i="17"/>
  <c r="N1631" i="17"/>
  <c r="F1631" i="17"/>
  <c r="M1631" i="17"/>
  <c r="P1631" i="17"/>
  <c r="E1632" i="17"/>
  <c r="U1632" i="17" s="1"/>
  <c r="AF1630" i="17" l="1"/>
  <c r="AD1630" i="17"/>
  <c r="AC1630" i="17"/>
  <c r="X1630" i="17"/>
  <c r="AB1631" i="17" s="1"/>
  <c r="AE1630" i="17"/>
  <c r="AE1631" i="17" s="1"/>
  <c r="Z1631" i="17"/>
  <c r="S1631" i="17" s="1"/>
  <c r="AA1631" i="17"/>
  <c r="V1632" i="17"/>
  <c r="Z1632" i="17" s="1"/>
  <c r="S1632" i="17" s="1"/>
  <c r="H1631" i="17"/>
  <c r="J1631" i="17"/>
  <c r="I1631" i="17"/>
  <c r="G1631" i="17"/>
  <c r="K1631" i="17"/>
  <c r="Y1633" i="17"/>
  <c r="R1634" i="17"/>
  <c r="W1633" i="17"/>
  <c r="T1633" i="17"/>
  <c r="Q1632" i="17"/>
  <c r="L1632" i="17" s="1"/>
  <c r="O1632" i="17"/>
  <c r="N1632" i="17"/>
  <c r="F1632" i="17"/>
  <c r="M1632" i="17"/>
  <c r="P1632" i="17"/>
  <c r="E1633" i="17"/>
  <c r="U1633" i="17" s="1"/>
  <c r="AC1631" i="17" l="1"/>
  <c r="AD1631" i="17"/>
  <c r="AF1631" i="17"/>
  <c r="X1631" i="17"/>
  <c r="AD1632" i="17" s="1"/>
  <c r="K1632" i="17"/>
  <c r="G1632" i="17"/>
  <c r="AE1632" i="17"/>
  <c r="AA1632" i="17"/>
  <c r="I1632" i="17"/>
  <c r="J1632" i="17"/>
  <c r="H1632" i="17"/>
  <c r="Y1634" i="17"/>
  <c r="V1633" i="17"/>
  <c r="AA1633" i="17" s="1"/>
  <c r="R1635" i="17"/>
  <c r="W1634" i="17"/>
  <c r="T1634" i="17"/>
  <c r="Q1633" i="17"/>
  <c r="L1633" i="17" s="1"/>
  <c r="O1633" i="17"/>
  <c r="N1633" i="17"/>
  <c r="P1633" i="17"/>
  <c r="E1634" i="17"/>
  <c r="U1634" i="17" s="1"/>
  <c r="F1633" i="17"/>
  <c r="M1633" i="17"/>
  <c r="AB1632" i="17" l="1"/>
  <c r="AC1632" i="17"/>
  <c r="AF1632" i="17"/>
  <c r="X1632" i="17"/>
  <c r="AD1633" i="17" s="1"/>
  <c r="H1633" i="17"/>
  <c r="G1633" i="17"/>
  <c r="Z1633" i="17"/>
  <c r="S1633" i="17" s="1"/>
  <c r="X1633" i="17" s="1"/>
  <c r="AE1633" i="17"/>
  <c r="J1633" i="17"/>
  <c r="K1633" i="17"/>
  <c r="I1633" i="17"/>
  <c r="Y1635" i="17"/>
  <c r="V1634" i="17"/>
  <c r="Z1634" i="17" s="1"/>
  <c r="R1636" i="17"/>
  <c r="W1635" i="17"/>
  <c r="T1635" i="17"/>
  <c r="Q1634" i="17"/>
  <c r="L1634" i="17" s="1"/>
  <c r="O1634" i="17"/>
  <c r="N1634" i="17"/>
  <c r="P1634" i="17"/>
  <c r="F1634" i="17"/>
  <c r="E1635" i="17"/>
  <c r="M1634" i="17"/>
  <c r="S1634" i="17" l="1"/>
  <c r="AB1633" i="17"/>
  <c r="AC1633" i="17"/>
  <c r="AF1633" i="17"/>
  <c r="AF1634" i="17" s="1"/>
  <c r="G1634" i="17"/>
  <c r="H1634" i="17"/>
  <c r="J1634" i="17"/>
  <c r="AC1634" i="17"/>
  <c r="AE1634" i="17"/>
  <c r="I1634" i="17"/>
  <c r="K1634" i="17"/>
  <c r="AA1634" i="17"/>
  <c r="AB1634" i="17"/>
  <c r="AD1634" i="17"/>
  <c r="Y1636" i="17"/>
  <c r="V1635" i="17"/>
  <c r="U1635" i="17"/>
  <c r="R1637" i="17"/>
  <c r="W1636" i="17"/>
  <c r="T1636" i="17"/>
  <c r="Q1635" i="17"/>
  <c r="L1635" i="17" s="1"/>
  <c r="O1635" i="17"/>
  <c r="N1635" i="17"/>
  <c r="M1635" i="17"/>
  <c r="F1635" i="17"/>
  <c r="E1636" i="17"/>
  <c r="V1636" i="17" s="1"/>
  <c r="P1635" i="17"/>
  <c r="X1634" i="17" l="1"/>
  <c r="Z1635" i="17"/>
  <c r="S1635" i="17" s="1"/>
  <c r="H1635" i="17"/>
  <c r="U1636" i="17"/>
  <c r="AB1635" i="17"/>
  <c r="AD1635" i="17"/>
  <c r="AA1636" i="17"/>
  <c r="Z1636" i="17"/>
  <c r="S1636" i="17" s="1"/>
  <c r="AF1635" i="17"/>
  <c r="AC1635" i="17"/>
  <c r="I1635" i="17"/>
  <c r="AA1635" i="17"/>
  <c r="K1635" i="17"/>
  <c r="G1635" i="17"/>
  <c r="J1635" i="17"/>
  <c r="AE1635" i="17"/>
  <c r="Y1637" i="17"/>
  <c r="R1638" i="17"/>
  <c r="W1637" i="17"/>
  <c r="T1637" i="17"/>
  <c r="Q1636" i="17"/>
  <c r="L1636" i="17" s="1"/>
  <c r="O1636" i="17"/>
  <c r="N1636" i="17"/>
  <c r="M1636" i="17"/>
  <c r="E1637" i="17"/>
  <c r="P1636" i="17"/>
  <c r="F1636" i="17"/>
  <c r="X1635" i="17" l="1"/>
  <c r="AD1636" i="17" s="1"/>
  <c r="G1636" i="17"/>
  <c r="K1636" i="17"/>
  <c r="H1636" i="17"/>
  <c r="J1636" i="17"/>
  <c r="I1636" i="17"/>
  <c r="Y1638" i="17"/>
  <c r="U1637" i="17"/>
  <c r="V1637" i="17"/>
  <c r="R1639" i="17"/>
  <c r="W1638" i="17"/>
  <c r="T1638" i="17"/>
  <c r="Q1637" i="17"/>
  <c r="L1637" i="17" s="1"/>
  <c r="O1637" i="17"/>
  <c r="N1637" i="17"/>
  <c r="M1637" i="17"/>
  <c r="P1637" i="17"/>
  <c r="E1638" i="17"/>
  <c r="V1638" i="17" s="1"/>
  <c r="F1637" i="17"/>
  <c r="AF1636" i="17" l="1"/>
  <c r="X1636" i="17"/>
  <c r="AE1636" i="17"/>
  <c r="AE1637" i="17" s="1"/>
  <c r="AC1636" i="17"/>
  <c r="AC1637" i="17" s="1"/>
  <c r="AB1636" i="17"/>
  <c r="AB1637" i="17" s="1"/>
  <c r="U1638" i="17"/>
  <c r="AA1638" i="17" s="1"/>
  <c r="G1637" i="17"/>
  <c r="Z1638" i="17"/>
  <c r="Z1637" i="17"/>
  <c r="S1637" i="17" s="1"/>
  <c r="AA1637" i="17"/>
  <c r="I1637" i="17"/>
  <c r="AD1637" i="17"/>
  <c r="AF1637" i="17"/>
  <c r="H1637" i="17"/>
  <c r="J1637" i="17"/>
  <c r="K1637" i="17"/>
  <c r="Y1639" i="17"/>
  <c r="R1640" i="17"/>
  <c r="W1639" i="17"/>
  <c r="T1639" i="17"/>
  <c r="Q1638" i="17"/>
  <c r="L1638" i="17" s="1"/>
  <c r="O1638" i="17"/>
  <c r="N1638" i="17"/>
  <c r="M1638" i="17"/>
  <c r="P1638" i="17"/>
  <c r="E1639" i="17"/>
  <c r="F1638" i="17"/>
  <c r="X1637" i="17" l="1"/>
  <c r="S1638" i="17"/>
  <c r="AE1638" i="17"/>
  <c r="AB1638" i="17"/>
  <c r="G1638" i="17"/>
  <c r="K1638" i="17"/>
  <c r="J1638" i="17"/>
  <c r="AD1638" i="17"/>
  <c r="AF1638" i="17"/>
  <c r="AC1638" i="17"/>
  <c r="I1638" i="17"/>
  <c r="H1638" i="17"/>
  <c r="Y1640" i="17"/>
  <c r="U1639" i="17"/>
  <c r="X1638" i="17"/>
  <c r="V1639" i="17"/>
  <c r="R1641" i="17"/>
  <c r="W1640" i="17"/>
  <c r="T1640" i="17"/>
  <c r="Q1639" i="17"/>
  <c r="L1639" i="17" s="1"/>
  <c r="O1639" i="17"/>
  <c r="N1639" i="17"/>
  <c r="P1639" i="17"/>
  <c r="F1639" i="17"/>
  <c r="E1640" i="17"/>
  <c r="M1639" i="17"/>
  <c r="Z1639" i="17" l="1"/>
  <c r="S1639" i="17" s="1"/>
  <c r="G1639" i="17"/>
  <c r="J1639" i="17"/>
  <c r="AA1639" i="17"/>
  <c r="H1639" i="17"/>
  <c r="AE1639" i="17"/>
  <c r="I1639" i="17"/>
  <c r="AD1639" i="17"/>
  <c r="K1639" i="17"/>
  <c r="AF1639" i="17"/>
  <c r="AC1639" i="17"/>
  <c r="AB1639" i="17"/>
  <c r="Y1641" i="17"/>
  <c r="X1639" i="17"/>
  <c r="U1640" i="17"/>
  <c r="V1640" i="17"/>
  <c r="R1642" i="17"/>
  <c r="W1641" i="17"/>
  <c r="T1641" i="17"/>
  <c r="Q1640" i="17"/>
  <c r="L1640" i="17" s="1"/>
  <c r="O1640" i="17"/>
  <c r="N1640" i="17"/>
  <c r="P1640" i="17"/>
  <c r="E1641" i="17"/>
  <c r="M1640" i="17"/>
  <c r="F1640" i="17"/>
  <c r="AA1640" i="17" l="1"/>
  <c r="J1640" i="17"/>
  <c r="Z1640" i="17"/>
  <c r="S1640" i="17" s="1"/>
  <c r="AB1640" i="17"/>
  <c r="K1640" i="17"/>
  <c r="AC1640" i="17"/>
  <c r="AF1640" i="17"/>
  <c r="H1640" i="17"/>
  <c r="G1640" i="17"/>
  <c r="I1640" i="17"/>
  <c r="AD1640" i="17"/>
  <c r="AE1640" i="17"/>
  <c r="Y1642" i="17"/>
  <c r="U1641" i="17"/>
  <c r="V1641" i="17"/>
  <c r="R1643" i="17"/>
  <c r="W1642" i="17"/>
  <c r="T1642" i="17"/>
  <c r="Q1641" i="17"/>
  <c r="L1641" i="17" s="1"/>
  <c r="O1641" i="17"/>
  <c r="N1641" i="17"/>
  <c r="E1642" i="17"/>
  <c r="V1642" i="17" s="1"/>
  <c r="M1641" i="17"/>
  <c r="F1641" i="17"/>
  <c r="P1641" i="17"/>
  <c r="X1640" i="17" l="1"/>
  <c r="AB1641" i="17" s="1"/>
  <c r="Z1641" i="17"/>
  <c r="S1641" i="17" s="1"/>
  <c r="AA1641" i="17"/>
  <c r="K1641" i="17"/>
  <c r="G1641" i="17"/>
  <c r="U1642" i="17"/>
  <c r="Z1642" i="17" s="1"/>
  <c r="S1642" i="17" s="1"/>
  <c r="I1641" i="17"/>
  <c r="J1641" i="17"/>
  <c r="H1641" i="17"/>
  <c r="Y1643" i="17"/>
  <c r="R1644" i="17"/>
  <c r="W1643" i="17"/>
  <c r="T1643" i="17"/>
  <c r="Q1642" i="17"/>
  <c r="L1642" i="17" s="1"/>
  <c r="O1642" i="17"/>
  <c r="N1642" i="17"/>
  <c r="E1643" i="17"/>
  <c r="U1643" i="17" s="1"/>
  <c r="P1642" i="17"/>
  <c r="M1642" i="17"/>
  <c r="F1642" i="17"/>
  <c r="AD1641" i="17" l="1"/>
  <c r="AE1641" i="17"/>
  <c r="AC1641" i="17"/>
  <c r="AF1641" i="17"/>
  <c r="X1641" i="17"/>
  <c r="AB1642" i="17" s="1"/>
  <c r="G1642" i="17"/>
  <c r="AA1642" i="17"/>
  <c r="H1642" i="17"/>
  <c r="J1642" i="17"/>
  <c r="I1642" i="17"/>
  <c r="K1642" i="17"/>
  <c r="Y1644" i="17"/>
  <c r="V1643" i="17"/>
  <c r="AA1643" i="17" s="1"/>
  <c r="R1645" i="17"/>
  <c r="W1644" i="17"/>
  <c r="T1644" i="17"/>
  <c r="Q1643" i="17"/>
  <c r="L1643" i="17" s="1"/>
  <c r="O1643" i="17"/>
  <c r="N1643" i="17"/>
  <c r="E1644" i="17"/>
  <c r="U1644" i="17" s="1"/>
  <c r="F1643" i="17"/>
  <c r="M1643" i="17"/>
  <c r="P1643" i="17"/>
  <c r="AD1642" i="17" l="1"/>
  <c r="AF1642" i="17"/>
  <c r="AE1642" i="17"/>
  <c r="X1642" i="17"/>
  <c r="AD1643" i="17" s="1"/>
  <c r="AC1642" i="17"/>
  <c r="AC1643" i="17" s="1"/>
  <c r="G1643" i="17"/>
  <c r="Z1643" i="17"/>
  <c r="S1643" i="17" s="1"/>
  <c r="V1644" i="17"/>
  <c r="Z1644" i="17" s="1"/>
  <c r="I1643" i="17"/>
  <c r="J1643" i="17"/>
  <c r="K1643" i="17"/>
  <c r="AE1643" i="17"/>
  <c r="H1643" i="17"/>
  <c r="Y1645" i="17"/>
  <c r="R1646" i="17"/>
  <c r="W1645" i="17"/>
  <c r="T1645" i="17"/>
  <c r="Q1644" i="17"/>
  <c r="L1644" i="17" s="1"/>
  <c r="O1644" i="17"/>
  <c r="N1644" i="17"/>
  <c r="F1644" i="17"/>
  <c r="M1644" i="17"/>
  <c r="P1644" i="17"/>
  <c r="E1645" i="17"/>
  <c r="AB1643" i="17" l="1"/>
  <c r="AF1643" i="17"/>
  <c r="S1644" i="17"/>
  <c r="X1643" i="17"/>
  <c r="AD1644" i="17" s="1"/>
  <c r="AA1644" i="17"/>
  <c r="X1644" i="17" s="1"/>
  <c r="G1644" i="17"/>
  <c r="J1644" i="17"/>
  <c r="H1644" i="17"/>
  <c r="K1644" i="17"/>
  <c r="I1644" i="17"/>
  <c r="Y1646" i="17"/>
  <c r="V1645" i="17"/>
  <c r="U1645" i="17"/>
  <c r="R1647" i="17"/>
  <c r="W1646" i="17"/>
  <c r="T1646" i="17"/>
  <c r="Q1645" i="17"/>
  <c r="L1645" i="17" s="1"/>
  <c r="O1645" i="17"/>
  <c r="N1645" i="17"/>
  <c r="M1645" i="17"/>
  <c r="P1645" i="17"/>
  <c r="E1646" i="17"/>
  <c r="F1645" i="17"/>
  <c r="AF1644" i="17" l="1"/>
  <c r="AB1644" i="17"/>
  <c r="AE1644" i="17"/>
  <c r="AC1644" i="17"/>
  <c r="AB1645" i="17"/>
  <c r="AA1645" i="17"/>
  <c r="Z1645" i="17"/>
  <c r="S1645" i="17" s="1"/>
  <c r="AE1645" i="17"/>
  <c r="K1645" i="17"/>
  <c r="AF1645" i="17"/>
  <c r="G1645" i="17"/>
  <c r="AC1645" i="17"/>
  <c r="AD1645" i="17"/>
  <c r="I1645" i="17"/>
  <c r="H1645" i="17"/>
  <c r="J1645" i="17"/>
  <c r="Y1647" i="17"/>
  <c r="U1646" i="17"/>
  <c r="V1646" i="17"/>
  <c r="R1648" i="17"/>
  <c r="W1647" i="17"/>
  <c r="T1647" i="17"/>
  <c r="Q1646" i="17"/>
  <c r="L1646" i="17" s="1"/>
  <c r="O1646" i="17"/>
  <c r="N1646" i="17"/>
  <c r="E1647" i="17"/>
  <c r="V1647" i="17" s="1"/>
  <c r="M1646" i="17"/>
  <c r="F1646" i="17"/>
  <c r="P1646" i="17"/>
  <c r="X1645" i="17" l="1"/>
  <c r="AC1646" i="17" s="1"/>
  <c r="Z1646" i="17"/>
  <c r="S1646" i="17" s="1"/>
  <c r="AA1646" i="17"/>
  <c r="H1646" i="17"/>
  <c r="U1647" i="17"/>
  <c r="AA1647" i="17" s="1"/>
  <c r="G1646" i="17"/>
  <c r="J1646" i="17"/>
  <c r="I1646" i="17"/>
  <c r="AE1646" i="17"/>
  <c r="K1646" i="17"/>
  <c r="Y1648" i="17"/>
  <c r="R1649" i="17"/>
  <c r="W1648" i="17"/>
  <c r="T1648" i="17"/>
  <c r="Q1647" i="17"/>
  <c r="L1647" i="17" s="1"/>
  <c r="O1647" i="17"/>
  <c r="N1647" i="17"/>
  <c r="P1647" i="17"/>
  <c r="F1647" i="17"/>
  <c r="E1648" i="17"/>
  <c r="M1647" i="17"/>
  <c r="AF1646" i="17" l="1"/>
  <c r="AD1646" i="17"/>
  <c r="AB1646" i="17"/>
  <c r="X1646" i="17"/>
  <c r="AB1647" i="17" s="1"/>
  <c r="H1647" i="17"/>
  <c r="G1647" i="17"/>
  <c r="Z1647" i="17"/>
  <c r="S1647" i="17" s="1"/>
  <c r="X1647" i="17" s="1"/>
  <c r="AF1647" i="17"/>
  <c r="K1647" i="17"/>
  <c r="J1647" i="17"/>
  <c r="I1647" i="17"/>
  <c r="Y1649" i="17"/>
  <c r="V1648" i="17"/>
  <c r="U1648" i="17"/>
  <c r="R1650" i="17"/>
  <c r="W1649" i="17"/>
  <c r="T1649" i="17"/>
  <c r="Q1648" i="17"/>
  <c r="L1648" i="17" s="1"/>
  <c r="O1648" i="17"/>
  <c r="N1648" i="17"/>
  <c r="P1648" i="17"/>
  <c r="E1649" i="17"/>
  <c r="F1648" i="17"/>
  <c r="M1648" i="17"/>
  <c r="AD1647" i="17" l="1"/>
  <c r="AE1647" i="17"/>
  <c r="AE1648" i="17" s="1"/>
  <c r="AC1647" i="17"/>
  <c r="AA1648" i="17"/>
  <c r="K1648" i="17"/>
  <c r="Z1648" i="17"/>
  <c r="S1648" i="17" s="1"/>
  <c r="AF1648" i="17"/>
  <c r="AD1648" i="17"/>
  <c r="J1648" i="17"/>
  <c r="H1648" i="17"/>
  <c r="I1648" i="17"/>
  <c r="AC1648" i="17"/>
  <c r="AB1648" i="17"/>
  <c r="G1648" i="17"/>
  <c r="Y1650" i="17"/>
  <c r="V1649" i="17"/>
  <c r="U1649" i="17"/>
  <c r="R1651" i="17"/>
  <c r="W1650" i="17"/>
  <c r="T1650" i="17"/>
  <c r="Q1649" i="17"/>
  <c r="L1649" i="17" s="1"/>
  <c r="O1649" i="17"/>
  <c r="N1649" i="17"/>
  <c r="F1649" i="17"/>
  <c r="M1649" i="17"/>
  <c r="P1649" i="17"/>
  <c r="E1650" i="17"/>
  <c r="X1648" i="17" l="1"/>
  <c r="AF1649" i="17" s="1"/>
  <c r="Z1649" i="17"/>
  <c r="S1649" i="17" s="1"/>
  <c r="K1649" i="17"/>
  <c r="AA1649" i="17"/>
  <c r="X1649" i="17" s="1"/>
  <c r="AC1649" i="17"/>
  <c r="I1649" i="17"/>
  <c r="AD1649" i="17"/>
  <c r="AB1649" i="17"/>
  <c r="J1649" i="17"/>
  <c r="H1649" i="17"/>
  <c r="AE1649" i="17"/>
  <c r="G1649" i="17"/>
  <c r="Y1651" i="17"/>
  <c r="V1650" i="17"/>
  <c r="U1650" i="17"/>
  <c r="R1652" i="17"/>
  <c r="W1651" i="17"/>
  <c r="T1651" i="17"/>
  <c r="Q1650" i="17"/>
  <c r="L1650" i="17" s="1"/>
  <c r="O1650" i="17"/>
  <c r="N1650" i="17"/>
  <c r="E1651" i="17"/>
  <c r="V1651" i="17" s="1"/>
  <c r="F1650" i="17"/>
  <c r="P1650" i="17"/>
  <c r="M1650" i="17"/>
  <c r="AA1650" i="17" l="1"/>
  <c r="Z1650" i="17"/>
  <c r="S1650" i="17" s="1"/>
  <c r="G1650" i="17"/>
  <c r="U1651" i="17"/>
  <c r="AA1651" i="17" s="1"/>
  <c r="I1650" i="17"/>
  <c r="AB1650" i="17"/>
  <c r="AC1650" i="17"/>
  <c r="AE1650" i="17"/>
  <c r="H1650" i="17"/>
  <c r="AF1650" i="17"/>
  <c r="J1650" i="17"/>
  <c r="K1650" i="17"/>
  <c r="AD1650" i="17"/>
  <c r="Y1652" i="17"/>
  <c r="R1653" i="17"/>
  <c r="W1652" i="17"/>
  <c r="T1652" i="17"/>
  <c r="Q1651" i="17"/>
  <c r="L1651" i="17" s="1"/>
  <c r="O1651" i="17"/>
  <c r="N1651" i="17"/>
  <c r="P1651" i="17"/>
  <c r="M1651" i="17"/>
  <c r="E1652" i="17"/>
  <c r="F1651" i="17"/>
  <c r="G1651" i="17" s="1"/>
  <c r="X1650" i="17" l="1"/>
  <c r="AC1651" i="17" s="1"/>
  <c r="Z1651" i="17"/>
  <c r="S1651" i="17" s="1"/>
  <c r="H1651" i="17"/>
  <c r="I1651" i="17"/>
  <c r="J1651" i="17"/>
  <c r="K1651" i="17"/>
  <c r="AD1651" i="17"/>
  <c r="Y1653" i="17"/>
  <c r="V1652" i="17"/>
  <c r="U1652" i="17"/>
  <c r="R1654" i="17"/>
  <c r="W1653" i="17"/>
  <c r="T1653" i="17"/>
  <c r="Q1652" i="17"/>
  <c r="L1652" i="17" s="1"/>
  <c r="O1652" i="17"/>
  <c r="N1652" i="17"/>
  <c r="E1653" i="17"/>
  <c r="U1653" i="17" s="1"/>
  <c r="M1652" i="17"/>
  <c r="P1652" i="17"/>
  <c r="F1652" i="17"/>
  <c r="G1652" i="17" s="1"/>
  <c r="AB1651" i="17" l="1"/>
  <c r="AF1651" i="17"/>
  <c r="X1651" i="17"/>
  <c r="AC1652" i="17" s="1"/>
  <c r="AE1651" i="17"/>
  <c r="I1652" i="17"/>
  <c r="J1652" i="17"/>
  <c r="AE1652" i="17"/>
  <c r="K1652" i="17"/>
  <c r="AA1652" i="17"/>
  <c r="Z1652" i="17"/>
  <c r="S1652" i="17" s="1"/>
  <c r="H1652" i="17"/>
  <c r="V1653" i="17"/>
  <c r="AA1653" i="17" s="1"/>
  <c r="AD1652" i="17"/>
  <c r="AB1652" i="17"/>
  <c r="AF1652" i="17"/>
  <c r="Y1654" i="17"/>
  <c r="R1655" i="17"/>
  <c r="W1654" i="17"/>
  <c r="T1654" i="17"/>
  <c r="Q1653" i="17"/>
  <c r="L1653" i="17" s="1"/>
  <c r="O1653" i="17"/>
  <c r="N1653" i="17"/>
  <c r="P1653" i="17"/>
  <c r="M1653" i="17"/>
  <c r="E1654" i="17"/>
  <c r="U1654" i="17" s="1"/>
  <c r="F1653" i="17"/>
  <c r="H1653" i="17" l="1"/>
  <c r="X1652" i="17"/>
  <c r="AD1653" i="17" s="1"/>
  <c r="Z1653" i="17"/>
  <c r="S1653" i="17" s="1"/>
  <c r="X1653" i="17" s="1"/>
  <c r="AF1653" i="17"/>
  <c r="AB1653" i="17"/>
  <c r="K1653" i="17"/>
  <c r="I1653" i="17"/>
  <c r="J1653" i="17"/>
  <c r="J1654" i="17" s="1"/>
  <c r="G1653" i="17"/>
  <c r="Y1655" i="17"/>
  <c r="V1654" i="17"/>
  <c r="Z1654" i="17" s="1"/>
  <c r="R1656" i="17"/>
  <c r="W1655" i="17"/>
  <c r="T1655" i="17"/>
  <c r="Q1654" i="17"/>
  <c r="L1654" i="17" s="1"/>
  <c r="O1654" i="17"/>
  <c r="N1654" i="17"/>
  <c r="F1654" i="17"/>
  <c r="P1654" i="17"/>
  <c r="E1655" i="17"/>
  <c r="M1654" i="17"/>
  <c r="S1654" i="17" l="1"/>
  <c r="AC1653" i="17"/>
  <c r="K1654" i="17"/>
  <c r="AE1653" i="17"/>
  <c r="AE1654" i="17" s="1"/>
  <c r="G1654" i="17"/>
  <c r="AA1654" i="17"/>
  <c r="AC1654" i="17"/>
  <c r="AD1654" i="17"/>
  <c r="AB1654" i="17"/>
  <c r="I1654" i="17"/>
  <c r="H1654" i="17"/>
  <c r="AF1654" i="17"/>
  <c r="Y1656" i="17"/>
  <c r="V1655" i="17"/>
  <c r="U1655" i="17"/>
  <c r="R1657" i="17"/>
  <c r="W1656" i="17"/>
  <c r="T1656" i="17"/>
  <c r="Q1655" i="17"/>
  <c r="L1655" i="17" s="1"/>
  <c r="O1655" i="17"/>
  <c r="N1655" i="17"/>
  <c r="E1656" i="17"/>
  <c r="U1656" i="17" s="1"/>
  <c r="M1655" i="17"/>
  <c r="P1655" i="17"/>
  <c r="F1655" i="17"/>
  <c r="X1654" i="17" l="1"/>
  <c r="AD1655" i="17" s="1"/>
  <c r="Z1655" i="17"/>
  <c r="S1655" i="17" s="1"/>
  <c r="I1655" i="17"/>
  <c r="AA1655" i="17"/>
  <c r="H1655" i="17"/>
  <c r="G1655" i="17"/>
  <c r="J1655" i="17"/>
  <c r="K1655" i="17"/>
  <c r="Y1657" i="17"/>
  <c r="V1656" i="17"/>
  <c r="Z1656" i="17" s="1"/>
  <c r="R1658" i="17"/>
  <c r="W1657" i="17"/>
  <c r="T1657" i="17"/>
  <c r="Q1656" i="17"/>
  <c r="L1656" i="17" s="1"/>
  <c r="O1656" i="17"/>
  <c r="N1656" i="17"/>
  <c r="P1656" i="17"/>
  <c r="F1656" i="17"/>
  <c r="E1657" i="17"/>
  <c r="M1656" i="17"/>
  <c r="AE1655" i="17" l="1"/>
  <c r="S1656" i="17"/>
  <c r="AB1655" i="17"/>
  <c r="AF1655" i="17"/>
  <c r="X1655" i="17"/>
  <c r="AC1655" i="17"/>
  <c r="AC1656" i="17" s="1"/>
  <c r="J1656" i="17"/>
  <c r="H1656" i="17"/>
  <c r="AA1656" i="17"/>
  <c r="I1656" i="17"/>
  <c r="K1656" i="17"/>
  <c r="G1656" i="17"/>
  <c r="AD1656" i="17"/>
  <c r="AE1656" i="17"/>
  <c r="Y1658" i="17"/>
  <c r="V1657" i="17"/>
  <c r="U1657" i="17"/>
  <c r="R1659" i="17"/>
  <c r="W1658" i="17"/>
  <c r="T1658" i="17"/>
  <c r="Q1657" i="17"/>
  <c r="L1657" i="17" s="1"/>
  <c r="O1657" i="17"/>
  <c r="N1657" i="17"/>
  <c r="P1657" i="17"/>
  <c r="M1657" i="17"/>
  <c r="E1658" i="17"/>
  <c r="F1657" i="17"/>
  <c r="AB1656" i="17" l="1"/>
  <c r="AF1656" i="17"/>
  <c r="X1656" i="17"/>
  <c r="AD1657" i="17" s="1"/>
  <c r="I1657" i="17"/>
  <c r="Z1657" i="17"/>
  <c r="S1657" i="17" s="1"/>
  <c r="AA1657" i="17"/>
  <c r="G1657" i="17"/>
  <c r="J1657" i="17"/>
  <c r="AF1657" i="17"/>
  <c r="H1657" i="17"/>
  <c r="AB1657" i="17"/>
  <c r="K1657" i="17"/>
  <c r="X1657" i="17"/>
  <c r="Y1659" i="17"/>
  <c r="V1658" i="17"/>
  <c r="U1658" i="17"/>
  <c r="R1660" i="17"/>
  <c r="W1659" i="17"/>
  <c r="T1659" i="17"/>
  <c r="Q1658" i="17"/>
  <c r="L1658" i="17" s="1"/>
  <c r="O1658" i="17"/>
  <c r="N1658" i="17"/>
  <c r="E1659" i="17"/>
  <c r="V1659" i="17" s="1"/>
  <c r="P1658" i="17"/>
  <c r="M1658" i="17"/>
  <c r="F1658" i="17"/>
  <c r="AC1657" i="17" l="1"/>
  <c r="AE1657" i="17"/>
  <c r="AF1658" i="17"/>
  <c r="Z1658" i="17"/>
  <c r="S1658" i="17" s="1"/>
  <c r="AE1658" i="17"/>
  <c r="J1658" i="17"/>
  <c r="G1658" i="17"/>
  <c r="AB1658" i="17"/>
  <c r="H1658" i="17"/>
  <c r="I1658" i="17"/>
  <c r="AA1658" i="17"/>
  <c r="AD1658" i="17"/>
  <c r="AC1658" i="17"/>
  <c r="K1658" i="17"/>
  <c r="Y1660" i="17"/>
  <c r="U1659" i="17"/>
  <c r="AA1659" i="17" s="1"/>
  <c r="R1661" i="17"/>
  <c r="W1660" i="17"/>
  <c r="T1660" i="17"/>
  <c r="Q1659" i="17"/>
  <c r="L1659" i="17" s="1"/>
  <c r="O1659" i="17"/>
  <c r="N1659" i="17"/>
  <c r="E1660" i="17"/>
  <c r="M1659" i="17"/>
  <c r="F1659" i="17"/>
  <c r="P1659" i="17"/>
  <c r="X1658" i="17" l="1"/>
  <c r="AC1659" i="17"/>
  <c r="H1659" i="17"/>
  <c r="I1659" i="17"/>
  <c r="K1659" i="17"/>
  <c r="Z1659" i="17"/>
  <c r="S1659" i="17" s="1"/>
  <c r="X1659" i="17" s="1"/>
  <c r="AE1659" i="17"/>
  <c r="AF1659" i="17"/>
  <c r="AD1659" i="17"/>
  <c r="J1659" i="17"/>
  <c r="AB1659" i="17"/>
  <c r="G1659" i="17"/>
  <c r="Y1661" i="17"/>
  <c r="U1660" i="17"/>
  <c r="V1660" i="17"/>
  <c r="R1662" i="17"/>
  <c r="W1661" i="17"/>
  <c r="T1661" i="17"/>
  <c r="Q1660" i="17"/>
  <c r="L1660" i="17" s="1"/>
  <c r="O1660" i="17"/>
  <c r="N1660" i="17"/>
  <c r="E1661" i="17"/>
  <c r="U1661" i="17" s="1"/>
  <c r="M1660" i="17"/>
  <c r="F1660" i="17"/>
  <c r="H1660" i="17" s="1"/>
  <c r="P1660" i="17"/>
  <c r="Z1660" i="17" l="1"/>
  <c r="S1660" i="17" s="1"/>
  <c r="G1660" i="17"/>
  <c r="AA1660" i="17"/>
  <c r="K1660" i="17"/>
  <c r="I1660" i="17"/>
  <c r="AC1660" i="17"/>
  <c r="AD1660" i="17"/>
  <c r="AB1660" i="17"/>
  <c r="J1660" i="17"/>
  <c r="AF1660" i="17"/>
  <c r="AE1660" i="17"/>
  <c r="V1661" i="17"/>
  <c r="Z1661" i="17" s="1"/>
  <c r="Y1662" i="17"/>
  <c r="R1663" i="17"/>
  <c r="W1662" i="17"/>
  <c r="T1662" i="17"/>
  <c r="Q1661" i="17"/>
  <c r="L1661" i="17" s="1"/>
  <c r="O1661" i="17"/>
  <c r="N1661" i="17"/>
  <c r="P1661" i="17"/>
  <c r="E1662" i="17"/>
  <c r="M1661" i="17"/>
  <c r="F1661" i="17"/>
  <c r="H1661" i="17" s="1"/>
  <c r="K1661" i="17" l="1"/>
  <c r="S1661" i="17"/>
  <c r="X1660" i="17"/>
  <c r="AB1661" i="17" s="1"/>
  <c r="G1661" i="17"/>
  <c r="AC1661" i="17"/>
  <c r="AE1661" i="17"/>
  <c r="AF1661" i="17"/>
  <c r="AA1661" i="17"/>
  <c r="X1661" i="17" s="1"/>
  <c r="I1661" i="17"/>
  <c r="J1661" i="17"/>
  <c r="Y1663" i="17"/>
  <c r="V1662" i="17"/>
  <c r="U1662" i="17"/>
  <c r="R1664" i="17"/>
  <c r="W1663" i="17"/>
  <c r="T1663" i="17"/>
  <c r="Q1662" i="17"/>
  <c r="L1662" i="17" s="1"/>
  <c r="O1662" i="17"/>
  <c r="N1662" i="17"/>
  <c r="E1663" i="17"/>
  <c r="V1663" i="17" s="1"/>
  <c r="F1662" i="17"/>
  <c r="G1662" i="17" s="1"/>
  <c r="M1662" i="17"/>
  <c r="P1662" i="17"/>
  <c r="AD1661" i="17" l="1"/>
  <c r="AD1662" i="17" s="1"/>
  <c r="Z1662" i="17"/>
  <c r="S1662" i="17" s="1"/>
  <c r="U1663" i="17"/>
  <c r="AA1663" i="17" s="1"/>
  <c r="AA1662" i="17"/>
  <c r="X1662" i="17" s="1"/>
  <c r="AB1662" i="17"/>
  <c r="I1662" i="17"/>
  <c r="AC1662" i="17"/>
  <c r="K1662" i="17"/>
  <c r="J1662" i="17"/>
  <c r="H1662" i="17"/>
  <c r="AF1662" i="17"/>
  <c r="AE1662" i="17"/>
  <c r="Y1664" i="17"/>
  <c r="R1665" i="17"/>
  <c r="W1664" i="17"/>
  <c r="T1664" i="17"/>
  <c r="Q1663" i="17"/>
  <c r="L1663" i="17" s="1"/>
  <c r="O1663" i="17"/>
  <c r="N1663" i="17"/>
  <c r="M1663" i="17"/>
  <c r="F1663" i="17"/>
  <c r="G1663" i="17" s="1"/>
  <c r="P1663" i="17"/>
  <c r="E1664" i="17"/>
  <c r="H1663" i="17" l="1"/>
  <c r="Z1663" i="17"/>
  <c r="S1663" i="17" s="1"/>
  <c r="AF1663" i="17"/>
  <c r="I1663" i="17"/>
  <c r="AE1663" i="17"/>
  <c r="K1663" i="17"/>
  <c r="AC1663" i="17"/>
  <c r="J1663" i="17"/>
  <c r="AD1663" i="17"/>
  <c r="AB1663" i="17"/>
  <c r="Y1665" i="17"/>
  <c r="V1664" i="17"/>
  <c r="X1663" i="17"/>
  <c r="U1664" i="17"/>
  <c r="R1666" i="17"/>
  <c r="W1665" i="17"/>
  <c r="T1665" i="17"/>
  <c r="Q1664" i="17"/>
  <c r="L1664" i="17" s="1"/>
  <c r="O1664" i="17"/>
  <c r="N1664" i="17"/>
  <c r="M1664" i="17"/>
  <c r="F1664" i="17"/>
  <c r="E1665" i="17"/>
  <c r="V1665" i="17" s="1"/>
  <c r="P1664" i="17"/>
  <c r="H1664" i="17" l="1"/>
  <c r="AD1664" i="17"/>
  <c r="AA1664" i="17"/>
  <c r="Z1664" i="17"/>
  <c r="S1664" i="17" s="1"/>
  <c r="AF1664" i="17"/>
  <c r="AE1664" i="17"/>
  <c r="AC1664" i="17"/>
  <c r="AB1664" i="17"/>
  <c r="J1664" i="17"/>
  <c r="K1664" i="17"/>
  <c r="G1664" i="17"/>
  <c r="I1664" i="17"/>
  <c r="X1664" i="17"/>
  <c r="Y1666" i="17"/>
  <c r="U1665" i="17"/>
  <c r="Z1665" i="17" s="1"/>
  <c r="S1665" i="17" s="1"/>
  <c r="R1667" i="17"/>
  <c r="W1666" i="17"/>
  <c r="T1666" i="17"/>
  <c r="Q1665" i="17"/>
  <c r="L1665" i="17" s="1"/>
  <c r="O1665" i="17"/>
  <c r="N1665" i="17"/>
  <c r="M1665" i="17"/>
  <c r="E1666" i="17"/>
  <c r="V1666" i="17" s="1"/>
  <c r="P1665" i="17"/>
  <c r="F1665" i="17"/>
  <c r="H1665" i="17" s="1"/>
  <c r="AA1665" i="17" l="1"/>
  <c r="G1665" i="17"/>
  <c r="I1665" i="17"/>
  <c r="AF1665" i="17"/>
  <c r="K1665" i="17"/>
  <c r="J1665" i="17"/>
  <c r="AB1665" i="17"/>
  <c r="AD1665" i="17"/>
  <c r="AE1665" i="17"/>
  <c r="AC1665" i="17"/>
  <c r="Y1667" i="17"/>
  <c r="U1666" i="17"/>
  <c r="Z1666" i="17" s="1"/>
  <c r="S1666" i="17" s="1"/>
  <c r="X1665" i="17"/>
  <c r="R1668" i="17"/>
  <c r="W1667" i="17"/>
  <c r="T1667" i="17"/>
  <c r="Q1666" i="17"/>
  <c r="L1666" i="17" s="1"/>
  <c r="O1666" i="17"/>
  <c r="N1666" i="17"/>
  <c r="E1667" i="17"/>
  <c r="M1666" i="17"/>
  <c r="F1666" i="17"/>
  <c r="P1666" i="17"/>
  <c r="AE1666" i="17" l="1"/>
  <c r="G1666" i="17"/>
  <c r="AA1666" i="17"/>
  <c r="H1666" i="17"/>
  <c r="K1666" i="17"/>
  <c r="AC1666" i="17"/>
  <c r="J1666" i="17"/>
  <c r="AF1666" i="17"/>
  <c r="I1666" i="17"/>
  <c r="AB1666" i="17"/>
  <c r="AD1666" i="17"/>
  <c r="Y1668" i="17"/>
  <c r="X1666" i="17"/>
  <c r="V1667" i="17"/>
  <c r="U1667" i="17"/>
  <c r="R1669" i="17"/>
  <c r="W1668" i="17"/>
  <c r="T1668" i="17"/>
  <c r="Q1667" i="17"/>
  <c r="L1667" i="17" s="1"/>
  <c r="O1667" i="17"/>
  <c r="N1667" i="17"/>
  <c r="F1667" i="17"/>
  <c r="P1667" i="17"/>
  <c r="E1668" i="17"/>
  <c r="M1667" i="17"/>
  <c r="Z1667" i="17" l="1"/>
  <c r="S1667" i="17" s="1"/>
  <c r="AD1667" i="17"/>
  <c r="AB1667" i="17"/>
  <c r="K1667" i="17"/>
  <c r="AA1667" i="17"/>
  <c r="AC1667" i="17"/>
  <c r="I1667" i="17"/>
  <c r="AF1667" i="17"/>
  <c r="AE1667" i="17"/>
  <c r="J1667" i="17"/>
  <c r="G1667" i="17"/>
  <c r="H1667" i="17"/>
  <c r="Y1669" i="17"/>
  <c r="U1668" i="17"/>
  <c r="V1668" i="17"/>
  <c r="R1670" i="17"/>
  <c r="W1669" i="17"/>
  <c r="T1669" i="17"/>
  <c r="Q1668" i="17"/>
  <c r="L1668" i="17" s="1"/>
  <c r="O1668" i="17"/>
  <c r="N1668" i="17"/>
  <c r="M1668" i="17"/>
  <c r="F1668" i="17"/>
  <c r="E1669" i="17"/>
  <c r="P1668" i="17"/>
  <c r="X1667" i="17" l="1"/>
  <c r="Z1668" i="17"/>
  <c r="S1668" i="17" s="1"/>
  <c r="H1668" i="17"/>
  <c r="I1668" i="17"/>
  <c r="AA1668" i="17"/>
  <c r="G1668" i="17"/>
  <c r="J1668" i="17"/>
  <c r="AC1668" i="17"/>
  <c r="K1668" i="17"/>
  <c r="AE1668" i="17"/>
  <c r="AF1668" i="17"/>
  <c r="AD1668" i="17"/>
  <c r="AB1668" i="17"/>
  <c r="Y1670" i="17"/>
  <c r="V1669" i="17"/>
  <c r="U1669" i="17"/>
  <c r="R1671" i="17"/>
  <c r="W1670" i="17"/>
  <c r="T1670" i="17"/>
  <c r="Q1669" i="17"/>
  <c r="L1669" i="17" s="1"/>
  <c r="O1669" i="17"/>
  <c r="N1669" i="17"/>
  <c r="F1669" i="17"/>
  <c r="H1669" i="17" s="1"/>
  <c r="M1669" i="17"/>
  <c r="P1669" i="17"/>
  <c r="E1670" i="17"/>
  <c r="X1668" i="17" l="1"/>
  <c r="AD1669" i="17" s="1"/>
  <c r="AA1669" i="17"/>
  <c r="Z1669" i="17"/>
  <c r="S1669" i="17" s="1"/>
  <c r="G1669" i="17"/>
  <c r="K1669" i="17"/>
  <c r="I1669" i="17"/>
  <c r="J1669" i="17"/>
  <c r="Y1671" i="17"/>
  <c r="U1670" i="17"/>
  <c r="V1670" i="17"/>
  <c r="R1672" i="17"/>
  <c r="W1671" i="17"/>
  <c r="T1671" i="17"/>
  <c r="Q1670" i="17"/>
  <c r="L1670" i="17" s="1"/>
  <c r="O1670" i="17"/>
  <c r="N1670" i="17"/>
  <c r="M1670" i="17"/>
  <c r="F1670" i="17"/>
  <c r="E1671" i="17"/>
  <c r="P1670" i="17"/>
  <c r="Z1670" i="17" l="1"/>
  <c r="S1670" i="17" s="1"/>
  <c r="AB1669" i="17"/>
  <c r="AF1669" i="17"/>
  <c r="AC1669" i="17"/>
  <c r="AE1669" i="17"/>
  <c r="X1669" i="17"/>
  <c r="AB1670" i="17" s="1"/>
  <c r="G1670" i="17"/>
  <c r="AA1670" i="17"/>
  <c r="I1670" i="17"/>
  <c r="J1670" i="17"/>
  <c r="K1670" i="17"/>
  <c r="H1670" i="17"/>
  <c r="Y1672" i="17"/>
  <c r="V1671" i="17"/>
  <c r="U1671" i="17"/>
  <c r="R1673" i="17"/>
  <c r="W1672" i="17"/>
  <c r="T1672" i="17"/>
  <c r="Q1671" i="17"/>
  <c r="L1671" i="17" s="1"/>
  <c r="O1671" i="17"/>
  <c r="N1671" i="17"/>
  <c r="E1672" i="17"/>
  <c r="U1672" i="17" s="1"/>
  <c r="M1671" i="17"/>
  <c r="F1671" i="17"/>
  <c r="P1671" i="17"/>
  <c r="AE1670" i="17" l="1"/>
  <c r="AC1670" i="17"/>
  <c r="AF1670" i="17"/>
  <c r="X1670" i="17"/>
  <c r="AB1671" i="17" s="1"/>
  <c r="AD1670" i="17"/>
  <c r="AD1671" i="17" s="1"/>
  <c r="Z1671" i="17"/>
  <c r="S1671" i="17" s="1"/>
  <c r="I1671" i="17"/>
  <c r="AA1671" i="17"/>
  <c r="G1671" i="17"/>
  <c r="H1671" i="17"/>
  <c r="K1671" i="17"/>
  <c r="J1671" i="17"/>
  <c r="Y1673" i="17"/>
  <c r="V1672" i="17"/>
  <c r="AA1672" i="17" s="1"/>
  <c r="R1674" i="17"/>
  <c r="W1673" i="17"/>
  <c r="T1673" i="17"/>
  <c r="Q1672" i="17"/>
  <c r="L1672" i="17" s="1"/>
  <c r="O1672" i="17"/>
  <c r="N1672" i="17"/>
  <c r="P1672" i="17"/>
  <c r="E1673" i="17"/>
  <c r="V1673" i="17" s="1"/>
  <c r="M1672" i="17"/>
  <c r="F1672" i="17"/>
  <c r="AE1671" i="17" l="1"/>
  <c r="AF1671" i="17"/>
  <c r="AC1671" i="17"/>
  <c r="X1671" i="17"/>
  <c r="AD1672" i="17" s="1"/>
  <c r="Z1672" i="17"/>
  <c r="S1672" i="17" s="1"/>
  <c r="H1672" i="17"/>
  <c r="J1672" i="17"/>
  <c r="K1672" i="17"/>
  <c r="G1672" i="17"/>
  <c r="I1672" i="17"/>
  <c r="Y1674" i="17"/>
  <c r="U1673" i="17"/>
  <c r="R1675" i="17"/>
  <c r="W1674" i="17"/>
  <c r="T1674" i="17"/>
  <c r="Q1673" i="17"/>
  <c r="L1673" i="17" s="1"/>
  <c r="O1673" i="17"/>
  <c r="N1673" i="17"/>
  <c r="M1673" i="17"/>
  <c r="F1673" i="17"/>
  <c r="P1673" i="17"/>
  <c r="E1674" i="17"/>
  <c r="K1673" i="17" l="1"/>
  <c r="AC1672" i="17"/>
  <c r="AB1672" i="17"/>
  <c r="AE1672" i="17"/>
  <c r="X1672" i="17"/>
  <c r="AD1673" i="17" s="1"/>
  <c r="AF1672" i="17"/>
  <c r="AF1673" i="17" s="1"/>
  <c r="AA1673" i="17"/>
  <c r="Z1673" i="17"/>
  <c r="S1673" i="17" s="1"/>
  <c r="X1673" i="17" s="1"/>
  <c r="G1673" i="17"/>
  <c r="I1673" i="17"/>
  <c r="J1673" i="17"/>
  <c r="H1673" i="17"/>
  <c r="Y1675" i="17"/>
  <c r="V1674" i="17"/>
  <c r="U1674" i="17"/>
  <c r="R1676" i="17"/>
  <c r="W1675" i="17"/>
  <c r="T1675" i="17"/>
  <c r="Q1674" i="17"/>
  <c r="L1674" i="17" s="1"/>
  <c r="O1674" i="17"/>
  <c r="N1674" i="17"/>
  <c r="E1675" i="17"/>
  <c r="V1675" i="17" s="1"/>
  <c r="M1674" i="17"/>
  <c r="P1674" i="17"/>
  <c r="F1674" i="17"/>
  <c r="K1674" i="17" s="1"/>
  <c r="Z1674" i="17" l="1"/>
  <c r="S1674" i="17" s="1"/>
  <c r="AE1673" i="17"/>
  <c r="AE1674" i="17" s="1"/>
  <c r="AB1673" i="17"/>
  <c r="AC1673" i="17"/>
  <c r="AC1674" i="17" s="1"/>
  <c r="I1674" i="17"/>
  <c r="AB1674" i="17"/>
  <c r="H1674" i="17"/>
  <c r="AA1674" i="17"/>
  <c r="AF1674" i="17"/>
  <c r="J1674" i="17"/>
  <c r="G1674" i="17"/>
  <c r="AD1674" i="17"/>
  <c r="Y1676" i="17"/>
  <c r="U1675" i="17"/>
  <c r="AA1675" i="17" s="1"/>
  <c r="R1677" i="17"/>
  <c r="W1676" i="17"/>
  <c r="T1676" i="17"/>
  <c r="Q1675" i="17"/>
  <c r="L1675" i="17" s="1"/>
  <c r="O1675" i="17"/>
  <c r="N1675" i="17"/>
  <c r="P1675" i="17"/>
  <c r="M1675" i="17"/>
  <c r="F1675" i="17"/>
  <c r="E1676" i="17"/>
  <c r="U1676" i="17" s="1"/>
  <c r="X1674" i="17" l="1"/>
  <c r="H1675" i="17"/>
  <c r="G1675" i="17"/>
  <c r="Z1675" i="17"/>
  <c r="S1675" i="17" s="1"/>
  <c r="AD1675" i="17"/>
  <c r="AF1675" i="17"/>
  <c r="AC1675" i="17"/>
  <c r="AB1675" i="17"/>
  <c r="I1675" i="17"/>
  <c r="AE1675" i="17"/>
  <c r="J1675" i="17"/>
  <c r="K1675" i="17"/>
  <c r="Y1677" i="17"/>
  <c r="V1676" i="17"/>
  <c r="Z1676" i="17" s="1"/>
  <c r="S1676" i="17" s="1"/>
  <c r="X1675" i="17"/>
  <c r="R1678" i="17"/>
  <c r="W1677" i="17"/>
  <c r="T1677" i="17"/>
  <c r="Q1676" i="17"/>
  <c r="L1676" i="17" s="1"/>
  <c r="O1676" i="17"/>
  <c r="N1676" i="17"/>
  <c r="F1676" i="17"/>
  <c r="G1676" i="17" s="1"/>
  <c r="P1676" i="17"/>
  <c r="E1677" i="17"/>
  <c r="M1676" i="17"/>
  <c r="H1676" i="17" l="1"/>
  <c r="K1676" i="17"/>
  <c r="J1676" i="17"/>
  <c r="AA1676" i="17"/>
  <c r="X1676" i="17" s="1"/>
  <c r="AE1676" i="17"/>
  <c r="AD1676" i="17"/>
  <c r="AC1676" i="17"/>
  <c r="I1676" i="17"/>
  <c r="AF1676" i="17"/>
  <c r="AB1676" i="17"/>
  <c r="Y1678" i="17"/>
  <c r="V1677" i="17"/>
  <c r="U1677" i="17"/>
  <c r="R1679" i="17"/>
  <c r="W1678" i="17"/>
  <c r="T1678" i="17"/>
  <c r="Q1677" i="17"/>
  <c r="L1677" i="17" s="1"/>
  <c r="O1677" i="17"/>
  <c r="N1677" i="17"/>
  <c r="E1678" i="17"/>
  <c r="V1678" i="17" s="1"/>
  <c r="F1677" i="17"/>
  <c r="K1677" i="17" s="1"/>
  <c r="P1677" i="17"/>
  <c r="M1677" i="17"/>
  <c r="Z1677" i="17" l="1"/>
  <c r="S1677" i="17" s="1"/>
  <c r="AB1677" i="17"/>
  <c r="AF1677" i="17"/>
  <c r="AA1677" i="17"/>
  <c r="AD1677" i="17"/>
  <c r="AC1677" i="17"/>
  <c r="G1677" i="17"/>
  <c r="I1677" i="17"/>
  <c r="H1677" i="17"/>
  <c r="J1677" i="17"/>
  <c r="AE1677" i="17"/>
  <c r="Y1679" i="17"/>
  <c r="U1678" i="17"/>
  <c r="Z1678" i="17" s="1"/>
  <c r="R1680" i="17"/>
  <c r="W1679" i="17"/>
  <c r="T1679" i="17"/>
  <c r="Q1678" i="17"/>
  <c r="L1678" i="17" s="1"/>
  <c r="O1678" i="17"/>
  <c r="N1678" i="17"/>
  <c r="E1679" i="17"/>
  <c r="M1678" i="17"/>
  <c r="F1678" i="17"/>
  <c r="K1678" i="17" s="1"/>
  <c r="P1678" i="17"/>
  <c r="S1678" i="17" l="1"/>
  <c r="X1677" i="17"/>
  <c r="AE1678" i="17" s="1"/>
  <c r="G1678" i="17"/>
  <c r="J1678" i="17"/>
  <c r="AA1678" i="17"/>
  <c r="H1678" i="17"/>
  <c r="I1678" i="17"/>
  <c r="AB1678" i="17"/>
  <c r="Y1680" i="17"/>
  <c r="U1679" i="17"/>
  <c r="V1679" i="17"/>
  <c r="R1681" i="17"/>
  <c r="W1680" i="17"/>
  <c r="T1680" i="17"/>
  <c r="Q1679" i="17"/>
  <c r="L1679" i="17" s="1"/>
  <c r="O1679" i="17"/>
  <c r="N1679" i="17"/>
  <c r="P1679" i="17"/>
  <c r="F1679" i="17"/>
  <c r="E1680" i="17"/>
  <c r="M1679" i="17"/>
  <c r="Z1679" i="17" l="1"/>
  <c r="S1679" i="17" s="1"/>
  <c r="X1678" i="17"/>
  <c r="H1679" i="17"/>
  <c r="AF1678" i="17"/>
  <c r="AF1679" i="17" s="1"/>
  <c r="AC1678" i="17"/>
  <c r="AC1679" i="17" s="1"/>
  <c r="AD1678" i="17"/>
  <c r="AD1679" i="17" s="1"/>
  <c r="J1679" i="17"/>
  <c r="AA1679" i="17"/>
  <c r="G1679" i="17"/>
  <c r="K1679" i="17"/>
  <c r="I1679" i="17"/>
  <c r="AB1679" i="17"/>
  <c r="AE1679" i="17"/>
  <c r="Y1681" i="17"/>
  <c r="V1680" i="17"/>
  <c r="U1680" i="17"/>
  <c r="R1682" i="17"/>
  <c r="W1681" i="17"/>
  <c r="T1681" i="17"/>
  <c r="Q1680" i="17"/>
  <c r="L1680" i="17" s="1"/>
  <c r="O1680" i="17"/>
  <c r="N1680" i="17"/>
  <c r="E1681" i="17"/>
  <c r="V1681" i="17" s="1"/>
  <c r="F1680" i="17"/>
  <c r="P1680" i="17"/>
  <c r="M1680" i="17"/>
  <c r="Z1680" i="17" l="1"/>
  <c r="H1680" i="17"/>
  <c r="S1680" i="17"/>
  <c r="X1679" i="17"/>
  <c r="AE1680" i="17" s="1"/>
  <c r="AC1680" i="17"/>
  <c r="AA1680" i="17"/>
  <c r="J1680" i="17"/>
  <c r="AB1680" i="17"/>
  <c r="G1680" i="17"/>
  <c r="K1680" i="17"/>
  <c r="I1680" i="17"/>
  <c r="AF1680" i="17"/>
  <c r="AD1680" i="17"/>
  <c r="Y1682" i="17"/>
  <c r="U1681" i="17"/>
  <c r="Z1681" i="17" s="1"/>
  <c r="S1681" i="17" s="1"/>
  <c r="R1683" i="17"/>
  <c r="W1682" i="17"/>
  <c r="T1682" i="17"/>
  <c r="Q1681" i="17"/>
  <c r="L1681" i="17" s="1"/>
  <c r="O1681" i="17"/>
  <c r="N1681" i="17"/>
  <c r="M1681" i="17"/>
  <c r="E1682" i="17"/>
  <c r="F1681" i="17"/>
  <c r="P1681" i="17"/>
  <c r="X1680" i="17" l="1"/>
  <c r="AF1681" i="17" s="1"/>
  <c r="G1681" i="17"/>
  <c r="AA1681" i="17"/>
  <c r="J1681" i="17"/>
  <c r="AE1681" i="17"/>
  <c r="K1681" i="17"/>
  <c r="I1681" i="17"/>
  <c r="H1681" i="17"/>
  <c r="Y1683" i="17"/>
  <c r="U1682" i="17"/>
  <c r="V1682" i="17"/>
  <c r="R1684" i="17"/>
  <c r="W1683" i="17"/>
  <c r="T1683" i="17"/>
  <c r="Q1682" i="17"/>
  <c r="L1682" i="17" s="1"/>
  <c r="O1682" i="17"/>
  <c r="N1682" i="17"/>
  <c r="P1682" i="17"/>
  <c r="M1682" i="17"/>
  <c r="F1682" i="17"/>
  <c r="E1683" i="17"/>
  <c r="U1683" i="17" s="1"/>
  <c r="X1681" i="17" l="1"/>
  <c r="AD1681" i="17"/>
  <c r="AD1682" i="17" s="1"/>
  <c r="AC1681" i="17"/>
  <c r="AC1682" i="17" s="1"/>
  <c r="AB1681" i="17"/>
  <c r="G1682" i="17"/>
  <c r="K1682" i="17"/>
  <c r="J1682" i="17"/>
  <c r="AE1682" i="17"/>
  <c r="H1682" i="17"/>
  <c r="AF1682" i="17"/>
  <c r="Z1682" i="17"/>
  <c r="S1682" i="17" s="1"/>
  <c r="I1682" i="17"/>
  <c r="AA1682" i="17"/>
  <c r="AB1682" i="17"/>
  <c r="Y1684" i="17"/>
  <c r="V1683" i="17"/>
  <c r="AA1683" i="17" s="1"/>
  <c r="R1685" i="17"/>
  <c r="W1684" i="17"/>
  <c r="T1684" i="17"/>
  <c r="Q1683" i="17"/>
  <c r="L1683" i="17" s="1"/>
  <c r="O1683" i="17"/>
  <c r="N1683" i="17"/>
  <c r="F1683" i="17"/>
  <c r="P1683" i="17"/>
  <c r="M1683" i="17"/>
  <c r="E1684" i="17"/>
  <c r="X1682" i="17" l="1"/>
  <c r="AD1683" i="17" s="1"/>
  <c r="Z1683" i="17"/>
  <c r="S1683" i="17" s="1"/>
  <c r="I1683" i="17"/>
  <c r="G1683" i="17"/>
  <c r="J1683" i="17"/>
  <c r="H1683" i="17"/>
  <c r="K1683" i="17"/>
  <c r="Y1685" i="17"/>
  <c r="V1684" i="17"/>
  <c r="U1684" i="17"/>
  <c r="R1686" i="17"/>
  <c r="W1685" i="17"/>
  <c r="T1685" i="17"/>
  <c r="Q1684" i="17"/>
  <c r="L1684" i="17" s="1"/>
  <c r="O1684" i="17"/>
  <c r="N1684" i="17"/>
  <c r="E1685" i="17"/>
  <c r="M1684" i="17"/>
  <c r="P1684" i="17"/>
  <c r="F1684" i="17"/>
  <c r="Z1684" i="17" l="1"/>
  <c r="S1684" i="17" s="1"/>
  <c r="AB1683" i="17"/>
  <c r="I1684" i="17"/>
  <c r="AF1683" i="17"/>
  <c r="X1683" i="17"/>
  <c r="AD1684" i="17" s="1"/>
  <c r="AE1683" i="17"/>
  <c r="AE1684" i="17" s="1"/>
  <c r="AC1683" i="17"/>
  <c r="AC1684" i="17" s="1"/>
  <c r="J1684" i="17"/>
  <c r="K1684" i="17"/>
  <c r="H1684" i="17"/>
  <c r="AA1684" i="17"/>
  <c r="G1684" i="17"/>
  <c r="Y1686" i="17"/>
  <c r="V1685" i="17"/>
  <c r="U1685" i="17"/>
  <c r="R1687" i="17"/>
  <c r="W1686" i="17"/>
  <c r="T1686" i="17"/>
  <c r="Q1685" i="17"/>
  <c r="L1685" i="17" s="1"/>
  <c r="O1685" i="17"/>
  <c r="N1685" i="17"/>
  <c r="P1685" i="17"/>
  <c r="M1685" i="17"/>
  <c r="E1686" i="17"/>
  <c r="F1685" i="17"/>
  <c r="AF1684" i="17" l="1"/>
  <c r="AB1684" i="17"/>
  <c r="Z1685" i="17"/>
  <c r="S1685" i="17" s="1"/>
  <c r="X1684" i="17"/>
  <c r="AE1685" i="17" s="1"/>
  <c r="AA1685" i="17"/>
  <c r="G1685" i="17"/>
  <c r="I1685" i="17"/>
  <c r="J1685" i="17"/>
  <c r="H1685" i="17"/>
  <c r="K1685" i="17"/>
  <c r="Y1687" i="17"/>
  <c r="V1686" i="17"/>
  <c r="R1688" i="17"/>
  <c r="W1687" i="17"/>
  <c r="T1687" i="17"/>
  <c r="U1686" i="17"/>
  <c r="Q1686" i="17"/>
  <c r="L1686" i="17" s="1"/>
  <c r="O1686" i="17"/>
  <c r="N1686" i="17"/>
  <c r="E1687" i="17"/>
  <c r="V1687" i="17" s="1"/>
  <c r="M1686" i="17"/>
  <c r="F1686" i="17"/>
  <c r="P1686" i="17"/>
  <c r="AF1685" i="17" l="1"/>
  <c r="X1685" i="17"/>
  <c r="AB1685" i="17"/>
  <c r="AC1685" i="17"/>
  <c r="AD1685" i="17"/>
  <c r="G1686" i="17"/>
  <c r="Z1686" i="17"/>
  <c r="S1686" i="17" s="1"/>
  <c r="AA1686" i="17"/>
  <c r="K1686" i="17"/>
  <c r="J1686" i="17"/>
  <c r="I1686" i="17"/>
  <c r="H1686" i="17"/>
  <c r="Y1688" i="17"/>
  <c r="U1687" i="17"/>
  <c r="Z1687" i="17" s="1"/>
  <c r="R1689" i="17"/>
  <c r="W1688" i="17"/>
  <c r="T1688" i="17"/>
  <c r="Q1687" i="17"/>
  <c r="L1687" i="17" s="1"/>
  <c r="O1687" i="17"/>
  <c r="N1687" i="17"/>
  <c r="F1687" i="17"/>
  <c r="M1687" i="17"/>
  <c r="P1687" i="17"/>
  <c r="E1688" i="17"/>
  <c r="AF1686" i="17" l="1"/>
  <c r="AE1686" i="17"/>
  <c r="AC1686" i="17"/>
  <c r="AD1686" i="17"/>
  <c r="AB1686" i="17"/>
  <c r="K1687" i="17"/>
  <c r="S1687" i="17"/>
  <c r="X1686" i="17"/>
  <c r="AE1687" i="17" s="1"/>
  <c r="AA1687" i="17"/>
  <c r="H1687" i="17"/>
  <c r="J1687" i="17"/>
  <c r="I1687" i="17"/>
  <c r="G1687" i="17"/>
  <c r="Y1689" i="17"/>
  <c r="U1688" i="17"/>
  <c r="V1688" i="17"/>
  <c r="R1690" i="17"/>
  <c r="W1689" i="17"/>
  <c r="T1689" i="17"/>
  <c r="Q1688" i="17"/>
  <c r="L1688" i="17" s="1"/>
  <c r="O1688" i="17"/>
  <c r="N1688" i="17"/>
  <c r="E1689" i="17"/>
  <c r="V1689" i="17" s="1"/>
  <c r="F1688" i="17"/>
  <c r="P1688" i="17"/>
  <c r="M1688" i="17"/>
  <c r="AD1687" i="17" l="1"/>
  <c r="AF1687" i="17"/>
  <c r="AB1687" i="17"/>
  <c r="AC1687" i="17"/>
  <c r="X1687" i="17"/>
  <c r="AF1688" i="17" s="1"/>
  <c r="Z1688" i="17"/>
  <c r="S1688" i="17" s="1"/>
  <c r="H1688" i="17"/>
  <c r="AA1688" i="17"/>
  <c r="I1688" i="17"/>
  <c r="U1689" i="17"/>
  <c r="Z1689" i="17" s="1"/>
  <c r="G1688" i="17"/>
  <c r="J1688" i="17"/>
  <c r="K1688" i="17"/>
  <c r="AE1688" i="17"/>
  <c r="Y1690" i="17"/>
  <c r="R1691" i="17"/>
  <c r="W1690" i="17"/>
  <c r="T1690" i="17"/>
  <c r="Q1689" i="17"/>
  <c r="L1689" i="17" s="1"/>
  <c r="N1689" i="17"/>
  <c r="O1689" i="17"/>
  <c r="E1690" i="17"/>
  <c r="M1689" i="17"/>
  <c r="F1689" i="17"/>
  <c r="P1689" i="17"/>
  <c r="AC1688" i="17" l="1"/>
  <c r="AD1688" i="17"/>
  <c r="AB1688" i="17"/>
  <c r="X1688" i="17"/>
  <c r="AD1689" i="17" s="1"/>
  <c r="S1689" i="17"/>
  <c r="I1689" i="17"/>
  <c r="J1689" i="17"/>
  <c r="G1689" i="17"/>
  <c r="AA1689" i="17"/>
  <c r="K1689" i="17"/>
  <c r="H1689" i="17"/>
  <c r="Y1691" i="17"/>
  <c r="U1690" i="17"/>
  <c r="V1690" i="17"/>
  <c r="R1692" i="17"/>
  <c r="W1691" i="17"/>
  <c r="T1691" i="17"/>
  <c r="Q1690" i="17"/>
  <c r="L1690" i="17" s="1"/>
  <c r="O1690" i="17"/>
  <c r="N1690" i="17"/>
  <c r="E1691" i="17"/>
  <c r="U1691" i="17" s="1"/>
  <c r="M1690" i="17"/>
  <c r="P1690" i="17"/>
  <c r="F1690" i="17"/>
  <c r="AC1689" i="17" l="1"/>
  <c r="AF1689" i="17"/>
  <c r="AE1689" i="17"/>
  <c r="X1689" i="17"/>
  <c r="AC1690" i="17" s="1"/>
  <c r="AB1689" i="17"/>
  <c r="AB1690" i="17" s="1"/>
  <c r="AA1690" i="17"/>
  <c r="G1690" i="17"/>
  <c r="Z1690" i="17"/>
  <c r="S1690" i="17" s="1"/>
  <c r="X1690" i="17" s="1"/>
  <c r="K1690" i="17"/>
  <c r="H1690" i="17"/>
  <c r="J1690" i="17"/>
  <c r="I1690" i="17"/>
  <c r="AF1690" i="17"/>
  <c r="Y1692" i="17"/>
  <c r="V1691" i="17"/>
  <c r="Z1691" i="17" s="1"/>
  <c r="R1693" i="17"/>
  <c r="W1692" i="17"/>
  <c r="T1692" i="17"/>
  <c r="Q1691" i="17"/>
  <c r="L1691" i="17" s="1"/>
  <c r="O1691" i="17"/>
  <c r="N1691" i="17"/>
  <c r="E1692" i="17"/>
  <c r="U1692" i="17" s="1"/>
  <c r="P1691" i="17"/>
  <c r="F1691" i="17"/>
  <c r="M1691" i="17"/>
  <c r="AD1690" i="17" l="1"/>
  <c r="AE1690" i="17"/>
  <c r="S1691" i="17"/>
  <c r="G1691" i="17"/>
  <c r="AA1691" i="17"/>
  <c r="X1691" i="17" s="1"/>
  <c r="I1691" i="17"/>
  <c r="AB1691" i="17"/>
  <c r="AE1691" i="17"/>
  <c r="J1691" i="17"/>
  <c r="AC1691" i="17"/>
  <c r="AF1691" i="17"/>
  <c r="AD1691" i="17"/>
  <c r="H1691" i="17"/>
  <c r="K1691" i="17"/>
  <c r="Y1693" i="17"/>
  <c r="V1692" i="17"/>
  <c r="Z1692" i="17" s="1"/>
  <c r="S1692" i="17" s="1"/>
  <c r="R1694" i="17"/>
  <c r="W1693" i="17"/>
  <c r="T1693" i="17"/>
  <c r="Q1692" i="17"/>
  <c r="L1692" i="17" s="1"/>
  <c r="O1692" i="17"/>
  <c r="N1692" i="17"/>
  <c r="F1692" i="17"/>
  <c r="G1692" i="17" s="1"/>
  <c r="P1692" i="17"/>
  <c r="E1693" i="17"/>
  <c r="U1693" i="17" s="1"/>
  <c r="M1692" i="17"/>
  <c r="H1692" i="17" l="1"/>
  <c r="AA1692" i="17"/>
  <c r="X1692" i="17" s="1"/>
  <c r="K1692" i="17"/>
  <c r="AB1692" i="17"/>
  <c r="AE1692" i="17"/>
  <c r="AD1692" i="17"/>
  <c r="AC1692" i="17"/>
  <c r="AF1692" i="17"/>
  <c r="I1692" i="17"/>
  <c r="J1692" i="17"/>
  <c r="Y1694" i="17"/>
  <c r="V1693" i="17"/>
  <c r="Z1693" i="17" s="1"/>
  <c r="S1693" i="17" s="1"/>
  <c r="R1695" i="17"/>
  <c r="W1694" i="17"/>
  <c r="T1694" i="17"/>
  <c r="Q1693" i="17"/>
  <c r="L1693" i="17" s="1"/>
  <c r="O1693" i="17"/>
  <c r="N1693" i="17"/>
  <c r="E1694" i="17"/>
  <c r="U1694" i="17" s="1"/>
  <c r="F1693" i="17"/>
  <c r="M1693" i="17"/>
  <c r="G1693" i="17"/>
  <c r="P1693" i="17"/>
  <c r="J1693" i="17" l="1"/>
  <c r="I1693" i="17"/>
  <c r="AA1693" i="17"/>
  <c r="K1693" i="17"/>
  <c r="AD1693" i="17"/>
  <c r="H1693" i="17"/>
  <c r="AB1693" i="17"/>
  <c r="AC1693" i="17"/>
  <c r="AF1693" i="17"/>
  <c r="AE1693" i="17"/>
  <c r="Y1695" i="17"/>
  <c r="X1693" i="17"/>
  <c r="V1694" i="17"/>
  <c r="Z1694" i="17" s="1"/>
  <c r="S1694" i="17" s="1"/>
  <c r="R1696" i="17"/>
  <c r="W1695" i="17"/>
  <c r="T1695" i="17"/>
  <c r="Q1694" i="17"/>
  <c r="L1694" i="17" s="1"/>
  <c r="O1694" i="17"/>
  <c r="N1694" i="17"/>
  <c r="P1694" i="17"/>
  <c r="E1695" i="17"/>
  <c r="M1694" i="17"/>
  <c r="F1694" i="17"/>
  <c r="G1694" i="17" s="1"/>
  <c r="AA1694" i="17" l="1"/>
  <c r="X1694" i="17" s="1"/>
  <c r="I1694" i="17"/>
  <c r="J1694" i="17"/>
  <c r="H1694" i="17"/>
  <c r="K1694" i="17"/>
  <c r="AB1694" i="17"/>
  <c r="AF1694" i="17"/>
  <c r="AE1694" i="17"/>
  <c r="AC1694" i="17"/>
  <c r="AD1694" i="17"/>
  <c r="Y1696" i="17"/>
  <c r="V1695" i="17"/>
  <c r="U1695" i="17"/>
  <c r="Z1695" i="17" s="1"/>
  <c r="S1695" i="17" s="1"/>
  <c r="R1697" i="17"/>
  <c r="W1696" i="17"/>
  <c r="T1696" i="17"/>
  <c r="Q1695" i="17"/>
  <c r="L1695" i="17" s="1"/>
  <c r="O1695" i="17"/>
  <c r="N1695" i="17"/>
  <c r="E1696" i="17"/>
  <c r="V1696" i="17" s="1"/>
  <c r="M1695" i="17"/>
  <c r="F1695" i="17"/>
  <c r="G1695" i="17" s="1"/>
  <c r="P1695" i="17"/>
  <c r="J1695" i="17" l="1"/>
  <c r="I1695" i="17"/>
  <c r="AB1695" i="17"/>
  <c r="AC1695" i="17"/>
  <c r="AA1695" i="17"/>
  <c r="X1695" i="17" s="1"/>
  <c r="K1695" i="17"/>
  <c r="AD1695" i="17"/>
  <c r="AF1695" i="17"/>
  <c r="H1695" i="17"/>
  <c r="AE1695" i="17"/>
  <c r="Y1697" i="17"/>
  <c r="U1696" i="17"/>
  <c r="Z1696" i="17" s="1"/>
  <c r="S1696" i="17" s="1"/>
  <c r="R1698" i="17"/>
  <c r="W1697" i="17"/>
  <c r="T1697" i="17"/>
  <c r="Q1696" i="17"/>
  <c r="L1696" i="17" s="1"/>
  <c r="O1696" i="17"/>
  <c r="N1696" i="17"/>
  <c r="E1697" i="17"/>
  <c r="V1697" i="17" s="1"/>
  <c r="M1696" i="17"/>
  <c r="F1696" i="17"/>
  <c r="P1696" i="17"/>
  <c r="J1696" i="17" l="1"/>
  <c r="AA1696" i="17"/>
  <c r="X1696" i="17" s="1"/>
  <c r="H1696" i="17"/>
  <c r="AC1696" i="17"/>
  <c r="I1696" i="17"/>
  <c r="G1696" i="17"/>
  <c r="AE1696" i="17"/>
  <c r="AB1696" i="17"/>
  <c r="K1696" i="17"/>
  <c r="AD1696" i="17"/>
  <c r="AF1696" i="17"/>
  <c r="Y1698" i="17"/>
  <c r="U1697" i="17"/>
  <c r="Z1697" i="17" s="1"/>
  <c r="S1697" i="17" s="1"/>
  <c r="R1699" i="17"/>
  <c r="W1698" i="17"/>
  <c r="T1698" i="17"/>
  <c r="Q1697" i="17"/>
  <c r="L1697" i="17" s="1"/>
  <c r="O1697" i="17"/>
  <c r="N1697" i="17"/>
  <c r="F1697" i="17"/>
  <c r="J1697" i="17" s="1"/>
  <c r="P1697" i="17"/>
  <c r="E1698" i="17"/>
  <c r="M1697" i="17"/>
  <c r="G1697" i="17" l="1"/>
  <c r="AA1697" i="17"/>
  <c r="AB1697" i="17"/>
  <c r="AF1697" i="17"/>
  <c r="AD1697" i="17"/>
  <c r="K1697" i="17"/>
  <c r="AC1697" i="17"/>
  <c r="I1697" i="17"/>
  <c r="I1698" i="17" s="1"/>
  <c r="H1697" i="17"/>
  <c r="AE1697" i="17"/>
  <c r="Y1699" i="17"/>
  <c r="X1697" i="17"/>
  <c r="U1698" i="17"/>
  <c r="V1698" i="17"/>
  <c r="R1700" i="17"/>
  <c r="W1699" i="17"/>
  <c r="T1699" i="17"/>
  <c r="Q1698" i="17"/>
  <c r="L1698" i="17" s="1"/>
  <c r="O1698" i="17"/>
  <c r="N1698" i="17"/>
  <c r="P1698" i="17"/>
  <c r="F1698" i="17"/>
  <c r="E1699" i="17"/>
  <c r="M1698" i="17"/>
  <c r="G1698" i="17" l="1"/>
  <c r="Z1698" i="17"/>
  <c r="S1698" i="17" s="1"/>
  <c r="AA1698" i="17"/>
  <c r="H1698" i="17"/>
  <c r="AE1698" i="17"/>
  <c r="AD1698" i="17"/>
  <c r="AC1698" i="17"/>
  <c r="J1698" i="17"/>
  <c r="K1698" i="17"/>
  <c r="AB1698" i="17"/>
  <c r="AF1698" i="17"/>
  <c r="Y1700" i="17"/>
  <c r="U1699" i="17"/>
  <c r="X1698" i="17"/>
  <c r="V1699" i="17"/>
  <c r="R1701" i="17"/>
  <c r="W1700" i="17"/>
  <c r="T1700" i="17"/>
  <c r="Q1699" i="17"/>
  <c r="L1699" i="17" s="1"/>
  <c r="O1699" i="17"/>
  <c r="N1699" i="17"/>
  <c r="E1700" i="17"/>
  <c r="U1700" i="17" s="1"/>
  <c r="P1699" i="17"/>
  <c r="F1699" i="17"/>
  <c r="G1699" i="17" s="1"/>
  <c r="M1699" i="17"/>
  <c r="Z1699" i="17" l="1"/>
  <c r="S1699" i="17" s="1"/>
  <c r="AF1699" i="17"/>
  <c r="AA1699" i="17"/>
  <c r="AD1699" i="17"/>
  <c r="H1699" i="17"/>
  <c r="K1699" i="17"/>
  <c r="J1699" i="17"/>
  <c r="AB1699" i="17"/>
  <c r="I1699" i="17"/>
  <c r="AE1699" i="17"/>
  <c r="AC1699" i="17"/>
  <c r="V1700" i="17"/>
  <c r="Z1700" i="17" s="1"/>
  <c r="Y1701" i="17"/>
  <c r="R1702" i="17"/>
  <c r="W1701" i="17"/>
  <c r="T1701" i="17"/>
  <c r="Q1700" i="17"/>
  <c r="L1700" i="17" s="1"/>
  <c r="O1700" i="17"/>
  <c r="N1700" i="17"/>
  <c r="P1700" i="17"/>
  <c r="E1701" i="17"/>
  <c r="U1701" i="17" s="1"/>
  <c r="M1700" i="17"/>
  <c r="F1700" i="17"/>
  <c r="X1699" i="17" l="1"/>
  <c r="AF1700" i="17" s="1"/>
  <c r="S1700" i="17"/>
  <c r="AA1700" i="17"/>
  <c r="J1700" i="17"/>
  <c r="G1700" i="17"/>
  <c r="H1700" i="17"/>
  <c r="K1700" i="17"/>
  <c r="I1700" i="17"/>
  <c r="Y1702" i="17"/>
  <c r="V1701" i="17"/>
  <c r="Z1701" i="17" s="1"/>
  <c r="S1701" i="17" s="1"/>
  <c r="R1703" i="17"/>
  <c r="W1702" i="17"/>
  <c r="T1702" i="17"/>
  <c r="Q1701" i="17"/>
  <c r="L1701" i="17" s="1"/>
  <c r="O1701" i="17"/>
  <c r="N1701" i="17"/>
  <c r="E1702" i="17"/>
  <c r="U1702" i="17" s="1"/>
  <c r="F1701" i="17"/>
  <c r="M1701" i="17"/>
  <c r="P1701" i="17"/>
  <c r="AB1700" i="17" l="1"/>
  <c r="AD1700" i="17"/>
  <c r="AC1700" i="17"/>
  <c r="AE1700" i="17"/>
  <c r="X1700" i="17"/>
  <c r="AF1701" i="17" s="1"/>
  <c r="G1701" i="17"/>
  <c r="AA1701" i="17"/>
  <c r="K1701" i="17"/>
  <c r="H1701" i="17"/>
  <c r="I1701" i="17"/>
  <c r="J1701" i="17"/>
  <c r="Y1703" i="17"/>
  <c r="V1702" i="17"/>
  <c r="Z1702" i="17" s="1"/>
  <c r="S1702" i="17" s="1"/>
  <c r="R1704" i="17"/>
  <c r="W1703" i="17"/>
  <c r="T1703" i="17"/>
  <c r="Q1702" i="17"/>
  <c r="L1702" i="17" s="1"/>
  <c r="O1702" i="17"/>
  <c r="N1702" i="17"/>
  <c r="F1702" i="17"/>
  <c r="M1702" i="17"/>
  <c r="E1703" i="17"/>
  <c r="P1702" i="17"/>
  <c r="AE1701" i="17" l="1"/>
  <c r="AC1701" i="17"/>
  <c r="AD1701" i="17"/>
  <c r="AB1701" i="17"/>
  <c r="X1701" i="17"/>
  <c r="AC1702" i="17" s="1"/>
  <c r="I1702" i="17"/>
  <c r="G1702" i="17"/>
  <c r="AF1702" i="17"/>
  <c r="J1702" i="17"/>
  <c r="K1702" i="17"/>
  <c r="AA1702" i="17"/>
  <c r="H1702" i="17"/>
  <c r="Y1704" i="17"/>
  <c r="V1703" i="17"/>
  <c r="U1703" i="17"/>
  <c r="Z1703" i="17" s="1"/>
  <c r="S1703" i="17" s="1"/>
  <c r="R1705" i="17"/>
  <c r="W1704" i="17"/>
  <c r="T1704" i="17"/>
  <c r="Q1703" i="17"/>
  <c r="L1703" i="17" s="1"/>
  <c r="O1703" i="17"/>
  <c r="N1703" i="17"/>
  <c r="M1703" i="17"/>
  <c r="F1703" i="17"/>
  <c r="I1703" i="17" s="1"/>
  <c r="P1703" i="17"/>
  <c r="E1704" i="17"/>
  <c r="U1704" i="17" s="1"/>
  <c r="AB1702" i="17" l="1"/>
  <c r="K1703" i="17"/>
  <c r="AE1702" i="17"/>
  <c r="AD1702" i="17"/>
  <c r="X1702" i="17"/>
  <c r="AF1703" i="17" s="1"/>
  <c r="G1703" i="17"/>
  <c r="AA1703" i="17"/>
  <c r="X1703" i="17" s="1"/>
  <c r="H1703" i="17"/>
  <c r="J1703" i="17"/>
  <c r="Y1705" i="17"/>
  <c r="V1704" i="17"/>
  <c r="AA1704" i="17" s="1"/>
  <c r="R1706" i="17"/>
  <c r="W1705" i="17"/>
  <c r="T1705" i="17"/>
  <c r="Q1704" i="17"/>
  <c r="L1704" i="17" s="1"/>
  <c r="O1704" i="17"/>
  <c r="N1704" i="17"/>
  <c r="E1705" i="17"/>
  <c r="V1705" i="17" s="1"/>
  <c r="M1704" i="17"/>
  <c r="F1704" i="17"/>
  <c r="K1704" i="17" s="1"/>
  <c r="P1704" i="17"/>
  <c r="AB1703" i="17" l="1"/>
  <c r="AD1703" i="17"/>
  <c r="AC1703" i="17"/>
  <c r="AE1703" i="17"/>
  <c r="Z1704" i="17"/>
  <c r="S1704" i="17" s="1"/>
  <c r="I1704" i="17"/>
  <c r="U1705" i="17"/>
  <c r="Z1705" i="17" s="1"/>
  <c r="S1705" i="17" s="1"/>
  <c r="AE1704" i="17"/>
  <c r="H1704" i="17"/>
  <c r="J1704" i="17"/>
  <c r="G1704" i="17"/>
  <c r="AF1704" i="17"/>
  <c r="AD1704" i="17"/>
  <c r="AB1704" i="17"/>
  <c r="AC1704" i="17"/>
  <c r="X1704" i="17"/>
  <c r="Y1706" i="17"/>
  <c r="R1707" i="17"/>
  <c r="W1706" i="17"/>
  <c r="T1706" i="17"/>
  <c r="Q1705" i="17"/>
  <c r="L1705" i="17" s="1"/>
  <c r="O1705" i="17"/>
  <c r="N1705" i="17"/>
  <c r="F1705" i="17"/>
  <c r="E1706" i="17"/>
  <c r="P1705" i="17"/>
  <c r="M1705" i="17"/>
  <c r="H1705" i="17" l="1"/>
  <c r="J1705" i="17"/>
  <c r="AE1705" i="17"/>
  <c r="I1705" i="17"/>
  <c r="K1705" i="17"/>
  <c r="AC1705" i="17"/>
  <c r="AB1705" i="17"/>
  <c r="AA1705" i="17"/>
  <c r="X1705" i="17" s="1"/>
  <c r="AE1706" i="17" s="1"/>
  <c r="G1705" i="17"/>
  <c r="AD1705" i="17"/>
  <c r="AF1705" i="17"/>
  <c r="Y1707" i="17"/>
  <c r="V1706" i="17"/>
  <c r="U1706" i="17"/>
  <c r="R1708" i="17"/>
  <c r="W1707" i="17"/>
  <c r="T1707" i="17"/>
  <c r="Q1706" i="17"/>
  <c r="L1706" i="17" s="1"/>
  <c r="O1706" i="17"/>
  <c r="N1706" i="17"/>
  <c r="E1707" i="17"/>
  <c r="V1707" i="17" s="1"/>
  <c r="M1706" i="17"/>
  <c r="F1706" i="17"/>
  <c r="P1706" i="17"/>
  <c r="Z1706" i="17" l="1"/>
  <c r="S1706" i="17" s="1"/>
  <c r="H1706" i="17"/>
  <c r="AA1706" i="17"/>
  <c r="AF1706" i="17"/>
  <c r="U1707" i="17"/>
  <c r="AA1707" i="17" s="1"/>
  <c r="AD1706" i="17"/>
  <c r="AC1706" i="17"/>
  <c r="I1706" i="17"/>
  <c r="I1707" i="17" s="1"/>
  <c r="J1706" i="17"/>
  <c r="G1706" i="17"/>
  <c r="K1706" i="17"/>
  <c r="AB1706" i="17"/>
  <c r="Y1708" i="17"/>
  <c r="R1709" i="17"/>
  <c r="W1708" i="17"/>
  <c r="T1708" i="17"/>
  <c r="Q1707" i="17"/>
  <c r="L1707" i="17" s="1"/>
  <c r="O1707" i="17"/>
  <c r="N1707" i="17"/>
  <c r="E1708" i="17"/>
  <c r="F1707" i="17"/>
  <c r="P1707" i="17"/>
  <c r="M1707" i="17"/>
  <c r="X1706" i="17" l="1"/>
  <c r="AE1707" i="17"/>
  <c r="Z1707" i="17"/>
  <c r="S1707" i="17" s="1"/>
  <c r="X1707" i="17" s="1"/>
  <c r="K1707" i="17"/>
  <c r="J1707" i="17"/>
  <c r="AF1707" i="17"/>
  <c r="AB1707" i="17"/>
  <c r="G1707" i="17"/>
  <c r="H1707" i="17"/>
  <c r="AC1707" i="17"/>
  <c r="AD1707" i="17"/>
  <c r="Y1709" i="17"/>
  <c r="U1708" i="17"/>
  <c r="V1708" i="17"/>
  <c r="R1710" i="17"/>
  <c r="W1709" i="17"/>
  <c r="T1709" i="17"/>
  <c r="Q1708" i="17"/>
  <c r="L1708" i="17" s="1"/>
  <c r="O1708" i="17"/>
  <c r="N1708" i="17"/>
  <c r="F1708" i="17"/>
  <c r="K1708" i="17" s="1"/>
  <c r="P1708" i="17"/>
  <c r="E1709" i="17"/>
  <c r="M1708" i="17"/>
  <c r="H1708" i="17" l="1"/>
  <c r="Z1708" i="17"/>
  <c r="S1708" i="17" s="1"/>
  <c r="AD1708" i="17"/>
  <c r="I1708" i="17"/>
  <c r="AC1708" i="17"/>
  <c r="AA1708" i="17"/>
  <c r="AF1708" i="17"/>
  <c r="AB1708" i="17"/>
  <c r="J1708" i="17"/>
  <c r="AE1708" i="17"/>
  <c r="G1708" i="17"/>
  <c r="Y1710" i="17"/>
  <c r="U1709" i="17"/>
  <c r="V1709" i="17"/>
  <c r="R1711" i="17"/>
  <c r="W1710" i="17"/>
  <c r="T1710" i="17"/>
  <c r="Q1709" i="17"/>
  <c r="L1709" i="17" s="1"/>
  <c r="O1709" i="17"/>
  <c r="N1709" i="17"/>
  <c r="E1710" i="17"/>
  <c r="V1710" i="17" s="1"/>
  <c r="F1709" i="17"/>
  <c r="K1709" i="17" s="1"/>
  <c r="M1709" i="17"/>
  <c r="P1709" i="17"/>
  <c r="I1709" i="17" l="1"/>
  <c r="H1709" i="17"/>
  <c r="X1708" i="17"/>
  <c r="AD1709" i="17" s="1"/>
  <c r="Z1709" i="17"/>
  <c r="S1709" i="17" s="1"/>
  <c r="G1709" i="17"/>
  <c r="AA1709" i="17"/>
  <c r="X1709" i="17" s="1"/>
  <c r="AE1709" i="17"/>
  <c r="J1709" i="17"/>
  <c r="U1710" i="17"/>
  <c r="Z1710" i="17" s="1"/>
  <c r="Y1711" i="17"/>
  <c r="R1712" i="17"/>
  <c r="W1711" i="17"/>
  <c r="T1711" i="17"/>
  <c r="Q1710" i="17"/>
  <c r="L1710" i="17" s="1"/>
  <c r="O1710" i="17"/>
  <c r="N1710" i="17"/>
  <c r="F1710" i="17"/>
  <c r="K1710" i="17" s="1"/>
  <c r="P1710" i="17"/>
  <c r="E1711" i="17"/>
  <c r="M1710" i="17"/>
  <c r="I1710" i="17" l="1"/>
  <c r="AF1709" i="17"/>
  <c r="AF1710" i="17" s="1"/>
  <c r="S1710" i="17"/>
  <c r="AC1709" i="17"/>
  <c r="AB1709" i="17"/>
  <c r="AB1710" i="17"/>
  <c r="AA1710" i="17"/>
  <c r="AC1710" i="17"/>
  <c r="J1710" i="17"/>
  <c r="G1710" i="17"/>
  <c r="H1710" i="17"/>
  <c r="AE1710" i="17"/>
  <c r="AD1710" i="17"/>
  <c r="Y1712" i="17"/>
  <c r="V1711" i="17"/>
  <c r="X1710" i="17"/>
  <c r="U1711" i="17"/>
  <c r="R1713" i="17"/>
  <c r="W1712" i="17"/>
  <c r="T1712" i="17"/>
  <c r="Q1711" i="17"/>
  <c r="L1711" i="17" s="1"/>
  <c r="O1711" i="17"/>
  <c r="N1711" i="17"/>
  <c r="P1711" i="17"/>
  <c r="E1712" i="17"/>
  <c r="U1712" i="17" s="1"/>
  <c r="M1711" i="17"/>
  <c r="F1711" i="17"/>
  <c r="Z1711" i="17" l="1"/>
  <c r="S1711" i="17"/>
  <c r="J1711" i="17"/>
  <c r="AA1711" i="17"/>
  <c r="X1711" i="17" s="1"/>
  <c r="K1711" i="17"/>
  <c r="AD1711" i="17"/>
  <c r="H1711" i="17"/>
  <c r="AC1711" i="17"/>
  <c r="AB1711" i="17"/>
  <c r="I1711" i="17"/>
  <c r="G1711" i="17"/>
  <c r="AF1711" i="17"/>
  <c r="AE1711" i="17"/>
  <c r="Y1713" i="17"/>
  <c r="V1712" i="17"/>
  <c r="Z1712" i="17" s="1"/>
  <c r="S1712" i="17" s="1"/>
  <c r="R1714" i="17"/>
  <c r="W1713" i="17"/>
  <c r="T1713" i="17"/>
  <c r="Q1712" i="17"/>
  <c r="L1712" i="17" s="1"/>
  <c r="O1712" i="17"/>
  <c r="N1712" i="17"/>
  <c r="E1713" i="17"/>
  <c r="V1713" i="17" s="1"/>
  <c r="M1712" i="17"/>
  <c r="F1712" i="17"/>
  <c r="J1712" i="17" s="1"/>
  <c r="P1712" i="17"/>
  <c r="AA1712" i="17" l="1"/>
  <c r="X1712" i="17" s="1"/>
  <c r="K1712" i="17"/>
  <c r="AC1712" i="17"/>
  <c r="I1712" i="17"/>
  <c r="H1712" i="17"/>
  <c r="G1712" i="17"/>
  <c r="AE1712" i="17"/>
  <c r="AD1712" i="17"/>
  <c r="AB1712" i="17"/>
  <c r="AF1712" i="17"/>
  <c r="U1713" i="17"/>
  <c r="Z1713" i="17" s="1"/>
  <c r="S1713" i="17" s="1"/>
  <c r="Y1714" i="17"/>
  <c r="R1715" i="17"/>
  <c r="W1714" i="17"/>
  <c r="T1714" i="17"/>
  <c r="Q1713" i="17"/>
  <c r="L1713" i="17" s="1"/>
  <c r="O1713" i="17"/>
  <c r="N1713" i="17"/>
  <c r="F1713" i="17"/>
  <c r="J1713" i="17" s="1"/>
  <c r="P1713" i="17"/>
  <c r="E1714" i="17"/>
  <c r="M1713" i="17"/>
  <c r="H1713" i="17" l="1"/>
  <c r="AA1713" i="17"/>
  <c r="G1713" i="17"/>
  <c r="I1713" i="17"/>
  <c r="AD1713" i="17"/>
  <c r="AB1713" i="17"/>
  <c r="AE1713" i="17"/>
  <c r="K1713" i="17"/>
  <c r="AF1713" i="17"/>
  <c r="AC1713" i="17"/>
  <c r="Y1715" i="17"/>
  <c r="V1714" i="17"/>
  <c r="X1713" i="17"/>
  <c r="U1714" i="17"/>
  <c r="R1716" i="17"/>
  <c r="W1715" i="17"/>
  <c r="T1715" i="17"/>
  <c r="Q1714" i="17"/>
  <c r="L1714" i="17" s="1"/>
  <c r="O1714" i="17"/>
  <c r="N1714" i="17"/>
  <c r="P1714" i="17"/>
  <c r="M1714" i="17"/>
  <c r="F1714" i="17"/>
  <c r="H1714" i="17" s="1"/>
  <c r="E1715" i="17"/>
  <c r="AA1714" i="17" l="1"/>
  <c r="Z1714" i="17"/>
  <c r="S1714" i="17" s="1"/>
  <c r="AE1714" i="17"/>
  <c r="J1714" i="17"/>
  <c r="K1714" i="17"/>
  <c r="AB1714" i="17"/>
  <c r="AF1714" i="17"/>
  <c r="AD1714" i="17"/>
  <c r="AC1714" i="17"/>
  <c r="I1714" i="17"/>
  <c r="G1714" i="17"/>
  <c r="Y1716" i="17"/>
  <c r="U1715" i="17"/>
  <c r="V1715" i="17"/>
  <c r="R1717" i="17"/>
  <c r="W1716" i="17"/>
  <c r="T1716" i="17"/>
  <c r="Q1715" i="17"/>
  <c r="L1715" i="17" s="1"/>
  <c r="O1715" i="17"/>
  <c r="N1715" i="17"/>
  <c r="E1716" i="17"/>
  <c r="U1716" i="17" s="1"/>
  <c r="M1715" i="17"/>
  <c r="P1715" i="17"/>
  <c r="F1715" i="17"/>
  <c r="H1715" i="17" s="1"/>
  <c r="Z1715" i="17" l="1"/>
  <c r="S1715" i="17" s="1"/>
  <c r="X1714" i="17"/>
  <c r="AD1715" i="17" s="1"/>
  <c r="AA1715" i="17"/>
  <c r="K1715" i="17"/>
  <c r="G1715" i="17"/>
  <c r="AF1715" i="17"/>
  <c r="I1715" i="17"/>
  <c r="AC1715" i="17"/>
  <c r="J1715" i="17"/>
  <c r="Y1717" i="17"/>
  <c r="V1716" i="17"/>
  <c r="AA1716" i="17" s="1"/>
  <c r="R1718" i="17"/>
  <c r="W1717" i="17"/>
  <c r="T1717" i="17"/>
  <c r="Q1716" i="17"/>
  <c r="L1716" i="17" s="1"/>
  <c r="O1716" i="17"/>
  <c r="N1716" i="17"/>
  <c r="E1717" i="17"/>
  <c r="V1717" i="17" s="1"/>
  <c r="M1716" i="17"/>
  <c r="F1716" i="17"/>
  <c r="P1716" i="17"/>
  <c r="X1715" i="17" l="1"/>
  <c r="AC1716" i="17" s="1"/>
  <c r="AE1715" i="17"/>
  <c r="AB1715" i="17"/>
  <c r="Z1716" i="17"/>
  <c r="S1716" i="17" s="1"/>
  <c r="I1716" i="17"/>
  <c r="K1716" i="17"/>
  <c r="H1716" i="17"/>
  <c r="J1716" i="17"/>
  <c r="G1716" i="17"/>
  <c r="Y1718" i="17"/>
  <c r="U1717" i="17"/>
  <c r="Z1717" i="17" s="1"/>
  <c r="R1719" i="17"/>
  <c r="W1718" i="17"/>
  <c r="T1718" i="17"/>
  <c r="Q1717" i="17"/>
  <c r="L1717" i="17" s="1"/>
  <c r="O1717" i="17"/>
  <c r="N1717" i="17"/>
  <c r="M1717" i="17"/>
  <c r="F1717" i="17"/>
  <c r="E1718" i="17"/>
  <c r="P1717" i="17"/>
  <c r="S1717" i="17" l="1"/>
  <c r="AD1716" i="17"/>
  <c r="AB1716" i="17"/>
  <c r="AF1716" i="17"/>
  <c r="AE1716" i="17"/>
  <c r="X1716" i="17"/>
  <c r="AD1717" i="17" s="1"/>
  <c r="AA1717" i="17"/>
  <c r="I1717" i="17"/>
  <c r="J1717" i="17"/>
  <c r="G1717" i="17"/>
  <c r="H1717" i="17"/>
  <c r="K1717" i="17"/>
  <c r="Y1719" i="17"/>
  <c r="V1718" i="17"/>
  <c r="U1718" i="17"/>
  <c r="R1720" i="17"/>
  <c r="W1719" i="17"/>
  <c r="T1719" i="17"/>
  <c r="Q1718" i="17"/>
  <c r="L1718" i="17" s="1"/>
  <c r="O1718" i="17"/>
  <c r="N1718" i="17"/>
  <c r="E1719" i="17"/>
  <c r="U1719" i="17" s="1"/>
  <c r="M1718" i="17"/>
  <c r="P1718" i="17"/>
  <c r="F1718" i="17"/>
  <c r="AB1717" i="17" l="1"/>
  <c r="AF1717" i="17"/>
  <c r="AE1717" i="17"/>
  <c r="X1717" i="17"/>
  <c r="AD1718" i="17" s="1"/>
  <c r="AC1717" i="17"/>
  <c r="Z1718" i="17"/>
  <c r="S1718" i="17" s="1"/>
  <c r="AA1718" i="17"/>
  <c r="H1718" i="17"/>
  <c r="K1718" i="17"/>
  <c r="J1718" i="17"/>
  <c r="I1718" i="17"/>
  <c r="AF1718" i="17"/>
  <c r="G1718" i="17"/>
  <c r="Y1720" i="17"/>
  <c r="V1719" i="17"/>
  <c r="AA1719" i="17" s="1"/>
  <c r="R1721" i="17"/>
  <c r="W1720" i="17"/>
  <c r="T1720" i="17"/>
  <c r="Q1719" i="17"/>
  <c r="L1719" i="17" s="1"/>
  <c r="O1719" i="17"/>
  <c r="N1719" i="17"/>
  <c r="E1720" i="17"/>
  <c r="V1720" i="17" s="1"/>
  <c r="P1719" i="17"/>
  <c r="F1719" i="17"/>
  <c r="M1719" i="17"/>
  <c r="AB1718" i="17" l="1"/>
  <c r="AE1718" i="17"/>
  <c r="AC1718" i="17"/>
  <c r="X1718" i="17"/>
  <c r="AD1719" i="17" s="1"/>
  <c r="Z1719" i="17"/>
  <c r="S1719" i="17" s="1"/>
  <c r="U1720" i="17"/>
  <c r="AA1720" i="17" s="1"/>
  <c r="K1719" i="17"/>
  <c r="G1719" i="17"/>
  <c r="I1719" i="17"/>
  <c r="H1719" i="17"/>
  <c r="J1719" i="17"/>
  <c r="AE1719" i="17"/>
  <c r="X1719" i="17"/>
  <c r="Y1721" i="17"/>
  <c r="R1722" i="17"/>
  <c r="W1721" i="17"/>
  <c r="T1721" i="17"/>
  <c r="Q1720" i="17"/>
  <c r="L1720" i="17" s="1"/>
  <c r="O1720" i="17"/>
  <c r="N1720" i="17"/>
  <c r="M1720" i="17"/>
  <c r="F1720" i="17"/>
  <c r="P1720" i="17"/>
  <c r="E1721" i="17"/>
  <c r="AF1719" i="17" l="1"/>
  <c r="AB1719" i="17"/>
  <c r="AC1719" i="17"/>
  <c r="AC1720" i="17" s="1"/>
  <c r="I1720" i="17"/>
  <c r="K1720" i="17"/>
  <c r="H1720" i="17"/>
  <c r="Z1720" i="17"/>
  <c r="S1720" i="17" s="1"/>
  <c r="AF1720" i="17"/>
  <c r="AE1720" i="17"/>
  <c r="G1720" i="17"/>
  <c r="AB1720" i="17"/>
  <c r="AD1720" i="17"/>
  <c r="J1720" i="17"/>
  <c r="Y1722" i="17"/>
  <c r="V1721" i="17"/>
  <c r="X1720" i="17"/>
  <c r="U1721" i="17"/>
  <c r="R1723" i="17"/>
  <c r="W1722" i="17"/>
  <c r="T1722" i="17"/>
  <c r="Q1721" i="17"/>
  <c r="L1721" i="17" s="1"/>
  <c r="O1721" i="17"/>
  <c r="N1721" i="17"/>
  <c r="E1722" i="17"/>
  <c r="V1722" i="17" s="1"/>
  <c r="M1721" i="17"/>
  <c r="P1721" i="17"/>
  <c r="F1721" i="17"/>
  <c r="AA1721" i="17" l="1"/>
  <c r="Z1721" i="17"/>
  <c r="S1721" i="17" s="1"/>
  <c r="G1721" i="17"/>
  <c r="U1722" i="17"/>
  <c r="Z1722" i="17" s="1"/>
  <c r="S1722" i="17" s="1"/>
  <c r="J1721" i="17"/>
  <c r="K1721" i="17"/>
  <c r="H1721" i="17"/>
  <c r="AB1721" i="17"/>
  <c r="AC1721" i="17"/>
  <c r="I1721" i="17"/>
  <c r="AE1721" i="17"/>
  <c r="AF1721" i="17"/>
  <c r="AD1721" i="17"/>
  <c r="Y1723" i="17"/>
  <c r="R1724" i="17"/>
  <c r="W1723" i="17"/>
  <c r="T1723" i="17"/>
  <c r="Q1722" i="17"/>
  <c r="L1722" i="17" s="1"/>
  <c r="O1722" i="17"/>
  <c r="N1722" i="17"/>
  <c r="M1722" i="17"/>
  <c r="F1722" i="17"/>
  <c r="E1723" i="17"/>
  <c r="P1722" i="17"/>
  <c r="X1721" i="17" l="1"/>
  <c r="AF1722" i="17" s="1"/>
  <c r="H1722" i="17"/>
  <c r="AA1722" i="17"/>
  <c r="J1722" i="17"/>
  <c r="K1722" i="17"/>
  <c r="I1722" i="17"/>
  <c r="G1722" i="17"/>
  <c r="Y1724" i="17"/>
  <c r="U1723" i="17"/>
  <c r="V1723" i="17"/>
  <c r="R1725" i="17"/>
  <c r="W1724" i="17"/>
  <c r="T1724" i="17"/>
  <c r="Q1723" i="17"/>
  <c r="L1723" i="17" s="1"/>
  <c r="O1723" i="17"/>
  <c r="N1723" i="17"/>
  <c r="M1723" i="17"/>
  <c r="P1723" i="17"/>
  <c r="E1724" i="17"/>
  <c r="F1723" i="17"/>
  <c r="AB1722" i="17" l="1"/>
  <c r="AE1722" i="17"/>
  <c r="AD1722" i="17"/>
  <c r="AC1722" i="17"/>
  <c r="X1722" i="17"/>
  <c r="AB1723" i="17" s="1"/>
  <c r="AA1723" i="17"/>
  <c r="H1723" i="17"/>
  <c r="J1723" i="17"/>
  <c r="Z1723" i="17"/>
  <c r="S1723" i="17" s="1"/>
  <c r="K1723" i="17"/>
  <c r="G1723" i="17"/>
  <c r="I1723" i="17"/>
  <c r="AF1723" i="17"/>
  <c r="AE1723" i="17"/>
  <c r="AD1723" i="17"/>
  <c r="Y1725" i="17"/>
  <c r="U1724" i="17"/>
  <c r="V1724" i="17"/>
  <c r="R1726" i="17"/>
  <c r="W1725" i="17"/>
  <c r="T1725" i="17"/>
  <c r="Q1724" i="17"/>
  <c r="L1724" i="17" s="1"/>
  <c r="O1724" i="17"/>
  <c r="N1724" i="17"/>
  <c r="E1725" i="17"/>
  <c r="U1725" i="17" s="1"/>
  <c r="F1724" i="17"/>
  <c r="P1724" i="17"/>
  <c r="M1724" i="17"/>
  <c r="AC1723" i="17" l="1"/>
  <c r="X1723" i="17"/>
  <c r="AB1724" i="17" s="1"/>
  <c r="G1724" i="17"/>
  <c r="Z1724" i="17"/>
  <c r="S1724" i="17" s="1"/>
  <c r="AA1724" i="17"/>
  <c r="J1724" i="17"/>
  <c r="H1724" i="17"/>
  <c r="I1724" i="17"/>
  <c r="K1724" i="17"/>
  <c r="AC1724" i="17"/>
  <c r="AF1724" i="17"/>
  <c r="AE1724" i="17"/>
  <c r="AD1724" i="17"/>
  <c r="Y1726" i="17"/>
  <c r="V1725" i="17"/>
  <c r="Z1725" i="17" s="1"/>
  <c r="R1727" i="17"/>
  <c r="W1726" i="17"/>
  <c r="T1726" i="17"/>
  <c r="Q1725" i="17"/>
  <c r="L1725" i="17" s="1"/>
  <c r="O1725" i="17"/>
  <c r="N1725" i="17"/>
  <c r="P1725" i="17"/>
  <c r="M1725" i="17"/>
  <c r="E1726" i="17"/>
  <c r="U1726" i="17" s="1"/>
  <c r="F1725" i="17"/>
  <c r="G1725" i="17" l="1"/>
  <c r="S1725" i="17"/>
  <c r="J1725" i="17"/>
  <c r="X1724" i="17"/>
  <c r="AD1725" i="17" s="1"/>
  <c r="H1725" i="17"/>
  <c r="K1725" i="17"/>
  <c r="I1725" i="17"/>
  <c r="AE1725" i="17"/>
  <c r="AA1725" i="17"/>
  <c r="Y1727" i="17"/>
  <c r="V1726" i="17"/>
  <c r="Z1726" i="17" s="1"/>
  <c r="S1726" i="17" s="1"/>
  <c r="R1728" i="17"/>
  <c r="W1727" i="17"/>
  <c r="T1727" i="17"/>
  <c r="Q1726" i="17"/>
  <c r="L1726" i="17" s="1"/>
  <c r="O1726" i="17"/>
  <c r="N1726" i="17"/>
  <c r="E1727" i="17"/>
  <c r="M1726" i="17"/>
  <c r="P1726" i="17"/>
  <c r="F1726" i="17"/>
  <c r="H1726" i="17" s="1"/>
  <c r="X1725" i="17" l="1"/>
  <c r="AF1725" i="17"/>
  <c r="AF1726" i="17" s="1"/>
  <c r="I1726" i="17"/>
  <c r="AB1725" i="17"/>
  <c r="AC1725" i="17"/>
  <c r="AC1726" i="17" s="1"/>
  <c r="AA1726" i="17"/>
  <c r="AB1726" i="17"/>
  <c r="J1726" i="17"/>
  <c r="K1726" i="17"/>
  <c r="G1726" i="17"/>
  <c r="AD1726" i="17"/>
  <c r="AE1726" i="17"/>
  <c r="Y1728" i="17"/>
  <c r="U1727" i="17"/>
  <c r="V1727" i="17"/>
  <c r="X1726" i="17"/>
  <c r="R1729" i="17"/>
  <c r="W1728" i="17"/>
  <c r="T1728" i="17"/>
  <c r="Q1727" i="17"/>
  <c r="L1727" i="17" s="1"/>
  <c r="O1727" i="17"/>
  <c r="N1727" i="17"/>
  <c r="P1727" i="17"/>
  <c r="M1727" i="17"/>
  <c r="E1728" i="17"/>
  <c r="F1727" i="17"/>
  <c r="H1727" i="17" s="1"/>
  <c r="AA1727" i="17" l="1"/>
  <c r="Z1727" i="17"/>
  <c r="S1727" i="17" s="1"/>
  <c r="AE1727" i="17"/>
  <c r="G1727" i="17"/>
  <c r="AD1727" i="17"/>
  <c r="AF1727" i="17"/>
  <c r="K1727" i="17"/>
  <c r="AB1727" i="17"/>
  <c r="AC1727" i="17"/>
  <c r="J1727" i="17"/>
  <c r="I1727" i="17"/>
  <c r="Y1729" i="17"/>
  <c r="V1728" i="17"/>
  <c r="U1728" i="17"/>
  <c r="R1730" i="17"/>
  <c r="W1729" i="17"/>
  <c r="T1729" i="17"/>
  <c r="Q1728" i="17"/>
  <c r="L1728" i="17" s="1"/>
  <c r="O1728" i="17"/>
  <c r="N1728" i="17"/>
  <c r="P1728" i="17"/>
  <c r="E1729" i="17"/>
  <c r="V1729" i="17" s="1"/>
  <c r="M1728" i="17"/>
  <c r="F1728" i="17"/>
  <c r="H1728" i="17" s="1"/>
  <c r="G1728" i="17" l="1"/>
  <c r="X1727" i="17"/>
  <c r="AE1728" i="17" s="1"/>
  <c r="Z1728" i="17"/>
  <c r="S1728" i="17"/>
  <c r="AA1728" i="17"/>
  <c r="I1728" i="17"/>
  <c r="AF1728" i="17"/>
  <c r="J1728" i="17"/>
  <c r="K1728" i="17"/>
  <c r="Y1730" i="17"/>
  <c r="U1729" i="17"/>
  <c r="Z1729" i="17" s="1"/>
  <c r="R1731" i="17"/>
  <c r="W1730" i="17"/>
  <c r="T1730" i="17"/>
  <c r="Q1729" i="17"/>
  <c r="L1729" i="17" s="1"/>
  <c r="O1729" i="17"/>
  <c r="N1729" i="17"/>
  <c r="F1729" i="17"/>
  <c r="E1730" i="17"/>
  <c r="M1729" i="17"/>
  <c r="P1729" i="17"/>
  <c r="G1729" i="17" l="1"/>
  <c r="AB1728" i="17"/>
  <c r="AC1728" i="17"/>
  <c r="AD1728" i="17"/>
  <c r="H1729" i="17"/>
  <c r="X1728" i="17"/>
  <c r="AF1729" i="17" s="1"/>
  <c r="S1729" i="17"/>
  <c r="I1729" i="17"/>
  <c r="K1729" i="17"/>
  <c r="AA1729" i="17"/>
  <c r="J1729" i="17"/>
  <c r="Y1731" i="17"/>
  <c r="U1730" i="17"/>
  <c r="V1730" i="17"/>
  <c r="R1732" i="17"/>
  <c r="W1731" i="17"/>
  <c r="T1731" i="17"/>
  <c r="Q1730" i="17"/>
  <c r="L1730" i="17" s="1"/>
  <c r="N1730" i="17"/>
  <c r="O1730" i="17"/>
  <c r="F1730" i="17"/>
  <c r="P1730" i="17"/>
  <c r="M1730" i="17"/>
  <c r="E1731" i="17"/>
  <c r="U1731" i="17" s="1"/>
  <c r="I1730" i="17" l="1"/>
  <c r="X1729" i="17"/>
  <c r="AC1729" i="17"/>
  <c r="AD1729" i="17"/>
  <c r="AD1730" i="17" s="1"/>
  <c r="AB1729" i="17"/>
  <c r="AB1730" i="17" s="1"/>
  <c r="AE1729" i="17"/>
  <c r="AE1730" i="17" s="1"/>
  <c r="Z1730" i="17"/>
  <c r="S1730" i="17" s="1"/>
  <c r="AA1730" i="17"/>
  <c r="G1730" i="17"/>
  <c r="H1730" i="17"/>
  <c r="J1730" i="17"/>
  <c r="AC1730" i="17"/>
  <c r="K1730" i="17"/>
  <c r="AF1730" i="17"/>
  <c r="Y1732" i="17"/>
  <c r="V1731" i="17"/>
  <c r="Z1731" i="17" s="1"/>
  <c r="R1733" i="17"/>
  <c r="W1732" i="17"/>
  <c r="T1732" i="17"/>
  <c r="Q1731" i="17"/>
  <c r="L1731" i="17" s="1"/>
  <c r="O1731" i="17"/>
  <c r="N1731" i="17"/>
  <c r="M1731" i="17"/>
  <c r="P1731" i="17"/>
  <c r="F1731" i="17"/>
  <c r="I1731" i="17" s="1"/>
  <c r="E1732" i="17"/>
  <c r="S1731" i="17" l="1"/>
  <c r="X1730" i="17"/>
  <c r="AB1731" i="17" s="1"/>
  <c r="J1731" i="17"/>
  <c r="K1731" i="17"/>
  <c r="AA1731" i="17"/>
  <c r="X1731" i="17" s="1"/>
  <c r="AF1731" i="17"/>
  <c r="G1731" i="17"/>
  <c r="H1731" i="17"/>
  <c r="Y1733" i="17"/>
  <c r="U1732" i="17"/>
  <c r="V1732" i="17"/>
  <c r="R1734" i="17"/>
  <c r="W1733" i="17"/>
  <c r="T1733" i="17"/>
  <c r="Q1732" i="17"/>
  <c r="L1732" i="17" s="1"/>
  <c r="O1732" i="17"/>
  <c r="N1732" i="17"/>
  <c r="M1732" i="17"/>
  <c r="P1732" i="17"/>
  <c r="F1732" i="17"/>
  <c r="I1732" i="17" s="1"/>
  <c r="E1733" i="17"/>
  <c r="AD1731" i="17" l="1"/>
  <c r="AE1731" i="17"/>
  <c r="AC1731" i="17"/>
  <c r="AC1732" i="17" s="1"/>
  <c r="Z1732" i="17"/>
  <c r="S1732" i="17" s="1"/>
  <c r="AA1732" i="17"/>
  <c r="H1732" i="17"/>
  <c r="AB1732" i="17"/>
  <c r="G1732" i="17"/>
  <c r="AD1732" i="17"/>
  <c r="K1732" i="17"/>
  <c r="J1732" i="17"/>
  <c r="AF1732" i="17"/>
  <c r="AE1732" i="17"/>
  <c r="Y1734" i="17"/>
  <c r="U1733" i="17"/>
  <c r="V1733" i="17"/>
  <c r="R1735" i="17"/>
  <c r="W1734" i="17"/>
  <c r="T1734" i="17"/>
  <c r="Q1733" i="17"/>
  <c r="L1733" i="17" s="1"/>
  <c r="O1733" i="17"/>
  <c r="N1733" i="17"/>
  <c r="P1733" i="17"/>
  <c r="F1733" i="17"/>
  <c r="E1734" i="17"/>
  <c r="M1733" i="17"/>
  <c r="X1732" i="17" l="1"/>
  <c r="AD1733" i="17" s="1"/>
  <c r="Z1733" i="17"/>
  <c r="S1733" i="17" s="1"/>
  <c r="H1733" i="17"/>
  <c r="AA1733" i="17"/>
  <c r="I1733" i="17"/>
  <c r="J1733" i="17"/>
  <c r="G1733" i="17"/>
  <c r="K1733" i="17"/>
  <c r="Y1735" i="17"/>
  <c r="V1734" i="17"/>
  <c r="U1734" i="17"/>
  <c r="R1736" i="17"/>
  <c r="W1735" i="17"/>
  <c r="T1735" i="17"/>
  <c r="Q1734" i="17"/>
  <c r="L1734" i="17" s="1"/>
  <c r="O1734" i="17"/>
  <c r="N1734" i="17"/>
  <c r="M1734" i="17"/>
  <c r="E1735" i="17"/>
  <c r="F1734" i="17"/>
  <c r="H1734" i="17" s="1"/>
  <c r="P1734" i="17"/>
  <c r="AE1733" i="17" l="1"/>
  <c r="AB1733" i="17"/>
  <c r="AF1733" i="17"/>
  <c r="AC1733" i="17"/>
  <c r="X1733" i="17"/>
  <c r="AD1734" i="17" s="1"/>
  <c r="Z1734" i="17"/>
  <c r="S1734" i="17" s="1"/>
  <c r="J1734" i="17"/>
  <c r="AA1734" i="17"/>
  <c r="K1734" i="17"/>
  <c r="G1734" i="17"/>
  <c r="I1734" i="17"/>
  <c r="Y1736" i="17"/>
  <c r="V1735" i="17"/>
  <c r="U1735" i="17"/>
  <c r="AA1735" i="17" s="1"/>
  <c r="R1737" i="17"/>
  <c r="W1736" i="17"/>
  <c r="T1736" i="17"/>
  <c r="Q1735" i="17"/>
  <c r="L1735" i="17" s="1"/>
  <c r="O1735" i="17"/>
  <c r="N1735" i="17"/>
  <c r="M1735" i="17"/>
  <c r="E1736" i="17"/>
  <c r="U1736" i="17" s="1"/>
  <c r="P1735" i="17"/>
  <c r="F1735" i="17"/>
  <c r="AE1734" i="17" l="1"/>
  <c r="AB1734" i="17"/>
  <c r="AF1734" i="17"/>
  <c r="AC1734" i="17"/>
  <c r="X1734" i="17"/>
  <c r="AD1735" i="17" s="1"/>
  <c r="G1735" i="17"/>
  <c r="Z1735" i="17"/>
  <c r="S1735" i="17" s="1"/>
  <c r="X1735" i="17" s="1"/>
  <c r="I1735" i="17"/>
  <c r="K1735" i="17"/>
  <c r="J1735" i="17"/>
  <c r="H1735" i="17"/>
  <c r="Y1737" i="17"/>
  <c r="V1736" i="17"/>
  <c r="AA1736" i="17" s="1"/>
  <c r="R1738" i="17"/>
  <c r="W1737" i="17"/>
  <c r="T1737" i="17"/>
  <c r="Q1736" i="17"/>
  <c r="L1736" i="17" s="1"/>
  <c r="O1736" i="17"/>
  <c r="N1736" i="17"/>
  <c r="M1736" i="17"/>
  <c r="F1736" i="17"/>
  <c r="P1736" i="17"/>
  <c r="E1737" i="17"/>
  <c r="G1736" i="17" l="1"/>
  <c r="AB1735" i="17"/>
  <c r="AB1736" i="17" s="1"/>
  <c r="AE1735" i="17"/>
  <c r="AC1735" i="17"/>
  <c r="AF1735" i="17"/>
  <c r="AE1736" i="17"/>
  <c r="AF1736" i="17"/>
  <c r="Z1736" i="17"/>
  <c r="S1736" i="17" s="1"/>
  <c r="X1736" i="17" s="1"/>
  <c r="I1736" i="17"/>
  <c r="J1736" i="17"/>
  <c r="H1736" i="17"/>
  <c r="AD1736" i="17"/>
  <c r="AC1736" i="17"/>
  <c r="K1736" i="17"/>
  <c r="Y1738" i="17"/>
  <c r="V1737" i="17"/>
  <c r="U1737" i="17"/>
  <c r="R1739" i="17"/>
  <c r="W1738" i="17"/>
  <c r="T1738" i="17"/>
  <c r="Q1737" i="17"/>
  <c r="L1737" i="17" s="1"/>
  <c r="O1737" i="17"/>
  <c r="N1737" i="17"/>
  <c r="F1737" i="17"/>
  <c r="P1737" i="17"/>
  <c r="M1737" i="17"/>
  <c r="E1738" i="17"/>
  <c r="H1737" i="17" l="1"/>
  <c r="AC1737" i="17"/>
  <c r="K1737" i="17"/>
  <c r="Z1737" i="17"/>
  <c r="S1737" i="17" s="1"/>
  <c r="AA1737" i="17"/>
  <c r="I1737" i="17"/>
  <c r="J1737" i="17"/>
  <c r="AE1737" i="17"/>
  <c r="AF1737" i="17"/>
  <c r="G1737" i="17"/>
  <c r="AB1737" i="17"/>
  <c r="AD1737" i="17"/>
  <c r="Y1739" i="17"/>
  <c r="V1738" i="17"/>
  <c r="U1738" i="17"/>
  <c r="R1740" i="17"/>
  <c r="W1739" i="17"/>
  <c r="T1739" i="17"/>
  <c r="Q1738" i="17"/>
  <c r="L1738" i="17" s="1"/>
  <c r="O1738" i="17"/>
  <c r="N1738" i="17"/>
  <c r="F1738" i="17"/>
  <c r="M1738" i="17"/>
  <c r="E1739" i="17"/>
  <c r="P1738" i="17"/>
  <c r="X1737" i="17" l="1"/>
  <c r="AC1738" i="17" s="1"/>
  <c r="Z1738" i="17"/>
  <c r="S1738" i="17" s="1"/>
  <c r="G1738" i="17"/>
  <c r="AA1738" i="17"/>
  <c r="I1738" i="17"/>
  <c r="AE1738" i="17"/>
  <c r="H1738" i="17"/>
  <c r="J1738" i="17"/>
  <c r="K1738" i="17"/>
  <c r="Y1740" i="17"/>
  <c r="U1739" i="17"/>
  <c r="V1739" i="17"/>
  <c r="R1741" i="17"/>
  <c r="W1740" i="17"/>
  <c r="T1740" i="17"/>
  <c r="Q1739" i="17"/>
  <c r="L1739" i="17" s="1"/>
  <c r="O1739" i="17"/>
  <c r="N1739" i="17"/>
  <c r="E1740" i="17"/>
  <c r="U1740" i="17" s="1"/>
  <c r="M1739" i="17"/>
  <c r="P1739" i="17"/>
  <c r="F1739" i="17"/>
  <c r="AF1738" i="17" l="1"/>
  <c r="AB1738" i="17"/>
  <c r="X1738" i="17"/>
  <c r="AF1739" i="17" s="1"/>
  <c r="AD1738" i="17"/>
  <c r="Z1739" i="17"/>
  <c r="S1739" i="17" s="1"/>
  <c r="AA1739" i="17"/>
  <c r="K1739" i="17"/>
  <c r="AB1739" i="17"/>
  <c r="H1739" i="17"/>
  <c r="G1739" i="17"/>
  <c r="I1739" i="17"/>
  <c r="AC1739" i="17"/>
  <c r="AD1739" i="17"/>
  <c r="AE1739" i="17"/>
  <c r="J1739" i="17"/>
  <c r="Y1741" i="17"/>
  <c r="V1740" i="17"/>
  <c r="AA1740" i="17" s="1"/>
  <c r="R1742" i="17"/>
  <c r="W1741" i="17"/>
  <c r="T1741" i="17"/>
  <c r="Q1740" i="17"/>
  <c r="L1740" i="17" s="1"/>
  <c r="O1740" i="17"/>
  <c r="N1740" i="17"/>
  <c r="E1741" i="17"/>
  <c r="F1740" i="17"/>
  <c r="M1740" i="17"/>
  <c r="P1740" i="17"/>
  <c r="X1739" i="17" l="1"/>
  <c r="AC1740" i="17" s="1"/>
  <c r="Z1740" i="17"/>
  <c r="S1740" i="17" s="1"/>
  <c r="K1740" i="17"/>
  <c r="J1740" i="17"/>
  <c r="I1740" i="17"/>
  <c r="H1740" i="17"/>
  <c r="G1740" i="17"/>
  <c r="Y1742" i="17"/>
  <c r="U1741" i="17"/>
  <c r="V1741" i="17"/>
  <c r="R1743" i="17"/>
  <c r="W1742" i="17"/>
  <c r="T1742" i="17"/>
  <c r="Q1741" i="17"/>
  <c r="L1741" i="17" s="1"/>
  <c r="O1741" i="17"/>
  <c r="N1741" i="17"/>
  <c r="P1741" i="17"/>
  <c r="E1742" i="17"/>
  <c r="F1741" i="17"/>
  <c r="M1741" i="17"/>
  <c r="AB1740" i="17" l="1"/>
  <c r="AD1740" i="17"/>
  <c r="AE1740" i="17"/>
  <c r="AF1740" i="17"/>
  <c r="X1740" i="17"/>
  <c r="Z1741" i="17"/>
  <c r="S1741" i="17" s="1"/>
  <c r="AF1741" i="17"/>
  <c r="AA1741" i="17"/>
  <c r="H1741" i="17"/>
  <c r="K1741" i="17"/>
  <c r="I1741" i="17"/>
  <c r="J1741" i="17"/>
  <c r="G1741" i="17"/>
  <c r="Y1743" i="17"/>
  <c r="V1742" i="17"/>
  <c r="U1742" i="17"/>
  <c r="R1744" i="17"/>
  <c r="W1743" i="17"/>
  <c r="T1743" i="17"/>
  <c r="Q1742" i="17"/>
  <c r="L1742" i="17" s="1"/>
  <c r="O1742" i="17"/>
  <c r="N1742" i="17"/>
  <c r="F1742" i="17"/>
  <c r="P1742" i="17"/>
  <c r="M1742" i="17"/>
  <c r="E1743" i="17"/>
  <c r="AD1741" i="17" l="1"/>
  <c r="X1741" i="17"/>
  <c r="AE1741" i="17"/>
  <c r="AB1741" i="17"/>
  <c r="AB1742" i="17" s="1"/>
  <c r="AC1741" i="17"/>
  <c r="AA1742" i="17"/>
  <c r="J1742" i="17"/>
  <c r="I1742" i="17"/>
  <c r="Z1742" i="17"/>
  <c r="S1742" i="17" s="1"/>
  <c r="H1742" i="17"/>
  <c r="K1742" i="17"/>
  <c r="AF1742" i="17"/>
  <c r="G1742" i="17"/>
  <c r="AE1742" i="17"/>
  <c r="AC1742" i="17"/>
  <c r="Y1744" i="17"/>
  <c r="V1743" i="17"/>
  <c r="U1743" i="17"/>
  <c r="R1745" i="17"/>
  <c r="W1744" i="17"/>
  <c r="T1744" i="17"/>
  <c r="Q1743" i="17"/>
  <c r="L1743" i="17" s="1"/>
  <c r="O1743" i="17"/>
  <c r="N1743" i="17"/>
  <c r="F1743" i="17"/>
  <c r="P1743" i="17"/>
  <c r="E1744" i="17"/>
  <c r="M1743" i="17"/>
  <c r="AD1742" i="17" l="1"/>
  <c r="X1742" i="17"/>
  <c r="AB1743" i="17" s="1"/>
  <c r="K1743" i="17"/>
  <c r="I1743" i="17"/>
  <c r="AA1743" i="17"/>
  <c r="Z1743" i="17"/>
  <c r="S1743" i="17" s="1"/>
  <c r="AD1743" i="17"/>
  <c r="J1743" i="17"/>
  <c r="H1743" i="17"/>
  <c r="G1743" i="17"/>
  <c r="Y1745" i="17"/>
  <c r="V1744" i="17"/>
  <c r="U1744" i="17"/>
  <c r="R1746" i="17"/>
  <c r="W1745" i="17"/>
  <c r="T1745" i="17"/>
  <c r="Q1744" i="17"/>
  <c r="L1744" i="17" s="1"/>
  <c r="O1744" i="17"/>
  <c r="N1744" i="17"/>
  <c r="E1745" i="17"/>
  <c r="U1745" i="17" s="1"/>
  <c r="M1744" i="17"/>
  <c r="F1744" i="17"/>
  <c r="P1744" i="17"/>
  <c r="AE1743" i="17" l="1"/>
  <c r="AF1743" i="17"/>
  <c r="AC1743" i="17"/>
  <c r="X1743" i="17"/>
  <c r="AE1744" i="17" s="1"/>
  <c r="K1744" i="17"/>
  <c r="G1744" i="17"/>
  <c r="AC1744" i="17"/>
  <c r="AA1744" i="17"/>
  <c r="Z1744" i="17"/>
  <c r="S1744" i="17" s="1"/>
  <c r="H1744" i="17"/>
  <c r="J1744" i="17"/>
  <c r="AD1744" i="17"/>
  <c r="I1744" i="17"/>
  <c r="AB1744" i="17"/>
  <c r="Y1746" i="17"/>
  <c r="V1745" i="17"/>
  <c r="AA1745" i="17" s="1"/>
  <c r="R1747" i="17"/>
  <c r="W1746" i="17"/>
  <c r="T1746" i="17"/>
  <c r="Q1745" i="17"/>
  <c r="L1745" i="17" s="1"/>
  <c r="O1745" i="17"/>
  <c r="N1745" i="17"/>
  <c r="M1745" i="17"/>
  <c r="F1745" i="17"/>
  <c r="P1745" i="17"/>
  <c r="E1746" i="17"/>
  <c r="AF1744" i="17" l="1"/>
  <c r="X1744" i="17"/>
  <c r="Z1745" i="17"/>
  <c r="S1745" i="17" s="1"/>
  <c r="X1745" i="17" s="1"/>
  <c r="AF1745" i="17"/>
  <c r="J1745" i="17"/>
  <c r="H1745" i="17"/>
  <c r="I1745" i="17"/>
  <c r="AB1745" i="17"/>
  <c r="G1745" i="17"/>
  <c r="K1745" i="17"/>
  <c r="AC1745" i="17"/>
  <c r="AE1745" i="17"/>
  <c r="AD1745" i="17"/>
  <c r="Y1747" i="17"/>
  <c r="V1746" i="17"/>
  <c r="U1746" i="17"/>
  <c r="R1748" i="17"/>
  <c r="W1747" i="17"/>
  <c r="T1747" i="17"/>
  <c r="Q1746" i="17"/>
  <c r="L1746" i="17" s="1"/>
  <c r="O1746" i="17"/>
  <c r="N1746" i="17"/>
  <c r="F1746" i="17"/>
  <c r="M1746" i="17"/>
  <c r="P1746" i="17"/>
  <c r="E1747" i="17"/>
  <c r="U1747" i="17" s="1"/>
  <c r="Z1746" i="17" l="1"/>
  <c r="S1746" i="17" s="1"/>
  <c r="G1746" i="17"/>
  <c r="AF1746" i="17"/>
  <c r="AE1746" i="17"/>
  <c r="AC1746" i="17"/>
  <c r="AA1746" i="17"/>
  <c r="X1746" i="17" s="1"/>
  <c r="AD1746" i="17"/>
  <c r="I1746" i="17"/>
  <c r="AB1746" i="17"/>
  <c r="K1746" i="17"/>
  <c r="J1746" i="17"/>
  <c r="H1746" i="17"/>
  <c r="Y1748" i="17"/>
  <c r="V1747" i="17"/>
  <c r="AA1747" i="17" s="1"/>
  <c r="R1749" i="17"/>
  <c r="W1748" i="17"/>
  <c r="T1748" i="17"/>
  <c r="Q1747" i="17"/>
  <c r="L1747" i="17" s="1"/>
  <c r="O1747" i="17"/>
  <c r="N1747" i="17"/>
  <c r="E1748" i="17"/>
  <c r="U1748" i="17" s="1"/>
  <c r="F1747" i="17"/>
  <c r="P1747" i="17"/>
  <c r="M1747" i="17"/>
  <c r="I1747" i="17" l="1"/>
  <c r="H1747" i="17"/>
  <c r="Z1747" i="17"/>
  <c r="S1747" i="17" s="1"/>
  <c r="X1747" i="17" s="1"/>
  <c r="G1747" i="17"/>
  <c r="AF1747" i="17"/>
  <c r="K1747" i="17"/>
  <c r="J1747" i="17"/>
  <c r="AE1747" i="17"/>
  <c r="AC1747" i="17"/>
  <c r="AD1747" i="17"/>
  <c r="AB1747" i="17"/>
  <c r="Y1749" i="17"/>
  <c r="V1748" i="17"/>
  <c r="Z1748" i="17" s="1"/>
  <c r="S1748" i="17" s="1"/>
  <c r="R1750" i="17"/>
  <c r="W1749" i="17"/>
  <c r="T1749" i="17"/>
  <c r="Q1748" i="17"/>
  <c r="L1748" i="17" s="1"/>
  <c r="O1748" i="17"/>
  <c r="N1748" i="17"/>
  <c r="P1748" i="17"/>
  <c r="E1749" i="17"/>
  <c r="U1749" i="17" s="1"/>
  <c r="M1748" i="17"/>
  <c r="F1748" i="17"/>
  <c r="I1748" i="17" l="1"/>
  <c r="H1748" i="17"/>
  <c r="J1748" i="17"/>
  <c r="K1748" i="17"/>
  <c r="G1748" i="17"/>
  <c r="AE1748" i="17"/>
  <c r="AB1748" i="17"/>
  <c r="AA1748" i="17"/>
  <c r="X1748" i="17" s="1"/>
  <c r="AD1748" i="17"/>
  <c r="AC1748" i="17"/>
  <c r="AF1748" i="17"/>
  <c r="Y1750" i="17"/>
  <c r="V1749" i="17"/>
  <c r="Z1749" i="17" s="1"/>
  <c r="S1749" i="17" s="1"/>
  <c r="R1751" i="17"/>
  <c r="W1750" i="17"/>
  <c r="T1750" i="17"/>
  <c r="Q1749" i="17"/>
  <c r="L1749" i="17" s="1"/>
  <c r="O1749" i="17"/>
  <c r="N1749" i="17"/>
  <c r="E1750" i="17"/>
  <c r="U1750" i="17" s="1"/>
  <c r="M1749" i="17"/>
  <c r="F1749" i="17"/>
  <c r="G1749" i="17" s="1"/>
  <c r="P1749" i="17"/>
  <c r="V1750" i="17" l="1"/>
  <c r="Z1750" i="17" s="1"/>
  <c r="S1750" i="17" s="1"/>
  <c r="AD1749" i="17"/>
  <c r="AE1749" i="17"/>
  <c r="J1749" i="17"/>
  <c r="AA1749" i="17"/>
  <c r="X1749" i="17" s="1"/>
  <c r="I1749" i="17"/>
  <c r="AF1749" i="17"/>
  <c r="H1749" i="17"/>
  <c r="K1749" i="17"/>
  <c r="AB1749" i="17"/>
  <c r="AC1749" i="17"/>
  <c r="Y1751" i="17"/>
  <c r="R1752" i="17"/>
  <c r="W1751" i="17"/>
  <c r="T1751" i="17"/>
  <c r="Q1750" i="17"/>
  <c r="L1750" i="17" s="1"/>
  <c r="O1750" i="17"/>
  <c r="N1750" i="17"/>
  <c r="M1750" i="17"/>
  <c r="E1751" i="17"/>
  <c r="U1751" i="17" s="1"/>
  <c r="P1750" i="17"/>
  <c r="F1750" i="17"/>
  <c r="AA1750" i="17" l="1"/>
  <c r="X1750" i="17" s="1"/>
  <c r="J1750" i="17"/>
  <c r="K1750" i="17"/>
  <c r="H1750" i="17"/>
  <c r="I1750" i="17"/>
  <c r="G1750" i="17"/>
  <c r="AE1750" i="17"/>
  <c r="AF1750" i="17"/>
  <c r="AC1750" i="17"/>
  <c r="AB1750" i="17"/>
  <c r="AD1750" i="17"/>
  <c r="Y1752" i="17"/>
  <c r="V1751" i="17"/>
  <c r="Z1751" i="17" s="1"/>
  <c r="S1751" i="17" s="1"/>
  <c r="R1753" i="17"/>
  <c r="W1752" i="17"/>
  <c r="T1752" i="17"/>
  <c r="Q1751" i="17"/>
  <c r="L1751" i="17" s="1"/>
  <c r="O1751" i="17"/>
  <c r="N1751" i="17"/>
  <c r="E1752" i="17"/>
  <c r="V1752" i="17" s="1"/>
  <c r="M1751" i="17"/>
  <c r="F1751" i="17"/>
  <c r="P1751" i="17"/>
  <c r="AF1751" i="17" l="1"/>
  <c r="AA1751" i="17"/>
  <c r="AE1751" i="17"/>
  <c r="G1751" i="17"/>
  <c r="K1751" i="17"/>
  <c r="J1751" i="17"/>
  <c r="AD1751" i="17"/>
  <c r="AC1751" i="17"/>
  <c r="AB1751" i="17"/>
  <c r="I1751" i="17"/>
  <c r="H1751" i="17"/>
  <c r="X1751" i="17"/>
  <c r="Y1753" i="17"/>
  <c r="U1752" i="17"/>
  <c r="Z1752" i="17" s="1"/>
  <c r="S1752" i="17" s="1"/>
  <c r="R1754" i="17"/>
  <c r="W1753" i="17"/>
  <c r="T1753" i="17"/>
  <c r="Q1752" i="17"/>
  <c r="L1752" i="17" s="1"/>
  <c r="O1752" i="17"/>
  <c r="N1752" i="17"/>
  <c r="E1753" i="17"/>
  <c r="M1752" i="17"/>
  <c r="F1752" i="17"/>
  <c r="P1752" i="17"/>
  <c r="AA1752" i="17" l="1"/>
  <c r="G1752" i="17"/>
  <c r="AB1752" i="17"/>
  <c r="I1752" i="17"/>
  <c r="K1752" i="17"/>
  <c r="AD1752" i="17"/>
  <c r="AF1752" i="17"/>
  <c r="J1752" i="17"/>
  <c r="H1752" i="17"/>
  <c r="AE1752" i="17"/>
  <c r="AC1752" i="17"/>
  <c r="Y1754" i="17"/>
  <c r="X1752" i="17"/>
  <c r="V1753" i="17"/>
  <c r="U1753" i="17"/>
  <c r="R1755" i="17"/>
  <c r="W1754" i="17"/>
  <c r="T1754" i="17"/>
  <c r="Q1753" i="17"/>
  <c r="L1753" i="17" s="1"/>
  <c r="O1753" i="17"/>
  <c r="N1753" i="17"/>
  <c r="E1754" i="17"/>
  <c r="U1754" i="17" s="1"/>
  <c r="F1753" i="17"/>
  <c r="P1753" i="17"/>
  <c r="M1753" i="17"/>
  <c r="Z1753" i="17" l="1"/>
  <c r="S1753" i="17" s="1"/>
  <c r="AA1753" i="17"/>
  <c r="H1753" i="17"/>
  <c r="AC1753" i="17"/>
  <c r="AD1753" i="17"/>
  <c r="AB1753" i="17"/>
  <c r="K1753" i="17"/>
  <c r="J1753" i="17"/>
  <c r="AE1753" i="17"/>
  <c r="I1753" i="17"/>
  <c r="G1753" i="17"/>
  <c r="AF1753" i="17"/>
  <c r="X1753" i="17"/>
  <c r="Y1755" i="17"/>
  <c r="V1754" i="17"/>
  <c r="AA1754" i="17" s="1"/>
  <c r="R1756" i="17"/>
  <c r="W1755" i="17"/>
  <c r="T1755" i="17"/>
  <c r="Q1754" i="17"/>
  <c r="L1754" i="17" s="1"/>
  <c r="O1754" i="17"/>
  <c r="N1754" i="17"/>
  <c r="E1755" i="17"/>
  <c r="V1755" i="17" s="1"/>
  <c r="F1754" i="17"/>
  <c r="P1754" i="17"/>
  <c r="M1754" i="17"/>
  <c r="I1754" i="17" l="1"/>
  <c r="H1754" i="17"/>
  <c r="Z1754" i="17"/>
  <c r="S1754" i="17" s="1"/>
  <c r="G1754" i="17"/>
  <c r="AF1754" i="17"/>
  <c r="AC1754" i="17"/>
  <c r="J1754" i="17"/>
  <c r="K1754" i="17"/>
  <c r="AB1754" i="17"/>
  <c r="AE1754" i="17"/>
  <c r="AD1754" i="17"/>
  <c r="Y1756" i="17"/>
  <c r="U1755" i="17"/>
  <c r="AA1755" i="17" s="1"/>
  <c r="X1754" i="17"/>
  <c r="R1757" i="17"/>
  <c r="W1756" i="17"/>
  <c r="T1756" i="17"/>
  <c r="Q1755" i="17"/>
  <c r="L1755" i="17" s="1"/>
  <c r="O1755" i="17"/>
  <c r="N1755" i="17"/>
  <c r="P1755" i="17"/>
  <c r="E1756" i="17"/>
  <c r="U1756" i="17" s="1"/>
  <c r="M1755" i="17"/>
  <c r="F1755" i="17"/>
  <c r="AF1755" i="17" l="1"/>
  <c r="Z1755" i="17"/>
  <c r="S1755" i="17" s="1"/>
  <c r="X1755" i="17" s="1"/>
  <c r="K1755" i="17"/>
  <c r="AC1755" i="17"/>
  <c r="AB1755" i="17"/>
  <c r="AD1755" i="17"/>
  <c r="H1755" i="17"/>
  <c r="H1756" i="17" s="1"/>
  <c r="I1755" i="17"/>
  <c r="J1755" i="17"/>
  <c r="G1755" i="17"/>
  <c r="AE1755" i="17"/>
  <c r="Y1757" i="17"/>
  <c r="V1756" i="17"/>
  <c r="AA1756" i="17" s="1"/>
  <c r="R1758" i="17"/>
  <c r="W1757" i="17"/>
  <c r="T1757" i="17"/>
  <c r="Q1756" i="17"/>
  <c r="L1756" i="17" s="1"/>
  <c r="O1756" i="17"/>
  <c r="N1756" i="17"/>
  <c r="E1757" i="17"/>
  <c r="U1757" i="17" s="1"/>
  <c r="F1756" i="17"/>
  <c r="M1756" i="17"/>
  <c r="P1756" i="17"/>
  <c r="Z1756" i="17" l="1"/>
  <c r="S1756" i="17" s="1"/>
  <c r="X1756" i="17" s="1"/>
  <c r="G1756" i="17"/>
  <c r="AD1756" i="17"/>
  <c r="AC1756" i="17"/>
  <c r="AE1756" i="17"/>
  <c r="I1756" i="17"/>
  <c r="AB1756" i="17"/>
  <c r="K1756" i="17"/>
  <c r="J1756" i="17"/>
  <c r="AF1756" i="17"/>
  <c r="Y1758" i="17"/>
  <c r="V1757" i="17"/>
  <c r="Z1757" i="17" s="1"/>
  <c r="R1759" i="17"/>
  <c r="W1758" i="17"/>
  <c r="T1758" i="17"/>
  <c r="Q1757" i="17"/>
  <c r="L1757" i="17" s="1"/>
  <c r="O1757" i="17"/>
  <c r="N1757" i="17"/>
  <c r="E1758" i="17"/>
  <c r="V1758" i="17" s="1"/>
  <c r="M1757" i="17"/>
  <c r="F1757" i="17"/>
  <c r="H1757" i="17"/>
  <c r="P1757" i="17"/>
  <c r="S1757" i="17" l="1"/>
  <c r="J1757" i="17"/>
  <c r="G1757" i="17"/>
  <c r="AA1757" i="17"/>
  <c r="X1757" i="17" s="1"/>
  <c r="K1757" i="17"/>
  <c r="I1757" i="17"/>
  <c r="AF1757" i="17"/>
  <c r="AD1757" i="17"/>
  <c r="AC1757" i="17"/>
  <c r="AB1757" i="17"/>
  <c r="AE1757" i="17"/>
  <c r="Y1759" i="17"/>
  <c r="U1758" i="17"/>
  <c r="Z1758" i="17" s="1"/>
  <c r="S1758" i="17" s="1"/>
  <c r="R1760" i="17"/>
  <c r="W1759" i="17"/>
  <c r="T1759" i="17"/>
  <c r="Q1758" i="17"/>
  <c r="L1758" i="17" s="1"/>
  <c r="O1758" i="17"/>
  <c r="N1758" i="17"/>
  <c r="M1758" i="17"/>
  <c r="E1759" i="17"/>
  <c r="F1758" i="17"/>
  <c r="P1758" i="17"/>
  <c r="AE1758" i="17" l="1"/>
  <c r="AA1758" i="17"/>
  <c r="X1758" i="17" s="1"/>
  <c r="G1758" i="17"/>
  <c r="AC1758" i="17"/>
  <c r="H1758" i="17"/>
  <c r="AF1758" i="17"/>
  <c r="K1758" i="17"/>
  <c r="J1758" i="17"/>
  <c r="AB1758" i="17"/>
  <c r="I1758" i="17"/>
  <c r="AD1758" i="17"/>
  <c r="Y1760" i="17"/>
  <c r="U1759" i="17"/>
  <c r="V1759" i="17"/>
  <c r="R1761" i="17"/>
  <c r="W1760" i="17"/>
  <c r="T1760" i="17"/>
  <c r="Q1759" i="17"/>
  <c r="L1759" i="17" s="1"/>
  <c r="O1759" i="17"/>
  <c r="N1759" i="17"/>
  <c r="P1759" i="17"/>
  <c r="E1760" i="17"/>
  <c r="U1760" i="17" s="1"/>
  <c r="M1759" i="17"/>
  <c r="F1759" i="17"/>
  <c r="Z1759" i="17" l="1"/>
  <c r="S1759" i="17" s="1"/>
  <c r="AD1759" i="17"/>
  <c r="AA1759" i="17"/>
  <c r="I1759" i="17"/>
  <c r="H1759" i="17"/>
  <c r="V1760" i="17"/>
  <c r="AA1760" i="17" s="1"/>
  <c r="AF1759" i="17"/>
  <c r="AE1759" i="17"/>
  <c r="G1759" i="17"/>
  <c r="K1759" i="17"/>
  <c r="J1759" i="17"/>
  <c r="AB1759" i="17"/>
  <c r="AC1759" i="17"/>
  <c r="Y1761" i="17"/>
  <c r="R1762" i="17"/>
  <c r="W1761" i="17"/>
  <c r="T1761" i="17"/>
  <c r="Q1760" i="17"/>
  <c r="L1760" i="17" s="1"/>
  <c r="O1760" i="17"/>
  <c r="N1760" i="17"/>
  <c r="M1760" i="17"/>
  <c r="F1760" i="17"/>
  <c r="E1761" i="17"/>
  <c r="P1760" i="17"/>
  <c r="X1759" i="17" l="1"/>
  <c r="AB1760" i="17" s="1"/>
  <c r="J1760" i="17"/>
  <c r="Z1760" i="17"/>
  <c r="S1760" i="17" s="1"/>
  <c r="I1760" i="17"/>
  <c r="G1760" i="17"/>
  <c r="K1760" i="17"/>
  <c r="H1760" i="17"/>
  <c r="Y1762" i="17"/>
  <c r="U1761" i="17"/>
  <c r="V1761" i="17"/>
  <c r="R1763" i="17"/>
  <c r="W1762" i="17"/>
  <c r="T1762" i="17"/>
  <c r="Q1761" i="17"/>
  <c r="L1761" i="17" s="1"/>
  <c r="O1761" i="17"/>
  <c r="N1761" i="17"/>
  <c r="P1761" i="17"/>
  <c r="F1761" i="17"/>
  <c r="E1762" i="17"/>
  <c r="M1761" i="17"/>
  <c r="J1761" i="17" l="1"/>
  <c r="AF1760" i="17"/>
  <c r="X1760" i="17"/>
  <c r="AD1760" i="17"/>
  <c r="AD1761" i="17" s="1"/>
  <c r="AC1760" i="17"/>
  <c r="AC1761" i="17" s="1"/>
  <c r="AE1760" i="17"/>
  <c r="AE1761" i="17" s="1"/>
  <c r="AA1761" i="17"/>
  <c r="G1761" i="17"/>
  <c r="Z1761" i="17"/>
  <c r="S1761" i="17" s="1"/>
  <c r="K1761" i="17"/>
  <c r="I1761" i="17"/>
  <c r="AB1761" i="17"/>
  <c r="H1761" i="17"/>
  <c r="Y1763" i="17"/>
  <c r="V1762" i="17"/>
  <c r="U1762" i="17"/>
  <c r="R1764" i="17"/>
  <c r="W1763" i="17"/>
  <c r="T1763" i="17"/>
  <c r="Q1762" i="17"/>
  <c r="L1762" i="17" s="1"/>
  <c r="O1762" i="17"/>
  <c r="N1762" i="17"/>
  <c r="P1762" i="17"/>
  <c r="E1763" i="17"/>
  <c r="F1762" i="17"/>
  <c r="J1762" i="17" s="1"/>
  <c r="M1762" i="17"/>
  <c r="AF1761" i="17" l="1"/>
  <c r="X1761" i="17"/>
  <c r="AD1762" i="17" s="1"/>
  <c r="AA1762" i="17"/>
  <c r="Z1762" i="17"/>
  <c r="S1762" i="17" s="1"/>
  <c r="I1762" i="17"/>
  <c r="H1762" i="17"/>
  <c r="G1762" i="17"/>
  <c r="K1762" i="17"/>
  <c r="Y1764" i="17"/>
  <c r="V1763" i="17"/>
  <c r="U1763" i="17"/>
  <c r="R1765" i="17"/>
  <c r="W1764" i="17"/>
  <c r="T1764" i="17"/>
  <c r="Q1763" i="17"/>
  <c r="L1763" i="17" s="1"/>
  <c r="O1763" i="17"/>
  <c r="N1763" i="17"/>
  <c r="P1763" i="17"/>
  <c r="E1764" i="17"/>
  <c r="U1764" i="17" s="1"/>
  <c r="M1763" i="17"/>
  <c r="F1763" i="17"/>
  <c r="AF1762" i="17" l="1"/>
  <c r="X1762" i="17"/>
  <c r="AB1762" i="17"/>
  <c r="AE1762" i="17"/>
  <c r="AE1763" i="17" s="1"/>
  <c r="AC1762" i="17"/>
  <c r="AC1763" i="17" s="1"/>
  <c r="AA1763" i="17"/>
  <c r="H1763" i="17"/>
  <c r="I1763" i="17"/>
  <c r="G1763" i="17"/>
  <c r="K1763" i="17"/>
  <c r="Z1763" i="17"/>
  <c r="S1763" i="17" s="1"/>
  <c r="J1763" i="17"/>
  <c r="AF1763" i="17"/>
  <c r="AB1763" i="17"/>
  <c r="AD1763" i="17"/>
  <c r="Y1765" i="17"/>
  <c r="V1764" i="17"/>
  <c r="Z1764" i="17" s="1"/>
  <c r="R1766" i="17"/>
  <c r="W1765" i="17"/>
  <c r="T1765" i="17"/>
  <c r="Q1764" i="17"/>
  <c r="L1764" i="17" s="1"/>
  <c r="O1764" i="17"/>
  <c r="N1764" i="17"/>
  <c r="F1764" i="17"/>
  <c r="P1764" i="17"/>
  <c r="E1765" i="17"/>
  <c r="M1764" i="17"/>
  <c r="X1763" i="17" l="1"/>
  <c r="AB1764" i="17" s="1"/>
  <c r="I1764" i="17"/>
  <c r="S1764" i="17"/>
  <c r="AA1764" i="17"/>
  <c r="H1764" i="17"/>
  <c r="G1764" i="17"/>
  <c r="K1764" i="17"/>
  <c r="J1764" i="17"/>
  <c r="Y1766" i="17"/>
  <c r="V1765" i="17"/>
  <c r="U1765" i="17"/>
  <c r="R1767" i="17"/>
  <c r="W1766" i="17"/>
  <c r="T1766" i="17"/>
  <c r="Q1765" i="17"/>
  <c r="L1765" i="17" s="1"/>
  <c r="O1765" i="17"/>
  <c r="N1765" i="17"/>
  <c r="E1766" i="17"/>
  <c r="U1766" i="17" s="1"/>
  <c r="M1765" i="17"/>
  <c r="F1765" i="17"/>
  <c r="P1765" i="17"/>
  <c r="AC1764" i="17" l="1"/>
  <c r="AD1764" i="17"/>
  <c r="X1764" i="17"/>
  <c r="AB1765" i="17" s="1"/>
  <c r="AE1764" i="17"/>
  <c r="AE1765" i="17" s="1"/>
  <c r="AF1764" i="17"/>
  <c r="AF1765" i="17" s="1"/>
  <c r="H1765" i="17"/>
  <c r="AA1765" i="17"/>
  <c r="G1765" i="17"/>
  <c r="Z1765" i="17"/>
  <c r="S1765" i="17" s="1"/>
  <c r="J1765" i="17"/>
  <c r="I1765" i="17"/>
  <c r="K1765" i="17"/>
  <c r="Y1767" i="17"/>
  <c r="V1766" i="17"/>
  <c r="Z1766" i="17" s="1"/>
  <c r="R1768" i="17"/>
  <c r="W1767" i="17"/>
  <c r="T1767" i="17"/>
  <c r="Q1766" i="17"/>
  <c r="L1766" i="17" s="1"/>
  <c r="O1766" i="17"/>
  <c r="N1766" i="17"/>
  <c r="M1766" i="17"/>
  <c r="F1766" i="17"/>
  <c r="P1766" i="17"/>
  <c r="E1767" i="17"/>
  <c r="AD1765" i="17" l="1"/>
  <c r="X1765" i="17"/>
  <c r="AC1765" i="17"/>
  <c r="G1766" i="17"/>
  <c r="AC1766" i="17"/>
  <c r="S1766" i="17"/>
  <c r="AA1766" i="17"/>
  <c r="X1766" i="17" s="1"/>
  <c r="AE1766" i="17"/>
  <c r="K1766" i="17"/>
  <c r="I1766" i="17"/>
  <c r="J1766" i="17"/>
  <c r="AF1766" i="17"/>
  <c r="AD1766" i="17"/>
  <c r="AB1766" i="17"/>
  <c r="H1766" i="17"/>
  <c r="Y1768" i="17"/>
  <c r="V1767" i="17"/>
  <c r="U1767" i="17"/>
  <c r="R1769" i="17"/>
  <c r="W1768" i="17"/>
  <c r="T1768" i="17"/>
  <c r="Q1767" i="17"/>
  <c r="L1767" i="17" s="1"/>
  <c r="O1767" i="17"/>
  <c r="N1767" i="17"/>
  <c r="F1767" i="17"/>
  <c r="E1768" i="17"/>
  <c r="M1767" i="17"/>
  <c r="P1767" i="17"/>
  <c r="G1767" i="17" l="1"/>
  <c r="Z1767" i="17"/>
  <c r="S1767" i="17" s="1"/>
  <c r="H1767" i="17"/>
  <c r="AA1767" i="17"/>
  <c r="X1767" i="17" s="1"/>
  <c r="AD1767" i="17"/>
  <c r="AC1767" i="17"/>
  <c r="AE1767" i="17"/>
  <c r="AF1767" i="17"/>
  <c r="AB1767" i="17"/>
  <c r="J1767" i="17"/>
  <c r="I1767" i="17"/>
  <c r="K1767" i="17"/>
  <c r="Y1769" i="17"/>
  <c r="U1768" i="17"/>
  <c r="V1768" i="17"/>
  <c r="R1770" i="17"/>
  <c r="W1769" i="17"/>
  <c r="T1769" i="17"/>
  <c r="Q1768" i="17"/>
  <c r="L1768" i="17" s="1"/>
  <c r="N1768" i="17"/>
  <c r="O1768" i="17"/>
  <c r="E1769" i="17"/>
  <c r="V1769" i="17" s="1"/>
  <c r="M1768" i="17"/>
  <c r="F1768" i="17"/>
  <c r="H1768" i="17" s="1"/>
  <c r="P1768" i="17"/>
  <c r="AA1768" i="17" l="1"/>
  <c r="Z1768" i="17"/>
  <c r="S1768" i="17" s="1"/>
  <c r="I1768" i="17"/>
  <c r="K1768" i="17"/>
  <c r="J1768" i="17"/>
  <c r="G1768" i="17"/>
  <c r="U1769" i="17"/>
  <c r="Z1769" i="17" s="1"/>
  <c r="AC1768" i="17"/>
  <c r="AD1768" i="17"/>
  <c r="AB1768" i="17"/>
  <c r="AF1768" i="17"/>
  <c r="AE1768" i="17"/>
  <c r="Y1770" i="17"/>
  <c r="R1771" i="17"/>
  <c r="W1770" i="17"/>
  <c r="T1770" i="17"/>
  <c r="Q1769" i="17"/>
  <c r="L1769" i="17" s="1"/>
  <c r="O1769" i="17"/>
  <c r="N1769" i="17"/>
  <c r="F1769" i="17"/>
  <c r="E1770" i="17"/>
  <c r="P1769" i="17"/>
  <c r="M1769" i="17"/>
  <c r="X1768" i="17" l="1"/>
  <c r="AA1769" i="17"/>
  <c r="S1769" i="17"/>
  <c r="G1769" i="17"/>
  <c r="AE1769" i="17"/>
  <c r="J1769" i="17"/>
  <c r="AB1769" i="17"/>
  <c r="I1769" i="17"/>
  <c r="H1769" i="17"/>
  <c r="AD1769" i="17"/>
  <c r="AC1769" i="17"/>
  <c r="AF1769" i="17"/>
  <c r="K1769" i="17"/>
  <c r="Y1771" i="17"/>
  <c r="V1770" i="17"/>
  <c r="U1770" i="17"/>
  <c r="R1772" i="17"/>
  <c r="W1771" i="17"/>
  <c r="T1771" i="17"/>
  <c r="Q1770" i="17"/>
  <c r="L1770" i="17" s="1"/>
  <c r="O1770" i="17"/>
  <c r="N1770" i="17"/>
  <c r="P1770" i="17"/>
  <c r="F1770" i="17"/>
  <c r="M1770" i="17"/>
  <c r="E1771" i="17"/>
  <c r="X1769" i="17" l="1"/>
  <c r="AA1770" i="17"/>
  <c r="Z1770" i="17"/>
  <c r="S1770" i="17" s="1"/>
  <c r="G1770" i="17"/>
  <c r="J1770" i="17"/>
  <c r="K1770" i="17"/>
  <c r="I1770" i="17"/>
  <c r="AF1770" i="17"/>
  <c r="AC1770" i="17"/>
  <c r="H1770" i="17"/>
  <c r="AE1770" i="17"/>
  <c r="AD1770" i="17"/>
  <c r="AB1770" i="17"/>
  <c r="X1770" i="17"/>
  <c r="Y1772" i="17"/>
  <c r="V1771" i="17"/>
  <c r="U1771" i="17"/>
  <c r="R1773" i="17"/>
  <c r="W1772" i="17"/>
  <c r="T1772" i="17"/>
  <c r="Q1771" i="17"/>
  <c r="L1771" i="17" s="1"/>
  <c r="O1771" i="17"/>
  <c r="N1771" i="17"/>
  <c r="F1771" i="17"/>
  <c r="P1771" i="17"/>
  <c r="E1772" i="17"/>
  <c r="U1772" i="17" s="1"/>
  <c r="M1771" i="17"/>
  <c r="AA1771" i="17" l="1"/>
  <c r="I1771" i="17"/>
  <c r="G1771" i="17"/>
  <c r="AE1771" i="17"/>
  <c r="J1771" i="17"/>
  <c r="Z1771" i="17"/>
  <c r="S1771" i="17" s="1"/>
  <c r="H1771" i="17"/>
  <c r="AF1771" i="17"/>
  <c r="AB1771" i="17"/>
  <c r="K1771" i="17"/>
  <c r="AC1771" i="17"/>
  <c r="AD1771" i="17"/>
  <c r="Y1773" i="17"/>
  <c r="V1772" i="17"/>
  <c r="Z1772" i="17" s="1"/>
  <c r="R1774" i="17"/>
  <c r="W1773" i="17"/>
  <c r="T1773" i="17"/>
  <c r="Q1772" i="17"/>
  <c r="L1772" i="17" s="1"/>
  <c r="O1772" i="17"/>
  <c r="N1772" i="17"/>
  <c r="F1772" i="17"/>
  <c r="P1772" i="17"/>
  <c r="M1772" i="17"/>
  <c r="E1773" i="17"/>
  <c r="X1771" i="17" l="1"/>
  <c r="S1772" i="17"/>
  <c r="AA1772" i="17"/>
  <c r="K1772" i="17"/>
  <c r="J1772" i="17"/>
  <c r="AB1772" i="17"/>
  <c r="G1772" i="17"/>
  <c r="AD1772" i="17"/>
  <c r="I1772" i="17"/>
  <c r="AC1772" i="17"/>
  <c r="AE1772" i="17"/>
  <c r="H1772" i="17"/>
  <c r="AF1772" i="17"/>
  <c r="Y1774" i="17"/>
  <c r="V1773" i="17"/>
  <c r="U1773" i="17"/>
  <c r="R1775" i="17"/>
  <c r="W1774" i="17"/>
  <c r="T1774" i="17"/>
  <c r="Q1773" i="17"/>
  <c r="L1773" i="17" s="1"/>
  <c r="O1773" i="17"/>
  <c r="N1773" i="17"/>
  <c r="P1773" i="17"/>
  <c r="M1773" i="17"/>
  <c r="F1773" i="17"/>
  <c r="E1774" i="17"/>
  <c r="Z1773" i="17" l="1"/>
  <c r="S1773" i="17" s="1"/>
  <c r="X1772" i="17"/>
  <c r="AC1773" i="17" s="1"/>
  <c r="J1773" i="17"/>
  <c r="I1773" i="17"/>
  <c r="AD1773" i="17"/>
  <c r="AA1773" i="17"/>
  <c r="H1773" i="17"/>
  <c r="G1773" i="17"/>
  <c r="K1773" i="17"/>
  <c r="Y1775" i="17"/>
  <c r="V1774" i="17"/>
  <c r="R1776" i="17"/>
  <c r="W1775" i="17"/>
  <c r="T1775" i="17"/>
  <c r="U1774" i="17"/>
  <c r="Q1774" i="17"/>
  <c r="L1774" i="17" s="1"/>
  <c r="O1774" i="17"/>
  <c r="N1774" i="17"/>
  <c r="P1774" i="17"/>
  <c r="E1775" i="17"/>
  <c r="M1774" i="17"/>
  <c r="F1774" i="17"/>
  <c r="AF1773" i="17" l="1"/>
  <c r="AB1773" i="17"/>
  <c r="X1773" i="17"/>
  <c r="AC1774" i="17" s="1"/>
  <c r="AE1773" i="17"/>
  <c r="AA1774" i="17"/>
  <c r="G1774" i="17"/>
  <c r="Z1774" i="17"/>
  <c r="S1774" i="17" s="1"/>
  <c r="J1774" i="17"/>
  <c r="I1774" i="17"/>
  <c r="K1774" i="17"/>
  <c r="H1774" i="17"/>
  <c r="Y1776" i="17"/>
  <c r="V1775" i="17"/>
  <c r="U1775" i="17"/>
  <c r="R1777" i="17"/>
  <c r="W1776" i="17"/>
  <c r="T1776" i="17"/>
  <c r="Q1775" i="17"/>
  <c r="L1775" i="17" s="1"/>
  <c r="O1775" i="17"/>
  <c r="N1775" i="17"/>
  <c r="P1775" i="17"/>
  <c r="E1776" i="17"/>
  <c r="U1776" i="17" s="1"/>
  <c r="M1775" i="17"/>
  <c r="F1775" i="17"/>
  <c r="J1775" i="17" l="1"/>
  <c r="X1774" i="17"/>
  <c r="AE1774" i="17"/>
  <c r="AB1774" i="17"/>
  <c r="AD1774" i="17"/>
  <c r="AD1775" i="17" s="1"/>
  <c r="AF1774" i="17"/>
  <c r="AF1775" i="17" s="1"/>
  <c r="Z1775" i="17"/>
  <c r="S1775" i="17"/>
  <c r="AA1775" i="17"/>
  <c r="K1775" i="17"/>
  <c r="I1775" i="17"/>
  <c r="H1775" i="17"/>
  <c r="G1775" i="17"/>
  <c r="AC1775" i="17"/>
  <c r="Y1777" i="17"/>
  <c r="V1776" i="17"/>
  <c r="AA1776" i="17" s="1"/>
  <c r="R1778" i="17"/>
  <c r="W1777" i="17"/>
  <c r="T1777" i="17"/>
  <c r="Q1776" i="17"/>
  <c r="L1776" i="17" s="1"/>
  <c r="O1776" i="17"/>
  <c r="N1776" i="17"/>
  <c r="M1776" i="17"/>
  <c r="P1776" i="17"/>
  <c r="E1777" i="17"/>
  <c r="F1776" i="17"/>
  <c r="AE1775" i="17" l="1"/>
  <c r="AB1775" i="17"/>
  <c r="X1775" i="17"/>
  <c r="AC1776" i="17" s="1"/>
  <c r="I1776" i="17"/>
  <c r="Z1776" i="17"/>
  <c r="S1776" i="17" s="1"/>
  <c r="G1776" i="17"/>
  <c r="K1776" i="17"/>
  <c r="H1776" i="17"/>
  <c r="J1776" i="17"/>
  <c r="Y1778" i="17"/>
  <c r="V1777" i="17"/>
  <c r="U1777" i="17"/>
  <c r="R1779" i="17"/>
  <c r="W1778" i="17"/>
  <c r="T1778" i="17"/>
  <c r="Q1777" i="17"/>
  <c r="L1777" i="17" s="1"/>
  <c r="O1777" i="17"/>
  <c r="N1777" i="17"/>
  <c r="P1777" i="17"/>
  <c r="M1777" i="17"/>
  <c r="E1778" i="17"/>
  <c r="F1777" i="17"/>
  <c r="AD1776" i="17" l="1"/>
  <c r="Z1777" i="17"/>
  <c r="S1777" i="17" s="1"/>
  <c r="AB1776" i="17"/>
  <c r="X1776" i="17"/>
  <c r="AC1777" i="17" s="1"/>
  <c r="AE1776" i="17"/>
  <c r="AE1777" i="17" s="1"/>
  <c r="AF1776" i="17"/>
  <c r="AF1777" i="17" s="1"/>
  <c r="I1777" i="17"/>
  <c r="AD1777" i="17"/>
  <c r="AA1777" i="17"/>
  <c r="J1777" i="17"/>
  <c r="H1777" i="17"/>
  <c r="G1777" i="17"/>
  <c r="K1777" i="17"/>
  <c r="Y1779" i="17"/>
  <c r="U1778" i="17"/>
  <c r="V1778" i="17"/>
  <c r="R1780" i="17"/>
  <c r="W1779" i="17"/>
  <c r="T1779" i="17"/>
  <c r="Q1778" i="17"/>
  <c r="L1778" i="17" s="1"/>
  <c r="O1778" i="17"/>
  <c r="N1778" i="17"/>
  <c r="F1778" i="17"/>
  <c r="M1778" i="17"/>
  <c r="P1778" i="17"/>
  <c r="E1779" i="17"/>
  <c r="AB1777" i="17" l="1"/>
  <c r="X1777" i="17"/>
  <c r="AC1778" i="17" s="1"/>
  <c r="AA1778" i="17"/>
  <c r="Z1778" i="17"/>
  <c r="S1778" i="17" s="1"/>
  <c r="AF1778" i="17"/>
  <c r="AE1778" i="17"/>
  <c r="AD1778" i="17"/>
  <c r="J1778" i="17"/>
  <c r="I1778" i="17"/>
  <c r="K1778" i="17"/>
  <c r="H1778" i="17"/>
  <c r="G1778" i="17"/>
  <c r="Y1780" i="17"/>
  <c r="V1779" i="17"/>
  <c r="U1779" i="17"/>
  <c r="Z1779" i="17" s="1"/>
  <c r="R1781" i="17"/>
  <c r="W1780" i="17"/>
  <c r="T1780" i="17"/>
  <c r="Q1779" i="17"/>
  <c r="L1779" i="17" s="1"/>
  <c r="O1779" i="17"/>
  <c r="N1779" i="17"/>
  <c r="M1779" i="17"/>
  <c r="F1779" i="17"/>
  <c r="P1779" i="17"/>
  <c r="E1780" i="17"/>
  <c r="X1778" i="17" l="1"/>
  <c r="AB1778" i="17"/>
  <c r="S1779" i="17"/>
  <c r="J1779" i="17"/>
  <c r="AA1779" i="17"/>
  <c r="G1779" i="17"/>
  <c r="H1779" i="17"/>
  <c r="K1779" i="17"/>
  <c r="I1779" i="17"/>
  <c r="Y1781" i="17"/>
  <c r="U1780" i="17"/>
  <c r="V1780" i="17"/>
  <c r="R1782" i="17"/>
  <c r="W1781" i="17"/>
  <c r="T1781" i="17"/>
  <c r="Q1780" i="17"/>
  <c r="L1780" i="17" s="1"/>
  <c r="O1780" i="17"/>
  <c r="N1780" i="17"/>
  <c r="E1781" i="17"/>
  <c r="V1781" i="17" s="1"/>
  <c r="F1780" i="17"/>
  <c r="P1780" i="17"/>
  <c r="M1780" i="17"/>
  <c r="AB1779" i="17" l="1"/>
  <c r="AF1779" i="17"/>
  <c r="AD1779" i="17"/>
  <c r="AC1779" i="17"/>
  <c r="AE1779" i="17"/>
  <c r="J1780" i="17"/>
  <c r="X1779" i="17"/>
  <c r="AC1780" i="17" s="1"/>
  <c r="AA1780" i="17"/>
  <c r="Z1780" i="17"/>
  <c r="S1780" i="17" s="1"/>
  <c r="I1780" i="17"/>
  <c r="H1780" i="17"/>
  <c r="G1780" i="17"/>
  <c r="K1780" i="17"/>
  <c r="Y1782" i="17"/>
  <c r="U1781" i="17"/>
  <c r="Z1781" i="17" s="1"/>
  <c r="R1783" i="17"/>
  <c r="W1782" i="17"/>
  <c r="T1782" i="17"/>
  <c r="Q1781" i="17"/>
  <c r="L1781" i="17" s="1"/>
  <c r="O1781" i="17"/>
  <c r="N1781" i="17"/>
  <c r="E1782" i="17"/>
  <c r="M1781" i="17"/>
  <c r="F1781" i="17"/>
  <c r="P1781" i="17"/>
  <c r="S1781" i="17" l="1"/>
  <c r="X1780" i="17"/>
  <c r="AE1780" i="17"/>
  <c r="AE1781" i="17" s="1"/>
  <c r="AD1780" i="17"/>
  <c r="AF1780" i="17"/>
  <c r="AF1781" i="17" s="1"/>
  <c r="AB1780" i="17"/>
  <c r="AB1781" i="17" s="1"/>
  <c r="I1781" i="17"/>
  <c r="AA1781" i="17"/>
  <c r="X1781" i="17" s="1"/>
  <c r="G1781" i="17"/>
  <c r="K1781" i="17"/>
  <c r="H1781" i="17"/>
  <c r="J1781" i="17"/>
  <c r="AD1781" i="17"/>
  <c r="AC1781" i="17"/>
  <c r="Y1783" i="17"/>
  <c r="U1782" i="17"/>
  <c r="V1782" i="17"/>
  <c r="R1784" i="17"/>
  <c r="W1783" i="17"/>
  <c r="T1783" i="17"/>
  <c r="Q1782" i="17"/>
  <c r="L1782" i="17" s="1"/>
  <c r="O1782" i="17"/>
  <c r="N1782" i="17"/>
  <c r="F1782" i="17"/>
  <c r="P1782" i="17"/>
  <c r="M1782" i="17"/>
  <c r="E1783" i="17"/>
  <c r="Z1782" i="17" l="1"/>
  <c r="S1782" i="17" s="1"/>
  <c r="I1782" i="17"/>
  <c r="AA1782" i="17"/>
  <c r="AD1782" i="17"/>
  <c r="AE1782" i="17"/>
  <c r="AF1782" i="17"/>
  <c r="G1782" i="17"/>
  <c r="AC1782" i="17"/>
  <c r="J1782" i="17"/>
  <c r="H1782" i="17"/>
  <c r="K1782" i="17"/>
  <c r="AB1782" i="17"/>
  <c r="Y1784" i="17"/>
  <c r="V1783" i="17"/>
  <c r="U1783" i="17"/>
  <c r="AA1783" i="17" s="1"/>
  <c r="R1785" i="17"/>
  <c r="W1784" i="17"/>
  <c r="T1784" i="17"/>
  <c r="Q1783" i="17"/>
  <c r="L1783" i="17" s="1"/>
  <c r="O1783" i="17"/>
  <c r="N1783" i="17"/>
  <c r="P1783" i="17"/>
  <c r="E1784" i="17"/>
  <c r="U1784" i="17" s="1"/>
  <c r="M1783" i="17"/>
  <c r="F1783" i="17"/>
  <c r="X1782" i="17" l="1"/>
  <c r="AD1783" i="17"/>
  <c r="AE1783" i="17"/>
  <c r="J1783" i="17"/>
  <c r="Z1783" i="17"/>
  <c r="S1783" i="17" s="1"/>
  <c r="AB1783" i="17"/>
  <c r="H1783" i="17"/>
  <c r="AC1783" i="17"/>
  <c r="I1783" i="17"/>
  <c r="G1783" i="17"/>
  <c r="AF1783" i="17"/>
  <c r="K1783" i="17"/>
  <c r="Y1785" i="17"/>
  <c r="V1784" i="17"/>
  <c r="AA1784" i="17" s="1"/>
  <c r="X1783" i="17"/>
  <c r="R1786" i="17"/>
  <c r="W1785" i="17"/>
  <c r="T1785" i="17"/>
  <c r="Q1784" i="17"/>
  <c r="L1784" i="17" s="1"/>
  <c r="O1784" i="17"/>
  <c r="N1784" i="17"/>
  <c r="M1784" i="17"/>
  <c r="P1784" i="17"/>
  <c r="E1785" i="17"/>
  <c r="F1784" i="17"/>
  <c r="H1784" i="17" l="1"/>
  <c r="AE1784" i="17"/>
  <c r="Z1784" i="17"/>
  <c r="S1784" i="17" s="1"/>
  <c r="X1784" i="17" s="1"/>
  <c r="K1784" i="17"/>
  <c r="I1784" i="17"/>
  <c r="G1784" i="17"/>
  <c r="AF1784" i="17"/>
  <c r="AB1784" i="17"/>
  <c r="AC1784" i="17"/>
  <c r="J1784" i="17"/>
  <c r="AD1784" i="17"/>
  <c r="Y1786" i="17"/>
  <c r="V1785" i="17"/>
  <c r="U1785" i="17"/>
  <c r="R1787" i="17"/>
  <c r="W1786" i="17"/>
  <c r="T1786" i="17"/>
  <c r="Q1785" i="17"/>
  <c r="L1785" i="17" s="1"/>
  <c r="O1785" i="17"/>
  <c r="N1785" i="17"/>
  <c r="P1785" i="17"/>
  <c r="E1786" i="17"/>
  <c r="U1786" i="17" s="1"/>
  <c r="M1785" i="17"/>
  <c r="F1785" i="17"/>
  <c r="H1785" i="17" l="1"/>
  <c r="K1785" i="17"/>
  <c r="J1785" i="17"/>
  <c r="Z1785" i="17"/>
  <c r="S1785" i="17" s="1"/>
  <c r="AC1785" i="17"/>
  <c r="AA1785" i="17"/>
  <c r="X1785" i="17" s="1"/>
  <c r="G1785" i="17"/>
  <c r="AD1785" i="17"/>
  <c r="AB1785" i="17"/>
  <c r="AE1785" i="17"/>
  <c r="I1785" i="17"/>
  <c r="AF1785" i="17"/>
  <c r="Y1787" i="17"/>
  <c r="V1786" i="17"/>
  <c r="Z1786" i="17" s="1"/>
  <c r="S1786" i="17" s="1"/>
  <c r="R1788" i="17"/>
  <c r="W1787" i="17"/>
  <c r="T1787" i="17"/>
  <c r="Q1786" i="17"/>
  <c r="L1786" i="17" s="1"/>
  <c r="O1786" i="17"/>
  <c r="N1786" i="17"/>
  <c r="M1786" i="17"/>
  <c r="E1787" i="17"/>
  <c r="F1786" i="17"/>
  <c r="P1786" i="17"/>
  <c r="AD1786" i="17" l="1"/>
  <c r="AA1786" i="17"/>
  <c r="X1786" i="17" s="1"/>
  <c r="AB1786" i="17"/>
  <c r="K1786" i="17"/>
  <c r="AF1786" i="17"/>
  <c r="I1786" i="17"/>
  <c r="H1786" i="17"/>
  <c r="G1786" i="17"/>
  <c r="J1786" i="17"/>
  <c r="AC1786" i="17"/>
  <c r="AE1786" i="17"/>
  <c r="Y1788" i="17"/>
  <c r="V1787" i="17"/>
  <c r="R1789" i="17"/>
  <c r="W1788" i="17"/>
  <c r="T1788" i="17"/>
  <c r="U1787" i="17"/>
  <c r="Q1787" i="17"/>
  <c r="L1787" i="17" s="1"/>
  <c r="O1787" i="17"/>
  <c r="N1787" i="17"/>
  <c r="E1788" i="17"/>
  <c r="V1788" i="17" s="1"/>
  <c r="M1787" i="17"/>
  <c r="P1787" i="17"/>
  <c r="F1787" i="17"/>
  <c r="Z1787" i="17" l="1"/>
  <c r="S1787" i="17" s="1"/>
  <c r="AA1787" i="17"/>
  <c r="AF1787" i="17"/>
  <c r="G1787" i="17"/>
  <c r="K1787" i="17"/>
  <c r="I1787" i="17"/>
  <c r="AB1787" i="17"/>
  <c r="U1788" i="17"/>
  <c r="Z1788" i="17" s="1"/>
  <c r="AD1787" i="17"/>
  <c r="J1787" i="17"/>
  <c r="H1787" i="17"/>
  <c r="AE1787" i="17"/>
  <c r="AC1787" i="17"/>
  <c r="Y1789" i="17"/>
  <c r="R1790" i="17"/>
  <c r="W1789" i="17"/>
  <c r="T1789" i="17"/>
  <c r="Q1788" i="17"/>
  <c r="L1788" i="17" s="1"/>
  <c r="N1788" i="17"/>
  <c r="O1788" i="17"/>
  <c r="P1788" i="17"/>
  <c r="M1788" i="17"/>
  <c r="E1789" i="17"/>
  <c r="F1788" i="17"/>
  <c r="G1788" i="17" s="1"/>
  <c r="S1788" i="17" l="1"/>
  <c r="X1787" i="17"/>
  <c r="AB1788" i="17" s="1"/>
  <c r="I1788" i="17"/>
  <c r="AF1788" i="17"/>
  <c r="AA1788" i="17"/>
  <c r="K1788" i="17"/>
  <c r="J1788" i="17"/>
  <c r="AE1788" i="17"/>
  <c r="H1788" i="17"/>
  <c r="AD1788" i="17"/>
  <c r="Y1790" i="17"/>
  <c r="V1789" i="17"/>
  <c r="U1789" i="17"/>
  <c r="R1791" i="17"/>
  <c r="W1790" i="17"/>
  <c r="T1790" i="17"/>
  <c r="Q1789" i="17"/>
  <c r="L1789" i="17" s="1"/>
  <c r="O1789" i="17"/>
  <c r="N1789" i="17"/>
  <c r="M1789" i="17"/>
  <c r="E1790" i="17"/>
  <c r="U1790" i="17" s="1"/>
  <c r="F1789" i="17"/>
  <c r="G1789" i="17" s="1"/>
  <c r="P1789" i="17"/>
  <c r="AA1789" i="17" l="1"/>
  <c r="X1788" i="17"/>
  <c r="AC1788" i="17"/>
  <c r="Z1789" i="17"/>
  <c r="S1789" i="17" s="1"/>
  <c r="K1789" i="17"/>
  <c r="J1789" i="17"/>
  <c r="H1789" i="17"/>
  <c r="AD1789" i="17"/>
  <c r="I1789" i="17"/>
  <c r="AB1789" i="17"/>
  <c r="AF1789" i="17"/>
  <c r="AE1789" i="17"/>
  <c r="AC1789" i="17"/>
  <c r="Y1791" i="17"/>
  <c r="V1790" i="17"/>
  <c r="Z1790" i="17" s="1"/>
  <c r="R1792" i="17"/>
  <c r="W1791" i="17"/>
  <c r="T1791" i="17"/>
  <c r="Q1790" i="17"/>
  <c r="L1790" i="17" s="1"/>
  <c r="O1790" i="17"/>
  <c r="N1790" i="17"/>
  <c r="M1790" i="17"/>
  <c r="F1790" i="17"/>
  <c r="E1791" i="17"/>
  <c r="P1790" i="17"/>
  <c r="X1789" i="17" l="1"/>
  <c r="AC1790" i="17" s="1"/>
  <c r="S1790" i="17"/>
  <c r="H1790" i="17"/>
  <c r="AA1790" i="17"/>
  <c r="K1790" i="17"/>
  <c r="I1790" i="17"/>
  <c r="J1790" i="17"/>
  <c r="AE1790" i="17"/>
  <c r="G1790" i="17"/>
  <c r="AF1790" i="17"/>
  <c r="AD1790" i="17"/>
  <c r="Y1792" i="17"/>
  <c r="V1791" i="17"/>
  <c r="U1791" i="17"/>
  <c r="R1793" i="17"/>
  <c r="W1792" i="17"/>
  <c r="T1792" i="17"/>
  <c r="Q1791" i="17"/>
  <c r="L1791" i="17" s="1"/>
  <c r="O1791" i="17"/>
  <c r="N1791" i="17"/>
  <c r="E1792" i="17"/>
  <c r="V1792" i="17" s="1"/>
  <c r="M1791" i="17"/>
  <c r="F1791" i="17"/>
  <c r="P1791" i="17"/>
  <c r="AB1790" i="17" l="1"/>
  <c r="Z1791" i="17"/>
  <c r="S1791" i="17" s="1"/>
  <c r="X1790" i="17"/>
  <c r="AD1791" i="17" s="1"/>
  <c r="AA1791" i="17"/>
  <c r="U1792" i="17"/>
  <c r="Z1792" i="17" s="1"/>
  <c r="S1792" i="17" s="1"/>
  <c r="J1791" i="17"/>
  <c r="H1791" i="17"/>
  <c r="K1791" i="17"/>
  <c r="I1791" i="17"/>
  <c r="G1791" i="17"/>
  <c r="Y1793" i="17"/>
  <c r="R1794" i="17"/>
  <c r="W1793" i="17"/>
  <c r="T1793" i="17"/>
  <c r="Q1792" i="17"/>
  <c r="L1792" i="17" s="1"/>
  <c r="O1792" i="17"/>
  <c r="N1792" i="17"/>
  <c r="E1793" i="17"/>
  <c r="M1792" i="17"/>
  <c r="F1792" i="17"/>
  <c r="P1792" i="17"/>
  <c r="AB1791" i="17" l="1"/>
  <c r="AC1791" i="17"/>
  <c r="AE1791" i="17"/>
  <c r="AF1791" i="17"/>
  <c r="X1791" i="17"/>
  <c r="AD1792" i="17" s="1"/>
  <c r="AC1792" i="17"/>
  <c r="AA1792" i="17"/>
  <c r="X1792" i="17" s="1"/>
  <c r="I1792" i="17"/>
  <c r="K1792" i="17"/>
  <c r="H1792" i="17"/>
  <c r="G1792" i="17"/>
  <c r="J1792" i="17"/>
  <c r="Y1794" i="17"/>
  <c r="U1793" i="17"/>
  <c r="V1793" i="17"/>
  <c r="R1795" i="17"/>
  <c r="W1794" i="17"/>
  <c r="T1794" i="17"/>
  <c r="Q1793" i="17"/>
  <c r="L1793" i="17" s="1"/>
  <c r="O1793" i="17"/>
  <c r="N1793" i="17"/>
  <c r="P1793" i="17"/>
  <c r="E1794" i="17"/>
  <c r="M1793" i="17"/>
  <c r="F1793" i="17"/>
  <c r="AB1792" i="17" l="1"/>
  <c r="AE1792" i="17"/>
  <c r="AF1792" i="17"/>
  <c r="AF1793" i="17" s="1"/>
  <c r="I1793" i="17"/>
  <c r="AA1793" i="17"/>
  <c r="Z1793" i="17"/>
  <c r="S1793" i="17" s="1"/>
  <c r="G1793" i="17"/>
  <c r="J1793" i="17"/>
  <c r="AB1793" i="17"/>
  <c r="AE1793" i="17"/>
  <c r="AD1793" i="17"/>
  <c r="K1793" i="17"/>
  <c r="H1793" i="17"/>
  <c r="AC1793" i="17"/>
  <c r="Y1795" i="17"/>
  <c r="V1794" i="17"/>
  <c r="U1794" i="17"/>
  <c r="R1796" i="17"/>
  <c r="W1795" i="17"/>
  <c r="T1795" i="17"/>
  <c r="Q1794" i="17"/>
  <c r="L1794" i="17" s="1"/>
  <c r="O1794" i="17"/>
  <c r="N1794" i="17"/>
  <c r="F1794" i="17"/>
  <c r="M1794" i="17"/>
  <c r="P1794" i="17"/>
  <c r="E1795" i="17"/>
  <c r="I1794" i="17" l="1"/>
  <c r="X1793" i="17"/>
  <c r="AA1794" i="17"/>
  <c r="Z1794" i="17"/>
  <c r="S1794" i="17" s="1"/>
  <c r="AD1794" i="17"/>
  <c r="K1794" i="17"/>
  <c r="AE1794" i="17"/>
  <c r="AB1794" i="17"/>
  <c r="H1794" i="17"/>
  <c r="AF1794" i="17"/>
  <c r="G1794" i="17"/>
  <c r="J1794" i="17"/>
  <c r="AC1794" i="17"/>
  <c r="Y1796" i="17"/>
  <c r="V1795" i="17"/>
  <c r="U1795" i="17"/>
  <c r="R1797" i="17"/>
  <c r="W1796" i="17"/>
  <c r="T1796" i="17"/>
  <c r="Q1795" i="17"/>
  <c r="L1795" i="17" s="1"/>
  <c r="O1795" i="17"/>
  <c r="N1795" i="17"/>
  <c r="M1795" i="17"/>
  <c r="E1796" i="17"/>
  <c r="P1795" i="17"/>
  <c r="F1795" i="17"/>
  <c r="AA1795" i="17" l="1"/>
  <c r="X1794" i="17"/>
  <c r="AC1795" i="17" s="1"/>
  <c r="H1795" i="17"/>
  <c r="G1795" i="17"/>
  <c r="Z1795" i="17"/>
  <c r="S1795" i="17" s="1"/>
  <c r="X1795" i="17" s="1"/>
  <c r="I1795" i="17"/>
  <c r="K1795" i="17"/>
  <c r="J1795" i="17"/>
  <c r="Y1797" i="17"/>
  <c r="U1796" i="17"/>
  <c r="V1796" i="17"/>
  <c r="R1798" i="17"/>
  <c r="W1797" i="17"/>
  <c r="T1797" i="17"/>
  <c r="Q1796" i="17"/>
  <c r="L1796" i="17" s="1"/>
  <c r="N1796" i="17"/>
  <c r="O1796" i="17"/>
  <c r="E1797" i="17"/>
  <c r="V1797" i="17" s="1"/>
  <c r="P1796" i="17"/>
  <c r="M1796" i="17"/>
  <c r="F1796" i="17"/>
  <c r="AD1795" i="17" l="1"/>
  <c r="AE1795" i="17"/>
  <c r="AE1796" i="17" s="1"/>
  <c r="AF1795" i="17"/>
  <c r="AB1795" i="17"/>
  <c r="AB1796" i="17" s="1"/>
  <c r="K1796" i="17"/>
  <c r="Z1796" i="17"/>
  <c r="S1796" i="17" s="1"/>
  <c r="AA1796" i="17"/>
  <c r="X1796" i="17" s="1"/>
  <c r="J1796" i="17"/>
  <c r="AD1796" i="17"/>
  <c r="AC1796" i="17"/>
  <c r="G1796" i="17"/>
  <c r="H1796" i="17"/>
  <c r="I1796" i="17"/>
  <c r="AF1796" i="17"/>
  <c r="Y1798" i="17"/>
  <c r="U1797" i="17"/>
  <c r="Z1797" i="17" s="1"/>
  <c r="R1799" i="17"/>
  <c r="W1798" i="17"/>
  <c r="T1798" i="17"/>
  <c r="Q1797" i="17"/>
  <c r="L1797" i="17" s="1"/>
  <c r="O1797" i="17"/>
  <c r="N1797" i="17"/>
  <c r="M1797" i="17"/>
  <c r="F1797" i="17"/>
  <c r="P1797" i="17"/>
  <c r="E1798" i="17"/>
  <c r="G1797" i="17" l="1"/>
  <c r="S1797" i="17"/>
  <c r="AA1797" i="17"/>
  <c r="X1797" i="17" s="1"/>
  <c r="AE1797" i="17"/>
  <c r="I1797" i="17"/>
  <c r="AD1797" i="17"/>
  <c r="J1797" i="17"/>
  <c r="H1797" i="17"/>
  <c r="AF1797" i="17"/>
  <c r="AC1797" i="17"/>
  <c r="K1797" i="17"/>
  <c r="AB1797" i="17"/>
  <c r="Y1799" i="17"/>
  <c r="V1798" i="17"/>
  <c r="U1798" i="17"/>
  <c r="R1800" i="17"/>
  <c r="W1799" i="17"/>
  <c r="T1799" i="17"/>
  <c r="Q1798" i="17"/>
  <c r="L1798" i="17" s="1"/>
  <c r="O1798" i="17"/>
  <c r="N1798" i="17"/>
  <c r="F1798" i="17"/>
  <c r="P1798" i="17"/>
  <c r="E1799" i="17"/>
  <c r="M1798" i="17"/>
  <c r="J1798" i="17" l="1"/>
  <c r="K1798" i="17"/>
  <c r="AA1798" i="17"/>
  <c r="Z1798" i="17"/>
  <c r="S1798" i="17" s="1"/>
  <c r="H1798" i="17"/>
  <c r="I1798" i="17"/>
  <c r="AB1798" i="17"/>
  <c r="AC1798" i="17"/>
  <c r="G1798" i="17"/>
  <c r="AE1798" i="17"/>
  <c r="AF1798" i="17"/>
  <c r="AD1798" i="17"/>
  <c r="Y1800" i="17"/>
  <c r="U1799" i="17"/>
  <c r="V1799" i="17"/>
  <c r="R1801" i="17"/>
  <c r="W1800" i="17"/>
  <c r="T1800" i="17"/>
  <c r="Q1799" i="17"/>
  <c r="L1799" i="17" s="1"/>
  <c r="O1799" i="17"/>
  <c r="N1799" i="17"/>
  <c r="P1799" i="17"/>
  <c r="F1799" i="17"/>
  <c r="E1800" i="17"/>
  <c r="M1799" i="17"/>
  <c r="G1799" i="17" l="1"/>
  <c r="AA1799" i="17"/>
  <c r="X1798" i="17"/>
  <c r="AF1799" i="17" s="1"/>
  <c r="H1799" i="17"/>
  <c r="Z1799" i="17"/>
  <c r="S1799" i="17" s="1"/>
  <c r="X1799" i="17" s="1"/>
  <c r="AC1799" i="17"/>
  <c r="AB1799" i="17"/>
  <c r="J1799" i="17"/>
  <c r="K1799" i="17"/>
  <c r="I1799" i="17"/>
  <c r="Y1801" i="17"/>
  <c r="V1800" i="17"/>
  <c r="U1800" i="17"/>
  <c r="R1802" i="17"/>
  <c r="W1801" i="17"/>
  <c r="T1801" i="17"/>
  <c r="Q1800" i="17"/>
  <c r="L1800" i="17" s="1"/>
  <c r="O1800" i="17"/>
  <c r="N1800" i="17"/>
  <c r="P1800" i="17"/>
  <c r="E1801" i="17"/>
  <c r="M1800" i="17"/>
  <c r="F1800" i="17"/>
  <c r="AD1799" i="17" l="1"/>
  <c r="AD1800" i="17" s="1"/>
  <c r="AE1799" i="17"/>
  <c r="AA1800" i="17"/>
  <c r="J1800" i="17"/>
  <c r="Z1800" i="17"/>
  <c r="S1800" i="17" s="1"/>
  <c r="AF1800" i="17"/>
  <c r="AE1800" i="17"/>
  <c r="I1800" i="17"/>
  <c r="AB1800" i="17"/>
  <c r="K1800" i="17"/>
  <c r="H1800" i="17"/>
  <c r="AC1800" i="17"/>
  <c r="G1800" i="17"/>
  <c r="Y1802" i="17"/>
  <c r="V1801" i="17"/>
  <c r="U1801" i="17"/>
  <c r="R1803" i="17"/>
  <c r="W1802" i="17"/>
  <c r="T1802" i="17"/>
  <c r="Q1801" i="17"/>
  <c r="L1801" i="17" s="1"/>
  <c r="O1801" i="17"/>
  <c r="N1801" i="17"/>
  <c r="P1801" i="17"/>
  <c r="E1802" i="17"/>
  <c r="V1802" i="17" s="1"/>
  <c r="F1801" i="17"/>
  <c r="M1801" i="17"/>
  <c r="J1801" i="17" l="1"/>
  <c r="X1800" i="17"/>
  <c r="AA1801" i="17"/>
  <c r="I1801" i="17"/>
  <c r="U1802" i="17"/>
  <c r="Z1802" i="17" s="1"/>
  <c r="AC1801" i="17"/>
  <c r="Z1801" i="17"/>
  <c r="S1801" i="17" s="1"/>
  <c r="H1801" i="17"/>
  <c r="K1801" i="17"/>
  <c r="G1801" i="17"/>
  <c r="AF1801" i="17"/>
  <c r="AD1801" i="17"/>
  <c r="AB1801" i="17"/>
  <c r="AE1801" i="17"/>
  <c r="Y1803" i="17"/>
  <c r="R1804" i="17"/>
  <c r="W1803" i="17"/>
  <c r="T1803" i="17"/>
  <c r="Q1802" i="17"/>
  <c r="L1802" i="17" s="1"/>
  <c r="O1802" i="17"/>
  <c r="N1802" i="17"/>
  <c r="E1803" i="17"/>
  <c r="F1802" i="17"/>
  <c r="M1802" i="17"/>
  <c r="P1802" i="17"/>
  <c r="AA1802" i="17" l="1"/>
  <c r="S1802" i="17"/>
  <c r="H1802" i="17"/>
  <c r="X1801" i="17"/>
  <c r="AB1802" i="17" s="1"/>
  <c r="G1802" i="17"/>
  <c r="AC1802" i="17"/>
  <c r="J1802" i="17"/>
  <c r="I1802" i="17"/>
  <c r="K1802" i="17"/>
  <c r="Y1804" i="17"/>
  <c r="V1803" i="17"/>
  <c r="U1803" i="17"/>
  <c r="Z1803" i="17" s="1"/>
  <c r="S1803" i="17" s="1"/>
  <c r="R1805" i="17"/>
  <c r="W1804" i="17"/>
  <c r="T1804" i="17"/>
  <c r="Q1803" i="17"/>
  <c r="L1803" i="17" s="1"/>
  <c r="O1803" i="17"/>
  <c r="N1803" i="17"/>
  <c r="M1803" i="17"/>
  <c r="E1804" i="17"/>
  <c r="P1803" i="17"/>
  <c r="F1803" i="17"/>
  <c r="H1803" i="17" s="1"/>
  <c r="AE1802" i="17" l="1"/>
  <c r="AD1802" i="17"/>
  <c r="J1803" i="17"/>
  <c r="G1803" i="17"/>
  <c r="AF1802" i="17"/>
  <c r="K1803" i="17"/>
  <c r="X1802" i="17"/>
  <c r="AD1803" i="17" s="1"/>
  <c r="AA1803" i="17"/>
  <c r="I1803" i="17"/>
  <c r="Y1805" i="17"/>
  <c r="U1804" i="17"/>
  <c r="V1804" i="17"/>
  <c r="R1806" i="17"/>
  <c r="W1805" i="17"/>
  <c r="T1805" i="17"/>
  <c r="Q1804" i="17"/>
  <c r="L1804" i="17" s="1"/>
  <c r="O1804" i="17"/>
  <c r="N1804" i="17"/>
  <c r="P1804" i="17"/>
  <c r="M1804" i="17"/>
  <c r="E1805" i="17"/>
  <c r="F1804" i="17"/>
  <c r="G1804" i="17" s="1"/>
  <c r="AF1803" i="17" l="1"/>
  <c r="AE1803" i="17"/>
  <c r="Z1804" i="17"/>
  <c r="S1804" i="17" s="1"/>
  <c r="AC1803" i="17"/>
  <c r="X1803" i="17"/>
  <c r="AB1803" i="17"/>
  <c r="AB1804" i="17" s="1"/>
  <c r="AA1804" i="17"/>
  <c r="X1804" i="17" s="1"/>
  <c r="AD1804" i="17"/>
  <c r="J1804" i="17"/>
  <c r="H1804" i="17"/>
  <c r="K1804" i="17"/>
  <c r="I1804" i="17"/>
  <c r="Y1806" i="17"/>
  <c r="V1805" i="17"/>
  <c r="U1805" i="17"/>
  <c r="R1807" i="17"/>
  <c r="W1806" i="17"/>
  <c r="T1806" i="17"/>
  <c r="Q1805" i="17"/>
  <c r="L1805" i="17" s="1"/>
  <c r="O1805" i="17"/>
  <c r="N1805" i="17"/>
  <c r="E1806" i="17"/>
  <c r="V1806" i="17" s="1"/>
  <c r="M1805" i="17"/>
  <c r="F1805" i="17"/>
  <c r="G1805" i="17" s="1"/>
  <c r="P1805" i="17"/>
  <c r="AF1804" i="17" l="1"/>
  <c r="AF1805" i="17" s="1"/>
  <c r="AA1805" i="17"/>
  <c r="AE1804" i="17"/>
  <c r="AE1805" i="17" s="1"/>
  <c r="AC1804" i="17"/>
  <c r="AC1805" i="17" s="1"/>
  <c r="AB1805" i="17"/>
  <c r="I1805" i="17"/>
  <c r="Z1805" i="17"/>
  <c r="S1805" i="17" s="1"/>
  <c r="X1805" i="17" s="1"/>
  <c r="K1805" i="17"/>
  <c r="H1805" i="17"/>
  <c r="AD1805" i="17"/>
  <c r="J1805" i="17"/>
  <c r="Y1807" i="17"/>
  <c r="U1806" i="17"/>
  <c r="AA1806" i="17" s="1"/>
  <c r="R1808" i="17"/>
  <c r="W1807" i="17"/>
  <c r="T1807" i="17"/>
  <c r="Q1806" i="17"/>
  <c r="L1806" i="17" s="1"/>
  <c r="O1806" i="17"/>
  <c r="N1806" i="17"/>
  <c r="P1806" i="17"/>
  <c r="F1806" i="17"/>
  <c r="E1807" i="17"/>
  <c r="M1806" i="17"/>
  <c r="H1806" i="17" l="1"/>
  <c r="J1806" i="17"/>
  <c r="Z1806" i="17"/>
  <c r="S1806" i="17" s="1"/>
  <c r="X1806" i="17" s="1"/>
  <c r="AB1806" i="17"/>
  <c r="AF1806" i="17"/>
  <c r="K1806" i="17"/>
  <c r="AE1806" i="17"/>
  <c r="AC1806" i="17"/>
  <c r="I1806" i="17"/>
  <c r="G1806" i="17"/>
  <c r="AD1806" i="17"/>
  <c r="Y1808" i="17"/>
  <c r="U1807" i="17"/>
  <c r="V1807" i="17"/>
  <c r="R1809" i="17"/>
  <c r="W1808" i="17"/>
  <c r="T1808" i="17"/>
  <c r="Q1807" i="17"/>
  <c r="L1807" i="17" s="1"/>
  <c r="O1807" i="17"/>
  <c r="N1807" i="17"/>
  <c r="P1807" i="17"/>
  <c r="F1807" i="17"/>
  <c r="E1808" i="17"/>
  <c r="M1807" i="17"/>
  <c r="Z1807" i="17" l="1"/>
  <c r="S1807" i="17" s="1"/>
  <c r="G1807" i="17"/>
  <c r="AD1807" i="17"/>
  <c r="AB1807" i="17"/>
  <c r="AA1807" i="17"/>
  <c r="I1807" i="17"/>
  <c r="AF1807" i="17"/>
  <c r="AE1807" i="17"/>
  <c r="H1807" i="17"/>
  <c r="K1807" i="17"/>
  <c r="J1807" i="17"/>
  <c r="AC1807" i="17"/>
  <c r="Y1809" i="17"/>
  <c r="V1808" i="17"/>
  <c r="U1808" i="17"/>
  <c r="Z1808" i="17" s="1"/>
  <c r="R1810" i="17"/>
  <c r="W1809" i="17"/>
  <c r="T1809" i="17"/>
  <c r="Q1808" i="17"/>
  <c r="L1808" i="17" s="1"/>
  <c r="O1808" i="17"/>
  <c r="N1808" i="17"/>
  <c r="M1808" i="17"/>
  <c r="E1809" i="17"/>
  <c r="U1809" i="17" s="1"/>
  <c r="F1808" i="17"/>
  <c r="P1808" i="17"/>
  <c r="S1808" i="17" l="1"/>
  <c r="X1807" i="17"/>
  <c r="AE1808" i="17" s="1"/>
  <c r="G1808" i="17"/>
  <c r="H1808" i="17"/>
  <c r="I1808" i="17"/>
  <c r="AA1808" i="17"/>
  <c r="K1808" i="17"/>
  <c r="J1808" i="17"/>
  <c r="V1809" i="17"/>
  <c r="AA1809" i="17" s="1"/>
  <c r="Y1810" i="17"/>
  <c r="R1811" i="17"/>
  <c r="W1810" i="17"/>
  <c r="T1810" i="17"/>
  <c r="Q1809" i="17"/>
  <c r="L1809" i="17" s="1"/>
  <c r="O1809" i="17"/>
  <c r="N1809" i="17"/>
  <c r="F1809" i="17"/>
  <c r="P1809" i="17"/>
  <c r="M1809" i="17"/>
  <c r="E1810" i="17"/>
  <c r="AC1808" i="17" l="1"/>
  <c r="AF1808" i="17"/>
  <c r="X1808" i="17"/>
  <c r="G1809" i="17"/>
  <c r="AB1808" i="17"/>
  <c r="AB1809" i="17" s="1"/>
  <c r="AD1808" i="17"/>
  <c r="Z1809" i="17"/>
  <c r="S1809" i="17" s="1"/>
  <c r="X1809" i="17" s="1"/>
  <c r="AF1809" i="17"/>
  <c r="J1809" i="17"/>
  <c r="H1809" i="17"/>
  <c r="I1809" i="17"/>
  <c r="K1809" i="17"/>
  <c r="AE1809" i="17"/>
  <c r="Y1811" i="17"/>
  <c r="U1810" i="17"/>
  <c r="V1810" i="17"/>
  <c r="R1812" i="17"/>
  <c r="W1811" i="17"/>
  <c r="T1811" i="17"/>
  <c r="Q1810" i="17"/>
  <c r="L1810" i="17" s="1"/>
  <c r="O1810" i="17"/>
  <c r="N1810" i="17"/>
  <c r="P1810" i="17"/>
  <c r="F1810" i="17"/>
  <c r="M1810" i="17"/>
  <c r="E1811" i="17"/>
  <c r="V1811" i="17" s="1"/>
  <c r="AD1809" i="17" l="1"/>
  <c r="AC1809" i="17"/>
  <c r="G1810" i="17"/>
  <c r="Z1810" i="17"/>
  <c r="S1810" i="17" s="1"/>
  <c r="AA1810" i="17"/>
  <c r="J1810" i="17"/>
  <c r="AD1810" i="17"/>
  <c r="K1810" i="17"/>
  <c r="I1810" i="17"/>
  <c r="AC1810" i="17"/>
  <c r="H1810" i="17"/>
  <c r="AE1810" i="17"/>
  <c r="AF1810" i="17"/>
  <c r="AB1810" i="17"/>
  <c r="U1811" i="17"/>
  <c r="Z1811" i="17" s="1"/>
  <c r="Y1812" i="17"/>
  <c r="R1813" i="17"/>
  <c r="W1812" i="17"/>
  <c r="T1812" i="17"/>
  <c r="Q1811" i="17"/>
  <c r="L1811" i="17" s="1"/>
  <c r="O1811" i="17"/>
  <c r="N1811" i="17"/>
  <c r="M1811" i="17"/>
  <c r="P1811" i="17"/>
  <c r="E1812" i="17"/>
  <c r="F1811" i="17"/>
  <c r="S1811" i="17" l="1"/>
  <c r="X1810" i="17"/>
  <c r="AE1811" i="17" s="1"/>
  <c r="AA1811" i="17"/>
  <c r="AF1811" i="17"/>
  <c r="AD1811" i="17"/>
  <c r="AB1811" i="17"/>
  <c r="K1811" i="17"/>
  <c r="J1811" i="17"/>
  <c r="I1811" i="17"/>
  <c r="H1811" i="17"/>
  <c r="G1811" i="17"/>
  <c r="Y1813" i="17"/>
  <c r="V1812" i="17"/>
  <c r="U1812" i="17"/>
  <c r="R1814" i="17"/>
  <c r="W1813" i="17"/>
  <c r="T1813" i="17"/>
  <c r="Q1812" i="17"/>
  <c r="L1812" i="17" s="1"/>
  <c r="O1812" i="17"/>
  <c r="N1812" i="17"/>
  <c r="P1812" i="17"/>
  <c r="E1813" i="17"/>
  <c r="F1812" i="17"/>
  <c r="M1812" i="17"/>
  <c r="AC1811" i="17" l="1"/>
  <c r="X1811" i="17"/>
  <c r="AE1812" i="17" s="1"/>
  <c r="I1812" i="17"/>
  <c r="J1812" i="17"/>
  <c r="K1812" i="17"/>
  <c r="AD1812" i="17"/>
  <c r="AA1812" i="17"/>
  <c r="G1812" i="17"/>
  <c r="H1812" i="17"/>
  <c r="Z1812" i="17"/>
  <c r="S1812" i="17" s="1"/>
  <c r="AF1812" i="17"/>
  <c r="Y1814" i="17"/>
  <c r="U1813" i="17"/>
  <c r="V1813" i="17"/>
  <c r="R1815" i="17"/>
  <c r="W1814" i="17"/>
  <c r="T1814" i="17"/>
  <c r="Q1813" i="17"/>
  <c r="L1813" i="17" s="1"/>
  <c r="O1813" i="17"/>
  <c r="N1813" i="17"/>
  <c r="P1813" i="17"/>
  <c r="E1814" i="17"/>
  <c r="U1814" i="17" s="1"/>
  <c r="F1813" i="17"/>
  <c r="M1813" i="17"/>
  <c r="AC1812" i="17" l="1"/>
  <c r="AB1812" i="17"/>
  <c r="K1813" i="17"/>
  <c r="AA1813" i="17"/>
  <c r="X1812" i="17"/>
  <c r="AE1813" i="17" s="1"/>
  <c r="Z1813" i="17"/>
  <c r="S1813" i="17" s="1"/>
  <c r="X1813" i="17" s="1"/>
  <c r="AD1813" i="17"/>
  <c r="H1813" i="17"/>
  <c r="J1813" i="17"/>
  <c r="I1813" i="17"/>
  <c r="G1813" i="17"/>
  <c r="V1814" i="17"/>
  <c r="Z1814" i="17" s="1"/>
  <c r="Y1815" i="17"/>
  <c r="R1816" i="17"/>
  <c r="W1815" i="17"/>
  <c r="T1815" i="17"/>
  <c r="Q1814" i="17"/>
  <c r="L1814" i="17" s="1"/>
  <c r="O1814" i="17"/>
  <c r="N1814" i="17"/>
  <c r="P1814" i="17"/>
  <c r="E1815" i="17"/>
  <c r="U1815" i="17" s="1"/>
  <c r="M1814" i="17"/>
  <c r="F1814" i="17"/>
  <c r="AC1813" i="17" l="1"/>
  <c r="AC1814" i="17" s="1"/>
  <c r="S1814" i="17"/>
  <c r="AB1813" i="17"/>
  <c r="AF1813" i="17"/>
  <c r="AF1814" i="17" s="1"/>
  <c r="AA1814" i="17"/>
  <c r="G1814" i="17"/>
  <c r="AB1814" i="17"/>
  <c r="AD1814" i="17"/>
  <c r="J1814" i="17"/>
  <c r="H1814" i="17"/>
  <c r="K1814" i="17"/>
  <c r="AE1814" i="17"/>
  <c r="I1814" i="17"/>
  <c r="Y1816" i="17"/>
  <c r="V1815" i="17"/>
  <c r="Z1815" i="17" s="1"/>
  <c r="R1817" i="17"/>
  <c r="W1816" i="17"/>
  <c r="T1816" i="17"/>
  <c r="Q1815" i="17"/>
  <c r="L1815" i="17" s="1"/>
  <c r="O1815" i="17"/>
  <c r="N1815" i="17"/>
  <c r="P1815" i="17"/>
  <c r="E1816" i="17"/>
  <c r="U1816" i="17" s="1"/>
  <c r="M1815" i="17"/>
  <c r="F1815" i="17"/>
  <c r="S1815" i="17" l="1"/>
  <c r="X1814" i="17"/>
  <c r="AE1815" i="17" s="1"/>
  <c r="J1815" i="17"/>
  <c r="G1815" i="17"/>
  <c r="H1815" i="17"/>
  <c r="AA1815" i="17"/>
  <c r="I1815" i="17"/>
  <c r="K1815" i="17"/>
  <c r="Y1817" i="17"/>
  <c r="V1816" i="17"/>
  <c r="Z1816" i="17" s="1"/>
  <c r="S1816" i="17" s="1"/>
  <c r="R1818" i="17"/>
  <c r="W1817" i="17"/>
  <c r="T1817" i="17"/>
  <c r="Q1816" i="17"/>
  <c r="L1816" i="17" s="1"/>
  <c r="O1816" i="17"/>
  <c r="N1816" i="17"/>
  <c r="M1816" i="17"/>
  <c r="F1816" i="17"/>
  <c r="E1817" i="17"/>
  <c r="P1816" i="17"/>
  <c r="J1816" i="17" l="1"/>
  <c r="AB1815" i="17"/>
  <c r="AC1815" i="17"/>
  <c r="X1815" i="17"/>
  <c r="AE1816" i="17" s="1"/>
  <c r="AF1815" i="17"/>
  <c r="AF1816" i="17" s="1"/>
  <c r="AD1815" i="17"/>
  <c r="AD1816" i="17" s="1"/>
  <c r="AA1816" i="17"/>
  <c r="AC1816" i="17"/>
  <c r="H1816" i="17"/>
  <c r="K1816" i="17"/>
  <c r="I1816" i="17"/>
  <c r="G1816" i="17"/>
  <c r="Y1818" i="17"/>
  <c r="V1817" i="17"/>
  <c r="U1817" i="17"/>
  <c r="R1819" i="17"/>
  <c r="W1818" i="17"/>
  <c r="T1818" i="17"/>
  <c r="Q1817" i="17"/>
  <c r="L1817" i="17" s="1"/>
  <c r="O1817" i="17"/>
  <c r="N1817" i="17"/>
  <c r="P1817" i="17"/>
  <c r="M1817" i="17"/>
  <c r="F1817" i="17"/>
  <c r="E1818" i="17"/>
  <c r="AB1816" i="17" l="1"/>
  <c r="X1816" i="17"/>
  <c r="AC1817" i="17" s="1"/>
  <c r="H1817" i="17"/>
  <c r="K1817" i="17"/>
  <c r="AD1817" i="17"/>
  <c r="AF1817" i="17"/>
  <c r="AE1817" i="17"/>
  <c r="J1817" i="17"/>
  <c r="Z1817" i="17"/>
  <c r="S1817" i="17" s="1"/>
  <c r="G1817" i="17"/>
  <c r="I1817" i="17"/>
  <c r="AA1817" i="17"/>
  <c r="Y1819" i="17"/>
  <c r="V1818" i="17"/>
  <c r="U1818" i="17"/>
  <c r="R1820" i="17"/>
  <c r="W1819" i="17"/>
  <c r="T1819" i="17"/>
  <c r="Q1818" i="17"/>
  <c r="L1818" i="17" s="1"/>
  <c r="O1818" i="17"/>
  <c r="N1818" i="17"/>
  <c r="P1818" i="17"/>
  <c r="F1818" i="17"/>
  <c r="M1818" i="17"/>
  <c r="E1819" i="17"/>
  <c r="U1819" i="17" s="1"/>
  <c r="AB1817" i="17" l="1"/>
  <c r="G1818" i="17"/>
  <c r="AA1818" i="17"/>
  <c r="X1817" i="17"/>
  <c r="AD1818" i="17" s="1"/>
  <c r="AF1818" i="17"/>
  <c r="AC1818" i="17"/>
  <c r="Z1818" i="17"/>
  <c r="S1818" i="17" s="1"/>
  <c r="X1818" i="17" s="1"/>
  <c r="K1818" i="17"/>
  <c r="J1818" i="17"/>
  <c r="H1818" i="17"/>
  <c r="I1818" i="17"/>
  <c r="Y1820" i="17"/>
  <c r="V1819" i="17"/>
  <c r="AA1819" i="17" s="1"/>
  <c r="R1821" i="17"/>
  <c r="W1820" i="17"/>
  <c r="T1820" i="17"/>
  <c r="Q1819" i="17"/>
  <c r="L1819" i="17" s="1"/>
  <c r="O1819" i="17"/>
  <c r="N1819" i="17"/>
  <c r="P1819" i="17"/>
  <c r="M1819" i="17"/>
  <c r="F1819" i="17"/>
  <c r="E1820" i="17"/>
  <c r="AB1818" i="17" l="1"/>
  <c r="AE1818" i="17"/>
  <c r="Z1819" i="17"/>
  <c r="S1819" i="17" s="1"/>
  <c r="X1819" i="17" s="1"/>
  <c r="K1819" i="17"/>
  <c r="AF1819" i="17"/>
  <c r="J1819" i="17"/>
  <c r="G1819" i="17"/>
  <c r="AB1819" i="17"/>
  <c r="I1819" i="17"/>
  <c r="H1819" i="17"/>
  <c r="AD1819" i="17"/>
  <c r="AC1819" i="17"/>
  <c r="AE1819" i="17"/>
  <c r="Y1821" i="17"/>
  <c r="U1820" i="17"/>
  <c r="V1820" i="17"/>
  <c r="R1822" i="17"/>
  <c r="W1821" i="17"/>
  <c r="T1821" i="17"/>
  <c r="Q1820" i="17"/>
  <c r="L1820" i="17" s="1"/>
  <c r="O1820" i="17"/>
  <c r="N1820" i="17"/>
  <c r="M1820" i="17"/>
  <c r="P1820" i="17"/>
  <c r="F1820" i="17"/>
  <c r="E1821" i="17"/>
  <c r="J1820" i="17" l="1"/>
  <c r="K1820" i="17"/>
  <c r="Z1820" i="17"/>
  <c r="S1820" i="17" s="1"/>
  <c r="G1820" i="17"/>
  <c r="H1820" i="17"/>
  <c r="AA1820" i="17"/>
  <c r="X1820" i="17" s="1"/>
  <c r="AC1820" i="17"/>
  <c r="I1820" i="17"/>
  <c r="AB1820" i="17"/>
  <c r="AD1820" i="17"/>
  <c r="AE1820" i="17"/>
  <c r="AF1820" i="17"/>
  <c r="Y1822" i="17"/>
  <c r="V1821" i="17"/>
  <c r="U1821" i="17"/>
  <c r="R1823" i="17"/>
  <c r="W1822" i="17"/>
  <c r="T1822" i="17"/>
  <c r="Q1821" i="17"/>
  <c r="L1821" i="17" s="1"/>
  <c r="O1821" i="17"/>
  <c r="N1821" i="17"/>
  <c r="E1822" i="17"/>
  <c r="V1822" i="17" s="1"/>
  <c r="F1821" i="17"/>
  <c r="H1821" i="17" s="1"/>
  <c r="M1821" i="17"/>
  <c r="P1821" i="17"/>
  <c r="Z1821" i="17" l="1"/>
  <c r="S1821" i="17" s="1"/>
  <c r="AE1821" i="17"/>
  <c r="AA1821" i="17"/>
  <c r="AF1821" i="17"/>
  <c r="I1821" i="17"/>
  <c r="J1821" i="17"/>
  <c r="AC1821" i="17"/>
  <c r="AD1821" i="17"/>
  <c r="G1821" i="17"/>
  <c r="AB1821" i="17"/>
  <c r="K1821" i="17"/>
  <c r="U1822" i="17"/>
  <c r="Z1822" i="17" s="1"/>
  <c r="Y1823" i="17"/>
  <c r="X1821" i="17"/>
  <c r="R1824" i="17"/>
  <c r="W1823" i="17"/>
  <c r="T1823" i="17"/>
  <c r="Q1822" i="17"/>
  <c r="L1822" i="17" s="1"/>
  <c r="O1822" i="17"/>
  <c r="N1822" i="17"/>
  <c r="F1822" i="17"/>
  <c r="H1822" i="17"/>
  <c r="E1823" i="17"/>
  <c r="M1822" i="17"/>
  <c r="P1822" i="17"/>
  <c r="S1822" i="17" l="1"/>
  <c r="J1822" i="17"/>
  <c r="AC1822" i="17"/>
  <c r="K1822" i="17"/>
  <c r="AB1822" i="17"/>
  <c r="AA1822" i="17"/>
  <c r="AF1822" i="17"/>
  <c r="AD1822" i="17"/>
  <c r="AE1822" i="17"/>
  <c r="G1822" i="17"/>
  <c r="I1822" i="17"/>
  <c r="Y1824" i="17"/>
  <c r="V1823" i="17"/>
  <c r="U1823" i="17"/>
  <c r="Z1823" i="17" s="1"/>
  <c r="S1823" i="17" s="1"/>
  <c r="R1825" i="17"/>
  <c r="W1824" i="17"/>
  <c r="T1824" i="17"/>
  <c r="Q1823" i="17"/>
  <c r="L1823" i="17" s="1"/>
  <c r="O1823" i="17"/>
  <c r="N1823" i="17"/>
  <c r="P1823" i="17"/>
  <c r="E1824" i="17"/>
  <c r="V1824" i="17" s="1"/>
  <c r="M1823" i="17"/>
  <c r="F1823" i="17"/>
  <c r="J1823" i="17" s="1"/>
  <c r="X1822" i="17" l="1"/>
  <c r="AB1823" i="17"/>
  <c r="AA1823" i="17"/>
  <c r="I1823" i="17"/>
  <c r="G1823" i="17"/>
  <c r="AE1823" i="17"/>
  <c r="AF1823" i="17"/>
  <c r="AD1823" i="17"/>
  <c r="AC1823" i="17"/>
  <c r="H1823" i="17"/>
  <c r="K1823" i="17"/>
  <c r="Y1825" i="17"/>
  <c r="U1824" i="17"/>
  <c r="Z1824" i="17" s="1"/>
  <c r="S1824" i="17" s="1"/>
  <c r="X1823" i="17"/>
  <c r="R1826" i="17"/>
  <c r="W1825" i="17"/>
  <c r="T1825" i="17"/>
  <c r="Q1824" i="17"/>
  <c r="L1824" i="17" s="1"/>
  <c r="O1824" i="17"/>
  <c r="N1824" i="17"/>
  <c r="M1824" i="17"/>
  <c r="F1824" i="17"/>
  <c r="J1824" i="17" s="1"/>
  <c r="E1825" i="17"/>
  <c r="P1824" i="17"/>
  <c r="I1824" i="17" l="1"/>
  <c r="K1824" i="17"/>
  <c r="H1824" i="17"/>
  <c r="AA1824" i="17"/>
  <c r="X1824" i="17" s="1"/>
  <c r="G1824" i="17"/>
  <c r="AC1824" i="17"/>
  <c r="AB1824" i="17"/>
  <c r="AE1824" i="17"/>
  <c r="AF1824" i="17"/>
  <c r="AD1824" i="17"/>
  <c r="Y1826" i="17"/>
  <c r="U1825" i="17"/>
  <c r="V1825" i="17"/>
  <c r="R1827" i="17"/>
  <c r="W1826" i="17"/>
  <c r="U1826" i="17"/>
  <c r="T1826" i="17"/>
  <c r="Q1825" i="17"/>
  <c r="L1825" i="17" s="1"/>
  <c r="O1825" i="17"/>
  <c r="N1825" i="17"/>
  <c r="E1826" i="17"/>
  <c r="V1826" i="17" s="1"/>
  <c r="M1825" i="17"/>
  <c r="F1825" i="17"/>
  <c r="P1825" i="17"/>
  <c r="I1825" i="17" l="1"/>
  <c r="AA1826" i="17"/>
  <c r="Z1825" i="17"/>
  <c r="S1825" i="17" s="1"/>
  <c r="Z1826" i="17"/>
  <c r="J1825" i="17"/>
  <c r="S1826" i="17"/>
  <c r="AA1825" i="17"/>
  <c r="X1825" i="17" s="1"/>
  <c r="AD1825" i="17"/>
  <c r="G1825" i="17"/>
  <c r="AE1825" i="17"/>
  <c r="H1825" i="17"/>
  <c r="AF1825" i="17"/>
  <c r="AC1825" i="17"/>
  <c r="K1825" i="17"/>
  <c r="AB1825" i="17"/>
  <c r="Y1827" i="17"/>
  <c r="R1828" i="17"/>
  <c r="W1827" i="17"/>
  <c r="T1827" i="17"/>
  <c r="Q1826" i="17"/>
  <c r="L1826" i="17" s="1"/>
  <c r="O1826" i="17"/>
  <c r="N1826" i="17"/>
  <c r="F1826" i="17"/>
  <c r="J1826" i="17" s="1"/>
  <c r="M1826" i="17"/>
  <c r="E1827" i="17"/>
  <c r="P1826" i="17"/>
  <c r="H1826" i="17" l="1"/>
  <c r="AC1826" i="17"/>
  <c r="AB1826" i="17"/>
  <c r="AF1826" i="17"/>
  <c r="G1826" i="17"/>
  <c r="I1826" i="17"/>
  <c r="AE1826" i="17"/>
  <c r="AD1826" i="17"/>
  <c r="K1826" i="17"/>
  <c r="Y1828" i="17"/>
  <c r="X1826" i="17"/>
  <c r="U1827" i="17"/>
  <c r="V1827" i="17"/>
  <c r="R1829" i="17"/>
  <c r="W1828" i="17"/>
  <c r="T1828" i="17"/>
  <c r="Q1827" i="17"/>
  <c r="L1827" i="17" s="1"/>
  <c r="O1827" i="17"/>
  <c r="N1827" i="17"/>
  <c r="F1827" i="17"/>
  <c r="J1827" i="17" s="1"/>
  <c r="E1828" i="17"/>
  <c r="U1828" i="17" s="1"/>
  <c r="M1827" i="17"/>
  <c r="P1827" i="17"/>
  <c r="Z1827" i="17" l="1"/>
  <c r="S1827" i="17" s="1"/>
  <c r="AA1827" i="17"/>
  <c r="G1827" i="17"/>
  <c r="I1827" i="17"/>
  <c r="AC1827" i="17"/>
  <c r="AB1827" i="17"/>
  <c r="AE1827" i="17"/>
  <c r="K1827" i="17"/>
  <c r="AD1827" i="17"/>
  <c r="AF1827" i="17"/>
  <c r="H1827" i="17"/>
  <c r="Y1829" i="17"/>
  <c r="V1828" i="17"/>
  <c r="AA1828" i="17" s="1"/>
  <c r="R1830" i="17"/>
  <c r="W1829" i="17"/>
  <c r="T1829" i="17"/>
  <c r="Q1828" i="17"/>
  <c r="L1828" i="17" s="1"/>
  <c r="O1828" i="17"/>
  <c r="N1828" i="17"/>
  <c r="E1829" i="17"/>
  <c r="P1828" i="17"/>
  <c r="F1828" i="17"/>
  <c r="M1828" i="17"/>
  <c r="X1827" i="17" l="1"/>
  <c r="AD1828" i="17" s="1"/>
  <c r="I1828" i="17"/>
  <c r="Z1828" i="17"/>
  <c r="S1828" i="17" s="1"/>
  <c r="K1828" i="17"/>
  <c r="H1828" i="17"/>
  <c r="J1828" i="17"/>
  <c r="G1828" i="17"/>
  <c r="Y1830" i="17"/>
  <c r="V1829" i="17"/>
  <c r="U1829" i="17"/>
  <c r="R1831" i="17"/>
  <c r="W1830" i="17"/>
  <c r="T1830" i="17"/>
  <c r="Q1829" i="17"/>
  <c r="L1829" i="17" s="1"/>
  <c r="O1829" i="17"/>
  <c r="N1829" i="17"/>
  <c r="F1829" i="17"/>
  <c r="P1829" i="17"/>
  <c r="E1830" i="17"/>
  <c r="M1829" i="17"/>
  <c r="I1829" i="17" l="1"/>
  <c r="AB1828" i="17"/>
  <c r="AC1828" i="17"/>
  <c r="AF1828" i="17"/>
  <c r="AE1828" i="17"/>
  <c r="X1828" i="17"/>
  <c r="AF1829" i="17" s="1"/>
  <c r="Z1829" i="17"/>
  <c r="S1829" i="17" s="1"/>
  <c r="K1829" i="17"/>
  <c r="G1829" i="17"/>
  <c r="AA1829" i="17"/>
  <c r="H1829" i="17"/>
  <c r="J1829" i="17"/>
  <c r="Y1831" i="17"/>
  <c r="V1830" i="17"/>
  <c r="U1830" i="17"/>
  <c r="R1832" i="17"/>
  <c r="W1831" i="17"/>
  <c r="T1831" i="17"/>
  <c r="Q1830" i="17"/>
  <c r="L1830" i="17" s="1"/>
  <c r="O1830" i="17"/>
  <c r="N1830" i="17"/>
  <c r="F1830" i="17"/>
  <c r="E1831" i="17"/>
  <c r="U1831" i="17" s="1"/>
  <c r="P1830" i="17"/>
  <c r="M1830" i="17"/>
  <c r="AD1829" i="17" l="1"/>
  <c r="AB1829" i="17"/>
  <c r="AC1829" i="17"/>
  <c r="AE1829" i="17"/>
  <c r="X1829" i="17"/>
  <c r="Z1830" i="17"/>
  <c r="S1830" i="17" s="1"/>
  <c r="AA1830" i="17"/>
  <c r="AD1830" i="17"/>
  <c r="G1830" i="17"/>
  <c r="I1830" i="17"/>
  <c r="H1830" i="17"/>
  <c r="J1830" i="17"/>
  <c r="AF1830" i="17"/>
  <c r="K1830" i="17"/>
  <c r="Y1832" i="17"/>
  <c r="V1831" i="17"/>
  <c r="Z1831" i="17" s="1"/>
  <c r="R1833" i="17"/>
  <c r="W1832" i="17"/>
  <c r="T1832" i="17"/>
  <c r="Q1831" i="17"/>
  <c r="L1831" i="17" s="1"/>
  <c r="O1831" i="17"/>
  <c r="N1831" i="17"/>
  <c r="E1832" i="17"/>
  <c r="V1832" i="17" s="1"/>
  <c r="M1831" i="17"/>
  <c r="F1831" i="17"/>
  <c r="P1831" i="17"/>
  <c r="AC1830" i="17" l="1"/>
  <c r="AE1830" i="17"/>
  <c r="AB1830" i="17"/>
  <c r="S1831" i="17"/>
  <c r="X1830" i="17"/>
  <c r="AA1831" i="17"/>
  <c r="J1831" i="17"/>
  <c r="H1831" i="17"/>
  <c r="K1831" i="17"/>
  <c r="I1831" i="17"/>
  <c r="G1831" i="17"/>
  <c r="Y1833" i="17"/>
  <c r="U1832" i="17"/>
  <c r="R1834" i="17"/>
  <c r="W1833" i="17"/>
  <c r="T1833" i="17"/>
  <c r="Q1832" i="17"/>
  <c r="L1832" i="17" s="1"/>
  <c r="O1832" i="17"/>
  <c r="N1832" i="17"/>
  <c r="P1832" i="17"/>
  <c r="F1832" i="17"/>
  <c r="E1833" i="17"/>
  <c r="V1833" i="17" s="1"/>
  <c r="M1832" i="17"/>
  <c r="AC1831" i="17" l="1"/>
  <c r="AD1831" i="17"/>
  <c r="AB1831" i="17"/>
  <c r="X1831" i="17"/>
  <c r="AE1831" i="17"/>
  <c r="AE1832" i="17" s="1"/>
  <c r="AF1831" i="17"/>
  <c r="AF1832" i="17" s="1"/>
  <c r="AA1832" i="17"/>
  <c r="Z1832" i="17"/>
  <c r="S1832" i="17" s="1"/>
  <c r="X1832" i="17" s="1"/>
  <c r="I1832" i="17"/>
  <c r="G1832" i="17"/>
  <c r="J1832" i="17"/>
  <c r="AD1832" i="17"/>
  <c r="AB1832" i="17"/>
  <c r="K1832" i="17"/>
  <c r="H1832" i="17"/>
  <c r="AC1832" i="17"/>
  <c r="Y1834" i="17"/>
  <c r="U1833" i="17"/>
  <c r="AA1833" i="17" s="1"/>
  <c r="R1835" i="17"/>
  <c r="W1834" i="17"/>
  <c r="T1834" i="17"/>
  <c r="Q1833" i="17"/>
  <c r="L1833" i="17" s="1"/>
  <c r="O1833" i="17"/>
  <c r="N1833" i="17"/>
  <c r="F1833" i="17"/>
  <c r="M1833" i="17"/>
  <c r="E1834" i="17"/>
  <c r="P1833" i="17"/>
  <c r="J1833" i="17" l="1"/>
  <c r="H1833" i="17"/>
  <c r="K1833" i="17"/>
  <c r="Z1833" i="17"/>
  <c r="S1833" i="17" s="1"/>
  <c r="G1833" i="17"/>
  <c r="I1833" i="17"/>
  <c r="AC1833" i="17"/>
  <c r="AF1833" i="17"/>
  <c r="AD1833" i="17"/>
  <c r="AB1833" i="17"/>
  <c r="AE1833" i="17"/>
  <c r="Y1835" i="17"/>
  <c r="X1833" i="17"/>
  <c r="U1834" i="17"/>
  <c r="V1834" i="17"/>
  <c r="R1836" i="17"/>
  <c r="W1835" i="17"/>
  <c r="T1835" i="17"/>
  <c r="Q1834" i="17"/>
  <c r="L1834" i="17" s="1"/>
  <c r="O1834" i="17"/>
  <c r="N1834" i="17"/>
  <c r="M1834" i="17"/>
  <c r="P1834" i="17"/>
  <c r="E1835" i="17"/>
  <c r="U1835" i="17" s="1"/>
  <c r="F1834" i="17"/>
  <c r="H1834" i="17" l="1"/>
  <c r="AA1834" i="17"/>
  <c r="Z1834" i="17"/>
  <c r="S1834" i="17" s="1"/>
  <c r="K1834" i="17"/>
  <c r="AC1834" i="17"/>
  <c r="I1834" i="17"/>
  <c r="J1834" i="17"/>
  <c r="G1834" i="17"/>
  <c r="AB1834" i="17"/>
  <c r="AF1834" i="17"/>
  <c r="AE1834" i="17"/>
  <c r="AD1834" i="17"/>
  <c r="Y1836" i="17"/>
  <c r="V1835" i="17"/>
  <c r="Z1835" i="17" s="1"/>
  <c r="S1835" i="17" s="1"/>
  <c r="R1837" i="17"/>
  <c r="W1836" i="17"/>
  <c r="T1836" i="17"/>
  <c r="Q1835" i="17"/>
  <c r="L1835" i="17" s="1"/>
  <c r="O1835" i="17"/>
  <c r="N1835" i="17"/>
  <c r="M1835" i="17"/>
  <c r="F1835" i="17"/>
  <c r="P1835" i="17"/>
  <c r="E1836" i="17"/>
  <c r="V1836" i="17" s="1"/>
  <c r="X1834" i="17" l="1"/>
  <c r="AD1835" i="17" s="1"/>
  <c r="I1835" i="17"/>
  <c r="AA1835" i="17"/>
  <c r="U1836" i="17"/>
  <c r="Z1836" i="17" s="1"/>
  <c r="S1836" i="17" s="1"/>
  <c r="J1835" i="17"/>
  <c r="G1835" i="17"/>
  <c r="K1835" i="17"/>
  <c r="H1835" i="17"/>
  <c r="Y1837" i="17"/>
  <c r="R1838" i="17"/>
  <c r="W1837" i="17"/>
  <c r="T1837" i="17"/>
  <c r="Q1836" i="17"/>
  <c r="L1836" i="17" s="1"/>
  <c r="O1836" i="17"/>
  <c r="N1836" i="17"/>
  <c r="E1837" i="17"/>
  <c r="P1836" i="17"/>
  <c r="F1836" i="17"/>
  <c r="M1836" i="17"/>
  <c r="X1835" i="17" l="1"/>
  <c r="AD1836" i="17" s="1"/>
  <c r="AC1835" i="17"/>
  <c r="AF1835" i="17"/>
  <c r="AE1835" i="17"/>
  <c r="AB1835" i="17"/>
  <c r="AB1836" i="17" s="1"/>
  <c r="AF1836" i="17"/>
  <c r="AA1836" i="17"/>
  <c r="H1836" i="17"/>
  <c r="G1836" i="17"/>
  <c r="J1836" i="17"/>
  <c r="K1836" i="17"/>
  <c r="I1836" i="17"/>
  <c r="Y1838" i="17"/>
  <c r="U1837" i="17"/>
  <c r="V1837" i="17"/>
  <c r="R1839" i="17"/>
  <c r="W1838" i="17"/>
  <c r="T1838" i="17"/>
  <c r="Q1837" i="17"/>
  <c r="L1837" i="17" s="1"/>
  <c r="O1837" i="17"/>
  <c r="N1837" i="17"/>
  <c r="M1837" i="17"/>
  <c r="P1837" i="17"/>
  <c r="F1837" i="17"/>
  <c r="E1838" i="17"/>
  <c r="U1838" i="17" s="1"/>
  <c r="AE1836" i="17" l="1"/>
  <c r="AC1836" i="17"/>
  <c r="X1836" i="17"/>
  <c r="AF1837" i="17" s="1"/>
  <c r="Z1837" i="17"/>
  <c r="S1837" i="17" s="1"/>
  <c r="G1837" i="17"/>
  <c r="AA1837" i="17"/>
  <c r="I1837" i="17"/>
  <c r="K1837" i="17"/>
  <c r="V1838" i="17"/>
  <c r="AA1838" i="17" s="1"/>
  <c r="J1837" i="17"/>
  <c r="AE1837" i="17"/>
  <c r="H1837" i="17"/>
  <c r="Y1839" i="17"/>
  <c r="R1840" i="17"/>
  <c r="W1839" i="17"/>
  <c r="T1839" i="17"/>
  <c r="Q1838" i="17"/>
  <c r="L1838" i="17" s="1"/>
  <c r="O1838" i="17"/>
  <c r="N1838" i="17"/>
  <c r="E1839" i="17"/>
  <c r="M1838" i="17"/>
  <c r="P1838" i="17"/>
  <c r="F1838" i="17"/>
  <c r="AD1837" i="17" l="1"/>
  <c r="AC1837" i="17"/>
  <c r="AB1837" i="17"/>
  <c r="X1837" i="17"/>
  <c r="AF1838" i="17" s="1"/>
  <c r="I1838" i="17"/>
  <c r="K1838" i="17"/>
  <c r="G1838" i="17"/>
  <c r="Z1838" i="17"/>
  <c r="S1838" i="17" s="1"/>
  <c r="J1838" i="17"/>
  <c r="H1838" i="17"/>
  <c r="Y1840" i="17"/>
  <c r="V1839" i="17"/>
  <c r="U1839" i="17"/>
  <c r="R1841" i="17"/>
  <c r="W1840" i="17"/>
  <c r="T1840" i="17"/>
  <c r="Q1839" i="17"/>
  <c r="L1839" i="17" s="1"/>
  <c r="O1839" i="17"/>
  <c r="N1839" i="17"/>
  <c r="P1839" i="17"/>
  <c r="F1839" i="17"/>
  <c r="M1839" i="17"/>
  <c r="E1840" i="17"/>
  <c r="AE1838" i="17" l="1"/>
  <c r="X1838" i="17"/>
  <c r="AB1838" i="17"/>
  <c r="AD1838" i="17"/>
  <c r="AC1838" i="17"/>
  <c r="AC1839" i="17" s="1"/>
  <c r="K1839" i="17"/>
  <c r="AB1839" i="17"/>
  <c r="AA1839" i="17"/>
  <c r="Z1839" i="17"/>
  <c r="S1839" i="17" s="1"/>
  <c r="J1839" i="17"/>
  <c r="G1839" i="17"/>
  <c r="H1839" i="17"/>
  <c r="I1839" i="17"/>
  <c r="AF1839" i="17"/>
  <c r="AE1839" i="17"/>
  <c r="Y1841" i="17"/>
  <c r="V1840" i="17"/>
  <c r="U1840" i="17"/>
  <c r="R1842" i="17"/>
  <c r="W1841" i="17"/>
  <c r="T1841" i="17"/>
  <c r="Q1840" i="17"/>
  <c r="L1840" i="17" s="1"/>
  <c r="O1840" i="17"/>
  <c r="N1840" i="17"/>
  <c r="E1841" i="17"/>
  <c r="V1841" i="17" s="1"/>
  <c r="F1840" i="17"/>
  <c r="P1840" i="17"/>
  <c r="M1840" i="17"/>
  <c r="AA1840" i="17" l="1"/>
  <c r="AD1839" i="17"/>
  <c r="K1840" i="17"/>
  <c r="X1839" i="17"/>
  <c r="AD1840" i="17" s="1"/>
  <c r="Z1840" i="17"/>
  <c r="S1840" i="17" s="1"/>
  <c r="G1840" i="17"/>
  <c r="I1840" i="17"/>
  <c r="AB1840" i="17"/>
  <c r="J1840" i="17"/>
  <c r="H1840" i="17"/>
  <c r="Y1842" i="17"/>
  <c r="U1841" i="17"/>
  <c r="AA1841" i="17" s="1"/>
  <c r="R1843" i="17"/>
  <c r="W1842" i="17"/>
  <c r="T1842" i="17"/>
  <c r="Q1841" i="17"/>
  <c r="L1841" i="17" s="1"/>
  <c r="O1841" i="17"/>
  <c r="N1841" i="17"/>
  <c r="M1841" i="17"/>
  <c r="F1841" i="17"/>
  <c r="E1842" i="17"/>
  <c r="P1841" i="17"/>
  <c r="X1840" i="17" l="1"/>
  <c r="AC1840" i="17"/>
  <c r="AF1840" i="17"/>
  <c r="AE1840" i="17"/>
  <c r="AE1841" i="17" s="1"/>
  <c r="G1841" i="17"/>
  <c r="Z1841" i="17"/>
  <c r="S1841" i="17" s="1"/>
  <c r="X1841" i="17" s="1"/>
  <c r="AC1841" i="17"/>
  <c r="J1841" i="17"/>
  <c r="AB1841" i="17"/>
  <c r="I1841" i="17"/>
  <c r="AD1841" i="17"/>
  <c r="H1841" i="17"/>
  <c r="AF1841" i="17"/>
  <c r="K1841" i="17"/>
  <c r="Y1843" i="17"/>
  <c r="U1842" i="17"/>
  <c r="V1842" i="17"/>
  <c r="R1844" i="17"/>
  <c r="W1843" i="17"/>
  <c r="T1843" i="17"/>
  <c r="Q1842" i="17"/>
  <c r="L1842" i="17" s="1"/>
  <c r="O1842" i="17"/>
  <c r="N1842" i="17"/>
  <c r="E1843" i="17"/>
  <c r="U1843" i="17" s="1"/>
  <c r="F1842" i="17"/>
  <c r="M1842" i="17"/>
  <c r="P1842" i="17"/>
  <c r="G1842" i="17" l="1"/>
  <c r="Z1842" i="17"/>
  <c r="S1842" i="17" s="1"/>
  <c r="K1842" i="17"/>
  <c r="AA1842" i="17"/>
  <c r="AC1842" i="17"/>
  <c r="I1842" i="17"/>
  <c r="H1842" i="17"/>
  <c r="AF1842" i="17"/>
  <c r="AB1842" i="17"/>
  <c r="AE1842" i="17"/>
  <c r="AD1842" i="17"/>
  <c r="J1842" i="17"/>
  <c r="Y1844" i="17"/>
  <c r="V1843" i="17"/>
  <c r="AA1843" i="17" s="1"/>
  <c r="R1845" i="17"/>
  <c r="W1844" i="17"/>
  <c r="T1844" i="17"/>
  <c r="Q1843" i="17"/>
  <c r="L1843" i="17" s="1"/>
  <c r="O1843" i="17"/>
  <c r="N1843" i="17"/>
  <c r="E1844" i="17"/>
  <c r="M1843" i="17"/>
  <c r="P1843" i="17"/>
  <c r="F1843" i="17"/>
  <c r="X1842" i="17" l="1"/>
  <c r="AC1843" i="17" s="1"/>
  <c r="Z1843" i="17"/>
  <c r="S1843" i="17" s="1"/>
  <c r="H1843" i="17"/>
  <c r="J1843" i="17"/>
  <c r="K1843" i="17"/>
  <c r="AE1843" i="17"/>
  <c r="G1843" i="17"/>
  <c r="I1843" i="17"/>
  <c r="Y1845" i="17"/>
  <c r="U1844" i="17"/>
  <c r="V1844" i="17"/>
  <c r="R1846" i="17"/>
  <c r="W1845" i="17"/>
  <c r="T1845" i="17"/>
  <c r="Q1844" i="17"/>
  <c r="L1844" i="17" s="1"/>
  <c r="O1844" i="17"/>
  <c r="N1844" i="17"/>
  <c r="P1844" i="17"/>
  <c r="F1844" i="17"/>
  <c r="E1845" i="17"/>
  <c r="M1844" i="17"/>
  <c r="AF1843" i="17" l="1"/>
  <c r="AD1843" i="17"/>
  <c r="AB1843" i="17"/>
  <c r="X1843" i="17"/>
  <c r="AC1844" i="17" s="1"/>
  <c r="Z1844" i="17"/>
  <c r="S1844" i="17" s="1"/>
  <c r="AA1844" i="17"/>
  <c r="H1844" i="17"/>
  <c r="AD1844" i="17"/>
  <c r="K1844" i="17"/>
  <c r="J1844" i="17"/>
  <c r="I1844" i="17"/>
  <c r="G1844" i="17"/>
  <c r="AB1844" i="17"/>
  <c r="Y1846" i="17"/>
  <c r="V1845" i="17"/>
  <c r="U1845" i="17"/>
  <c r="AA1845" i="17" s="1"/>
  <c r="R1847" i="17"/>
  <c r="W1846" i="17"/>
  <c r="T1846" i="17"/>
  <c r="Q1845" i="17"/>
  <c r="L1845" i="17" s="1"/>
  <c r="O1845" i="17"/>
  <c r="N1845" i="17"/>
  <c r="P1845" i="17"/>
  <c r="E1846" i="17"/>
  <c r="M1845" i="17"/>
  <c r="F1845" i="17"/>
  <c r="AE1844" i="17" l="1"/>
  <c r="AF1844" i="17"/>
  <c r="X1844" i="17"/>
  <c r="AB1845" i="17" s="1"/>
  <c r="AD1845" i="17"/>
  <c r="H1845" i="17"/>
  <c r="AC1845" i="17"/>
  <c r="Z1845" i="17"/>
  <c r="S1845" i="17" s="1"/>
  <c r="X1845" i="17" s="1"/>
  <c r="J1845" i="17"/>
  <c r="K1845" i="17"/>
  <c r="G1845" i="17"/>
  <c r="I1845" i="17"/>
  <c r="Y1847" i="17"/>
  <c r="V1846" i="17"/>
  <c r="U1846" i="17"/>
  <c r="R1848" i="17"/>
  <c r="W1847" i="17"/>
  <c r="T1847" i="17"/>
  <c r="Q1846" i="17"/>
  <c r="L1846" i="17" s="1"/>
  <c r="O1846" i="17"/>
  <c r="N1846" i="17"/>
  <c r="F1846" i="17"/>
  <c r="M1846" i="17"/>
  <c r="P1846" i="17"/>
  <c r="E1847" i="17"/>
  <c r="AA1846" i="17" l="1"/>
  <c r="AE1845" i="17"/>
  <c r="AF1845" i="17"/>
  <c r="AF1846" i="17" s="1"/>
  <c r="K1846" i="17"/>
  <c r="J1846" i="17"/>
  <c r="G1846" i="17"/>
  <c r="I1846" i="17"/>
  <c r="Z1846" i="17"/>
  <c r="S1846" i="17" s="1"/>
  <c r="X1846" i="17" s="1"/>
  <c r="AB1846" i="17"/>
  <c r="H1846" i="17"/>
  <c r="AD1846" i="17"/>
  <c r="AE1846" i="17"/>
  <c r="AC1846" i="17"/>
  <c r="Y1848" i="17"/>
  <c r="U1847" i="17"/>
  <c r="V1847" i="17"/>
  <c r="R1849" i="17"/>
  <c r="W1848" i="17"/>
  <c r="T1848" i="17"/>
  <c r="Q1847" i="17"/>
  <c r="L1847" i="17" s="1"/>
  <c r="O1847" i="17"/>
  <c r="N1847" i="17"/>
  <c r="F1847" i="17"/>
  <c r="I1847" i="17" s="1"/>
  <c r="E1848" i="17"/>
  <c r="P1847" i="17"/>
  <c r="M1847" i="17"/>
  <c r="Z1847" i="17" l="1"/>
  <c r="S1847" i="17" s="1"/>
  <c r="AA1847" i="17"/>
  <c r="AC1847" i="17"/>
  <c r="AF1847" i="17"/>
  <c r="G1847" i="17"/>
  <c r="AE1847" i="17"/>
  <c r="J1847" i="17"/>
  <c r="AD1847" i="17"/>
  <c r="AB1847" i="17"/>
  <c r="H1847" i="17"/>
  <c r="K1847" i="17"/>
  <c r="Y1849" i="17"/>
  <c r="V1848" i="17"/>
  <c r="U1848" i="17"/>
  <c r="R1850" i="17"/>
  <c r="W1849" i="17"/>
  <c r="T1849" i="17"/>
  <c r="Q1848" i="17"/>
  <c r="L1848" i="17" s="1"/>
  <c r="O1848" i="17"/>
  <c r="N1848" i="17"/>
  <c r="F1848" i="17"/>
  <c r="P1848" i="17"/>
  <c r="E1849" i="17"/>
  <c r="M1848" i="17"/>
  <c r="X1847" i="17" l="1"/>
  <c r="AB1848" i="17" s="1"/>
  <c r="Z1848" i="17"/>
  <c r="S1848" i="17" s="1"/>
  <c r="AA1848" i="17"/>
  <c r="J1848" i="17"/>
  <c r="H1848" i="17"/>
  <c r="AE1848" i="17"/>
  <c r="G1848" i="17"/>
  <c r="K1848" i="17"/>
  <c r="I1848" i="17"/>
  <c r="Y1850" i="17"/>
  <c r="V1849" i="17"/>
  <c r="U1849" i="17"/>
  <c r="R1851" i="17"/>
  <c r="W1850" i="17"/>
  <c r="T1850" i="17"/>
  <c r="Q1849" i="17"/>
  <c r="L1849" i="17" s="1"/>
  <c r="O1849" i="17"/>
  <c r="N1849" i="17"/>
  <c r="P1849" i="17"/>
  <c r="E1850" i="17"/>
  <c r="V1850" i="17" s="1"/>
  <c r="F1849" i="17"/>
  <c r="M1849" i="17"/>
  <c r="AF1848" i="17" l="1"/>
  <c r="AC1848" i="17"/>
  <c r="AD1848" i="17"/>
  <c r="AA1849" i="17"/>
  <c r="X1848" i="17"/>
  <c r="AE1849" i="17" s="1"/>
  <c r="J1849" i="17"/>
  <c r="AF1849" i="17"/>
  <c r="U1850" i="17"/>
  <c r="AA1850" i="17" s="1"/>
  <c r="K1849" i="17"/>
  <c r="G1849" i="17"/>
  <c r="Z1849" i="17"/>
  <c r="S1849" i="17" s="1"/>
  <c r="I1849" i="17"/>
  <c r="H1849" i="17"/>
  <c r="AC1849" i="17"/>
  <c r="Y1851" i="17"/>
  <c r="R1852" i="17"/>
  <c r="W1851" i="17"/>
  <c r="T1851" i="17"/>
  <c r="Q1850" i="17"/>
  <c r="L1850" i="17" s="1"/>
  <c r="O1850" i="17"/>
  <c r="N1850" i="17"/>
  <c r="E1851" i="17"/>
  <c r="M1850" i="17"/>
  <c r="F1850" i="17"/>
  <c r="P1850" i="17"/>
  <c r="AB1849" i="17" l="1"/>
  <c r="AD1849" i="17"/>
  <c r="K1850" i="17"/>
  <c r="Z1850" i="17"/>
  <c r="S1850" i="17" s="1"/>
  <c r="I1850" i="17"/>
  <c r="G1850" i="17"/>
  <c r="G1851" i="17" s="1"/>
  <c r="X1849" i="17"/>
  <c r="AE1850" i="17" s="1"/>
  <c r="H1850" i="17"/>
  <c r="J1850" i="17"/>
  <c r="Y1852" i="17"/>
  <c r="U1851" i="17"/>
  <c r="V1851" i="17"/>
  <c r="R1853" i="17"/>
  <c r="W1852" i="17"/>
  <c r="T1852" i="17"/>
  <c r="Q1851" i="17"/>
  <c r="L1851" i="17" s="1"/>
  <c r="O1851" i="17"/>
  <c r="N1851" i="17"/>
  <c r="E1852" i="17"/>
  <c r="V1852" i="17" s="1"/>
  <c r="M1851" i="17"/>
  <c r="F1851" i="17"/>
  <c r="P1851" i="17"/>
  <c r="AC1850" i="17" l="1"/>
  <c r="AD1850" i="17"/>
  <c r="AB1850" i="17"/>
  <c r="J1851" i="17"/>
  <c r="X1850" i="17"/>
  <c r="AB1851" i="17" s="1"/>
  <c r="AF1850" i="17"/>
  <c r="I1851" i="17"/>
  <c r="Z1851" i="17"/>
  <c r="S1851" i="17" s="1"/>
  <c r="AA1851" i="17"/>
  <c r="H1851" i="17"/>
  <c r="K1851" i="17"/>
  <c r="U1852" i="17"/>
  <c r="Z1852" i="17" s="1"/>
  <c r="Y1853" i="17"/>
  <c r="R1854" i="17"/>
  <c r="W1853" i="17"/>
  <c r="T1853" i="17"/>
  <c r="Q1852" i="17"/>
  <c r="L1852" i="17" s="1"/>
  <c r="O1852" i="17"/>
  <c r="N1852" i="17"/>
  <c r="E1853" i="17"/>
  <c r="U1853" i="17" s="1"/>
  <c r="F1852" i="17"/>
  <c r="P1852" i="17"/>
  <c r="M1852" i="17"/>
  <c r="AF1851" i="17" l="1"/>
  <c r="AD1851" i="17"/>
  <c r="X1851" i="17"/>
  <c r="AB1852" i="17" s="1"/>
  <c r="AC1851" i="17"/>
  <c r="AE1851" i="17"/>
  <c r="AE1852" i="17" s="1"/>
  <c r="S1852" i="17"/>
  <c r="H1852" i="17"/>
  <c r="AC1852" i="17"/>
  <c r="AA1852" i="17"/>
  <c r="J1852" i="17"/>
  <c r="G1852" i="17"/>
  <c r="I1852" i="17"/>
  <c r="K1852" i="17"/>
  <c r="Y1854" i="17"/>
  <c r="V1853" i="17"/>
  <c r="Z1853" i="17" s="1"/>
  <c r="R1855" i="17"/>
  <c r="W1854" i="17"/>
  <c r="T1854" i="17"/>
  <c r="Q1853" i="17"/>
  <c r="L1853" i="17" s="1"/>
  <c r="O1853" i="17"/>
  <c r="N1853" i="17"/>
  <c r="M1853" i="17"/>
  <c r="F1853" i="17"/>
  <c r="E1854" i="17"/>
  <c r="P1853" i="17"/>
  <c r="AF1852" i="17" l="1"/>
  <c r="AD1852" i="17"/>
  <c r="S1853" i="17"/>
  <c r="X1852" i="17"/>
  <c r="AE1853" i="17" s="1"/>
  <c r="G1853" i="17"/>
  <c r="K1853" i="17"/>
  <c r="AA1853" i="17"/>
  <c r="X1853" i="17" s="1"/>
  <c r="J1853" i="17"/>
  <c r="H1853" i="17"/>
  <c r="I1853" i="17"/>
  <c r="Y1855" i="17"/>
  <c r="V1854" i="17"/>
  <c r="U1854" i="17"/>
  <c r="Z1854" i="17" s="1"/>
  <c r="R1856" i="17"/>
  <c r="W1855" i="17"/>
  <c r="T1855" i="17"/>
  <c r="Q1854" i="17"/>
  <c r="L1854" i="17" s="1"/>
  <c r="O1854" i="17"/>
  <c r="N1854" i="17"/>
  <c r="F1854" i="17"/>
  <c r="P1854" i="17"/>
  <c r="E1855" i="17"/>
  <c r="M1854" i="17"/>
  <c r="AF1853" i="17" l="1"/>
  <c r="AC1853" i="17"/>
  <c r="AD1853" i="17"/>
  <c r="AB1853" i="17"/>
  <c r="AB1854" i="17" s="1"/>
  <c r="S1854" i="17"/>
  <c r="J1854" i="17"/>
  <c r="I1854" i="17"/>
  <c r="H1854" i="17"/>
  <c r="AA1854" i="17"/>
  <c r="K1854" i="17"/>
  <c r="AE1854" i="17"/>
  <c r="AC1854" i="17"/>
  <c r="AF1854" i="17"/>
  <c r="AD1854" i="17"/>
  <c r="G1854" i="17"/>
  <c r="Y1856" i="17"/>
  <c r="V1855" i="17"/>
  <c r="U1855" i="17"/>
  <c r="R1857" i="17"/>
  <c r="W1856" i="17"/>
  <c r="T1856" i="17"/>
  <c r="Q1855" i="17"/>
  <c r="L1855" i="17" s="1"/>
  <c r="O1855" i="17"/>
  <c r="N1855" i="17"/>
  <c r="E1856" i="17"/>
  <c r="V1856" i="17" s="1"/>
  <c r="M1855" i="17"/>
  <c r="P1855" i="17"/>
  <c r="F1855" i="17"/>
  <c r="X1854" i="17" l="1"/>
  <c r="AE1855" i="17" s="1"/>
  <c r="I1855" i="17"/>
  <c r="Z1855" i="17"/>
  <c r="S1855" i="17" s="1"/>
  <c r="AA1855" i="17"/>
  <c r="U1856" i="17"/>
  <c r="Z1856" i="17" s="1"/>
  <c r="S1856" i="17" s="1"/>
  <c r="G1855" i="17"/>
  <c r="K1855" i="17"/>
  <c r="AB1855" i="17"/>
  <c r="J1855" i="17"/>
  <c r="H1855" i="17"/>
  <c r="Y1857" i="17"/>
  <c r="R1858" i="17"/>
  <c r="W1857" i="17"/>
  <c r="T1857" i="17"/>
  <c r="Q1856" i="17"/>
  <c r="L1856" i="17" s="1"/>
  <c r="O1856" i="17"/>
  <c r="N1856" i="17"/>
  <c r="F1856" i="17"/>
  <c r="E1857" i="17"/>
  <c r="U1857" i="17" s="1"/>
  <c r="M1856" i="17"/>
  <c r="P1856" i="17"/>
  <c r="AF1855" i="17" l="1"/>
  <c r="AD1855" i="17"/>
  <c r="AC1855" i="17"/>
  <c r="X1855" i="17"/>
  <c r="AC1856" i="17" s="1"/>
  <c r="AD1856" i="17"/>
  <c r="AB1856" i="17"/>
  <c r="J1856" i="17"/>
  <c r="H1856" i="17"/>
  <c r="AA1856" i="17"/>
  <c r="K1856" i="17"/>
  <c r="I1856" i="17"/>
  <c r="G1856" i="17"/>
  <c r="AE1856" i="17"/>
  <c r="Y1858" i="17"/>
  <c r="V1857" i="17"/>
  <c r="Z1857" i="17" s="1"/>
  <c r="S1857" i="17" s="1"/>
  <c r="R1859" i="17"/>
  <c r="W1858" i="17"/>
  <c r="T1858" i="17"/>
  <c r="Q1857" i="17"/>
  <c r="L1857" i="17" s="1"/>
  <c r="O1857" i="17"/>
  <c r="N1857" i="17"/>
  <c r="E1858" i="17"/>
  <c r="F1857" i="17"/>
  <c r="P1857" i="17"/>
  <c r="M1857" i="17"/>
  <c r="X1856" i="17" l="1"/>
  <c r="J1857" i="17"/>
  <c r="AF1856" i="17"/>
  <c r="AF1857" i="17" s="1"/>
  <c r="H1857" i="17"/>
  <c r="G1857" i="17"/>
  <c r="AA1857" i="17"/>
  <c r="AE1857" i="17"/>
  <c r="AB1857" i="17"/>
  <c r="I1857" i="17"/>
  <c r="AD1857" i="17"/>
  <c r="K1857" i="17"/>
  <c r="AC1857" i="17"/>
  <c r="Y1859" i="17"/>
  <c r="V1858" i="17"/>
  <c r="U1858" i="17"/>
  <c r="X1857" i="17"/>
  <c r="R1860" i="17"/>
  <c r="W1859" i="17"/>
  <c r="T1859" i="17"/>
  <c r="Q1858" i="17"/>
  <c r="L1858" i="17" s="1"/>
  <c r="O1858" i="17"/>
  <c r="N1858" i="17"/>
  <c r="F1858" i="17"/>
  <c r="J1858" i="17" s="1"/>
  <c r="E1859" i="17"/>
  <c r="M1858" i="17"/>
  <c r="P1858" i="17"/>
  <c r="Z1858" i="17" l="1"/>
  <c r="S1858" i="17" s="1"/>
  <c r="AB1858" i="17"/>
  <c r="I1858" i="17"/>
  <c r="G1858" i="17"/>
  <c r="AC1858" i="17"/>
  <c r="AA1858" i="17"/>
  <c r="AD1858" i="17"/>
  <c r="K1858" i="17"/>
  <c r="AE1858" i="17"/>
  <c r="H1858" i="17"/>
  <c r="AF1858" i="17"/>
  <c r="Y1860" i="17"/>
  <c r="V1859" i="17"/>
  <c r="U1859" i="17"/>
  <c r="Z1859" i="17" s="1"/>
  <c r="R1861" i="17"/>
  <c r="W1860" i="17"/>
  <c r="T1860" i="17"/>
  <c r="Q1859" i="17"/>
  <c r="L1859" i="17" s="1"/>
  <c r="O1859" i="17"/>
  <c r="N1859" i="17"/>
  <c r="E1860" i="17"/>
  <c r="V1860" i="17" s="1"/>
  <c r="P1859" i="17"/>
  <c r="F1859" i="17"/>
  <c r="M1859" i="17"/>
  <c r="S1859" i="17" l="1"/>
  <c r="X1858" i="17"/>
  <c r="AE1859" i="17" s="1"/>
  <c r="K1859" i="17"/>
  <c r="AA1859" i="17"/>
  <c r="U1860" i="17"/>
  <c r="Z1860" i="17" s="1"/>
  <c r="S1860" i="17" s="1"/>
  <c r="G1859" i="17"/>
  <c r="J1859" i="17"/>
  <c r="AC1859" i="17"/>
  <c r="I1859" i="17"/>
  <c r="H1859" i="17"/>
  <c r="Y1861" i="17"/>
  <c r="R1862" i="17"/>
  <c r="W1861" i="17"/>
  <c r="T1861" i="17"/>
  <c r="Q1860" i="17"/>
  <c r="L1860" i="17" s="1"/>
  <c r="O1860" i="17"/>
  <c r="N1860" i="17"/>
  <c r="F1860" i="17"/>
  <c r="P1860" i="17"/>
  <c r="E1861" i="17"/>
  <c r="M1860" i="17"/>
  <c r="AD1859" i="17" l="1"/>
  <c r="AF1859" i="17"/>
  <c r="AB1859" i="17"/>
  <c r="X1859" i="17"/>
  <c r="AE1860" i="17" s="1"/>
  <c r="G1860" i="17"/>
  <c r="AD1860" i="17"/>
  <c r="J1860" i="17"/>
  <c r="H1860" i="17"/>
  <c r="H1861" i="17" s="1"/>
  <c r="I1860" i="17"/>
  <c r="AA1860" i="17"/>
  <c r="K1860" i="17"/>
  <c r="Y1862" i="17"/>
  <c r="U1861" i="17"/>
  <c r="V1861" i="17"/>
  <c r="R1863" i="17"/>
  <c r="W1862" i="17"/>
  <c r="T1862" i="17"/>
  <c r="Q1861" i="17"/>
  <c r="L1861" i="17" s="1"/>
  <c r="O1861" i="17"/>
  <c r="N1861" i="17"/>
  <c r="M1861" i="17"/>
  <c r="F1861" i="17"/>
  <c r="P1861" i="17"/>
  <c r="E1862" i="17"/>
  <c r="AF1860" i="17" l="1"/>
  <c r="AB1860" i="17"/>
  <c r="AC1860" i="17"/>
  <c r="X1860" i="17"/>
  <c r="AD1861" i="17" s="1"/>
  <c r="J1861" i="17"/>
  <c r="Z1861" i="17"/>
  <c r="S1861" i="17" s="1"/>
  <c r="AA1861" i="17"/>
  <c r="X1861" i="17" s="1"/>
  <c r="K1861" i="17"/>
  <c r="G1861" i="17"/>
  <c r="I1861" i="17"/>
  <c r="Y1863" i="17"/>
  <c r="V1862" i="17"/>
  <c r="U1862" i="17"/>
  <c r="R1864" i="17"/>
  <c r="W1863" i="17"/>
  <c r="T1863" i="17"/>
  <c r="Q1862" i="17"/>
  <c r="L1862" i="17" s="1"/>
  <c r="O1862" i="17"/>
  <c r="N1862" i="17"/>
  <c r="E1863" i="17"/>
  <c r="U1863" i="17" s="1"/>
  <c r="P1862" i="17"/>
  <c r="M1862" i="17"/>
  <c r="F1862" i="17"/>
  <c r="AF1861" i="17" l="1"/>
  <c r="AC1861" i="17"/>
  <c r="AB1861" i="17"/>
  <c r="AB1862" i="17" s="1"/>
  <c r="AE1861" i="17"/>
  <c r="J1862" i="17"/>
  <c r="H1862" i="17"/>
  <c r="Z1862" i="17"/>
  <c r="S1862" i="17" s="1"/>
  <c r="AA1862" i="17"/>
  <c r="X1862" i="17" s="1"/>
  <c r="K1862" i="17"/>
  <c r="AC1862" i="17"/>
  <c r="I1862" i="17"/>
  <c r="AF1862" i="17"/>
  <c r="V1863" i="17"/>
  <c r="Z1863" i="17" s="1"/>
  <c r="AD1862" i="17"/>
  <c r="AE1862" i="17"/>
  <c r="G1862" i="17"/>
  <c r="Y1864" i="17"/>
  <c r="R1865" i="17"/>
  <c r="W1864" i="17"/>
  <c r="T1864" i="17"/>
  <c r="Q1863" i="17"/>
  <c r="L1863" i="17" s="1"/>
  <c r="N1863" i="17"/>
  <c r="O1863" i="17"/>
  <c r="M1863" i="17"/>
  <c r="F1863" i="17"/>
  <c r="E1864" i="17"/>
  <c r="P1863" i="17"/>
  <c r="K1863" i="17" l="1"/>
  <c r="S1863" i="17"/>
  <c r="AA1863" i="17"/>
  <c r="AB1863" i="17"/>
  <c r="AC1863" i="17"/>
  <c r="I1863" i="17"/>
  <c r="J1863" i="17"/>
  <c r="H1863" i="17"/>
  <c r="G1863" i="17"/>
  <c r="AD1863" i="17"/>
  <c r="AF1863" i="17"/>
  <c r="AE1863" i="17"/>
  <c r="Y1865" i="17"/>
  <c r="V1864" i="17"/>
  <c r="U1864" i="17"/>
  <c r="R1866" i="17"/>
  <c r="W1865" i="17"/>
  <c r="T1865" i="17"/>
  <c r="Q1864" i="17"/>
  <c r="L1864" i="17" s="1"/>
  <c r="N1864" i="17"/>
  <c r="O1864" i="17"/>
  <c r="E1865" i="17"/>
  <c r="U1865" i="17" s="1"/>
  <c r="M1864" i="17"/>
  <c r="F1864" i="17"/>
  <c r="P1864" i="17"/>
  <c r="Z1864" i="17" l="1"/>
  <c r="S1864" i="17" s="1"/>
  <c r="X1863" i="17"/>
  <c r="AE1864" i="17" s="1"/>
  <c r="I1864" i="17"/>
  <c r="H1864" i="17"/>
  <c r="G1864" i="17"/>
  <c r="J1864" i="17"/>
  <c r="K1864" i="17"/>
  <c r="AC1864" i="17"/>
  <c r="AA1864" i="17"/>
  <c r="Y1866" i="17"/>
  <c r="V1865" i="17"/>
  <c r="Z1865" i="17" s="1"/>
  <c r="R1867" i="17"/>
  <c r="W1866" i="17"/>
  <c r="T1866" i="17"/>
  <c r="Q1865" i="17"/>
  <c r="L1865" i="17" s="1"/>
  <c r="O1865" i="17"/>
  <c r="N1865" i="17"/>
  <c r="P1865" i="17"/>
  <c r="E1866" i="17"/>
  <c r="V1866" i="17" s="1"/>
  <c r="M1865" i="17"/>
  <c r="F1865" i="17"/>
  <c r="S1865" i="17" l="1"/>
  <c r="G1865" i="17"/>
  <c r="AF1864" i="17"/>
  <c r="X1864" i="17"/>
  <c r="AF1865" i="17" s="1"/>
  <c r="AB1864" i="17"/>
  <c r="AB1865" i="17" s="1"/>
  <c r="AD1864" i="17"/>
  <c r="AD1865" i="17" s="1"/>
  <c r="H1865" i="17"/>
  <c r="AC1865" i="17"/>
  <c r="AA1865" i="17"/>
  <c r="J1865" i="17"/>
  <c r="K1865" i="17"/>
  <c r="I1865" i="17"/>
  <c r="Y1867" i="17"/>
  <c r="U1866" i="17"/>
  <c r="AA1866" i="17" s="1"/>
  <c r="R1868" i="17"/>
  <c r="W1867" i="17"/>
  <c r="T1867" i="17"/>
  <c r="Q1866" i="17"/>
  <c r="L1866" i="17" s="1"/>
  <c r="O1866" i="17"/>
  <c r="N1866" i="17"/>
  <c r="P1866" i="17"/>
  <c r="E1867" i="17"/>
  <c r="U1867" i="17" s="1"/>
  <c r="M1866" i="17"/>
  <c r="F1866" i="17"/>
  <c r="X1865" i="17" l="1"/>
  <c r="AE1865" i="17"/>
  <c r="H1866" i="17"/>
  <c r="Z1866" i="17"/>
  <c r="S1866" i="17" s="1"/>
  <c r="X1866" i="17" s="1"/>
  <c r="K1866" i="17"/>
  <c r="I1866" i="17"/>
  <c r="AB1866" i="17"/>
  <c r="AF1866" i="17"/>
  <c r="J1866" i="17"/>
  <c r="AD1866" i="17"/>
  <c r="AC1866" i="17"/>
  <c r="AE1866" i="17"/>
  <c r="G1866" i="17"/>
  <c r="Y1868" i="17"/>
  <c r="V1867" i="17"/>
  <c r="Z1867" i="17" s="1"/>
  <c r="S1867" i="17" s="1"/>
  <c r="R1869" i="17"/>
  <c r="W1868" i="17"/>
  <c r="T1868" i="17"/>
  <c r="Q1867" i="17"/>
  <c r="L1867" i="17" s="1"/>
  <c r="O1867" i="17"/>
  <c r="N1867" i="17"/>
  <c r="P1867" i="17"/>
  <c r="E1868" i="17"/>
  <c r="F1867" i="17"/>
  <c r="M1867" i="17"/>
  <c r="I1867" i="17" l="1"/>
  <c r="AA1867" i="17"/>
  <c r="X1867" i="17" s="1"/>
  <c r="J1867" i="17"/>
  <c r="AB1867" i="17"/>
  <c r="H1867" i="17"/>
  <c r="G1867" i="17"/>
  <c r="K1867" i="17"/>
  <c r="AF1867" i="17"/>
  <c r="AE1867" i="17"/>
  <c r="AC1867" i="17"/>
  <c r="AD1867" i="17"/>
  <c r="Y1869" i="17"/>
  <c r="V1868" i="17"/>
  <c r="U1868" i="17"/>
  <c r="R1870" i="17"/>
  <c r="W1869" i="17"/>
  <c r="T1869" i="17"/>
  <c r="Q1868" i="17"/>
  <c r="L1868" i="17" s="1"/>
  <c r="O1868" i="17"/>
  <c r="N1868" i="17"/>
  <c r="P1868" i="17"/>
  <c r="E1869" i="17"/>
  <c r="V1869" i="17" s="1"/>
  <c r="M1868" i="17"/>
  <c r="F1868" i="17"/>
  <c r="Z1868" i="17" l="1"/>
  <c r="S1868" i="17" s="1"/>
  <c r="K1868" i="17"/>
  <c r="H1868" i="17"/>
  <c r="G1868" i="17"/>
  <c r="J1868" i="17"/>
  <c r="AE1868" i="17"/>
  <c r="AF1868" i="17"/>
  <c r="AC1868" i="17"/>
  <c r="I1868" i="17"/>
  <c r="AA1868" i="17"/>
  <c r="AB1868" i="17"/>
  <c r="AD1868" i="17"/>
  <c r="Y1870" i="17"/>
  <c r="U1869" i="17"/>
  <c r="AA1869" i="17" s="1"/>
  <c r="R1871" i="17"/>
  <c r="W1870" i="17"/>
  <c r="T1870" i="17"/>
  <c r="Q1869" i="17"/>
  <c r="L1869" i="17" s="1"/>
  <c r="O1869" i="17"/>
  <c r="N1869" i="17"/>
  <c r="F1869" i="17"/>
  <c r="P1869" i="17"/>
  <c r="M1869" i="17"/>
  <c r="E1870" i="17"/>
  <c r="X1868" i="17" l="1"/>
  <c r="K1869" i="17"/>
  <c r="Z1869" i="17"/>
  <c r="S1869" i="17" s="1"/>
  <c r="X1869" i="17" s="1"/>
  <c r="AE1869" i="17"/>
  <c r="AB1869" i="17"/>
  <c r="J1869" i="17"/>
  <c r="AF1869" i="17"/>
  <c r="I1869" i="17"/>
  <c r="H1869" i="17"/>
  <c r="AD1869" i="17"/>
  <c r="G1869" i="17"/>
  <c r="AC1869" i="17"/>
  <c r="Y1871" i="17"/>
  <c r="U1870" i="17"/>
  <c r="V1870" i="17"/>
  <c r="R1872" i="17"/>
  <c r="W1871" i="17"/>
  <c r="T1871" i="17"/>
  <c r="Q1870" i="17"/>
  <c r="L1870" i="17" s="1"/>
  <c r="O1870" i="17"/>
  <c r="N1870" i="17"/>
  <c r="P1870" i="17"/>
  <c r="M1870" i="17"/>
  <c r="F1870" i="17"/>
  <c r="E1871" i="17"/>
  <c r="Z1870" i="17" l="1"/>
  <c r="S1870" i="17" s="1"/>
  <c r="H1870" i="17"/>
  <c r="AA1870" i="17"/>
  <c r="AF1870" i="17"/>
  <c r="AB1870" i="17"/>
  <c r="AD1870" i="17"/>
  <c r="AE1870" i="17"/>
  <c r="AC1870" i="17"/>
  <c r="K1870" i="17"/>
  <c r="J1870" i="17"/>
  <c r="I1870" i="17"/>
  <c r="G1870" i="17"/>
  <c r="Y1872" i="17"/>
  <c r="V1871" i="17"/>
  <c r="U1871" i="17"/>
  <c r="R1873" i="17"/>
  <c r="W1872" i="17"/>
  <c r="T1872" i="17"/>
  <c r="Q1871" i="17"/>
  <c r="L1871" i="17" s="1"/>
  <c r="O1871" i="17"/>
  <c r="N1871" i="17"/>
  <c r="E1872" i="17"/>
  <c r="U1872" i="17" s="1"/>
  <c r="M1871" i="17"/>
  <c r="F1871" i="17"/>
  <c r="P1871" i="17"/>
  <c r="X1870" i="17" l="1"/>
  <c r="AA1871" i="17"/>
  <c r="AF1871" i="17"/>
  <c r="AD1871" i="17"/>
  <c r="AE1871" i="17"/>
  <c r="AC1871" i="17"/>
  <c r="I1871" i="17"/>
  <c r="Z1871" i="17"/>
  <c r="S1871" i="17" s="1"/>
  <c r="J1871" i="17"/>
  <c r="K1871" i="17"/>
  <c r="G1871" i="17"/>
  <c r="AB1871" i="17"/>
  <c r="H1871" i="17"/>
  <c r="Y1873" i="17"/>
  <c r="V1872" i="17"/>
  <c r="AA1872" i="17" s="1"/>
  <c r="R1874" i="17"/>
  <c r="W1873" i="17"/>
  <c r="T1873" i="17"/>
  <c r="Q1872" i="17"/>
  <c r="L1872" i="17" s="1"/>
  <c r="O1872" i="17"/>
  <c r="N1872" i="17"/>
  <c r="F1872" i="17"/>
  <c r="P1872" i="17"/>
  <c r="E1873" i="17"/>
  <c r="M1872" i="17"/>
  <c r="X1871" i="17" l="1"/>
  <c r="AD1872" i="17" s="1"/>
  <c r="J1872" i="17"/>
  <c r="Z1872" i="17"/>
  <c r="S1872" i="17" s="1"/>
  <c r="H1872" i="17"/>
  <c r="G1872" i="17"/>
  <c r="K1872" i="17"/>
  <c r="AF1872" i="17"/>
  <c r="I1872" i="17"/>
  <c r="Y1874" i="17"/>
  <c r="V1873" i="17"/>
  <c r="U1873" i="17"/>
  <c r="R1875" i="17"/>
  <c r="W1874" i="17"/>
  <c r="T1874" i="17"/>
  <c r="Q1873" i="17"/>
  <c r="L1873" i="17" s="1"/>
  <c r="O1873" i="17"/>
  <c r="N1873" i="17"/>
  <c r="E1874" i="17"/>
  <c r="U1874" i="17" s="1"/>
  <c r="F1873" i="17"/>
  <c r="M1873" i="17"/>
  <c r="P1873" i="17"/>
  <c r="AC1872" i="17" l="1"/>
  <c r="X1872" i="17"/>
  <c r="AB1872" i="17"/>
  <c r="AE1872" i="17"/>
  <c r="I1873" i="17"/>
  <c r="G1873" i="17"/>
  <c r="H1873" i="17"/>
  <c r="H1874" i="17" s="1"/>
  <c r="Z1873" i="17"/>
  <c r="S1873" i="17" s="1"/>
  <c r="AA1873" i="17"/>
  <c r="J1873" i="17"/>
  <c r="K1873" i="17"/>
  <c r="AB1873" i="17"/>
  <c r="AC1873" i="17"/>
  <c r="AE1873" i="17"/>
  <c r="AF1873" i="17"/>
  <c r="AD1873" i="17"/>
  <c r="Y1875" i="17"/>
  <c r="V1874" i="17"/>
  <c r="AA1874" i="17" s="1"/>
  <c r="R1876" i="17"/>
  <c r="W1875" i="17"/>
  <c r="T1875" i="17"/>
  <c r="Q1874" i="17"/>
  <c r="L1874" i="17" s="1"/>
  <c r="O1874" i="17"/>
  <c r="N1874" i="17"/>
  <c r="M1874" i="17"/>
  <c r="F1874" i="17"/>
  <c r="E1875" i="17"/>
  <c r="P1874" i="17"/>
  <c r="K1874" i="17" l="1"/>
  <c r="X1873" i="17"/>
  <c r="AD1874" i="17" s="1"/>
  <c r="Z1874" i="17"/>
  <c r="S1874" i="17" s="1"/>
  <c r="J1874" i="17"/>
  <c r="I1874" i="17"/>
  <c r="G1874" i="17"/>
  <c r="Y1876" i="17"/>
  <c r="V1875" i="17"/>
  <c r="U1875" i="17"/>
  <c r="R1877" i="17"/>
  <c r="W1876" i="17"/>
  <c r="T1876" i="17"/>
  <c r="Q1875" i="17"/>
  <c r="L1875" i="17" s="1"/>
  <c r="O1875" i="17"/>
  <c r="N1875" i="17"/>
  <c r="E1876" i="17"/>
  <c r="U1876" i="17" s="1"/>
  <c r="F1875" i="17"/>
  <c r="M1875" i="17"/>
  <c r="P1875" i="17"/>
  <c r="AC1874" i="17" l="1"/>
  <c r="AF1874" i="17"/>
  <c r="AB1874" i="17"/>
  <c r="X1874" i="17"/>
  <c r="K1875" i="17"/>
  <c r="AE1874" i="17"/>
  <c r="AE1875" i="17" s="1"/>
  <c r="G1875" i="17"/>
  <c r="H1875" i="17"/>
  <c r="Z1875" i="17"/>
  <c r="S1875" i="17" s="1"/>
  <c r="AA1875" i="17"/>
  <c r="I1875" i="17"/>
  <c r="J1875" i="17"/>
  <c r="AB1875" i="17"/>
  <c r="V1876" i="17"/>
  <c r="Z1876" i="17" s="1"/>
  <c r="S1876" i="17" s="1"/>
  <c r="Y1877" i="17"/>
  <c r="R1878" i="17"/>
  <c r="W1877" i="17"/>
  <c r="T1877" i="17"/>
  <c r="Q1876" i="17"/>
  <c r="L1876" i="17" s="1"/>
  <c r="O1876" i="17"/>
  <c r="N1876" i="17"/>
  <c r="E1877" i="17"/>
  <c r="M1876" i="17"/>
  <c r="P1876" i="17"/>
  <c r="F1876" i="17"/>
  <c r="AC1875" i="17" l="1"/>
  <c r="AD1875" i="17"/>
  <c r="AF1875" i="17"/>
  <c r="X1875" i="17"/>
  <c r="AB1876" i="17" s="1"/>
  <c r="H1876" i="17"/>
  <c r="AA1876" i="17"/>
  <c r="X1876" i="17" s="1"/>
  <c r="AD1876" i="17"/>
  <c r="K1876" i="17"/>
  <c r="I1876" i="17"/>
  <c r="G1876" i="17"/>
  <c r="AE1876" i="17"/>
  <c r="J1876" i="17"/>
  <c r="AF1876" i="17"/>
  <c r="Y1878" i="17"/>
  <c r="U1877" i="17"/>
  <c r="V1877" i="17"/>
  <c r="R1879" i="17"/>
  <c r="W1878" i="17"/>
  <c r="T1878" i="17"/>
  <c r="Q1877" i="17"/>
  <c r="L1877" i="17" s="1"/>
  <c r="O1877" i="17"/>
  <c r="N1877" i="17"/>
  <c r="P1877" i="17"/>
  <c r="E1878" i="17"/>
  <c r="M1877" i="17"/>
  <c r="F1877" i="17"/>
  <c r="AC1876" i="17" l="1"/>
  <c r="H1877" i="17"/>
  <c r="Z1877" i="17"/>
  <c r="S1877" i="17" s="1"/>
  <c r="I1877" i="17"/>
  <c r="J1877" i="17"/>
  <c r="AA1877" i="17"/>
  <c r="AE1877" i="17"/>
  <c r="G1877" i="17"/>
  <c r="AD1877" i="17"/>
  <c r="K1877" i="17"/>
  <c r="AB1877" i="17"/>
  <c r="AF1877" i="17"/>
  <c r="AC1877" i="17"/>
  <c r="Y1879" i="17"/>
  <c r="X1877" i="17"/>
  <c r="V1878" i="17"/>
  <c r="U1878" i="17"/>
  <c r="R1880" i="17"/>
  <c r="W1879" i="17"/>
  <c r="T1879" i="17"/>
  <c r="Q1878" i="17"/>
  <c r="L1878" i="17" s="1"/>
  <c r="O1878" i="17"/>
  <c r="N1878" i="17"/>
  <c r="P1878" i="17"/>
  <c r="F1878" i="17"/>
  <c r="H1878" i="17" s="1"/>
  <c r="M1878" i="17"/>
  <c r="E1879" i="17"/>
  <c r="Z1878" i="17" l="1"/>
  <c r="S1878" i="17" s="1"/>
  <c r="AA1878" i="17"/>
  <c r="AE1878" i="17"/>
  <c r="AB1878" i="17"/>
  <c r="G1878" i="17"/>
  <c r="AC1878" i="17"/>
  <c r="K1878" i="17"/>
  <c r="J1878" i="17"/>
  <c r="I1878" i="17"/>
  <c r="AF1878" i="17"/>
  <c r="AD1878" i="17"/>
  <c r="Y1880" i="17"/>
  <c r="U1879" i="17"/>
  <c r="V1879" i="17"/>
  <c r="R1881" i="17"/>
  <c r="W1880" i="17"/>
  <c r="T1880" i="17"/>
  <c r="Q1879" i="17"/>
  <c r="L1879" i="17" s="1"/>
  <c r="O1879" i="17"/>
  <c r="N1879" i="17"/>
  <c r="M1879" i="17"/>
  <c r="F1879" i="17"/>
  <c r="H1879" i="17" s="1"/>
  <c r="P1879" i="17"/>
  <c r="E1880" i="17"/>
  <c r="X1878" i="17" l="1"/>
  <c r="AD1879" i="17" s="1"/>
  <c r="Z1879" i="17"/>
  <c r="S1879" i="17" s="1"/>
  <c r="AA1879" i="17"/>
  <c r="J1879" i="17"/>
  <c r="G1879" i="17"/>
  <c r="I1879" i="17"/>
  <c r="K1879" i="17"/>
  <c r="Y1881" i="17"/>
  <c r="U1880" i="17"/>
  <c r="V1880" i="17"/>
  <c r="R1882" i="17"/>
  <c r="W1881" i="17"/>
  <c r="T1881" i="17"/>
  <c r="Q1880" i="17"/>
  <c r="L1880" i="17" s="1"/>
  <c r="O1880" i="17"/>
  <c r="N1880" i="17"/>
  <c r="E1881" i="17"/>
  <c r="V1881" i="17" s="1"/>
  <c r="M1880" i="17"/>
  <c r="P1880" i="17"/>
  <c r="F1880" i="17"/>
  <c r="X1879" i="17" l="1"/>
  <c r="AE1879" i="17"/>
  <c r="AF1879" i="17"/>
  <c r="AC1879" i="17"/>
  <c r="AB1879" i="17"/>
  <c r="Z1880" i="17"/>
  <c r="S1880" i="17" s="1"/>
  <c r="J1880" i="17"/>
  <c r="AA1880" i="17"/>
  <c r="G1880" i="17"/>
  <c r="K1880" i="17"/>
  <c r="I1880" i="17"/>
  <c r="H1880" i="17"/>
  <c r="Y1882" i="17"/>
  <c r="U1881" i="17"/>
  <c r="AA1881" i="17" s="1"/>
  <c r="R1883" i="17"/>
  <c r="W1882" i="17"/>
  <c r="T1882" i="17"/>
  <c r="Q1881" i="17"/>
  <c r="L1881" i="17" s="1"/>
  <c r="O1881" i="17"/>
  <c r="N1881" i="17"/>
  <c r="M1881" i="17"/>
  <c r="F1881" i="17"/>
  <c r="P1881" i="17"/>
  <c r="E1882" i="17"/>
  <c r="AC1880" i="17" l="1"/>
  <c r="AE1880" i="17"/>
  <c r="X1880" i="17"/>
  <c r="AD1880" i="17"/>
  <c r="AD1881" i="17" s="1"/>
  <c r="AF1880" i="17"/>
  <c r="AF1881" i="17" s="1"/>
  <c r="AB1880" i="17"/>
  <c r="AB1881" i="17" s="1"/>
  <c r="G1881" i="17"/>
  <c r="H1881" i="17"/>
  <c r="Z1881" i="17"/>
  <c r="S1881" i="17" s="1"/>
  <c r="I1881" i="17"/>
  <c r="K1881" i="17"/>
  <c r="J1881" i="17"/>
  <c r="Y1883" i="17"/>
  <c r="U1882" i="17"/>
  <c r="V1882" i="17"/>
  <c r="R1884" i="17"/>
  <c r="W1883" i="17"/>
  <c r="T1883" i="17"/>
  <c r="Q1882" i="17"/>
  <c r="L1882" i="17" s="1"/>
  <c r="O1882" i="17"/>
  <c r="N1882" i="17"/>
  <c r="E1883" i="17"/>
  <c r="V1883" i="17" s="1"/>
  <c r="M1882" i="17"/>
  <c r="P1882" i="17"/>
  <c r="F1882" i="17"/>
  <c r="AC1881" i="17" l="1"/>
  <c r="AE1881" i="17"/>
  <c r="X1881" i="17"/>
  <c r="AB1882" i="17" s="1"/>
  <c r="H1882" i="17"/>
  <c r="Z1882" i="17"/>
  <c r="S1882" i="17" s="1"/>
  <c r="AA1882" i="17"/>
  <c r="J1882" i="17"/>
  <c r="K1882" i="17"/>
  <c r="G1882" i="17"/>
  <c r="I1882" i="17"/>
  <c r="AC1882" i="17"/>
  <c r="AF1882" i="17"/>
  <c r="AD1882" i="17"/>
  <c r="Y1884" i="17"/>
  <c r="U1883" i="17"/>
  <c r="AA1883" i="17" s="1"/>
  <c r="R1885" i="17"/>
  <c r="W1884" i="17"/>
  <c r="T1884" i="17"/>
  <c r="Q1883" i="17"/>
  <c r="L1883" i="17" s="1"/>
  <c r="O1883" i="17"/>
  <c r="N1883" i="17"/>
  <c r="P1883" i="17"/>
  <c r="E1884" i="17"/>
  <c r="U1884" i="17" s="1"/>
  <c r="F1883" i="17"/>
  <c r="M1883" i="17"/>
  <c r="AE1882" i="17" l="1"/>
  <c r="H1883" i="17"/>
  <c r="X1882" i="17"/>
  <c r="AE1883" i="17" s="1"/>
  <c r="Z1883" i="17"/>
  <c r="S1883" i="17" s="1"/>
  <c r="AD1883" i="17"/>
  <c r="I1883" i="17"/>
  <c r="AF1883" i="17"/>
  <c r="AB1883" i="17"/>
  <c r="G1883" i="17"/>
  <c r="K1883" i="17"/>
  <c r="J1883" i="17"/>
  <c r="Y1885" i="17"/>
  <c r="V1884" i="17"/>
  <c r="Z1884" i="17" s="1"/>
  <c r="S1884" i="17" s="1"/>
  <c r="R1886" i="17"/>
  <c r="W1885" i="17"/>
  <c r="T1885" i="17"/>
  <c r="Q1884" i="17"/>
  <c r="L1884" i="17" s="1"/>
  <c r="O1884" i="17"/>
  <c r="N1884" i="17"/>
  <c r="M1884" i="17"/>
  <c r="F1884" i="17"/>
  <c r="E1885" i="17"/>
  <c r="P1884" i="17"/>
  <c r="AC1883" i="17" l="1"/>
  <c r="X1883" i="17"/>
  <c r="AB1884" i="17" s="1"/>
  <c r="AA1884" i="17"/>
  <c r="X1884" i="17" s="1"/>
  <c r="G1884" i="17"/>
  <c r="AE1884" i="17"/>
  <c r="AD1884" i="17"/>
  <c r="AC1884" i="17"/>
  <c r="H1884" i="17"/>
  <c r="I1884" i="17"/>
  <c r="AF1884" i="17"/>
  <c r="K1884" i="17"/>
  <c r="J1884" i="17"/>
  <c r="Y1886" i="17"/>
  <c r="V1885" i="17"/>
  <c r="U1885" i="17"/>
  <c r="R1887" i="17"/>
  <c r="W1886" i="17"/>
  <c r="T1886" i="17"/>
  <c r="Q1885" i="17"/>
  <c r="L1885" i="17" s="1"/>
  <c r="O1885" i="17"/>
  <c r="N1885" i="17"/>
  <c r="P1885" i="17"/>
  <c r="E1886" i="17"/>
  <c r="F1885" i="17"/>
  <c r="M1885" i="17"/>
  <c r="G1885" i="17" l="1"/>
  <c r="Z1885" i="17"/>
  <c r="S1885" i="17" s="1"/>
  <c r="H1885" i="17"/>
  <c r="J1885" i="17"/>
  <c r="AD1885" i="17"/>
  <c r="I1885" i="17"/>
  <c r="AA1885" i="17"/>
  <c r="K1885" i="17"/>
  <c r="K1886" i="17" s="1"/>
  <c r="AC1885" i="17"/>
  <c r="AB1885" i="17"/>
  <c r="AF1885" i="17"/>
  <c r="AE1885" i="17"/>
  <c r="Y1887" i="17"/>
  <c r="V1886" i="17"/>
  <c r="R1888" i="17"/>
  <c r="W1887" i="17"/>
  <c r="T1887" i="17"/>
  <c r="U1886" i="17"/>
  <c r="Q1886" i="17"/>
  <c r="L1886" i="17" s="1"/>
  <c r="O1886" i="17"/>
  <c r="N1886" i="17"/>
  <c r="E1887" i="17"/>
  <c r="U1887" i="17" s="1"/>
  <c r="F1886" i="17"/>
  <c r="P1886" i="17"/>
  <c r="M1886" i="17"/>
  <c r="G1886" i="17" l="1"/>
  <c r="X1885" i="17"/>
  <c r="AD1886" i="17" s="1"/>
  <c r="AA1886" i="17"/>
  <c r="I1886" i="17"/>
  <c r="Z1886" i="17"/>
  <c r="S1886" i="17" s="1"/>
  <c r="V1887" i="17"/>
  <c r="AA1887" i="17" s="1"/>
  <c r="J1886" i="17"/>
  <c r="H1886" i="17"/>
  <c r="Y1888" i="17"/>
  <c r="R1889" i="17"/>
  <c r="W1888" i="17"/>
  <c r="T1888" i="17"/>
  <c r="Q1887" i="17"/>
  <c r="L1887" i="17" s="1"/>
  <c r="O1887" i="17"/>
  <c r="N1887" i="17"/>
  <c r="F1887" i="17"/>
  <c r="G1887" i="17" s="1"/>
  <c r="P1887" i="17"/>
  <c r="E1888" i="17"/>
  <c r="M1887" i="17"/>
  <c r="AB1886" i="17" l="1"/>
  <c r="H1887" i="17"/>
  <c r="AE1886" i="17"/>
  <c r="J1887" i="17"/>
  <c r="AF1886" i="17"/>
  <c r="AC1886" i="17"/>
  <c r="X1886" i="17"/>
  <c r="I1887" i="17"/>
  <c r="K1887" i="17"/>
  <c r="Z1887" i="17"/>
  <c r="S1887" i="17" s="1"/>
  <c r="Y1889" i="17"/>
  <c r="V1888" i="17"/>
  <c r="U1888" i="17"/>
  <c r="R1890" i="17"/>
  <c r="W1889" i="17"/>
  <c r="T1889" i="17"/>
  <c r="Q1888" i="17"/>
  <c r="L1888" i="17" s="1"/>
  <c r="N1888" i="17"/>
  <c r="O1888" i="17"/>
  <c r="F1888" i="17"/>
  <c r="P1888" i="17"/>
  <c r="M1888" i="17"/>
  <c r="E1889" i="17"/>
  <c r="Z1888" i="17" l="1"/>
  <c r="AB1887" i="17"/>
  <c r="AC1887" i="17"/>
  <c r="AF1887" i="17"/>
  <c r="X1887" i="17"/>
  <c r="I1888" i="17"/>
  <c r="AE1887" i="17"/>
  <c r="AD1887" i="17"/>
  <c r="S1888" i="17"/>
  <c r="J1888" i="17"/>
  <c r="G1888" i="17"/>
  <c r="AA1888" i="17"/>
  <c r="H1888" i="17"/>
  <c r="K1888" i="17"/>
  <c r="Y1890" i="17"/>
  <c r="V1889" i="17"/>
  <c r="U1889" i="17"/>
  <c r="R1891" i="17"/>
  <c r="W1890" i="17"/>
  <c r="T1890" i="17"/>
  <c r="Q1889" i="17"/>
  <c r="L1889" i="17" s="1"/>
  <c r="O1889" i="17"/>
  <c r="N1889" i="17"/>
  <c r="E1890" i="17"/>
  <c r="V1890" i="17" s="1"/>
  <c r="M1889" i="17"/>
  <c r="F1889" i="17"/>
  <c r="P1889" i="17"/>
  <c r="AB1888" i="17" l="1"/>
  <c r="I1889" i="17"/>
  <c r="AC1888" i="17"/>
  <c r="AD1888" i="17"/>
  <c r="AE1888" i="17"/>
  <c r="AF1888" i="17"/>
  <c r="X1888" i="17"/>
  <c r="AB1889" i="17" s="1"/>
  <c r="AA1889" i="17"/>
  <c r="U1890" i="17"/>
  <c r="Z1890" i="17" s="1"/>
  <c r="Z1889" i="17"/>
  <c r="S1889" i="17" s="1"/>
  <c r="H1889" i="17"/>
  <c r="K1889" i="17"/>
  <c r="G1889" i="17"/>
  <c r="J1889" i="17"/>
  <c r="Y1891" i="17"/>
  <c r="R1892" i="17"/>
  <c r="W1891" i="17"/>
  <c r="T1891" i="17"/>
  <c r="Q1890" i="17"/>
  <c r="L1890" i="17" s="1"/>
  <c r="O1890" i="17"/>
  <c r="N1890" i="17"/>
  <c r="P1890" i="17"/>
  <c r="M1890" i="17"/>
  <c r="E1891" i="17"/>
  <c r="F1890" i="17"/>
  <c r="I1890" i="17" l="1"/>
  <c r="AC1889" i="17"/>
  <c r="AE1889" i="17"/>
  <c r="AF1889" i="17"/>
  <c r="AD1889" i="17"/>
  <c r="X1889" i="17"/>
  <c r="AE1890" i="17" s="1"/>
  <c r="S1890" i="17"/>
  <c r="AA1890" i="17"/>
  <c r="K1890" i="17"/>
  <c r="H1890" i="17"/>
  <c r="G1890" i="17"/>
  <c r="J1890" i="17"/>
  <c r="Y1892" i="17"/>
  <c r="U1891" i="17"/>
  <c r="V1891" i="17"/>
  <c r="R1893" i="17"/>
  <c r="W1892" i="17"/>
  <c r="T1892" i="17"/>
  <c r="Q1891" i="17"/>
  <c r="L1891" i="17" s="1"/>
  <c r="O1891" i="17"/>
  <c r="N1891" i="17"/>
  <c r="E1892" i="17"/>
  <c r="V1892" i="17" s="1"/>
  <c r="M1891" i="17"/>
  <c r="F1891" i="17"/>
  <c r="I1891" i="17" s="1"/>
  <c r="P1891" i="17"/>
  <c r="AC1890" i="17" l="1"/>
  <c r="AF1890" i="17"/>
  <c r="AB1890" i="17"/>
  <c r="AD1890" i="17"/>
  <c r="X1890" i="17"/>
  <c r="Z1891" i="17"/>
  <c r="S1891" i="17" s="1"/>
  <c r="AA1891" i="17"/>
  <c r="AE1891" i="17"/>
  <c r="J1891" i="17"/>
  <c r="G1891" i="17"/>
  <c r="U1892" i="17"/>
  <c r="Z1892" i="17" s="1"/>
  <c r="H1891" i="17"/>
  <c r="K1891" i="17"/>
  <c r="Y1893" i="17"/>
  <c r="R1894" i="17"/>
  <c r="W1893" i="17"/>
  <c r="T1893" i="17"/>
  <c r="Q1892" i="17"/>
  <c r="L1892" i="17" s="1"/>
  <c r="O1892" i="17"/>
  <c r="N1892" i="17"/>
  <c r="M1892" i="17"/>
  <c r="F1892" i="17"/>
  <c r="P1892" i="17"/>
  <c r="E1893" i="17"/>
  <c r="AF1891" i="17" l="1"/>
  <c r="AC1891" i="17"/>
  <c r="S1892" i="17"/>
  <c r="AD1891" i="17"/>
  <c r="AB1891" i="17"/>
  <c r="X1891" i="17"/>
  <c r="AD1892" i="17" s="1"/>
  <c r="AA1892" i="17"/>
  <c r="J1892" i="17"/>
  <c r="K1892" i="17"/>
  <c r="H1892" i="17"/>
  <c r="G1892" i="17"/>
  <c r="I1892" i="17"/>
  <c r="Y1894" i="17"/>
  <c r="U1893" i="17"/>
  <c r="V1893" i="17"/>
  <c r="R1895" i="17"/>
  <c r="W1894" i="17"/>
  <c r="T1894" i="17"/>
  <c r="Q1893" i="17"/>
  <c r="L1893" i="17" s="1"/>
  <c r="O1893" i="17"/>
  <c r="N1893" i="17"/>
  <c r="E1894" i="17"/>
  <c r="U1894" i="17" s="1"/>
  <c r="F1893" i="17"/>
  <c r="P1893" i="17"/>
  <c r="M1893" i="17"/>
  <c r="AE1892" i="17" l="1"/>
  <c r="X1892" i="17"/>
  <c r="AF1892" i="17"/>
  <c r="AC1892" i="17"/>
  <c r="AC1893" i="17" s="1"/>
  <c r="AB1892" i="17"/>
  <c r="AA1893" i="17"/>
  <c r="J1893" i="17"/>
  <c r="Z1893" i="17"/>
  <c r="S1893" i="17" s="1"/>
  <c r="G1893" i="17"/>
  <c r="I1893" i="17"/>
  <c r="AD1893" i="17"/>
  <c r="AE1893" i="17"/>
  <c r="H1893" i="17"/>
  <c r="AB1893" i="17"/>
  <c r="K1893" i="17"/>
  <c r="AF1893" i="17"/>
  <c r="Y1895" i="17"/>
  <c r="V1894" i="17"/>
  <c r="AA1894" i="17" s="1"/>
  <c r="R1896" i="17"/>
  <c r="W1895" i="17"/>
  <c r="T1895" i="17"/>
  <c r="Q1894" i="17"/>
  <c r="L1894" i="17" s="1"/>
  <c r="O1894" i="17"/>
  <c r="N1894" i="17"/>
  <c r="E1895" i="17"/>
  <c r="M1894" i="17"/>
  <c r="P1894" i="17"/>
  <c r="F1894" i="17"/>
  <c r="X1893" i="17" l="1"/>
  <c r="AF1894" i="17" s="1"/>
  <c r="J1894" i="17"/>
  <c r="Z1894" i="17"/>
  <c r="S1894" i="17" s="1"/>
  <c r="G1894" i="17"/>
  <c r="AE1894" i="17"/>
  <c r="K1894" i="17"/>
  <c r="AB1894" i="17"/>
  <c r="AC1894" i="17"/>
  <c r="I1894" i="17"/>
  <c r="H1894" i="17"/>
  <c r="Y1896" i="17"/>
  <c r="U1895" i="17"/>
  <c r="V1895" i="17"/>
  <c r="R1897" i="17"/>
  <c r="W1896" i="17"/>
  <c r="T1896" i="17"/>
  <c r="Q1895" i="17"/>
  <c r="L1895" i="17" s="1"/>
  <c r="O1895" i="17"/>
  <c r="N1895" i="17"/>
  <c r="M1895" i="17"/>
  <c r="P1895" i="17"/>
  <c r="E1896" i="17"/>
  <c r="F1895" i="17"/>
  <c r="AD1894" i="17" l="1"/>
  <c r="X1894" i="17"/>
  <c r="AB1895" i="17" s="1"/>
  <c r="AA1895" i="17"/>
  <c r="H1895" i="17"/>
  <c r="Z1895" i="17"/>
  <c r="S1895" i="17" s="1"/>
  <c r="AF1895" i="17"/>
  <c r="K1895" i="17"/>
  <c r="AE1895" i="17"/>
  <c r="AD1895" i="17"/>
  <c r="I1895" i="17"/>
  <c r="AC1895" i="17"/>
  <c r="J1895" i="17"/>
  <c r="G1895" i="17"/>
  <c r="Y1897" i="17"/>
  <c r="U1896" i="17"/>
  <c r="V1896" i="17"/>
  <c r="R1898" i="17"/>
  <c r="W1897" i="17"/>
  <c r="T1897" i="17"/>
  <c r="Q1896" i="17"/>
  <c r="L1896" i="17" s="1"/>
  <c r="O1896" i="17"/>
  <c r="N1896" i="17"/>
  <c r="E1897" i="17"/>
  <c r="U1897" i="17" s="1"/>
  <c r="M1896" i="17"/>
  <c r="P1896" i="17"/>
  <c r="F1896" i="17"/>
  <c r="X1895" i="17" l="1"/>
  <c r="AC1896" i="17" s="1"/>
  <c r="Z1896" i="17"/>
  <c r="S1896" i="17" s="1"/>
  <c r="AA1896" i="17"/>
  <c r="G1896" i="17"/>
  <c r="I1896" i="17"/>
  <c r="J1896" i="17"/>
  <c r="V1897" i="17"/>
  <c r="AA1897" i="17" s="1"/>
  <c r="K1896" i="17"/>
  <c r="H1896" i="17"/>
  <c r="Y1898" i="17"/>
  <c r="R1899" i="17"/>
  <c r="W1898" i="17"/>
  <c r="T1898" i="17"/>
  <c r="Q1897" i="17"/>
  <c r="L1897" i="17" s="1"/>
  <c r="O1897" i="17"/>
  <c r="N1897" i="17"/>
  <c r="M1897" i="17"/>
  <c r="E1898" i="17"/>
  <c r="P1897" i="17"/>
  <c r="F1897" i="17"/>
  <c r="AF1896" i="17" l="1"/>
  <c r="AD1896" i="17"/>
  <c r="AB1896" i="17"/>
  <c r="AE1896" i="17"/>
  <c r="G1897" i="17"/>
  <c r="X1896" i="17"/>
  <c r="AD1897" i="17" s="1"/>
  <c r="H1897" i="17"/>
  <c r="Z1897" i="17"/>
  <c r="S1897" i="17" s="1"/>
  <c r="X1897" i="17" s="1"/>
  <c r="K1897" i="17"/>
  <c r="J1897" i="17"/>
  <c r="I1897" i="17"/>
  <c r="Y1899" i="17"/>
  <c r="V1898" i="17"/>
  <c r="U1898" i="17"/>
  <c r="R1900" i="17"/>
  <c r="W1899" i="17"/>
  <c r="T1899" i="17"/>
  <c r="Q1898" i="17"/>
  <c r="L1898" i="17" s="1"/>
  <c r="N1898" i="17"/>
  <c r="O1898" i="17"/>
  <c r="E1899" i="17"/>
  <c r="U1899" i="17" s="1"/>
  <c r="M1898" i="17"/>
  <c r="P1898" i="17"/>
  <c r="F1898" i="17"/>
  <c r="AF1897" i="17" l="1"/>
  <c r="AB1897" i="17"/>
  <c r="AB1898" i="17" s="1"/>
  <c r="AE1897" i="17"/>
  <c r="AC1897" i="17"/>
  <c r="AC1898" i="17" s="1"/>
  <c r="H1898" i="17"/>
  <c r="AE1898" i="17"/>
  <c r="AA1898" i="17"/>
  <c r="Z1898" i="17"/>
  <c r="S1898" i="17" s="1"/>
  <c r="X1898" i="17" s="1"/>
  <c r="I1898" i="17"/>
  <c r="AF1898" i="17"/>
  <c r="AD1898" i="17"/>
  <c r="J1898" i="17"/>
  <c r="K1898" i="17"/>
  <c r="G1898" i="17"/>
  <c r="Y1900" i="17"/>
  <c r="V1899" i="17"/>
  <c r="Z1899" i="17" s="1"/>
  <c r="R1901" i="17"/>
  <c r="W1900" i="17"/>
  <c r="T1900" i="17"/>
  <c r="Q1899" i="17"/>
  <c r="L1899" i="17" s="1"/>
  <c r="N1899" i="17"/>
  <c r="O1899" i="17"/>
  <c r="F1899" i="17"/>
  <c r="G1899" i="17" s="1"/>
  <c r="P1899" i="17"/>
  <c r="M1899" i="17"/>
  <c r="E1900" i="17"/>
  <c r="U1900" i="17" s="1"/>
  <c r="S1899" i="17" l="1"/>
  <c r="I1899" i="17"/>
  <c r="K1899" i="17"/>
  <c r="AA1899" i="17"/>
  <c r="AD1899" i="17"/>
  <c r="AB1899" i="17"/>
  <c r="AC1899" i="17"/>
  <c r="AF1899" i="17"/>
  <c r="AE1899" i="17"/>
  <c r="H1899" i="17"/>
  <c r="J1899" i="17"/>
  <c r="Y1901" i="17"/>
  <c r="V1900" i="17"/>
  <c r="Z1900" i="17" s="1"/>
  <c r="R1902" i="17"/>
  <c r="W1901" i="17"/>
  <c r="T1901" i="17"/>
  <c r="Q1900" i="17"/>
  <c r="L1900" i="17" s="1"/>
  <c r="O1900" i="17"/>
  <c r="N1900" i="17"/>
  <c r="E1901" i="17"/>
  <c r="M1900" i="17"/>
  <c r="P1900" i="17"/>
  <c r="F1900" i="17"/>
  <c r="X1899" i="17" l="1"/>
  <c r="S1900" i="17"/>
  <c r="AA1900" i="17"/>
  <c r="H1900" i="17"/>
  <c r="AC1900" i="17"/>
  <c r="AB1900" i="17"/>
  <c r="G1900" i="17"/>
  <c r="J1900" i="17"/>
  <c r="K1900" i="17"/>
  <c r="AD1900" i="17"/>
  <c r="I1900" i="17"/>
  <c r="AE1900" i="17"/>
  <c r="AF1900" i="17"/>
  <c r="Y1902" i="17"/>
  <c r="U1901" i="17"/>
  <c r="V1901" i="17"/>
  <c r="R1903" i="17"/>
  <c r="W1902" i="17"/>
  <c r="T1902" i="17"/>
  <c r="Q1901" i="17"/>
  <c r="L1901" i="17" s="1"/>
  <c r="O1901" i="17"/>
  <c r="N1901" i="17"/>
  <c r="P1901" i="17"/>
  <c r="F1901" i="17"/>
  <c r="E1902" i="17"/>
  <c r="M1901" i="17"/>
  <c r="X1900" i="17" l="1"/>
  <c r="Z1901" i="17"/>
  <c r="S1901" i="17" s="1"/>
  <c r="H1901" i="17"/>
  <c r="AA1901" i="17"/>
  <c r="G1901" i="17"/>
  <c r="AD1901" i="17"/>
  <c r="AE1901" i="17"/>
  <c r="AB1901" i="17"/>
  <c r="J1901" i="17"/>
  <c r="K1901" i="17"/>
  <c r="AF1901" i="17"/>
  <c r="AC1901" i="17"/>
  <c r="I1901" i="17"/>
  <c r="Y1903" i="17"/>
  <c r="V1902" i="17"/>
  <c r="X1901" i="17"/>
  <c r="U1902" i="17"/>
  <c r="R1904" i="17"/>
  <c r="W1903" i="17"/>
  <c r="T1903" i="17"/>
  <c r="Q1902" i="17"/>
  <c r="L1902" i="17" s="1"/>
  <c r="O1902" i="17"/>
  <c r="N1902" i="17"/>
  <c r="E1903" i="17"/>
  <c r="V1903" i="17" s="1"/>
  <c r="F1902" i="17"/>
  <c r="M1902" i="17"/>
  <c r="P1902" i="17"/>
  <c r="J1902" i="17" l="1"/>
  <c r="AA1902" i="17"/>
  <c r="Z1902" i="17"/>
  <c r="S1902" i="17" s="1"/>
  <c r="K1902" i="17"/>
  <c r="I1902" i="17"/>
  <c r="U1903" i="17"/>
  <c r="AA1903" i="17" s="1"/>
  <c r="AC1902" i="17"/>
  <c r="H1902" i="17"/>
  <c r="H1903" i="17" s="1"/>
  <c r="G1902" i="17"/>
  <c r="AF1902" i="17"/>
  <c r="AD1902" i="17"/>
  <c r="AE1902" i="17"/>
  <c r="AB1902" i="17"/>
  <c r="Y1904" i="17"/>
  <c r="R1905" i="17"/>
  <c r="W1904" i="17"/>
  <c r="T1904" i="17"/>
  <c r="Q1903" i="17"/>
  <c r="L1903" i="17" s="1"/>
  <c r="O1903" i="17"/>
  <c r="N1903" i="17"/>
  <c r="E1904" i="17"/>
  <c r="U1904" i="17" s="1"/>
  <c r="M1903" i="17"/>
  <c r="F1903" i="17"/>
  <c r="P1903" i="17"/>
  <c r="X1902" i="17" l="1"/>
  <c r="AD1903" i="17" s="1"/>
  <c r="Z1903" i="17"/>
  <c r="S1903" i="17" s="1"/>
  <c r="J1903" i="17"/>
  <c r="K1903" i="17"/>
  <c r="G1903" i="17"/>
  <c r="I1903" i="17"/>
  <c r="Y1905" i="17"/>
  <c r="V1904" i="17"/>
  <c r="AA1904" i="17" s="1"/>
  <c r="R1906" i="17"/>
  <c r="W1905" i="17"/>
  <c r="T1905" i="17"/>
  <c r="Q1904" i="17"/>
  <c r="L1904" i="17" s="1"/>
  <c r="O1904" i="17"/>
  <c r="N1904" i="17"/>
  <c r="P1904" i="17"/>
  <c r="E1905" i="17"/>
  <c r="V1905" i="17" s="1"/>
  <c r="M1904" i="17"/>
  <c r="F1904" i="17"/>
  <c r="H1904" i="17" s="1"/>
  <c r="AE1903" i="17" l="1"/>
  <c r="AF1903" i="17"/>
  <c r="AC1903" i="17"/>
  <c r="AB1903" i="17"/>
  <c r="X1903" i="17"/>
  <c r="I1904" i="17"/>
  <c r="Z1904" i="17"/>
  <c r="S1904" i="17" s="1"/>
  <c r="K1904" i="17"/>
  <c r="G1904" i="17"/>
  <c r="J1904" i="17"/>
  <c r="Y1906" i="17"/>
  <c r="U1905" i="17"/>
  <c r="Z1905" i="17" s="1"/>
  <c r="R1907" i="17"/>
  <c r="W1906" i="17"/>
  <c r="T1906" i="17"/>
  <c r="Q1905" i="17"/>
  <c r="L1905" i="17" s="1"/>
  <c r="O1905" i="17"/>
  <c r="N1905" i="17"/>
  <c r="M1905" i="17"/>
  <c r="E1906" i="17"/>
  <c r="F1905" i="17"/>
  <c r="H1905" i="17" s="1"/>
  <c r="P1905" i="17"/>
  <c r="AB1904" i="17" l="1"/>
  <c r="AC1904" i="17"/>
  <c r="X1904" i="17"/>
  <c r="AF1904" i="17"/>
  <c r="AD1904" i="17"/>
  <c r="S1905" i="17"/>
  <c r="AE1904" i="17"/>
  <c r="AE1905" i="17" s="1"/>
  <c r="J1905" i="17"/>
  <c r="I1905" i="17"/>
  <c r="K1905" i="17"/>
  <c r="G1905" i="17"/>
  <c r="AB1905" i="17"/>
  <c r="AA1905" i="17"/>
  <c r="AD1905" i="17"/>
  <c r="AF1905" i="17"/>
  <c r="Y1907" i="17"/>
  <c r="V1906" i="17"/>
  <c r="U1906" i="17"/>
  <c r="R1908" i="17"/>
  <c r="W1907" i="17"/>
  <c r="T1907" i="17"/>
  <c r="Q1906" i="17"/>
  <c r="L1906" i="17" s="1"/>
  <c r="O1906" i="17"/>
  <c r="N1906" i="17"/>
  <c r="E1907" i="17"/>
  <c r="V1907" i="17" s="1"/>
  <c r="M1906" i="17"/>
  <c r="F1906" i="17"/>
  <c r="P1906" i="17"/>
  <c r="AC1905" i="17" l="1"/>
  <c r="I1906" i="17"/>
  <c r="X1905" i="17"/>
  <c r="AD1906" i="17" s="1"/>
  <c r="H1906" i="17"/>
  <c r="Z1906" i="17"/>
  <c r="S1906" i="17" s="1"/>
  <c r="AA1906" i="17"/>
  <c r="J1906" i="17"/>
  <c r="G1906" i="17"/>
  <c r="K1906" i="17"/>
  <c r="U1907" i="17"/>
  <c r="AA1907" i="17" s="1"/>
  <c r="Y1908" i="17"/>
  <c r="R1909" i="17"/>
  <c r="W1908" i="17"/>
  <c r="T1908" i="17"/>
  <c r="Q1907" i="17"/>
  <c r="L1907" i="17" s="1"/>
  <c r="O1907" i="17"/>
  <c r="N1907" i="17"/>
  <c r="F1907" i="17"/>
  <c r="P1907" i="17"/>
  <c r="M1907" i="17"/>
  <c r="E1908" i="17"/>
  <c r="H1907" i="17" l="1"/>
  <c r="AB1906" i="17"/>
  <c r="AF1906" i="17"/>
  <c r="AC1906" i="17"/>
  <c r="AE1906" i="17"/>
  <c r="X1906" i="17"/>
  <c r="AB1907" i="17" s="1"/>
  <c r="J1907" i="17"/>
  <c r="Z1907" i="17"/>
  <c r="S1907" i="17" s="1"/>
  <c r="K1907" i="17"/>
  <c r="I1907" i="17"/>
  <c r="G1907" i="17"/>
  <c r="Y1909" i="17"/>
  <c r="V1908" i="17"/>
  <c r="U1908" i="17"/>
  <c r="R1910" i="17"/>
  <c r="W1909" i="17"/>
  <c r="T1909" i="17"/>
  <c r="Q1908" i="17"/>
  <c r="L1908" i="17" s="1"/>
  <c r="N1908" i="17"/>
  <c r="O1908" i="17"/>
  <c r="F1908" i="17"/>
  <c r="H1908" i="17"/>
  <c r="E1909" i="17"/>
  <c r="P1908" i="17"/>
  <c r="M1908" i="17"/>
  <c r="AE1907" i="17" l="1"/>
  <c r="AF1907" i="17"/>
  <c r="AD1907" i="17"/>
  <c r="X1907" i="17"/>
  <c r="AE1908" i="17" s="1"/>
  <c r="AC1907" i="17"/>
  <c r="Z1908" i="17"/>
  <c r="S1908" i="17" s="1"/>
  <c r="K1908" i="17"/>
  <c r="AC1908" i="17"/>
  <c r="G1908" i="17"/>
  <c r="AA1908" i="17"/>
  <c r="J1908" i="17"/>
  <c r="I1908" i="17"/>
  <c r="Y1910" i="17"/>
  <c r="V1909" i="17"/>
  <c r="R1911" i="17"/>
  <c r="W1910" i="17"/>
  <c r="T1910" i="17"/>
  <c r="U1909" i="17"/>
  <c r="Q1909" i="17"/>
  <c r="L1909" i="17" s="1"/>
  <c r="O1909" i="17"/>
  <c r="N1909" i="17"/>
  <c r="F1909" i="17"/>
  <c r="M1909" i="17"/>
  <c r="E1910" i="17"/>
  <c r="P1909" i="17"/>
  <c r="AB1908" i="17" l="1"/>
  <c r="AD1908" i="17"/>
  <c r="AF1908" i="17"/>
  <c r="X1908" i="17"/>
  <c r="Z1909" i="17"/>
  <c r="S1909" i="17" s="1"/>
  <c r="AF1909" i="17"/>
  <c r="I1909" i="17"/>
  <c r="AA1909" i="17"/>
  <c r="X1909" i="17" s="1"/>
  <c r="J1909" i="17"/>
  <c r="K1909" i="17"/>
  <c r="H1909" i="17"/>
  <c r="G1909" i="17"/>
  <c r="AE1909" i="17"/>
  <c r="AD1909" i="17"/>
  <c r="AC1909" i="17"/>
  <c r="AB1909" i="17"/>
  <c r="Y1911" i="17"/>
  <c r="V1910" i="17"/>
  <c r="U1910" i="17"/>
  <c r="R1912" i="17"/>
  <c r="W1911" i="17"/>
  <c r="T1911" i="17"/>
  <c r="Q1910" i="17"/>
  <c r="L1910" i="17" s="1"/>
  <c r="O1910" i="17"/>
  <c r="N1910" i="17"/>
  <c r="F1910" i="17"/>
  <c r="P1910" i="17"/>
  <c r="E1911" i="17"/>
  <c r="U1911" i="17" s="1"/>
  <c r="M1910" i="17"/>
  <c r="H1910" i="17" l="1"/>
  <c r="Z1910" i="17"/>
  <c r="S1910" i="17" s="1"/>
  <c r="AB1910" i="17"/>
  <c r="AC1910" i="17"/>
  <c r="AA1910" i="17"/>
  <c r="I1910" i="17"/>
  <c r="K1910" i="17"/>
  <c r="AE1910" i="17"/>
  <c r="J1910" i="17"/>
  <c r="AF1910" i="17"/>
  <c r="G1910" i="17"/>
  <c r="AD1910" i="17"/>
  <c r="Y1912" i="17"/>
  <c r="V1911" i="17"/>
  <c r="Z1911" i="17" s="1"/>
  <c r="S1911" i="17" s="1"/>
  <c r="R1913" i="17"/>
  <c r="W1912" i="17"/>
  <c r="T1912" i="17"/>
  <c r="Q1911" i="17"/>
  <c r="L1911" i="17" s="1"/>
  <c r="O1911" i="17"/>
  <c r="N1911" i="17"/>
  <c r="F1911" i="17"/>
  <c r="P1911" i="17"/>
  <c r="E1912" i="17"/>
  <c r="M1911" i="17"/>
  <c r="X1910" i="17" l="1"/>
  <c r="AB1911" i="17" s="1"/>
  <c r="K1911" i="17"/>
  <c r="I1911" i="17"/>
  <c r="AA1911" i="17"/>
  <c r="G1911" i="17"/>
  <c r="H1911" i="17"/>
  <c r="J1911" i="17"/>
  <c r="Y1913" i="17"/>
  <c r="V1912" i="17"/>
  <c r="U1912" i="17"/>
  <c r="R1914" i="17"/>
  <c r="W1913" i="17"/>
  <c r="T1913" i="17"/>
  <c r="Q1912" i="17"/>
  <c r="L1912" i="17" s="1"/>
  <c r="O1912" i="17"/>
  <c r="N1912" i="17"/>
  <c r="E1913" i="17"/>
  <c r="U1913" i="17" s="1"/>
  <c r="P1912" i="17"/>
  <c r="M1912" i="17"/>
  <c r="F1912" i="17"/>
  <c r="AE1911" i="17" l="1"/>
  <c r="AC1911" i="17"/>
  <c r="X1911" i="17"/>
  <c r="AD1911" i="17"/>
  <c r="AD1912" i="17" s="1"/>
  <c r="AF1911" i="17"/>
  <c r="AF1912" i="17" s="1"/>
  <c r="Z1912" i="17"/>
  <c r="S1912" i="17" s="1"/>
  <c r="AA1912" i="17"/>
  <c r="X1912" i="17" s="1"/>
  <c r="G1912" i="17"/>
  <c r="J1912" i="17"/>
  <c r="K1912" i="17"/>
  <c r="H1912" i="17"/>
  <c r="AE1912" i="17"/>
  <c r="AB1912" i="17"/>
  <c r="AC1912" i="17"/>
  <c r="I1912" i="17"/>
  <c r="Y1914" i="17"/>
  <c r="V1913" i="17"/>
  <c r="Z1913" i="17" s="1"/>
  <c r="R1915" i="17"/>
  <c r="W1914" i="17"/>
  <c r="T1914" i="17"/>
  <c r="Q1913" i="17"/>
  <c r="L1913" i="17" s="1"/>
  <c r="O1913" i="17"/>
  <c r="N1913" i="17"/>
  <c r="P1913" i="17"/>
  <c r="F1913" i="17"/>
  <c r="E1914" i="17"/>
  <c r="M1913" i="17"/>
  <c r="S1913" i="17" l="1"/>
  <c r="J1913" i="17"/>
  <c r="K1913" i="17"/>
  <c r="AA1913" i="17"/>
  <c r="X1913" i="17" s="1"/>
  <c r="AF1913" i="17"/>
  <c r="G1913" i="17"/>
  <c r="I1913" i="17"/>
  <c r="AD1913" i="17"/>
  <c r="AC1913" i="17"/>
  <c r="AB1913" i="17"/>
  <c r="H1913" i="17"/>
  <c r="AE1913" i="17"/>
  <c r="Y1915" i="17"/>
  <c r="V1914" i="17"/>
  <c r="U1914" i="17"/>
  <c r="R1916" i="17"/>
  <c r="W1915" i="17"/>
  <c r="T1915" i="17"/>
  <c r="Q1914" i="17"/>
  <c r="L1914" i="17" s="1"/>
  <c r="O1914" i="17"/>
  <c r="N1914" i="17"/>
  <c r="E1915" i="17"/>
  <c r="V1915" i="17" s="1"/>
  <c r="F1914" i="17"/>
  <c r="P1914" i="17"/>
  <c r="M1914" i="17"/>
  <c r="Z1914" i="17" l="1"/>
  <c r="S1914" i="17" s="1"/>
  <c r="K1914" i="17"/>
  <c r="AA1914" i="17"/>
  <c r="AE1914" i="17"/>
  <c r="U1915" i="17"/>
  <c r="Z1915" i="17" s="1"/>
  <c r="AF1914" i="17"/>
  <c r="AC1914" i="17"/>
  <c r="J1914" i="17"/>
  <c r="I1914" i="17"/>
  <c r="H1914" i="17"/>
  <c r="AD1914" i="17"/>
  <c r="G1914" i="17"/>
  <c r="AB1914" i="17"/>
  <c r="Y1916" i="17"/>
  <c r="R1917" i="17"/>
  <c r="W1916" i="17"/>
  <c r="T1916" i="17"/>
  <c r="Q1915" i="17"/>
  <c r="L1915" i="17" s="1"/>
  <c r="O1915" i="17"/>
  <c r="N1915" i="17"/>
  <c r="E1916" i="17"/>
  <c r="F1915" i="17"/>
  <c r="P1915" i="17"/>
  <c r="M1915" i="17"/>
  <c r="I1915" i="17" l="1"/>
  <c r="X1914" i="17"/>
  <c r="AE1915" i="17" s="1"/>
  <c r="S1915" i="17"/>
  <c r="G1915" i="17"/>
  <c r="K1915" i="17"/>
  <c r="AA1915" i="17"/>
  <c r="AB1915" i="17"/>
  <c r="J1915" i="17"/>
  <c r="H1915" i="17"/>
  <c r="Y1917" i="17"/>
  <c r="V1916" i="17"/>
  <c r="U1916" i="17"/>
  <c r="R1918" i="17"/>
  <c r="W1917" i="17"/>
  <c r="T1917" i="17"/>
  <c r="Q1916" i="17"/>
  <c r="L1916" i="17" s="1"/>
  <c r="O1916" i="17"/>
  <c r="N1916" i="17"/>
  <c r="F1916" i="17"/>
  <c r="M1916" i="17"/>
  <c r="P1916" i="17"/>
  <c r="E1917" i="17"/>
  <c r="AD1915" i="17" l="1"/>
  <c r="AC1915" i="17"/>
  <c r="AF1915" i="17"/>
  <c r="G1916" i="17"/>
  <c r="X1915" i="17"/>
  <c r="AB1916" i="17" s="1"/>
  <c r="AA1916" i="17"/>
  <c r="AE1916" i="17"/>
  <c r="H1916" i="17"/>
  <c r="Z1916" i="17"/>
  <c r="S1916" i="17" s="1"/>
  <c r="K1916" i="17"/>
  <c r="I1916" i="17"/>
  <c r="J1916" i="17"/>
  <c r="Y1918" i="17"/>
  <c r="V1917" i="17"/>
  <c r="U1917" i="17"/>
  <c r="R1919" i="17"/>
  <c r="W1918" i="17"/>
  <c r="T1918" i="17"/>
  <c r="Q1917" i="17"/>
  <c r="L1917" i="17" s="1"/>
  <c r="O1917" i="17"/>
  <c r="N1917" i="17"/>
  <c r="M1917" i="17"/>
  <c r="F1917" i="17"/>
  <c r="P1917" i="17"/>
  <c r="E1918" i="17"/>
  <c r="U1918" i="17" s="1"/>
  <c r="Z1917" i="17" l="1"/>
  <c r="AF1916" i="17"/>
  <c r="AD1916" i="17"/>
  <c r="AC1916" i="17"/>
  <c r="X1916" i="17"/>
  <c r="AB1917" i="17" s="1"/>
  <c r="S1917" i="17"/>
  <c r="K1917" i="17"/>
  <c r="AA1917" i="17"/>
  <c r="X1917" i="17" s="1"/>
  <c r="J1917" i="17"/>
  <c r="G1917" i="17"/>
  <c r="I1917" i="17"/>
  <c r="H1917" i="17"/>
  <c r="Y1919" i="17"/>
  <c r="V1918" i="17"/>
  <c r="Z1918" i="17" s="1"/>
  <c r="R1920" i="17"/>
  <c r="W1919" i="17"/>
  <c r="T1919" i="17"/>
  <c r="Q1918" i="17"/>
  <c r="L1918" i="17" s="1"/>
  <c r="O1918" i="17"/>
  <c r="N1918" i="17"/>
  <c r="E1919" i="17"/>
  <c r="F1918" i="17"/>
  <c r="P1918" i="17"/>
  <c r="M1918" i="17"/>
  <c r="AC1917" i="17" l="1"/>
  <c r="AF1917" i="17"/>
  <c r="AD1917" i="17"/>
  <c r="AE1917" i="17"/>
  <c r="S1918" i="17"/>
  <c r="G1918" i="17"/>
  <c r="K1918" i="17"/>
  <c r="J1918" i="17"/>
  <c r="H1918" i="17"/>
  <c r="AB1918" i="17"/>
  <c r="I1918" i="17"/>
  <c r="AA1918" i="17"/>
  <c r="AD1918" i="17"/>
  <c r="AC1918" i="17"/>
  <c r="AF1918" i="17"/>
  <c r="AE1918" i="17"/>
  <c r="Y1920" i="17"/>
  <c r="V1919" i="17"/>
  <c r="R1921" i="17"/>
  <c r="W1920" i="17"/>
  <c r="T1920" i="17"/>
  <c r="U1919" i="17"/>
  <c r="Q1919" i="17"/>
  <c r="L1919" i="17" s="1"/>
  <c r="O1919" i="17"/>
  <c r="N1919" i="17"/>
  <c r="E1920" i="17"/>
  <c r="M1919" i="17"/>
  <c r="F1919" i="17"/>
  <c r="P1919" i="17"/>
  <c r="Z1919" i="17" l="1"/>
  <c r="S1919" i="17" s="1"/>
  <c r="G1919" i="17"/>
  <c r="X1918" i="17"/>
  <c r="AC1919" i="17" s="1"/>
  <c r="AA1919" i="17"/>
  <c r="AB1919" i="17"/>
  <c r="K1919" i="17"/>
  <c r="I1919" i="17"/>
  <c r="H1919" i="17"/>
  <c r="J1919" i="17"/>
  <c r="Y1921" i="17"/>
  <c r="V1920" i="17"/>
  <c r="U1920" i="17"/>
  <c r="R1922" i="17"/>
  <c r="W1921" i="17"/>
  <c r="T1921" i="17"/>
  <c r="Q1920" i="17"/>
  <c r="L1920" i="17" s="1"/>
  <c r="O1920" i="17"/>
  <c r="N1920" i="17"/>
  <c r="M1920" i="17"/>
  <c r="F1920" i="17"/>
  <c r="G1920" i="17" s="1"/>
  <c r="P1920" i="17"/>
  <c r="E1921" i="17"/>
  <c r="AA1920" i="17" l="1"/>
  <c r="X1919" i="17"/>
  <c r="AF1919" i="17"/>
  <c r="AF1920" i="17" s="1"/>
  <c r="AD1919" i="17"/>
  <c r="AD1920" i="17" s="1"/>
  <c r="AE1919" i="17"/>
  <c r="AE1920" i="17" s="1"/>
  <c r="J1920" i="17"/>
  <c r="H1920" i="17"/>
  <c r="Z1920" i="17"/>
  <c r="S1920" i="17" s="1"/>
  <c r="X1920" i="17" s="1"/>
  <c r="I1920" i="17"/>
  <c r="K1920" i="17"/>
  <c r="AC1920" i="17"/>
  <c r="AB1920" i="17"/>
  <c r="Y1922" i="17"/>
  <c r="U1921" i="17"/>
  <c r="V1921" i="17"/>
  <c r="R1923" i="17"/>
  <c r="W1922" i="17"/>
  <c r="T1922" i="17"/>
  <c r="Q1921" i="17"/>
  <c r="L1921" i="17" s="1"/>
  <c r="O1921" i="17"/>
  <c r="N1921" i="17"/>
  <c r="M1921" i="17"/>
  <c r="P1921" i="17"/>
  <c r="E1922" i="17"/>
  <c r="F1921" i="17"/>
  <c r="J1921" i="17" l="1"/>
  <c r="Z1921" i="17"/>
  <c r="S1921" i="17" s="1"/>
  <c r="AA1921" i="17"/>
  <c r="H1921" i="17"/>
  <c r="I1921" i="17"/>
  <c r="AB1921" i="17"/>
  <c r="K1921" i="17"/>
  <c r="G1921" i="17"/>
  <c r="AC1921" i="17"/>
  <c r="AD1921" i="17"/>
  <c r="AF1921" i="17"/>
  <c r="AE1921" i="17"/>
  <c r="Y1923" i="17"/>
  <c r="V1922" i="17"/>
  <c r="X1921" i="17"/>
  <c r="U1922" i="17"/>
  <c r="R1924" i="17"/>
  <c r="W1923" i="17"/>
  <c r="T1923" i="17"/>
  <c r="Q1922" i="17"/>
  <c r="L1922" i="17" s="1"/>
  <c r="O1922" i="17"/>
  <c r="N1922" i="17"/>
  <c r="M1922" i="17"/>
  <c r="P1922" i="17"/>
  <c r="F1922" i="17"/>
  <c r="E1923" i="17"/>
  <c r="V1923" i="17" s="1"/>
  <c r="I1922" i="17" l="1"/>
  <c r="Z1922" i="17"/>
  <c r="S1922" i="17" s="1"/>
  <c r="AA1922" i="17"/>
  <c r="K1922" i="17"/>
  <c r="AC1922" i="17"/>
  <c r="H1922" i="17"/>
  <c r="H1923" i="17" s="1"/>
  <c r="G1922" i="17"/>
  <c r="J1922" i="17"/>
  <c r="AB1922" i="17"/>
  <c r="AF1922" i="17"/>
  <c r="AE1922" i="17"/>
  <c r="AD1922" i="17"/>
  <c r="Y1924" i="17"/>
  <c r="U1923" i="17"/>
  <c r="AA1923" i="17" s="1"/>
  <c r="R1925" i="17"/>
  <c r="W1924" i="17"/>
  <c r="T1924" i="17"/>
  <c r="Q1923" i="17"/>
  <c r="L1923" i="17" s="1"/>
  <c r="O1923" i="17"/>
  <c r="N1923" i="17"/>
  <c r="F1923" i="17"/>
  <c r="M1923" i="17"/>
  <c r="P1923" i="17"/>
  <c r="E1924" i="17"/>
  <c r="X1922" i="17" l="1"/>
  <c r="AE1923" i="17"/>
  <c r="Z1923" i="17"/>
  <c r="S1923" i="17" s="1"/>
  <c r="I1923" i="17"/>
  <c r="AB1923" i="17"/>
  <c r="AD1923" i="17"/>
  <c r="K1923" i="17"/>
  <c r="G1923" i="17"/>
  <c r="AF1923" i="17"/>
  <c r="J1923" i="17"/>
  <c r="AC1923" i="17"/>
  <c r="Y1925" i="17"/>
  <c r="U1924" i="17"/>
  <c r="V1924" i="17"/>
  <c r="X1923" i="17"/>
  <c r="R1926" i="17"/>
  <c r="W1925" i="17"/>
  <c r="T1925" i="17"/>
  <c r="Q1924" i="17"/>
  <c r="L1924" i="17" s="1"/>
  <c r="O1924" i="17"/>
  <c r="N1924" i="17"/>
  <c r="M1924" i="17"/>
  <c r="F1924" i="17"/>
  <c r="I1924" i="17" s="1"/>
  <c r="P1924" i="17"/>
  <c r="E1925" i="17"/>
  <c r="AA1924" i="17" l="1"/>
  <c r="Z1924" i="17"/>
  <c r="S1924" i="17" s="1"/>
  <c r="J1924" i="17"/>
  <c r="H1924" i="17"/>
  <c r="AD1924" i="17"/>
  <c r="K1924" i="17"/>
  <c r="G1924" i="17"/>
  <c r="AE1924" i="17"/>
  <c r="AC1924" i="17"/>
  <c r="AF1924" i="17"/>
  <c r="AB1924" i="17"/>
  <c r="Y1926" i="17"/>
  <c r="U1925" i="17"/>
  <c r="V1925" i="17"/>
  <c r="R1927" i="17"/>
  <c r="W1926" i="17"/>
  <c r="T1926" i="17"/>
  <c r="Q1925" i="17"/>
  <c r="L1925" i="17" s="1"/>
  <c r="O1925" i="17"/>
  <c r="N1925" i="17"/>
  <c r="M1925" i="17"/>
  <c r="P1925" i="17"/>
  <c r="E1926" i="17"/>
  <c r="F1925" i="17"/>
  <c r="H1925" i="17" s="1"/>
  <c r="AA1925" i="17" l="1"/>
  <c r="X1924" i="17"/>
  <c r="AF1925" i="17" s="1"/>
  <c r="Z1925" i="17"/>
  <c r="S1925" i="17" s="1"/>
  <c r="I1925" i="17"/>
  <c r="AC1925" i="17"/>
  <c r="G1925" i="17"/>
  <c r="K1925" i="17"/>
  <c r="J1925" i="17"/>
  <c r="Y1927" i="17"/>
  <c r="V1926" i="17"/>
  <c r="U1926" i="17"/>
  <c r="R1928" i="17"/>
  <c r="W1927" i="17"/>
  <c r="T1927" i="17"/>
  <c r="Q1926" i="17"/>
  <c r="L1926" i="17" s="1"/>
  <c r="O1926" i="17"/>
  <c r="N1926" i="17"/>
  <c r="F1926" i="17"/>
  <c r="H1926" i="17" s="1"/>
  <c r="P1926" i="17"/>
  <c r="M1926" i="17"/>
  <c r="E1927" i="17"/>
  <c r="V1927" i="17" s="1"/>
  <c r="AE1925" i="17" l="1"/>
  <c r="X1925" i="17"/>
  <c r="AC1926" i="17" s="1"/>
  <c r="AD1925" i="17"/>
  <c r="AD1926" i="17" s="1"/>
  <c r="AB1925" i="17"/>
  <c r="Z1926" i="17"/>
  <c r="S1926" i="17" s="1"/>
  <c r="K1926" i="17"/>
  <c r="AA1926" i="17"/>
  <c r="AB1926" i="17"/>
  <c r="J1926" i="17"/>
  <c r="I1926" i="17"/>
  <c r="G1926" i="17"/>
  <c r="Y1928" i="17"/>
  <c r="U1927" i="17"/>
  <c r="Z1927" i="17" s="1"/>
  <c r="R1929" i="17"/>
  <c r="W1928" i="17"/>
  <c r="T1928" i="17"/>
  <c r="Q1927" i="17"/>
  <c r="L1927" i="17" s="1"/>
  <c r="O1927" i="17"/>
  <c r="N1927" i="17"/>
  <c r="F1927" i="17"/>
  <c r="P1927" i="17"/>
  <c r="M1927" i="17"/>
  <c r="E1928" i="17"/>
  <c r="AF1926" i="17" l="1"/>
  <c r="AE1926" i="17"/>
  <c r="S1927" i="17"/>
  <c r="X1926" i="17"/>
  <c r="AF1927" i="17" s="1"/>
  <c r="G1927" i="17"/>
  <c r="K1927" i="17"/>
  <c r="AA1927" i="17"/>
  <c r="J1927" i="17"/>
  <c r="H1927" i="17"/>
  <c r="I1927" i="17"/>
  <c r="Y1929" i="17"/>
  <c r="V1928" i="17"/>
  <c r="U1928" i="17"/>
  <c r="Z1928" i="17" s="1"/>
  <c r="R1930" i="17"/>
  <c r="W1929" i="17"/>
  <c r="T1929" i="17"/>
  <c r="Q1928" i="17"/>
  <c r="L1928" i="17" s="1"/>
  <c r="O1928" i="17"/>
  <c r="N1928" i="17"/>
  <c r="F1928" i="17"/>
  <c r="E1929" i="17"/>
  <c r="V1929" i="17" s="1"/>
  <c r="P1928" i="17"/>
  <c r="M1928" i="17"/>
  <c r="AE1927" i="17" l="1"/>
  <c r="X1927" i="17"/>
  <c r="AE1928" i="17" s="1"/>
  <c r="S1928" i="17"/>
  <c r="G1928" i="17"/>
  <c r="AB1927" i="17"/>
  <c r="AB1928" i="17" s="1"/>
  <c r="AC1927" i="17"/>
  <c r="AC1928" i="17" s="1"/>
  <c r="H1928" i="17"/>
  <c r="AD1927" i="17"/>
  <c r="AD1928" i="17" s="1"/>
  <c r="U1929" i="17"/>
  <c r="AA1929" i="17" s="1"/>
  <c r="AA1928" i="17"/>
  <c r="K1928" i="17"/>
  <c r="I1928" i="17"/>
  <c r="J1928" i="17"/>
  <c r="AF1928" i="17"/>
  <c r="Y1930" i="17"/>
  <c r="R1931" i="17"/>
  <c r="W1930" i="17"/>
  <c r="T1930" i="17"/>
  <c r="Q1929" i="17"/>
  <c r="L1929" i="17" s="1"/>
  <c r="O1929" i="17"/>
  <c r="N1929" i="17"/>
  <c r="P1929" i="17"/>
  <c r="F1929" i="17"/>
  <c r="E1930" i="17"/>
  <c r="M1929" i="17"/>
  <c r="X1928" i="17" l="1"/>
  <c r="AB1929" i="17" s="1"/>
  <c r="Z1929" i="17"/>
  <c r="S1929" i="17" s="1"/>
  <c r="K1929" i="17"/>
  <c r="I1929" i="17"/>
  <c r="J1929" i="17"/>
  <c r="H1929" i="17"/>
  <c r="G1929" i="17"/>
  <c r="Y1931" i="17"/>
  <c r="V1930" i="17"/>
  <c r="U1930" i="17"/>
  <c r="R1932" i="17"/>
  <c r="W1931" i="17"/>
  <c r="T1931" i="17"/>
  <c r="Q1930" i="17"/>
  <c r="L1930" i="17" s="1"/>
  <c r="O1930" i="17"/>
  <c r="N1930" i="17"/>
  <c r="P1930" i="17"/>
  <c r="F1930" i="17"/>
  <c r="M1930" i="17"/>
  <c r="E1931" i="17"/>
  <c r="Z1930" i="17" l="1"/>
  <c r="AE1929" i="17"/>
  <c r="AD1929" i="17"/>
  <c r="AC1929" i="17"/>
  <c r="AF1929" i="17"/>
  <c r="X1929" i="17"/>
  <c r="AD1930" i="17" s="1"/>
  <c r="S1930" i="17"/>
  <c r="J1930" i="17"/>
  <c r="AA1930" i="17"/>
  <c r="G1930" i="17"/>
  <c r="I1930" i="17"/>
  <c r="H1930" i="17"/>
  <c r="K1930" i="17"/>
  <c r="Y1932" i="17"/>
  <c r="V1931" i="17"/>
  <c r="U1931" i="17"/>
  <c r="R1933" i="17"/>
  <c r="W1932" i="17"/>
  <c r="T1932" i="17"/>
  <c r="Q1931" i="17"/>
  <c r="L1931" i="17" s="1"/>
  <c r="O1931" i="17"/>
  <c r="N1931" i="17"/>
  <c r="E1932" i="17"/>
  <c r="U1932" i="17" s="1"/>
  <c r="M1931" i="17"/>
  <c r="F1931" i="17"/>
  <c r="P1931" i="17"/>
  <c r="AC1930" i="17" l="1"/>
  <c r="AB1930" i="17"/>
  <c r="Z1931" i="17"/>
  <c r="AF1930" i="17"/>
  <c r="AE1930" i="17"/>
  <c r="S1931" i="17"/>
  <c r="X1930" i="17"/>
  <c r="AC1931" i="17" s="1"/>
  <c r="G1931" i="17"/>
  <c r="K1931" i="17"/>
  <c r="I1931" i="17"/>
  <c r="AA1931" i="17"/>
  <c r="H1931" i="17"/>
  <c r="J1931" i="17"/>
  <c r="V1932" i="17"/>
  <c r="Z1932" i="17" s="1"/>
  <c r="S1932" i="17" s="1"/>
  <c r="Y1933" i="17"/>
  <c r="R1934" i="17"/>
  <c r="W1933" i="17"/>
  <c r="T1933" i="17"/>
  <c r="Q1932" i="17"/>
  <c r="L1932" i="17" s="1"/>
  <c r="O1932" i="17"/>
  <c r="N1932" i="17"/>
  <c r="M1932" i="17"/>
  <c r="F1932" i="17"/>
  <c r="P1932" i="17"/>
  <c r="E1933" i="17"/>
  <c r="AD1931" i="17" l="1"/>
  <c r="AB1931" i="17"/>
  <c r="X1931" i="17"/>
  <c r="AD1932" i="17" s="1"/>
  <c r="G1932" i="17"/>
  <c r="AE1931" i="17"/>
  <c r="AE1932" i="17" s="1"/>
  <c r="AF1931" i="17"/>
  <c r="AF1932" i="17" s="1"/>
  <c r="I1932" i="17"/>
  <c r="AC1932" i="17"/>
  <c r="AA1932" i="17"/>
  <c r="AB1932" i="17"/>
  <c r="H1932" i="17"/>
  <c r="K1932" i="17"/>
  <c r="J1932" i="17"/>
  <c r="Y1934" i="17"/>
  <c r="U1933" i="17"/>
  <c r="V1933" i="17"/>
  <c r="R1935" i="17"/>
  <c r="W1934" i="17"/>
  <c r="T1934" i="17"/>
  <c r="Q1933" i="17"/>
  <c r="L1933" i="17" s="1"/>
  <c r="O1933" i="17"/>
  <c r="N1933" i="17"/>
  <c r="F1933" i="17"/>
  <c r="P1933" i="17"/>
  <c r="E1934" i="17"/>
  <c r="M1933" i="17"/>
  <c r="X1932" i="17" l="1"/>
  <c r="I1933" i="17"/>
  <c r="Z1933" i="17"/>
  <c r="S1933" i="17" s="1"/>
  <c r="J1933" i="17"/>
  <c r="AA1933" i="17"/>
  <c r="X1933" i="17" s="1"/>
  <c r="K1933" i="17"/>
  <c r="G1933" i="17"/>
  <c r="AB1933" i="17"/>
  <c r="AF1933" i="17"/>
  <c r="H1933" i="17"/>
  <c r="AE1933" i="17"/>
  <c r="AD1933" i="17"/>
  <c r="AC1933" i="17"/>
  <c r="Y1935" i="17"/>
  <c r="U1934" i="17"/>
  <c r="V1934" i="17"/>
  <c r="R1936" i="17"/>
  <c r="W1935" i="17"/>
  <c r="T1935" i="17"/>
  <c r="Q1934" i="17"/>
  <c r="L1934" i="17" s="1"/>
  <c r="O1934" i="17"/>
  <c r="N1934" i="17"/>
  <c r="F1934" i="17"/>
  <c r="P1934" i="17"/>
  <c r="E1935" i="17"/>
  <c r="M1934" i="17"/>
  <c r="Z1934" i="17" l="1"/>
  <c r="S1934" i="17" s="1"/>
  <c r="J1934" i="17"/>
  <c r="AA1934" i="17"/>
  <c r="H1934" i="17"/>
  <c r="AF1934" i="17"/>
  <c r="AC1934" i="17"/>
  <c r="AE1934" i="17"/>
  <c r="K1934" i="17"/>
  <c r="AD1934" i="17"/>
  <c r="AB1934" i="17"/>
  <c r="I1934" i="17"/>
  <c r="G1934" i="17"/>
  <c r="Y1936" i="17"/>
  <c r="V1935" i="17"/>
  <c r="U1935" i="17"/>
  <c r="AA1935" i="17" s="1"/>
  <c r="R1937" i="17"/>
  <c r="W1936" i="17"/>
  <c r="T1936" i="17"/>
  <c r="Q1935" i="17"/>
  <c r="L1935" i="17" s="1"/>
  <c r="O1935" i="17"/>
  <c r="N1935" i="17"/>
  <c r="E1936" i="17"/>
  <c r="U1936" i="17" s="1"/>
  <c r="F1935" i="17"/>
  <c r="M1935" i="17"/>
  <c r="P1935" i="17"/>
  <c r="X1934" i="17" l="1"/>
  <c r="AE1935" i="17" s="1"/>
  <c r="Z1935" i="17"/>
  <c r="S1935" i="17" s="1"/>
  <c r="V1936" i="17"/>
  <c r="K1935" i="17"/>
  <c r="I1935" i="17"/>
  <c r="J1935" i="17"/>
  <c r="H1935" i="17"/>
  <c r="G1935" i="17"/>
  <c r="Y1937" i="17"/>
  <c r="R1938" i="17"/>
  <c r="W1937" i="17"/>
  <c r="T1937" i="17"/>
  <c r="Q1936" i="17"/>
  <c r="L1936" i="17" s="1"/>
  <c r="O1936" i="17"/>
  <c r="N1936" i="17"/>
  <c r="M1936" i="17"/>
  <c r="F1936" i="17"/>
  <c r="E1937" i="17"/>
  <c r="P1936" i="17"/>
  <c r="G1936" i="17" l="1"/>
  <c r="AC1935" i="17"/>
  <c r="AB1935" i="17"/>
  <c r="AD1935" i="17"/>
  <c r="X1935" i="17"/>
  <c r="AB1936" i="17" s="1"/>
  <c r="AF1935" i="17"/>
  <c r="AF1936" i="17" s="1"/>
  <c r="AA1936" i="17"/>
  <c r="Z1936" i="17"/>
  <c r="S1936" i="17" s="1"/>
  <c r="J1936" i="17"/>
  <c r="K1936" i="17"/>
  <c r="H1936" i="17"/>
  <c r="I1936" i="17"/>
  <c r="Y1938" i="17"/>
  <c r="U1937" i="17"/>
  <c r="V1937" i="17"/>
  <c r="R1939" i="17"/>
  <c r="W1938" i="17"/>
  <c r="T1938" i="17"/>
  <c r="Q1937" i="17"/>
  <c r="L1937" i="17" s="1"/>
  <c r="O1937" i="17"/>
  <c r="N1937" i="17"/>
  <c r="E1938" i="17"/>
  <c r="U1938" i="17" s="1"/>
  <c r="P1937" i="17"/>
  <c r="M1937" i="17"/>
  <c r="F1937" i="17"/>
  <c r="G1937" i="17" s="1"/>
  <c r="AC1936" i="17" l="1"/>
  <c r="AD1936" i="17"/>
  <c r="AE1936" i="17"/>
  <c r="X1936" i="17"/>
  <c r="AE1937" i="17" s="1"/>
  <c r="J1937" i="17"/>
  <c r="Z1937" i="17"/>
  <c r="S1937" i="17" s="1"/>
  <c r="AA1937" i="17"/>
  <c r="I1937" i="17"/>
  <c r="K1937" i="17"/>
  <c r="H1937" i="17"/>
  <c r="Y1939" i="17"/>
  <c r="V1938" i="17"/>
  <c r="Z1938" i="17" s="1"/>
  <c r="R1940" i="17"/>
  <c r="W1939" i="17"/>
  <c r="T1939" i="17"/>
  <c r="Q1938" i="17"/>
  <c r="L1938" i="17" s="1"/>
  <c r="O1938" i="17"/>
  <c r="N1938" i="17"/>
  <c r="F1938" i="17"/>
  <c r="G1938" i="17" s="1"/>
  <c r="M1938" i="17"/>
  <c r="P1938" i="17"/>
  <c r="E1939" i="17"/>
  <c r="U1939" i="17" s="1"/>
  <c r="S1938" i="17" l="1"/>
  <c r="AC1937" i="17"/>
  <c r="X1937" i="17"/>
  <c r="AE1938" i="17" s="1"/>
  <c r="AF1937" i="17"/>
  <c r="AF1938" i="17" s="1"/>
  <c r="AD1937" i="17"/>
  <c r="AD1938" i="17" s="1"/>
  <c r="AB1937" i="17"/>
  <c r="AB1938" i="17" s="1"/>
  <c r="K1938" i="17"/>
  <c r="AA1938" i="17"/>
  <c r="X1938" i="17" s="1"/>
  <c r="H1938" i="17"/>
  <c r="J1938" i="17"/>
  <c r="I1938" i="17"/>
  <c r="Y1940" i="17"/>
  <c r="V1939" i="17"/>
  <c r="Z1939" i="17" s="1"/>
  <c r="S1939" i="17" s="1"/>
  <c r="R1941" i="17"/>
  <c r="W1940" i="17"/>
  <c r="T1940" i="17"/>
  <c r="Q1939" i="17"/>
  <c r="L1939" i="17" s="1"/>
  <c r="O1939" i="17"/>
  <c r="N1939" i="17"/>
  <c r="P1939" i="17"/>
  <c r="M1939" i="17"/>
  <c r="F1939" i="17"/>
  <c r="E1940" i="17"/>
  <c r="AC1938" i="17" l="1"/>
  <c r="K1939" i="17"/>
  <c r="AD1939" i="17"/>
  <c r="AE1939" i="17"/>
  <c r="H1939" i="17"/>
  <c r="G1939" i="17"/>
  <c r="I1939" i="17"/>
  <c r="J1939" i="17"/>
  <c r="AA1939" i="17"/>
  <c r="X1939" i="17" s="1"/>
  <c r="AF1939" i="17"/>
  <c r="AC1939" i="17"/>
  <c r="AB1939" i="17"/>
  <c r="Y1941" i="17"/>
  <c r="V1940" i="17"/>
  <c r="U1940" i="17"/>
  <c r="R1942" i="17"/>
  <c r="W1941" i="17"/>
  <c r="T1941" i="17"/>
  <c r="Q1940" i="17"/>
  <c r="L1940" i="17" s="1"/>
  <c r="O1940" i="17"/>
  <c r="N1940" i="17"/>
  <c r="P1940" i="17"/>
  <c r="E1941" i="17"/>
  <c r="U1941" i="17" s="1"/>
  <c r="M1940" i="17"/>
  <c r="F1940" i="17"/>
  <c r="AA1940" i="17" l="1"/>
  <c r="H1940" i="17"/>
  <c r="Z1940" i="17"/>
  <c r="S1940" i="17" s="1"/>
  <c r="G1940" i="17"/>
  <c r="AC1940" i="17"/>
  <c r="AB1940" i="17"/>
  <c r="J1940" i="17"/>
  <c r="K1940" i="17"/>
  <c r="I1940" i="17"/>
  <c r="AD1940" i="17"/>
  <c r="AE1940" i="17"/>
  <c r="AF1940" i="17"/>
  <c r="Y1942" i="17"/>
  <c r="X1940" i="17"/>
  <c r="V1941" i="17"/>
  <c r="AA1941" i="17" s="1"/>
  <c r="R1943" i="17"/>
  <c r="W1942" i="17"/>
  <c r="T1942" i="17"/>
  <c r="Q1941" i="17"/>
  <c r="L1941" i="17" s="1"/>
  <c r="O1941" i="17"/>
  <c r="N1941" i="17"/>
  <c r="F1941" i="17"/>
  <c r="P1941" i="17"/>
  <c r="H1941" i="17"/>
  <c r="E1942" i="17"/>
  <c r="U1942" i="17" s="1"/>
  <c r="M1941" i="17"/>
  <c r="I1941" i="17" l="1"/>
  <c r="AC1941" i="17"/>
  <c r="Z1941" i="17"/>
  <c r="S1941" i="17" s="1"/>
  <c r="J1941" i="17"/>
  <c r="K1941" i="17"/>
  <c r="K1942" i="17" s="1"/>
  <c r="G1941" i="17"/>
  <c r="G1942" i="17" s="1"/>
  <c r="AD1941" i="17"/>
  <c r="AB1941" i="17"/>
  <c r="AF1941" i="17"/>
  <c r="AE1941" i="17"/>
  <c r="Y1943" i="17"/>
  <c r="V1942" i="17"/>
  <c r="Z1942" i="17" s="1"/>
  <c r="S1942" i="17" s="1"/>
  <c r="X1941" i="17"/>
  <c r="R1944" i="17"/>
  <c r="W1943" i="17"/>
  <c r="T1943" i="17"/>
  <c r="Q1942" i="17"/>
  <c r="L1942" i="17" s="1"/>
  <c r="O1942" i="17"/>
  <c r="N1942" i="17"/>
  <c r="F1942" i="17"/>
  <c r="I1942" i="17" s="1"/>
  <c r="M1942" i="17"/>
  <c r="P1942" i="17"/>
  <c r="E1943" i="17"/>
  <c r="H1942" i="17" l="1"/>
  <c r="AA1942" i="17"/>
  <c r="X1942" i="17" s="1"/>
  <c r="AF1942" i="17"/>
  <c r="AB1942" i="17"/>
  <c r="J1942" i="17"/>
  <c r="AE1942" i="17"/>
  <c r="AD1942" i="17"/>
  <c r="AC1942" i="17"/>
  <c r="Y1944" i="17"/>
  <c r="U1943" i="17"/>
  <c r="V1943" i="17"/>
  <c r="R1945" i="17"/>
  <c r="W1944" i="17"/>
  <c r="T1944" i="17"/>
  <c r="Q1943" i="17"/>
  <c r="L1943" i="17" s="1"/>
  <c r="O1943" i="17"/>
  <c r="N1943" i="17"/>
  <c r="E1944" i="17"/>
  <c r="V1944" i="17" s="1"/>
  <c r="F1943" i="17"/>
  <c r="P1943" i="17"/>
  <c r="M1943" i="17"/>
  <c r="H1943" i="17" l="1"/>
  <c r="Z1943" i="17"/>
  <c r="S1943" i="17" s="1"/>
  <c r="I1943" i="17"/>
  <c r="K1943" i="17"/>
  <c r="AC1943" i="17"/>
  <c r="AA1943" i="17"/>
  <c r="X1943" i="17" s="1"/>
  <c r="G1943" i="17"/>
  <c r="AB1943" i="17"/>
  <c r="J1943" i="17"/>
  <c r="AD1943" i="17"/>
  <c r="AF1943" i="17"/>
  <c r="AE1943" i="17"/>
  <c r="Y1945" i="17"/>
  <c r="U1944" i="17"/>
  <c r="Z1944" i="17" s="1"/>
  <c r="S1944" i="17" s="1"/>
  <c r="R1946" i="17"/>
  <c r="W1945" i="17"/>
  <c r="T1945" i="17"/>
  <c r="Q1944" i="17"/>
  <c r="L1944" i="17" s="1"/>
  <c r="O1944" i="17"/>
  <c r="N1944" i="17"/>
  <c r="F1944" i="17"/>
  <c r="P1944" i="17"/>
  <c r="M1944" i="17"/>
  <c r="E1945" i="17"/>
  <c r="U1945" i="17" s="1"/>
  <c r="K1944" i="17" l="1"/>
  <c r="AE1944" i="17"/>
  <c r="AD1944" i="17"/>
  <c r="AA1944" i="17"/>
  <c r="X1944" i="17" s="1"/>
  <c r="I1944" i="17"/>
  <c r="AF1944" i="17"/>
  <c r="AC1944" i="17"/>
  <c r="G1944" i="17"/>
  <c r="H1944" i="17"/>
  <c r="J1944" i="17"/>
  <c r="AB1944" i="17"/>
  <c r="Y1946" i="17"/>
  <c r="V1945" i="17"/>
  <c r="Z1945" i="17" s="1"/>
  <c r="S1945" i="17" s="1"/>
  <c r="R1947" i="17"/>
  <c r="W1946" i="17"/>
  <c r="T1946" i="17"/>
  <c r="Q1945" i="17"/>
  <c r="L1945" i="17" s="1"/>
  <c r="O1945" i="17"/>
  <c r="N1945" i="17"/>
  <c r="M1945" i="17"/>
  <c r="P1945" i="17"/>
  <c r="E1946" i="17"/>
  <c r="F1945" i="17"/>
  <c r="AC1945" i="17" l="1"/>
  <c r="AA1945" i="17"/>
  <c r="X1945" i="17" s="1"/>
  <c r="I1945" i="17"/>
  <c r="J1945" i="17"/>
  <c r="AB1945" i="17"/>
  <c r="G1945" i="17"/>
  <c r="AF1945" i="17"/>
  <c r="AE1945" i="17"/>
  <c r="AD1945" i="17"/>
  <c r="H1945" i="17"/>
  <c r="K1945" i="17"/>
  <c r="Y1947" i="17"/>
  <c r="V1946" i="17"/>
  <c r="U1946" i="17"/>
  <c r="Z1946" i="17" s="1"/>
  <c r="S1946" i="17" s="1"/>
  <c r="R1948" i="17"/>
  <c r="W1947" i="17"/>
  <c r="T1947" i="17"/>
  <c r="Q1946" i="17"/>
  <c r="L1946" i="17" s="1"/>
  <c r="O1946" i="17"/>
  <c r="N1946" i="17"/>
  <c r="F1946" i="17"/>
  <c r="P1946" i="17"/>
  <c r="M1946" i="17"/>
  <c r="E1947" i="17"/>
  <c r="V1947" i="17" s="1"/>
  <c r="J1946" i="17" l="1"/>
  <c r="K1946" i="17"/>
  <c r="I1946" i="17"/>
  <c r="H1946" i="17"/>
  <c r="AA1946" i="17"/>
  <c r="X1946" i="17" s="1"/>
  <c r="G1946" i="17"/>
  <c r="AC1946" i="17"/>
  <c r="AF1946" i="17"/>
  <c r="AE1946" i="17"/>
  <c r="AB1946" i="17"/>
  <c r="AD1946" i="17"/>
  <c r="Y1948" i="17"/>
  <c r="U1947" i="17"/>
  <c r="Z1947" i="17" s="1"/>
  <c r="S1947" i="17" s="1"/>
  <c r="R1949" i="17"/>
  <c r="W1948" i="17"/>
  <c r="T1948" i="17"/>
  <c r="Q1947" i="17"/>
  <c r="L1947" i="17" s="1"/>
  <c r="O1947" i="17"/>
  <c r="N1947" i="17"/>
  <c r="E1948" i="17"/>
  <c r="V1948" i="17" s="1"/>
  <c r="F1947" i="17"/>
  <c r="K1947" i="17" s="1"/>
  <c r="J1947" i="17"/>
  <c r="M1947" i="17"/>
  <c r="P1947" i="17"/>
  <c r="G1947" i="17" l="1"/>
  <c r="H1947" i="17"/>
  <c r="AA1947" i="17"/>
  <c r="X1947" i="17" s="1"/>
  <c r="AE1947" i="17"/>
  <c r="I1947" i="17"/>
  <c r="AB1947" i="17"/>
  <c r="AF1947" i="17"/>
  <c r="AD1947" i="17"/>
  <c r="AC1947" i="17"/>
  <c r="U1948" i="17"/>
  <c r="Z1948" i="17" s="1"/>
  <c r="S1948" i="17" s="1"/>
  <c r="Y1949" i="17"/>
  <c r="R1950" i="17"/>
  <c r="W1949" i="17"/>
  <c r="T1949" i="17"/>
  <c r="Q1948" i="17"/>
  <c r="L1948" i="17" s="1"/>
  <c r="O1948" i="17"/>
  <c r="N1948" i="17"/>
  <c r="P1948" i="17"/>
  <c r="E1949" i="17"/>
  <c r="U1949" i="17" s="1"/>
  <c r="M1948" i="17"/>
  <c r="F1948" i="17"/>
  <c r="J1948" i="17" s="1"/>
  <c r="AA1948" i="17" l="1"/>
  <c r="X1948" i="17" s="1"/>
  <c r="AB1948" i="17"/>
  <c r="AF1948" i="17"/>
  <c r="G1948" i="17"/>
  <c r="H1948" i="17"/>
  <c r="K1948" i="17"/>
  <c r="AC1948" i="17"/>
  <c r="I1948" i="17"/>
  <c r="AE1948" i="17"/>
  <c r="AD1948" i="17"/>
  <c r="Y1950" i="17"/>
  <c r="V1949" i="17"/>
  <c r="Z1949" i="17" s="1"/>
  <c r="S1949" i="17" s="1"/>
  <c r="R1951" i="17"/>
  <c r="W1950" i="17"/>
  <c r="T1950" i="17"/>
  <c r="Q1949" i="17"/>
  <c r="L1949" i="17" s="1"/>
  <c r="O1949" i="17"/>
  <c r="N1949" i="17"/>
  <c r="F1949" i="17"/>
  <c r="J1949" i="17" s="1"/>
  <c r="P1949" i="17"/>
  <c r="E1950" i="17"/>
  <c r="M1949" i="17"/>
  <c r="AA1949" i="17" l="1"/>
  <c r="X1949" i="17" s="1"/>
  <c r="AD1949" i="17"/>
  <c r="AC1949" i="17"/>
  <c r="G1949" i="17"/>
  <c r="AE1949" i="17"/>
  <c r="I1949" i="17"/>
  <c r="K1949" i="17"/>
  <c r="AB1949" i="17"/>
  <c r="H1949" i="17"/>
  <c r="AF1949" i="17"/>
  <c r="Y1951" i="17"/>
  <c r="U1950" i="17"/>
  <c r="V1950" i="17"/>
  <c r="R1952" i="17"/>
  <c r="W1951" i="17"/>
  <c r="T1951" i="17"/>
  <c r="Q1950" i="17"/>
  <c r="L1950" i="17" s="1"/>
  <c r="O1950" i="17"/>
  <c r="N1950" i="17"/>
  <c r="F1950" i="17"/>
  <c r="P1950" i="17"/>
  <c r="E1951" i="17"/>
  <c r="M1950" i="17"/>
  <c r="Z1950" i="17" l="1"/>
  <c r="S1950" i="17" s="1"/>
  <c r="AB1950" i="17"/>
  <c r="AA1950" i="17"/>
  <c r="AD1950" i="17"/>
  <c r="K1950" i="17"/>
  <c r="H1950" i="17"/>
  <c r="I1950" i="17"/>
  <c r="AE1950" i="17"/>
  <c r="AC1950" i="17"/>
  <c r="G1950" i="17"/>
  <c r="J1950" i="17"/>
  <c r="AF1950" i="17"/>
  <c r="Y1952" i="17"/>
  <c r="U1951" i="17"/>
  <c r="V1951" i="17"/>
  <c r="R1953" i="17"/>
  <c r="W1952" i="17"/>
  <c r="T1952" i="17"/>
  <c r="Q1951" i="17"/>
  <c r="L1951" i="17" s="1"/>
  <c r="N1951" i="17"/>
  <c r="O1951" i="17"/>
  <c r="F1951" i="17"/>
  <c r="P1951" i="17"/>
  <c r="E1952" i="17"/>
  <c r="M1951" i="17"/>
  <c r="X1950" i="17" l="1"/>
  <c r="AB1951" i="17" s="1"/>
  <c r="AA1951" i="17"/>
  <c r="H1951" i="17"/>
  <c r="G1951" i="17"/>
  <c r="Z1951" i="17"/>
  <c r="S1951" i="17" s="1"/>
  <c r="I1951" i="17"/>
  <c r="AD1951" i="17"/>
  <c r="AE1951" i="17"/>
  <c r="AC1951" i="17"/>
  <c r="K1951" i="17"/>
  <c r="J1951" i="17"/>
  <c r="Y1953" i="17"/>
  <c r="V1952" i="17"/>
  <c r="U1952" i="17"/>
  <c r="R1954" i="17"/>
  <c r="W1953" i="17"/>
  <c r="T1953" i="17"/>
  <c r="Q1952" i="17"/>
  <c r="L1952" i="17" s="1"/>
  <c r="O1952" i="17"/>
  <c r="N1952" i="17"/>
  <c r="F1952" i="17"/>
  <c r="P1952" i="17"/>
  <c r="M1952" i="17"/>
  <c r="E1953" i="17"/>
  <c r="U1953" i="17" s="1"/>
  <c r="AF1951" i="17" l="1"/>
  <c r="X1951" i="17"/>
  <c r="AF1952" i="17" s="1"/>
  <c r="I1952" i="17"/>
  <c r="AA1952" i="17"/>
  <c r="Z1952" i="17"/>
  <c r="S1952" i="17" s="1"/>
  <c r="K1952" i="17"/>
  <c r="AD1952" i="17"/>
  <c r="J1952" i="17"/>
  <c r="G1952" i="17"/>
  <c r="AE1952" i="17"/>
  <c r="AC1952" i="17"/>
  <c r="AB1952" i="17"/>
  <c r="H1952" i="17"/>
  <c r="Y1954" i="17"/>
  <c r="V1953" i="17"/>
  <c r="Z1953" i="17" s="1"/>
  <c r="S1953" i="17" s="1"/>
  <c r="R1955" i="17"/>
  <c r="W1954" i="17"/>
  <c r="T1954" i="17"/>
  <c r="Q1953" i="17"/>
  <c r="L1953" i="17" s="1"/>
  <c r="O1953" i="17"/>
  <c r="N1953" i="17"/>
  <c r="E1954" i="17"/>
  <c r="M1953" i="17"/>
  <c r="F1953" i="17"/>
  <c r="P1953" i="17"/>
  <c r="X1952" i="17" l="1"/>
  <c r="AB1953" i="17" s="1"/>
  <c r="K1953" i="17"/>
  <c r="AA1953" i="17"/>
  <c r="J1953" i="17"/>
  <c r="G1953" i="17"/>
  <c r="I1953" i="17"/>
  <c r="H1953" i="17"/>
  <c r="Y1955" i="17"/>
  <c r="V1954" i="17"/>
  <c r="U1954" i="17"/>
  <c r="Z1954" i="17" s="1"/>
  <c r="S1954" i="17" s="1"/>
  <c r="R1956" i="17"/>
  <c r="W1955" i="17"/>
  <c r="T1955" i="17"/>
  <c r="Q1954" i="17"/>
  <c r="L1954" i="17" s="1"/>
  <c r="O1954" i="17"/>
  <c r="N1954" i="17"/>
  <c r="E1955" i="17"/>
  <c r="V1955" i="17" s="1"/>
  <c r="P1954" i="17"/>
  <c r="M1954" i="17"/>
  <c r="F1954" i="17"/>
  <c r="AF1953" i="17" l="1"/>
  <c r="AC1953" i="17"/>
  <c r="X1953" i="17"/>
  <c r="AB1954" i="17" s="1"/>
  <c r="AD1953" i="17"/>
  <c r="AD1954" i="17" s="1"/>
  <c r="AE1953" i="17"/>
  <c r="AE1954" i="17" s="1"/>
  <c r="K1954" i="17"/>
  <c r="AA1954" i="17"/>
  <c r="X1954" i="17" s="1"/>
  <c r="I1954" i="17"/>
  <c r="H1954" i="17"/>
  <c r="G1954" i="17"/>
  <c r="J1954" i="17"/>
  <c r="AF1954" i="17"/>
  <c r="Y1956" i="17"/>
  <c r="U1955" i="17"/>
  <c r="AA1955" i="17" s="1"/>
  <c r="R1957" i="17"/>
  <c r="W1956" i="17"/>
  <c r="T1956" i="17"/>
  <c r="Q1955" i="17"/>
  <c r="L1955" i="17" s="1"/>
  <c r="O1955" i="17"/>
  <c r="N1955" i="17"/>
  <c r="M1955" i="17"/>
  <c r="P1955" i="17"/>
  <c r="E1956" i="17"/>
  <c r="F1955" i="17"/>
  <c r="AC1954" i="17" l="1"/>
  <c r="K1955" i="17"/>
  <c r="Z1955" i="17"/>
  <c r="S1955" i="17" s="1"/>
  <c r="X1955" i="17" s="1"/>
  <c r="AE1955" i="17"/>
  <c r="AF1955" i="17"/>
  <c r="G1955" i="17"/>
  <c r="AB1955" i="17"/>
  <c r="J1955" i="17"/>
  <c r="I1955" i="17"/>
  <c r="H1955" i="17"/>
  <c r="AD1955" i="17"/>
  <c r="AC1955" i="17"/>
  <c r="Y1957" i="17"/>
  <c r="V1956" i="17"/>
  <c r="U1956" i="17"/>
  <c r="R1958" i="17"/>
  <c r="W1957" i="17"/>
  <c r="T1957" i="17"/>
  <c r="Q1956" i="17"/>
  <c r="L1956" i="17" s="1"/>
  <c r="O1956" i="17"/>
  <c r="N1956" i="17"/>
  <c r="M1956" i="17"/>
  <c r="F1956" i="17"/>
  <c r="P1956" i="17"/>
  <c r="E1957" i="17"/>
  <c r="Z1956" i="17" l="1"/>
  <c r="S1956" i="17" s="1"/>
  <c r="G1956" i="17"/>
  <c r="AA1956" i="17"/>
  <c r="H1956" i="17"/>
  <c r="I1956" i="17"/>
  <c r="AC1956" i="17"/>
  <c r="AD1956" i="17"/>
  <c r="AB1956" i="17"/>
  <c r="K1956" i="17"/>
  <c r="J1956" i="17"/>
  <c r="AF1956" i="17"/>
  <c r="AE1956" i="17"/>
  <c r="Y1958" i="17"/>
  <c r="X1956" i="17"/>
  <c r="V1957" i="17"/>
  <c r="U1957" i="17"/>
  <c r="R1959" i="17"/>
  <c r="W1958" i="17"/>
  <c r="T1958" i="17"/>
  <c r="Q1957" i="17"/>
  <c r="L1957" i="17" s="1"/>
  <c r="O1957" i="17"/>
  <c r="N1957" i="17"/>
  <c r="H1957" i="17"/>
  <c r="M1957" i="17"/>
  <c r="P1957" i="17"/>
  <c r="E1958" i="17"/>
  <c r="F1957" i="17"/>
  <c r="K1957" i="17" l="1"/>
  <c r="G1957" i="17"/>
  <c r="AC1957" i="17"/>
  <c r="I1957" i="17"/>
  <c r="Z1957" i="17"/>
  <c r="S1957" i="17" s="1"/>
  <c r="J1957" i="17"/>
  <c r="AA1957" i="17"/>
  <c r="X1957" i="17" s="1"/>
  <c r="AE1957" i="17"/>
  <c r="AD1957" i="17"/>
  <c r="AB1957" i="17"/>
  <c r="AF1957" i="17"/>
  <c r="Y1959" i="17"/>
  <c r="V1958" i="17"/>
  <c r="U1958" i="17"/>
  <c r="R1960" i="17"/>
  <c r="W1959" i="17"/>
  <c r="T1959" i="17"/>
  <c r="Q1958" i="17"/>
  <c r="L1958" i="17" s="1"/>
  <c r="O1958" i="17"/>
  <c r="N1958" i="17"/>
  <c r="E1959" i="17"/>
  <c r="V1959" i="17" s="1"/>
  <c r="M1958" i="17"/>
  <c r="P1958" i="17"/>
  <c r="F1958" i="17"/>
  <c r="G1958" i="17" s="1"/>
  <c r="AA1958" i="17" l="1"/>
  <c r="U1959" i="17"/>
  <c r="AA1959" i="17" s="1"/>
  <c r="Z1958" i="17"/>
  <c r="S1958" i="17" s="1"/>
  <c r="AF1958" i="17"/>
  <c r="AB1958" i="17"/>
  <c r="AC1958" i="17"/>
  <c r="K1958" i="17"/>
  <c r="I1958" i="17"/>
  <c r="J1958" i="17"/>
  <c r="AE1958" i="17"/>
  <c r="H1958" i="17"/>
  <c r="AD1958" i="17"/>
  <c r="Y1960" i="17"/>
  <c r="R1961" i="17"/>
  <c r="W1960" i="17"/>
  <c r="T1960" i="17"/>
  <c r="Q1959" i="17"/>
  <c r="L1959" i="17" s="1"/>
  <c r="O1959" i="17"/>
  <c r="N1959" i="17"/>
  <c r="M1959" i="17"/>
  <c r="P1959" i="17"/>
  <c r="E1960" i="17"/>
  <c r="F1959" i="17"/>
  <c r="G1959" i="17" s="1"/>
  <c r="X1958" i="17" l="1"/>
  <c r="K1959" i="17"/>
  <c r="AF1959" i="17"/>
  <c r="J1959" i="17"/>
  <c r="Z1959" i="17"/>
  <c r="S1959" i="17" s="1"/>
  <c r="H1959" i="17"/>
  <c r="I1959" i="17"/>
  <c r="AB1959" i="17"/>
  <c r="AD1959" i="17"/>
  <c r="AE1959" i="17"/>
  <c r="AC1959" i="17"/>
  <c r="Y1961" i="17"/>
  <c r="V1960" i="17"/>
  <c r="X1959" i="17"/>
  <c r="R1962" i="17"/>
  <c r="W1961" i="17"/>
  <c r="T1961" i="17"/>
  <c r="U1960" i="17"/>
  <c r="Q1960" i="17"/>
  <c r="L1960" i="17" s="1"/>
  <c r="O1960" i="17"/>
  <c r="N1960" i="17"/>
  <c r="E1961" i="17"/>
  <c r="U1961" i="17" s="1"/>
  <c r="M1960" i="17"/>
  <c r="F1960" i="17"/>
  <c r="H1960" i="17" s="1"/>
  <c r="P1960" i="17"/>
  <c r="AA1960" i="17" l="1"/>
  <c r="Z1960" i="17"/>
  <c r="S1960" i="17" s="1"/>
  <c r="G1960" i="17"/>
  <c r="AD1960" i="17"/>
  <c r="AE1960" i="17"/>
  <c r="AF1960" i="17"/>
  <c r="J1960" i="17"/>
  <c r="K1960" i="17"/>
  <c r="I1960" i="17"/>
  <c r="AC1960" i="17"/>
  <c r="AB1960" i="17"/>
  <c r="Y1962" i="17"/>
  <c r="V1961" i="17"/>
  <c r="Z1961" i="17" s="1"/>
  <c r="S1961" i="17" s="1"/>
  <c r="R1963" i="17"/>
  <c r="W1962" i="17"/>
  <c r="T1962" i="17"/>
  <c r="Q1961" i="17"/>
  <c r="L1961" i="17" s="1"/>
  <c r="O1961" i="17"/>
  <c r="N1961" i="17"/>
  <c r="F1961" i="17"/>
  <c r="P1961" i="17"/>
  <c r="E1962" i="17"/>
  <c r="M1961" i="17"/>
  <c r="I1961" i="17" l="1"/>
  <c r="X1960" i="17"/>
  <c r="AC1961" i="17"/>
  <c r="AA1961" i="17"/>
  <c r="G1961" i="17"/>
  <c r="AB1961" i="17"/>
  <c r="AD1961" i="17"/>
  <c r="H1961" i="17"/>
  <c r="J1961" i="17"/>
  <c r="K1961" i="17"/>
  <c r="AF1961" i="17"/>
  <c r="AE1961" i="17"/>
  <c r="Y1963" i="17"/>
  <c r="V1962" i="17"/>
  <c r="X1961" i="17"/>
  <c r="U1962" i="17"/>
  <c r="R1964" i="17"/>
  <c r="W1963" i="17"/>
  <c r="T1963" i="17"/>
  <c r="Q1962" i="17"/>
  <c r="L1962" i="17" s="1"/>
  <c r="O1962" i="17"/>
  <c r="N1962" i="17"/>
  <c r="E1963" i="17"/>
  <c r="U1963" i="17" s="1"/>
  <c r="P1962" i="17"/>
  <c r="M1962" i="17"/>
  <c r="F1962" i="17"/>
  <c r="G1962" i="17" l="1"/>
  <c r="V1963" i="17"/>
  <c r="AA1963" i="17" s="1"/>
  <c r="Z1962" i="17"/>
  <c r="S1962" i="17" s="1"/>
  <c r="AA1962" i="17"/>
  <c r="AE1962" i="17"/>
  <c r="H1962" i="17"/>
  <c r="AD1962" i="17"/>
  <c r="K1962" i="17"/>
  <c r="J1962" i="17"/>
  <c r="AF1962" i="17"/>
  <c r="I1962" i="17"/>
  <c r="AC1962" i="17"/>
  <c r="AB1962" i="17"/>
  <c r="Y1964" i="17"/>
  <c r="R1965" i="17"/>
  <c r="W1964" i="17"/>
  <c r="T1964" i="17"/>
  <c r="Q1963" i="17"/>
  <c r="L1963" i="17" s="1"/>
  <c r="O1963" i="17"/>
  <c r="N1963" i="17"/>
  <c r="P1963" i="17"/>
  <c r="F1963" i="17"/>
  <c r="E1964" i="17"/>
  <c r="M1963" i="17"/>
  <c r="X1962" i="17" l="1"/>
  <c r="AB1963" i="17" s="1"/>
  <c r="Z1963" i="17"/>
  <c r="S1963" i="17" s="1"/>
  <c r="I1963" i="17"/>
  <c r="K1963" i="17"/>
  <c r="G1963" i="17"/>
  <c r="H1963" i="17"/>
  <c r="J1963" i="17"/>
  <c r="Y1965" i="17"/>
  <c r="V1964" i="17"/>
  <c r="U1964" i="17"/>
  <c r="R1966" i="17"/>
  <c r="W1965" i="17"/>
  <c r="T1965" i="17"/>
  <c r="Q1964" i="17"/>
  <c r="L1964" i="17" s="1"/>
  <c r="O1964" i="17"/>
  <c r="N1964" i="17"/>
  <c r="E1965" i="17"/>
  <c r="U1965" i="17" s="1"/>
  <c r="P1964" i="17"/>
  <c r="M1964" i="17"/>
  <c r="F1964" i="17"/>
  <c r="AD1963" i="17" l="1"/>
  <c r="AE1963" i="17"/>
  <c r="AC1963" i="17"/>
  <c r="AF1963" i="17"/>
  <c r="X1963" i="17"/>
  <c r="AB1964" i="17" s="1"/>
  <c r="I1964" i="17"/>
  <c r="V1965" i="17"/>
  <c r="AA1965" i="17" s="1"/>
  <c r="Z1964" i="17"/>
  <c r="S1964" i="17" s="1"/>
  <c r="AA1964" i="17"/>
  <c r="H1964" i="17"/>
  <c r="J1964" i="17"/>
  <c r="G1964" i="17"/>
  <c r="K1964" i="17"/>
  <c r="Y1966" i="17"/>
  <c r="R1967" i="17"/>
  <c r="W1966" i="17"/>
  <c r="T1966" i="17"/>
  <c r="Q1965" i="17"/>
  <c r="L1965" i="17" s="1"/>
  <c r="O1965" i="17"/>
  <c r="N1965" i="17"/>
  <c r="P1965" i="17"/>
  <c r="M1965" i="17"/>
  <c r="E1966" i="17"/>
  <c r="F1965" i="17"/>
  <c r="AC1964" i="17" l="1"/>
  <c r="AD1964" i="17"/>
  <c r="X1964" i="17"/>
  <c r="AB1965" i="17" s="1"/>
  <c r="AE1964" i="17"/>
  <c r="AE1965" i="17" s="1"/>
  <c r="AF1964" i="17"/>
  <c r="AF1965" i="17" s="1"/>
  <c r="Z1965" i="17"/>
  <c r="S1965" i="17" s="1"/>
  <c r="X1965" i="17" s="1"/>
  <c r="J1965" i="17"/>
  <c r="G1965" i="17"/>
  <c r="H1965" i="17"/>
  <c r="I1965" i="17"/>
  <c r="K1965" i="17"/>
  <c r="Y1967" i="17"/>
  <c r="V1966" i="17"/>
  <c r="U1966" i="17"/>
  <c r="R1968" i="17"/>
  <c r="W1967" i="17"/>
  <c r="T1967" i="17"/>
  <c r="Q1966" i="17"/>
  <c r="L1966" i="17" s="1"/>
  <c r="O1966" i="17"/>
  <c r="N1966" i="17"/>
  <c r="F1966" i="17"/>
  <c r="P1966" i="17"/>
  <c r="E1967" i="17"/>
  <c r="U1967" i="17" s="1"/>
  <c r="M1966" i="17"/>
  <c r="AC1965" i="17" l="1"/>
  <c r="AC1966" i="17" s="1"/>
  <c r="AD1965" i="17"/>
  <c r="AD1966" i="17" s="1"/>
  <c r="K1966" i="17"/>
  <c r="Z1966" i="17"/>
  <c r="S1966" i="17" s="1"/>
  <c r="AA1966" i="17"/>
  <c r="X1966" i="17" s="1"/>
  <c r="I1966" i="17"/>
  <c r="AF1966" i="17"/>
  <c r="J1966" i="17"/>
  <c r="AB1966" i="17"/>
  <c r="G1966" i="17"/>
  <c r="H1966" i="17"/>
  <c r="AE1966" i="17"/>
  <c r="Y1968" i="17"/>
  <c r="V1967" i="17"/>
  <c r="Z1967" i="17" s="1"/>
  <c r="R1969" i="17"/>
  <c r="W1968" i="17"/>
  <c r="T1968" i="17"/>
  <c r="Q1967" i="17"/>
  <c r="L1967" i="17" s="1"/>
  <c r="O1967" i="17"/>
  <c r="N1967" i="17"/>
  <c r="M1967" i="17"/>
  <c r="F1967" i="17"/>
  <c r="P1967" i="17"/>
  <c r="E1968" i="17"/>
  <c r="S1967" i="17" l="1"/>
  <c r="H1967" i="17"/>
  <c r="AA1967" i="17"/>
  <c r="I1967" i="17"/>
  <c r="J1967" i="17"/>
  <c r="AE1967" i="17"/>
  <c r="K1967" i="17"/>
  <c r="AF1967" i="17"/>
  <c r="G1967" i="17"/>
  <c r="AD1967" i="17"/>
  <c r="AC1967" i="17"/>
  <c r="AB1967" i="17"/>
  <c r="Y1969" i="17"/>
  <c r="U1968" i="17"/>
  <c r="V1968" i="17"/>
  <c r="R1970" i="17"/>
  <c r="W1969" i="17"/>
  <c r="T1969" i="17"/>
  <c r="Q1968" i="17"/>
  <c r="L1968" i="17" s="1"/>
  <c r="O1968" i="17"/>
  <c r="N1968" i="17"/>
  <c r="P1968" i="17"/>
  <c r="E1969" i="17"/>
  <c r="V1969" i="17" s="1"/>
  <c r="M1968" i="17"/>
  <c r="F1968" i="17"/>
  <c r="X1967" i="17" l="1"/>
  <c r="H1968" i="17"/>
  <c r="U1969" i="17"/>
  <c r="AA1969" i="17" s="1"/>
  <c r="Z1968" i="17"/>
  <c r="S1968" i="17" s="1"/>
  <c r="AF1968" i="17"/>
  <c r="AB1968" i="17"/>
  <c r="AC1968" i="17"/>
  <c r="AD1968" i="17"/>
  <c r="G1968" i="17"/>
  <c r="AA1968" i="17"/>
  <c r="AE1968" i="17"/>
  <c r="K1968" i="17"/>
  <c r="J1968" i="17"/>
  <c r="I1968" i="17"/>
  <c r="Y1970" i="17"/>
  <c r="R1971" i="17"/>
  <c r="W1970" i="17"/>
  <c r="T1970" i="17"/>
  <c r="Q1969" i="17"/>
  <c r="L1969" i="17" s="1"/>
  <c r="O1969" i="17"/>
  <c r="N1969" i="17"/>
  <c r="E1970" i="17"/>
  <c r="U1970" i="17" s="1"/>
  <c r="P1969" i="17"/>
  <c r="M1969" i="17"/>
  <c r="F1969" i="17"/>
  <c r="H1969" i="17" l="1"/>
  <c r="Z1969" i="17"/>
  <c r="S1969" i="17" s="1"/>
  <c r="X1968" i="17"/>
  <c r="AB1969" i="17" s="1"/>
  <c r="J1969" i="17"/>
  <c r="G1969" i="17"/>
  <c r="I1969" i="17"/>
  <c r="K1969" i="17"/>
  <c r="AD1969" i="17"/>
  <c r="Y1971" i="17"/>
  <c r="V1970" i="17"/>
  <c r="Z1970" i="17" s="1"/>
  <c r="S1970" i="17" s="1"/>
  <c r="R1972" i="17"/>
  <c r="W1971" i="17"/>
  <c r="T1971" i="17"/>
  <c r="Q1970" i="17"/>
  <c r="L1970" i="17" s="1"/>
  <c r="O1970" i="17"/>
  <c r="N1970" i="17"/>
  <c r="M1970" i="17"/>
  <c r="E1971" i="17"/>
  <c r="P1970" i="17"/>
  <c r="F1970" i="17"/>
  <c r="H1970" i="17" s="1"/>
  <c r="J1970" i="17" l="1"/>
  <c r="AF1969" i="17"/>
  <c r="G1970" i="17"/>
  <c r="I1970" i="17"/>
  <c r="AC1969" i="17"/>
  <c r="X1969" i="17"/>
  <c r="AB1970" i="17" s="1"/>
  <c r="AE1969" i="17"/>
  <c r="AE1970" i="17" s="1"/>
  <c r="K1970" i="17"/>
  <c r="AA1970" i="17"/>
  <c r="Y1972" i="17"/>
  <c r="V1971" i="17"/>
  <c r="U1971" i="17"/>
  <c r="Z1971" i="17" s="1"/>
  <c r="S1971" i="17" s="1"/>
  <c r="R1973" i="17"/>
  <c r="W1972" i="17"/>
  <c r="T1972" i="17"/>
  <c r="Q1971" i="17"/>
  <c r="L1971" i="17" s="1"/>
  <c r="O1971" i="17"/>
  <c r="N1971" i="17"/>
  <c r="F1971" i="17"/>
  <c r="M1971" i="17"/>
  <c r="E1972" i="17"/>
  <c r="P1971" i="17"/>
  <c r="X1970" i="17" l="1"/>
  <c r="AC1970" i="17"/>
  <c r="AC1971" i="17" s="1"/>
  <c r="AF1970" i="17"/>
  <c r="AD1970" i="17"/>
  <c r="AA1971" i="17"/>
  <c r="X1971" i="17" s="1"/>
  <c r="AF1971" i="17"/>
  <c r="I1971" i="17"/>
  <c r="AD1971" i="17"/>
  <c r="G1971" i="17"/>
  <c r="K1971" i="17"/>
  <c r="J1971" i="17"/>
  <c r="AE1971" i="17"/>
  <c r="H1971" i="17"/>
  <c r="AB1971" i="17"/>
  <c r="Y1973" i="17"/>
  <c r="U1972" i="17"/>
  <c r="V1972" i="17"/>
  <c r="R1974" i="17"/>
  <c r="W1973" i="17"/>
  <c r="T1973" i="17"/>
  <c r="Q1972" i="17"/>
  <c r="L1972" i="17" s="1"/>
  <c r="O1972" i="17"/>
  <c r="N1972" i="17"/>
  <c r="F1972" i="17"/>
  <c r="M1972" i="17"/>
  <c r="P1972" i="17"/>
  <c r="E1973" i="17"/>
  <c r="U1973" i="17" s="1"/>
  <c r="AA1972" i="17" l="1"/>
  <c r="I1972" i="17"/>
  <c r="Z1972" i="17"/>
  <c r="S1972" i="17" s="1"/>
  <c r="V1973" i="17"/>
  <c r="AA1973" i="17" s="1"/>
  <c r="H1972" i="17"/>
  <c r="AB1972" i="17"/>
  <c r="AC1972" i="17"/>
  <c r="K1972" i="17"/>
  <c r="G1972" i="17"/>
  <c r="AF1972" i="17"/>
  <c r="J1972" i="17"/>
  <c r="AE1972" i="17"/>
  <c r="AD1972" i="17"/>
  <c r="Y1974" i="17"/>
  <c r="R1975" i="17"/>
  <c r="W1974" i="17"/>
  <c r="T1974" i="17"/>
  <c r="Q1973" i="17"/>
  <c r="L1973" i="17" s="1"/>
  <c r="O1973" i="17"/>
  <c r="N1973" i="17"/>
  <c r="P1973" i="17"/>
  <c r="M1973" i="17"/>
  <c r="E1974" i="17"/>
  <c r="F1973" i="17"/>
  <c r="X1972" i="17" l="1"/>
  <c r="AC1973" i="17" s="1"/>
  <c r="I1973" i="17"/>
  <c r="Z1973" i="17"/>
  <c r="S1973" i="17" s="1"/>
  <c r="J1973" i="17"/>
  <c r="K1973" i="17"/>
  <c r="H1973" i="17"/>
  <c r="AF1973" i="17"/>
  <c r="G1973" i="17"/>
  <c r="Y1975" i="17"/>
  <c r="U1974" i="17"/>
  <c r="V1974" i="17"/>
  <c r="R1976" i="17"/>
  <c r="W1975" i="17"/>
  <c r="T1975" i="17"/>
  <c r="Q1974" i="17"/>
  <c r="L1974" i="17" s="1"/>
  <c r="O1974" i="17"/>
  <c r="N1974" i="17"/>
  <c r="F1974" i="17"/>
  <c r="E1975" i="17"/>
  <c r="M1974" i="17"/>
  <c r="P1974" i="17"/>
  <c r="K1974" i="17" l="1"/>
  <c r="AE1973" i="17"/>
  <c r="AB1973" i="17"/>
  <c r="X1973" i="17"/>
  <c r="AC1974" i="17" s="1"/>
  <c r="AD1973" i="17"/>
  <c r="AD1974" i="17" s="1"/>
  <c r="H1974" i="17"/>
  <c r="AA1974" i="17"/>
  <c r="J1974" i="17"/>
  <c r="Z1974" i="17"/>
  <c r="S1974" i="17" s="1"/>
  <c r="G1974" i="17"/>
  <c r="I1974" i="17"/>
  <c r="Y1976" i="17"/>
  <c r="U1975" i="17"/>
  <c r="V1975" i="17"/>
  <c r="R1977" i="17"/>
  <c r="W1976" i="17"/>
  <c r="T1976" i="17"/>
  <c r="Q1975" i="17"/>
  <c r="L1975" i="17" s="1"/>
  <c r="N1975" i="17"/>
  <c r="O1975" i="17"/>
  <c r="M1975" i="17"/>
  <c r="F1975" i="17"/>
  <c r="P1975" i="17"/>
  <c r="E1976" i="17"/>
  <c r="AE1974" i="17" l="1"/>
  <c r="AF1974" i="17"/>
  <c r="AB1974" i="17"/>
  <c r="X1974" i="17"/>
  <c r="AC1975" i="17" s="1"/>
  <c r="H1975" i="17"/>
  <c r="Z1975" i="17"/>
  <c r="S1975" i="17" s="1"/>
  <c r="AD1975" i="17"/>
  <c r="AA1975" i="17"/>
  <c r="X1975" i="17" s="1"/>
  <c r="G1975" i="17"/>
  <c r="I1975" i="17"/>
  <c r="K1975" i="17"/>
  <c r="J1975" i="17"/>
  <c r="AF1975" i="17"/>
  <c r="AE1975" i="17"/>
  <c r="Y1977" i="17"/>
  <c r="U1976" i="17"/>
  <c r="V1976" i="17"/>
  <c r="R1978" i="17"/>
  <c r="W1977" i="17"/>
  <c r="T1977" i="17"/>
  <c r="Q1976" i="17"/>
  <c r="L1976" i="17" s="1"/>
  <c r="O1976" i="17"/>
  <c r="N1976" i="17"/>
  <c r="F1976" i="17"/>
  <c r="P1976" i="17"/>
  <c r="M1976" i="17"/>
  <c r="E1977" i="17"/>
  <c r="V1977" i="17" s="1"/>
  <c r="AB1975" i="17" l="1"/>
  <c r="Z1976" i="17"/>
  <c r="S1976" i="17" s="1"/>
  <c r="J1976" i="17"/>
  <c r="AE1976" i="17"/>
  <c r="G1976" i="17"/>
  <c r="AA1976" i="17"/>
  <c r="AB1976" i="17"/>
  <c r="AF1976" i="17"/>
  <c r="I1976" i="17"/>
  <c r="AD1976" i="17"/>
  <c r="K1976" i="17"/>
  <c r="AC1976" i="17"/>
  <c r="H1976" i="17"/>
  <c r="Y1978" i="17"/>
  <c r="X1976" i="17"/>
  <c r="U1977" i="17"/>
  <c r="Z1977" i="17" s="1"/>
  <c r="S1977" i="17" s="1"/>
  <c r="R1979" i="17"/>
  <c r="W1978" i="17"/>
  <c r="T1978" i="17"/>
  <c r="Q1977" i="17"/>
  <c r="L1977" i="17" s="1"/>
  <c r="O1977" i="17"/>
  <c r="N1977" i="17"/>
  <c r="E1978" i="17"/>
  <c r="F1977" i="17"/>
  <c r="M1977" i="17"/>
  <c r="P1977" i="17"/>
  <c r="AB1977" i="17" l="1"/>
  <c r="K1977" i="17"/>
  <c r="AA1977" i="17"/>
  <c r="X1977" i="17" s="1"/>
  <c r="H1977" i="17"/>
  <c r="AF1977" i="17"/>
  <c r="G1977" i="17"/>
  <c r="AC1977" i="17"/>
  <c r="AE1977" i="17"/>
  <c r="AD1977" i="17"/>
  <c r="J1977" i="17"/>
  <c r="I1977" i="17"/>
  <c r="Y1979" i="17"/>
  <c r="V1978" i="17"/>
  <c r="U1978" i="17"/>
  <c r="R1980" i="17"/>
  <c r="W1979" i="17"/>
  <c r="T1979" i="17"/>
  <c r="Q1978" i="17"/>
  <c r="L1978" i="17" s="1"/>
  <c r="O1978" i="17"/>
  <c r="N1978" i="17"/>
  <c r="E1979" i="17"/>
  <c r="V1979" i="17" s="1"/>
  <c r="P1978" i="17"/>
  <c r="F1978" i="17"/>
  <c r="M1978" i="17"/>
  <c r="Z1978" i="17" l="1"/>
  <c r="S1978" i="17" s="1"/>
  <c r="K1978" i="17"/>
  <c r="AA1978" i="17"/>
  <c r="X1978" i="17" s="1"/>
  <c r="AE1978" i="17"/>
  <c r="G1978" i="17"/>
  <c r="U1979" i="17"/>
  <c r="Z1979" i="17" s="1"/>
  <c r="S1979" i="17" s="1"/>
  <c r="AD1978" i="17"/>
  <c r="I1978" i="17"/>
  <c r="AC1978" i="17"/>
  <c r="H1978" i="17"/>
  <c r="AB1978" i="17"/>
  <c r="J1978" i="17"/>
  <c r="AF1978" i="17"/>
  <c r="Y1980" i="17"/>
  <c r="R1981" i="17"/>
  <c r="W1980" i="17"/>
  <c r="T1980" i="17"/>
  <c r="Q1979" i="17"/>
  <c r="L1979" i="17" s="1"/>
  <c r="O1979" i="17"/>
  <c r="N1979" i="17"/>
  <c r="P1979" i="17"/>
  <c r="M1979" i="17"/>
  <c r="E1980" i="17"/>
  <c r="F1979" i="17"/>
  <c r="I1979" i="17" l="1"/>
  <c r="AA1979" i="17"/>
  <c r="X1979" i="17" s="1"/>
  <c r="J1979" i="17"/>
  <c r="K1979" i="17"/>
  <c r="AF1979" i="17"/>
  <c r="AD1979" i="17"/>
  <c r="AB1979" i="17"/>
  <c r="H1979" i="17"/>
  <c r="AC1979" i="17"/>
  <c r="G1979" i="17"/>
  <c r="AE1979" i="17"/>
  <c r="Y1981" i="17"/>
  <c r="V1980" i="17"/>
  <c r="U1980" i="17"/>
  <c r="R1982" i="17"/>
  <c r="W1981" i="17"/>
  <c r="T1981" i="17"/>
  <c r="Q1980" i="17"/>
  <c r="L1980" i="17" s="1"/>
  <c r="O1980" i="17"/>
  <c r="N1980" i="17"/>
  <c r="P1980" i="17"/>
  <c r="F1980" i="17"/>
  <c r="K1980" i="17" s="1"/>
  <c r="M1980" i="17"/>
  <c r="E1981" i="17"/>
  <c r="U1981" i="17" s="1"/>
  <c r="Z1980" i="17" l="1"/>
  <c r="S1980" i="17" s="1"/>
  <c r="AA1980" i="17"/>
  <c r="I1980" i="17"/>
  <c r="G1980" i="17"/>
  <c r="AE1980" i="17"/>
  <c r="H1980" i="17"/>
  <c r="AB1980" i="17"/>
  <c r="J1980" i="17"/>
  <c r="AF1980" i="17"/>
  <c r="AD1980" i="17"/>
  <c r="V1981" i="17"/>
  <c r="AA1981" i="17" s="1"/>
  <c r="AC1980" i="17"/>
  <c r="Y1982" i="17"/>
  <c r="R1983" i="17"/>
  <c r="W1982" i="17"/>
  <c r="T1982" i="17"/>
  <c r="Q1981" i="17"/>
  <c r="L1981" i="17" s="1"/>
  <c r="O1981" i="17"/>
  <c r="N1981" i="17"/>
  <c r="P1981" i="17"/>
  <c r="E1982" i="17"/>
  <c r="U1982" i="17" s="1"/>
  <c r="F1981" i="17"/>
  <c r="M1981" i="17"/>
  <c r="X1980" i="17" l="1"/>
  <c r="H1981" i="17"/>
  <c r="Z1981" i="17"/>
  <c r="S1981" i="17" s="1"/>
  <c r="X1981" i="17" s="1"/>
  <c r="AE1981" i="17"/>
  <c r="AC1981" i="17"/>
  <c r="K1981" i="17"/>
  <c r="J1981" i="17"/>
  <c r="AF1981" i="17"/>
  <c r="I1981" i="17"/>
  <c r="AB1981" i="17"/>
  <c r="G1981" i="17"/>
  <c r="AD1981" i="17"/>
  <c r="Y1983" i="17"/>
  <c r="V1982" i="17"/>
  <c r="AA1982" i="17" s="1"/>
  <c r="R1984" i="17"/>
  <c r="W1983" i="17"/>
  <c r="T1983" i="17"/>
  <c r="Q1982" i="17"/>
  <c r="L1982" i="17" s="1"/>
  <c r="O1982" i="17"/>
  <c r="N1982" i="17"/>
  <c r="E1983" i="17"/>
  <c r="M1982" i="17"/>
  <c r="P1982" i="17"/>
  <c r="F1982" i="17"/>
  <c r="G1982" i="17" l="1"/>
  <c r="Z1982" i="17"/>
  <c r="S1982" i="17" s="1"/>
  <c r="X1982" i="17" s="1"/>
  <c r="AD1982" i="17"/>
  <c r="AC1982" i="17"/>
  <c r="AF1982" i="17"/>
  <c r="AB1982" i="17"/>
  <c r="K1982" i="17"/>
  <c r="I1982" i="17"/>
  <c r="H1982" i="17"/>
  <c r="J1982" i="17"/>
  <c r="AE1982" i="17"/>
  <c r="Y1984" i="17"/>
  <c r="U1983" i="17"/>
  <c r="V1983" i="17"/>
  <c r="R1985" i="17"/>
  <c r="W1984" i="17"/>
  <c r="T1984" i="17"/>
  <c r="Q1983" i="17"/>
  <c r="L1983" i="17" s="1"/>
  <c r="O1983" i="17"/>
  <c r="N1983" i="17"/>
  <c r="F1983" i="17"/>
  <c r="P1983" i="17"/>
  <c r="E1984" i="17"/>
  <c r="M1983" i="17"/>
  <c r="Z1983" i="17" l="1"/>
  <c r="S1983" i="17" s="1"/>
  <c r="J1983" i="17"/>
  <c r="AD1983" i="17"/>
  <c r="AA1983" i="17"/>
  <c r="I1983" i="17"/>
  <c r="K1983" i="17"/>
  <c r="AC1983" i="17"/>
  <c r="H1983" i="17"/>
  <c r="AB1983" i="17"/>
  <c r="AF1983" i="17"/>
  <c r="G1983" i="17"/>
  <c r="AE1983" i="17"/>
  <c r="Y1985" i="17"/>
  <c r="U1984" i="17"/>
  <c r="V1984" i="17"/>
  <c r="R1986" i="17"/>
  <c r="W1985" i="17"/>
  <c r="T1985" i="17"/>
  <c r="Q1984" i="17"/>
  <c r="L1984" i="17" s="1"/>
  <c r="N1984" i="17"/>
  <c r="O1984" i="17"/>
  <c r="F1984" i="17"/>
  <c r="P1984" i="17"/>
  <c r="E1985" i="17"/>
  <c r="M1984" i="17"/>
  <c r="J1984" i="17" l="1"/>
  <c r="X1983" i="17"/>
  <c r="AB1984" i="17" s="1"/>
  <c r="AA1984" i="17"/>
  <c r="Z1984" i="17"/>
  <c r="S1984" i="17" s="1"/>
  <c r="AE1984" i="17"/>
  <c r="AF1984" i="17"/>
  <c r="H1984" i="17"/>
  <c r="AD1984" i="17"/>
  <c r="I1984" i="17"/>
  <c r="AC1984" i="17"/>
  <c r="G1984" i="17"/>
  <c r="K1984" i="17"/>
  <c r="Y1986" i="17"/>
  <c r="V1985" i="17"/>
  <c r="U1985" i="17"/>
  <c r="R1987" i="17"/>
  <c r="W1986" i="17"/>
  <c r="T1986" i="17"/>
  <c r="Q1985" i="17"/>
  <c r="L1985" i="17" s="1"/>
  <c r="O1985" i="17"/>
  <c r="N1985" i="17"/>
  <c r="M1985" i="17"/>
  <c r="E1986" i="17"/>
  <c r="F1985" i="17"/>
  <c r="P1985" i="17"/>
  <c r="Z1985" i="17" l="1"/>
  <c r="S1985" i="17" s="1"/>
  <c r="X1984" i="17"/>
  <c r="K1985" i="17"/>
  <c r="AA1985" i="17"/>
  <c r="AC1985" i="17"/>
  <c r="G1985" i="17"/>
  <c r="AB1985" i="17"/>
  <c r="AD1985" i="17"/>
  <c r="I1985" i="17"/>
  <c r="H1985" i="17"/>
  <c r="J1985" i="17"/>
  <c r="AF1985" i="17"/>
  <c r="AE1985" i="17"/>
  <c r="Y1987" i="17"/>
  <c r="U1986" i="17"/>
  <c r="V1986" i="17"/>
  <c r="R1988" i="17"/>
  <c r="W1987" i="17"/>
  <c r="T1987" i="17"/>
  <c r="Q1986" i="17"/>
  <c r="L1986" i="17" s="1"/>
  <c r="O1986" i="17"/>
  <c r="N1986" i="17"/>
  <c r="E1987" i="17"/>
  <c r="V1987" i="17" s="1"/>
  <c r="M1986" i="17"/>
  <c r="F1986" i="17"/>
  <c r="P1986" i="17"/>
  <c r="X1985" i="17" l="1"/>
  <c r="AB1986" i="17" s="1"/>
  <c r="J1986" i="17"/>
  <c r="AA1986" i="17"/>
  <c r="Z1986" i="17"/>
  <c r="S1986" i="17" s="1"/>
  <c r="I1986" i="17"/>
  <c r="K1986" i="17"/>
  <c r="AF1986" i="17"/>
  <c r="AE1986" i="17"/>
  <c r="H1986" i="17"/>
  <c r="G1986" i="17"/>
  <c r="Y1988" i="17"/>
  <c r="U1987" i="17"/>
  <c r="AA1987" i="17" s="1"/>
  <c r="R1989" i="17"/>
  <c r="W1988" i="17"/>
  <c r="T1988" i="17"/>
  <c r="Q1987" i="17"/>
  <c r="L1987" i="17" s="1"/>
  <c r="O1987" i="17"/>
  <c r="N1987" i="17"/>
  <c r="M1987" i="17"/>
  <c r="P1987" i="17"/>
  <c r="F1987" i="17"/>
  <c r="E1988" i="17"/>
  <c r="AC1986" i="17" l="1"/>
  <c r="AD1986" i="17"/>
  <c r="X1986" i="17"/>
  <c r="AE1987" i="17" s="1"/>
  <c r="AC1987" i="17"/>
  <c r="Z1987" i="17"/>
  <c r="S1987" i="17" s="1"/>
  <c r="X1987" i="17" s="1"/>
  <c r="K1987" i="17"/>
  <c r="AF1987" i="17"/>
  <c r="I1987" i="17"/>
  <c r="H1987" i="17"/>
  <c r="J1987" i="17"/>
  <c r="G1987" i="17"/>
  <c r="AD1987" i="17"/>
  <c r="Y1989" i="17"/>
  <c r="U1988" i="17"/>
  <c r="V1988" i="17"/>
  <c r="R1990" i="17"/>
  <c r="W1989" i="17"/>
  <c r="T1989" i="17"/>
  <c r="Q1988" i="17"/>
  <c r="L1988" i="17" s="1"/>
  <c r="O1988" i="17"/>
  <c r="N1988" i="17"/>
  <c r="P1988" i="17"/>
  <c r="F1988" i="17"/>
  <c r="M1988" i="17"/>
  <c r="E1989" i="17"/>
  <c r="U1989" i="17" s="1"/>
  <c r="AB1987" i="17" l="1"/>
  <c r="Z1988" i="17"/>
  <c r="S1988" i="17" s="1"/>
  <c r="K1988" i="17"/>
  <c r="AA1988" i="17"/>
  <c r="G1988" i="17"/>
  <c r="AB1988" i="17"/>
  <c r="AD1988" i="17"/>
  <c r="AF1988" i="17"/>
  <c r="J1988" i="17"/>
  <c r="H1988" i="17"/>
  <c r="AC1988" i="17"/>
  <c r="I1988" i="17"/>
  <c r="AE1988" i="17"/>
  <c r="Y1990" i="17"/>
  <c r="V1989" i="17"/>
  <c r="AA1989" i="17" s="1"/>
  <c r="R1991" i="17"/>
  <c r="W1990" i="17"/>
  <c r="T1990" i="17"/>
  <c r="Q1989" i="17"/>
  <c r="L1989" i="17" s="1"/>
  <c r="O1989" i="17"/>
  <c r="N1989" i="17"/>
  <c r="P1989" i="17"/>
  <c r="M1989" i="17"/>
  <c r="F1989" i="17"/>
  <c r="I1989" i="17" s="1"/>
  <c r="E1990" i="17"/>
  <c r="X1988" i="17" l="1"/>
  <c r="AF1989" i="17" s="1"/>
  <c r="J1989" i="17"/>
  <c r="Z1989" i="17"/>
  <c r="S1989" i="17" s="1"/>
  <c r="H1989" i="17"/>
  <c r="AD1989" i="17"/>
  <c r="AC1989" i="17"/>
  <c r="AE1989" i="17"/>
  <c r="AB1989" i="17"/>
  <c r="K1989" i="17"/>
  <c r="G1989" i="17"/>
  <c r="Y1991" i="17"/>
  <c r="U1990" i="17"/>
  <c r="V1990" i="17"/>
  <c r="X1989" i="17"/>
  <c r="R1992" i="17"/>
  <c r="W1991" i="17"/>
  <c r="T1991" i="17"/>
  <c r="Q1990" i="17"/>
  <c r="L1990" i="17" s="1"/>
  <c r="O1990" i="17"/>
  <c r="N1990" i="17"/>
  <c r="P1990" i="17"/>
  <c r="F1990" i="17"/>
  <c r="E1991" i="17"/>
  <c r="M1990" i="17"/>
  <c r="J1990" i="17" l="1"/>
  <c r="Z1990" i="17"/>
  <c r="S1990" i="17" s="1"/>
  <c r="AF1990" i="17"/>
  <c r="AA1990" i="17"/>
  <c r="AB1990" i="17"/>
  <c r="K1990" i="17"/>
  <c r="I1990" i="17"/>
  <c r="G1990" i="17"/>
  <c r="H1990" i="17"/>
  <c r="AE1990" i="17"/>
  <c r="AC1990" i="17"/>
  <c r="AD1990" i="17"/>
  <c r="Y1992" i="17"/>
  <c r="X1990" i="17"/>
  <c r="V1991" i="17"/>
  <c r="U1991" i="17"/>
  <c r="R1993" i="17"/>
  <c r="W1992" i="17"/>
  <c r="T1992" i="17"/>
  <c r="Q1991" i="17"/>
  <c r="L1991" i="17" s="1"/>
  <c r="O1991" i="17"/>
  <c r="N1991" i="17"/>
  <c r="M1991" i="17"/>
  <c r="F1991" i="17"/>
  <c r="P1991" i="17"/>
  <c r="E1992" i="17"/>
  <c r="V1992" i="17" s="1"/>
  <c r="J1991" i="17" l="1"/>
  <c r="Z1991" i="17"/>
  <c r="S1991" i="17" s="1"/>
  <c r="AA1991" i="17"/>
  <c r="H1991" i="17"/>
  <c r="AB1991" i="17"/>
  <c r="I1991" i="17"/>
  <c r="AF1991" i="17"/>
  <c r="AC1991" i="17"/>
  <c r="AE1991" i="17"/>
  <c r="K1991" i="17"/>
  <c r="AD1991" i="17"/>
  <c r="G1991" i="17"/>
  <c r="Y1993" i="17"/>
  <c r="U1992" i="17"/>
  <c r="AA1992" i="17" s="1"/>
  <c r="R1994" i="17"/>
  <c r="W1993" i="17"/>
  <c r="T1993" i="17"/>
  <c r="Q1992" i="17"/>
  <c r="L1992" i="17" s="1"/>
  <c r="N1992" i="17"/>
  <c r="O1992" i="17"/>
  <c r="P1992" i="17"/>
  <c r="M1992" i="17"/>
  <c r="E1993" i="17"/>
  <c r="F1992" i="17"/>
  <c r="H1992" i="17" s="1"/>
  <c r="X1991" i="17" l="1"/>
  <c r="AC1992" i="17" s="1"/>
  <c r="K1992" i="17"/>
  <c r="Z1992" i="17"/>
  <c r="S1992" i="17" s="1"/>
  <c r="X1992" i="17" s="1"/>
  <c r="I1992" i="17"/>
  <c r="G1992" i="17"/>
  <c r="AB1992" i="17"/>
  <c r="AF1992" i="17"/>
  <c r="J1992" i="17"/>
  <c r="Y1994" i="17"/>
  <c r="U1993" i="17"/>
  <c r="V1993" i="17"/>
  <c r="R1995" i="17"/>
  <c r="W1994" i="17"/>
  <c r="T1994" i="17"/>
  <c r="Q1993" i="17"/>
  <c r="L1993" i="17" s="1"/>
  <c r="O1993" i="17"/>
  <c r="N1993" i="17"/>
  <c r="F1993" i="17"/>
  <c r="E1994" i="17"/>
  <c r="M1993" i="17"/>
  <c r="P1993" i="17"/>
  <c r="AE1992" i="17" l="1"/>
  <c r="AE1993" i="17" s="1"/>
  <c r="AD1992" i="17"/>
  <c r="Z1993" i="17"/>
  <c r="S1993" i="17" s="1"/>
  <c r="I1993" i="17"/>
  <c r="J1993" i="17"/>
  <c r="AA1993" i="17"/>
  <c r="AB1993" i="17"/>
  <c r="K1993" i="17"/>
  <c r="AF1993" i="17"/>
  <c r="H1993" i="17"/>
  <c r="AD1993" i="17"/>
  <c r="G1993" i="17"/>
  <c r="AC1993" i="17"/>
  <c r="Y1995" i="17"/>
  <c r="V1994" i="17"/>
  <c r="U1994" i="17"/>
  <c r="R1996" i="17"/>
  <c r="W1995" i="17"/>
  <c r="T1995" i="17"/>
  <c r="Q1994" i="17"/>
  <c r="L1994" i="17" s="1"/>
  <c r="O1994" i="17"/>
  <c r="N1994" i="17"/>
  <c r="E1995" i="17"/>
  <c r="U1995" i="17" s="1"/>
  <c r="M1994" i="17"/>
  <c r="P1994" i="17"/>
  <c r="F1994" i="17"/>
  <c r="X1993" i="17" l="1"/>
  <c r="Z1994" i="17"/>
  <c r="S1994" i="17" s="1"/>
  <c r="J1994" i="17"/>
  <c r="V1995" i="17"/>
  <c r="AA1995" i="17" s="1"/>
  <c r="AA1994" i="17"/>
  <c r="AD1994" i="17"/>
  <c r="G1994" i="17"/>
  <c r="K1994" i="17"/>
  <c r="AF1994" i="17"/>
  <c r="AC1994" i="17"/>
  <c r="H1994" i="17"/>
  <c r="AE1994" i="17"/>
  <c r="I1994" i="17"/>
  <c r="AB1994" i="17"/>
  <c r="Y1996" i="17"/>
  <c r="R1997" i="17"/>
  <c r="W1996" i="17"/>
  <c r="T1996" i="17"/>
  <c r="Q1995" i="17"/>
  <c r="L1995" i="17" s="1"/>
  <c r="O1995" i="17"/>
  <c r="N1995" i="17"/>
  <c r="E1996" i="17"/>
  <c r="U1996" i="17" s="1"/>
  <c r="F1995" i="17"/>
  <c r="P1995" i="17"/>
  <c r="M1995" i="17"/>
  <c r="X1994" i="17" l="1"/>
  <c r="AF1995" i="17" s="1"/>
  <c r="G1995" i="17"/>
  <c r="Z1995" i="17"/>
  <c r="S1995" i="17" s="1"/>
  <c r="H1995" i="17"/>
  <c r="I1995" i="17"/>
  <c r="J1995" i="17"/>
  <c r="K1995" i="17"/>
  <c r="Y1997" i="17"/>
  <c r="V1996" i="17"/>
  <c r="AA1996" i="17" s="1"/>
  <c r="R1998" i="17"/>
  <c r="W1997" i="17"/>
  <c r="T1997" i="17"/>
  <c r="Q1996" i="17"/>
  <c r="L1996" i="17" s="1"/>
  <c r="O1996" i="17"/>
  <c r="N1996" i="17"/>
  <c r="F1996" i="17"/>
  <c r="G1996" i="17" s="1"/>
  <c r="M1996" i="17"/>
  <c r="P1996" i="17"/>
  <c r="E1997" i="17"/>
  <c r="H1996" i="17" l="1"/>
  <c r="X1995" i="17"/>
  <c r="AC1995" i="17"/>
  <c r="AE1995" i="17"/>
  <c r="AD1995" i="17"/>
  <c r="AD1996" i="17" s="1"/>
  <c r="AB1995" i="17"/>
  <c r="J1996" i="17"/>
  <c r="AB1996" i="17"/>
  <c r="Z1996" i="17"/>
  <c r="S1996" i="17" s="1"/>
  <c r="K1996" i="17"/>
  <c r="AF1996" i="17"/>
  <c r="AC1996" i="17"/>
  <c r="I1996" i="17"/>
  <c r="AE1996" i="17"/>
  <c r="Y1998" i="17"/>
  <c r="U1997" i="17"/>
  <c r="V1997" i="17"/>
  <c r="R1999" i="17"/>
  <c r="W1998" i="17"/>
  <c r="T1998" i="17"/>
  <c r="Q1997" i="17"/>
  <c r="L1997" i="17" s="1"/>
  <c r="N1997" i="17"/>
  <c r="O1997" i="17"/>
  <c r="M1997" i="17"/>
  <c r="P1997" i="17"/>
  <c r="F1997" i="17"/>
  <c r="E1998" i="17"/>
  <c r="X1996" i="17" l="1"/>
  <c r="J1997" i="17"/>
  <c r="Z1997" i="17"/>
  <c r="S1997" i="17" s="1"/>
  <c r="AA1997" i="17"/>
  <c r="AC1997" i="17"/>
  <c r="AF1997" i="17"/>
  <c r="K1997" i="17"/>
  <c r="I1997" i="17"/>
  <c r="AE1997" i="17"/>
  <c r="H1997" i="17"/>
  <c r="G1997" i="17"/>
  <c r="AD1997" i="17"/>
  <c r="AB1997" i="17"/>
  <c r="Y1999" i="17"/>
  <c r="V1998" i="17"/>
  <c r="U1998" i="17"/>
  <c r="R2000" i="17"/>
  <c r="W1999" i="17"/>
  <c r="T1999" i="17"/>
  <c r="Q1998" i="17"/>
  <c r="L1998" i="17" s="1"/>
  <c r="O1998" i="17"/>
  <c r="N1998" i="17"/>
  <c r="E1999" i="17"/>
  <c r="V1999" i="17" s="1"/>
  <c r="P1998" i="17"/>
  <c r="F1998" i="17"/>
  <c r="M1998" i="17"/>
  <c r="X1997" i="17" l="1"/>
  <c r="AE1998" i="17" s="1"/>
  <c r="Z1998" i="17"/>
  <c r="S1998" i="17" s="1"/>
  <c r="AA1998" i="17"/>
  <c r="AD1998" i="17"/>
  <c r="AF1998" i="17"/>
  <c r="H1998" i="17"/>
  <c r="J1998" i="17"/>
  <c r="I1998" i="17"/>
  <c r="G1998" i="17"/>
  <c r="K1998" i="17"/>
  <c r="Y2000" i="17"/>
  <c r="U1999" i="17"/>
  <c r="AA1999" i="17" s="1"/>
  <c r="W2000" i="17"/>
  <c r="T2000" i="17"/>
  <c r="Q1999" i="17"/>
  <c r="L1999" i="17" s="1"/>
  <c r="O1999" i="17"/>
  <c r="N1999" i="17"/>
  <c r="P1999" i="17"/>
  <c r="E2000" i="17"/>
  <c r="V2000" i="17" s="1"/>
  <c r="M1999" i="17"/>
  <c r="F1999" i="17"/>
  <c r="AC1998" i="17" l="1"/>
  <c r="AB1998" i="17"/>
  <c r="X1998" i="17"/>
  <c r="AD1999" i="17" s="1"/>
  <c r="Z1999" i="17"/>
  <c r="S1999" i="17" s="1"/>
  <c r="AB1999" i="17"/>
  <c r="K1999" i="17"/>
  <c r="AF1999" i="17"/>
  <c r="AE1999" i="17"/>
  <c r="H1999" i="17"/>
  <c r="J1999" i="17"/>
  <c r="G1999" i="17"/>
  <c r="I1999" i="17"/>
  <c r="U2000" i="17"/>
  <c r="Z2000" i="17" s="1"/>
  <c r="Q2000" i="17"/>
  <c r="L2000" i="17" s="1"/>
  <c r="O2000" i="17"/>
  <c r="N2000" i="17"/>
  <c r="M2000" i="17"/>
  <c r="F2000" i="17"/>
  <c r="P2000" i="17"/>
  <c r="AC1999" i="17" l="1"/>
  <c r="X1999" i="17"/>
  <c r="S2000" i="17"/>
  <c r="K2000" i="17"/>
  <c r="AA2000" i="17"/>
  <c r="J2000" i="17"/>
  <c r="H2000" i="17"/>
  <c r="I2000" i="17"/>
  <c r="G2000" i="17"/>
  <c r="X2000" i="17" l="1"/>
  <c r="AB2000" i="17"/>
  <c r="AD2000" i="17"/>
  <c r="AF2000" i="17"/>
  <c r="AC2000" i="17"/>
  <c r="AE2000" i="17"/>
  <c r="M16" i="3"/>
  <c r="M13" i="3"/>
  <c r="M14" i="3"/>
  <c r="M12" i="3"/>
  <c r="M15" i="3"/>
  <c r="P16" i="3"/>
  <c r="N17" i="3"/>
  <c r="O13" i="3"/>
  <c r="M17" i="3"/>
  <c r="O17" i="3"/>
  <c r="N13" i="3"/>
  <c r="M18" i="3"/>
  <c r="M11" i="3"/>
  <c r="P14" i="3"/>
  <c r="N11" i="3"/>
  <c r="N12" i="3"/>
  <c r="N14" i="3"/>
  <c r="N15" i="3"/>
  <c r="O18" i="3"/>
  <c r="O16" i="3"/>
  <c r="Q16" i="3"/>
  <c r="P11" i="3"/>
  <c r="P13" i="3"/>
  <c r="O15" i="3"/>
  <c r="N16" i="3"/>
  <c r="N18" i="3"/>
  <c r="O12" i="3"/>
  <c r="Q11" i="3"/>
  <c r="P12" i="3"/>
  <c r="Q12" i="3"/>
  <c r="O11" i="3"/>
  <c r="P18" i="3"/>
  <c r="P15" i="3"/>
  <c r="Q17" i="3"/>
  <c r="Q15" i="3"/>
  <c r="Q18" i="3"/>
  <c r="Q13" i="3"/>
  <c r="P17" i="3"/>
  <c r="O14" i="3"/>
  <c r="Q14" i="3"/>
  <c r="G11" i="3"/>
  <c r="J21" i="18" l="1"/>
  <c r="J18" i="18"/>
  <c r="I21" i="18"/>
  <c r="G20" i="18"/>
  <c r="H19" i="18"/>
  <c r="K21" i="18"/>
  <c r="J19" i="18"/>
  <c r="J14" i="18"/>
  <c r="H21" i="18"/>
  <c r="G15" i="18"/>
  <c r="G16" i="18"/>
  <c r="G17" i="18"/>
  <c r="I20" i="18"/>
  <c r="J17" i="18"/>
  <c r="I18" i="18"/>
  <c r="I19" i="18"/>
  <c r="G19" i="18"/>
  <c r="K15" i="18"/>
  <c r="G14" i="18"/>
  <c r="I16" i="18"/>
  <c r="K14" i="18"/>
  <c r="I17" i="18"/>
  <c r="J15" i="18"/>
  <c r="K20" i="18"/>
  <c r="I14" i="18"/>
  <c r="I15" i="18"/>
  <c r="G18" i="18"/>
  <c r="G21" i="18"/>
  <c r="K17" i="18"/>
  <c r="H17" i="18"/>
  <c r="H14" i="18"/>
  <c r="H18" i="18"/>
  <c r="J16" i="18"/>
  <c r="H20" i="18"/>
  <c r="K16" i="18"/>
  <c r="H15" i="18"/>
  <c r="K19" i="18"/>
  <c r="J20" i="18"/>
  <c r="K18" i="18"/>
  <c r="H16" i="18"/>
  <c r="Q30" i="3"/>
  <c r="J16" i="3"/>
  <c r="H18" i="3"/>
  <c r="O32" i="3"/>
  <c r="G16" i="3"/>
  <c r="N30" i="3"/>
  <c r="I14" i="3"/>
  <c r="P28" i="3"/>
  <c r="J15" i="3"/>
  <c r="Q29" i="3"/>
  <c r="P32" i="3"/>
  <c r="I18" i="3"/>
  <c r="I17" i="3"/>
  <c r="P31" i="3"/>
  <c r="J12" i="3"/>
  <c r="Q26" i="3"/>
  <c r="Q27" i="3"/>
  <c r="J13" i="3"/>
  <c r="G18" i="3"/>
  <c r="N32" i="3"/>
  <c r="I16" i="3"/>
  <c r="P30" i="3"/>
  <c r="G13" i="3"/>
  <c r="N27" i="3"/>
  <c r="H11" i="3"/>
  <c r="O25" i="3"/>
  <c r="I13" i="3"/>
  <c r="P27" i="3"/>
  <c r="N29" i="3"/>
  <c r="G15" i="3"/>
  <c r="H16" i="3"/>
  <c r="O30" i="3"/>
  <c r="I15" i="3"/>
  <c r="P29" i="3"/>
  <c r="H17" i="3"/>
  <c r="O31" i="3"/>
  <c r="O29" i="3"/>
  <c r="H15" i="3"/>
  <c r="H13" i="3"/>
  <c r="O27" i="3"/>
  <c r="J18" i="3"/>
  <c r="Q32" i="3"/>
  <c r="I12" i="3"/>
  <c r="P26" i="3"/>
  <c r="H14" i="3"/>
  <c r="O28" i="3"/>
  <c r="N25" i="3"/>
  <c r="G14" i="3"/>
  <c r="N28" i="3"/>
  <c r="J11" i="3"/>
  <c r="Q25" i="3"/>
  <c r="H12" i="3"/>
  <c r="O26" i="3"/>
  <c r="G12" i="3"/>
  <c r="N26" i="3"/>
  <c r="Q28" i="3"/>
  <c r="J14" i="3"/>
  <c r="Q31" i="3"/>
  <c r="J17" i="3"/>
  <c r="I11" i="3"/>
  <c r="P25" i="3"/>
  <c r="G17" i="3"/>
  <c r="N31" i="3"/>
  <c r="M29" i="3"/>
  <c r="F15" i="3"/>
  <c r="M26" i="3"/>
  <c r="F12" i="3"/>
  <c r="F16" i="3"/>
  <c r="M30" i="3"/>
  <c r="M31" i="3"/>
  <c r="F17" i="3"/>
  <c r="F11" i="3"/>
  <c r="M25" i="3"/>
  <c r="M28" i="3"/>
  <c r="F14" i="3"/>
  <c r="M32" i="3"/>
  <c r="F18" i="3"/>
  <c r="M27" i="3"/>
  <c r="F13" i="3"/>
  <c r="O40" i="3" l="1"/>
  <c r="H26" i="3"/>
  <c r="P44" i="3"/>
  <c r="I30" i="3"/>
  <c r="P45" i="3"/>
  <c r="I31" i="3"/>
  <c r="N44" i="3"/>
  <c r="G30" i="3"/>
  <c r="O45" i="3"/>
  <c r="H31" i="3"/>
  <c r="O46" i="3"/>
  <c r="H32" i="3"/>
  <c r="N43" i="3"/>
  <c r="G29" i="3"/>
  <c r="Q45" i="3"/>
  <c r="J31" i="3"/>
  <c r="P46" i="3"/>
  <c r="I32" i="3"/>
  <c r="P39" i="3"/>
  <c r="I25" i="3"/>
  <c r="O43" i="3"/>
  <c r="H29" i="3"/>
  <c r="P40" i="3"/>
  <c r="I26" i="3"/>
  <c r="P41" i="3"/>
  <c r="I27" i="3"/>
  <c r="P43" i="3"/>
  <c r="I29" i="3"/>
  <c r="Q43" i="3"/>
  <c r="J29" i="3"/>
  <c r="Q46" i="3"/>
  <c r="J32" i="3"/>
  <c r="O39" i="3"/>
  <c r="H25" i="3"/>
  <c r="Q42" i="3"/>
  <c r="J28" i="3"/>
  <c r="Q41" i="3"/>
  <c r="J27" i="3"/>
  <c r="Q44" i="3"/>
  <c r="J30" i="3"/>
  <c r="O42" i="3"/>
  <c r="H28" i="3"/>
  <c r="Q39" i="3"/>
  <c r="J25" i="3"/>
  <c r="N46" i="3"/>
  <c r="G32" i="3"/>
  <c r="N42" i="3"/>
  <c r="G28" i="3"/>
  <c r="N45" i="3"/>
  <c r="G31" i="3"/>
  <c r="N40" i="3"/>
  <c r="G26" i="3"/>
  <c r="N39" i="3"/>
  <c r="G25" i="3"/>
  <c r="O41" i="3"/>
  <c r="H27" i="3"/>
  <c r="O44" i="3"/>
  <c r="H30" i="3"/>
  <c r="N41" i="3"/>
  <c r="G27" i="3"/>
  <c r="Q40" i="3"/>
  <c r="J26" i="3"/>
  <c r="P42" i="3"/>
  <c r="I28" i="3"/>
  <c r="M46" i="3"/>
  <c r="F32" i="3"/>
  <c r="M42" i="3"/>
  <c r="F28" i="3"/>
  <c r="M40" i="3"/>
  <c r="F26" i="3"/>
  <c r="M41" i="3"/>
  <c r="F27" i="3"/>
  <c r="M39" i="3"/>
  <c r="F25" i="3"/>
  <c r="M45" i="3"/>
  <c r="F31" i="3"/>
  <c r="M44" i="3"/>
  <c r="F30" i="3"/>
  <c r="M43" i="3"/>
  <c r="F29" i="3"/>
  <c r="P56" i="3" l="1"/>
  <c r="I56" i="3" s="1"/>
  <c r="I42" i="3"/>
  <c r="Q59" i="3"/>
  <c r="J59" i="3" s="1"/>
  <c r="J45" i="3"/>
  <c r="N58" i="3"/>
  <c r="G58" i="3" s="1"/>
  <c r="G44" i="3"/>
  <c r="Q60" i="3"/>
  <c r="J60" i="3" s="1"/>
  <c r="J46" i="3"/>
  <c r="Q54" i="3"/>
  <c r="J54" i="3" s="1"/>
  <c r="J40" i="3"/>
  <c r="P59" i="3"/>
  <c r="I59" i="3" s="1"/>
  <c r="I45" i="3"/>
  <c r="Q58" i="3"/>
  <c r="J58" i="3" s="1"/>
  <c r="J44" i="3"/>
  <c r="Q55" i="3"/>
  <c r="J55" i="3" s="1"/>
  <c r="J41" i="3"/>
  <c r="O55" i="3"/>
  <c r="H55" i="3" s="1"/>
  <c r="H41" i="3"/>
  <c r="Q57" i="3"/>
  <c r="J57" i="3" s="1"/>
  <c r="J43" i="3"/>
  <c r="Q53" i="3"/>
  <c r="J53" i="3" s="1"/>
  <c r="J39" i="3"/>
  <c r="P53" i="3"/>
  <c r="I53" i="3" s="1"/>
  <c r="I39" i="3"/>
  <c r="P58" i="3"/>
  <c r="I58" i="3" s="1"/>
  <c r="I44" i="3"/>
  <c r="N56" i="3"/>
  <c r="G56" i="3" s="1"/>
  <c r="G42" i="3"/>
  <c r="N60" i="3"/>
  <c r="G60" i="3" s="1"/>
  <c r="G46" i="3"/>
  <c r="N57" i="3"/>
  <c r="G57" i="3" s="1"/>
  <c r="G43" i="3"/>
  <c r="P57" i="3"/>
  <c r="I57" i="3" s="1"/>
  <c r="I43" i="3"/>
  <c r="P54" i="3"/>
  <c r="I54" i="3" s="1"/>
  <c r="I40" i="3"/>
  <c r="N53" i="3"/>
  <c r="G53" i="3" s="1"/>
  <c r="G39" i="3"/>
  <c r="O57" i="3"/>
  <c r="H57" i="3" s="1"/>
  <c r="H43" i="3"/>
  <c r="N55" i="3"/>
  <c r="G55" i="3" s="1"/>
  <c r="G41" i="3"/>
  <c r="N54" i="3"/>
  <c r="G54" i="3" s="1"/>
  <c r="G40" i="3"/>
  <c r="Q56" i="3"/>
  <c r="J56" i="3" s="1"/>
  <c r="J42" i="3"/>
  <c r="O60" i="3"/>
  <c r="H60" i="3" s="1"/>
  <c r="H46" i="3"/>
  <c r="O58" i="3"/>
  <c r="H58" i="3" s="1"/>
  <c r="H44" i="3"/>
  <c r="N59" i="3"/>
  <c r="G59" i="3" s="1"/>
  <c r="G45" i="3"/>
  <c r="O56" i="3"/>
  <c r="H56" i="3" s="1"/>
  <c r="H42" i="3"/>
  <c r="O53" i="3"/>
  <c r="H53" i="3" s="1"/>
  <c r="H39" i="3"/>
  <c r="P55" i="3"/>
  <c r="I55" i="3" s="1"/>
  <c r="I41" i="3"/>
  <c r="P60" i="3"/>
  <c r="I60" i="3" s="1"/>
  <c r="I46" i="3"/>
  <c r="O59" i="3"/>
  <c r="H59" i="3" s="1"/>
  <c r="H45" i="3"/>
  <c r="O54" i="3"/>
  <c r="H54" i="3" s="1"/>
  <c r="H40" i="3"/>
  <c r="M58" i="3"/>
  <c r="F58" i="3" s="1"/>
  <c r="F44" i="3"/>
  <c r="M56" i="3"/>
  <c r="F56" i="3" s="1"/>
  <c r="F42" i="3"/>
  <c r="M57" i="3"/>
  <c r="F57" i="3" s="1"/>
  <c r="F43" i="3"/>
  <c r="M55" i="3"/>
  <c r="F55" i="3" s="1"/>
  <c r="F41" i="3"/>
  <c r="M54" i="3"/>
  <c r="F54" i="3" s="1"/>
  <c r="F40" i="3"/>
  <c r="M59" i="3"/>
  <c r="F59" i="3" s="1"/>
  <c r="F45" i="3"/>
  <c r="M53" i="3"/>
  <c r="F53" i="3" s="1"/>
  <c r="F39" i="3"/>
  <c r="M60" i="3"/>
  <c r="F60" i="3" s="1"/>
  <c r="F46" i="3"/>
</calcChain>
</file>

<file path=xl/sharedStrings.xml><?xml version="1.0" encoding="utf-8"?>
<sst xmlns="http://schemas.openxmlformats.org/spreadsheetml/2006/main" count="133" uniqueCount="68">
  <si>
    <t>תאריך לידה</t>
  </si>
  <si>
    <t>מין</t>
  </si>
  <si>
    <t>מצב משפחתי</t>
  </si>
  <si>
    <t>זכר</t>
  </si>
  <si>
    <t>נקבה</t>
  </si>
  <si>
    <t>נשוי</t>
  </si>
  <si>
    <t>לא נשוי</t>
  </si>
  <si>
    <t>מקיפה/כללית</t>
  </si>
  <si>
    <t>מקיפה</t>
  </si>
  <si>
    <t>כללית</t>
  </si>
  <si>
    <t>תאריך פרישה</t>
  </si>
  <si>
    <t>יתרה צבורה</t>
  </si>
  <si>
    <t>מין בן/בת זוג</t>
  </si>
  <si>
    <t>תאריך לידה בן/בת זוג</t>
  </si>
  <si>
    <t>שם מלא:</t>
  </si>
  <si>
    <t>ת.ז</t>
  </si>
  <si>
    <t>נכון לתקנון ינואר 2023</t>
  </si>
  <si>
    <t>חודשי הבטחה</t>
  </si>
  <si>
    <t>מקדמי המרה לזקנה - ללא רטרו</t>
  </si>
  <si>
    <t>מקדמי המרה לזקנה - שלושה חודשי רטרו</t>
  </si>
  <si>
    <t>מקדמי המרה לזקנה - שני חודשי רטרו</t>
  </si>
  <si>
    <t>מקדמי המרה לזקנה - חודש רטרו</t>
  </si>
  <si>
    <t>קצבה חודשית ראשונה - ללא רטרו</t>
  </si>
  <si>
    <t>קצבה חודשית ראשונה - חודש רטרו</t>
  </si>
  <si>
    <t>קצבה חודשית ראשונה - שני חודשי רטרו</t>
  </si>
  <si>
    <t>קצבה חודשית ראשונה - שלושה חודשי רטרו</t>
  </si>
  <si>
    <t>אחוז שאירים</t>
  </si>
  <si>
    <t>אחוז לשאירים</t>
  </si>
  <si>
    <t>חודשי רטרו</t>
  </si>
  <si>
    <t>נתונים</t>
  </si>
  <si>
    <t>מספר חודשי רטרו</t>
  </si>
  <si>
    <t>תאריך הדפסה</t>
  </si>
  <si>
    <t>שיעור ריבית</t>
  </si>
  <si>
    <t>מקסימום חיים</t>
  </si>
  <si>
    <t>גיל 87</t>
  </si>
  <si>
    <t>גיל בחודשים</t>
  </si>
  <si>
    <t>היוון</t>
  </si>
  <si>
    <t>PX</t>
  </si>
  <si>
    <t>עזר PX</t>
  </si>
  <si>
    <t>עזר שיפור תמותה 1</t>
  </si>
  <si>
    <t>עזר שיפור תמותה 2</t>
  </si>
  <si>
    <t>שבר</t>
  </si>
  <si>
    <t>תמותה</t>
  </si>
  <si>
    <t>AGE</t>
  </si>
  <si>
    <t>qx</t>
  </si>
  <si>
    <t>qy</t>
  </si>
  <si>
    <t>qxw</t>
  </si>
  <si>
    <t>qyw</t>
  </si>
  <si>
    <t>מקדם 0</t>
  </si>
  <si>
    <t>מקדם 60</t>
  </si>
  <si>
    <t>מקדם 120</t>
  </si>
  <si>
    <t>מקדם 180</t>
  </si>
  <si>
    <t>מקדם 240</t>
  </si>
  <si>
    <t>קרן</t>
  </si>
  <si>
    <t>שנת לידה בחודשים + 7</t>
  </si>
  <si>
    <t>תאריך לידה בן זוג</t>
  </si>
  <si>
    <t>מין בן זוג</t>
  </si>
  <si>
    <t>מקסימום חיים לאינדיבדואל</t>
  </si>
  <si>
    <t>PY</t>
  </si>
  <si>
    <t>עזר PY</t>
  </si>
  <si>
    <t>גיל בן זוג</t>
  </si>
  <si>
    <t>תמותה 1</t>
  </si>
  <si>
    <t>אלמנה</t>
  </si>
  <si>
    <t>תמותה 2</t>
  </si>
  <si>
    <t>עזר אלמנה</t>
  </si>
  <si>
    <t>גיל היום</t>
  </si>
  <si>
    <t>גיל בפרישה</t>
  </si>
  <si>
    <t>קצבה חודשית ראשונה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</si>
</sst>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%"/>
    <numFmt numFmtId="166" formatCode="[$₪-40D]\ #,##0"/>
  </numFmts>
  <fonts count="8" x14ac:knownFonts="1">
    <font>
      <sz val="11"/>
      <color theme="1"/>
      <name val="Arial"/>
      <family val="2"/>
      <charset val="177"/>
      <scheme val="minor"/>
    </font>
    <font>
      <sz val="14"/>
      <color theme="1"/>
      <name val="David"/>
      <family val="2"/>
    </font>
    <font>
      <sz val="11"/>
      <color theme="1"/>
      <name val="Arial"/>
      <family val="2"/>
      <charset val="177"/>
      <scheme val="minor"/>
    </font>
    <font>
      <sz val="10"/>
      <color theme="1"/>
      <name val="Arial"/>
      <family val="2"/>
      <charset val="177"/>
      <scheme val="minor"/>
    </font>
    <font>
      <sz val="18"/>
      <color rgb="FFFF0000"/>
      <name val="David"/>
      <family val="2"/>
    </font>
    <font>
      <sz val="11"/>
      <color theme="0"/>
      <name val="Arial"/>
      <family val="2"/>
      <charset val="177"/>
      <scheme val="minor"/>
    </font>
    <font>
      <sz val="8"/>
      <color theme="1"/>
      <name val="Arial"/>
      <family val="2"/>
      <charset val="177"/>
      <scheme val="minor"/>
    </font>
    <font>
      <b/>
      <u/>
      <sz val="16"/>
      <color rgb="FFFF0000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3">
    <xf numFmtId="0" fontId="0" fillId="0" borderId="0" xfId="0"/>
    <xf numFmtId="0" fontId="0" fillId="2" borderId="0" xfId="0" applyFill="1" applyProtection="1">
      <protection hidden="1"/>
    </xf>
    <xf numFmtId="0" fontId="0" fillId="2" borderId="4" xfId="0" applyNumberFormat="1" applyFill="1" applyBorder="1" applyAlignment="1" applyProtection="1">
      <alignment horizontal="left" indent="1"/>
      <protection hidden="1"/>
    </xf>
    <xf numFmtId="0" fontId="0" fillId="2" borderId="5" xfId="0" applyNumberFormat="1" applyFill="1" applyBorder="1" applyAlignment="1" applyProtection="1">
      <alignment horizontal="left" indent="1"/>
      <protection hidden="1"/>
    </xf>
    <xf numFmtId="0" fontId="0" fillId="2" borderId="6" xfId="0" applyNumberFormat="1" applyFill="1" applyBorder="1" applyAlignment="1" applyProtection="1">
      <alignment horizontal="left" indent="1"/>
      <protection hidden="1"/>
    </xf>
    <xf numFmtId="0" fontId="0" fillId="2" borderId="0" xfId="0" applyFill="1" applyAlignment="1" applyProtection="1">
      <protection hidden="1"/>
    </xf>
    <xf numFmtId="0" fontId="3" fillId="2" borderId="0" xfId="0" applyFont="1" applyFill="1" applyProtection="1">
      <protection hidden="1"/>
    </xf>
    <xf numFmtId="0" fontId="0" fillId="3" borderId="2" xfId="0" applyFill="1" applyBorder="1" applyAlignment="1" applyProtection="1">
      <alignment horizontal="right" indent="1"/>
      <protection locked="0"/>
    </xf>
    <xf numFmtId="0" fontId="1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0" fontId="1" fillId="4" borderId="8" xfId="0" applyFont="1" applyFill="1" applyBorder="1" applyAlignment="1" applyProtection="1">
      <alignment horizontal="left"/>
      <protection hidden="1"/>
    </xf>
    <xf numFmtId="0" fontId="1" fillId="4" borderId="9" xfId="0" applyFont="1" applyFill="1" applyBorder="1" applyProtection="1">
      <protection hidden="1"/>
    </xf>
    <xf numFmtId="9" fontId="1" fillId="2" borderId="7" xfId="0" applyNumberFormat="1" applyFont="1" applyFill="1" applyBorder="1" applyProtection="1">
      <protection hidden="1"/>
    </xf>
    <xf numFmtId="43" fontId="1" fillId="2" borderId="7" xfId="1" applyFont="1" applyFill="1" applyBorder="1" applyAlignment="1" applyProtection="1">
      <alignment horizontal="right" vertical="center" readingOrder="1"/>
      <protection hidden="1"/>
    </xf>
    <xf numFmtId="9" fontId="1" fillId="5" borderId="7" xfId="0" applyNumberFormat="1" applyFont="1" applyFill="1" applyBorder="1" applyProtection="1">
      <protection hidden="1"/>
    </xf>
    <xf numFmtId="43" fontId="1" fillId="5" borderId="7" xfId="1" applyFont="1" applyFill="1" applyBorder="1" applyAlignment="1" applyProtection="1">
      <alignment horizontal="right" vertical="center" readingOrder="1"/>
      <protection hidden="1"/>
    </xf>
    <xf numFmtId="0" fontId="0" fillId="0" borderId="0" xfId="0" applyProtection="1">
      <protection hidden="1"/>
    </xf>
    <xf numFmtId="1" fontId="0" fillId="0" borderId="0" xfId="0" applyNumberFormat="1" applyProtection="1">
      <protection hidden="1"/>
    </xf>
    <xf numFmtId="164" fontId="0" fillId="0" borderId="0" xfId="2" applyNumberFormat="1" applyFont="1" applyProtection="1">
      <protection hidden="1"/>
    </xf>
    <xf numFmtId="0" fontId="0" fillId="2" borderId="0" xfId="0" applyFill="1" applyAlignment="1" applyProtection="1">
      <alignment horizontal="left" indent="1"/>
      <protection hidden="1"/>
    </xf>
    <xf numFmtId="0" fontId="0" fillId="2" borderId="0" xfId="0" applyFill="1" applyAlignment="1" applyProtection="1">
      <alignment horizontal="right"/>
      <protection hidden="1"/>
    </xf>
    <xf numFmtId="14" fontId="0" fillId="0" borderId="0" xfId="0" applyNumberFormat="1"/>
    <xf numFmtId="11" fontId="0" fillId="0" borderId="0" xfId="0" applyNumberFormat="1"/>
    <xf numFmtId="0" fontId="6" fillId="2" borderId="0" xfId="0" applyFont="1" applyFill="1" applyAlignment="1" applyProtection="1">
      <alignment horizontal="right" vertical="center"/>
      <protection hidden="1"/>
    </xf>
    <xf numFmtId="9" fontId="0" fillId="0" borderId="0" xfId="2" applyNumberFormat="1" applyFont="1" applyProtection="1">
      <protection hidden="1"/>
    </xf>
    <xf numFmtId="0" fontId="5" fillId="2" borderId="0" xfId="0" applyFont="1" applyFill="1" applyProtection="1">
      <protection hidden="1"/>
    </xf>
    <xf numFmtId="0" fontId="7" fillId="2" borderId="0" xfId="0" applyFont="1" applyFill="1" applyProtection="1">
      <protection hidden="1"/>
    </xf>
    <xf numFmtId="0" fontId="0" fillId="3" borderId="1" xfId="0" applyFill="1" applyBorder="1" applyAlignment="1" applyProtection="1">
      <alignment horizontal="right" indent="1"/>
      <protection locked="0"/>
    </xf>
    <xf numFmtId="14" fontId="0" fillId="3" borderId="2" xfId="0" applyNumberFormat="1" applyFill="1" applyBorder="1" applyAlignment="1" applyProtection="1">
      <alignment horizontal="right" indent="1"/>
      <protection locked="0"/>
    </xf>
    <xf numFmtId="3" fontId="0" fillId="3" borderId="3" xfId="0" applyNumberFormat="1" applyFill="1" applyBorder="1" applyAlignment="1" applyProtection="1">
      <alignment horizontal="right" indent="1"/>
      <protection locked="0"/>
    </xf>
    <xf numFmtId="0" fontId="0" fillId="7" borderId="2" xfId="0" applyFill="1" applyBorder="1" applyAlignment="1" applyProtection="1">
      <alignment horizontal="right" indent="1"/>
      <protection hidden="1"/>
    </xf>
    <xf numFmtId="14" fontId="0" fillId="7" borderId="2" xfId="0" applyNumberFormat="1" applyFill="1" applyBorder="1" applyAlignment="1" applyProtection="1">
      <alignment horizontal="right" indent="1"/>
      <protection hidden="1"/>
    </xf>
    <xf numFmtId="3" fontId="0" fillId="7" borderId="13" xfId="0" applyNumberFormat="1" applyFill="1" applyBorder="1" applyAlignment="1" applyProtection="1">
      <alignment horizontal="right" indent="1"/>
      <protection hidden="1"/>
    </xf>
    <xf numFmtId="0" fontId="0" fillId="7" borderId="1" xfId="0" applyNumberFormat="1" applyFill="1" applyBorder="1" applyAlignment="1" applyProtection="1">
      <alignment horizontal="right" indent="1"/>
      <protection hidden="1"/>
    </xf>
    <xf numFmtId="2" fontId="0" fillId="7" borderId="1" xfId="0" applyNumberFormat="1" applyFill="1" applyBorder="1" applyAlignment="1" applyProtection="1">
      <alignment horizontal="right" indent="1"/>
      <protection hidden="1"/>
    </xf>
    <xf numFmtId="2" fontId="0" fillId="7" borderId="3" xfId="0" applyNumberFormat="1" applyFill="1" applyBorder="1" applyAlignment="1" applyProtection="1">
      <alignment horizontal="right" indent="1"/>
      <protection hidden="1"/>
    </xf>
    <xf numFmtId="166" fontId="1" fillId="2" borderId="7" xfId="1" applyNumberFormat="1" applyFont="1" applyFill="1" applyBorder="1" applyAlignment="1" applyProtection="1">
      <alignment horizontal="center" vertical="center" readingOrder="1"/>
      <protection hidden="1"/>
    </xf>
    <xf numFmtId="166" fontId="1" fillId="5" borderId="7" xfId="1" applyNumberFormat="1" applyFont="1" applyFill="1" applyBorder="1" applyAlignment="1" applyProtection="1">
      <alignment horizontal="center" vertical="center" readingOrder="1"/>
      <protection hidden="1"/>
    </xf>
    <xf numFmtId="0" fontId="1" fillId="6" borderId="10" xfId="0" applyFont="1" applyFill="1" applyBorder="1" applyAlignment="1" applyProtection="1">
      <alignment horizontal="center"/>
      <protection hidden="1"/>
    </xf>
    <xf numFmtId="0" fontId="1" fillId="6" borderId="11" xfId="0" applyFont="1" applyFill="1" applyBorder="1" applyAlignment="1" applyProtection="1">
      <alignment horizontal="center"/>
      <protection hidden="1"/>
    </xf>
    <xf numFmtId="0" fontId="1" fillId="6" borderId="12" xfId="0" applyFont="1" applyFill="1" applyBorder="1" applyAlignment="1" applyProtection="1">
      <alignment horizontal="center"/>
      <protection hidden="1"/>
    </xf>
    <xf numFmtId="0" fontId="1" fillId="4" borderId="8" xfId="0" applyFont="1" applyFill="1" applyBorder="1" applyAlignment="1" applyProtection="1">
      <alignment horizontal="center" vertical="center"/>
      <protection hidden="1"/>
    </xf>
    <xf numFmtId="0" fontId="1" fillId="4" borderId="9" xfId="0" applyFont="1" applyFill="1" applyBorder="1" applyAlignment="1" applyProtection="1">
      <alignment horizontal="center" vertical="center"/>
      <protection hidden="1"/>
    </xf>
  </cellXfs>
  <cellStyles count="3">
    <cellStyle name="Comma" xfId="1" builtinId="3"/>
    <cellStyle name="Normal" xfId="0" builtinId="0"/>
    <cellStyle name="Percent" xfId="2" builtinId="5"/>
  </cellStyles>
  <dxfs count="8">
    <dxf>
      <numFmt numFmtId="167" formatCode=";;;"/>
    </dxf>
    <dxf>
      <numFmt numFmtId="167" formatCode=";;;"/>
    </dxf>
    <dxf>
      <numFmt numFmtId="167" formatCode=";;;"/>
    </dxf>
    <dxf>
      <font>
        <b/>
        <i val="0"/>
        <color rgb="FFC7E0B4"/>
      </font>
      <fill>
        <patternFill>
          <bgColor rgb="FFC75911"/>
        </patternFill>
      </fill>
    </dxf>
    <dxf>
      <numFmt numFmtId="167" formatCode=";;;"/>
    </dxf>
    <dxf>
      <numFmt numFmtId="167" formatCode=";;;"/>
    </dxf>
    <dxf>
      <numFmt numFmtId="167" formatCode=";;;"/>
    </dxf>
    <dxf>
      <numFmt numFmtId="167" formatCode=";;;"/>
    </dxf>
  </dxfs>
  <tableStyles count="0" defaultTableStyle="TableStyleMedium2" defaultPivotStyle="PivotStyleLight16"/>
  <colors>
    <mruColors>
      <color rgb="FFC7E0B4"/>
      <color rgb="FFC759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&#1491;&#1493;&#1495; &#1500;&#1492;&#1491;&#1508;&#1505;&#1492;'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1496;&#1489;&#1500;&#1488;&#1493;&#1514;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7</xdr:row>
      <xdr:rowOff>28575</xdr:rowOff>
    </xdr:from>
    <xdr:to>
      <xdr:col>4</xdr:col>
      <xdr:colOff>2076450</xdr:colOff>
      <xdr:row>8</xdr:row>
      <xdr:rowOff>228600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F0FF3659-3545-4B2B-92BD-EA222B678F0D}"/>
            </a:ext>
          </a:extLst>
        </xdr:cNvPr>
        <xdr:cNvCxnSpPr/>
      </xdr:nvCxnSpPr>
      <xdr:spPr>
        <a:xfrm flipV="1">
          <a:off x="11234042175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7</xdr:row>
      <xdr:rowOff>28575</xdr:rowOff>
    </xdr:from>
    <xdr:to>
      <xdr:col>11</xdr:col>
      <xdr:colOff>2076450</xdr:colOff>
      <xdr:row>8</xdr:row>
      <xdr:rowOff>228600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17256D0D-CAEE-4029-BB09-2385C4B7BDFB}"/>
            </a:ext>
          </a:extLst>
        </xdr:cNvPr>
        <xdr:cNvCxnSpPr/>
      </xdr:nvCxnSpPr>
      <xdr:spPr>
        <a:xfrm flipV="1">
          <a:off x="11234042175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21</xdr:row>
      <xdr:rowOff>28575</xdr:rowOff>
    </xdr:from>
    <xdr:to>
      <xdr:col>4</xdr:col>
      <xdr:colOff>2076450</xdr:colOff>
      <xdr:row>22</xdr:row>
      <xdr:rowOff>228600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6437A774-81CC-47B8-8776-3FEBD84D836E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35</xdr:row>
      <xdr:rowOff>28575</xdr:rowOff>
    </xdr:from>
    <xdr:to>
      <xdr:col>4</xdr:col>
      <xdr:colOff>2076450</xdr:colOff>
      <xdr:row>36</xdr:row>
      <xdr:rowOff>228600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4E11D270-F228-4620-94ED-876A505B7C46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49</xdr:row>
      <xdr:rowOff>28575</xdr:rowOff>
    </xdr:from>
    <xdr:to>
      <xdr:col>4</xdr:col>
      <xdr:colOff>2076450</xdr:colOff>
      <xdr:row>50</xdr:row>
      <xdr:rowOff>228600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A11195B1-FDE9-410C-8289-F4EA7DFFD38B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7</xdr:row>
      <xdr:rowOff>28575</xdr:rowOff>
    </xdr:from>
    <xdr:to>
      <xdr:col>11</xdr:col>
      <xdr:colOff>2076450</xdr:colOff>
      <xdr:row>8</xdr:row>
      <xdr:rowOff>228600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3A850C14-FA9D-48C6-B7A9-1D5B2D6CDD60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21</xdr:row>
      <xdr:rowOff>28575</xdr:rowOff>
    </xdr:from>
    <xdr:to>
      <xdr:col>11</xdr:col>
      <xdr:colOff>2076450</xdr:colOff>
      <xdr:row>22</xdr:row>
      <xdr:rowOff>228600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2FBED1F8-569A-4D93-A0D5-D9E78A384DCE}"/>
            </a:ext>
          </a:extLst>
        </xdr:cNvPr>
        <xdr:cNvCxnSpPr/>
      </xdr:nvCxnSpPr>
      <xdr:spPr>
        <a:xfrm flipV="1">
          <a:off x="11236071000" y="5133975"/>
          <a:ext cx="2057400" cy="447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35</xdr:row>
      <xdr:rowOff>28575</xdr:rowOff>
    </xdr:from>
    <xdr:to>
      <xdr:col>11</xdr:col>
      <xdr:colOff>2076450</xdr:colOff>
      <xdr:row>36</xdr:row>
      <xdr:rowOff>228600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4D91125E-065F-4789-A9E5-E5572D434AAF}"/>
            </a:ext>
          </a:extLst>
        </xdr:cNvPr>
        <xdr:cNvCxnSpPr/>
      </xdr:nvCxnSpPr>
      <xdr:spPr>
        <a:xfrm flipV="1">
          <a:off x="11236071000" y="8334375"/>
          <a:ext cx="2057400" cy="447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49</xdr:row>
      <xdr:rowOff>28575</xdr:rowOff>
    </xdr:from>
    <xdr:to>
      <xdr:col>11</xdr:col>
      <xdr:colOff>2076450</xdr:colOff>
      <xdr:row>50</xdr:row>
      <xdr:rowOff>228600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5ECAC4CA-5D2D-4187-8D3B-66A61EC3B017}"/>
            </a:ext>
          </a:extLst>
        </xdr:cNvPr>
        <xdr:cNvCxnSpPr/>
      </xdr:nvCxnSpPr>
      <xdr:spPr>
        <a:xfrm flipV="1">
          <a:off x="11236071000" y="11534775"/>
          <a:ext cx="2057400" cy="4476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7</xdr:row>
      <xdr:rowOff>28575</xdr:rowOff>
    </xdr:from>
    <xdr:to>
      <xdr:col>11</xdr:col>
      <xdr:colOff>2076450</xdr:colOff>
      <xdr:row>8</xdr:row>
      <xdr:rowOff>228600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9D4124F7-68EB-43A6-8F3E-36ED009DFDBD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21</xdr:row>
      <xdr:rowOff>28575</xdr:rowOff>
    </xdr:from>
    <xdr:to>
      <xdr:col>11</xdr:col>
      <xdr:colOff>2076450</xdr:colOff>
      <xdr:row>22</xdr:row>
      <xdr:rowOff>228600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22988EEB-4CF7-4605-AC15-1FF68E94471B}"/>
            </a:ext>
          </a:extLst>
        </xdr:cNvPr>
        <xdr:cNvCxnSpPr/>
      </xdr:nvCxnSpPr>
      <xdr:spPr>
        <a:xfrm flipV="1">
          <a:off x="11236071000" y="5133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35</xdr:row>
      <xdr:rowOff>28575</xdr:rowOff>
    </xdr:from>
    <xdr:to>
      <xdr:col>11</xdr:col>
      <xdr:colOff>2076450</xdr:colOff>
      <xdr:row>36</xdr:row>
      <xdr:rowOff>228600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181B36E5-6B33-4AA9-85F4-548B5F2EBF2B}"/>
            </a:ext>
          </a:extLst>
        </xdr:cNvPr>
        <xdr:cNvCxnSpPr/>
      </xdr:nvCxnSpPr>
      <xdr:spPr>
        <a:xfrm flipV="1">
          <a:off x="11236071000" y="8324850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49</xdr:row>
      <xdr:rowOff>28575</xdr:rowOff>
    </xdr:from>
    <xdr:to>
      <xdr:col>11</xdr:col>
      <xdr:colOff>2076450</xdr:colOff>
      <xdr:row>50</xdr:row>
      <xdr:rowOff>228600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6FDB7CB-20F7-413B-ADE2-A890C28D85F2}"/>
            </a:ext>
          </a:extLst>
        </xdr:cNvPr>
        <xdr:cNvCxnSpPr/>
      </xdr:nvCxnSpPr>
      <xdr:spPr>
        <a:xfrm flipV="1">
          <a:off x="11236071000" y="1151572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7</xdr:row>
      <xdr:rowOff>28575</xdr:rowOff>
    </xdr:from>
    <xdr:to>
      <xdr:col>4</xdr:col>
      <xdr:colOff>2076450</xdr:colOff>
      <xdr:row>8</xdr:row>
      <xdr:rowOff>228600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F72F80F2-DDD9-4110-BE9D-4AD31AD5871A}"/>
            </a:ext>
          </a:extLst>
        </xdr:cNvPr>
        <xdr:cNvCxnSpPr/>
      </xdr:nvCxnSpPr>
      <xdr:spPr>
        <a:xfrm flipV="1">
          <a:off x="11236452000" y="176212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7</xdr:row>
      <xdr:rowOff>28575</xdr:rowOff>
    </xdr:from>
    <xdr:to>
      <xdr:col>11</xdr:col>
      <xdr:colOff>2076450</xdr:colOff>
      <xdr:row>8</xdr:row>
      <xdr:rowOff>228600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988D9F41-9CDE-4D30-91F4-93758F6F2E7A}"/>
            </a:ext>
          </a:extLst>
        </xdr:cNvPr>
        <xdr:cNvCxnSpPr/>
      </xdr:nvCxnSpPr>
      <xdr:spPr>
        <a:xfrm flipV="1">
          <a:off x="112353852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21</xdr:row>
      <xdr:rowOff>28575</xdr:rowOff>
    </xdr:from>
    <xdr:to>
      <xdr:col>11</xdr:col>
      <xdr:colOff>2076450</xdr:colOff>
      <xdr:row>22</xdr:row>
      <xdr:rowOff>228600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C1547061-4A55-41CF-8492-502D1C150D15}"/>
            </a:ext>
          </a:extLst>
        </xdr:cNvPr>
        <xdr:cNvCxnSpPr/>
      </xdr:nvCxnSpPr>
      <xdr:spPr>
        <a:xfrm flipV="1">
          <a:off x="112353852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21</xdr:row>
      <xdr:rowOff>28575</xdr:rowOff>
    </xdr:from>
    <xdr:to>
      <xdr:col>4</xdr:col>
      <xdr:colOff>2076450</xdr:colOff>
      <xdr:row>22</xdr:row>
      <xdr:rowOff>228600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B7661240-4290-4DE5-BD80-8B78F65533B0}"/>
            </a:ext>
          </a:extLst>
        </xdr:cNvPr>
        <xdr:cNvCxnSpPr/>
      </xdr:nvCxnSpPr>
      <xdr:spPr>
        <a:xfrm flipV="1">
          <a:off x="112353852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35</xdr:row>
      <xdr:rowOff>28575</xdr:rowOff>
    </xdr:from>
    <xdr:to>
      <xdr:col>4</xdr:col>
      <xdr:colOff>2076450</xdr:colOff>
      <xdr:row>36</xdr:row>
      <xdr:rowOff>228600</xdr:rowOff>
    </xdr:to>
    <xdr:cxnSp macro="">
      <xdr:nvCxnSpPr>
        <xdr:cNvPr id="24" name="Straight Connector 23">
          <a:extLst>
            <a:ext uri="{FF2B5EF4-FFF2-40B4-BE49-F238E27FC236}">
              <a16:creationId xmlns:a16="http://schemas.microsoft.com/office/drawing/2014/main" id="{52C9302E-E9A5-415D-AD13-85D88CBFB18C}"/>
            </a:ext>
          </a:extLst>
        </xdr:cNvPr>
        <xdr:cNvCxnSpPr/>
      </xdr:nvCxnSpPr>
      <xdr:spPr>
        <a:xfrm flipV="1">
          <a:off x="112353852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35</xdr:row>
      <xdr:rowOff>28575</xdr:rowOff>
    </xdr:from>
    <xdr:to>
      <xdr:col>11</xdr:col>
      <xdr:colOff>2076450</xdr:colOff>
      <xdr:row>36</xdr:row>
      <xdr:rowOff>228600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8B17C697-BCEC-4133-A547-DD9F060C5A79}"/>
            </a:ext>
          </a:extLst>
        </xdr:cNvPr>
        <xdr:cNvCxnSpPr/>
      </xdr:nvCxnSpPr>
      <xdr:spPr>
        <a:xfrm flipV="1">
          <a:off x="112353852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49</xdr:row>
      <xdr:rowOff>28575</xdr:rowOff>
    </xdr:from>
    <xdr:to>
      <xdr:col>11</xdr:col>
      <xdr:colOff>2076450</xdr:colOff>
      <xdr:row>50</xdr:row>
      <xdr:rowOff>228600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C8D60E71-3F12-4C09-AD09-46542ABFF459}"/>
            </a:ext>
          </a:extLst>
        </xdr:cNvPr>
        <xdr:cNvCxnSpPr/>
      </xdr:nvCxnSpPr>
      <xdr:spPr>
        <a:xfrm flipV="1">
          <a:off x="112353852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49</xdr:row>
      <xdr:rowOff>28575</xdr:rowOff>
    </xdr:from>
    <xdr:to>
      <xdr:col>4</xdr:col>
      <xdr:colOff>2076450</xdr:colOff>
      <xdr:row>50</xdr:row>
      <xdr:rowOff>228600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471180CE-3CC0-4BCA-A0BC-69EDC40F1F57}"/>
            </a:ext>
          </a:extLst>
        </xdr:cNvPr>
        <xdr:cNvCxnSpPr/>
      </xdr:nvCxnSpPr>
      <xdr:spPr>
        <a:xfrm flipV="1">
          <a:off x="112353852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7</xdr:row>
      <xdr:rowOff>28575</xdr:rowOff>
    </xdr:from>
    <xdr:to>
      <xdr:col>11</xdr:col>
      <xdr:colOff>2076450</xdr:colOff>
      <xdr:row>8</xdr:row>
      <xdr:rowOff>228600</xdr:rowOff>
    </xdr:to>
    <xdr:cxnSp macro="">
      <xdr:nvCxnSpPr>
        <xdr:cNvPr id="28" name="Straight Connector 27">
          <a:extLst>
            <a:ext uri="{FF2B5EF4-FFF2-40B4-BE49-F238E27FC236}">
              <a16:creationId xmlns:a16="http://schemas.microsoft.com/office/drawing/2014/main" id="{F39494E7-318F-43AC-913D-4E6BFD527975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7</xdr:row>
      <xdr:rowOff>28575</xdr:rowOff>
    </xdr:from>
    <xdr:to>
      <xdr:col>11</xdr:col>
      <xdr:colOff>2076450</xdr:colOff>
      <xdr:row>8</xdr:row>
      <xdr:rowOff>228600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42CB3EB6-9EE1-42AA-A31F-DB7E07A1043A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21</xdr:row>
      <xdr:rowOff>28575</xdr:rowOff>
    </xdr:from>
    <xdr:to>
      <xdr:col>11</xdr:col>
      <xdr:colOff>2076450</xdr:colOff>
      <xdr:row>22</xdr:row>
      <xdr:rowOff>228600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8C30BB02-97CC-4B17-A58C-5F63E654A5E8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21</xdr:row>
      <xdr:rowOff>28575</xdr:rowOff>
    </xdr:from>
    <xdr:to>
      <xdr:col>11</xdr:col>
      <xdr:colOff>2076450</xdr:colOff>
      <xdr:row>22</xdr:row>
      <xdr:rowOff>228600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AE9CD2B0-94EA-4162-A79B-E931E46075F0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21</xdr:row>
      <xdr:rowOff>28575</xdr:rowOff>
    </xdr:from>
    <xdr:to>
      <xdr:col>4</xdr:col>
      <xdr:colOff>2076450</xdr:colOff>
      <xdr:row>22</xdr:row>
      <xdr:rowOff>228600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94F3E801-A760-43C3-99F2-7055AFDCC6A6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21</xdr:row>
      <xdr:rowOff>28575</xdr:rowOff>
    </xdr:from>
    <xdr:to>
      <xdr:col>4</xdr:col>
      <xdr:colOff>2076450</xdr:colOff>
      <xdr:row>22</xdr:row>
      <xdr:rowOff>228600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E0DE6BFC-8A82-4EFE-86AB-EB8D6EF4D04E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35</xdr:row>
      <xdr:rowOff>28575</xdr:rowOff>
    </xdr:from>
    <xdr:to>
      <xdr:col>4</xdr:col>
      <xdr:colOff>2076450</xdr:colOff>
      <xdr:row>36</xdr:row>
      <xdr:rowOff>228600</xdr:rowOff>
    </xdr:to>
    <xdr:cxnSp macro="">
      <xdr:nvCxnSpPr>
        <xdr:cNvPr id="34" name="Straight Connector 33">
          <a:extLst>
            <a:ext uri="{FF2B5EF4-FFF2-40B4-BE49-F238E27FC236}">
              <a16:creationId xmlns:a16="http://schemas.microsoft.com/office/drawing/2014/main" id="{093BB000-117D-4B8E-855D-9C0D6BF99A24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35</xdr:row>
      <xdr:rowOff>28575</xdr:rowOff>
    </xdr:from>
    <xdr:to>
      <xdr:col>4</xdr:col>
      <xdr:colOff>2076450</xdr:colOff>
      <xdr:row>36</xdr:row>
      <xdr:rowOff>228600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2CD6CD30-2B63-4D34-9AAC-799B9F5BC318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35</xdr:row>
      <xdr:rowOff>28575</xdr:rowOff>
    </xdr:from>
    <xdr:to>
      <xdr:col>11</xdr:col>
      <xdr:colOff>2076450</xdr:colOff>
      <xdr:row>36</xdr:row>
      <xdr:rowOff>228600</xdr:rowOff>
    </xdr:to>
    <xdr:cxnSp macro="">
      <xdr:nvCxnSpPr>
        <xdr:cNvPr id="36" name="Straight Connector 35">
          <a:extLst>
            <a:ext uri="{FF2B5EF4-FFF2-40B4-BE49-F238E27FC236}">
              <a16:creationId xmlns:a16="http://schemas.microsoft.com/office/drawing/2014/main" id="{5EE0F9BA-12F8-4A08-BBA6-C54EF30F7B0D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35</xdr:row>
      <xdr:rowOff>28575</xdr:rowOff>
    </xdr:from>
    <xdr:to>
      <xdr:col>11</xdr:col>
      <xdr:colOff>2076450</xdr:colOff>
      <xdr:row>36</xdr:row>
      <xdr:rowOff>228600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1339B508-2ED6-4B71-87F2-21B0659AB2DE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49</xdr:row>
      <xdr:rowOff>28575</xdr:rowOff>
    </xdr:from>
    <xdr:to>
      <xdr:col>11</xdr:col>
      <xdr:colOff>2076450</xdr:colOff>
      <xdr:row>50</xdr:row>
      <xdr:rowOff>228600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788CF7E4-5D43-4397-8298-52FB1B55598B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</xdr:colOff>
      <xdr:row>49</xdr:row>
      <xdr:rowOff>28575</xdr:rowOff>
    </xdr:from>
    <xdr:to>
      <xdr:col>11</xdr:col>
      <xdr:colOff>2076450</xdr:colOff>
      <xdr:row>50</xdr:row>
      <xdr:rowOff>228600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8EB6C5BB-87F7-467D-A0F8-A55EDEEAEA20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49</xdr:row>
      <xdr:rowOff>28575</xdr:rowOff>
    </xdr:from>
    <xdr:to>
      <xdr:col>4</xdr:col>
      <xdr:colOff>2076450</xdr:colOff>
      <xdr:row>50</xdr:row>
      <xdr:rowOff>228600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613AF75C-10D0-4D74-B25B-EE0A402DF3CB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49</xdr:row>
      <xdr:rowOff>28575</xdr:rowOff>
    </xdr:from>
    <xdr:to>
      <xdr:col>4</xdr:col>
      <xdr:colOff>2076450</xdr:colOff>
      <xdr:row>50</xdr:row>
      <xdr:rowOff>228600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6014061C-281E-478E-983F-AFBB98077BB9}"/>
            </a:ext>
          </a:extLst>
        </xdr:cNvPr>
        <xdr:cNvCxnSpPr/>
      </xdr:nvCxnSpPr>
      <xdr:spPr>
        <a:xfrm flipV="1">
          <a:off x="11236071000" y="1704975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54216</xdr:colOff>
      <xdr:row>0</xdr:row>
      <xdr:rowOff>152400</xdr:rowOff>
    </xdr:from>
    <xdr:to>
      <xdr:col>2</xdr:col>
      <xdr:colOff>190501</xdr:colOff>
      <xdr:row>3</xdr:row>
      <xdr:rowOff>211158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8051B3-6C39-436C-9AE7-2A24E0CA7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347474" y="152400"/>
          <a:ext cx="1717435" cy="830283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</xdr:row>
      <xdr:rowOff>0</xdr:rowOff>
    </xdr:from>
    <xdr:to>
      <xdr:col>9</xdr:col>
      <xdr:colOff>447675</xdr:colOff>
      <xdr:row>71</xdr:row>
      <xdr:rowOff>104776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52292D4-3085-470D-BEDA-917433D1D7A8}"/>
            </a:ext>
          </a:extLst>
        </xdr:cNvPr>
        <xdr:cNvSpPr txBox="1"/>
      </xdr:nvSpPr>
      <xdr:spPr>
        <a:xfrm>
          <a:off x="11232441975" y="14249400"/>
          <a:ext cx="6086475" cy="22479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החברה המנהלת הנה מיטב גמל ופנסיה בע"מ (להלן: "החברה").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גרסת אקסל זו של מחשבון לחישוב קצבת זקנה משוערת נועדה לשימוש בעלי רישיון בלבד ככלי עזר, והמידע  </a:t>
          </a:r>
          <a:r>
            <a:rPr lang="he-IL" sz="1100" baseline="0">
              <a:latin typeface="David" panose="020E0502060401010101" pitchFamily="34" charset="-79"/>
              <a:cs typeface="David" panose="020E0502060401010101" pitchFamily="34" charset="-79"/>
            </a:rPr>
            <a:t>     </a:t>
          </a: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המופק בו הנו תחזית משוערת בלבד ואין להתבסס על הנתונים.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גרסת אקסל זו של מחשבון לחישוב קצבת זקנה משוערת עשויה להתעדכן מעת לעת ועל אחריותו של הסוכן  לבדוק מול החברה כי מדובר בגרסה העדכנית ביותר.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אומדן הקצבה הינו נכון למאזן ולנתונים הנכונים לאותו מועד בו בוצע האומדן. סכום הקצבה המשוער אינו סופי ואינו מחייב את החברה.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תחזית זו ניתנה בהתאם לנתונים וליתרה לחישוב קצבה שהוזנו בתהליך. ככל שיהיה פער בין הנתונים שהוזנו לבין הנתונים בפועל ביום חישוב הקצבה, סכום קצבת הזקנה צפוי להשתנות.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יובהר ויודגש כי הקצבה שתוענק בפועל הנה בהתאם להוראות תקנון קרן הפנסיה והוראות הדין כפי שיהיו מעת לעת, ואין בתחזית זו בכדי לחייב את החברה ו/או לשמש כמצג כלשהו. תחזית זו הנה תחזית משוערת בלבד.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יובהר ויודגש עוד כי התחזית המשוערת לעיל, הנה בהתאם לנתונים שמולאו בתהליך לחיזוי הקצבה המשוערת וכי כל שינוי בנתונים האמורים יש בו בכדי להשפיע במישרין על התחזית המשוערת.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סכום הקצבה המשוער הוא לצורך הערכה בלבד ואין להסתמך עליו.</a:t>
          </a:r>
        </a:p>
      </xdr:txBody>
    </xdr:sp>
    <xdr:clientData/>
  </xdr:twoCellAnchor>
  <xdr:twoCellAnchor>
    <xdr:from>
      <xdr:col>1</xdr:col>
      <xdr:colOff>657225</xdr:colOff>
      <xdr:row>26</xdr:row>
      <xdr:rowOff>0</xdr:rowOff>
    </xdr:from>
    <xdr:to>
      <xdr:col>2</xdr:col>
      <xdr:colOff>66675</xdr:colOff>
      <xdr:row>27</xdr:row>
      <xdr:rowOff>35719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D2CC3F-8948-4F5F-931D-DDEEDBE09408}"/>
            </a:ext>
          </a:extLst>
        </xdr:cNvPr>
        <xdr:cNvSpPr/>
      </xdr:nvSpPr>
      <xdr:spPr>
        <a:xfrm>
          <a:off x="11316835856" y="6453188"/>
          <a:ext cx="992981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he-IL" sz="1100"/>
            <a:t>פורמט הדפסה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1</xdr:row>
      <xdr:rowOff>9525</xdr:rowOff>
    </xdr:from>
    <xdr:to>
      <xdr:col>1</xdr:col>
      <xdr:colOff>1460260</xdr:colOff>
      <xdr:row>5</xdr:row>
      <xdr:rowOff>39708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A820D7-97A1-43E9-A028-0A24B1D3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6115690" y="190500"/>
          <a:ext cx="1717435" cy="830283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10</xdr:row>
      <xdr:rowOff>28575</xdr:rowOff>
    </xdr:from>
    <xdr:to>
      <xdr:col>5</xdr:col>
      <xdr:colOff>2076450</xdr:colOff>
      <xdr:row>11</xdr:row>
      <xdr:rowOff>228600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3EEB6F17-ADE3-4DED-A582-4F2C20DF6258}"/>
            </a:ext>
          </a:extLst>
        </xdr:cNvPr>
        <xdr:cNvCxnSpPr/>
      </xdr:nvCxnSpPr>
      <xdr:spPr>
        <a:xfrm flipV="1">
          <a:off x="11231660925" y="1905000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10</xdr:row>
      <xdr:rowOff>28575</xdr:rowOff>
    </xdr:from>
    <xdr:to>
      <xdr:col>5</xdr:col>
      <xdr:colOff>2076450</xdr:colOff>
      <xdr:row>11</xdr:row>
      <xdr:rowOff>228600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81B55F10-DAEF-45E6-B862-DE117A839792}"/>
            </a:ext>
          </a:extLst>
        </xdr:cNvPr>
        <xdr:cNvCxnSpPr/>
      </xdr:nvCxnSpPr>
      <xdr:spPr>
        <a:xfrm flipV="1">
          <a:off x="11231660925" y="1905000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10</xdr:row>
      <xdr:rowOff>28575</xdr:rowOff>
    </xdr:from>
    <xdr:to>
      <xdr:col>5</xdr:col>
      <xdr:colOff>2076450</xdr:colOff>
      <xdr:row>11</xdr:row>
      <xdr:rowOff>228600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9B0B3AA-74EB-42DA-83AB-FCB382563429}"/>
            </a:ext>
          </a:extLst>
        </xdr:cNvPr>
        <xdr:cNvCxnSpPr/>
      </xdr:nvCxnSpPr>
      <xdr:spPr>
        <a:xfrm flipV="1">
          <a:off x="11231660925" y="1905000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10</xdr:row>
      <xdr:rowOff>28575</xdr:rowOff>
    </xdr:from>
    <xdr:to>
      <xdr:col>5</xdr:col>
      <xdr:colOff>2076450</xdr:colOff>
      <xdr:row>11</xdr:row>
      <xdr:rowOff>228600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34E144B4-FD45-4D06-8545-C6B7719EB220}"/>
            </a:ext>
          </a:extLst>
        </xdr:cNvPr>
        <xdr:cNvCxnSpPr/>
      </xdr:nvCxnSpPr>
      <xdr:spPr>
        <a:xfrm flipV="1">
          <a:off x="11231660925" y="1905000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10</xdr:row>
      <xdr:rowOff>28575</xdr:rowOff>
    </xdr:from>
    <xdr:to>
      <xdr:col>5</xdr:col>
      <xdr:colOff>2076450</xdr:colOff>
      <xdr:row>11</xdr:row>
      <xdr:rowOff>228600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92D229E-BA56-4B7C-9A6C-CE3C9B311FAD}"/>
            </a:ext>
          </a:extLst>
        </xdr:cNvPr>
        <xdr:cNvCxnSpPr/>
      </xdr:nvCxnSpPr>
      <xdr:spPr>
        <a:xfrm flipV="1">
          <a:off x="11231660925" y="1905000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10</xdr:row>
      <xdr:rowOff>28575</xdr:rowOff>
    </xdr:from>
    <xdr:to>
      <xdr:col>5</xdr:col>
      <xdr:colOff>2076450</xdr:colOff>
      <xdr:row>11</xdr:row>
      <xdr:rowOff>228600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904348BE-AE67-490D-96C2-5145FD3CCC5B}"/>
            </a:ext>
          </a:extLst>
        </xdr:cNvPr>
        <xdr:cNvCxnSpPr/>
      </xdr:nvCxnSpPr>
      <xdr:spPr>
        <a:xfrm flipV="1">
          <a:off x="11231660925" y="1905000"/>
          <a:ext cx="205740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146470</xdr:colOff>
      <xdr:row>21</xdr:row>
      <xdr:rowOff>126522</xdr:rowOff>
    </xdr:from>
    <xdr:to>
      <xdr:col>11</xdr:col>
      <xdr:colOff>123646</xdr:colOff>
      <xdr:row>33</xdr:row>
      <xdr:rowOff>97948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6A3E467-E941-483F-A5D8-9ECC76E07BE3}"/>
            </a:ext>
          </a:extLst>
        </xdr:cNvPr>
        <xdr:cNvSpPr txBox="1"/>
      </xdr:nvSpPr>
      <xdr:spPr>
        <a:xfrm>
          <a:off x="11181103123" y="4915980"/>
          <a:ext cx="5782034" cy="22358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החברה המנהלת הנה מיטב גמל ופנסיה בע"מ (להלן: "החברה").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גרסת אקסל זו של מחשבון לחישוב קצבת זקנה משוערת נועדה לשימוש בעלי רישיון בלבד ככלי עזר, והמידע  </a:t>
          </a:r>
          <a:r>
            <a:rPr lang="he-IL" sz="1100" baseline="0">
              <a:latin typeface="David" panose="020E0502060401010101" pitchFamily="34" charset="-79"/>
              <a:cs typeface="David" panose="020E0502060401010101" pitchFamily="34" charset="-79"/>
            </a:rPr>
            <a:t>     </a:t>
          </a: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המופק בו הנו תחזית משוערת בלבד ואין להתבסס על הנתונים.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גרסת אקסל זו של מחשבון לחישוב קצבת זקנה משוערת עשויה להתעדכן מעת לעת ועל אחריותו של הסוכן  לבדוק מול החברה כי מדובר בגרסה העדכנית ביותר.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אומדן הקצבה הינו נכון למאזן ולנתונים הנכונים לאותו מועד בו בוצע האומדן. סכום הקצבה המשוער אינו סופי ואינו מחייב את החברה.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תחזית זו ניתנה בהתאם לנתונים וליתרה לחישוב קצבה שהוזנו בתהליך. ככל שיהיה פער בין הנתונים שהוזנו לבין הנתונים בפועל ביום חישוב הקצבה, סכום קצבת הזקנה צפוי להשתנות.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יובהר ויודגש כי הקצבה שתוענק בפועל הנה בהתאם להוראות תקנון קרן הפנסיה והוראות הדין כפי שיהיו מעת לעת, ואין בתחזית זו בכדי לחייב את החברה ו/או לשמש כמצג כלשהו. תחזית זו הנה תחזית משוערת בלבד.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יובהר ויודגש עוד כי התחזית המשוערת לעיל, הנה בהתאם לנתונים שמולאו בתהליך לחיזוי הקצבה המשוערת וכי כל שינוי בנתונים האמורים יש בו בכדי להשפיע במישרין על התחזית המשוערת.</a:t>
          </a:r>
        </a:p>
        <a:p>
          <a:pPr marL="36000" algn="r" rtl="1">
            <a:spcBef>
              <a:spcPts val="200"/>
            </a:spcBef>
          </a:pPr>
          <a:r>
            <a:rPr lang="he-IL" sz="1100">
              <a:latin typeface="David" panose="020E0502060401010101" pitchFamily="34" charset="-79"/>
              <a:cs typeface="David" panose="020E0502060401010101" pitchFamily="34" charset="-79"/>
            </a:rPr>
            <a:t>* סכום הקצבה המשוער הוא לצורך הערכה בלבד ואין להסתמך עליו.</a:t>
          </a:r>
        </a:p>
      </xdr:txBody>
    </xdr:sp>
    <xdr:clientData/>
  </xdr:twoCellAnchor>
  <xdr:twoCellAnchor>
    <xdr:from>
      <xdr:col>9</xdr:col>
      <xdr:colOff>881063</xdr:colOff>
      <xdr:row>4</xdr:row>
      <xdr:rowOff>139955</xdr:rowOff>
    </xdr:from>
    <xdr:to>
      <xdr:col>10</xdr:col>
      <xdr:colOff>955869</xdr:colOff>
      <xdr:row>5</xdr:row>
      <xdr:rowOff>165115</xdr:rowOff>
    </xdr:to>
    <xdr:sp macro="" textlink="">
      <xdr:nvSpPr>
        <xdr:cNvPr id="10" name="Rectangl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7779CE-A9E5-43C7-B59D-57DB30D445D7}"/>
            </a:ext>
          </a:extLst>
        </xdr:cNvPr>
        <xdr:cNvSpPr/>
      </xdr:nvSpPr>
      <xdr:spPr>
        <a:xfrm>
          <a:off x="11306350225" y="854330"/>
          <a:ext cx="1098744" cy="28709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r>
            <a:rPr lang="he-IL" sz="1100"/>
            <a:t>חזרה לטבלאות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FAAD0-35C9-4693-8022-1386FE2F1F84}">
  <sheetPr codeName="Sheet1"/>
  <dimension ref="A1:E121"/>
  <sheetViews>
    <sheetView rightToLeft="1" workbookViewId="0">
      <selection activeCell="L21" sqref="L21"/>
    </sheetView>
  </sheetViews>
  <sheetFormatPr defaultRowHeight="14.25" x14ac:dyDescent="0.2"/>
  <sheetData>
    <row r="1" spans="1:5" x14ac:dyDescent="0.2">
      <c r="A1" t="s">
        <v>43</v>
      </c>
      <c r="B1" t="s">
        <v>44</v>
      </c>
      <c r="C1" t="s">
        <v>45</v>
      </c>
      <c r="D1" t="s">
        <v>46</v>
      </c>
      <c r="E1" t="s">
        <v>47</v>
      </c>
    </row>
    <row r="2" spans="1:5" x14ac:dyDescent="0.2">
      <c r="A2">
        <v>1</v>
      </c>
      <c r="B2">
        <v>0</v>
      </c>
      <c r="C2">
        <v>0</v>
      </c>
      <c r="D2">
        <v>0</v>
      </c>
      <c r="E2">
        <v>0</v>
      </c>
    </row>
    <row r="3" spans="1:5" x14ac:dyDescent="0.2">
      <c r="A3">
        <v>2</v>
      </c>
      <c r="B3">
        <v>0</v>
      </c>
      <c r="C3">
        <v>0</v>
      </c>
      <c r="D3">
        <v>0</v>
      </c>
      <c r="E3">
        <v>0</v>
      </c>
    </row>
    <row r="4" spans="1:5" x14ac:dyDescent="0.2">
      <c r="A4">
        <v>3</v>
      </c>
      <c r="B4">
        <v>0</v>
      </c>
      <c r="C4">
        <v>0</v>
      </c>
      <c r="D4">
        <v>0</v>
      </c>
      <c r="E4">
        <v>0</v>
      </c>
    </row>
    <row r="5" spans="1:5" x14ac:dyDescent="0.2">
      <c r="A5">
        <v>4</v>
      </c>
      <c r="B5">
        <v>0</v>
      </c>
      <c r="C5">
        <v>0</v>
      </c>
      <c r="D5">
        <v>0</v>
      </c>
      <c r="E5">
        <v>0</v>
      </c>
    </row>
    <row r="6" spans="1:5" x14ac:dyDescent="0.2">
      <c r="A6">
        <v>5</v>
      </c>
      <c r="B6">
        <v>0</v>
      </c>
      <c r="C6">
        <v>0</v>
      </c>
      <c r="D6">
        <v>0</v>
      </c>
      <c r="E6">
        <v>0</v>
      </c>
    </row>
    <row r="7" spans="1:5" x14ac:dyDescent="0.2">
      <c r="A7">
        <v>6</v>
      </c>
      <c r="B7">
        <v>0</v>
      </c>
      <c r="C7">
        <v>0</v>
      </c>
      <c r="D7">
        <v>0</v>
      </c>
      <c r="E7">
        <v>0</v>
      </c>
    </row>
    <row r="8" spans="1:5" x14ac:dyDescent="0.2">
      <c r="A8">
        <v>7</v>
      </c>
      <c r="B8">
        <v>0</v>
      </c>
      <c r="C8">
        <v>0</v>
      </c>
      <c r="D8">
        <v>0</v>
      </c>
      <c r="E8">
        <v>0</v>
      </c>
    </row>
    <row r="9" spans="1:5" x14ac:dyDescent="0.2">
      <c r="A9">
        <v>8</v>
      </c>
      <c r="B9">
        <v>0</v>
      </c>
      <c r="C9">
        <v>0</v>
      </c>
      <c r="D9">
        <v>0</v>
      </c>
      <c r="E9">
        <v>0</v>
      </c>
    </row>
    <row r="10" spans="1:5" x14ac:dyDescent="0.2">
      <c r="A10">
        <v>9</v>
      </c>
      <c r="B10">
        <v>0</v>
      </c>
      <c r="C10">
        <v>0</v>
      </c>
      <c r="D10">
        <v>0</v>
      </c>
      <c r="E10">
        <v>0</v>
      </c>
    </row>
    <row r="11" spans="1:5" x14ac:dyDescent="0.2">
      <c r="A11">
        <v>10</v>
      </c>
      <c r="B11">
        <v>0</v>
      </c>
      <c r="C11">
        <v>0</v>
      </c>
      <c r="D11">
        <v>0</v>
      </c>
      <c r="E11">
        <v>0</v>
      </c>
    </row>
    <row r="12" spans="1:5" x14ac:dyDescent="0.2">
      <c r="A12">
        <v>11</v>
      </c>
      <c r="B12">
        <v>0</v>
      </c>
      <c r="C12">
        <v>0</v>
      </c>
      <c r="D12">
        <v>0</v>
      </c>
      <c r="E12">
        <v>0</v>
      </c>
    </row>
    <row r="13" spans="1:5" x14ac:dyDescent="0.2">
      <c r="A13">
        <v>12</v>
      </c>
      <c r="B13">
        <v>0</v>
      </c>
      <c r="C13">
        <v>0</v>
      </c>
      <c r="D13">
        <v>0</v>
      </c>
      <c r="E13">
        <v>0</v>
      </c>
    </row>
    <row r="14" spans="1:5" x14ac:dyDescent="0.2">
      <c r="A14">
        <v>13</v>
      </c>
      <c r="B14">
        <v>0</v>
      </c>
      <c r="C14">
        <v>0</v>
      </c>
      <c r="D14">
        <v>0</v>
      </c>
      <c r="E14">
        <v>0</v>
      </c>
    </row>
    <row r="15" spans="1:5" x14ac:dyDescent="0.2">
      <c r="A15">
        <v>14</v>
      </c>
      <c r="B15">
        <v>0</v>
      </c>
      <c r="C15">
        <v>0</v>
      </c>
      <c r="D15">
        <v>0</v>
      </c>
      <c r="E15">
        <v>0</v>
      </c>
    </row>
    <row r="16" spans="1:5" x14ac:dyDescent="0.2">
      <c r="A16">
        <v>15</v>
      </c>
      <c r="B16">
        <v>0</v>
      </c>
      <c r="C16">
        <v>0</v>
      </c>
      <c r="D16">
        <v>0</v>
      </c>
      <c r="E16">
        <v>0</v>
      </c>
    </row>
    <row r="17" spans="1:5" x14ac:dyDescent="0.2">
      <c r="A17">
        <v>16</v>
      </c>
      <c r="B17">
        <v>0</v>
      </c>
      <c r="C17">
        <v>0</v>
      </c>
      <c r="D17">
        <v>0</v>
      </c>
      <c r="E17">
        <v>0</v>
      </c>
    </row>
    <row r="18" spans="1:5" x14ac:dyDescent="0.2">
      <c r="A18">
        <v>17</v>
      </c>
      <c r="B18">
        <v>0</v>
      </c>
      <c r="C18">
        <v>0</v>
      </c>
      <c r="D18">
        <v>0</v>
      </c>
      <c r="E18">
        <v>0</v>
      </c>
    </row>
    <row r="19" spans="1:5" x14ac:dyDescent="0.2">
      <c r="A19">
        <v>18</v>
      </c>
      <c r="B19">
        <v>1.5044E-4</v>
      </c>
      <c r="C19" s="22">
        <v>4.8000000000000001E-5</v>
      </c>
      <c r="D19">
        <v>2.7099999999999997E-4</v>
      </c>
      <c r="E19">
        <v>1.1E-4</v>
      </c>
    </row>
    <row r="20" spans="1:5" x14ac:dyDescent="0.2">
      <c r="A20">
        <v>19</v>
      </c>
      <c r="B20">
        <v>1.65639E-4</v>
      </c>
      <c r="C20" s="22">
        <v>5.1600000000000001E-5</v>
      </c>
      <c r="D20">
        <v>2.99E-4</v>
      </c>
      <c r="E20">
        <v>1.18E-4</v>
      </c>
    </row>
    <row r="21" spans="1:5" x14ac:dyDescent="0.2">
      <c r="A21">
        <v>20</v>
      </c>
      <c r="B21">
        <v>1.7828899999999999E-4</v>
      </c>
      <c r="C21" s="22">
        <v>5.5300000000000002E-5</v>
      </c>
      <c r="D21">
        <v>3.2200000000000002E-4</v>
      </c>
      <c r="E21">
        <v>1.26E-4</v>
      </c>
    </row>
    <row r="22" spans="1:5" x14ac:dyDescent="0.2">
      <c r="A22">
        <v>21</v>
      </c>
      <c r="B22">
        <v>1.8819799999999999E-4</v>
      </c>
      <c r="C22" s="22">
        <v>5.91E-5</v>
      </c>
      <c r="D22">
        <v>3.4000000000000002E-4</v>
      </c>
      <c r="E22">
        <v>1.35E-4</v>
      </c>
    </row>
    <row r="23" spans="1:5" x14ac:dyDescent="0.2">
      <c r="A23">
        <v>22</v>
      </c>
      <c r="B23">
        <v>1.9543699999999999E-4</v>
      </c>
      <c r="C23" s="22">
        <v>6.3E-5</v>
      </c>
      <c r="D23">
        <v>3.5300000000000002E-4</v>
      </c>
      <c r="E23">
        <v>1.44E-4</v>
      </c>
    </row>
    <row r="24" spans="1:5" x14ac:dyDescent="0.2">
      <c r="A24">
        <v>23</v>
      </c>
      <c r="B24">
        <v>2.0029499999999999E-4</v>
      </c>
      <c r="C24" s="22">
        <v>6.7100000000000005E-5</v>
      </c>
      <c r="D24">
        <v>3.6099999999999999E-4</v>
      </c>
      <c r="E24">
        <v>1.5300000000000001E-4</v>
      </c>
    </row>
    <row r="25" spans="1:5" x14ac:dyDescent="0.2">
      <c r="A25">
        <v>24</v>
      </c>
      <c r="B25">
        <v>2.03222E-4</v>
      </c>
      <c r="C25" s="22">
        <v>7.1500000000000003E-5</v>
      </c>
      <c r="D25">
        <v>3.6699999999999998E-4</v>
      </c>
      <c r="E25">
        <v>1.63E-4</v>
      </c>
    </row>
    <row r="26" spans="1:5" x14ac:dyDescent="0.2">
      <c r="A26">
        <v>25</v>
      </c>
      <c r="B26">
        <v>2.04778E-4</v>
      </c>
      <c r="C26" s="22">
        <v>7.6000000000000004E-5</v>
      </c>
      <c r="D26">
        <v>3.6999999999999999E-4</v>
      </c>
      <c r="E26">
        <v>1.74E-4</v>
      </c>
    </row>
    <row r="27" spans="1:5" x14ac:dyDescent="0.2">
      <c r="A27">
        <v>26</v>
      </c>
      <c r="B27">
        <v>2.0557600000000001E-4</v>
      </c>
      <c r="C27" s="22">
        <v>8.0900000000000001E-5</v>
      </c>
      <c r="D27">
        <v>3.7100000000000002E-4</v>
      </c>
      <c r="E27">
        <v>1.85E-4</v>
      </c>
    </row>
    <row r="28" spans="1:5" x14ac:dyDescent="0.2">
      <c r="A28">
        <v>27</v>
      </c>
      <c r="B28">
        <v>2.06257E-4</v>
      </c>
      <c r="C28" s="22">
        <v>8.4499999999999994E-5</v>
      </c>
      <c r="D28">
        <v>3.7199999999999999E-4</v>
      </c>
      <c r="E28">
        <v>1.93E-4</v>
      </c>
    </row>
    <row r="29" spans="1:5" x14ac:dyDescent="0.2">
      <c r="A29">
        <v>28</v>
      </c>
      <c r="B29">
        <v>2.07474E-4</v>
      </c>
      <c r="C29" s="22">
        <v>8.7899999999999995E-5</v>
      </c>
      <c r="D29">
        <v>3.7399999999999998E-4</v>
      </c>
      <c r="E29">
        <v>2.0100000000000001E-4</v>
      </c>
    </row>
    <row r="30" spans="1:5" x14ac:dyDescent="0.2">
      <c r="A30">
        <v>29</v>
      </c>
      <c r="B30">
        <v>2.09896E-4</v>
      </c>
      <c r="C30" s="22">
        <v>9.1299999999999997E-5</v>
      </c>
      <c r="D30">
        <v>3.79E-4</v>
      </c>
      <c r="E30">
        <v>2.0799999999999999E-4</v>
      </c>
    </row>
    <row r="31" spans="1:5" x14ac:dyDescent="0.2">
      <c r="A31">
        <v>30</v>
      </c>
      <c r="B31">
        <v>2.1411299999999999E-4</v>
      </c>
      <c r="C31" s="22">
        <v>9.48E-5</v>
      </c>
      <c r="D31">
        <v>3.86E-4</v>
      </c>
      <c r="E31">
        <v>2.1599999999999999E-4</v>
      </c>
    </row>
    <row r="32" spans="1:5" x14ac:dyDescent="0.2">
      <c r="A32">
        <v>31</v>
      </c>
      <c r="B32">
        <v>2.2026200000000001E-4</v>
      </c>
      <c r="C32" s="22">
        <v>9.87E-5</v>
      </c>
      <c r="D32">
        <v>3.97E-4</v>
      </c>
      <c r="E32">
        <v>2.2499999999999999E-4</v>
      </c>
    </row>
    <row r="33" spans="1:5" x14ac:dyDescent="0.2">
      <c r="A33">
        <v>32</v>
      </c>
      <c r="B33">
        <v>2.28404E-4</v>
      </c>
      <c r="C33">
        <v>1.03249E-4</v>
      </c>
      <c r="D33">
        <v>4.1199999999999999E-4</v>
      </c>
      <c r="E33">
        <v>2.3599999999999999E-4</v>
      </c>
    </row>
    <row r="34" spans="1:5" x14ac:dyDescent="0.2">
      <c r="A34">
        <v>33</v>
      </c>
      <c r="B34">
        <v>2.38638E-4</v>
      </c>
      <c r="C34">
        <v>1.0857E-4</v>
      </c>
      <c r="D34">
        <v>4.3100000000000001E-4</v>
      </c>
      <c r="E34">
        <v>2.4800000000000001E-4</v>
      </c>
    </row>
    <row r="35" spans="1:5" x14ac:dyDescent="0.2">
      <c r="A35">
        <v>34</v>
      </c>
      <c r="B35">
        <v>2.5110200000000001E-4</v>
      </c>
      <c r="C35">
        <v>1.14894E-4</v>
      </c>
      <c r="D35">
        <v>4.5300000000000001E-4</v>
      </c>
      <c r="E35">
        <v>2.6200000000000003E-4</v>
      </c>
    </row>
    <row r="36" spans="1:5" x14ac:dyDescent="0.2">
      <c r="A36">
        <v>35</v>
      </c>
      <c r="B36">
        <v>2.6429900000000001E-4</v>
      </c>
      <c r="C36">
        <v>1.2242700000000001E-4</v>
      </c>
      <c r="D36">
        <v>4.7699999999999999E-4</v>
      </c>
      <c r="E36">
        <v>2.7900000000000001E-4</v>
      </c>
    </row>
    <row r="37" spans="1:5" x14ac:dyDescent="0.2">
      <c r="A37">
        <v>36</v>
      </c>
      <c r="B37">
        <v>2.8000600000000002E-4</v>
      </c>
      <c r="C37">
        <v>1.3137399999999999E-4</v>
      </c>
      <c r="D37">
        <v>5.0500000000000002E-4</v>
      </c>
      <c r="E37">
        <v>2.9999999999999997E-4</v>
      </c>
    </row>
    <row r="38" spans="1:5" x14ac:dyDescent="0.2">
      <c r="A38">
        <v>37</v>
      </c>
      <c r="B38">
        <v>2.9874900000000001E-4</v>
      </c>
      <c r="C38">
        <v>1.4194000000000001E-4</v>
      </c>
      <c r="D38">
        <v>5.3899999999999998E-4</v>
      </c>
      <c r="E38">
        <v>3.2400000000000001E-4</v>
      </c>
    </row>
    <row r="39" spans="1:5" x14ac:dyDescent="0.2">
      <c r="A39">
        <v>38</v>
      </c>
      <c r="B39">
        <v>3.21052E-4</v>
      </c>
      <c r="C39">
        <v>1.5433100000000001E-4</v>
      </c>
      <c r="D39">
        <v>5.7899999999999998E-4</v>
      </c>
      <c r="E39">
        <v>3.5199999999999999E-4</v>
      </c>
    </row>
    <row r="40" spans="1:5" x14ac:dyDescent="0.2">
      <c r="A40">
        <v>39</v>
      </c>
      <c r="B40">
        <v>3.4744000000000002E-4</v>
      </c>
      <c r="C40">
        <v>1.68751E-4</v>
      </c>
      <c r="D40">
        <v>6.2699999999999995E-4</v>
      </c>
      <c r="E40">
        <v>3.8499999999999998E-4</v>
      </c>
    </row>
    <row r="41" spans="1:5" x14ac:dyDescent="0.2">
      <c r="A41">
        <v>40</v>
      </c>
      <c r="B41">
        <v>3.7843799999999998E-4</v>
      </c>
      <c r="C41">
        <v>1.8540599999999999E-4</v>
      </c>
      <c r="D41">
        <v>6.8300000000000001E-4</v>
      </c>
      <c r="E41">
        <v>4.2299999999999998E-4</v>
      </c>
    </row>
    <row r="42" spans="1:5" x14ac:dyDescent="0.2">
      <c r="A42">
        <v>41</v>
      </c>
      <c r="B42">
        <v>4.1457100000000003E-4</v>
      </c>
      <c r="C42">
        <v>2.04501E-4</v>
      </c>
      <c r="D42">
        <v>7.5199999999999996E-4</v>
      </c>
      <c r="E42">
        <v>4.6900000000000002E-4</v>
      </c>
    </row>
    <row r="43" spans="1:5" x14ac:dyDescent="0.2">
      <c r="A43">
        <v>42</v>
      </c>
      <c r="B43">
        <v>4.5636500000000003E-4</v>
      </c>
      <c r="C43">
        <v>2.2624099999999999E-4</v>
      </c>
      <c r="D43">
        <v>8.3199999999999995E-4</v>
      </c>
      <c r="E43">
        <v>5.1999999999999995E-4</v>
      </c>
    </row>
    <row r="44" spans="1:5" x14ac:dyDescent="0.2">
      <c r="A44">
        <v>43</v>
      </c>
      <c r="B44">
        <v>5.0434399999999999E-4</v>
      </c>
      <c r="C44">
        <v>2.5083199999999999E-4</v>
      </c>
      <c r="D44">
        <v>9.2299999999999999E-4</v>
      </c>
      <c r="E44">
        <v>5.7700000000000004E-4</v>
      </c>
    </row>
    <row r="45" spans="1:5" x14ac:dyDescent="0.2">
      <c r="A45">
        <v>44</v>
      </c>
      <c r="B45">
        <v>5.5903300000000001E-4</v>
      </c>
      <c r="C45">
        <v>2.7847800000000003E-4</v>
      </c>
      <c r="D45">
        <v>1.021E-3</v>
      </c>
      <c r="E45">
        <v>6.3900000000000003E-4</v>
      </c>
    </row>
    <row r="46" spans="1:5" x14ac:dyDescent="0.2">
      <c r="A46">
        <v>45</v>
      </c>
      <c r="B46">
        <v>6.20957E-4</v>
      </c>
      <c r="C46">
        <v>3.0938500000000002E-4</v>
      </c>
      <c r="D46">
        <v>1.1299999999999999E-3</v>
      </c>
      <c r="E46">
        <v>7.0799999999999997E-4</v>
      </c>
    </row>
    <row r="47" spans="1:5" x14ac:dyDescent="0.2">
      <c r="A47">
        <v>46</v>
      </c>
      <c r="B47">
        <v>6.9064099999999998E-4</v>
      </c>
      <c r="C47">
        <v>3.43758E-4</v>
      </c>
      <c r="D47">
        <v>1.2489999999999999E-3</v>
      </c>
      <c r="E47">
        <v>7.85E-4</v>
      </c>
    </row>
    <row r="48" spans="1:5" x14ac:dyDescent="0.2">
      <c r="A48">
        <v>47</v>
      </c>
      <c r="B48">
        <v>7.6861099999999999E-4</v>
      </c>
      <c r="C48">
        <v>3.8180199999999999E-4</v>
      </c>
      <c r="D48">
        <v>1.3810000000000001E-3</v>
      </c>
      <c r="E48">
        <v>8.7000000000000001E-4</v>
      </c>
    </row>
    <row r="49" spans="1:5" x14ac:dyDescent="0.2">
      <c r="A49">
        <v>48</v>
      </c>
      <c r="B49">
        <v>8.5539100000000005E-4</v>
      </c>
      <c r="C49">
        <v>4.2372299999999998E-4</v>
      </c>
      <c r="D49">
        <v>1.526E-3</v>
      </c>
      <c r="E49">
        <v>9.6299999999999999E-4</v>
      </c>
    </row>
    <row r="50" spans="1:5" x14ac:dyDescent="0.2">
      <c r="A50">
        <v>49</v>
      </c>
      <c r="B50">
        <v>9.5150599999999997E-4</v>
      </c>
      <c r="C50">
        <v>4.6972499999999999E-4</v>
      </c>
      <c r="D50">
        <v>1.686E-3</v>
      </c>
      <c r="E50">
        <v>1.0660000000000001E-3</v>
      </c>
    </row>
    <row r="51" spans="1:5" x14ac:dyDescent="0.2">
      <c r="A51">
        <v>50</v>
      </c>
      <c r="B51">
        <v>1.0574810000000001E-3</v>
      </c>
      <c r="C51">
        <v>5.2001399999999996E-4</v>
      </c>
      <c r="D51">
        <v>1.864E-3</v>
      </c>
      <c r="E51">
        <v>1.1789999999999999E-3</v>
      </c>
    </row>
    <row r="52" spans="1:5" x14ac:dyDescent="0.2">
      <c r="A52">
        <v>51</v>
      </c>
      <c r="B52">
        <v>1.1738409999999999E-3</v>
      </c>
      <c r="C52">
        <v>5.7479500000000002E-4</v>
      </c>
      <c r="D52">
        <v>2.0630000000000002E-3</v>
      </c>
      <c r="E52">
        <v>1.3029999999999999E-3</v>
      </c>
    </row>
    <row r="53" spans="1:5" x14ac:dyDescent="0.2">
      <c r="A53">
        <v>52</v>
      </c>
      <c r="B53">
        <v>1.3011120000000001E-3</v>
      </c>
      <c r="C53">
        <v>6.3427299999999998E-4</v>
      </c>
      <c r="D53">
        <v>2.2859999999999998E-3</v>
      </c>
      <c r="E53">
        <v>1.4400000000000001E-3</v>
      </c>
    </row>
    <row r="54" spans="1:5" x14ac:dyDescent="0.2">
      <c r="A54">
        <v>53</v>
      </c>
      <c r="B54">
        <v>1.439818E-3</v>
      </c>
      <c r="C54">
        <v>6.9865400000000005E-4</v>
      </c>
      <c r="D54">
        <v>2.5370000000000002E-3</v>
      </c>
      <c r="E54">
        <v>1.5889999999999999E-3</v>
      </c>
    </row>
    <row r="55" spans="1:5" x14ac:dyDescent="0.2">
      <c r="A55">
        <v>54</v>
      </c>
      <c r="B55">
        <v>1.5904840000000001E-3</v>
      </c>
      <c r="C55">
        <v>7.6814199999999998E-4</v>
      </c>
      <c r="D55">
        <v>2.8170000000000001E-3</v>
      </c>
      <c r="E55">
        <v>1.751E-3</v>
      </c>
    </row>
    <row r="56" spans="1:5" x14ac:dyDescent="0.2">
      <c r="A56">
        <v>55</v>
      </c>
      <c r="B56">
        <v>0</v>
      </c>
      <c r="C56">
        <v>1.0150000000000001E-3</v>
      </c>
      <c r="D56">
        <v>3.1229999999999999E-3</v>
      </c>
      <c r="E56">
        <v>1.9220000000000001E-3</v>
      </c>
    </row>
    <row r="57" spans="1:5" x14ac:dyDescent="0.2">
      <c r="A57">
        <v>56</v>
      </c>
      <c r="B57">
        <v>0</v>
      </c>
      <c r="C57">
        <v>1.1460000000000001E-3</v>
      </c>
      <c r="D57">
        <v>3.457E-3</v>
      </c>
      <c r="E57">
        <v>2.1979999999999999E-3</v>
      </c>
    </row>
    <row r="58" spans="1:5" x14ac:dyDescent="0.2">
      <c r="A58">
        <v>57</v>
      </c>
      <c r="B58">
        <v>0</v>
      </c>
      <c r="C58">
        <v>1.2949999999999999E-3</v>
      </c>
      <c r="D58">
        <v>3.8189999999999999E-3</v>
      </c>
      <c r="E58">
        <v>2.5140000000000002E-3</v>
      </c>
    </row>
    <row r="59" spans="1:5" x14ac:dyDescent="0.2">
      <c r="A59">
        <v>58</v>
      </c>
      <c r="B59">
        <v>0</v>
      </c>
      <c r="C59">
        <v>1.464E-3</v>
      </c>
      <c r="D59">
        <v>4.215E-3</v>
      </c>
      <c r="E59">
        <v>2.879E-3</v>
      </c>
    </row>
    <row r="60" spans="1:5" x14ac:dyDescent="0.2">
      <c r="A60">
        <v>59</v>
      </c>
      <c r="B60">
        <v>0</v>
      </c>
      <c r="C60">
        <v>1.6540000000000001E-3</v>
      </c>
      <c r="D60">
        <v>4.6439999999999997E-3</v>
      </c>
      <c r="E60">
        <v>3.3180000000000002E-3</v>
      </c>
    </row>
    <row r="61" spans="1:5" x14ac:dyDescent="0.2">
      <c r="A61">
        <v>60</v>
      </c>
      <c r="B61">
        <v>4.1409999999999997E-3</v>
      </c>
      <c r="C61">
        <v>1.869E-3</v>
      </c>
      <c r="D61">
        <v>7.1060000000000003E-3</v>
      </c>
      <c r="E61">
        <v>3.7940000000000001E-3</v>
      </c>
    </row>
    <row r="62" spans="1:5" x14ac:dyDescent="0.2">
      <c r="A62">
        <v>61</v>
      </c>
      <c r="B62">
        <v>4.5560000000000002E-3</v>
      </c>
      <c r="C62">
        <v>2.1120000000000002E-3</v>
      </c>
      <c r="D62">
        <v>7.8879999999999992E-3</v>
      </c>
      <c r="E62">
        <v>4.3639999999999998E-3</v>
      </c>
    </row>
    <row r="63" spans="1:5" x14ac:dyDescent="0.2">
      <c r="A63">
        <v>62</v>
      </c>
      <c r="B63">
        <v>5.0109999999999998E-3</v>
      </c>
      <c r="C63">
        <v>2.3869999999999998E-3</v>
      </c>
      <c r="D63">
        <v>8.7559999999999999E-3</v>
      </c>
      <c r="E63">
        <v>4.9789999999999999E-3</v>
      </c>
    </row>
    <row r="64" spans="1:5" x14ac:dyDescent="0.2">
      <c r="A64">
        <v>63</v>
      </c>
      <c r="B64">
        <v>5.5120000000000004E-3</v>
      </c>
      <c r="C64">
        <v>2.6970000000000002E-3</v>
      </c>
      <c r="D64">
        <v>9.7190000000000002E-3</v>
      </c>
      <c r="E64">
        <v>5.6810000000000003E-3</v>
      </c>
    </row>
    <row r="65" spans="1:5" x14ac:dyDescent="0.2">
      <c r="A65">
        <v>64</v>
      </c>
      <c r="B65">
        <v>6.0639999999999999E-3</v>
      </c>
      <c r="C65">
        <v>3.0479999999999999E-3</v>
      </c>
      <c r="D65">
        <v>1.0788000000000001E-2</v>
      </c>
      <c r="E65">
        <v>6.4819999999999999E-3</v>
      </c>
    </row>
    <row r="66" spans="1:5" x14ac:dyDescent="0.2">
      <c r="A66">
        <v>65</v>
      </c>
      <c r="B66">
        <v>6.6699999999999997E-3</v>
      </c>
      <c r="C66">
        <v>3.444E-3</v>
      </c>
      <c r="D66">
        <v>1.1975E-2</v>
      </c>
      <c r="E66">
        <v>7.0780000000000001E-3</v>
      </c>
    </row>
    <row r="67" spans="1:5" x14ac:dyDescent="0.2">
      <c r="A67">
        <v>66</v>
      </c>
      <c r="B67">
        <v>7.345E-3</v>
      </c>
      <c r="C67">
        <v>3.9029999999999998E-3</v>
      </c>
      <c r="D67">
        <v>1.3292E-2</v>
      </c>
      <c r="E67">
        <v>7.6839999999999999E-3</v>
      </c>
    </row>
    <row r="68" spans="1:5" x14ac:dyDescent="0.2">
      <c r="A68">
        <v>67</v>
      </c>
      <c r="B68">
        <v>8.0770000000000008E-3</v>
      </c>
      <c r="C68">
        <v>4.4219999999999997E-3</v>
      </c>
      <c r="D68">
        <v>1.4754E-2</v>
      </c>
      <c r="E68">
        <v>8.3630000000000006E-3</v>
      </c>
    </row>
    <row r="69" spans="1:5" x14ac:dyDescent="0.2">
      <c r="A69">
        <v>68</v>
      </c>
      <c r="B69">
        <v>8.8719999999999997E-3</v>
      </c>
      <c r="C69">
        <v>5.0090000000000004E-3</v>
      </c>
      <c r="D69">
        <v>1.6315E-2</v>
      </c>
      <c r="E69">
        <v>9.1160000000000008E-3</v>
      </c>
    </row>
    <row r="70" spans="1:5" x14ac:dyDescent="0.2">
      <c r="A70">
        <v>69</v>
      </c>
      <c r="B70">
        <v>9.7339999999999996E-3</v>
      </c>
      <c r="C70">
        <v>5.6740000000000002E-3</v>
      </c>
      <c r="D70">
        <v>1.7861999999999999E-2</v>
      </c>
      <c r="E70">
        <v>9.9629999999999996E-3</v>
      </c>
    </row>
    <row r="71" spans="1:5" x14ac:dyDescent="0.2">
      <c r="A71">
        <v>70</v>
      </c>
      <c r="B71">
        <v>1.0669E-2</v>
      </c>
      <c r="C71">
        <v>6.4260000000000003E-3</v>
      </c>
      <c r="D71">
        <v>1.9539000000000001E-2</v>
      </c>
      <c r="E71">
        <v>1.0912E-2</v>
      </c>
    </row>
    <row r="72" spans="1:5" x14ac:dyDescent="0.2">
      <c r="A72">
        <v>71</v>
      </c>
      <c r="B72">
        <v>1.1683000000000001E-2</v>
      </c>
      <c r="C72">
        <v>7.2769999999999996E-3</v>
      </c>
      <c r="D72">
        <v>2.1351999999999999E-2</v>
      </c>
      <c r="E72">
        <v>1.1974E-2</v>
      </c>
    </row>
    <row r="73" spans="1:5" x14ac:dyDescent="0.2">
      <c r="A73">
        <v>72</v>
      </c>
      <c r="B73">
        <v>1.2900999999999999E-2</v>
      </c>
      <c r="C73">
        <v>8.2400000000000008E-3</v>
      </c>
      <c r="D73">
        <v>2.2884999999999999E-2</v>
      </c>
      <c r="E73">
        <v>1.3154000000000001E-2</v>
      </c>
    </row>
    <row r="74" spans="1:5" x14ac:dyDescent="0.2">
      <c r="A74">
        <v>73</v>
      </c>
      <c r="B74">
        <v>1.4241999999999999E-2</v>
      </c>
      <c r="C74">
        <v>9.4129999999999995E-3</v>
      </c>
      <c r="D74">
        <v>2.4618999999999999E-2</v>
      </c>
      <c r="E74">
        <v>1.4461999999999999E-2</v>
      </c>
    </row>
    <row r="75" spans="1:5" x14ac:dyDescent="0.2">
      <c r="A75">
        <v>74</v>
      </c>
      <c r="B75">
        <v>1.5865000000000001E-2</v>
      </c>
      <c r="C75">
        <v>1.0751E-2</v>
      </c>
      <c r="D75">
        <v>2.6605E-2</v>
      </c>
      <c r="E75">
        <v>1.5963000000000001E-2</v>
      </c>
    </row>
    <row r="76" spans="1:5" x14ac:dyDescent="0.2">
      <c r="A76">
        <v>75</v>
      </c>
      <c r="B76">
        <v>1.7839000000000001E-2</v>
      </c>
      <c r="C76">
        <v>1.2385999999999999E-2</v>
      </c>
      <c r="D76">
        <v>2.8823999999999999E-2</v>
      </c>
      <c r="E76">
        <v>1.7639999999999999E-2</v>
      </c>
    </row>
    <row r="77" spans="1:5" x14ac:dyDescent="0.2">
      <c r="A77">
        <v>76</v>
      </c>
      <c r="B77">
        <v>2.0249E-2</v>
      </c>
      <c r="C77">
        <v>1.4269E-2</v>
      </c>
      <c r="D77">
        <v>3.1449999999999999E-2</v>
      </c>
      <c r="E77">
        <v>1.9581999999999999E-2</v>
      </c>
    </row>
    <row r="78" spans="1:5" x14ac:dyDescent="0.2">
      <c r="A78">
        <v>77</v>
      </c>
      <c r="B78">
        <v>2.341E-2</v>
      </c>
      <c r="C78">
        <v>1.6435999999999999E-2</v>
      </c>
      <c r="D78">
        <v>3.4464000000000002E-2</v>
      </c>
      <c r="E78">
        <v>2.1759000000000001E-2</v>
      </c>
    </row>
    <row r="79" spans="1:5" x14ac:dyDescent="0.2">
      <c r="A79">
        <v>78</v>
      </c>
      <c r="B79">
        <v>2.7737999999999999E-2</v>
      </c>
      <c r="C79">
        <v>1.8929999999999999E-2</v>
      </c>
      <c r="D79">
        <v>3.8920999999999997E-2</v>
      </c>
      <c r="E79">
        <v>2.4660000000000001E-2</v>
      </c>
    </row>
    <row r="80" spans="1:5" x14ac:dyDescent="0.2">
      <c r="A80">
        <v>79</v>
      </c>
      <c r="B80">
        <v>3.2779000000000003E-2</v>
      </c>
      <c r="C80">
        <v>2.1801000000000001E-2</v>
      </c>
      <c r="D80">
        <v>4.3869999999999999E-2</v>
      </c>
      <c r="E80">
        <v>2.7987000000000001E-2</v>
      </c>
    </row>
    <row r="81" spans="1:5" x14ac:dyDescent="0.2">
      <c r="A81">
        <v>80</v>
      </c>
      <c r="B81">
        <v>3.8584E-2</v>
      </c>
      <c r="C81">
        <v>2.5104000000000001E-2</v>
      </c>
      <c r="D81">
        <v>4.8845E-2</v>
      </c>
      <c r="E81">
        <v>3.1798E-2</v>
      </c>
    </row>
    <row r="82" spans="1:5" x14ac:dyDescent="0.2">
      <c r="A82">
        <v>81</v>
      </c>
      <c r="B82">
        <v>4.4961000000000001E-2</v>
      </c>
      <c r="C82">
        <v>2.8868999999999999E-2</v>
      </c>
      <c r="D82">
        <v>5.4092000000000001E-2</v>
      </c>
      <c r="E82">
        <v>3.6725000000000001E-2</v>
      </c>
    </row>
    <row r="83" spans="1:5" x14ac:dyDescent="0.2">
      <c r="A83">
        <v>82</v>
      </c>
      <c r="B83">
        <v>5.21E-2</v>
      </c>
      <c r="C83">
        <v>3.3488999999999998E-2</v>
      </c>
      <c r="D83">
        <v>6.0483000000000002E-2</v>
      </c>
      <c r="E83">
        <v>4.1679000000000001E-2</v>
      </c>
    </row>
    <row r="84" spans="1:5" x14ac:dyDescent="0.2">
      <c r="A84">
        <v>83</v>
      </c>
      <c r="B84">
        <v>6.0034999999999998E-2</v>
      </c>
      <c r="C84">
        <v>3.8847E-2</v>
      </c>
      <c r="D84">
        <v>6.7413000000000001E-2</v>
      </c>
      <c r="E84">
        <v>4.7427999999999998E-2</v>
      </c>
    </row>
    <row r="85" spans="1:5" x14ac:dyDescent="0.2">
      <c r="A85">
        <v>84</v>
      </c>
      <c r="B85">
        <v>6.8805000000000005E-2</v>
      </c>
      <c r="C85">
        <v>4.5450999999999998E-2</v>
      </c>
      <c r="D85">
        <v>7.5380000000000003E-2</v>
      </c>
      <c r="E85">
        <v>5.4030000000000002E-2</v>
      </c>
    </row>
    <row r="86" spans="1:5" x14ac:dyDescent="0.2">
      <c r="A86">
        <v>85</v>
      </c>
      <c r="B86">
        <v>7.8445000000000001E-2</v>
      </c>
      <c r="C86">
        <v>5.3177000000000002E-2</v>
      </c>
      <c r="D86">
        <v>8.4441000000000002E-2</v>
      </c>
      <c r="E86">
        <v>6.2137999999999999E-2</v>
      </c>
    </row>
    <row r="87" spans="1:5" x14ac:dyDescent="0.2">
      <c r="A87">
        <v>86</v>
      </c>
      <c r="B87">
        <v>8.8993000000000003E-2</v>
      </c>
      <c r="C87">
        <v>6.1685999999999998E-2</v>
      </c>
      <c r="D87">
        <v>9.4692999999999999E-2</v>
      </c>
      <c r="E87">
        <v>7.1608000000000005E-2</v>
      </c>
    </row>
    <row r="88" spans="1:5" x14ac:dyDescent="0.2">
      <c r="A88">
        <v>87</v>
      </c>
      <c r="B88">
        <v>0.10048700000000001</v>
      </c>
      <c r="C88">
        <v>7.1554999999999994E-2</v>
      </c>
      <c r="D88">
        <v>0.106318</v>
      </c>
      <c r="E88">
        <v>8.1403000000000003E-2</v>
      </c>
    </row>
    <row r="89" spans="1:5" x14ac:dyDescent="0.2">
      <c r="A89">
        <v>88</v>
      </c>
      <c r="B89">
        <v>0.113551</v>
      </c>
      <c r="C89">
        <v>8.3003999999999994E-2</v>
      </c>
      <c r="D89">
        <v>0.118545</v>
      </c>
      <c r="E89">
        <v>9.3145000000000006E-2</v>
      </c>
    </row>
    <row r="90" spans="1:5" x14ac:dyDescent="0.2">
      <c r="A90">
        <v>89</v>
      </c>
      <c r="B90">
        <v>0.12831200000000001</v>
      </c>
      <c r="C90">
        <v>9.5454999999999998E-2</v>
      </c>
      <c r="D90">
        <v>0.13115299999999999</v>
      </c>
      <c r="E90">
        <v>0.105202</v>
      </c>
    </row>
    <row r="91" spans="1:5" x14ac:dyDescent="0.2">
      <c r="A91">
        <v>90</v>
      </c>
      <c r="B91">
        <v>0.14499300000000001</v>
      </c>
      <c r="C91">
        <v>0.109773</v>
      </c>
      <c r="D91">
        <v>0.14557999999999999</v>
      </c>
      <c r="E91">
        <v>0.11772100000000001</v>
      </c>
    </row>
    <row r="92" spans="1:5" x14ac:dyDescent="0.2">
      <c r="A92">
        <v>91</v>
      </c>
      <c r="B92">
        <v>0.16239200000000001</v>
      </c>
      <c r="C92">
        <v>0.124044</v>
      </c>
      <c r="D92">
        <v>0.16159399999999999</v>
      </c>
      <c r="E92">
        <v>0.130721</v>
      </c>
    </row>
    <row r="93" spans="1:5" x14ac:dyDescent="0.2">
      <c r="A93">
        <v>92</v>
      </c>
      <c r="B93">
        <v>0.180255</v>
      </c>
      <c r="C93">
        <v>0.13879</v>
      </c>
      <c r="D93">
        <v>0.179369</v>
      </c>
      <c r="E93">
        <v>0.144896</v>
      </c>
    </row>
    <row r="94" spans="1:5" x14ac:dyDescent="0.2">
      <c r="A94">
        <v>93</v>
      </c>
      <c r="B94">
        <v>0.19828100000000001</v>
      </c>
      <c r="C94">
        <v>0.155055</v>
      </c>
      <c r="D94">
        <v>0.19730600000000001</v>
      </c>
      <c r="E94">
        <v>0.160498</v>
      </c>
    </row>
    <row r="95" spans="1:5" x14ac:dyDescent="0.2">
      <c r="A95">
        <v>94</v>
      </c>
      <c r="B95">
        <v>0.21612600000000001</v>
      </c>
      <c r="C95">
        <v>0.17211099999999999</v>
      </c>
      <c r="D95">
        <v>0.21612600000000001</v>
      </c>
      <c r="E95">
        <v>0.17815900000000001</v>
      </c>
    </row>
    <row r="96" spans="1:5" x14ac:dyDescent="0.2">
      <c r="A96">
        <v>95</v>
      </c>
      <c r="B96">
        <v>0.23341600000000001</v>
      </c>
      <c r="C96">
        <v>0.19104299999999999</v>
      </c>
      <c r="D96">
        <v>0.23341600000000001</v>
      </c>
      <c r="E96">
        <v>0.197382</v>
      </c>
    </row>
    <row r="97" spans="1:5" x14ac:dyDescent="0.2">
      <c r="A97">
        <v>96</v>
      </c>
      <c r="B97">
        <v>0.249755</v>
      </c>
      <c r="C97">
        <v>0.212058</v>
      </c>
      <c r="D97">
        <v>0.249755</v>
      </c>
      <c r="E97">
        <v>0.216971</v>
      </c>
    </row>
    <row r="98" spans="1:5" x14ac:dyDescent="0.2">
      <c r="A98">
        <v>97</v>
      </c>
      <c r="B98">
        <v>0.26723799999999998</v>
      </c>
      <c r="C98">
        <v>0.23538500000000001</v>
      </c>
      <c r="D98">
        <v>0.26723799999999998</v>
      </c>
      <c r="E98">
        <v>0.239089</v>
      </c>
    </row>
    <row r="99" spans="1:5" x14ac:dyDescent="0.2">
      <c r="A99">
        <v>98</v>
      </c>
      <c r="B99">
        <v>0.283273</v>
      </c>
      <c r="C99">
        <v>0.26127699999999998</v>
      </c>
      <c r="D99">
        <v>0.283273</v>
      </c>
      <c r="E99">
        <v>0.26345800000000003</v>
      </c>
    </row>
    <row r="100" spans="1:5" x14ac:dyDescent="0.2">
      <c r="A100">
        <v>99</v>
      </c>
      <c r="B100">
        <v>0.30026900000000001</v>
      </c>
      <c r="C100">
        <v>0.28740500000000002</v>
      </c>
      <c r="D100">
        <v>0.30026900000000001</v>
      </c>
      <c r="E100">
        <v>0.28740500000000002</v>
      </c>
    </row>
    <row r="101" spans="1:5" x14ac:dyDescent="0.2">
      <c r="A101">
        <v>100</v>
      </c>
      <c r="B101">
        <v>0.31528200000000001</v>
      </c>
      <c r="C101">
        <v>0.313137</v>
      </c>
      <c r="D101">
        <v>0.31528200000000001</v>
      </c>
      <c r="E101">
        <v>0.313137</v>
      </c>
    </row>
    <row r="102" spans="1:5" x14ac:dyDescent="0.2">
      <c r="A102">
        <v>101</v>
      </c>
      <c r="B102">
        <v>0.32789400000000002</v>
      </c>
      <c r="C102">
        <v>0.33621600000000001</v>
      </c>
      <c r="D102">
        <v>0.32789400000000002</v>
      </c>
      <c r="E102">
        <v>0.33621600000000001</v>
      </c>
    </row>
    <row r="103" spans="1:5" x14ac:dyDescent="0.2">
      <c r="A103">
        <v>102</v>
      </c>
      <c r="B103">
        <v>0.34262500000000001</v>
      </c>
      <c r="C103">
        <v>0.35939599999999999</v>
      </c>
      <c r="D103">
        <v>0.34262500000000001</v>
      </c>
      <c r="E103">
        <v>0.35939599999999999</v>
      </c>
    </row>
    <row r="104" spans="1:5" x14ac:dyDescent="0.2">
      <c r="A104">
        <v>103</v>
      </c>
      <c r="B104">
        <v>0.36193399999999998</v>
      </c>
      <c r="C104">
        <v>0.38242300000000001</v>
      </c>
      <c r="D104">
        <v>0.36193399999999998</v>
      </c>
      <c r="E104">
        <v>0.38242300000000001</v>
      </c>
    </row>
    <row r="105" spans="1:5" x14ac:dyDescent="0.2">
      <c r="A105">
        <v>104</v>
      </c>
      <c r="B105">
        <v>0.38101200000000002</v>
      </c>
      <c r="C105">
        <v>0.40501999999999999</v>
      </c>
      <c r="D105">
        <v>0.38101200000000002</v>
      </c>
      <c r="E105">
        <v>0.40501999999999999</v>
      </c>
    </row>
    <row r="106" spans="1:5" x14ac:dyDescent="0.2">
      <c r="A106">
        <v>105</v>
      </c>
      <c r="B106">
        <v>0.39967999999999998</v>
      </c>
      <c r="C106">
        <v>0.42689100000000002</v>
      </c>
      <c r="D106">
        <v>0.39967999999999998</v>
      </c>
      <c r="E106">
        <v>0.42689100000000002</v>
      </c>
    </row>
    <row r="107" spans="1:5" x14ac:dyDescent="0.2">
      <c r="A107">
        <v>106</v>
      </c>
      <c r="B107">
        <v>0.41775099999999998</v>
      </c>
      <c r="C107">
        <v>0.44772400000000001</v>
      </c>
      <c r="D107">
        <v>0.41775099999999998</v>
      </c>
      <c r="E107">
        <v>0.44772400000000001</v>
      </c>
    </row>
    <row r="108" spans="1:5" x14ac:dyDescent="0.2">
      <c r="A108">
        <v>107</v>
      </c>
      <c r="B108">
        <v>0.43502800000000003</v>
      </c>
      <c r="C108">
        <v>0.46720099999999998</v>
      </c>
      <c r="D108">
        <v>0.43502800000000003</v>
      </c>
      <c r="E108">
        <v>0.46720099999999998</v>
      </c>
    </row>
    <row r="109" spans="1:5" x14ac:dyDescent="0.2">
      <c r="A109">
        <v>108</v>
      </c>
      <c r="B109">
        <v>0.45131300000000002</v>
      </c>
      <c r="C109">
        <v>0.48500100000000002</v>
      </c>
      <c r="D109">
        <v>0.45131300000000002</v>
      </c>
      <c r="E109">
        <v>0.48500100000000002</v>
      </c>
    </row>
    <row r="110" spans="1:5" x14ac:dyDescent="0.2">
      <c r="A110">
        <v>109</v>
      </c>
      <c r="B110">
        <v>0.46640599999999999</v>
      </c>
      <c r="C110">
        <v>0.50080999999999998</v>
      </c>
      <c r="D110">
        <v>0.46640599999999999</v>
      </c>
      <c r="E110">
        <v>0.50080999999999998</v>
      </c>
    </row>
    <row r="111" spans="1:5" x14ac:dyDescent="0.2">
      <c r="A111">
        <v>110</v>
      </c>
      <c r="B111">
        <v>1</v>
      </c>
      <c r="C111">
        <v>1</v>
      </c>
      <c r="D111">
        <v>1</v>
      </c>
      <c r="E111">
        <v>1</v>
      </c>
    </row>
    <row r="112" spans="1:5" x14ac:dyDescent="0.2">
      <c r="A112">
        <v>111</v>
      </c>
      <c r="B112">
        <v>1</v>
      </c>
      <c r="C112">
        <v>1</v>
      </c>
      <c r="D112">
        <v>1</v>
      </c>
      <c r="E112">
        <v>1</v>
      </c>
    </row>
    <row r="113" spans="1:5" x14ac:dyDescent="0.2">
      <c r="A113">
        <v>112</v>
      </c>
      <c r="B113">
        <v>1</v>
      </c>
      <c r="C113">
        <v>1</v>
      </c>
      <c r="D113">
        <v>1</v>
      </c>
      <c r="E113">
        <v>1</v>
      </c>
    </row>
    <row r="114" spans="1:5" x14ac:dyDescent="0.2">
      <c r="A114">
        <v>113</v>
      </c>
      <c r="B114">
        <v>1</v>
      </c>
      <c r="C114">
        <v>1</v>
      </c>
      <c r="D114">
        <v>1</v>
      </c>
      <c r="E114">
        <v>1</v>
      </c>
    </row>
    <row r="115" spans="1:5" x14ac:dyDescent="0.2">
      <c r="A115">
        <v>114</v>
      </c>
      <c r="B115">
        <v>1</v>
      </c>
      <c r="C115">
        <v>1</v>
      </c>
      <c r="D115">
        <v>1</v>
      </c>
      <c r="E115">
        <v>1</v>
      </c>
    </row>
    <row r="116" spans="1:5" x14ac:dyDescent="0.2">
      <c r="A116">
        <v>115</v>
      </c>
      <c r="B116">
        <v>1</v>
      </c>
      <c r="C116">
        <v>1</v>
      </c>
      <c r="D116">
        <v>1</v>
      </c>
      <c r="E116">
        <v>1</v>
      </c>
    </row>
    <row r="117" spans="1:5" x14ac:dyDescent="0.2">
      <c r="A117">
        <v>116</v>
      </c>
      <c r="B117">
        <v>1</v>
      </c>
      <c r="C117">
        <v>1</v>
      </c>
      <c r="D117">
        <v>1</v>
      </c>
      <c r="E117">
        <v>1</v>
      </c>
    </row>
    <row r="118" spans="1:5" x14ac:dyDescent="0.2">
      <c r="A118">
        <v>117</v>
      </c>
      <c r="B118">
        <v>1</v>
      </c>
      <c r="C118">
        <v>1</v>
      </c>
      <c r="D118">
        <v>1</v>
      </c>
      <c r="E118">
        <v>1</v>
      </c>
    </row>
    <row r="119" spans="1:5" x14ac:dyDescent="0.2">
      <c r="A119">
        <v>118</v>
      </c>
      <c r="B119">
        <v>1</v>
      </c>
      <c r="C119">
        <v>1</v>
      </c>
      <c r="D119">
        <v>1</v>
      </c>
      <c r="E119">
        <v>1</v>
      </c>
    </row>
    <row r="120" spans="1:5" x14ac:dyDescent="0.2">
      <c r="A120">
        <v>119</v>
      </c>
      <c r="B120">
        <v>1</v>
      </c>
      <c r="C120">
        <v>1</v>
      </c>
      <c r="D120">
        <v>1</v>
      </c>
      <c r="E120">
        <v>1</v>
      </c>
    </row>
    <row r="121" spans="1:5" x14ac:dyDescent="0.2">
      <c r="A121">
        <v>120</v>
      </c>
      <c r="B121">
        <v>1</v>
      </c>
      <c r="C121">
        <v>1</v>
      </c>
      <c r="D121">
        <v>1</v>
      </c>
      <c r="E121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5E9F5-C599-4F1D-8386-E7B03D31FF57}">
  <sheetPr codeName="Sheet4"/>
  <dimension ref="A1:GQ121"/>
  <sheetViews>
    <sheetView rightToLeft="1" workbookViewId="0"/>
  </sheetViews>
  <sheetFormatPr defaultRowHeight="14.25" x14ac:dyDescent="0.2"/>
  <cols>
    <col min="1" max="16384" width="9" style="16"/>
  </cols>
  <sheetData>
    <row r="1" spans="1:199" x14ac:dyDescent="0.2">
      <c r="A1" s="16" t="s">
        <v>43</v>
      </c>
      <c r="B1" s="16">
        <v>2015</v>
      </c>
      <c r="C1" s="16">
        <v>2016</v>
      </c>
      <c r="D1" s="16">
        <v>2017</v>
      </c>
      <c r="E1" s="16">
        <v>2018</v>
      </c>
      <c r="F1" s="16">
        <v>2019</v>
      </c>
      <c r="G1" s="16">
        <v>2020</v>
      </c>
      <c r="H1" s="16">
        <v>2021</v>
      </c>
      <c r="I1" s="16">
        <v>2022</v>
      </c>
      <c r="J1" s="16">
        <v>2023</v>
      </c>
      <c r="K1" s="16">
        <v>2024</v>
      </c>
      <c r="L1" s="16">
        <v>2025</v>
      </c>
      <c r="M1" s="16">
        <v>2026</v>
      </c>
      <c r="N1" s="16">
        <v>2027</v>
      </c>
      <c r="O1" s="16">
        <v>2028</v>
      </c>
      <c r="P1" s="16">
        <v>2029</v>
      </c>
      <c r="Q1" s="16">
        <v>2030</v>
      </c>
      <c r="R1" s="16">
        <v>2031</v>
      </c>
      <c r="S1" s="16">
        <v>2032</v>
      </c>
      <c r="T1" s="16">
        <v>2033</v>
      </c>
      <c r="U1" s="16">
        <v>2034</v>
      </c>
      <c r="V1" s="16">
        <v>2035</v>
      </c>
      <c r="W1" s="16">
        <v>2036</v>
      </c>
      <c r="X1" s="16">
        <v>2037</v>
      </c>
      <c r="Y1" s="16">
        <v>2038</v>
      </c>
      <c r="Z1" s="16">
        <v>2039</v>
      </c>
      <c r="AA1" s="16">
        <v>2040</v>
      </c>
      <c r="AB1" s="16">
        <v>2041</v>
      </c>
      <c r="AC1" s="16">
        <v>2042</v>
      </c>
      <c r="AD1" s="16">
        <v>2043</v>
      </c>
      <c r="AE1" s="16">
        <v>2044</v>
      </c>
      <c r="AF1" s="16">
        <v>2045</v>
      </c>
      <c r="AG1" s="16">
        <v>2046</v>
      </c>
      <c r="AH1" s="16">
        <v>2047</v>
      </c>
      <c r="AI1" s="16">
        <v>2048</v>
      </c>
      <c r="AJ1" s="16">
        <v>2049</v>
      </c>
      <c r="AK1" s="16">
        <v>2050</v>
      </c>
      <c r="AL1" s="16">
        <v>2051</v>
      </c>
      <c r="AM1" s="16">
        <v>2052</v>
      </c>
      <c r="AN1" s="16">
        <v>2053</v>
      </c>
      <c r="AO1" s="16">
        <v>2054</v>
      </c>
      <c r="AP1" s="16">
        <v>2055</v>
      </c>
      <c r="AQ1" s="16">
        <v>2056</v>
      </c>
      <c r="AR1" s="16">
        <v>2057</v>
      </c>
      <c r="AS1" s="16">
        <v>2058</v>
      </c>
      <c r="AT1" s="16">
        <v>2059</v>
      </c>
      <c r="AU1" s="16">
        <v>2060</v>
      </c>
      <c r="AV1" s="16">
        <v>2061</v>
      </c>
      <c r="AW1" s="16">
        <v>2062</v>
      </c>
      <c r="AX1" s="16">
        <v>2063</v>
      </c>
      <c r="AY1" s="16">
        <v>2064</v>
      </c>
      <c r="AZ1" s="16">
        <v>2065</v>
      </c>
      <c r="BA1" s="16">
        <v>2066</v>
      </c>
      <c r="BB1" s="16">
        <v>2067</v>
      </c>
      <c r="BC1" s="16">
        <v>2068</v>
      </c>
      <c r="BD1" s="16">
        <v>2069</v>
      </c>
      <c r="BE1" s="16">
        <v>2070</v>
      </c>
      <c r="BF1" s="16">
        <v>2071</v>
      </c>
      <c r="BG1" s="16">
        <v>2072</v>
      </c>
      <c r="BH1" s="16">
        <v>2073</v>
      </c>
      <c r="BI1" s="16">
        <v>2074</v>
      </c>
      <c r="BJ1" s="16">
        <v>2075</v>
      </c>
      <c r="BK1" s="16">
        <v>2076</v>
      </c>
      <c r="BL1" s="16">
        <v>2077</v>
      </c>
      <c r="BM1" s="16">
        <v>2078</v>
      </c>
      <c r="BN1" s="16">
        <v>2079</v>
      </c>
      <c r="BO1" s="16">
        <v>2080</v>
      </c>
      <c r="BP1" s="16">
        <v>2081</v>
      </c>
      <c r="BQ1" s="16">
        <v>2082</v>
      </c>
      <c r="BR1" s="16">
        <v>2083</v>
      </c>
      <c r="BS1" s="16">
        <v>2084</v>
      </c>
      <c r="BT1" s="16">
        <v>2085</v>
      </c>
      <c r="BU1" s="16">
        <v>2086</v>
      </c>
      <c r="BV1" s="16">
        <v>2087</v>
      </c>
      <c r="BW1" s="16">
        <v>2088</v>
      </c>
      <c r="BX1" s="16">
        <v>2089</v>
      </c>
      <c r="BY1" s="16">
        <v>2090</v>
      </c>
      <c r="BZ1" s="16">
        <v>2091</v>
      </c>
      <c r="CA1" s="16">
        <v>2092</v>
      </c>
      <c r="CB1" s="16">
        <v>2093</v>
      </c>
      <c r="CC1" s="16">
        <v>2094</v>
      </c>
      <c r="CD1" s="16">
        <v>2095</v>
      </c>
      <c r="CE1" s="16">
        <v>2096</v>
      </c>
      <c r="CF1" s="16">
        <v>2097</v>
      </c>
      <c r="CG1" s="16">
        <v>2098</v>
      </c>
      <c r="CH1" s="16">
        <v>2099</v>
      </c>
      <c r="CI1" s="16">
        <v>2100</v>
      </c>
      <c r="CJ1" s="16">
        <v>2101</v>
      </c>
      <c r="CK1" s="16">
        <v>2102</v>
      </c>
      <c r="CL1" s="16">
        <v>2103</v>
      </c>
      <c r="CM1" s="16">
        <v>2104</v>
      </c>
      <c r="CN1" s="16">
        <v>2105</v>
      </c>
      <c r="CO1" s="16">
        <v>2106</v>
      </c>
      <c r="CP1" s="16">
        <v>2107</v>
      </c>
      <c r="CQ1" s="16">
        <v>2108</v>
      </c>
      <c r="CR1" s="16">
        <v>2109</v>
      </c>
      <c r="CS1" s="16">
        <v>2110</v>
      </c>
      <c r="CT1" s="16">
        <v>2111</v>
      </c>
      <c r="CU1" s="16">
        <v>2112</v>
      </c>
      <c r="CV1" s="16">
        <v>2113</v>
      </c>
      <c r="CW1" s="16">
        <v>2114</v>
      </c>
      <c r="CX1" s="16">
        <v>2115</v>
      </c>
      <c r="CY1" s="16">
        <v>2116</v>
      </c>
      <c r="CZ1" s="16">
        <v>2117</v>
      </c>
      <c r="DA1" s="16">
        <v>2118</v>
      </c>
      <c r="DB1" s="16">
        <v>2119</v>
      </c>
      <c r="DC1" s="16">
        <v>2120</v>
      </c>
      <c r="DD1" s="16">
        <v>2121</v>
      </c>
      <c r="DE1" s="16">
        <v>2122</v>
      </c>
      <c r="DF1" s="16">
        <v>2123</v>
      </c>
      <c r="DG1" s="16">
        <v>2124</v>
      </c>
      <c r="DH1" s="16">
        <v>2125</v>
      </c>
      <c r="DI1" s="16">
        <v>2126</v>
      </c>
      <c r="DJ1" s="16">
        <v>2127</v>
      </c>
      <c r="DK1" s="16">
        <v>2128</v>
      </c>
      <c r="DL1" s="16">
        <v>2129</v>
      </c>
      <c r="DM1" s="16">
        <v>2130</v>
      </c>
      <c r="DN1" s="16">
        <v>2131</v>
      </c>
      <c r="DO1" s="16">
        <v>2132</v>
      </c>
      <c r="DP1" s="16">
        <v>2133</v>
      </c>
      <c r="DQ1" s="16">
        <v>2134</v>
      </c>
      <c r="DR1" s="16">
        <v>2135</v>
      </c>
      <c r="DS1" s="16">
        <v>2136</v>
      </c>
      <c r="DT1" s="16">
        <v>2137</v>
      </c>
      <c r="DU1" s="16">
        <v>2138</v>
      </c>
      <c r="DV1" s="16">
        <v>2139</v>
      </c>
      <c r="DW1" s="16">
        <v>2140</v>
      </c>
      <c r="DX1" s="16">
        <v>2141</v>
      </c>
      <c r="DY1" s="16">
        <v>2142</v>
      </c>
      <c r="DZ1" s="16">
        <v>2143</v>
      </c>
      <c r="EA1" s="16">
        <v>2144</v>
      </c>
      <c r="EB1" s="16">
        <v>2145</v>
      </c>
      <c r="EC1" s="16">
        <v>2146</v>
      </c>
      <c r="ED1" s="16">
        <v>2147</v>
      </c>
      <c r="EE1" s="16">
        <v>2148</v>
      </c>
      <c r="EF1" s="16">
        <v>2149</v>
      </c>
      <c r="EG1" s="16">
        <v>2150</v>
      </c>
      <c r="EH1" s="16">
        <v>2151</v>
      </c>
      <c r="EI1" s="16">
        <v>2152</v>
      </c>
      <c r="EJ1" s="16">
        <v>2153</v>
      </c>
      <c r="EK1" s="16">
        <v>2154</v>
      </c>
      <c r="EL1" s="16">
        <v>2155</v>
      </c>
      <c r="EM1" s="16">
        <v>2156</v>
      </c>
      <c r="EN1" s="16">
        <v>2157</v>
      </c>
      <c r="EO1" s="16">
        <v>2158</v>
      </c>
      <c r="EP1" s="16">
        <v>2159</v>
      </c>
      <c r="EQ1" s="16">
        <v>2160</v>
      </c>
      <c r="ER1" s="16">
        <v>2161</v>
      </c>
      <c r="ES1" s="16">
        <v>2162</v>
      </c>
      <c r="ET1" s="16">
        <v>2163</v>
      </c>
      <c r="EU1" s="16">
        <v>2164</v>
      </c>
      <c r="EV1" s="16">
        <v>2165</v>
      </c>
      <c r="EW1" s="16">
        <v>2166</v>
      </c>
      <c r="EX1" s="16">
        <v>2167</v>
      </c>
      <c r="EY1" s="16">
        <v>2168</v>
      </c>
      <c r="EZ1" s="16">
        <v>2169</v>
      </c>
      <c r="FA1" s="16">
        <v>2170</v>
      </c>
      <c r="FB1" s="16">
        <v>2171</v>
      </c>
      <c r="FC1" s="16">
        <v>2172</v>
      </c>
      <c r="FD1" s="16">
        <v>2173</v>
      </c>
      <c r="FE1" s="16">
        <v>2174</v>
      </c>
      <c r="FF1" s="16">
        <v>2175</v>
      </c>
      <c r="FG1" s="16">
        <v>2176</v>
      </c>
      <c r="FH1" s="16">
        <v>2177</v>
      </c>
      <c r="FI1" s="16">
        <v>2178</v>
      </c>
      <c r="FJ1" s="16">
        <v>2179</v>
      </c>
      <c r="FK1" s="16">
        <v>2180</v>
      </c>
      <c r="FL1" s="16">
        <v>2181</v>
      </c>
      <c r="FM1" s="16">
        <v>2182</v>
      </c>
      <c r="FN1" s="16">
        <v>2183</v>
      </c>
      <c r="FO1" s="16">
        <v>2184</v>
      </c>
      <c r="FP1" s="16">
        <v>2185</v>
      </c>
      <c r="FQ1" s="16">
        <v>2186</v>
      </c>
      <c r="FR1" s="16">
        <v>2187</v>
      </c>
      <c r="FS1" s="16">
        <v>2188</v>
      </c>
      <c r="FT1" s="16">
        <v>2189</v>
      </c>
      <c r="FU1" s="16">
        <v>2190</v>
      </c>
      <c r="FV1" s="16">
        <v>2191</v>
      </c>
      <c r="FW1" s="16">
        <v>2192</v>
      </c>
      <c r="FX1" s="16">
        <v>2193</v>
      </c>
      <c r="FY1" s="16">
        <v>2194</v>
      </c>
      <c r="FZ1" s="16">
        <v>2195</v>
      </c>
      <c r="GA1" s="16">
        <v>2196</v>
      </c>
      <c r="GB1" s="16">
        <v>2197</v>
      </c>
      <c r="GC1" s="16">
        <v>2198</v>
      </c>
      <c r="GD1" s="16">
        <v>2199</v>
      </c>
      <c r="GE1" s="16">
        <v>2200</v>
      </c>
      <c r="GF1" s="16">
        <v>2201</v>
      </c>
      <c r="GG1" s="16">
        <v>2202</v>
      </c>
      <c r="GH1" s="16">
        <v>2203</v>
      </c>
      <c r="GI1" s="16">
        <v>2204</v>
      </c>
      <c r="GJ1" s="16">
        <v>2205</v>
      </c>
      <c r="GK1" s="16">
        <v>2206</v>
      </c>
      <c r="GL1" s="16">
        <v>2207</v>
      </c>
      <c r="GM1" s="16">
        <v>2208</v>
      </c>
      <c r="GN1" s="16">
        <v>2209</v>
      </c>
      <c r="GO1" s="16">
        <v>2210</v>
      </c>
      <c r="GP1" s="16">
        <v>2211</v>
      </c>
      <c r="GQ1" s="16">
        <v>2212</v>
      </c>
    </row>
    <row r="2" spans="1:199" x14ac:dyDescent="0.2">
      <c r="A2" s="16">
        <v>1</v>
      </c>
      <c r="B2" s="16">
        <v>1</v>
      </c>
      <c r="C2" s="16">
        <v>1</v>
      </c>
      <c r="D2" s="16">
        <v>1</v>
      </c>
      <c r="E2" s="16">
        <v>1</v>
      </c>
      <c r="F2" s="16">
        <v>0.98160000000000003</v>
      </c>
      <c r="G2" s="16">
        <v>1.0602</v>
      </c>
      <c r="H2" s="16">
        <v>1.0410999999999999</v>
      </c>
      <c r="I2" s="16">
        <v>0.98509999999999998</v>
      </c>
      <c r="J2" s="16">
        <v>0.94899999999999995</v>
      </c>
      <c r="K2" s="16">
        <v>0.91390000000000005</v>
      </c>
      <c r="L2" s="16">
        <v>0.87980000000000003</v>
      </c>
      <c r="M2" s="16">
        <v>0.8639</v>
      </c>
      <c r="N2" s="16">
        <v>0.84830000000000005</v>
      </c>
      <c r="O2" s="16">
        <v>0.83289999999999997</v>
      </c>
      <c r="P2" s="16">
        <v>0.81779999999999997</v>
      </c>
      <c r="Q2" s="16">
        <v>0.80300000000000005</v>
      </c>
      <c r="R2" s="16">
        <v>0.78849999999999998</v>
      </c>
      <c r="S2" s="16">
        <v>0.77429999999999999</v>
      </c>
      <c r="T2" s="16">
        <v>0.76029999999999998</v>
      </c>
      <c r="U2" s="16">
        <v>0.74660000000000004</v>
      </c>
      <c r="V2" s="16">
        <v>0.73350000000000004</v>
      </c>
      <c r="W2" s="16">
        <v>0.72109999999999996</v>
      </c>
      <c r="X2" s="16">
        <v>0.70940000000000003</v>
      </c>
      <c r="Y2" s="16">
        <v>0.6986</v>
      </c>
      <c r="Z2" s="16">
        <v>0.6885</v>
      </c>
      <c r="AA2" s="16">
        <v>0.67910000000000004</v>
      </c>
      <c r="AB2" s="16">
        <v>0.67020000000000002</v>
      </c>
      <c r="AC2" s="16">
        <v>0.66180000000000005</v>
      </c>
      <c r="AD2" s="16">
        <v>0.65349999999999997</v>
      </c>
      <c r="AE2" s="16">
        <v>0.64539999999999997</v>
      </c>
      <c r="AF2" s="16">
        <v>0.63729999999999998</v>
      </c>
      <c r="AG2" s="16">
        <v>0.62929999999999997</v>
      </c>
      <c r="AH2" s="16">
        <v>0.62150000000000005</v>
      </c>
      <c r="AI2" s="16">
        <v>0.61370000000000002</v>
      </c>
      <c r="AJ2" s="16">
        <v>0.60599999999999998</v>
      </c>
      <c r="AK2" s="16">
        <v>0.59850000000000003</v>
      </c>
      <c r="AL2" s="16">
        <v>0.59099999999999997</v>
      </c>
      <c r="AM2" s="16">
        <v>0.58360000000000001</v>
      </c>
      <c r="AN2" s="16">
        <v>0.57630000000000003</v>
      </c>
      <c r="AO2" s="16">
        <v>0.56910000000000005</v>
      </c>
      <c r="AP2" s="16">
        <v>0.56200000000000006</v>
      </c>
      <c r="AQ2" s="16">
        <v>0.55500000000000005</v>
      </c>
      <c r="AR2" s="16">
        <v>0.54810000000000003</v>
      </c>
      <c r="AS2" s="16">
        <v>0.54120000000000001</v>
      </c>
      <c r="AT2" s="16">
        <v>0.53439999999999999</v>
      </c>
      <c r="AU2" s="16">
        <v>0.52780000000000005</v>
      </c>
      <c r="AV2" s="16">
        <v>0.5212</v>
      </c>
      <c r="AW2" s="16">
        <v>0.51470000000000005</v>
      </c>
      <c r="AX2" s="16">
        <v>0.50819999999999999</v>
      </c>
      <c r="AY2" s="16">
        <v>0.50190000000000001</v>
      </c>
      <c r="AZ2" s="16">
        <v>0.49559999999999998</v>
      </c>
      <c r="BA2" s="16">
        <v>0.4894</v>
      </c>
      <c r="BB2" s="16">
        <v>0.48330000000000001</v>
      </c>
      <c r="BC2" s="16">
        <v>0.4773</v>
      </c>
      <c r="BD2" s="16">
        <v>0.4713</v>
      </c>
      <c r="BE2" s="16">
        <v>0.46539999999999998</v>
      </c>
      <c r="BF2" s="16">
        <v>0.45960000000000001</v>
      </c>
      <c r="BG2" s="16">
        <v>0.45390000000000003</v>
      </c>
      <c r="BH2" s="16">
        <v>0.44819999999999999</v>
      </c>
      <c r="BI2" s="16">
        <v>0.44259999999999999</v>
      </c>
      <c r="BJ2" s="16">
        <v>0.43709999999999999</v>
      </c>
      <c r="BK2" s="16">
        <v>0.43159999999999998</v>
      </c>
      <c r="BL2" s="16">
        <v>0.42620000000000002</v>
      </c>
      <c r="BM2" s="16">
        <v>0.4209</v>
      </c>
      <c r="BN2" s="16">
        <v>0.41560000000000002</v>
      </c>
      <c r="BO2" s="16">
        <v>0.41039999999999999</v>
      </c>
      <c r="BP2" s="16">
        <v>0.40529999999999999</v>
      </c>
      <c r="BQ2" s="16">
        <v>0.4002</v>
      </c>
      <c r="BR2" s="16">
        <v>0.3952</v>
      </c>
      <c r="BS2" s="16">
        <v>0.39029999999999998</v>
      </c>
      <c r="BT2" s="16">
        <v>0.38540000000000002</v>
      </c>
      <c r="BU2" s="16">
        <v>0.38059999999999999</v>
      </c>
      <c r="BV2" s="16">
        <v>0.37580000000000002</v>
      </c>
      <c r="BW2" s="16">
        <v>0.37109999999999999</v>
      </c>
      <c r="BX2" s="16">
        <v>0.36649999999999999</v>
      </c>
      <c r="BY2" s="16">
        <v>0.3619</v>
      </c>
      <c r="BZ2" s="16">
        <v>0.3574</v>
      </c>
      <c r="CA2" s="16">
        <v>0.35289999999999999</v>
      </c>
      <c r="CB2" s="16">
        <v>0.34849999999999998</v>
      </c>
      <c r="CC2" s="16">
        <v>0.34420000000000001</v>
      </c>
      <c r="CD2" s="16">
        <v>0.33989999999999998</v>
      </c>
      <c r="CE2" s="16">
        <v>0.33560000000000001</v>
      </c>
      <c r="CF2" s="16">
        <v>0.33139999999999997</v>
      </c>
      <c r="CG2" s="16">
        <v>0.32729999999999998</v>
      </c>
      <c r="CH2" s="16">
        <v>0.32319999999999999</v>
      </c>
      <c r="CI2" s="16">
        <v>0.31919999999999998</v>
      </c>
      <c r="CJ2" s="16">
        <v>0.31519999999999998</v>
      </c>
      <c r="CK2" s="16">
        <v>0.31119999999999998</v>
      </c>
      <c r="CL2" s="16">
        <v>0.30740000000000001</v>
      </c>
      <c r="CM2" s="16">
        <v>0.30349999999999999</v>
      </c>
      <c r="CN2" s="16">
        <v>0.29970000000000002</v>
      </c>
      <c r="CO2" s="16">
        <v>0.29599999999999999</v>
      </c>
      <c r="CP2" s="16">
        <v>0.2923</v>
      </c>
      <c r="CQ2" s="16">
        <v>0.28860000000000002</v>
      </c>
      <c r="CR2" s="16">
        <v>0.28499999999999998</v>
      </c>
      <c r="CS2" s="16">
        <v>0.28149999999999997</v>
      </c>
      <c r="CT2" s="16">
        <v>0.27789999999999998</v>
      </c>
      <c r="CU2" s="16">
        <v>0.27450000000000002</v>
      </c>
      <c r="CV2" s="16">
        <v>0.27100000000000002</v>
      </c>
      <c r="CW2" s="16">
        <v>0.2676</v>
      </c>
      <c r="CX2" s="16">
        <v>0.26429999999999998</v>
      </c>
      <c r="CY2" s="16">
        <v>0.26429999999999998</v>
      </c>
      <c r="CZ2" s="16">
        <v>0.26429999999999998</v>
      </c>
      <c r="DA2" s="16">
        <v>0.26429999999999998</v>
      </c>
      <c r="DB2" s="16">
        <v>0.26429999999999998</v>
      </c>
      <c r="DC2" s="16">
        <v>0.26429999999999998</v>
      </c>
      <c r="DD2" s="16">
        <v>0.26429999999999998</v>
      </c>
      <c r="DE2" s="16">
        <v>0.26429999999999998</v>
      </c>
      <c r="DF2" s="16">
        <v>0.26429999999999998</v>
      </c>
      <c r="DG2" s="16">
        <v>0.26429999999999998</v>
      </c>
      <c r="DH2" s="16">
        <v>0.26429999999999998</v>
      </c>
      <c r="DI2" s="16">
        <v>0.26429999999999998</v>
      </c>
      <c r="DJ2" s="16">
        <v>0.26429999999999998</v>
      </c>
      <c r="DK2" s="16">
        <v>0.26429999999999998</v>
      </c>
      <c r="DL2" s="16">
        <v>0.26429999999999998</v>
      </c>
      <c r="DM2" s="16">
        <v>0.26429999999999998</v>
      </c>
      <c r="DN2" s="16">
        <v>0.26429999999999998</v>
      </c>
      <c r="DO2" s="16">
        <v>0.26429999999999998</v>
      </c>
      <c r="DP2" s="16">
        <v>0.26429999999999998</v>
      </c>
      <c r="DQ2" s="16">
        <v>0.26429999999999998</v>
      </c>
      <c r="DR2" s="16">
        <v>0.26429999999999998</v>
      </c>
      <c r="DS2" s="16">
        <v>0.26429999999999998</v>
      </c>
      <c r="DT2" s="16">
        <v>0.26429999999999998</v>
      </c>
      <c r="DU2" s="16">
        <v>0.26429999999999998</v>
      </c>
      <c r="DV2" s="16">
        <v>0.26429999999999998</v>
      </c>
      <c r="DW2" s="16">
        <v>0.26429999999999998</v>
      </c>
      <c r="DX2" s="16">
        <v>0.26429999999999998</v>
      </c>
      <c r="DY2" s="16">
        <v>0.26429999999999998</v>
      </c>
      <c r="DZ2" s="16">
        <v>0.26429999999999998</v>
      </c>
      <c r="EA2" s="16">
        <v>0.26429999999999998</v>
      </c>
      <c r="EB2" s="16">
        <v>0.26429999999999998</v>
      </c>
      <c r="EC2" s="16">
        <v>0.26429999999999998</v>
      </c>
      <c r="ED2" s="16">
        <v>0.26429999999999998</v>
      </c>
      <c r="EE2" s="16">
        <v>0.26429999999999998</v>
      </c>
      <c r="EF2" s="16">
        <v>0.26429999999999998</v>
      </c>
      <c r="EG2" s="16">
        <v>0.26429999999999998</v>
      </c>
      <c r="EH2" s="16">
        <v>0.26429999999999998</v>
      </c>
      <c r="EI2" s="16">
        <v>0.26429999999999998</v>
      </c>
      <c r="EJ2" s="16">
        <v>0.26429999999999998</v>
      </c>
      <c r="EK2" s="16">
        <v>0.26429999999999998</v>
      </c>
      <c r="EL2" s="16">
        <v>0.26429999999999998</v>
      </c>
      <c r="EM2" s="16">
        <v>0.26429999999999998</v>
      </c>
      <c r="EN2" s="16">
        <v>0.26429999999999998</v>
      </c>
      <c r="EO2" s="16">
        <v>0.26429999999999998</v>
      </c>
      <c r="EP2" s="16">
        <v>0.26429999999999998</v>
      </c>
      <c r="EQ2" s="16">
        <v>0.26429999999999998</v>
      </c>
      <c r="ER2" s="16">
        <v>0.26429999999999998</v>
      </c>
      <c r="ES2" s="16">
        <v>0.26429999999999998</v>
      </c>
      <c r="ET2" s="16">
        <v>0.26429999999999998</v>
      </c>
      <c r="EU2" s="16">
        <v>0.26429999999999998</v>
      </c>
      <c r="EV2" s="16">
        <v>0.26429999999999998</v>
      </c>
      <c r="EW2" s="16">
        <v>0.26429999999999998</v>
      </c>
      <c r="EX2" s="16">
        <v>0.26429999999999998</v>
      </c>
      <c r="EY2" s="16">
        <v>0.26429999999999998</v>
      </c>
      <c r="EZ2" s="16">
        <v>0.26429999999999998</v>
      </c>
      <c r="FA2" s="16">
        <v>0.26429999999999998</v>
      </c>
      <c r="FB2" s="16">
        <v>0.26429999999999998</v>
      </c>
      <c r="FC2" s="16">
        <v>0.26429999999999998</v>
      </c>
      <c r="FD2" s="16">
        <v>0.26429999999999998</v>
      </c>
      <c r="FE2" s="16">
        <v>0.26429999999999998</v>
      </c>
      <c r="FF2" s="16">
        <v>0.26429999999999998</v>
      </c>
      <c r="FG2" s="16">
        <v>0.26429999999999998</v>
      </c>
      <c r="FH2" s="16">
        <v>0.26429999999999998</v>
      </c>
      <c r="FI2" s="16">
        <v>0.26429999999999998</v>
      </c>
      <c r="FJ2" s="16">
        <v>0.26429999999999998</v>
      </c>
      <c r="FK2" s="16">
        <v>0.26429999999999998</v>
      </c>
      <c r="FL2" s="16">
        <v>0.26429999999999998</v>
      </c>
      <c r="FM2" s="16">
        <v>0.26429999999999998</v>
      </c>
      <c r="FN2" s="16">
        <v>0.26429999999999998</v>
      </c>
      <c r="FO2" s="16">
        <v>0.26429999999999998</v>
      </c>
      <c r="FP2" s="16">
        <v>0.26429999999999998</v>
      </c>
      <c r="FQ2" s="16">
        <v>0.26429999999999998</v>
      </c>
      <c r="FR2" s="16">
        <v>0.26429999999999998</v>
      </c>
      <c r="FS2" s="16">
        <v>0.26429999999999998</v>
      </c>
      <c r="FT2" s="16">
        <v>0.26429999999999998</v>
      </c>
      <c r="FU2" s="16">
        <v>0.26429999999999998</v>
      </c>
      <c r="FV2" s="16">
        <v>0.26429999999999998</v>
      </c>
      <c r="FW2" s="16">
        <v>0.26429999999999998</v>
      </c>
      <c r="FX2" s="16">
        <v>0.26429999999999998</v>
      </c>
      <c r="FY2" s="16">
        <v>0.26429999999999998</v>
      </c>
      <c r="FZ2" s="16">
        <v>0.26429999999999998</v>
      </c>
      <c r="GA2" s="16">
        <v>0.26429999999999998</v>
      </c>
      <c r="GB2" s="16">
        <v>0.26429999999999998</v>
      </c>
      <c r="GC2" s="16">
        <v>0.26429999999999998</v>
      </c>
      <c r="GD2" s="16">
        <v>0.26429999999999998</v>
      </c>
      <c r="GE2" s="16">
        <v>0.26429999999999998</v>
      </c>
      <c r="GF2" s="16">
        <v>0.26429999999999998</v>
      </c>
      <c r="GG2" s="16">
        <v>0.26429999999999998</v>
      </c>
      <c r="GH2" s="16">
        <v>0.26429999999999998</v>
      </c>
      <c r="GI2" s="16">
        <v>0.26429999999999998</v>
      </c>
      <c r="GJ2" s="16">
        <v>0.26429999999999998</v>
      </c>
      <c r="GK2" s="16">
        <v>0.26429999999999998</v>
      </c>
      <c r="GL2" s="16">
        <v>0.26429999999999998</v>
      </c>
      <c r="GM2" s="16">
        <v>0.26429999999999998</v>
      </c>
      <c r="GN2" s="16">
        <v>0.26429999999999998</v>
      </c>
      <c r="GO2" s="16">
        <v>0.26429999999999998</v>
      </c>
      <c r="GP2" s="16">
        <v>0.26429999999999998</v>
      </c>
      <c r="GQ2" s="16">
        <v>0.26429999999999998</v>
      </c>
    </row>
    <row r="3" spans="1:199" x14ac:dyDescent="0.2">
      <c r="A3" s="16">
        <v>2</v>
      </c>
      <c r="B3" s="16">
        <v>1</v>
      </c>
      <c r="C3" s="16">
        <v>1</v>
      </c>
      <c r="D3" s="16">
        <v>1</v>
      </c>
      <c r="E3" s="16">
        <v>1</v>
      </c>
      <c r="F3" s="16">
        <v>0.98160000000000003</v>
      </c>
      <c r="G3" s="16">
        <v>1.0602</v>
      </c>
      <c r="H3" s="16">
        <v>1.0410999999999999</v>
      </c>
      <c r="I3" s="16">
        <v>0.98509999999999998</v>
      </c>
      <c r="J3" s="16">
        <v>0.94899999999999995</v>
      </c>
      <c r="K3" s="16">
        <v>0.91390000000000005</v>
      </c>
      <c r="L3" s="16">
        <v>0.87980000000000003</v>
      </c>
      <c r="M3" s="16">
        <v>0.8639</v>
      </c>
      <c r="N3" s="16">
        <v>0.84830000000000005</v>
      </c>
      <c r="O3" s="16">
        <v>0.83289999999999997</v>
      </c>
      <c r="P3" s="16">
        <v>0.81779999999999997</v>
      </c>
      <c r="Q3" s="16">
        <v>0.80300000000000005</v>
      </c>
      <c r="R3" s="16">
        <v>0.78849999999999998</v>
      </c>
      <c r="S3" s="16">
        <v>0.77429999999999999</v>
      </c>
      <c r="T3" s="16">
        <v>0.76029999999999998</v>
      </c>
      <c r="U3" s="16">
        <v>0.74660000000000004</v>
      </c>
      <c r="V3" s="16">
        <v>0.73350000000000004</v>
      </c>
      <c r="W3" s="16">
        <v>0.72109999999999996</v>
      </c>
      <c r="X3" s="16">
        <v>0.70940000000000003</v>
      </c>
      <c r="Y3" s="16">
        <v>0.6986</v>
      </c>
      <c r="Z3" s="16">
        <v>0.6885</v>
      </c>
      <c r="AA3" s="16">
        <v>0.67910000000000004</v>
      </c>
      <c r="AB3" s="16">
        <v>0.67020000000000002</v>
      </c>
      <c r="AC3" s="16">
        <v>0.66180000000000005</v>
      </c>
      <c r="AD3" s="16">
        <v>0.65349999999999997</v>
      </c>
      <c r="AE3" s="16">
        <v>0.64539999999999997</v>
      </c>
      <c r="AF3" s="16">
        <v>0.63729999999999998</v>
      </c>
      <c r="AG3" s="16">
        <v>0.62929999999999997</v>
      </c>
      <c r="AH3" s="16">
        <v>0.62150000000000005</v>
      </c>
      <c r="AI3" s="16">
        <v>0.61370000000000002</v>
      </c>
      <c r="AJ3" s="16">
        <v>0.60599999999999998</v>
      </c>
      <c r="AK3" s="16">
        <v>0.59850000000000003</v>
      </c>
      <c r="AL3" s="16">
        <v>0.59099999999999997</v>
      </c>
      <c r="AM3" s="16">
        <v>0.58360000000000001</v>
      </c>
      <c r="AN3" s="16">
        <v>0.57630000000000003</v>
      </c>
      <c r="AO3" s="16">
        <v>0.56910000000000005</v>
      </c>
      <c r="AP3" s="16">
        <v>0.56200000000000006</v>
      </c>
      <c r="AQ3" s="16">
        <v>0.55500000000000005</v>
      </c>
      <c r="AR3" s="16">
        <v>0.54810000000000003</v>
      </c>
      <c r="AS3" s="16">
        <v>0.54120000000000001</v>
      </c>
      <c r="AT3" s="16">
        <v>0.53439999999999999</v>
      </c>
      <c r="AU3" s="16">
        <v>0.52780000000000005</v>
      </c>
      <c r="AV3" s="16">
        <v>0.5212</v>
      </c>
      <c r="AW3" s="16">
        <v>0.51470000000000005</v>
      </c>
      <c r="AX3" s="16">
        <v>0.50819999999999999</v>
      </c>
      <c r="AY3" s="16">
        <v>0.50190000000000001</v>
      </c>
      <c r="AZ3" s="16">
        <v>0.49559999999999998</v>
      </c>
      <c r="BA3" s="16">
        <v>0.4894</v>
      </c>
      <c r="BB3" s="16">
        <v>0.48330000000000001</v>
      </c>
      <c r="BC3" s="16">
        <v>0.4773</v>
      </c>
      <c r="BD3" s="16">
        <v>0.4713</v>
      </c>
      <c r="BE3" s="16">
        <v>0.46539999999999998</v>
      </c>
      <c r="BF3" s="16">
        <v>0.45960000000000001</v>
      </c>
      <c r="BG3" s="16">
        <v>0.45390000000000003</v>
      </c>
      <c r="BH3" s="16">
        <v>0.44819999999999999</v>
      </c>
      <c r="BI3" s="16">
        <v>0.44259999999999999</v>
      </c>
      <c r="BJ3" s="16">
        <v>0.43709999999999999</v>
      </c>
      <c r="BK3" s="16">
        <v>0.43159999999999998</v>
      </c>
      <c r="BL3" s="16">
        <v>0.42620000000000002</v>
      </c>
      <c r="BM3" s="16">
        <v>0.4209</v>
      </c>
      <c r="BN3" s="16">
        <v>0.41560000000000002</v>
      </c>
      <c r="BO3" s="16">
        <v>0.41039999999999999</v>
      </c>
      <c r="BP3" s="16">
        <v>0.40529999999999999</v>
      </c>
      <c r="BQ3" s="16">
        <v>0.4002</v>
      </c>
      <c r="BR3" s="16">
        <v>0.3952</v>
      </c>
      <c r="BS3" s="16">
        <v>0.39029999999999998</v>
      </c>
      <c r="BT3" s="16">
        <v>0.38540000000000002</v>
      </c>
      <c r="BU3" s="16">
        <v>0.38059999999999999</v>
      </c>
      <c r="BV3" s="16">
        <v>0.37580000000000002</v>
      </c>
      <c r="BW3" s="16">
        <v>0.37109999999999999</v>
      </c>
      <c r="BX3" s="16">
        <v>0.36649999999999999</v>
      </c>
      <c r="BY3" s="16">
        <v>0.3619</v>
      </c>
      <c r="BZ3" s="16">
        <v>0.3574</v>
      </c>
      <c r="CA3" s="16">
        <v>0.35289999999999999</v>
      </c>
      <c r="CB3" s="16">
        <v>0.34849999999999998</v>
      </c>
      <c r="CC3" s="16">
        <v>0.34420000000000001</v>
      </c>
      <c r="CD3" s="16">
        <v>0.33989999999999998</v>
      </c>
      <c r="CE3" s="16">
        <v>0.33560000000000001</v>
      </c>
      <c r="CF3" s="16">
        <v>0.33139999999999997</v>
      </c>
      <c r="CG3" s="16">
        <v>0.32729999999999998</v>
      </c>
      <c r="CH3" s="16">
        <v>0.32319999999999999</v>
      </c>
      <c r="CI3" s="16">
        <v>0.31919999999999998</v>
      </c>
      <c r="CJ3" s="16">
        <v>0.31519999999999998</v>
      </c>
      <c r="CK3" s="16">
        <v>0.31119999999999998</v>
      </c>
      <c r="CL3" s="16">
        <v>0.30740000000000001</v>
      </c>
      <c r="CM3" s="16">
        <v>0.30349999999999999</v>
      </c>
      <c r="CN3" s="16">
        <v>0.29970000000000002</v>
      </c>
      <c r="CO3" s="16">
        <v>0.29599999999999999</v>
      </c>
      <c r="CP3" s="16">
        <v>0.2923</v>
      </c>
      <c r="CQ3" s="16">
        <v>0.28860000000000002</v>
      </c>
      <c r="CR3" s="16">
        <v>0.28499999999999998</v>
      </c>
      <c r="CS3" s="16">
        <v>0.28149999999999997</v>
      </c>
      <c r="CT3" s="16">
        <v>0.27789999999999998</v>
      </c>
      <c r="CU3" s="16">
        <v>0.27450000000000002</v>
      </c>
      <c r="CV3" s="16">
        <v>0.27100000000000002</v>
      </c>
      <c r="CW3" s="16">
        <v>0.2676</v>
      </c>
      <c r="CX3" s="16">
        <v>0.26429999999999998</v>
      </c>
      <c r="CY3" s="16">
        <v>0.26429999999999998</v>
      </c>
      <c r="CZ3" s="16">
        <v>0.26429999999999998</v>
      </c>
      <c r="DA3" s="16">
        <v>0.26429999999999998</v>
      </c>
      <c r="DB3" s="16">
        <v>0.26429999999999998</v>
      </c>
      <c r="DC3" s="16">
        <v>0.26429999999999998</v>
      </c>
      <c r="DD3" s="16">
        <v>0.26429999999999998</v>
      </c>
      <c r="DE3" s="16">
        <v>0.26429999999999998</v>
      </c>
      <c r="DF3" s="16">
        <v>0.26429999999999998</v>
      </c>
      <c r="DG3" s="16">
        <v>0.26429999999999998</v>
      </c>
      <c r="DH3" s="16">
        <v>0.26429999999999998</v>
      </c>
      <c r="DI3" s="16">
        <v>0.26429999999999998</v>
      </c>
      <c r="DJ3" s="16">
        <v>0.26429999999999998</v>
      </c>
      <c r="DK3" s="16">
        <v>0.26429999999999998</v>
      </c>
      <c r="DL3" s="16">
        <v>0.26429999999999998</v>
      </c>
      <c r="DM3" s="16">
        <v>0.26429999999999998</v>
      </c>
      <c r="DN3" s="16">
        <v>0.26429999999999998</v>
      </c>
      <c r="DO3" s="16">
        <v>0.26429999999999998</v>
      </c>
      <c r="DP3" s="16">
        <v>0.26429999999999998</v>
      </c>
      <c r="DQ3" s="16">
        <v>0.26429999999999998</v>
      </c>
      <c r="DR3" s="16">
        <v>0.26429999999999998</v>
      </c>
      <c r="DS3" s="16">
        <v>0.26429999999999998</v>
      </c>
      <c r="DT3" s="16">
        <v>0.26429999999999998</v>
      </c>
      <c r="DU3" s="16">
        <v>0.26429999999999998</v>
      </c>
      <c r="DV3" s="16">
        <v>0.26429999999999998</v>
      </c>
      <c r="DW3" s="16">
        <v>0.26429999999999998</v>
      </c>
      <c r="DX3" s="16">
        <v>0.26429999999999998</v>
      </c>
      <c r="DY3" s="16">
        <v>0.26429999999999998</v>
      </c>
      <c r="DZ3" s="16">
        <v>0.26429999999999998</v>
      </c>
      <c r="EA3" s="16">
        <v>0.26429999999999998</v>
      </c>
      <c r="EB3" s="16">
        <v>0.26429999999999998</v>
      </c>
      <c r="EC3" s="16">
        <v>0.26429999999999998</v>
      </c>
      <c r="ED3" s="16">
        <v>0.26429999999999998</v>
      </c>
      <c r="EE3" s="16">
        <v>0.26429999999999998</v>
      </c>
      <c r="EF3" s="16">
        <v>0.26429999999999998</v>
      </c>
      <c r="EG3" s="16">
        <v>0.26429999999999998</v>
      </c>
      <c r="EH3" s="16">
        <v>0.26429999999999998</v>
      </c>
      <c r="EI3" s="16">
        <v>0.26429999999999998</v>
      </c>
      <c r="EJ3" s="16">
        <v>0.26429999999999998</v>
      </c>
      <c r="EK3" s="16">
        <v>0.26429999999999998</v>
      </c>
      <c r="EL3" s="16">
        <v>0.26429999999999998</v>
      </c>
      <c r="EM3" s="16">
        <v>0.26429999999999998</v>
      </c>
      <c r="EN3" s="16">
        <v>0.26429999999999998</v>
      </c>
      <c r="EO3" s="16">
        <v>0.26429999999999998</v>
      </c>
      <c r="EP3" s="16">
        <v>0.26429999999999998</v>
      </c>
      <c r="EQ3" s="16">
        <v>0.26429999999999998</v>
      </c>
      <c r="ER3" s="16">
        <v>0.26429999999999998</v>
      </c>
      <c r="ES3" s="16">
        <v>0.26429999999999998</v>
      </c>
      <c r="ET3" s="16">
        <v>0.26429999999999998</v>
      </c>
      <c r="EU3" s="16">
        <v>0.26429999999999998</v>
      </c>
      <c r="EV3" s="16">
        <v>0.26429999999999998</v>
      </c>
      <c r="EW3" s="16">
        <v>0.26429999999999998</v>
      </c>
      <c r="EX3" s="16">
        <v>0.26429999999999998</v>
      </c>
      <c r="EY3" s="16">
        <v>0.26429999999999998</v>
      </c>
      <c r="EZ3" s="16">
        <v>0.26429999999999998</v>
      </c>
      <c r="FA3" s="16">
        <v>0.26429999999999998</v>
      </c>
      <c r="FB3" s="16">
        <v>0.26429999999999998</v>
      </c>
      <c r="FC3" s="16">
        <v>0.26429999999999998</v>
      </c>
      <c r="FD3" s="16">
        <v>0.26429999999999998</v>
      </c>
      <c r="FE3" s="16">
        <v>0.26429999999999998</v>
      </c>
      <c r="FF3" s="16">
        <v>0.26429999999999998</v>
      </c>
      <c r="FG3" s="16">
        <v>0.26429999999999998</v>
      </c>
      <c r="FH3" s="16">
        <v>0.26429999999999998</v>
      </c>
      <c r="FI3" s="16">
        <v>0.26429999999999998</v>
      </c>
      <c r="FJ3" s="16">
        <v>0.26429999999999998</v>
      </c>
      <c r="FK3" s="16">
        <v>0.26429999999999998</v>
      </c>
      <c r="FL3" s="16">
        <v>0.26429999999999998</v>
      </c>
      <c r="FM3" s="16">
        <v>0.26429999999999998</v>
      </c>
      <c r="FN3" s="16">
        <v>0.26429999999999998</v>
      </c>
      <c r="FO3" s="16">
        <v>0.26429999999999998</v>
      </c>
      <c r="FP3" s="16">
        <v>0.26429999999999998</v>
      </c>
      <c r="FQ3" s="16">
        <v>0.26429999999999998</v>
      </c>
      <c r="FR3" s="16">
        <v>0.26429999999999998</v>
      </c>
      <c r="FS3" s="16">
        <v>0.26429999999999998</v>
      </c>
      <c r="FT3" s="16">
        <v>0.26429999999999998</v>
      </c>
      <c r="FU3" s="16">
        <v>0.26429999999999998</v>
      </c>
      <c r="FV3" s="16">
        <v>0.26429999999999998</v>
      </c>
      <c r="FW3" s="16">
        <v>0.26429999999999998</v>
      </c>
      <c r="FX3" s="16">
        <v>0.26429999999999998</v>
      </c>
      <c r="FY3" s="16">
        <v>0.26429999999999998</v>
      </c>
      <c r="FZ3" s="16">
        <v>0.26429999999999998</v>
      </c>
      <c r="GA3" s="16">
        <v>0.26429999999999998</v>
      </c>
      <c r="GB3" s="16">
        <v>0.26429999999999998</v>
      </c>
      <c r="GC3" s="16">
        <v>0.26429999999999998</v>
      </c>
      <c r="GD3" s="16">
        <v>0.26429999999999998</v>
      </c>
      <c r="GE3" s="16">
        <v>0.26429999999999998</v>
      </c>
      <c r="GF3" s="16">
        <v>0.26429999999999998</v>
      </c>
      <c r="GG3" s="16">
        <v>0.26429999999999998</v>
      </c>
      <c r="GH3" s="16">
        <v>0.26429999999999998</v>
      </c>
      <c r="GI3" s="16">
        <v>0.26429999999999998</v>
      </c>
      <c r="GJ3" s="16">
        <v>0.26429999999999998</v>
      </c>
      <c r="GK3" s="16">
        <v>0.26429999999999998</v>
      </c>
      <c r="GL3" s="16">
        <v>0.26429999999999998</v>
      </c>
      <c r="GM3" s="16">
        <v>0.26429999999999998</v>
      </c>
      <c r="GN3" s="16">
        <v>0.26429999999999998</v>
      </c>
      <c r="GO3" s="16">
        <v>0.26429999999999998</v>
      </c>
      <c r="GP3" s="16">
        <v>0.26429999999999998</v>
      </c>
      <c r="GQ3" s="16">
        <v>0.26429999999999998</v>
      </c>
    </row>
    <row r="4" spans="1:199" x14ac:dyDescent="0.2">
      <c r="A4" s="16">
        <v>3</v>
      </c>
      <c r="B4" s="16">
        <v>1</v>
      </c>
      <c r="C4" s="16">
        <v>1</v>
      </c>
      <c r="D4" s="16">
        <v>1</v>
      </c>
      <c r="E4" s="16">
        <v>1</v>
      </c>
      <c r="F4" s="16">
        <v>0.98160000000000003</v>
      </c>
      <c r="G4" s="16">
        <v>1.0602</v>
      </c>
      <c r="H4" s="16">
        <v>1.0410999999999999</v>
      </c>
      <c r="I4" s="16">
        <v>0.98509999999999998</v>
      </c>
      <c r="J4" s="16">
        <v>0.94899999999999995</v>
      </c>
      <c r="K4" s="16">
        <v>0.91390000000000005</v>
      </c>
      <c r="L4" s="16">
        <v>0.87980000000000003</v>
      </c>
      <c r="M4" s="16">
        <v>0.8639</v>
      </c>
      <c r="N4" s="16">
        <v>0.84830000000000005</v>
      </c>
      <c r="O4" s="16">
        <v>0.83289999999999997</v>
      </c>
      <c r="P4" s="16">
        <v>0.81779999999999997</v>
      </c>
      <c r="Q4" s="16">
        <v>0.80300000000000005</v>
      </c>
      <c r="R4" s="16">
        <v>0.78849999999999998</v>
      </c>
      <c r="S4" s="16">
        <v>0.77429999999999999</v>
      </c>
      <c r="T4" s="16">
        <v>0.76029999999999998</v>
      </c>
      <c r="U4" s="16">
        <v>0.74660000000000004</v>
      </c>
      <c r="V4" s="16">
        <v>0.73350000000000004</v>
      </c>
      <c r="W4" s="16">
        <v>0.72109999999999996</v>
      </c>
      <c r="X4" s="16">
        <v>0.70940000000000003</v>
      </c>
      <c r="Y4" s="16">
        <v>0.6986</v>
      </c>
      <c r="Z4" s="16">
        <v>0.6885</v>
      </c>
      <c r="AA4" s="16">
        <v>0.67910000000000004</v>
      </c>
      <c r="AB4" s="16">
        <v>0.67020000000000002</v>
      </c>
      <c r="AC4" s="16">
        <v>0.66180000000000005</v>
      </c>
      <c r="AD4" s="16">
        <v>0.65349999999999997</v>
      </c>
      <c r="AE4" s="16">
        <v>0.64539999999999997</v>
      </c>
      <c r="AF4" s="16">
        <v>0.63729999999999998</v>
      </c>
      <c r="AG4" s="16">
        <v>0.62929999999999997</v>
      </c>
      <c r="AH4" s="16">
        <v>0.62150000000000005</v>
      </c>
      <c r="AI4" s="16">
        <v>0.61370000000000002</v>
      </c>
      <c r="AJ4" s="16">
        <v>0.60599999999999998</v>
      </c>
      <c r="AK4" s="16">
        <v>0.59850000000000003</v>
      </c>
      <c r="AL4" s="16">
        <v>0.59099999999999997</v>
      </c>
      <c r="AM4" s="16">
        <v>0.58360000000000001</v>
      </c>
      <c r="AN4" s="16">
        <v>0.57630000000000003</v>
      </c>
      <c r="AO4" s="16">
        <v>0.56910000000000005</v>
      </c>
      <c r="AP4" s="16">
        <v>0.56200000000000006</v>
      </c>
      <c r="AQ4" s="16">
        <v>0.55500000000000005</v>
      </c>
      <c r="AR4" s="16">
        <v>0.54810000000000003</v>
      </c>
      <c r="AS4" s="16">
        <v>0.54120000000000001</v>
      </c>
      <c r="AT4" s="16">
        <v>0.53439999999999999</v>
      </c>
      <c r="AU4" s="16">
        <v>0.52780000000000005</v>
      </c>
      <c r="AV4" s="16">
        <v>0.5212</v>
      </c>
      <c r="AW4" s="16">
        <v>0.51470000000000005</v>
      </c>
      <c r="AX4" s="16">
        <v>0.50819999999999999</v>
      </c>
      <c r="AY4" s="16">
        <v>0.50190000000000001</v>
      </c>
      <c r="AZ4" s="16">
        <v>0.49559999999999998</v>
      </c>
      <c r="BA4" s="16">
        <v>0.4894</v>
      </c>
      <c r="BB4" s="16">
        <v>0.48330000000000001</v>
      </c>
      <c r="BC4" s="16">
        <v>0.4773</v>
      </c>
      <c r="BD4" s="16">
        <v>0.4713</v>
      </c>
      <c r="BE4" s="16">
        <v>0.46539999999999998</v>
      </c>
      <c r="BF4" s="16">
        <v>0.45960000000000001</v>
      </c>
      <c r="BG4" s="16">
        <v>0.45390000000000003</v>
      </c>
      <c r="BH4" s="16">
        <v>0.44819999999999999</v>
      </c>
      <c r="BI4" s="16">
        <v>0.44259999999999999</v>
      </c>
      <c r="BJ4" s="16">
        <v>0.43709999999999999</v>
      </c>
      <c r="BK4" s="16">
        <v>0.43159999999999998</v>
      </c>
      <c r="BL4" s="16">
        <v>0.42620000000000002</v>
      </c>
      <c r="BM4" s="16">
        <v>0.4209</v>
      </c>
      <c r="BN4" s="16">
        <v>0.41560000000000002</v>
      </c>
      <c r="BO4" s="16">
        <v>0.41039999999999999</v>
      </c>
      <c r="BP4" s="16">
        <v>0.40529999999999999</v>
      </c>
      <c r="BQ4" s="16">
        <v>0.4002</v>
      </c>
      <c r="BR4" s="16">
        <v>0.3952</v>
      </c>
      <c r="BS4" s="16">
        <v>0.39029999999999998</v>
      </c>
      <c r="BT4" s="16">
        <v>0.38540000000000002</v>
      </c>
      <c r="BU4" s="16">
        <v>0.38059999999999999</v>
      </c>
      <c r="BV4" s="16">
        <v>0.37580000000000002</v>
      </c>
      <c r="BW4" s="16">
        <v>0.37109999999999999</v>
      </c>
      <c r="BX4" s="16">
        <v>0.36649999999999999</v>
      </c>
      <c r="BY4" s="16">
        <v>0.3619</v>
      </c>
      <c r="BZ4" s="16">
        <v>0.3574</v>
      </c>
      <c r="CA4" s="16">
        <v>0.35289999999999999</v>
      </c>
      <c r="CB4" s="16">
        <v>0.34849999999999998</v>
      </c>
      <c r="CC4" s="16">
        <v>0.34420000000000001</v>
      </c>
      <c r="CD4" s="16">
        <v>0.33989999999999998</v>
      </c>
      <c r="CE4" s="16">
        <v>0.33560000000000001</v>
      </c>
      <c r="CF4" s="16">
        <v>0.33139999999999997</v>
      </c>
      <c r="CG4" s="16">
        <v>0.32729999999999998</v>
      </c>
      <c r="CH4" s="16">
        <v>0.32319999999999999</v>
      </c>
      <c r="CI4" s="16">
        <v>0.31919999999999998</v>
      </c>
      <c r="CJ4" s="16">
        <v>0.31519999999999998</v>
      </c>
      <c r="CK4" s="16">
        <v>0.31119999999999998</v>
      </c>
      <c r="CL4" s="16">
        <v>0.30740000000000001</v>
      </c>
      <c r="CM4" s="16">
        <v>0.30349999999999999</v>
      </c>
      <c r="CN4" s="16">
        <v>0.29970000000000002</v>
      </c>
      <c r="CO4" s="16">
        <v>0.29599999999999999</v>
      </c>
      <c r="CP4" s="16">
        <v>0.2923</v>
      </c>
      <c r="CQ4" s="16">
        <v>0.28860000000000002</v>
      </c>
      <c r="CR4" s="16">
        <v>0.28499999999999998</v>
      </c>
      <c r="CS4" s="16">
        <v>0.28149999999999997</v>
      </c>
      <c r="CT4" s="16">
        <v>0.27789999999999998</v>
      </c>
      <c r="CU4" s="16">
        <v>0.27450000000000002</v>
      </c>
      <c r="CV4" s="16">
        <v>0.27100000000000002</v>
      </c>
      <c r="CW4" s="16">
        <v>0.2676</v>
      </c>
      <c r="CX4" s="16">
        <v>0.26429999999999998</v>
      </c>
      <c r="CY4" s="16">
        <v>0.26429999999999998</v>
      </c>
      <c r="CZ4" s="16">
        <v>0.26429999999999998</v>
      </c>
      <c r="DA4" s="16">
        <v>0.26429999999999998</v>
      </c>
      <c r="DB4" s="16">
        <v>0.26429999999999998</v>
      </c>
      <c r="DC4" s="16">
        <v>0.26429999999999998</v>
      </c>
      <c r="DD4" s="16">
        <v>0.26429999999999998</v>
      </c>
      <c r="DE4" s="16">
        <v>0.26429999999999998</v>
      </c>
      <c r="DF4" s="16">
        <v>0.26429999999999998</v>
      </c>
      <c r="DG4" s="16">
        <v>0.26429999999999998</v>
      </c>
      <c r="DH4" s="16">
        <v>0.26429999999999998</v>
      </c>
      <c r="DI4" s="16">
        <v>0.26429999999999998</v>
      </c>
      <c r="DJ4" s="16">
        <v>0.26429999999999998</v>
      </c>
      <c r="DK4" s="16">
        <v>0.26429999999999998</v>
      </c>
      <c r="DL4" s="16">
        <v>0.26429999999999998</v>
      </c>
      <c r="DM4" s="16">
        <v>0.26429999999999998</v>
      </c>
      <c r="DN4" s="16">
        <v>0.26429999999999998</v>
      </c>
      <c r="DO4" s="16">
        <v>0.26429999999999998</v>
      </c>
      <c r="DP4" s="16">
        <v>0.26429999999999998</v>
      </c>
      <c r="DQ4" s="16">
        <v>0.26429999999999998</v>
      </c>
      <c r="DR4" s="16">
        <v>0.26429999999999998</v>
      </c>
      <c r="DS4" s="16">
        <v>0.26429999999999998</v>
      </c>
      <c r="DT4" s="16">
        <v>0.26429999999999998</v>
      </c>
      <c r="DU4" s="16">
        <v>0.26429999999999998</v>
      </c>
      <c r="DV4" s="16">
        <v>0.26429999999999998</v>
      </c>
      <c r="DW4" s="16">
        <v>0.26429999999999998</v>
      </c>
      <c r="DX4" s="16">
        <v>0.26429999999999998</v>
      </c>
      <c r="DY4" s="16">
        <v>0.26429999999999998</v>
      </c>
      <c r="DZ4" s="16">
        <v>0.26429999999999998</v>
      </c>
      <c r="EA4" s="16">
        <v>0.26429999999999998</v>
      </c>
      <c r="EB4" s="16">
        <v>0.26429999999999998</v>
      </c>
      <c r="EC4" s="16">
        <v>0.26429999999999998</v>
      </c>
      <c r="ED4" s="16">
        <v>0.26429999999999998</v>
      </c>
      <c r="EE4" s="16">
        <v>0.26429999999999998</v>
      </c>
      <c r="EF4" s="16">
        <v>0.26429999999999998</v>
      </c>
      <c r="EG4" s="16">
        <v>0.26429999999999998</v>
      </c>
      <c r="EH4" s="16">
        <v>0.26429999999999998</v>
      </c>
      <c r="EI4" s="16">
        <v>0.26429999999999998</v>
      </c>
      <c r="EJ4" s="16">
        <v>0.26429999999999998</v>
      </c>
      <c r="EK4" s="16">
        <v>0.26429999999999998</v>
      </c>
      <c r="EL4" s="16">
        <v>0.26429999999999998</v>
      </c>
      <c r="EM4" s="16">
        <v>0.26429999999999998</v>
      </c>
      <c r="EN4" s="16">
        <v>0.26429999999999998</v>
      </c>
      <c r="EO4" s="16">
        <v>0.26429999999999998</v>
      </c>
      <c r="EP4" s="16">
        <v>0.26429999999999998</v>
      </c>
      <c r="EQ4" s="16">
        <v>0.26429999999999998</v>
      </c>
      <c r="ER4" s="16">
        <v>0.26429999999999998</v>
      </c>
      <c r="ES4" s="16">
        <v>0.26429999999999998</v>
      </c>
      <c r="ET4" s="16">
        <v>0.26429999999999998</v>
      </c>
      <c r="EU4" s="16">
        <v>0.26429999999999998</v>
      </c>
      <c r="EV4" s="16">
        <v>0.26429999999999998</v>
      </c>
      <c r="EW4" s="16">
        <v>0.26429999999999998</v>
      </c>
      <c r="EX4" s="16">
        <v>0.26429999999999998</v>
      </c>
      <c r="EY4" s="16">
        <v>0.26429999999999998</v>
      </c>
      <c r="EZ4" s="16">
        <v>0.26429999999999998</v>
      </c>
      <c r="FA4" s="16">
        <v>0.26429999999999998</v>
      </c>
      <c r="FB4" s="16">
        <v>0.26429999999999998</v>
      </c>
      <c r="FC4" s="16">
        <v>0.26429999999999998</v>
      </c>
      <c r="FD4" s="16">
        <v>0.26429999999999998</v>
      </c>
      <c r="FE4" s="16">
        <v>0.26429999999999998</v>
      </c>
      <c r="FF4" s="16">
        <v>0.26429999999999998</v>
      </c>
      <c r="FG4" s="16">
        <v>0.26429999999999998</v>
      </c>
      <c r="FH4" s="16">
        <v>0.26429999999999998</v>
      </c>
      <c r="FI4" s="16">
        <v>0.26429999999999998</v>
      </c>
      <c r="FJ4" s="16">
        <v>0.26429999999999998</v>
      </c>
      <c r="FK4" s="16">
        <v>0.26429999999999998</v>
      </c>
      <c r="FL4" s="16">
        <v>0.26429999999999998</v>
      </c>
      <c r="FM4" s="16">
        <v>0.26429999999999998</v>
      </c>
      <c r="FN4" s="16">
        <v>0.26429999999999998</v>
      </c>
      <c r="FO4" s="16">
        <v>0.26429999999999998</v>
      </c>
      <c r="FP4" s="16">
        <v>0.26429999999999998</v>
      </c>
      <c r="FQ4" s="16">
        <v>0.26429999999999998</v>
      </c>
      <c r="FR4" s="16">
        <v>0.26429999999999998</v>
      </c>
      <c r="FS4" s="16">
        <v>0.26429999999999998</v>
      </c>
      <c r="FT4" s="16">
        <v>0.26429999999999998</v>
      </c>
      <c r="FU4" s="16">
        <v>0.26429999999999998</v>
      </c>
      <c r="FV4" s="16">
        <v>0.26429999999999998</v>
      </c>
      <c r="FW4" s="16">
        <v>0.26429999999999998</v>
      </c>
      <c r="FX4" s="16">
        <v>0.26429999999999998</v>
      </c>
      <c r="FY4" s="16">
        <v>0.26429999999999998</v>
      </c>
      <c r="FZ4" s="16">
        <v>0.26429999999999998</v>
      </c>
      <c r="GA4" s="16">
        <v>0.26429999999999998</v>
      </c>
      <c r="GB4" s="16">
        <v>0.26429999999999998</v>
      </c>
      <c r="GC4" s="16">
        <v>0.26429999999999998</v>
      </c>
      <c r="GD4" s="16">
        <v>0.26429999999999998</v>
      </c>
      <c r="GE4" s="16">
        <v>0.26429999999999998</v>
      </c>
      <c r="GF4" s="16">
        <v>0.26429999999999998</v>
      </c>
      <c r="GG4" s="16">
        <v>0.26429999999999998</v>
      </c>
      <c r="GH4" s="16">
        <v>0.26429999999999998</v>
      </c>
      <c r="GI4" s="16">
        <v>0.26429999999999998</v>
      </c>
      <c r="GJ4" s="16">
        <v>0.26429999999999998</v>
      </c>
      <c r="GK4" s="16">
        <v>0.26429999999999998</v>
      </c>
      <c r="GL4" s="16">
        <v>0.26429999999999998</v>
      </c>
      <c r="GM4" s="16">
        <v>0.26429999999999998</v>
      </c>
      <c r="GN4" s="16">
        <v>0.26429999999999998</v>
      </c>
      <c r="GO4" s="16">
        <v>0.26429999999999998</v>
      </c>
      <c r="GP4" s="16">
        <v>0.26429999999999998</v>
      </c>
      <c r="GQ4" s="16">
        <v>0.26429999999999998</v>
      </c>
    </row>
    <row r="5" spans="1:199" x14ac:dyDescent="0.2">
      <c r="A5" s="16">
        <v>4</v>
      </c>
      <c r="B5" s="16">
        <v>1</v>
      </c>
      <c r="C5" s="16">
        <v>1</v>
      </c>
      <c r="D5" s="16">
        <v>1</v>
      </c>
      <c r="E5" s="16">
        <v>1</v>
      </c>
      <c r="F5" s="16">
        <v>0.98160000000000003</v>
      </c>
      <c r="G5" s="16">
        <v>1.0602</v>
      </c>
      <c r="H5" s="16">
        <v>1.0410999999999999</v>
      </c>
      <c r="I5" s="16">
        <v>0.98509999999999998</v>
      </c>
      <c r="J5" s="16">
        <v>0.94899999999999995</v>
      </c>
      <c r="K5" s="16">
        <v>0.91390000000000005</v>
      </c>
      <c r="L5" s="16">
        <v>0.87980000000000003</v>
      </c>
      <c r="M5" s="16">
        <v>0.8639</v>
      </c>
      <c r="N5" s="16">
        <v>0.84830000000000005</v>
      </c>
      <c r="O5" s="16">
        <v>0.83289999999999997</v>
      </c>
      <c r="P5" s="16">
        <v>0.81779999999999997</v>
      </c>
      <c r="Q5" s="16">
        <v>0.80300000000000005</v>
      </c>
      <c r="R5" s="16">
        <v>0.78849999999999998</v>
      </c>
      <c r="S5" s="16">
        <v>0.77429999999999999</v>
      </c>
      <c r="T5" s="16">
        <v>0.76029999999999998</v>
      </c>
      <c r="U5" s="16">
        <v>0.74660000000000004</v>
      </c>
      <c r="V5" s="16">
        <v>0.73350000000000004</v>
      </c>
      <c r="W5" s="16">
        <v>0.72109999999999996</v>
      </c>
      <c r="X5" s="16">
        <v>0.70940000000000003</v>
      </c>
      <c r="Y5" s="16">
        <v>0.6986</v>
      </c>
      <c r="Z5" s="16">
        <v>0.6885</v>
      </c>
      <c r="AA5" s="16">
        <v>0.67910000000000004</v>
      </c>
      <c r="AB5" s="16">
        <v>0.67020000000000002</v>
      </c>
      <c r="AC5" s="16">
        <v>0.66180000000000005</v>
      </c>
      <c r="AD5" s="16">
        <v>0.65349999999999997</v>
      </c>
      <c r="AE5" s="16">
        <v>0.64539999999999997</v>
      </c>
      <c r="AF5" s="16">
        <v>0.63729999999999998</v>
      </c>
      <c r="AG5" s="16">
        <v>0.62929999999999997</v>
      </c>
      <c r="AH5" s="16">
        <v>0.62150000000000005</v>
      </c>
      <c r="AI5" s="16">
        <v>0.61370000000000002</v>
      </c>
      <c r="AJ5" s="16">
        <v>0.60599999999999998</v>
      </c>
      <c r="AK5" s="16">
        <v>0.59850000000000003</v>
      </c>
      <c r="AL5" s="16">
        <v>0.59099999999999997</v>
      </c>
      <c r="AM5" s="16">
        <v>0.58360000000000001</v>
      </c>
      <c r="AN5" s="16">
        <v>0.57630000000000003</v>
      </c>
      <c r="AO5" s="16">
        <v>0.56910000000000005</v>
      </c>
      <c r="AP5" s="16">
        <v>0.56200000000000006</v>
      </c>
      <c r="AQ5" s="16">
        <v>0.55500000000000005</v>
      </c>
      <c r="AR5" s="16">
        <v>0.54810000000000003</v>
      </c>
      <c r="AS5" s="16">
        <v>0.54120000000000001</v>
      </c>
      <c r="AT5" s="16">
        <v>0.53439999999999999</v>
      </c>
      <c r="AU5" s="16">
        <v>0.52780000000000005</v>
      </c>
      <c r="AV5" s="16">
        <v>0.5212</v>
      </c>
      <c r="AW5" s="16">
        <v>0.51470000000000005</v>
      </c>
      <c r="AX5" s="16">
        <v>0.50819999999999999</v>
      </c>
      <c r="AY5" s="16">
        <v>0.50190000000000001</v>
      </c>
      <c r="AZ5" s="16">
        <v>0.49559999999999998</v>
      </c>
      <c r="BA5" s="16">
        <v>0.4894</v>
      </c>
      <c r="BB5" s="16">
        <v>0.48330000000000001</v>
      </c>
      <c r="BC5" s="16">
        <v>0.4773</v>
      </c>
      <c r="BD5" s="16">
        <v>0.4713</v>
      </c>
      <c r="BE5" s="16">
        <v>0.46539999999999998</v>
      </c>
      <c r="BF5" s="16">
        <v>0.45960000000000001</v>
      </c>
      <c r="BG5" s="16">
        <v>0.45390000000000003</v>
      </c>
      <c r="BH5" s="16">
        <v>0.44819999999999999</v>
      </c>
      <c r="BI5" s="16">
        <v>0.44259999999999999</v>
      </c>
      <c r="BJ5" s="16">
        <v>0.43709999999999999</v>
      </c>
      <c r="BK5" s="16">
        <v>0.43159999999999998</v>
      </c>
      <c r="BL5" s="16">
        <v>0.42620000000000002</v>
      </c>
      <c r="BM5" s="16">
        <v>0.4209</v>
      </c>
      <c r="BN5" s="16">
        <v>0.41560000000000002</v>
      </c>
      <c r="BO5" s="16">
        <v>0.41039999999999999</v>
      </c>
      <c r="BP5" s="16">
        <v>0.40529999999999999</v>
      </c>
      <c r="BQ5" s="16">
        <v>0.4002</v>
      </c>
      <c r="BR5" s="16">
        <v>0.3952</v>
      </c>
      <c r="BS5" s="16">
        <v>0.39029999999999998</v>
      </c>
      <c r="BT5" s="16">
        <v>0.38540000000000002</v>
      </c>
      <c r="BU5" s="16">
        <v>0.38059999999999999</v>
      </c>
      <c r="BV5" s="16">
        <v>0.37580000000000002</v>
      </c>
      <c r="BW5" s="16">
        <v>0.37109999999999999</v>
      </c>
      <c r="BX5" s="16">
        <v>0.36649999999999999</v>
      </c>
      <c r="BY5" s="16">
        <v>0.3619</v>
      </c>
      <c r="BZ5" s="16">
        <v>0.3574</v>
      </c>
      <c r="CA5" s="16">
        <v>0.35289999999999999</v>
      </c>
      <c r="CB5" s="16">
        <v>0.34849999999999998</v>
      </c>
      <c r="CC5" s="16">
        <v>0.34420000000000001</v>
      </c>
      <c r="CD5" s="16">
        <v>0.33989999999999998</v>
      </c>
      <c r="CE5" s="16">
        <v>0.33560000000000001</v>
      </c>
      <c r="CF5" s="16">
        <v>0.33139999999999997</v>
      </c>
      <c r="CG5" s="16">
        <v>0.32729999999999998</v>
      </c>
      <c r="CH5" s="16">
        <v>0.32319999999999999</v>
      </c>
      <c r="CI5" s="16">
        <v>0.31919999999999998</v>
      </c>
      <c r="CJ5" s="16">
        <v>0.31519999999999998</v>
      </c>
      <c r="CK5" s="16">
        <v>0.31119999999999998</v>
      </c>
      <c r="CL5" s="16">
        <v>0.30740000000000001</v>
      </c>
      <c r="CM5" s="16">
        <v>0.30349999999999999</v>
      </c>
      <c r="CN5" s="16">
        <v>0.29970000000000002</v>
      </c>
      <c r="CO5" s="16">
        <v>0.29599999999999999</v>
      </c>
      <c r="CP5" s="16">
        <v>0.2923</v>
      </c>
      <c r="CQ5" s="16">
        <v>0.28860000000000002</v>
      </c>
      <c r="CR5" s="16">
        <v>0.28499999999999998</v>
      </c>
      <c r="CS5" s="16">
        <v>0.28149999999999997</v>
      </c>
      <c r="CT5" s="16">
        <v>0.27789999999999998</v>
      </c>
      <c r="CU5" s="16">
        <v>0.27450000000000002</v>
      </c>
      <c r="CV5" s="16">
        <v>0.27100000000000002</v>
      </c>
      <c r="CW5" s="16">
        <v>0.2676</v>
      </c>
      <c r="CX5" s="16">
        <v>0.26429999999999998</v>
      </c>
      <c r="CY5" s="16">
        <v>0.26429999999999998</v>
      </c>
      <c r="CZ5" s="16">
        <v>0.26429999999999998</v>
      </c>
      <c r="DA5" s="16">
        <v>0.26429999999999998</v>
      </c>
      <c r="DB5" s="16">
        <v>0.26429999999999998</v>
      </c>
      <c r="DC5" s="16">
        <v>0.26429999999999998</v>
      </c>
      <c r="DD5" s="16">
        <v>0.26429999999999998</v>
      </c>
      <c r="DE5" s="16">
        <v>0.26429999999999998</v>
      </c>
      <c r="DF5" s="16">
        <v>0.26429999999999998</v>
      </c>
      <c r="DG5" s="16">
        <v>0.26429999999999998</v>
      </c>
      <c r="DH5" s="16">
        <v>0.26429999999999998</v>
      </c>
      <c r="DI5" s="16">
        <v>0.26429999999999998</v>
      </c>
      <c r="DJ5" s="16">
        <v>0.26429999999999998</v>
      </c>
      <c r="DK5" s="16">
        <v>0.26429999999999998</v>
      </c>
      <c r="DL5" s="16">
        <v>0.26429999999999998</v>
      </c>
      <c r="DM5" s="16">
        <v>0.26429999999999998</v>
      </c>
      <c r="DN5" s="16">
        <v>0.26429999999999998</v>
      </c>
      <c r="DO5" s="16">
        <v>0.26429999999999998</v>
      </c>
      <c r="DP5" s="16">
        <v>0.26429999999999998</v>
      </c>
      <c r="DQ5" s="16">
        <v>0.26429999999999998</v>
      </c>
      <c r="DR5" s="16">
        <v>0.26429999999999998</v>
      </c>
      <c r="DS5" s="16">
        <v>0.26429999999999998</v>
      </c>
      <c r="DT5" s="16">
        <v>0.26429999999999998</v>
      </c>
      <c r="DU5" s="16">
        <v>0.26429999999999998</v>
      </c>
      <c r="DV5" s="16">
        <v>0.26429999999999998</v>
      </c>
      <c r="DW5" s="16">
        <v>0.26429999999999998</v>
      </c>
      <c r="DX5" s="16">
        <v>0.26429999999999998</v>
      </c>
      <c r="DY5" s="16">
        <v>0.26429999999999998</v>
      </c>
      <c r="DZ5" s="16">
        <v>0.26429999999999998</v>
      </c>
      <c r="EA5" s="16">
        <v>0.26429999999999998</v>
      </c>
      <c r="EB5" s="16">
        <v>0.26429999999999998</v>
      </c>
      <c r="EC5" s="16">
        <v>0.26429999999999998</v>
      </c>
      <c r="ED5" s="16">
        <v>0.26429999999999998</v>
      </c>
      <c r="EE5" s="16">
        <v>0.26429999999999998</v>
      </c>
      <c r="EF5" s="16">
        <v>0.26429999999999998</v>
      </c>
      <c r="EG5" s="16">
        <v>0.26429999999999998</v>
      </c>
      <c r="EH5" s="16">
        <v>0.26429999999999998</v>
      </c>
      <c r="EI5" s="16">
        <v>0.26429999999999998</v>
      </c>
      <c r="EJ5" s="16">
        <v>0.26429999999999998</v>
      </c>
      <c r="EK5" s="16">
        <v>0.26429999999999998</v>
      </c>
      <c r="EL5" s="16">
        <v>0.26429999999999998</v>
      </c>
      <c r="EM5" s="16">
        <v>0.26429999999999998</v>
      </c>
      <c r="EN5" s="16">
        <v>0.26429999999999998</v>
      </c>
      <c r="EO5" s="16">
        <v>0.26429999999999998</v>
      </c>
      <c r="EP5" s="16">
        <v>0.26429999999999998</v>
      </c>
      <c r="EQ5" s="16">
        <v>0.26429999999999998</v>
      </c>
      <c r="ER5" s="16">
        <v>0.26429999999999998</v>
      </c>
      <c r="ES5" s="16">
        <v>0.26429999999999998</v>
      </c>
      <c r="ET5" s="16">
        <v>0.26429999999999998</v>
      </c>
      <c r="EU5" s="16">
        <v>0.26429999999999998</v>
      </c>
      <c r="EV5" s="16">
        <v>0.26429999999999998</v>
      </c>
      <c r="EW5" s="16">
        <v>0.26429999999999998</v>
      </c>
      <c r="EX5" s="16">
        <v>0.26429999999999998</v>
      </c>
      <c r="EY5" s="16">
        <v>0.26429999999999998</v>
      </c>
      <c r="EZ5" s="16">
        <v>0.26429999999999998</v>
      </c>
      <c r="FA5" s="16">
        <v>0.26429999999999998</v>
      </c>
      <c r="FB5" s="16">
        <v>0.26429999999999998</v>
      </c>
      <c r="FC5" s="16">
        <v>0.26429999999999998</v>
      </c>
      <c r="FD5" s="16">
        <v>0.26429999999999998</v>
      </c>
      <c r="FE5" s="16">
        <v>0.26429999999999998</v>
      </c>
      <c r="FF5" s="16">
        <v>0.26429999999999998</v>
      </c>
      <c r="FG5" s="16">
        <v>0.26429999999999998</v>
      </c>
      <c r="FH5" s="16">
        <v>0.26429999999999998</v>
      </c>
      <c r="FI5" s="16">
        <v>0.26429999999999998</v>
      </c>
      <c r="FJ5" s="16">
        <v>0.26429999999999998</v>
      </c>
      <c r="FK5" s="16">
        <v>0.26429999999999998</v>
      </c>
      <c r="FL5" s="16">
        <v>0.26429999999999998</v>
      </c>
      <c r="FM5" s="16">
        <v>0.26429999999999998</v>
      </c>
      <c r="FN5" s="16">
        <v>0.26429999999999998</v>
      </c>
      <c r="FO5" s="16">
        <v>0.26429999999999998</v>
      </c>
      <c r="FP5" s="16">
        <v>0.26429999999999998</v>
      </c>
      <c r="FQ5" s="16">
        <v>0.26429999999999998</v>
      </c>
      <c r="FR5" s="16">
        <v>0.26429999999999998</v>
      </c>
      <c r="FS5" s="16">
        <v>0.26429999999999998</v>
      </c>
      <c r="FT5" s="16">
        <v>0.26429999999999998</v>
      </c>
      <c r="FU5" s="16">
        <v>0.26429999999999998</v>
      </c>
      <c r="FV5" s="16">
        <v>0.26429999999999998</v>
      </c>
      <c r="FW5" s="16">
        <v>0.26429999999999998</v>
      </c>
      <c r="FX5" s="16">
        <v>0.26429999999999998</v>
      </c>
      <c r="FY5" s="16">
        <v>0.26429999999999998</v>
      </c>
      <c r="FZ5" s="16">
        <v>0.26429999999999998</v>
      </c>
      <c r="GA5" s="16">
        <v>0.26429999999999998</v>
      </c>
      <c r="GB5" s="16">
        <v>0.26429999999999998</v>
      </c>
      <c r="GC5" s="16">
        <v>0.26429999999999998</v>
      </c>
      <c r="GD5" s="16">
        <v>0.26429999999999998</v>
      </c>
      <c r="GE5" s="16">
        <v>0.26429999999999998</v>
      </c>
      <c r="GF5" s="16">
        <v>0.26429999999999998</v>
      </c>
      <c r="GG5" s="16">
        <v>0.26429999999999998</v>
      </c>
      <c r="GH5" s="16">
        <v>0.26429999999999998</v>
      </c>
      <c r="GI5" s="16">
        <v>0.26429999999999998</v>
      </c>
      <c r="GJ5" s="16">
        <v>0.26429999999999998</v>
      </c>
      <c r="GK5" s="16">
        <v>0.26429999999999998</v>
      </c>
      <c r="GL5" s="16">
        <v>0.26429999999999998</v>
      </c>
      <c r="GM5" s="16">
        <v>0.26429999999999998</v>
      </c>
      <c r="GN5" s="16">
        <v>0.26429999999999998</v>
      </c>
      <c r="GO5" s="16">
        <v>0.26429999999999998</v>
      </c>
      <c r="GP5" s="16">
        <v>0.26429999999999998</v>
      </c>
      <c r="GQ5" s="16">
        <v>0.26429999999999998</v>
      </c>
    </row>
    <row r="6" spans="1:199" x14ac:dyDescent="0.2">
      <c r="A6" s="16">
        <v>5</v>
      </c>
      <c r="B6" s="16">
        <v>1</v>
      </c>
      <c r="C6" s="16">
        <v>1</v>
      </c>
      <c r="D6" s="16">
        <v>1</v>
      </c>
      <c r="E6" s="16">
        <v>1</v>
      </c>
      <c r="F6" s="16">
        <v>0.98160000000000003</v>
      </c>
      <c r="G6" s="16">
        <v>1.0602</v>
      </c>
      <c r="H6" s="16">
        <v>1.0410999999999999</v>
      </c>
      <c r="I6" s="16">
        <v>0.98509999999999998</v>
      </c>
      <c r="J6" s="16">
        <v>0.94899999999999995</v>
      </c>
      <c r="K6" s="16">
        <v>0.91390000000000005</v>
      </c>
      <c r="L6" s="16">
        <v>0.87980000000000003</v>
      </c>
      <c r="M6" s="16">
        <v>0.8639</v>
      </c>
      <c r="N6" s="16">
        <v>0.84830000000000005</v>
      </c>
      <c r="O6" s="16">
        <v>0.83289999999999997</v>
      </c>
      <c r="P6" s="16">
        <v>0.81779999999999997</v>
      </c>
      <c r="Q6" s="16">
        <v>0.80300000000000005</v>
      </c>
      <c r="R6" s="16">
        <v>0.78849999999999998</v>
      </c>
      <c r="S6" s="16">
        <v>0.77429999999999999</v>
      </c>
      <c r="T6" s="16">
        <v>0.76029999999999998</v>
      </c>
      <c r="U6" s="16">
        <v>0.74660000000000004</v>
      </c>
      <c r="V6" s="16">
        <v>0.73350000000000004</v>
      </c>
      <c r="W6" s="16">
        <v>0.72109999999999996</v>
      </c>
      <c r="X6" s="16">
        <v>0.70940000000000003</v>
      </c>
      <c r="Y6" s="16">
        <v>0.6986</v>
      </c>
      <c r="Z6" s="16">
        <v>0.6885</v>
      </c>
      <c r="AA6" s="16">
        <v>0.67910000000000004</v>
      </c>
      <c r="AB6" s="16">
        <v>0.67020000000000002</v>
      </c>
      <c r="AC6" s="16">
        <v>0.66180000000000005</v>
      </c>
      <c r="AD6" s="16">
        <v>0.65349999999999997</v>
      </c>
      <c r="AE6" s="16">
        <v>0.64539999999999997</v>
      </c>
      <c r="AF6" s="16">
        <v>0.63729999999999998</v>
      </c>
      <c r="AG6" s="16">
        <v>0.62929999999999997</v>
      </c>
      <c r="AH6" s="16">
        <v>0.62150000000000005</v>
      </c>
      <c r="AI6" s="16">
        <v>0.61370000000000002</v>
      </c>
      <c r="AJ6" s="16">
        <v>0.60599999999999998</v>
      </c>
      <c r="AK6" s="16">
        <v>0.59850000000000003</v>
      </c>
      <c r="AL6" s="16">
        <v>0.59099999999999997</v>
      </c>
      <c r="AM6" s="16">
        <v>0.58360000000000001</v>
      </c>
      <c r="AN6" s="16">
        <v>0.57630000000000003</v>
      </c>
      <c r="AO6" s="16">
        <v>0.56910000000000005</v>
      </c>
      <c r="AP6" s="16">
        <v>0.56200000000000006</v>
      </c>
      <c r="AQ6" s="16">
        <v>0.55500000000000005</v>
      </c>
      <c r="AR6" s="16">
        <v>0.54810000000000003</v>
      </c>
      <c r="AS6" s="16">
        <v>0.54120000000000001</v>
      </c>
      <c r="AT6" s="16">
        <v>0.53439999999999999</v>
      </c>
      <c r="AU6" s="16">
        <v>0.52780000000000005</v>
      </c>
      <c r="AV6" s="16">
        <v>0.5212</v>
      </c>
      <c r="AW6" s="16">
        <v>0.51470000000000005</v>
      </c>
      <c r="AX6" s="16">
        <v>0.50819999999999999</v>
      </c>
      <c r="AY6" s="16">
        <v>0.50190000000000001</v>
      </c>
      <c r="AZ6" s="16">
        <v>0.49559999999999998</v>
      </c>
      <c r="BA6" s="16">
        <v>0.4894</v>
      </c>
      <c r="BB6" s="16">
        <v>0.48330000000000001</v>
      </c>
      <c r="BC6" s="16">
        <v>0.4773</v>
      </c>
      <c r="BD6" s="16">
        <v>0.4713</v>
      </c>
      <c r="BE6" s="16">
        <v>0.46539999999999998</v>
      </c>
      <c r="BF6" s="16">
        <v>0.45960000000000001</v>
      </c>
      <c r="BG6" s="16">
        <v>0.45390000000000003</v>
      </c>
      <c r="BH6" s="16">
        <v>0.44819999999999999</v>
      </c>
      <c r="BI6" s="16">
        <v>0.44259999999999999</v>
      </c>
      <c r="BJ6" s="16">
        <v>0.43709999999999999</v>
      </c>
      <c r="BK6" s="16">
        <v>0.43159999999999998</v>
      </c>
      <c r="BL6" s="16">
        <v>0.42620000000000002</v>
      </c>
      <c r="BM6" s="16">
        <v>0.4209</v>
      </c>
      <c r="BN6" s="16">
        <v>0.41560000000000002</v>
      </c>
      <c r="BO6" s="16">
        <v>0.41039999999999999</v>
      </c>
      <c r="BP6" s="16">
        <v>0.40529999999999999</v>
      </c>
      <c r="BQ6" s="16">
        <v>0.4002</v>
      </c>
      <c r="BR6" s="16">
        <v>0.3952</v>
      </c>
      <c r="BS6" s="16">
        <v>0.39029999999999998</v>
      </c>
      <c r="BT6" s="16">
        <v>0.38540000000000002</v>
      </c>
      <c r="BU6" s="16">
        <v>0.38059999999999999</v>
      </c>
      <c r="BV6" s="16">
        <v>0.37580000000000002</v>
      </c>
      <c r="BW6" s="16">
        <v>0.37109999999999999</v>
      </c>
      <c r="BX6" s="16">
        <v>0.36649999999999999</v>
      </c>
      <c r="BY6" s="16">
        <v>0.3619</v>
      </c>
      <c r="BZ6" s="16">
        <v>0.3574</v>
      </c>
      <c r="CA6" s="16">
        <v>0.35289999999999999</v>
      </c>
      <c r="CB6" s="16">
        <v>0.34849999999999998</v>
      </c>
      <c r="CC6" s="16">
        <v>0.34420000000000001</v>
      </c>
      <c r="CD6" s="16">
        <v>0.33989999999999998</v>
      </c>
      <c r="CE6" s="16">
        <v>0.33560000000000001</v>
      </c>
      <c r="CF6" s="16">
        <v>0.33139999999999997</v>
      </c>
      <c r="CG6" s="16">
        <v>0.32729999999999998</v>
      </c>
      <c r="CH6" s="16">
        <v>0.32319999999999999</v>
      </c>
      <c r="CI6" s="16">
        <v>0.31919999999999998</v>
      </c>
      <c r="CJ6" s="16">
        <v>0.31519999999999998</v>
      </c>
      <c r="CK6" s="16">
        <v>0.31119999999999998</v>
      </c>
      <c r="CL6" s="16">
        <v>0.30740000000000001</v>
      </c>
      <c r="CM6" s="16">
        <v>0.30349999999999999</v>
      </c>
      <c r="CN6" s="16">
        <v>0.29970000000000002</v>
      </c>
      <c r="CO6" s="16">
        <v>0.29599999999999999</v>
      </c>
      <c r="CP6" s="16">
        <v>0.2923</v>
      </c>
      <c r="CQ6" s="16">
        <v>0.28860000000000002</v>
      </c>
      <c r="CR6" s="16">
        <v>0.28499999999999998</v>
      </c>
      <c r="CS6" s="16">
        <v>0.28149999999999997</v>
      </c>
      <c r="CT6" s="16">
        <v>0.27789999999999998</v>
      </c>
      <c r="CU6" s="16">
        <v>0.27450000000000002</v>
      </c>
      <c r="CV6" s="16">
        <v>0.27100000000000002</v>
      </c>
      <c r="CW6" s="16">
        <v>0.2676</v>
      </c>
      <c r="CX6" s="16">
        <v>0.26429999999999998</v>
      </c>
      <c r="CY6" s="16">
        <v>0.26429999999999998</v>
      </c>
      <c r="CZ6" s="16">
        <v>0.26429999999999998</v>
      </c>
      <c r="DA6" s="16">
        <v>0.26429999999999998</v>
      </c>
      <c r="DB6" s="16">
        <v>0.26429999999999998</v>
      </c>
      <c r="DC6" s="16">
        <v>0.26429999999999998</v>
      </c>
      <c r="DD6" s="16">
        <v>0.26429999999999998</v>
      </c>
      <c r="DE6" s="16">
        <v>0.26429999999999998</v>
      </c>
      <c r="DF6" s="16">
        <v>0.26429999999999998</v>
      </c>
      <c r="DG6" s="16">
        <v>0.26429999999999998</v>
      </c>
      <c r="DH6" s="16">
        <v>0.26429999999999998</v>
      </c>
      <c r="DI6" s="16">
        <v>0.26429999999999998</v>
      </c>
      <c r="DJ6" s="16">
        <v>0.26429999999999998</v>
      </c>
      <c r="DK6" s="16">
        <v>0.26429999999999998</v>
      </c>
      <c r="DL6" s="16">
        <v>0.26429999999999998</v>
      </c>
      <c r="DM6" s="16">
        <v>0.26429999999999998</v>
      </c>
      <c r="DN6" s="16">
        <v>0.26429999999999998</v>
      </c>
      <c r="DO6" s="16">
        <v>0.26429999999999998</v>
      </c>
      <c r="DP6" s="16">
        <v>0.26429999999999998</v>
      </c>
      <c r="DQ6" s="16">
        <v>0.26429999999999998</v>
      </c>
      <c r="DR6" s="16">
        <v>0.26429999999999998</v>
      </c>
      <c r="DS6" s="16">
        <v>0.26429999999999998</v>
      </c>
      <c r="DT6" s="16">
        <v>0.26429999999999998</v>
      </c>
      <c r="DU6" s="16">
        <v>0.26429999999999998</v>
      </c>
      <c r="DV6" s="16">
        <v>0.26429999999999998</v>
      </c>
      <c r="DW6" s="16">
        <v>0.26429999999999998</v>
      </c>
      <c r="DX6" s="16">
        <v>0.26429999999999998</v>
      </c>
      <c r="DY6" s="16">
        <v>0.26429999999999998</v>
      </c>
      <c r="DZ6" s="16">
        <v>0.26429999999999998</v>
      </c>
      <c r="EA6" s="16">
        <v>0.26429999999999998</v>
      </c>
      <c r="EB6" s="16">
        <v>0.26429999999999998</v>
      </c>
      <c r="EC6" s="16">
        <v>0.26429999999999998</v>
      </c>
      <c r="ED6" s="16">
        <v>0.26429999999999998</v>
      </c>
      <c r="EE6" s="16">
        <v>0.26429999999999998</v>
      </c>
      <c r="EF6" s="16">
        <v>0.26429999999999998</v>
      </c>
      <c r="EG6" s="16">
        <v>0.26429999999999998</v>
      </c>
      <c r="EH6" s="16">
        <v>0.26429999999999998</v>
      </c>
      <c r="EI6" s="16">
        <v>0.26429999999999998</v>
      </c>
      <c r="EJ6" s="16">
        <v>0.26429999999999998</v>
      </c>
      <c r="EK6" s="16">
        <v>0.26429999999999998</v>
      </c>
      <c r="EL6" s="16">
        <v>0.26429999999999998</v>
      </c>
      <c r="EM6" s="16">
        <v>0.26429999999999998</v>
      </c>
      <c r="EN6" s="16">
        <v>0.26429999999999998</v>
      </c>
      <c r="EO6" s="16">
        <v>0.26429999999999998</v>
      </c>
      <c r="EP6" s="16">
        <v>0.26429999999999998</v>
      </c>
      <c r="EQ6" s="16">
        <v>0.26429999999999998</v>
      </c>
      <c r="ER6" s="16">
        <v>0.26429999999999998</v>
      </c>
      <c r="ES6" s="16">
        <v>0.26429999999999998</v>
      </c>
      <c r="ET6" s="16">
        <v>0.26429999999999998</v>
      </c>
      <c r="EU6" s="16">
        <v>0.26429999999999998</v>
      </c>
      <c r="EV6" s="16">
        <v>0.26429999999999998</v>
      </c>
      <c r="EW6" s="16">
        <v>0.26429999999999998</v>
      </c>
      <c r="EX6" s="16">
        <v>0.26429999999999998</v>
      </c>
      <c r="EY6" s="16">
        <v>0.26429999999999998</v>
      </c>
      <c r="EZ6" s="16">
        <v>0.26429999999999998</v>
      </c>
      <c r="FA6" s="16">
        <v>0.26429999999999998</v>
      </c>
      <c r="FB6" s="16">
        <v>0.26429999999999998</v>
      </c>
      <c r="FC6" s="16">
        <v>0.26429999999999998</v>
      </c>
      <c r="FD6" s="16">
        <v>0.26429999999999998</v>
      </c>
      <c r="FE6" s="16">
        <v>0.26429999999999998</v>
      </c>
      <c r="FF6" s="16">
        <v>0.26429999999999998</v>
      </c>
      <c r="FG6" s="16">
        <v>0.26429999999999998</v>
      </c>
      <c r="FH6" s="16">
        <v>0.26429999999999998</v>
      </c>
      <c r="FI6" s="16">
        <v>0.26429999999999998</v>
      </c>
      <c r="FJ6" s="16">
        <v>0.26429999999999998</v>
      </c>
      <c r="FK6" s="16">
        <v>0.26429999999999998</v>
      </c>
      <c r="FL6" s="16">
        <v>0.26429999999999998</v>
      </c>
      <c r="FM6" s="16">
        <v>0.26429999999999998</v>
      </c>
      <c r="FN6" s="16">
        <v>0.26429999999999998</v>
      </c>
      <c r="FO6" s="16">
        <v>0.26429999999999998</v>
      </c>
      <c r="FP6" s="16">
        <v>0.26429999999999998</v>
      </c>
      <c r="FQ6" s="16">
        <v>0.26429999999999998</v>
      </c>
      <c r="FR6" s="16">
        <v>0.26429999999999998</v>
      </c>
      <c r="FS6" s="16">
        <v>0.26429999999999998</v>
      </c>
      <c r="FT6" s="16">
        <v>0.26429999999999998</v>
      </c>
      <c r="FU6" s="16">
        <v>0.26429999999999998</v>
      </c>
      <c r="FV6" s="16">
        <v>0.26429999999999998</v>
      </c>
      <c r="FW6" s="16">
        <v>0.26429999999999998</v>
      </c>
      <c r="FX6" s="16">
        <v>0.26429999999999998</v>
      </c>
      <c r="FY6" s="16">
        <v>0.26429999999999998</v>
      </c>
      <c r="FZ6" s="16">
        <v>0.26429999999999998</v>
      </c>
      <c r="GA6" s="16">
        <v>0.26429999999999998</v>
      </c>
      <c r="GB6" s="16">
        <v>0.26429999999999998</v>
      </c>
      <c r="GC6" s="16">
        <v>0.26429999999999998</v>
      </c>
      <c r="GD6" s="16">
        <v>0.26429999999999998</v>
      </c>
      <c r="GE6" s="16">
        <v>0.26429999999999998</v>
      </c>
      <c r="GF6" s="16">
        <v>0.26429999999999998</v>
      </c>
      <c r="GG6" s="16">
        <v>0.26429999999999998</v>
      </c>
      <c r="GH6" s="16">
        <v>0.26429999999999998</v>
      </c>
      <c r="GI6" s="16">
        <v>0.26429999999999998</v>
      </c>
      <c r="GJ6" s="16">
        <v>0.26429999999999998</v>
      </c>
      <c r="GK6" s="16">
        <v>0.26429999999999998</v>
      </c>
      <c r="GL6" s="16">
        <v>0.26429999999999998</v>
      </c>
      <c r="GM6" s="16">
        <v>0.26429999999999998</v>
      </c>
      <c r="GN6" s="16">
        <v>0.26429999999999998</v>
      </c>
      <c r="GO6" s="16">
        <v>0.26429999999999998</v>
      </c>
      <c r="GP6" s="16">
        <v>0.26429999999999998</v>
      </c>
      <c r="GQ6" s="16">
        <v>0.26429999999999998</v>
      </c>
    </row>
    <row r="7" spans="1:199" x14ac:dyDescent="0.2">
      <c r="A7" s="16">
        <v>6</v>
      </c>
      <c r="B7" s="16">
        <v>1</v>
      </c>
      <c r="C7" s="16">
        <v>1</v>
      </c>
      <c r="D7" s="16">
        <v>1</v>
      </c>
      <c r="E7" s="16">
        <v>1</v>
      </c>
      <c r="F7" s="16">
        <v>0.98160000000000003</v>
      </c>
      <c r="G7" s="16">
        <v>1.0602</v>
      </c>
      <c r="H7" s="16">
        <v>1.0410999999999999</v>
      </c>
      <c r="I7" s="16">
        <v>0.98509999999999998</v>
      </c>
      <c r="J7" s="16">
        <v>0.94899999999999995</v>
      </c>
      <c r="K7" s="16">
        <v>0.91390000000000005</v>
      </c>
      <c r="L7" s="16">
        <v>0.87980000000000003</v>
      </c>
      <c r="M7" s="16">
        <v>0.8639</v>
      </c>
      <c r="N7" s="16">
        <v>0.84830000000000005</v>
      </c>
      <c r="O7" s="16">
        <v>0.83289999999999997</v>
      </c>
      <c r="P7" s="16">
        <v>0.81779999999999997</v>
      </c>
      <c r="Q7" s="16">
        <v>0.80300000000000005</v>
      </c>
      <c r="R7" s="16">
        <v>0.78849999999999998</v>
      </c>
      <c r="S7" s="16">
        <v>0.77429999999999999</v>
      </c>
      <c r="T7" s="16">
        <v>0.76029999999999998</v>
      </c>
      <c r="U7" s="16">
        <v>0.74660000000000004</v>
      </c>
      <c r="V7" s="16">
        <v>0.73350000000000004</v>
      </c>
      <c r="W7" s="16">
        <v>0.72109999999999996</v>
      </c>
      <c r="X7" s="16">
        <v>0.70940000000000003</v>
      </c>
      <c r="Y7" s="16">
        <v>0.6986</v>
      </c>
      <c r="Z7" s="16">
        <v>0.6885</v>
      </c>
      <c r="AA7" s="16">
        <v>0.67910000000000004</v>
      </c>
      <c r="AB7" s="16">
        <v>0.67020000000000002</v>
      </c>
      <c r="AC7" s="16">
        <v>0.66180000000000005</v>
      </c>
      <c r="AD7" s="16">
        <v>0.65349999999999997</v>
      </c>
      <c r="AE7" s="16">
        <v>0.64539999999999997</v>
      </c>
      <c r="AF7" s="16">
        <v>0.63729999999999998</v>
      </c>
      <c r="AG7" s="16">
        <v>0.62929999999999997</v>
      </c>
      <c r="AH7" s="16">
        <v>0.62150000000000005</v>
      </c>
      <c r="AI7" s="16">
        <v>0.61370000000000002</v>
      </c>
      <c r="AJ7" s="16">
        <v>0.60599999999999998</v>
      </c>
      <c r="AK7" s="16">
        <v>0.59850000000000003</v>
      </c>
      <c r="AL7" s="16">
        <v>0.59099999999999997</v>
      </c>
      <c r="AM7" s="16">
        <v>0.58360000000000001</v>
      </c>
      <c r="AN7" s="16">
        <v>0.57630000000000003</v>
      </c>
      <c r="AO7" s="16">
        <v>0.56910000000000005</v>
      </c>
      <c r="AP7" s="16">
        <v>0.56200000000000006</v>
      </c>
      <c r="AQ7" s="16">
        <v>0.55500000000000005</v>
      </c>
      <c r="AR7" s="16">
        <v>0.54810000000000003</v>
      </c>
      <c r="AS7" s="16">
        <v>0.54120000000000001</v>
      </c>
      <c r="AT7" s="16">
        <v>0.53439999999999999</v>
      </c>
      <c r="AU7" s="16">
        <v>0.52780000000000005</v>
      </c>
      <c r="AV7" s="16">
        <v>0.5212</v>
      </c>
      <c r="AW7" s="16">
        <v>0.51470000000000005</v>
      </c>
      <c r="AX7" s="16">
        <v>0.50819999999999999</v>
      </c>
      <c r="AY7" s="16">
        <v>0.50190000000000001</v>
      </c>
      <c r="AZ7" s="16">
        <v>0.49559999999999998</v>
      </c>
      <c r="BA7" s="16">
        <v>0.4894</v>
      </c>
      <c r="BB7" s="16">
        <v>0.48330000000000001</v>
      </c>
      <c r="BC7" s="16">
        <v>0.4773</v>
      </c>
      <c r="BD7" s="16">
        <v>0.4713</v>
      </c>
      <c r="BE7" s="16">
        <v>0.46539999999999998</v>
      </c>
      <c r="BF7" s="16">
        <v>0.45960000000000001</v>
      </c>
      <c r="BG7" s="16">
        <v>0.45390000000000003</v>
      </c>
      <c r="BH7" s="16">
        <v>0.44819999999999999</v>
      </c>
      <c r="BI7" s="16">
        <v>0.44259999999999999</v>
      </c>
      <c r="BJ7" s="16">
        <v>0.43709999999999999</v>
      </c>
      <c r="BK7" s="16">
        <v>0.43159999999999998</v>
      </c>
      <c r="BL7" s="16">
        <v>0.42620000000000002</v>
      </c>
      <c r="BM7" s="16">
        <v>0.4209</v>
      </c>
      <c r="BN7" s="16">
        <v>0.41560000000000002</v>
      </c>
      <c r="BO7" s="16">
        <v>0.41039999999999999</v>
      </c>
      <c r="BP7" s="16">
        <v>0.40529999999999999</v>
      </c>
      <c r="BQ7" s="16">
        <v>0.4002</v>
      </c>
      <c r="BR7" s="16">
        <v>0.3952</v>
      </c>
      <c r="BS7" s="16">
        <v>0.39029999999999998</v>
      </c>
      <c r="BT7" s="16">
        <v>0.38540000000000002</v>
      </c>
      <c r="BU7" s="16">
        <v>0.38059999999999999</v>
      </c>
      <c r="BV7" s="16">
        <v>0.37580000000000002</v>
      </c>
      <c r="BW7" s="16">
        <v>0.37109999999999999</v>
      </c>
      <c r="BX7" s="16">
        <v>0.36649999999999999</v>
      </c>
      <c r="BY7" s="16">
        <v>0.3619</v>
      </c>
      <c r="BZ7" s="16">
        <v>0.3574</v>
      </c>
      <c r="CA7" s="16">
        <v>0.35289999999999999</v>
      </c>
      <c r="CB7" s="16">
        <v>0.34849999999999998</v>
      </c>
      <c r="CC7" s="16">
        <v>0.34420000000000001</v>
      </c>
      <c r="CD7" s="16">
        <v>0.33989999999999998</v>
      </c>
      <c r="CE7" s="16">
        <v>0.33560000000000001</v>
      </c>
      <c r="CF7" s="16">
        <v>0.33139999999999997</v>
      </c>
      <c r="CG7" s="16">
        <v>0.32729999999999998</v>
      </c>
      <c r="CH7" s="16">
        <v>0.32319999999999999</v>
      </c>
      <c r="CI7" s="16">
        <v>0.31919999999999998</v>
      </c>
      <c r="CJ7" s="16">
        <v>0.31519999999999998</v>
      </c>
      <c r="CK7" s="16">
        <v>0.31119999999999998</v>
      </c>
      <c r="CL7" s="16">
        <v>0.30740000000000001</v>
      </c>
      <c r="CM7" s="16">
        <v>0.30349999999999999</v>
      </c>
      <c r="CN7" s="16">
        <v>0.29970000000000002</v>
      </c>
      <c r="CO7" s="16">
        <v>0.29599999999999999</v>
      </c>
      <c r="CP7" s="16">
        <v>0.2923</v>
      </c>
      <c r="CQ7" s="16">
        <v>0.28860000000000002</v>
      </c>
      <c r="CR7" s="16">
        <v>0.28499999999999998</v>
      </c>
      <c r="CS7" s="16">
        <v>0.28149999999999997</v>
      </c>
      <c r="CT7" s="16">
        <v>0.27789999999999998</v>
      </c>
      <c r="CU7" s="16">
        <v>0.27450000000000002</v>
      </c>
      <c r="CV7" s="16">
        <v>0.27100000000000002</v>
      </c>
      <c r="CW7" s="16">
        <v>0.2676</v>
      </c>
      <c r="CX7" s="16">
        <v>0.26429999999999998</v>
      </c>
      <c r="CY7" s="16">
        <v>0.26429999999999998</v>
      </c>
      <c r="CZ7" s="16">
        <v>0.26429999999999998</v>
      </c>
      <c r="DA7" s="16">
        <v>0.26429999999999998</v>
      </c>
      <c r="DB7" s="16">
        <v>0.26429999999999998</v>
      </c>
      <c r="DC7" s="16">
        <v>0.26429999999999998</v>
      </c>
      <c r="DD7" s="16">
        <v>0.26429999999999998</v>
      </c>
      <c r="DE7" s="16">
        <v>0.26429999999999998</v>
      </c>
      <c r="DF7" s="16">
        <v>0.26429999999999998</v>
      </c>
      <c r="DG7" s="16">
        <v>0.26429999999999998</v>
      </c>
      <c r="DH7" s="16">
        <v>0.26429999999999998</v>
      </c>
      <c r="DI7" s="16">
        <v>0.26429999999999998</v>
      </c>
      <c r="DJ7" s="16">
        <v>0.26429999999999998</v>
      </c>
      <c r="DK7" s="16">
        <v>0.26429999999999998</v>
      </c>
      <c r="DL7" s="16">
        <v>0.26429999999999998</v>
      </c>
      <c r="DM7" s="16">
        <v>0.26429999999999998</v>
      </c>
      <c r="DN7" s="16">
        <v>0.26429999999999998</v>
      </c>
      <c r="DO7" s="16">
        <v>0.26429999999999998</v>
      </c>
      <c r="DP7" s="16">
        <v>0.26429999999999998</v>
      </c>
      <c r="DQ7" s="16">
        <v>0.26429999999999998</v>
      </c>
      <c r="DR7" s="16">
        <v>0.26429999999999998</v>
      </c>
      <c r="DS7" s="16">
        <v>0.26429999999999998</v>
      </c>
      <c r="DT7" s="16">
        <v>0.26429999999999998</v>
      </c>
      <c r="DU7" s="16">
        <v>0.26429999999999998</v>
      </c>
      <c r="DV7" s="16">
        <v>0.26429999999999998</v>
      </c>
      <c r="DW7" s="16">
        <v>0.26429999999999998</v>
      </c>
      <c r="DX7" s="16">
        <v>0.26429999999999998</v>
      </c>
      <c r="DY7" s="16">
        <v>0.26429999999999998</v>
      </c>
      <c r="DZ7" s="16">
        <v>0.26429999999999998</v>
      </c>
      <c r="EA7" s="16">
        <v>0.26429999999999998</v>
      </c>
      <c r="EB7" s="16">
        <v>0.26429999999999998</v>
      </c>
      <c r="EC7" s="16">
        <v>0.26429999999999998</v>
      </c>
      <c r="ED7" s="16">
        <v>0.26429999999999998</v>
      </c>
      <c r="EE7" s="16">
        <v>0.26429999999999998</v>
      </c>
      <c r="EF7" s="16">
        <v>0.26429999999999998</v>
      </c>
      <c r="EG7" s="16">
        <v>0.26429999999999998</v>
      </c>
      <c r="EH7" s="16">
        <v>0.26429999999999998</v>
      </c>
      <c r="EI7" s="16">
        <v>0.26429999999999998</v>
      </c>
      <c r="EJ7" s="16">
        <v>0.26429999999999998</v>
      </c>
      <c r="EK7" s="16">
        <v>0.26429999999999998</v>
      </c>
      <c r="EL7" s="16">
        <v>0.26429999999999998</v>
      </c>
      <c r="EM7" s="16">
        <v>0.26429999999999998</v>
      </c>
      <c r="EN7" s="16">
        <v>0.26429999999999998</v>
      </c>
      <c r="EO7" s="16">
        <v>0.26429999999999998</v>
      </c>
      <c r="EP7" s="16">
        <v>0.26429999999999998</v>
      </c>
      <c r="EQ7" s="16">
        <v>0.26429999999999998</v>
      </c>
      <c r="ER7" s="16">
        <v>0.26429999999999998</v>
      </c>
      <c r="ES7" s="16">
        <v>0.26429999999999998</v>
      </c>
      <c r="ET7" s="16">
        <v>0.26429999999999998</v>
      </c>
      <c r="EU7" s="16">
        <v>0.26429999999999998</v>
      </c>
      <c r="EV7" s="16">
        <v>0.26429999999999998</v>
      </c>
      <c r="EW7" s="16">
        <v>0.26429999999999998</v>
      </c>
      <c r="EX7" s="16">
        <v>0.26429999999999998</v>
      </c>
      <c r="EY7" s="16">
        <v>0.26429999999999998</v>
      </c>
      <c r="EZ7" s="16">
        <v>0.26429999999999998</v>
      </c>
      <c r="FA7" s="16">
        <v>0.26429999999999998</v>
      </c>
      <c r="FB7" s="16">
        <v>0.26429999999999998</v>
      </c>
      <c r="FC7" s="16">
        <v>0.26429999999999998</v>
      </c>
      <c r="FD7" s="16">
        <v>0.26429999999999998</v>
      </c>
      <c r="FE7" s="16">
        <v>0.26429999999999998</v>
      </c>
      <c r="FF7" s="16">
        <v>0.26429999999999998</v>
      </c>
      <c r="FG7" s="16">
        <v>0.26429999999999998</v>
      </c>
      <c r="FH7" s="16">
        <v>0.26429999999999998</v>
      </c>
      <c r="FI7" s="16">
        <v>0.26429999999999998</v>
      </c>
      <c r="FJ7" s="16">
        <v>0.26429999999999998</v>
      </c>
      <c r="FK7" s="16">
        <v>0.26429999999999998</v>
      </c>
      <c r="FL7" s="16">
        <v>0.26429999999999998</v>
      </c>
      <c r="FM7" s="16">
        <v>0.26429999999999998</v>
      </c>
      <c r="FN7" s="16">
        <v>0.26429999999999998</v>
      </c>
      <c r="FO7" s="16">
        <v>0.26429999999999998</v>
      </c>
      <c r="FP7" s="16">
        <v>0.26429999999999998</v>
      </c>
      <c r="FQ7" s="16">
        <v>0.26429999999999998</v>
      </c>
      <c r="FR7" s="16">
        <v>0.26429999999999998</v>
      </c>
      <c r="FS7" s="16">
        <v>0.26429999999999998</v>
      </c>
      <c r="FT7" s="16">
        <v>0.26429999999999998</v>
      </c>
      <c r="FU7" s="16">
        <v>0.26429999999999998</v>
      </c>
      <c r="FV7" s="16">
        <v>0.26429999999999998</v>
      </c>
      <c r="FW7" s="16">
        <v>0.26429999999999998</v>
      </c>
      <c r="FX7" s="16">
        <v>0.26429999999999998</v>
      </c>
      <c r="FY7" s="16">
        <v>0.26429999999999998</v>
      </c>
      <c r="FZ7" s="16">
        <v>0.26429999999999998</v>
      </c>
      <c r="GA7" s="16">
        <v>0.26429999999999998</v>
      </c>
      <c r="GB7" s="16">
        <v>0.26429999999999998</v>
      </c>
      <c r="GC7" s="16">
        <v>0.26429999999999998</v>
      </c>
      <c r="GD7" s="16">
        <v>0.26429999999999998</v>
      </c>
      <c r="GE7" s="16">
        <v>0.26429999999999998</v>
      </c>
      <c r="GF7" s="16">
        <v>0.26429999999999998</v>
      </c>
      <c r="GG7" s="16">
        <v>0.26429999999999998</v>
      </c>
      <c r="GH7" s="16">
        <v>0.26429999999999998</v>
      </c>
      <c r="GI7" s="16">
        <v>0.26429999999999998</v>
      </c>
      <c r="GJ7" s="16">
        <v>0.26429999999999998</v>
      </c>
      <c r="GK7" s="16">
        <v>0.26429999999999998</v>
      </c>
      <c r="GL7" s="16">
        <v>0.26429999999999998</v>
      </c>
      <c r="GM7" s="16">
        <v>0.26429999999999998</v>
      </c>
      <c r="GN7" s="16">
        <v>0.26429999999999998</v>
      </c>
      <c r="GO7" s="16">
        <v>0.26429999999999998</v>
      </c>
      <c r="GP7" s="16">
        <v>0.26429999999999998</v>
      </c>
      <c r="GQ7" s="16">
        <v>0.26429999999999998</v>
      </c>
    </row>
    <row r="8" spans="1:199" x14ac:dyDescent="0.2">
      <c r="A8" s="16">
        <v>7</v>
      </c>
      <c r="B8" s="16">
        <v>1</v>
      </c>
      <c r="C8" s="16">
        <v>1</v>
      </c>
      <c r="D8" s="16">
        <v>1</v>
      </c>
      <c r="E8" s="16">
        <v>1</v>
      </c>
      <c r="F8" s="16">
        <v>0.98160000000000003</v>
      </c>
      <c r="G8" s="16">
        <v>1.0602</v>
      </c>
      <c r="H8" s="16">
        <v>1.0410999999999999</v>
      </c>
      <c r="I8" s="16">
        <v>0.98509999999999998</v>
      </c>
      <c r="J8" s="16">
        <v>0.94899999999999995</v>
      </c>
      <c r="K8" s="16">
        <v>0.91390000000000005</v>
      </c>
      <c r="L8" s="16">
        <v>0.87980000000000003</v>
      </c>
      <c r="M8" s="16">
        <v>0.8639</v>
      </c>
      <c r="N8" s="16">
        <v>0.84830000000000005</v>
      </c>
      <c r="O8" s="16">
        <v>0.83289999999999997</v>
      </c>
      <c r="P8" s="16">
        <v>0.81779999999999997</v>
      </c>
      <c r="Q8" s="16">
        <v>0.80300000000000005</v>
      </c>
      <c r="R8" s="16">
        <v>0.78849999999999998</v>
      </c>
      <c r="S8" s="16">
        <v>0.77429999999999999</v>
      </c>
      <c r="T8" s="16">
        <v>0.76029999999999998</v>
      </c>
      <c r="U8" s="16">
        <v>0.74660000000000004</v>
      </c>
      <c r="V8" s="16">
        <v>0.73350000000000004</v>
      </c>
      <c r="W8" s="16">
        <v>0.72109999999999996</v>
      </c>
      <c r="X8" s="16">
        <v>0.70940000000000003</v>
      </c>
      <c r="Y8" s="16">
        <v>0.6986</v>
      </c>
      <c r="Z8" s="16">
        <v>0.6885</v>
      </c>
      <c r="AA8" s="16">
        <v>0.67910000000000004</v>
      </c>
      <c r="AB8" s="16">
        <v>0.67020000000000002</v>
      </c>
      <c r="AC8" s="16">
        <v>0.66180000000000005</v>
      </c>
      <c r="AD8" s="16">
        <v>0.65349999999999997</v>
      </c>
      <c r="AE8" s="16">
        <v>0.64539999999999997</v>
      </c>
      <c r="AF8" s="16">
        <v>0.63729999999999998</v>
      </c>
      <c r="AG8" s="16">
        <v>0.62929999999999997</v>
      </c>
      <c r="AH8" s="16">
        <v>0.62150000000000005</v>
      </c>
      <c r="AI8" s="16">
        <v>0.61370000000000002</v>
      </c>
      <c r="AJ8" s="16">
        <v>0.60599999999999998</v>
      </c>
      <c r="AK8" s="16">
        <v>0.59850000000000003</v>
      </c>
      <c r="AL8" s="16">
        <v>0.59099999999999997</v>
      </c>
      <c r="AM8" s="16">
        <v>0.58360000000000001</v>
      </c>
      <c r="AN8" s="16">
        <v>0.57630000000000003</v>
      </c>
      <c r="AO8" s="16">
        <v>0.56910000000000005</v>
      </c>
      <c r="AP8" s="16">
        <v>0.56200000000000006</v>
      </c>
      <c r="AQ8" s="16">
        <v>0.55500000000000005</v>
      </c>
      <c r="AR8" s="16">
        <v>0.54810000000000003</v>
      </c>
      <c r="AS8" s="16">
        <v>0.54120000000000001</v>
      </c>
      <c r="AT8" s="16">
        <v>0.53439999999999999</v>
      </c>
      <c r="AU8" s="16">
        <v>0.52780000000000005</v>
      </c>
      <c r="AV8" s="16">
        <v>0.5212</v>
      </c>
      <c r="AW8" s="16">
        <v>0.51470000000000005</v>
      </c>
      <c r="AX8" s="16">
        <v>0.50819999999999999</v>
      </c>
      <c r="AY8" s="16">
        <v>0.50190000000000001</v>
      </c>
      <c r="AZ8" s="16">
        <v>0.49559999999999998</v>
      </c>
      <c r="BA8" s="16">
        <v>0.4894</v>
      </c>
      <c r="BB8" s="16">
        <v>0.48330000000000001</v>
      </c>
      <c r="BC8" s="16">
        <v>0.4773</v>
      </c>
      <c r="BD8" s="16">
        <v>0.4713</v>
      </c>
      <c r="BE8" s="16">
        <v>0.46539999999999998</v>
      </c>
      <c r="BF8" s="16">
        <v>0.45960000000000001</v>
      </c>
      <c r="BG8" s="16">
        <v>0.45390000000000003</v>
      </c>
      <c r="BH8" s="16">
        <v>0.44819999999999999</v>
      </c>
      <c r="BI8" s="16">
        <v>0.44259999999999999</v>
      </c>
      <c r="BJ8" s="16">
        <v>0.43709999999999999</v>
      </c>
      <c r="BK8" s="16">
        <v>0.43159999999999998</v>
      </c>
      <c r="BL8" s="16">
        <v>0.42620000000000002</v>
      </c>
      <c r="BM8" s="16">
        <v>0.4209</v>
      </c>
      <c r="BN8" s="16">
        <v>0.41560000000000002</v>
      </c>
      <c r="BO8" s="16">
        <v>0.41039999999999999</v>
      </c>
      <c r="BP8" s="16">
        <v>0.40529999999999999</v>
      </c>
      <c r="BQ8" s="16">
        <v>0.4002</v>
      </c>
      <c r="BR8" s="16">
        <v>0.3952</v>
      </c>
      <c r="BS8" s="16">
        <v>0.39029999999999998</v>
      </c>
      <c r="BT8" s="16">
        <v>0.38540000000000002</v>
      </c>
      <c r="BU8" s="16">
        <v>0.38059999999999999</v>
      </c>
      <c r="BV8" s="16">
        <v>0.37580000000000002</v>
      </c>
      <c r="BW8" s="16">
        <v>0.37109999999999999</v>
      </c>
      <c r="BX8" s="16">
        <v>0.36649999999999999</v>
      </c>
      <c r="BY8" s="16">
        <v>0.3619</v>
      </c>
      <c r="BZ8" s="16">
        <v>0.3574</v>
      </c>
      <c r="CA8" s="16">
        <v>0.35289999999999999</v>
      </c>
      <c r="CB8" s="16">
        <v>0.34849999999999998</v>
      </c>
      <c r="CC8" s="16">
        <v>0.34420000000000001</v>
      </c>
      <c r="CD8" s="16">
        <v>0.33989999999999998</v>
      </c>
      <c r="CE8" s="16">
        <v>0.33560000000000001</v>
      </c>
      <c r="CF8" s="16">
        <v>0.33139999999999997</v>
      </c>
      <c r="CG8" s="16">
        <v>0.32729999999999998</v>
      </c>
      <c r="CH8" s="16">
        <v>0.32319999999999999</v>
      </c>
      <c r="CI8" s="16">
        <v>0.31919999999999998</v>
      </c>
      <c r="CJ8" s="16">
        <v>0.31519999999999998</v>
      </c>
      <c r="CK8" s="16">
        <v>0.31119999999999998</v>
      </c>
      <c r="CL8" s="16">
        <v>0.30740000000000001</v>
      </c>
      <c r="CM8" s="16">
        <v>0.30349999999999999</v>
      </c>
      <c r="CN8" s="16">
        <v>0.29970000000000002</v>
      </c>
      <c r="CO8" s="16">
        <v>0.29599999999999999</v>
      </c>
      <c r="CP8" s="16">
        <v>0.2923</v>
      </c>
      <c r="CQ8" s="16">
        <v>0.28860000000000002</v>
      </c>
      <c r="CR8" s="16">
        <v>0.28499999999999998</v>
      </c>
      <c r="CS8" s="16">
        <v>0.28149999999999997</v>
      </c>
      <c r="CT8" s="16">
        <v>0.27789999999999998</v>
      </c>
      <c r="CU8" s="16">
        <v>0.27450000000000002</v>
      </c>
      <c r="CV8" s="16">
        <v>0.27100000000000002</v>
      </c>
      <c r="CW8" s="16">
        <v>0.2676</v>
      </c>
      <c r="CX8" s="16">
        <v>0.26429999999999998</v>
      </c>
      <c r="CY8" s="16">
        <v>0.26429999999999998</v>
      </c>
      <c r="CZ8" s="16">
        <v>0.26429999999999998</v>
      </c>
      <c r="DA8" s="16">
        <v>0.26429999999999998</v>
      </c>
      <c r="DB8" s="16">
        <v>0.26429999999999998</v>
      </c>
      <c r="DC8" s="16">
        <v>0.26429999999999998</v>
      </c>
      <c r="DD8" s="16">
        <v>0.26429999999999998</v>
      </c>
      <c r="DE8" s="16">
        <v>0.26429999999999998</v>
      </c>
      <c r="DF8" s="16">
        <v>0.26429999999999998</v>
      </c>
      <c r="DG8" s="16">
        <v>0.26429999999999998</v>
      </c>
      <c r="DH8" s="16">
        <v>0.26429999999999998</v>
      </c>
      <c r="DI8" s="16">
        <v>0.26429999999999998</v>
      </c>
      <c r="DJ8" s="16">
        <v>0.26429999999999998</v>
      </c>
      <c r="DK8" s="16">
        <v>0.26429999999999998</v>
      </c>
      <c r="DL8" s="16">
        <v>0.26429999999999998</v>
      </c>
      <c r="DM8" s="16">
        <v>0.26429999999999998</v>
      </c>
      <c r="DN8" s="16">
        <v>0.26429999999999998</v>
      </c>
      <c r="DO8" s="16">
        <v>0.26429999999999998</v>
      </c>
      <c r="DP8" s="16">
        <v>0.26429999999999998</v>
      </c>
      <c r="DQ8" s="16">
        <v>0.26429999999999998</v>
      </c>
      <c r="DR8" s="16">
        <v>0.26429999999999998</v>
      </c>
      <c r="DS8" s="16">
        <v>0.26429999999999998</v>
      </c>
      <c r="DT8" s="16">
        <v>0.26429999999999998</v>
      </c>
      <c r="DU8" s="16">
        <v>0.26429999999999998</v>
      </c>
      <c r="DV8" s="16">
        <v>0.26429999999999998</v>
      </c>
      <c r="DW8" s="16">
        <v>0.26429999999999998</v>
      </c>
      <c r="DX8" s="16">
        <v>0.26429999999999998</v>
      </c>
      <c r="DY8" s="16">
        <v>0.26429999999999998</v>
      </c>
      <c r="DZ8" s="16">
        <v>0.26429999999999998</v>
      </c>
      <c r="EA8" s="16">
        <v>0.26429999999999998</v>
      </c>
      <c r="EB8" s="16">
        <v>0.26429999999999998</v>
      </c>
      <c r="EC8" s="16">
        <v>0.26429999999999998</v>
      </c>
      <c r="ED8" s="16">
        <v>0.26429999999999998</v>
      </c>
      <c r="EE8" s="16">
        <v>0.26429999999999998</v>
      </c>
      <c r="EF8" s="16">
        <v>0.26429999999999998</v>
      </c>
      <c r="EG8" s="16">
        <v>0.26429999999999998</v>
      </c>
      <c r="EH8" s="16">
        <v>0.26429999999999998</v>
      </c>
      <c r="EI8" s="16">
        <v>0.26429999999999998</v>
      </c>
      <c r="EJ8" s="16">
        <v>0.26429999999999998</v>
      </c>
      <c r="EK8" s="16">
        <v>0.26429999999999998</v>
      </c>
      <c r="EL8" s="16">
        <v>0.26429999999999998</v>
      </c>
      <c r="EM8" s="16">
        <v>0.26429999999999998</v>
      </c>
      <c r="EN8" s="16">
        <v>0.26429999999999998</v>
      </c>
      <c r="EO8" s="16">
        <v>0.26429999999999998</v>
      </c>
      <c r="EP8" s="16">
        <v>0.26429999999999998</v>
      </c>
      <c r="EQ8" s="16">
        <v>0.26429999999999998</v>
      </c>
      <c r="ER8" s="16">
        <v>0.26429999999999998</v>
      </c>
      <c r="ES8" s="16">
        <v>0.26429999999999998</v>
      </c>
      <c r="ET8" s="16">
        <v>0.26429999999999998</v>
      </c>
      <c r="EU8" s="16">
        <v>0.26429999999999998</v>
      </c>
      <c r="EV8" s="16">
        <v>0.26429999999999998</v>
      </c>
      <c r="EW8" s="16">
        <v>0.26429999999999998</v>
      </c>
      <c r="EX8" s="16">
        <v>0.26429999999999998</v>
      </c>
      <c r="EY8" s="16">
        <v>0.26429999999999998</v>
      </c>
      <c r="EZ8" s="16">
        <v>0.26429999999999998</v>
      </c>
      <c r="FA8" s="16">
        <v>0.26429999999999998</v>
      </c>
      <c r="FB8" s="16">
        <v>0.26429999999999998</v>
      </c>
      <c r="FC8" s="16">
        <v>0.26429999999999998</v>
      </c>
      <c r="FD8" s="16">
        <v>0.26429999999999998</v>
      </c>
      <c r="FE8" s="16">
        <v>0.26429999999999998</v>
      </c>
      <c r="FF8" s="16">
        <v>0.26429999999999998</v>
      </c>
      <c r="FG8" s="16">
        <v>0.26429999999999998</v>
      </c>
      <c r="FH8" s="16">
        <v>0.26429999999999998</v>
      </c>
      <c r="FI8" s="16">
        <v>0.26429999999999998</v>
      </c>
      <c r="FJ8" s="16">
        <v>0.26429999999999998</v>
      </c>
      <c r="FK8" s="16">
        <v>0.26429999999999998</v>
      </c>
      <c r="FL8" s="16">
        <v>0.26429999999999998</v>
      </c>
      <c r="FM8" s="16">
        <v>0.26429999999999998</v>
      </c>
      <c r="FN8" s="16">
        <v>0.26429999999999998</v>
      </c>
      <c r="FO8" s="16">
        <v>0.26429999999999998</v>
      </c>
      <c r="FP8" s="16">
        <v>0.26429999999999998</v>
      </c>
      <c r="FQ8" s="16">
        <v>0.26429999999999998</v>
      </c>
      <c r="FR8" s="16">
        <v>0.26429999999999998</v>
      </c>
      <c r="FS8" s="16">
        <v>0.26429999999999998</v>
      </c>
      <c r="FT8" s="16">
        <v>0.26429999999999998</v>
      </c>
      <c r="FU8" s="16">
        <v>0.26429999999999998</v>
      </c>
      <c r="FV8" s="16">
        <v>0.26429999999999998</v>
      </c>
      <c r="FW8" s="16">
        <v>0.26429999999999998</v>
      </c>
      <c r="FX8" s="16">
        <v>0.26429999999999998</v>
      </c>
      <c r="FY8" s="16">
        <v>0.26429999999999998</v>
      </c>
      <c r="FZ8" s="16">
        <v>0.26429999999999998</v>
      </c>
      <c r="GA8" s="16">
        <v>0.26429999999999998</v>
      </c>
      <c r="GB8" s="16">
        <v>0.26429999999999998</v>
      </c>
      <c r="GC8" s="16">
        <v>0.26429999999999998</v>
      </c>
      <c r="GD8" s="16">
        <v>0.26429999999999998</v>
      </c>
      <c r="GE8" s="16">
        <v>0.26429999999999998</v>
      </c>
      <c r="GF8" s="16">
        <v>0.26429999999999998</v>
      </c>
      <c r="GG8" s="16">
        <v>0.26429999999999998</v>
      </c>
      <c r="GH8" s="16">
        <v>0.26429999999999998</v>
      </c>
      <c r="GI8" s="16">
        <v>0.26429999999999998</v>
      </c>
      <c r="GJ8" s="16">
        <v>0.26429999999999998</v>
      </c>
      <c r="GK8" s="16">
        <v>0.26429999999999998</v>
      </c>
      <c r="GL8" s="16">
        <v>0.26429999999999998</v>
      </c>
      <c r="GM8" s="16">
        <v>0.26429999999999998</v>
      </c>
      <c r="GN8" s="16">
        <v>0.26429999999999998</v>
      </c>
      <c r="GO8" s="16">
        <v>0.26429999999999998</v>
      </c>
      <c r="GP8" s="16">
        <v>0.26429999999999998</v>
      </c>
      <c r="GQ8" s="16">
        <v>0.26429999999999998</v>
      </c>
    </row>
    <row r="9" spans="1:199" x14ac:dyDescent="0.2">
      <c r="A9" s="16">
        <v>8</v>
      </c>
      <c r="B9" s="16">
        <v>1</v>
      </c>
      <c r="C9" s="16">
        <v>1</v>
      </c>
      <c r="D9" s="16">
        <v>1</v>
      </c>
      <c r="E9" s="16">
        <v>1</v>
      </c>
      <c r="F9" s="16">
        <v>0.98160000000000003</v>
      </c>
      <c r="G9" s="16">
        <v>1.0602</v>
      </c>
      <c r="H9" s="16">
        <v>1.0410999999999999</v>
      </c>
      <c r="I9" s="16">
        <v>0.98509999999999998</v>
      </c>
      <c r="J9" s="16">
        <v>0.94899999999999995</v>
      </c>
      <c r="K9" s="16">
        <v>0.91390000000000005</v>
      </c>
      <c r="L9" s="16">
        <v>0.87980000000000003</v>
      </c>
      <c r="M9" s="16">
        <v>0.8639</v>
      </c>
      <c r="N9" s="16">
        <v>0.84830000000000005</v>
      </c>
      <c r="O9" s="16">
        <v>0.83289999999999997</v>
      </c>
      <c r="P9" s="16">
        <v>0.81779999999999997</v>
      </c>
      <c r="Q9" s="16">
        <v>0.80300000000000005</v>
      </c>
      <c r="R9" s="16">
        <v>0.78849999999999998</v>
      </c>
      <c r="S9" s="16">
        <v>0.77429999999999999</v>
      </c>
      <c r="T9" s="16">
        <v>0.76029999999999998</v>
      </c>
      <c r="U9" s="16">
        <v>0.74660000000000004</v>
      </c>
      <c r="V9" s="16">
        <v>0.73350000000000004</v>
      </c>
      <c r="W9" s="16">
        <v>0.72109999999999996</v>
      </c>
      <c r="X9" s="16">
        <v>0.70940000000000003</v>
      </c>
      <c r="Y9" s="16">
        <v>0.6986</v>
      </c>
      <c r="Z9" s="16">
        <v>0.6885</v>
      </c>
      <c r="AA9" s="16">
        <v>0.67910000000000004</v>
      </c>
      <c r="AB9" s="16">
        <v>0.67020000000000002</v>
      </c>
      <c r="AC9" s="16">
        <v>0.66180000000000005</v>
      </c>
      <c r="AD9" s="16">
        <v>0.65349999999999997</v>
      </c>
      <c r="AE9" s="16">
        <v>0.64539999999999997</v>
      </c>
      <c r="AF9" s="16">
        <v>0.63729999999999998</v>
      </c>
      <c r="AG9" s="16">
        <v>0.62929999999999997</v>
      </c>
      <c r="AH9" s="16">
        <v>0.62150000000000005</v>
      </c>
      <c r="AI9" s="16">
        <v>0.61370000000000002</v>
      </c>
      <c r="AJ9" s="16">
        <v>0.60599999999999998</v>
      </c>
      <c r="AK9" s="16">
        <v>0.59850000000000003</v>
      </c>
      <c r="AL9" s="16">
        <v>0.59099999999999997</v>
      </c>
      <c r="AM9" s="16">
        <v>0.58360000000000001</v>
      </c>
      <c r="AN9" s="16">
        <v>0.57630000000000003</v>
      </c>
      <c r="AO9" s="16">
        <v>0.56910000000000005</v>
      </c>
      <c r="AP9" s="16">
        <v>0.56200000000000006</v>
      </c>
      <c r="AQ9" s="16">
        <v>0.55500000000000005</v>
      </c>
      <c r="AR9" s="16">
        <v>0.54810000000000003</v>
      </c>
      <c r="AS9" s="16">
        <v>0.54120000000000001</v>
      </c>
      <c r="AT9" s="16">
        <v>0.53439999999999999</v>
      </c>
      <c r="AU9" s="16">
        <v>0.52780000000000005</v>
      </c>
      <c r="AV9" s="16">
        <v>0.5212</v>
      </c>
      <c r="AW9" s="16">
        <v>0.51470000000000005</v>
      </c>
      <c r="AX9" s="16">
        <v>0.50819999999999999</v>
      </c>
      <c r="AY9" s="16">
        <v>0.50190000000000001</v>
      </c>
      <c r="AZ9" s="16">
        <v>0.49559999999999998</v>
      </c>
      <c r="BA9" s="16">
        <v>0.4894</v>
      </c>
      <c r="BB9" s="16">
        <v>0.48330000000000001</v>
      </c>
      <c r="BC9" s="16">
        <v>0.4773</v>
      </c>
      <c r="BD9" s="16">
        <v>0.4713</v>
      </c>
      <c r="BE9" s="16">
        <v>0.46539999999999998</v>
      </c>
      <c r="BF9" s="16">
        <v>0.45960000000000001</v>
      </c>
      <c r="BG9" s="16">
        <v>0.45390000000000003</v>
      </c>
      <c r="BH9" s="16">
        <v>0.44819999999999999</v>
      </c>
      <c r="BI9" s="16">
        <v>0.44259999999999999</v>
      </c>
      <c r="BJ9" s="16">
        <v>0.43709999999999999</v>
      </c>
      <c r="BK9" s="16">
        <v>0.43159999999999998</v>
      </c>
      <c r="BL9" s="16">
        <v>0.42620000000000002</v>
      </c>
      <c r="BM9" s="16">
        <v>0.4209</v>
      </c>
      <c r="BN9" s="16">
        <v>0.41560000000000002</v>
      </c>
      <c r="BO9" s="16">
        <v>0.41039999999999999</v>
      </c>
      <c r="BP9" s="16">
        <v>0.40529999999999999</v>
      </c>
      <c r="BQ9" s="16">
        <v>0.4002</v>
      </c>
      <c r="BR9" s="16">
        <v>0.3952</v>
      </c>
      <c r="BS9" s="16">
        <v>0.39029999999999998</v>
      </c>
      <c r="BT9" s="16">
        <v>0.38540000000000002</v>
      </c>
      <c r="BU9" s="16">
        <v>0.38059999999999999</v>
      </c>
      <c r="BV9" s="16">
        <v>0.37580000000000002</v>
      </c>
      <c r="BW9" s="16">
        <v>0.37109999999999999</v>
      </c>
      <c r="BX9" s="16">
        <v>0.36649999999999999</v>
      </c>
      <c r="BY9" s="16">
        <v>0.3619</v>
      </c>
      <c r="BZ9" s="16">
        <v>0.3574</v>
      </c>
      <c r="CA9" s="16">
        <v>0.35289999999999999</v>
      </c>
      <c r="CB9" s="16">
        <v>0.34849999999999998</v>
      </c>
      <c r="CC9" s="16">
        <v>0.34420000000000001</v>
      </c>
      <c r="CD9" s="16">
        <v>0.33989999999999998</v>
      </c>
      <c r="CE9" s="16">
        <v>0.33560000000000001</v>
      </c>
      <c r="CF9" s="16">
        <v>0.33139999999999997</v>
      </c>
      <c r="CG9" s="16">
        <v>0.32729999999999998</v>
      </c>
      <c r="CH9" s="16">
        <v>0.32319999999999999</v>
      </c>
      <c r="CI9" s="16">
        <v>0.31919999999999998</v>
      </c>
      <c r="CJ9" s="16">
        <v>0.31519999999999998</v>
      </c>
      <c r="CK9" s="16">
        <v>0.31119999999999998</v>
      </c>
      <c r="CL9" s="16">
        <v>0.30740000000000001</v>
      </c>
      <c r="CM9" s="16">
        <v>0.30349999999999999</v>
      </c>
      <c r="CN9" s="16">
        <v>0.29970000000000002</v>
      </c>
      <c r="CO9" s="16">
        <v>0.29599999999999999</v>
      </c>
      <c r="CP9" s="16">
        <v>0.2923</v>
      </c>
      <c r="CQ9" s="16">
        <v>0.28860000000000002</v>
      </c>
      <c r="CR9" s="16">
        <v>0.28499999999999998</v>
      </c>
      <c r="CS9" s="16">
        <v>0.28149999999999997</v>
      </c>
      <c r="CT9" s="16">
        <v>0.27789999999999998</v>
      </c>
      <c r="CU9" s="16">
        <v>0.27450000000000002</v>
      </c>
      <c r="CV9" s="16">
        <v>0.27100000000000002</v>
      </c>
      <c r="CW9" s="16">
        <v>0.2676</v>
      </c>
      <c r="CX9" s="16">
        <v>0.26429999999999998</v>
      </c>
      <c r="CY9" s="16">
        <v>0.26429999999999998</v>
      </c>
      <c r="CZ9" s="16">
        <v>0.26429999999999998</v>
      </c>
      <c r="DA9" s="16">
        <v>0.26429999999999998</v>
      </c>
      <c r="DB9" s="16">
        <v>0.26429999999999998</v>
      </c>
      <c r="DC9" s="16">
        <v>0.26429999999999998</v>
      </c>
      <c r="DD9" s="16">
        <v>0.26429999999999998</v>
      </c>
      <c r="DE9" s="16">
        <v>0.26429999999999998</v>
      </c>
      <c r="DF9" s="16">
        <v>0.26429999999999998</v>
      </c>
      <c r="DG9" s="16">
        <v>0.26429999999999998</v>
      </c>
      <c r="DH9" s="16">
        <v>0.26429999999999998</v>
      </c>
      <c r="DI9" s="16">
        <v>0.26429999999999998</v>
      </c>
      <c r="DJ9" s="16">
        <v>0.26429999999999998</v>
      </c>
      <c r="DK9" s="16">
        <v>0.26429999999999998</v>
      </c>
      <c r="DL9" s="16">
        <v>0.26429999999999998</v>
      </c>
      <c r="DM9" s="16">
        <v>0.26429999999999998</v>
      </c>
      <c r="DN9" s="16">
        <v>0.26429999999999998</v>
      </c>
      <c r="DO9" s="16">
        <v>0.26429999999999998</v>
      </c>
      <c r="DP9" s="16">
        <v>0.26429999999999998</v>
      </c>
      <c r="DQ9" s="16">
        <v>0.26429999999999998</v>
      </c>
      <c r="DR9" s="16">
        <v>0.26429999999999998</v>
      </c>
      <c r="DS9" s="16">
        <v>0.26429999999999998</v>
      </c>
      <c r="DT9" s="16">
        <v>0.26429999999999998</v>
      </c>
      <c r="DU9" s="16">
        <v>0.26429999999999998</v>
      </c>
      <c r="DV9" s="16">
        <v>0.26429999999999998</v>
      </c>
      <c r="DW9" s="16">
        <v>0.26429999999999998</v>
      </c>
      <c r="DX9" s="16">
        <v>0.26429999999999998</v>
      </c>
      <c r="DY9" s="16">
        <v>0.26429999999999998</v>
      </c>
      <c r="DZ9" s="16">
        <v>0.26429999999999998</v>
      </c>
      <c r="EA9" s="16">
        <v>0.26429999999999998</v>
      </c>
      <c r="EB9" s="16">
        <v>0.26429999999999998</v>
      </c>
      <c r="EC9" s="16">
        <v>0.26429999999999998</v>
      </c>
      <c r="ED9" s="16">
        <v>0.26429999999999998</v>
      </c>
      <c r="EE9" s="16">
        <v>0.26429999999999998</v>
      </c>
      <c r="EF9" s="16">
        <v>0.26429999999999998</v>
      </c>
      <c r="EG9" s="16">
        <v>0.26429999999999998</v>
      </c>
      <c r="EH9" s="16">
        <v>0.26429999999999998</v>
      </c>
      <c r="EI9" s="16">
        <v>0.26429999999999998</v>
      </c>
      <c r="EJ9" s="16">
        <v>0.26429999999999998</v>
      </c>
      <c r="EK9" s="16">
        <v>0.26429999999999998</v>
      </c>
      <c r="EL9" s="16">
        <v>0.26429999999999998</v>
      </c>
      <c r="EM9" s="16">
        <v>0.26429999999999998</v>
      </c>
      <c r="EN9" s="16">
        <v>0.26429999999999998</v>
      </c>
      <c r="EO9" s="16">
        <v>0.26429999999999998</v>
      </c>
      <c r="EP9" s="16">
        <v>0.26429999999999998</v>
      </c>
      <c r="EQ9" s="16">
        <v>0.26429999999999998</v>
      </c>
      <c r="ER9" s="16">
        <v>0.26429999999999998</v>
      </c>
      <c r="ES9" s="16">
        <v>0.26429999999999998</v>
      </c>
      <c r="ET9" s="16">
        <v>0.26429999999999998</v>
      </c>
      <c r="EU9" s="16">
        <v>0.26429999999999998</v>
      </c>
      <c r="EV9" s="16">
        <v>0.26429999999999998</v>
      </c>
      <c r="EW9" s="16">
        <v>0.26429999999999998</v>
      </c>
      <c r="EX9" s="16">
        <v>0.26429999999999998</v>
      </c>
      <c r="EY9" s="16">
        <v>0.26429999999999998</v>
      </c>
      <c r="EZ9" s="16">
        <v>0.26429999999999998</v>
      </c>
      <c r="FA9" s="16">
        <v>0.26429999999999998</v>
      </c>
      <c r="FB9" s="16">
        <v>0.26429999999999998</v>
      </c>
      <c r="FC9" s="16">
        <v>0.26429999999999998</v>
      </c>
      <c r="FD9" s="16">
        <v>0.26429999999999998</v>
      </c>
      <c r="FE9" s="16">
        <v>0.26429999999999998</v>
      </c>
      <c r="FF9" s="16">
        <v>0.26429999999999998</v>
      </c>
      <c r="FG9" s="16">
        <v>0.26429999999999998</v>
      </c>
      <c r="FH9" s="16">
        <v>0.26429999999999998</v>
      </c>
      <c r="FI9" s="16">
        <v>0.26429999999999998</v>
      </c>
      <c r="FJ9" s="16">
        <v>0.26429999999999998</v>
      </c>
      <c r="FK9" s="16">
        <v>0.26429999999999998</v>
      </c>
      <c r="FL9" s="16">
        <v>0.26429999999999998</v>
      </c>
      <c r="FM9" s="16">
        <v>0.26429999999999998</v>
      </c>
      <c r="FN9" s="16">
        <v>0.26429999999999998</v>
      </c>
      <c r="FO9" s="16">
        <v>0.26429999999999998</v>
      </c>
      <c r="FP9" s="16">
        <v>0.26429999999999998</v>
      </c>
      <c r="FQ9" s="16">
        <v>0.26429999999999998</v>
      </c>
      <c r="FR9" s="16">
        <v>0.26429999999999998</v>
      </c>
      <c r="FS9" s="16">
        <v>0.26429999999999998</v>
      </c>
      <c r="FT9" s="16">
        <v>0.26429999999999998</v>
      </c>
      <c r="FU9" s="16">
        <v>0.26429999999999998</v>
      </c>
      <c r="FV9" s="16">
        <v>0.26429999999999998</v>
      </c>
      <c r="FW9" s="16">
        <v>0.26429999999999998</v>
      </c>
      <c r="FX9" s="16">
        <v>0.26429999999999998</v>
      </c>
      <c r="FY9" s="16">
        <v>0.26429999999999998</v>
      </c>
      <c r="FZ9" s="16">
        <v>0.26429999999999998</v>
      </c>
      <c r="GA9" s="16">
        <v>0.26429999999999998</v>
      </c>
      <c r="GB9" s="16">
        <v>0.26429999999999998</v>
      </c>
      <c r="GC9" s="16">
        <v>0.26429999999999998</v>
      </c>
      <c r="GD9" s="16">
        <v>0.26429999999999998</v>
      </c>
      <c r="GE9" s="16">
        <v>0.26429999999999998</v>
      </c>
      <c r="GF9" s="16">
        <v>0.26429999999999998</v>
      </c>
      <c r="GG9" s="16">
        <v>0.26429999999999998</v>
      </c>
      <c r="GH9" s="16">
        <v>0.26429999999999998</v>
      </c>
      <c r="GI9" s="16">
        <v>0.26429999999999998</v>
      </c>
      <c r="GJ9" s="16">
        <v>0.26429999999999998</v>
      </c>
      <c r="GK9" s="16">
        <v>0.26429999999999998</v>
      </c>
      <c r="GL9" s="16">
        <v>0.26429999999999998</v>
      </c>
      <c r="GM9" s="16">
        <v>0.26429999999999998</v>
      </c>
      <c r="GN9" s="16">
        <v>0.26429999999999998</v>
      </c>
      <c r="GO9" s="16">
        <v>0.26429999999999998</v>
      </c>
      <c r="GP9" s="16">
        <v>0.26429999999999998</v>
      </c>
      <c r="GQ9" s="16">
        <v>0.26429999999999998</v>
      </c>
    </row>
    <row r="10" spans="1:199" x14ac:dyDescent="0.2">
      <c r="A10" s="16">
        <v>9</v>
      </c>
      <c r="B10" s="16">
        <v>1</v>
      </c>
      <c r="C10" s="16">
        <v>1</v>
      </c>
      <c r="D10" s="16">
        <v>1</v>
      </c>
      <c r="E10" s="16">
        <v>1</v>
      </c>
      <c r="F10" s="16">
        <v>0.98160000000000003</v>
      </c>
      <c r="G10" s="16">
        <v>1.0602</v>
      </c>
      <c r="H10" s="16">
        <v>1.0410999999999999</v>
      </c>
      <c r="I10" s="16">
        <v>0.98509999999999998</v>
      </c>
      <c r="J10" s="16">
        <v>0.94899999999999995</v>
      </c>
      <c r="K10" s="16">
        <v>0.91390000000000005</v>
      </c>
      <c r="L10" s="16">
        <v>0.87980000000000003</v>
      </c>
      <c r="M10" s="16">
        <v>0.8639</v>
      </c>
      <c r="N10" s="16">
        <v>0.84830000000000005</v>
      </c>
      <c r="O10" s="16">
        <v>0.83289999999999997</v>
      </c>
      <c r="P10" s="16">
        <v>0.81779999999999997</v>
      </c>
      <c r="Q10" s="16">
        <v>0.80300000000000005</v>
      </c>
      <c r="R10" s="16">
        <v>0.78849999999999998</v>
      </c>
      <c r="S10" s="16">
        <v>0.77429999999999999</v>
      </c>
      <c r="T10" s="16">
        <v>0.76029999999999998</v>
      </c>
      <c r="U10" s="16">
        <v>0.74660000000000004</v>
      </c>
      <c r="V10" s="16">
        <v>0.73350000000000004</v>
      </c>
      <c r="W10" s="16">
        <v>0.72109999999999996</v>
      </c>
      <c r="X10" s="16">
        <v>0.70940000000000003</v>
      </c>
      <c r="Y10" s="16">
        <v>0.6986</v>
      </c>
      <c r="Z10" s="16">
        <v>0.6885</v>
      </c>
      <c r="AA10" s="16">
        <v>0.67910000000000004</v>
      </c>
      <c r="AB10" s="16">
        <v>0.67020000000000002</v>
      </c>
      <c r="AC10" s="16">
        <v>0.66180000000000005</v>
      </c>
      <c r="AD10" s="16">
        <v>0.65349999999999997</v>
      </c>
      <c r="AE10" s="16">
        <v>0.64539999999999997</v>
      </c>
      <c r="AF10" s="16">
        <v>0.63729999999999998</v>
      </c>
      <c r="AG10" s="16">
        <v>0.62929999999999997</v>
      </c>
      <c r="AH10" s="16">
        <v>0.62150000000000005</v>
      </c>
      <c r="AI10" s="16">
        <v>0.61370000000000002</v>
      </c>
      <c r="AJ10" s="16">
        <v>0.60599999999999998</v>
      </c>
      <c r="AK10" s="16">
        <v>0.59850000000000003</v>
      </c>
      <c r="AL10" s="16">
        <v>0.59099999999999997</v>
      </c>
      <c r="AM10" s="16">
        <v>0.58360000000000001</v>
      </c>
      <c r="AN10" s="16">
        <v>0.57630000000000003</v>
      </c>
      <c r="AO10" s="16">
        <v>0.56910000000000005</v>
      </c>
      <c r="AP10" s="16">
        <v>0.56200000000000006</v>
      </c>
      <c r="AQ10" s="16">
        <v>0.55500000000000005</v>
      </c>
      <c r="AR10" s="16">
        <v>0.54810000000000003</v>
      </c>
      <c r="AS10" s="16">
        <v>0.54120000000000001</v>
      </c>
      <c r="AT10" s="16">
        <v>0.53439999999999999</v>
      </c>
      <c r="AU10" s="16">
        <v>0.52780000000000005</v>
      </c>
      <c r="AV10" s="16">
        <v>0.5212</v>
      </c>
      <c r="AW10" s="16">
        <v>0.51470000000000005</v>
      </c>
      <c r="AX10" s="16">
        <v>0.50819999999999999</v>
      </c>
      <c r="AY10" s="16">
        <v>0.50190000000000001</v>
      </c>
      <c r="AZ10" s="16">
        <v>0.49559999999999998</v>
      </c>
      <c r="BA10" s="16">
        <v>0.4894</v>
      </c>
      <c r="BB10" s="16">
        <v>0.48330000000000001</v>
      </c>
      <c r="BC10" s="16">
        <v>0.4773</v>
      </c>
      <c r="BD10" s="16">
        <v>0.4713</v>
      </c>
      <c r="BE10" s="16">
        <v>0.46539999999999998</v>
      </c>
      <c r="BF10" s="16">
        <v>0.45960000000000001</v>
      </c>
      <c r="BG10" s="16">
        <v>0.45390000000000003</v>
      </c>
      <c r="BH10" s="16">
        <v>0.44819999999999999</v>
      </c>
      <c r="BI10" s="16">
        <v>0.44259999999999999</v>
      </c>
      <c r="BJ10" s="16">
        <v>0.43709999999999999</v>
      </c>
      <c r="BK10" s="16">
        <v>0.43159999999999998</v>
      </c>
      <c r="BL10" s="16">
        <v>0.42620000000000002</v>
      </c>
      <c r="BM10" s="16">
        <v>0.4209</v>
      </c>
      <c r="BN10" s="16">
        <v>0.41560000000000002</v>
      </c>
      <c r="BO10" s="16">
        <v>0.41039999999999999</v>
      </c>
      <c r="BP10" s="16">
        <v>0.40529999999999999</v>
      </c>
      <c r="BQ10" s="16">
        <v>0.4002</v>
      </c>
      <c r="BR10" s="16">
        <v>0.3952</v>
      </c>
      <c r="BS10" s="16">
        <v>0.39029999999999998</v>
      </c>
      <c r="BT10" s="16">
        <v>0.38540000000000002</v>
      </c>
      <c r="BU10" s="16">
        <v>0.38059999999999999</v>
      </c>
      <c r="BV10" s="16">
        <v>0.37580000000000002</v>
      </c>
      <c r="BW10" s="16">
        <v>0.37109999999999999</v>
      </c>
      <c r="BX10" s="16">
        <v>0.36649999999999999</v>
      </c>
      <c r="BY10" s="16">
        <v>0.3619</v>
      </c>
      <c r="BZ10" s="16">
        <v>0.3574</v>
      </c>
      <c r="CA10" s="16">
        <v>0.35289999999999999</v>
      </c>
      <c r="CB10" s="16">
        <v>0.34849999999999998</v>
      </c>
      <c r="CC10" s="16">
        <v>0.34420000000000001</v>
      </c>
      <c r="CD10" s="16">
        <v>0.33989999999999998</v>
      </c>
      <c r="CE10" s="16">
        <v>0.33560000000000001</v>
      </c>
      <c r="CF10" s="16">
        <v>0.33139999999999997</v>
      </c>
      <c r="CG10" s="16">
        <v>0.32729999999999998</v>
      </c>
      <c r="CH10" s="16">
        <v>0.32319999999999999</v>
      </c>
      <c r="CI10" s="16">
        <v>0.31919999999999998</v>
      </c>
      <c r="CJ10" s="16">
        <v>0.31519999999999998</v>
      </c>
      <c r="CK10" s="16">
        <v>0.31119999999999998</v>
      </c>
      <c r="CL10" s="16">
        <v>0.30740000000000001</v>
      </c>
      <c r="CM10" s="16">
        <v>0.30349999999999999</v>
      </c>
      <c r="CN10" s="16">
        <v>0.29970000000000002</v>
      </c>
      <c r="CO10" s="16">
        <v>0.29599999999999999</v>
      </c>
      <c r="CP10" s="16">
        <v>0.2923</v>
      </c>
      <c r="CQ10" s="16">
        <v>0.28860000000000002</v>
      </c>
      <c r="CR10" s="16">
        <v>0.28499999999999998</v>
      </c>
      <c r="CS10" s="16">
        <v>0.28149999999999997</v>
      </c>
      <c r="CT10" s="16">
        <v>0.27789999999999998</v>
      </c>
      <c r="CU10" s="16">
        <v>0.27450000000000002</v>
      </c>
      <c r="CV10" s="16">
        <v>0.27100000000000002</v>
      </c>
      <c r="CW10" s="16">
        <v>0.2676</v>
      </c>
      <c r="CX10" s="16">
        <v>0.26429999999999998</v>
      </c>
      <c r="CY10" s="16">
        <v>0.26429999999999998</v>
      </c>
      <c r="CZ10" s="16">
        <v>0.26429999999999998</v>
      </c>
      <c r="DA10" s="16">
        <v>0.26429999999999998</v>
      </c>
      <c r="DB10" s="16">
        <v>0.26429999999999998</v>
      </c>
      <c r="DC10" s="16">
        <v>0.26429999999999998</v>
      </c>
      <c r="DD10" s="16">
        <v>0.26429999999999998</v>
      </c>
      <c r="DE10" s="16">
        <v>0.26429999999999998</v>
      </c>
      <c r="DF10" s="16">
        <v>0.26429999999999998</v>
      </c>
      <c r="DG10" s="16">
        <v>0.26429999999999998</v>
      </c>
      <c r="DH10" s="16">
        <v>0.26429999999999998</v>
      </c>
      <c r="DI10" s="16">
        <v>0.26429999999999998</v>
      </c>
      <c r="DJ10" s="16">
        <v>0.26429999999999998</v>
      </c>
      <c r="DK10" s="16">
        <v>0.26429999999999998</v>
      </c>
      <c r="DL10" s="16">
        <v>0.26429999999999998</v>
      </c>
      <c r="DM10" s="16">
        <v>0.26429999999999998</v>
      </c>
      <c r="DN10" s="16">
        <v>0.26429999999999998</v>
      </c>
      <c r="DO10" s="16">
        <v>0.26429999999999998</v>
      </c>
      <c r="DP10" s="16">
        <v>0.26429999999999998</v>
      </c>
      <c r="DQ10" s="16">
        <v>0.26429999999999998</v>
      </c>
      <c r="DR10" s="16">
        <v>0.26429999999999998</v>
      </c>
      <c r="DS10" s="16">
        <v>0.26429999999999998</v>
      </c>
      <c r="DT10" s="16">
        <v>0.26429999999999998</v>
      </c>
      <c r="DU10" s="16">
        <v>0.26429999999999998</v>
      </c>
      <c r="DV10" s="16">
        <v>0.26429999999999998</v>
      </c>
      <c r="DW10" s="16">
        <v>0.26429999999999998</v>
      </c>
      <c r="DX10" s="16">
        <v>0.26429999999999998</v>
      </c>
      <c r="DY10" s="16">
        <v>0.26429999999999998</v>
      </c>
      <c r="DZ10" s="16">
        <v>0.26429999999999998</v>
      </c>
      <c r="EA10" s="16">
        <v>0.26429999999999998</v>
      </c>
      <c r="EB10" s="16">
        <v>0.26429999999999998</v>
      </c>
      <c r="EC10" s="16">
        <v>0.26429999999999998</v>
      </c>
      <c r="ED10" s="16">
        <v>0.26429999999999998</v>
      </c>
      <c r="EE10" s="16">
        <v>0.26429999999999998</v>
      </c>
      <c r="EF10" s="16">
        <v>0.26429999999999998</v>
      </c>
      <c r="EG10" s="16">
        <v>0.26429999999999998</v>
      </c>
      <c r="EH10" s="16">
        <v>0.26429999999999998</v>
      </c>
      <c r="EI10" s="16">
        <v>0.26429999999999998</v>
      </c>
      <c r="EJ10" s="16">
        <v>0.26429999999999998</v>
      </c>
      <c r="EK10" s="16">
        <v>0.26429999999999998</v>
      </c>
      <c r="EL10" s="16">
        <v>0.26429999999999998</v>
      </c>
      <c r="EM10" s="16">
        <v>0.26429999999999998</v>
      </c>
      <c r="EN10" s="16">
        <v>0.26429999999999998</v>
      </c>
      <c r="EO10" s="16">
        <v>0.26429999999999998</v>
      </c>
      <c r="EP10" s="16">
        <v>0.26429999999999998</v>
      </c>
      <c r="EQ10" s="16">
        <v>0.26429999999999998</v>
      </c>
      <c r="ER10" s="16">
        <v>0.26429999999999998</v>
      </c>
      <c r="ES10" s="16">
        <v>0.26429999999999998</v>
      </c>
      <c r="ET10" s="16">
        <v>0.26429999999999998</v>
      </c>
      <c r="EU10" s="16">
        <v>0.26429999999999998</v>
      </c>
      <c r="EV10" s="16">
        <v>0.26429999999999998</v>
      </c>
      <c r="EW10" s="16">
        <v>0.26429999999999998</v>
      </c>
      <c r="EX10" s="16">
        <v>0.26429999999999998</v>
      </c>
      <c r="EY10" s="16">
        <v>0.26429999999999998</v>
      </c>
      <c r="EZ10" s="16">
        <v>0.26429999999999998</v>
      </c>
      <c r="FA10" s="16">
        <v>0.26429999999999998</v>
      </c>
      <c r="FB10" s="16">
        <v>0.26429999999999998</v>
      </c>
      <c r="FC10" s="16">
        <v>0.26429999999999998</v>
      </c>
      <c r="FD10" s="16">
        <v>0.26429999999999998</v>
      </c>
      <c r="FE10" s="16">
        <v>0.26429999999999998</v>
      </c>
      <c r="FF10" s="16">
        <v>0.26429999999999998</v>
      </c>
      <c r="FG10" s="16">
        <v>0.26429999999999998</v>
      </c>
      <c r="FH10" s="16">
        <v>0.26429999999999998</v>
      </c>
      <c r="FI10" s="16">
        <v>0.26429999999999998</v>
      </c>
      <c r="FJ10" s="16">
        <v>0.26429999999999998</v>
      </c>
      <c r="FK10" s="16">
        <v>0.26429999999999998</v>
      </c>
      <c r="FL10" s="16">
        <v>0.26429999999999998</v>
      </c>
      <c r="FM10" s="16">
        <v>0.26429999999999998</v>
      </c>
      <c r="FN10" s="16">
        <v>0.26429999999999998</v>
      </c>
      <c r="FO10" s="16">
        <v>0.26429999999999998</v>
      </c>
      <c r="FP10" s="16">
        <v>0.26429999999999998</v>
      </c>
      <c r="FQ10" s="16">
        <v>0.26429999999999998</v>
      </c>
      <c r="FR10" s="16">
        <v>0.26429999999999998</v>
      </c>
      <c r="FS10" s="16">
        <v>0.26429999999999998</v>
      </c>
      <c r="FT10" s="16">
        <v>0.26429999999999998</v>
      </c>
      <c r="FU10" s="16">
        <v>0.26429999999999998</v>
      </c>
      <c r="FV10" s="16">
        <v>0.26429999999999998</v>
      </c>
      <c r="FW10" s="16">
        <v>0.26429999999999998</v>
      </c>
      <c r="FX10" s="16">
        <v>0.26429999999999998</v>
      </c>
      <c r="FY10" s="16">
        <v>0.26429999999999998</v>
      </c>
      <c r="FZ10" s="16">
        <v>0.26429999999999998</v>
      </c>
      <c r="GA10" s="16">
        <v>0.26429999999999998</v>
      </c>
      <c r="GB10" s="16">
        <v>0.26429999999999998</v>
      </c>
      <c r="GC10" s="16">
        <v>0.26429999999999998</v>
      </c>
      <c r="GD10" s="16">
        <v>0.26429999999999998</v>
      </c>
      <c r="GE10" s="16">
        <v>0.26429999999999998</v>
      </c>
      <c r="GF10" s="16">
        <v>0.26429999999999998</v>
      </c>
      <c r="GG10" s="16">
        <v>0.26429999999999998</v>
      </c>
      <c r="GH10" s="16">
        <v>0.26429999999999998</v>
      </c>
      <c r="GI10" s="16">
        <v>0.26429999999999998</v>
      </c>
      <c r="GJ10" s="16">
        <v>0.26429999999999998</v>
      </c>
      <c r="GK10" s="16">
        <v>0.26429999999999998</v>
      </c>
      <c r="GL10" s="16">
        <v>0.26429999999999998</v>
      </c>
      <c r="GM10" s="16">
        <v>0.26429999999999998</v>
      </c>
      <c r="GN10" s="16">
        <v>0.26429999999999998</v>
      </c>
      <c r="GO10" s="16">
        <v>0.26429999999999998</v>
      </c>
      <c r="GP10" s="16">
        <v>0.26429999999999998</v>
      </c>
      <c r="GQ10" s="16">
        <v>0.26429999999999998</v>
      </c>
    </row>
    <row r="11" spans="1:199" x14ac:dyDescent="0.2">
      <c r="A11" s="16">
        <v>10</v>
      </c>
      <c r="B11" s="16">
        <v>1</v>
      </c>
      <c r="C11" s="16">
        <v>1</v>
      </c>
      <c r="D11" s="16">
        <v>1</v>
      </c>
      <c r="E11" s="16">
        <v>1</v>
      </c>
      <c r="F11" s="16">
        <v>0.98160000000000003</v>
      </c>
      <c r="G11" s="16">
        <v>1.0602</v>
      </c>
      <c r="H11" s="16">
        <v>1.0410999999999999</v>
      </c>
      <c r="I11" s="16">
        <v>0.98509999999999998</v>
      </c>
      <c r="J11" s="16">
        <v>0.94899999999999995</v>
      </c>
      <c r="K11" s="16">
        <v>0.91390000000000005</v>
      </c>
      <c r="L11" s="16">
        <v>0.87980000000000003</v>
      </c>
      <c r="M11" s="16">
        <v>0.8639</v>
      </c>
      <c r="N11" s="16">
        <v>0.84830000000000005</v>
      </c>
      <c r="O11" s="16">
        <v>0.83289999999999997</v>
      </c>
      <c r="P11" s="16">
        <v>0.81779999999999997</v>
      </c>
      <c r="Q11" s="16">
        <v>0.80300000000000005</v>
      </c>
      <c r="R11" s="16">
        <v>0.78849999999999998</v>
      </c>
      <c r="S11" s="16">
        <v>0.77429999999999999</v>
      </c>
      <c r="T11" s="16">
        <v>0.76029999999999998</v>
      </c>
      <c r="U11" s="16">
        <v>0.74660000000000004</v>
      </c>
      <c r="V11" s="16">
        <v>0.73350000000000004</v>
      </c>
      <c r="W11" s="16">
        <v>0.72109999999999996</v>
      </c>
      <c r="X11" s="16">
        <v>0.70940000000000003</v>
      </c>
      <c r="Y11" s="16">
        <v>0.6986</v>
      </c>
      <c r="Z11" s="16">
        <v>0.6885</v>
      </c>
      <c r="AA11" s="16">
        <v>0.67910000000000004</v>
      </c>
      <c r="AB11" s="16">
        <v>0.67020000000000002</v>
      </c>
      <c r="AC11" s="16">
        <v>0.66180000000000005</v>
      </c>
      <c r="AD11" s="16">
        <v>0.65349999999999997</v>
      </c>
      <c r="AE11" s="16">
        <v>0.64539999999999997</v>
      </c>
      <c r="AF11" s="16">
        <v>0.63729999999999998</v>
      </c>
      <c r="AG11" s="16">
        <v>0.62929999999999997</v>
      </c>
      <c r="AH11" s="16">
        <v>0.62150000000000005</v>
      </c>
      <c r="AI11" s="16">
        <v>0.61370000000000002</v>
      </c>
      <c r="AJ11" s="16">
        <v>0.60599999999999998</v>
      </c>
      <c r="AK11" s="16">
        <v>0.59850000000000003</v>
      </c>
      <c r="AL11" s="16">
        <v>0.59099999999999997</v>
      </c>
      <c r="AM11" s="16">
        <v>0.58360000000000001</v>
      </c>
      <c r="AN11" s="16">
        <v>0.57630000000000003</v>
      </c>
      <c r="AO11" s="16">
        <v>0.56910000000000005</v>
      </c>
      <c r="AP11" s="16">
        <v>0.56200000000000006</v>
      </c>
      <c r="AQ11" s="16">
        <v>0.55500000000000005</v>
      </c>
      <c r="AR11" s="16">
        <v>0.54810000000000003</v>
      </c>
      <c r="AS11" s="16">
        <v>0.54120000000000001</v>
      </c>
      <c r="AT11" s="16">
        <v>0.53439999999999999</v>
      </c>
      <c r="AU11" s="16">
        <v>0.52780000000000005</v>
      </c>
      <c r="AV11" s="16">
        <v>0.5212</v>
      </c>
      <c r="AW11" s="16">
        <v>0.51470000000000005</v>
      </c>
      <c r="AX11" s="16">
        <v>0.50819999999999999</v>
      </c>
      <c r="AY11" s="16">
        <v>0.50190000000000001</v>
      </c>
      <c r="AZ11" s="16">
        <v>0.49559999999999998</v>
      </c>
      <c r="BA11" s="16">
        <v>0.4894</v>
      </c>
      <c r="BB11" s="16">
        <v>0.48330000000000001</v>
      </c>
      <c r="BC11" s="16">
        <v>0.4773</v>
      </c>
      <c r="BD11" s="16">
        <v>0.4713</v>
      </c>
      <c r="BE11" s="16">
        <v>0.46539999999999998</v>
      </c>
      <c r="BF11" s="16">
        <v>0.45960000000000001</v>
      </c>
      <c r="BG11" s="16">
        <v>0.45390000000000003</v>
      </c>
      <c r="BH11" s="16">
        <v>0.44819999999999999</v>
      </c>
      <c r="BI11" s="16">
        <v>0.44259999999999999</v>
      </c>
      <c r="BJ11" s="16">
        <v>0.43709999999999999</v>
      </c>
      <c r="BK11" s="16">
        <v>0.43159999999999998</v>
      </c>
      <c r="BL11" s="16">
        <v>0.42620000000000002</v>
      </c>
      <c r="BM11" s="16">
        <v>0.4209</v>
      </c>
      <c r="BN11" s="16">
        <v>0.41560000000000002</v>
      </c>
      <c r="BO11" s="16">
        <v>0.41039999999999999</v>
      </c>
      <c r="BP11" s="16">
        <v>0.40529999999999999</v>
      </c>
      <c r="BQ11" s="16">
        <v>0.4002</v>
      </c>
      <c r="BR11" s="16">
        <v>0.3952</v>
      </c>
      <c r="BS11" s="16">
        <v>0.39029999999999998</v>
      </c>
      <c r="BT11" s="16">
        <v>0.38540000000000002</v>
      </c>
      <c r="BU11" s="16">
        <v>0.38059999999999999</v>
      </c>
      <c r="BV11" s="16">
        <v>0.37580000000000002</v>
      </c>
      <c r="BW11" s="16">
        <v>0.37109999999999999</v>
      </c>
      <c r="BX11" s="16">
        <v>0.36649999999999999</v>
      </c>
      <c r="BY11" s="16">
        <v>0.3619</v>
      </c>
      <c r="BZ11" s="16">
        <v>0.3574</v>
      </c>
      <c r="CA11" s="16">
        <v>0.35289999999999999</v>
      </c>
      <c r="CB11" s="16">
        <v>0.34849999999999998</v>
      </c>
      <c r="CC11" s="16">
        <v>0.34420000000000001</v>
      </c>
      <c r="CD11" s="16">
        <v>0.33989999999999998</v>
      </c>
      <c r="CE11" s="16">
        <v>0.33560000000000001</v>
      </c>
      <c r="CF11" s="16">
        <v>0.33139999999999997</v>
      </c>
      <c r="CG11" s="16">
        <v>0.32729999999999998</v>
      </c>
      <c r="CH11" s="16">
        <v>0.32319999999999999</v>
      </c>
      <c r="CI11" s="16">
        <v>0.31919999999999998</v>
      </c>
      <c r="CJ11" s="16">
        <v>0.31519999999999998</v>
      </c>
      <c r="CK11" s="16">
        <v>0.31119999999999998</v>
      </c>
      <c r="CL11" s="16">
        <v>0.30740000000000001</v>
      </c>
      <c r="CM11" s="16">
        <v>0.30349999999999999</v>
      </c>
      <c r="CN11" s="16">
        <v>0.29970000000000002</v>
      </c>
      <c r="CO11" s="16">
        <v>0.29599999999999999</v>
      </c>
      <c r="CP11" s="16">
        <v>0.2923</v>
      </c>
      <c r="CQ11" s="16">
        <v>0.28860000000000002</v>
      </c>
      <c r="CR11" s="16">
        <v>0.28499999999999998</v>
      </c>
      <c r="CS11" s="16">
        <v>0.28149999999999997</v>
      </c>
      <c r="CT11" s="16">
        <v>0.27789999999999998</v>
      </c>
      <c r="CU11" s="16">
        <v>0.27450000000000002</v>
      </c>
      <c r="CV11" s="16">
        <v>0.27100000000000002</v>
      </c>
      <c r="CW11" s="16">
        <v>0.2676</v>
      </c>
      <c r="CX11" s="16">
        <v>0.26429999999999998</v>
      </c>
      <c r="CY11" s="16">
        <v>0.26429999999999998</v>
      </c>
      <c r="CZ11" s="16">
        <v>0.26429999999999998</v>
      </c>
      <c r="DA11" s="16">
        <v>0.26429999999999998</v>
      </c>
      <c r="DB11" s="16">
        <v>0.26429999999999998</v>
      </c>
      <c r="DC11" s="16">
        <v>0.26429999999999998</v>
      </c>
      <c r="DD11" s="16">
        <v>0.26429999999999998</v>
      </c>
      <c r="DE11" s="16">
        <v>0.26429999999999998</v>
      </c>
      <c r="DF11" s="16">
        <v>0.26429999999999998</v>
      </c>
      <c r="DG11" s="16">
        <v>0.26429999999999998</v>
      </c>
      <c r="DH11" s="16">
        <v>0.26429999999999998</v>
      </c>
      <c r="DI11" s="16">
        <v>0.26429999999999998</v>
      </c>
      <c r="DJ11" s="16">
        <v>0.26429999999999998</v>
      </c>
      <c r="DK11" s="16">
        <v>0.26429999999999998</v>
      </c>
      <c r="DL11" s="16">
        <v>0.26429999999999998</v>
      </c>
      <c r="DM11" s="16">
        <v>0.26429999999999998</v>
      </c>
      <c r="DN11" s="16">
        <v>0.26429999999999998</v>
      </c>
      <c r="DO11" s="16">
        <v>0.26429999999999998</v>
      </c>
      <c r="DP11" s="16">
        <v>0.26429999999999998</v>
      </c>
      <c r="DQ11" s="16">
        <v>0.26429999999999998</v>
      </c>
      <c r="DR11" s="16">
        <v>0.26429999999999998</v>
      </c>
      <c r="DS11" s="16">
        <v>0.26429999999999998</v>
      </c>
      <c r="DT11" s="16">
        <v>0.26429999999999998</v>
      </c>
      <c r="DU11" s="16">
        <v>0.26429999999999998</v>
      </c>
      <c r="DV11" s="16">
        <v>0.26429999999999998</v>
      </c>
      <c r="DW11" s="16">
        <v>0.26429999999999998</v>
      </c>
      <c r="DX11" s="16">
        <v>0.26429999999999998</v>
      </c>
      <c r="DY11" s="16">
        <v>0.26429999999999998</v>
      </c>
      <c r="DZ11" s="16">
        <v>0.26429999999999998</v>
      </c>
      <c r="EA11" s="16">
        <v>0.26429999999999998</v>
      </c>
      <c r="EB11" s="16">
        <v>0.26429999999999998</v>
      </c>
      <c r="EC11" s="16">
        <v>0.26429999999999998</v>
      </c>
      <c r="ED11" s="16">
        <v>0.26429999999999998</v>
      </c>
      <c r="EE11" s="16">
        <v>0.26429999999999998</v>
      </c>
      <c r="EF11" s="16">
        <v>0.26429999999999998</v>
      </c>
      <c r="EG11" s="16">
        <v>0.26429999999999998</v>
      </c>
      <c r="EH11" s="16">
        <v>0.26429999999999998</v>
      </c>
      <c r="EI11" s="16">
        <v>0.26429999999999998</v>
      </c>
      <c r="EJ11" s="16">
        <v>0.26429999999999998</v>
      </c>
      <c r="EK11" s="16">
        <v>0.26429999999999998</v>
      </c>
      <c r="EL11" s="16">
        <v>0.26429999999999998</v>
      </c>
      <c r="EM11" s="16">
        <v>0.26429999999999998</v>
      </c>
      <c r="EN11" s="16">
        <v>0.26429999999999998</v>
      </c>
      <c r="EO11" s="16">
        <v>0.26429999999999998</v>
      </c>
      <c r="EP11" s="16">
        <v>0.26429999999999998</v>
      </c>
      <c r="EQ11" s="16">
        <v>0.26429999999999998</v>
      </c>
      <c r="ER11" s="16">
        <v>0.26429999999999998</v>
      </c>
      <c r="ES11" s="16">
        <v>0.26429999999999998</v>
      </c>
      <c r="ET11" s="16">
        <v>0.26429999999999998</v>
      </c>
      <c r="EU11" s="16">
        <v>0.26429999999999998</v>
      </c>
      <c r="EV11" s="16">
        <v>0.26429999999999998</v>
      </c>
      <c r="EW11" s="16">
        <v>0.26429999999999998</v>
      </c>
      <c r="EX11" s="16">
        <v>0.26429999999999998</v>
      </c>
      <c r="EY11" s="16">
        <v>0.26429999999999998</v>
      </c>
      <c r="EZ11" s="16">
        <v>0.26429999999999998</v>
      </c>
      <c r="FA11" s="16">
        <v>0.26429999999999998</v>
      </c>
      <c r="FB11" s="16">
        <v>0.26429999999999998</v>
      </c>
      <c r="FC11" s="16">
        <v>0.26429999999999998</v>
      </c>
      <c r="FD11" s="16">
        <v>0.26429999999999998</v>
      </c>
      <c r="FE11" s="16">
        <v>0.26429999999999998</v>
      </c>
      <c r="FF11" s="16">
        <v>0.26429999999999998</v>
      </c>
      <c r="FG11" s="16">
        <v>0.26429999999999998</v>
      </c>
      <c r="FH11" s="16">
        <v>0.26429999999999998</v>
      </c>
      <c r="FI11" s="16">
        <v>0.26429999999999998</v>
      </c>
      <c r="FJ11" s="16">
        <v>0.26429999999999998</v>
      </c>
      <c r="FK11" s="16">
        <v>0.26429999999999998</v>
      </c>
      <c r="FL11" s="16">
        <v>0.26429999999999998</v>
      </c>
      <c r="FM11" s="16">
        <v>0.26429999999999998</v>
      </c>
      <c r="FN11" s="16">
        <v>0.26429999999999998</v>
      </c>
      <c r="FO11" s="16">
        <v>0.26429999999999998</v>
      </c>
      <c r="FP11" s="16">
        <v>0.26429999999999998</v>
      </c>
      <c r="FQ11" s="16">
        <v>0.26429999999999998</v>
      </c>
      <c r="FR11" s="16">
        <v>0.26429999999999998</v>
      </c>
      <c r="FS11" s="16">
        <v>0.26429999999999998</v>
      </c>
      <c r="FT11" s="16">
        <v>0.26429999999999998</v>
      </c>
      <c r="FU11" s="16">
        <v>0.26429999999999998</v>
      </c>
      <c r="FV11" s="16">
        <v>0.26429999999999998</v>
      </c>
      <c r="FW11" s="16">
        <v>0.26429999999999998</v>
      </c>
      <c r="FX11" s="16">
        <v>0.26429999999999998</v>
      </c>
      <c r="FY11" s="16">
        <v>0.26429999999999998</v>
      </c>
      <c r="FZ11" s="16">
        <v>0.26429999999999998</v>
      </c>
      <c r="GA11" s="16">
        <v>0.26429999999999998</v>
      </c>
      <c r="GB11" s="16">
        <v>0.26429999999999998</v>
      </c>
      <c r="GC11" s="16">
        <v>0.26429999999999998</v>
      </c>
      <c r="GD11" s="16">
        <v>0.26429999999999998</v>
      </c>
      <c r="GE11" s="16">
        <v>0.26429999999999998</v>
      </c>
      <c r="GF11" s="16">
        <v>0.26429999999999998</v>
      </c>
      <c r="GG11" s="16">
        <v>0.26429999999999998</v>
      </c>
      <c r="GH11" s="16">
        <v>0.26429999999999998</v>
      </c>
      <c r="GI11" s="16">
        <v>0.26429999999999998</v>
      </c>
      <c r="GJ11" s="16">
        <v>0.26429999999999998</v>
      </c>
      <c r="GK11" s="16">
        <v>0.26429999999999998</v>
      </c>
      <c r="GL11" s="16">
        <v>0.26429999999999998</v>
      </c>
      <c r="GM11" s="16">
        <v>0.26429999999999998</v>
      </c>
      <c r="GN11" s="16">
        <v>0.26429999999999998</v>
      </c>
      <c r="GO11" s="16">
        <v>0.26429999999999998</v>
      </c>
      <c r="GP11" s="16">
        <v>0.26429999999999998</v>
      </c>
      <c r="GQ11" s="16">
        <v>0.26429999999999998</v>
      </c>
    </row>
    <row r="12" spans="1:199" x14ac:dyDescent="0.2">
      <c r="A12" s="16">
        <v>11</v>
      </c>
      <c r="B12" s="16">
        <v>1</v>
      </c>
      <c r="C12" s="16">
        <v>1</v>
      </c>
      <c r="D12" s="16">
        <v>1</v>
      </c>
      <c r="E12" s="16">
        <v>1</v>
      </c>
      <c r="F12" s="16">
        <v>0.98160000000000003</v>
      </c>
      <c r="G12" s="16">
        <v>1.0602</v>
      </c>
      <c r="H12" s="16">
        <v>1.0410999999999999</v>
      </c>
      <c r="I12" s="16">
        <v>0.98509999999999998</v>
      </c>
      <c r="J12" s="16">
        <v>0.94899999999999995</v>
      </c>
      <c r="K12" s="16">
        <v>0.91390000000000005</v>
      </c>
      <c r="L12" s="16">
        <v>0.87980000000000003</v>
      </c>
      <c r="M12" s="16">
        <v>0.8639</v>
      </c>
      <c r="N12" s="16">
        <v>0.84830000000000005</v>
      </c>
      <c r="O12" s="16">
        <v>0.83289999999999997</v>
      </c>
      <c r="P12" s="16">
        <v>0.81779999999999997</v>
      </c>
      <c r="Q12" s="16">
        <v>0.80300000000000005</v>
      </c>
      <c r="R12" s="16">
        <v>0.78849999999999998</v>
      </c>
      <c r="S12" s="16">
        <v>0.77429999999999999</v>
      </c>
      <c r="T12" s="16">
        <v>0.76029999999999998</v>
      </c>
      <c r="U12" s="16">
        <v>0.74660000000000004</v>
      </c>
      <c r="V12" s="16">
        <v>0.73350000000000004</v>
      </c>
      <c r="W12" s="16">
        <v>0.72109999999999996</v>
      </c>
      <c r="X12" s="16">
        <v>0.70940000000000003</v>
      </c>
      <c r="Y12" s="16">
        <v>0.6986</v>
      </c>
      <c r="Z12" s="16">
        <v>0.6885</v>
      </c>
      <c r="AA12" s="16">
        <v>0.67910000000000004</v>
      </c>
      <c r="AB12" s="16">
        <v>0.67020000000000002</v>
      </c>
      <c r="AC12" s="16">
        <v>0.66180000000000005</v>
      </c>
      <c r="AD12" s="16">
        <v>0.65349999999999997</v>
      </c>
      <c r="AE12" s="16">
        <v>0.64539999999999997</v>
      </c>
      <c r="AF12" s="16">
        <v>0.63729999999999998</v>
      </c>
      <c r="AG12" s="16">
        <v>0.62929999999999997</v>
      </c>
      <c r="AH12" s="16">
        <v>0.62150000000000005</v>
      </c>
      <c r="AI12" s="16">
        <v>0.61370000000000002</v>
      </c>
      <c r="AJ12" s="16">
        <v>0.60599999999999998</v>
      </c>
      <c r="AK12" s="16">
        <v>0.59850000000000003</v>
      </c>
      <c r="AL12" s="16">
        <v>0.59099999999999997</v>
      </c>
      <c r="AM12" s="16">
        <v>0.58360000000000001</v>
      </c>
      <c r="AN12" s="16">
        <v>0.57630000000000003</v>
      </c>
      <c r="AO12" s="16">
        <v>0.56910000000000005</v>
      </c>
      <c r="AP12" s="16">
        <v>0.56200000000000006</v>
      </c>
      <c r="AQ12" s="16">
        <v>0.55500000000000005</v>
      </c>
      <c r="AR12" s="16">
        <v>0.54810000000000003</v>
      </c>
      <c r="AS12" s="16">
        <v>0.54120000000000001</v>
      </c>
      <c r="AT12" s="16">
        <v>0.53439999999999999</v>
      </c>
      <c r="AU12" s="16">
        <v>0.52780000000000005</v>
      </c>
      <c r="AV12" s="16">
        <v>0.5212</v>
      </c>
      <c r="AW12" s="16">
        <v>0.51470000000000005</v>
      </c>
      <c r="AX12" s="16">
        <v>0.50819999999999999</v>
      </c>
      <c r="AY12" s="16">
        <v>0.50190000000000001</v>
      </c>
      <c r="AZ12" s="16">
        <v>0.49559999999999998</v>
      </c>
      <c r="BA12" s="16">
        <v>0.4894</v>
      </c>
      <c r="BB12" s="16">
        <v>0.48330000000000001</v>
      </c>
      <c r="BC12" s="16">
        <v>0.4773</v>
      </c>
      <c r="BD12" s="16">
        <v>0.4713</v>
      </c>
      <c r="BE12" s="16">
        <v>0.46539999999999998</v>
      </c>
      <c r="BF12" s="16">
        <v>0.45960000000000001</v>
      </c>
      <c r="BG12" s="16">
        <v>0.45390000000000003</v>
      </c>
      <c r="BH12" s="16">
        <v>0.44819999999999999</v>
      </c>
      <c r="BI12" s="16">
        <v>0.44259999999999999</v>
      </c>
      <c r="BJ12" s="16">
        <v>0.43709999999999999</v>
      </c>
      <c r="BK12" s="16">
        <v>0.43159999999999998</v>
      </c>
      <c r="BL12" s="16">
        <v>0.42620000000000002</v>
      </c>
      <c r="BM12" s="16">
        <v>0.4209</v>
      </c>
      <c r="BN12" s="16">
        <v>0.41560000000000002</v>
      </c>
      <c r="BO12" s="16">
        <v>0.41039999999999999</v>
      </c>
      <c r="BP12" s="16">
        <v>0.40529999999999999</v>
      </c>
      <c r="BQ12" s="16">
        <v>0.4002</v>
      </c>
      <c r="BR12" s="16">
        <v>0.3952</v>
      </c>
      <c r="BS12" s="16">
        <v>0.39029999999999998</v>
      </c>
      <c r="BT12" s="16">
        <v>0.38540000000000002</v>
      </c>
      <c r="BU12" s="16">
        <v>0.38059999999999999</v>
      </c>
      <c r="BV12" s="16">
        <v>0.37580000000000002</v>
      </c>
      <c r="BW12" s="16">
        <v>0.37109999999999999</v>
      </c>
      <c r="BX12" s="16">
        <v>0.36649999999999999</v>
      </c>
      <c r="BY12" s="16">
        <v>0.3619</v>
      </c>
      <c r="BZ12" s="16">
        <v>0.3574</v>
      </c>
      <c r="CA12" s="16">
        <v>0.35289999999999999</v>
      </c>
      <c r="CB12" s="16">
        <v>0.34849999999999998</v>
      </c>
      <c r="CC12" s="16">
        <v>0.34420000000000001</v>
      </c>
      <c r="CD12" s="16">
        <v>0.33989999999999998</v>
      </c>
      <c r="CE12" s="16">
        <v>0.33560000000000001</v>
      </c>
      <c r="CF12" s="16">
        <v>0.33139999999999997</v>
      </c>
      <c r="CG12" s="16">
        <v>0.32729999999999998</v>
      </c>
      <c r="CH12" s="16">
        <v>0.32319999999999999</v>
      </c>
      <c r="CI12" s="16">
        <v>0.31919999999999998</v>
      </c>
      <c r="CJ12" s="16">
        <v>0.31519999999999998</v>
      </c>
      <c r="CK12" s="16">
        <v>0.31119999999999998</v>
      </c>
      <c r="CL12" s="16">
        <v>0.30740000000000001</v>
      </c>
      <c r="CM12" s="16">
        <v>0.30349999999999999</v>
      </c>
      <c r="CN12" s="16">
        <v>0.29970000000000002</v>
      </c>
      <c r="CO12" s="16">
        <v>0.29599999999999999</v>
      </c>
      <c r="CP12" s="16">
        <v>0.2923</v>
      </c>
      <c r="CQ12" s="16">
        <v>0.28860000000000002</v>
      </c>
      <c r="CR12" s="16">
        <v>0.28499999999999998</v>
      </c>
      <c r="CS12" s="16">
        <v>0.28149999999999997</v>
      </c>
      <c r="CT12" s="16">
        <v>0.27789999999999998</v>
      </c>
      <c r="CU12" s="16">
        <v>0.27450000000000002</v>
      </c>
      <c r="CV12" s="16">
        <v>0.27100000000000002</v>
      </c>
      <c r="CW12" s="16">
        <v>0.2676</v>
      </c>
      <c r="CX12" s="16">
        <v>0.26429999999999998</v>
      </c>
      <c r="CY12" s="16">
        <v>0.26429999999999998</v>
      </c>
      <c r="CZ12" s="16">
        <v>0.26429999999999998</v>
      </c>
      <c r="DA12" s="16">
        <v>0.26429999999999998</v>
      </c>
      <c r="DB12" s="16">
        <v>0.26429999999999998</v>
      </c>
      <c r="DC12" s="16">
        <v>0.26429999999999998</v>
      </c>
      <c r="DD12" s="16">
        <v>0.26429999999999998</v>
      </c>
      <c r="DE12" s="16">
        <v>0.26429999999999998</v>
      </c>
      <c r="DF12" s="16">
        <v>0.26429999999999998</v>
      </c>
      <c r="DG12" s="16">
        <v>0.26429999999999998</v>
      </c>
      <c r="DH12" s="16">
        <v>0.26429999999999998</v>
      </c>
      <c r="DI12" s="16">
        <v>0.26429999999999998</v>
      </c>
      <c r="DJ12" s="16">
        <v>0.26429999999999998</v>
      </c>
      <c r="DK12" s="16">
        <v>0.26429999999999998</v>
      </c>
      <c r="DL12" s="16">
        <v>0.26429999999999998</v>
      </c>
      <c r="DM12" s="16">
        <v>0.26429999999999998</v>
      </c>
      <c r="DN12" s="16">
        <v>0.26429999999999998</v>
      </c>
      <c r="DO12" s="16">
        <v>0.26429999999999998</v>
      </c>
      <c r="DP12" s="16">
        <v>0.26429999999999998</v>
      </c>
      <c r="DQ12" s="16">
        <v>0.26429999999999998</v>
      </c>
      <c r="DR12" s="16">
        <v>0.26429999999999998</v>
      </c>
      <c r="DS12" s="16">
        <v>0.26429999999999998</v>
      </c>
      <c r="DT12" s="16">
        <v>0.26429999999999998</v>
      </c>
      <c r="DU12" s="16">
        <v>0.26429999999999998</v>
      </c>
      <c r="DV12" s="16">
        <v>0.26429999999999998</v>
      </c>
      <c r="DW12" s="16">
        <v>0.26429999999999998</v>
      </c>
      <c r="DX12" s="16">
        <v>0.26429999999999998</v>
      </c>
      <c r="DY12" s="16">
        <v>0.26429999999999998</v>
      </c>
      <c r="DZ12" s="16">
        <v>0.26429999999999998</v>
      </c>
      <c r="EA12" s="16">
        <v>0.26429999999999998</v>
      </c>
      <c r="EB12" s="16">
        <v>0.26429999999999998</v>
      </c>
      <c r="EC12" s="16">
        <v>0.26429999999999998</v>
      </c>
      <c r="ED12" s="16">
        <v>0.26429999999999998</v>
      </c>
      <c r="EE12" s="16">
        <v>0.26429999999999998</v>
      </c>
      <c r="EF12" s="16">
        <v>0.26429999999999998</v>
      </c>
      <c r="EG12" s="16">
        <v>0.26429999999999998</v>
      </c>
      <c r="EH12" s="16">
        <v>0.26429999999999998</v>
      </c>
      <c r="EI12" s="16">
        <v>0.26429999999999998</v>
      </c>
      <c r="EJ12" s="16">
        <v>0.26429999999999998</v>
      </c>
      <c r="EK12" s="16">
        <v>0.26429999999999998</v>
      </c>
      <c r="EL12" s="16">
        <v>0.26429999999999998</v>
      </c>
      <c r="EM12" s="16">
        <v>0.26429999999999998</v>
      </c>
      <c r="EN12" s="16">
        <v>0.26429999999999998</v>
      </c>
      <c r="EO12" s="16">
        <v>0.26429999999999998</v>
      </c>
      <c r="EP12" s="16">
        <v>0.26429999999999998</v>
      </c>
      <c r="EQ12" s="16">
        <v>0.26429999999999998</v>
      </c>
      <c r="ER12" s="16">
        <v>0.26429999999999998</v>
      </c>
      <c r="ES12" s="16">
        <v>0.26429999999999998</v>
      </c>
      <c r="ET12" s="16">
        <v>0.26429999999999998</v>
      </c>
      <c r="EU12" s="16">
        <v>0.26429999999999998</v>
      </c>
      <c r="EV12" s="16">
        <v>0.26429999999999998</v>
      </c>
      <c r="EW12" s="16">
        <v>0.26429999999999998</v>
      </c>
      <c r="EX12" s="16">
        <v>0.26429999999999998</v>
      </c>
      <c r="EY12" s="16">
        <v>0.26429999999999998</v>
      </c>
      <c r="EZ12" s="16">
        <v>0.26429999999999998</v>
      </c>
      <c r="FA12" s="16">
        <v>0.26429999999999998</v>
      </c>
      <c r="FB12" s="16">
        <v>0.26429999999999998</v>
      </c>
      <c r="FC12" s="16">
        <v>0.26429999999999998</v>
      </c>
      <c r="FD12" s="16">
        <v>0.26429999999999998</v>
      </c>
      <c r="FE12" s="16">
        <v>0.26429999999999998</v>
      </c>
      <c r="FF12" s="16">
        <v>0.26429999999999998</v>
      </c>
      <c r="FG12" s="16">
        <v>0.26429999999999998</v>
      </c>
      <c r="FH12" s="16">
        <v>0.26429999999999998</v>
      </c>
      <c r="FI12" s="16">
        <v>0.26429999999999998</v>
      </c>
      <c r="FJ12" s="16">
        <v>0.26429999999999998</v>
      </c>
      <c r="FK12" s="16">
        <v>0.26429999999999998</v>
      </c>
      <c r="FL12" s="16">
        <v>0.26429999999999998</v>
      </c>
      <c r="FM12" s="16">
        <v>0.26429999999999998</v>
      </c>
      <c r="FN12" s="16">
        <v>0.26429999999999998</v>
      </c>
      <c r="FO12" s="16">
        <v>0.26429999999999998</v>
      </c>
      <c r="FP12" s="16">
        <v>0.26429999999999998</v>
      </c>
      <c r="FQ12" s="16">
        <v>0.26429999999999998</v>
      </c>
      <c r="FR12" s="16">
        <v>0.26429999999999998</v>
      </c>
      <c r="FS12" s="16">
        <v>0.26429999999999998</v>
      </c>
      <c r="FT12" s="16">
        <v>0.26429999999999998</v>
      </c>
      <c r="FU12" s="16">
        <v>0.26429999999999998</v>
      </c>
      <c r="FV12" s="16">
        <v>0.26429999999999998</v>
      </c>
      <c r="FW12" s="16">
        <v>0.26429999999999998</v>
      </c>
      <c r="FX12" s="16">
        <v>0.26429999999999998</v>
      </c>
      <c r="FY12" s="16">
        <v>0.26429999999999998</v>
      </c>
      <c r="FZ12" s="16">
        <v>0.26429999999999998</v>
      </c>
      <c r="GA12" s="16">
        <v>0.26429999999999998</v>
      </c>
      <c r="GB12" s="16">
        <v>0.26429999999999998</v>
      </c>
      <c r="GC12" s="16">
        <v>0.26429999999999998</v>
      </c>
      <c r="GD12" s="16">
        <v>0.26429999999999998</v>
      </c>
      <c r="GE12" s="16">
        <v>0.26429999999999998</v>
      </c>
      <c r="GF12" s="16">
        <v>0.26429999999999998</v>
      </c>
      <c r="GG12" s="16">
        <v>0.26429999999999998</v>
      </c>
      <c r="GH12" s="16">
        <v>0.26429999999999998</v>
      </c>
      <c r="GI12" s="16">
        <v>0.26429999999999998</v>
      </c>
      <c r="GJ12" s="16">
        <v>0.26429999999999998</v>
      </c>
      <c r="GK12" s="16">
        <v>0.26429999999999998</v>
      </c>
      <c r="GL12" s="16">
        <v>0.26429999999999998</v>
      </c>
      <c r="GM12" s="16">
        <v>0.26429999999999998</v>
      </c>
      <c r="GN12" s="16">
        <v>0.26429999999999998</v>
      </c>
      <c r="GO12" s="16">
        <v>0.26429999999999998</v>
      </c>
      <c r="GP12" s="16">
        <v>0.26429999999999998</v>
      </c>
      <c r="GQ12" s="16">
        <v>0.26429999999999998</v>
      </c>
    </row>
    <row r="13" spans="1:199" x14ac:dyDescent="0.2">
      <c r="A13" s="16">
        <v>12</v>
      </c>
      <c r="B13" s="16">
        <v>1</v>
      </c>
      <c r="C13" s="16">
        <v>1</v>
      </c>
      <c r="D13" s="16">
        <v>1</v>
      </c>
      <c r="E13" s="16">
        <v>1</v>
      </c>
      <c r="F13" s="16">
        <v>0.98160000000000003</v>
      </c>
      <c r="G13" s="16">
        <v>1.0602</v>
      </c>
      <c r="H13" s="16">
        <v>1.0410999999999999</v>
      </c>
      <c r="I13" s="16">
        <v>0.98509999999999998</v>
      </c>
      <c r="J13" s="16">
        <v>0.94899999999999995</v>
      </c>
      <c r="K13" s="16">
        <v>0.91390000000000005</v>
      </c>
      <c r="L13" s="16">
        <v>0.87980000000000003</v>
      </c>
      <c r="M13" s="16">
        <v>0.8639</v>
      </c>
      <c r="N13" s="16">
        <v>0.84830000000000005</v>
      </c>
      <c r="O13" s="16">
        <v>0.83289999999999997</v>
      </c>
      <c r="P13" s="16">
        <v>0.81779999999999997</v>
      </c>
      <c r="Q13" s="16">
        <v>0.80300000000000005</v>
      </c>
      <c r="R13" s="16">
        <v>0.78849999999999998</v>
      </c>
      <c r="S13" s="16">
        <v>0.77429999999999999</v>
      </c>
      <c r="T13" s="16">
        <v>0.76029999999999998</v>
      </c>
      <c r="U13" s="16">
        <v>0.74660000000000004</v>
      </c>
      <c r="V13" s="16">
        <v>0.73350000000000004</v>
      </c>
      <c r="W13" s="16">
        <v>0.72109999999999996</v>
      </c>
      <c r="X13" s="16">
        <v>0.70940000000000003</v>
      </c>
      <c r="Y13" s="16">
        <v>0.6986</v>
      </c>
      <c r="Z13" s="16">
        <v>0.6885</v>
      </c>
      <c r="AA13" s="16">
        <v>0.67910000000000004</v>
      </c>
      <c r="AB13" s="16">
        <v>0.67020000000000002</v>
      </c>
      <c r="AC13" s="16">
        <v>0.66180000000000005</v>
      </c>
      <c r="AD13" s="16">
        <v>0.65349999999999997</v>
      </c>
      <c r="AE13" s="16">
        <v>0.64539999999999997</v>
      </c>
      <c r="AF13" s="16">
        <v>0.63729999999999998</v>
      </c>
      <c r="AG13" s="16">
        <v>0.62929999999999997</v>
      </c>
      <c r="AH13" s="16">
        <v>0.62150000000000005</v>
      </c>
      <c r="AI13" s="16">
        <v>0.61370000000000002</v>
      </c>
      <c r="AJ13" s="16">
        <v>0.60599999999999998</v>
      </c>
      <c r="AK13" s="16">
        <v>0.59850000000000003</v>
      </c>
      <c r="AL13" s="16">
        <v>0.59099999999999997</v>
      </c>
      <c r="AM13" s="16">
        <v>0.58360000000000001</v>
      </c>
      <c r="AN13" s="16">
        <v>0.57630000000000003</v>
      </c>
      <c r="AO13" s="16">
        <v>0.56910000000000005</v>
      </c>
      <c r="AP13" s="16">
        <v>0.56200000000000006</v>
      </c>
      <c r="AQ13" s="16">
        <v>0.55500000000000005</v>
      </c>
      <c r="AR13" s="16">
        <v>0.54810000000000003</v>
      </c>
      <c r="AS13" s="16">
        <v>0.54120000000000001</v>
      </c>
      <c r="AT13" s="16">
        <v>0.53439999999999999</v>
      </c>
      <c r="AU13" s="16">
        <v>0.52780000000000005</v>
      </c>
      <c r="AV13" s="16">
        <v>0.5212</v>
      </c>
      <c r="AW13" s="16">
        <v>0.51470000000000005</v>
      </c>
      <c r="AX13" s="16">
        <v>0.50819999999999999</v>
      </c>
      <c r="AY13" s="16">
        <v>0.50190000000000001</v>
      </c>
      <c r="AZ13" s="16">
        <v>0.49559999999999998</v>
      </c>
      <c r="BA13" s="16">
        <v>0.4894</v>
      </c>
      <c r="BB13" s="16">
        <v>0.48330000000000001</v>
      </c>
      <c r="BC13" s="16">
        <v>0.4773</v>
      </c>
      <c r="BD13" s="16">
        <v>0.4713</v>
      </c>
      <c r="BE13" s="16">
        <v>0.46539999999999998</v>
      </c>
      <c r="BF13" s="16">
        <v>0.45960000000000001</v>
      </c>
      <c r="BG13" s="16">
        <v>0.45390000000000003</v>
      </c>
      <c r="BH13" s="16">
        <v>0.44819999999999999</v>
      </c>
      <c r="BI13" s="16">
        <v>0.44259999999999999</v>
      </c>
      <c r="BJ13" s="16">
        <v>0.43709999999999999</v>
      </c>
      <c r="BK13" s="16">
        <v>0.43159999999999998</v>
      </c>
      <c r="BL13" s="16">
        <v>0.42620000000000002</v>
      </c>
      <c r="BM13" s="16">
        <v>0.4209</v>
      </c>
      <c r="BN13" s="16">
        <v>0.41560000000000002</v>
      </c>
      <c r="BO13" s="16">
        <v>0.41039999999999999</v>
      </c>
      <c r="BP13" s="16">
        <v>0.40529999999999999</v>
      </c>
      <c r="BQ13" s="16">
        <v>0.4002</v>
      </c>
      <c r="BR13" s="16">
        <v>0.3952</v>
      </c>
      <c r="BS13" s="16">
        <v>0.39029999999999998</v>
      </c>
      <c r="BT13" s="16">
        <v>0.38540000000000002</v>
      </c>
      <c r="BU13" s="16">
        <v>0.38059999999999999</v>
      </c>
      <c r="BV13" s="16">
        <v>0.37580000000000002</v>
      </c>
      <c r="BW13" s="16">
        <v>0.37109999999999999</v>
      </c>
      <c r="BX13" s="16">
        <v>0.36649999999999999</v>
      </c>
      <c r="BY13" s="16">
        <v>0.3619</v>
      </c>
      <c r="BZ13" s="16">
        <v>0.3574</v>
      </c>
      <c r="CA13" s="16">
        <v>0.35289999999999999</v>
      </c>
      <c r="CB13" s="16">
        <v>0.34849999999999998</v>
      </c>
      <c r="CC13" s="16">
        <v>0.34420000000000001</v>
      </c>
      <c r="CD13" s="16">
        <v>0.33989999999999998</v>
      </c>
      <c r="CE13" s="16">
        <v>0.33560000000000001</v>
      </c>
      <c r="CF13" s="16">
        <v>0.33139999999999997</v>
      </c>
      <c r="CG13" s="16">
        <v>0.32729999999999998</v>
      </c>
      <c r="CH13" s="16">
        <v>0.32319999999999999</v>
      </c>
      <c r="CI13" s="16">
        <v>0.31919999999999998</v>
      </c>
      <c r="CJ13" s="16">
        <v>0.31519999999999998</v>
      </c>
      <c r="CK13" s="16">
        <v>0.31119999999999998</v>
      </c>
      <c r="CL13" s="16">
        <v>0.30740000000000001</v>
      </c>
      <c r="CM13" s="16">
        <v>0.30349999999999999</v>
      </c>
      <c r="CN13" s="16">
        <v>0.29970000000000002</v>
      </c>
      <c r="CO13" s="16">
        <v>0.29599999999999999</v>
      </c>
      <c r="CP13" s="16">
        <v>0.2923</v>
      </c>
      <c r="CQ13" s="16">
        <v>0.28860000000000002</v>
      </c>
      <c r="CR13" s="16">
        <v>0.28499999999999998</v>
      </c>
      <c r="CS13" s="16">
        <v>0.28149999999999997</v>
      </c>
      <c r="CT13" s="16">
        <v>0.27789999999999998</v>
      </c>
      <c r="CU13" s="16">
        <v>0.27450000000000002</v>
      </c>
      <c r="CV13" s="16">
        <v>0.27100000000000002</v>
      </c>
      <c r="CW13" s="16">
        <v>0.2676</v>
      </c>
      <c r="CX13" s="16">
        <v>0.26429999999999998</v>
      </c>
      <c r="CY13" s="16">
        <v>0.26429999999999998</v>
      </c>
      <c r="CZ13" s="16">
        <v>0.26429999999999998</v>
      </c>
      <c r="DA13" s="16">
        <v>0.26429999999999998</v>
      </c>
      <c r="DB13" s="16">
        <v>0.26429999999999998</v>
      </c>
      <c r="DC13" s="16">
        <v>0.26429999999999998</v>
      </c>
      <c r="DD13" s="16">
        <v>0.26429999999999998</v>
      </c>
      <c r="DE13" s="16">
        <v>0.26429999999999998</v>
      </c>
      <c r="DF13" s="16">
        <v>0.26429999999999998</v>
      </c>
      <c r="DG13" s="16">
        <v>0.26429999999999998</v>
      </c>
      <c r="DH13" s="16">
        <v>0.26429999999999998</v>
      </c>
      <c r="DI13" s="16">
        <v>0.26429999999999998</v>
      </c>
      <c r="DJ13" s="16">
        <v>0.26429999999999998</v>
      </c>
      <c r="DK13" s="16">
        <v>0.26429999999999998</v>
      </c>
      <c r="DL13" s="16">
        <v>0.26429999999999998</v>
      </c>
      <c r="DM13" s="16">
        <v>0.26429999999999998</v>
      </c>
      <c r="DN13" s="16">
        <v>0.26429999999999998</v>
      </c>
      <c r="DO13" s="16">
        <v>0.26429999999999998</v>
      </c>
      <c r="DP13" s="16">
        <v>0.26429999999999998</v>
      </c>
      <c r="DQ13" s="16">
        <v>0.26429999999999998</v>
      </c>
      <c r="DR13" s="16">
        <v>0.26429999999999998</v>
      </c>
      <c r="DS13" s="16">
        <v>0.26429999999999998</v>
      </c>
      <c r="DT13" s="16">
        <v>0.26429999999999998</v>
      </c>
      <c r="DU13" s="16">
        <v>0.26429999999999998</v>
      </c>
      <c r="DV13" s="16">
        <v>0.26429999999999998</v>
      </c>
      <c r="DW13" s="16">
        <v>0.26429999999999998</v>
      </c>
      <c r="DX13" s="16">
        <v>0.26429999999999998</v>
      </c>
      <c r="DY13" s="16">
        <v>0.26429999999999998</v>
      </c>
      <c r="DZ13" s="16">
        <v>0.26429999999999998</v>
      </c>
      <c r="EA13" s="16">
        <v>0.26429999999999998</v>
      </c>
      <c r="EB13" s="16">
        <v>0.26429999999999998</v>
      </c>
      <c r="EC13" s="16">
        <v>0.26429999999999998</v>
      </c>
      <c r="ED13" s="16">
        <v>0.26429999999999998</v>
      </c>
      <c r="EE13" s="16">
        <v>0.26429999999999998</v>
      </c>
      <c r="EF13" s="16">
        <v>0.26429999999999998</v>
      </c>
      <c r="EG13" s="16">
        <v>0.26429999999999998</v>
      </c>
      <c r="EH13" s="16">
        <v>0.26429999999999998</v>
      </c>
      <c r="EI13" s="16">
        <v>0.26429999999999998</v>
      </c>
      <c r="EJ13" s="16">
        <v>0.26429999999999998</v>
      </c>
      <c r="EK13" s="16">
        <v>0.26429999999999998</v>
      </c>
      <c r="EL13" s="16">
        <v>0.26429999999999998</v>
      </c>
      <c r="EM13" s="16">
        <v>0.26429999999999998</v>
      </c>
      <c r="EN13" s="16">
        <v>0.26429999999999998</v>
      </c>
      <c r="EO13" s="16">
        <v>0.26429999999999998</v>
      </c>
      <c r="EP13" s="16">
        <v>0.26429999999999998</v>
      </c>
      <c r="EQ13" s="16">
        <v>0.26429999999999998</v>
      </c>
      <c r="ER13" s="16">
        <v>0.26429999999999998</v>
      </c>
      <c r="ES13" s="16">
        <v>0.26429999999999998</v>
      </c>
      <c r="ET13" s="16">
        <v>0.26429999999999998</v>
      </c>
      <c r="EU13" s="16">
        <v>0.26429999999999998</v>
      </c>
      <c r="EV13" s="16">
        <v>0.26429999999999998</v>
      </c>
      <c r="EW13" s="16">
        <v>0.26429999999999998</v>
      </c>
      <c r="EX13" s="16">
        <v>0.26429999999999998</v>
      </c>
      <c r="EY13" s="16">
        <v>0.26429999999999998</v>
      </c>
      <c r="EZ13" s="16">
        <v>0.26429999999999998</v>
      </c>
      <c r="FA13" s="16">
        <v>0.26429999999999998</v>
      </c>
      <c r="FB13" s="16">
        <v>0.26429999999999998</v>
      </c>
      <c r="FC13" s="16">
        <v>0.26429999999999998</v>
      </c>
      <c r="FD13" s="16">
        <v>0.26429999999999998</v>
      </c>
      <c r="FE13" s="16">
        <v>0.26429999999999998</v>
      </c>
      <c r="FF13" s="16">
        <v>0.26429999999999998</v>
      </c>
      <c r="FG13" s="16">
        <v>0.26429999999999998</v>
      </c>
      <c r="FH13" s="16">
        <v>0.26429999999999998</v>
      </c>
      <c r="FI13" s="16">
        <v>0.26429999999999998</v>
      </c>
      <c r="FJ13" s="16">
        <v>0.26429999999999998</v>
      </c>
      <c r="FK13" s="16">
        <v>0.26429999999999998</v>
      </c>
      <c r="FL13" s="16">
        <v>0.26429999999999998</v>
      </c>
      <c r="FM13" s="16">
        <v>0.26429999999999998</v>
      </c>
      <c r="FN13" s="16">
        <v>0.26429999999999998</v>
      </c>
      <c r="FO13" s="16">
        <v>0.26429999999999998</v>
      </c>
      <c r="FP13" s="16">
        <v>0.26429999999999998</v>
      </c>
      <c r="FQ13" s="16">
        <v>0.26429999999999998</v>
      </c>
      <c r="FR13" s="16">
        <v>0.26429999999999998</v>
      </c>
      <c r="FS13" s="16">
        <v>0.26429999999999998</v>
      </c>
      <c r="FT13" s="16">
        <v>0.26429999999999998</v>
      </c>
      <c r="FU13" s="16">
        <v>0.26429999999999998</v>
      </c>
      <c r="FV13" s="16">
        <v>0.26429999999999998</v>
      </c>
      <c r="FW13" s="16">
        <v>0.26429999999999998</v>
      </c>
      <c r="FX13" s="16">
        <v>0.26429999999999998</v>
      </c>
      <c r="FY13" s="16">
        <v>0.26429999999999998</v>
      </c>
      <c r="FZ13" s="16">
        <v>0.26429999999999998</v>
      </c>
      <c r="GA13" s="16">
        <v>0.26429999999999998</v>
      </c>
      <c r="GB13" s="16">
        <v>0.26429999999999998</v>
      </c>
      <c r="GC13" s="16">
        <v>0.26429999999999998</v>
      </c>
      <c r="GD13" s="16">
        <v>0.26429999999999998</v>
      </c>
      <c r="GE13" s="16">
        <v>0.26429999999999998</v>
      </c>
      <c r="GF13" s="16">
        <v>0.26429999999999998</v>
      </c>
      <c r="GG13" s="16">
        <v>0.26429999999999998</v>
      </c>
      <c r="GH13" s="16">
        <v>0.26429999999999998</v>
      </c>
      <c r="GI13" s="16">
        <v>0.26429999999999998</v>
      </c>
      <c r="GJ13" s="16">
        <v>0.26429999999999998</v>
      </c>
      <c r="GK13" s="16">
        <v>0.26429999999999998</v>
      </c>
      <c r="GL13" s="16">
        <v>0.26429999999999998</v>
      </c>
      <c r="GM13" s="16">
        <v>0.26429999999999998</v>
      </c>
      <c r="GN13" s="16">
        <v>0.26429999999999998</v>
      </c>
      <c r="GO13" s="16">
        <v>0.26429999999999998</v>
      </c>
      <c r="GP13" s="16">
        <v>0.26429999999999998</v>
      </c>
      <c r="GQ13" s="16">
        <v>0.26429999999999998</v>
      </c>
    </row>
    <row r="14" spans="1:199" x14ac:dyDescent="0.2">
      <c r="A14" s="16">
        <v>13</v>
      </c>
      <c r="B14" s="16">
        <v>1</v>
      </c>
      <c r="C14" s="16">
        <v>1</v>
      </c>
      <c r="D14" s="16">
        <v>1</v>
      </c>
      <c r="E14" s="16">
        <v>1</v>
      </c>
      <c r="F14" s="16">
        <v>0.98160000000000003</v>
      </c>
      <c r="G14" s="16">
        <v>1.0602</v>
      </c>
      <c r="H14" s="16">
        <v>1.0410999999999999</v>
      </c>
      <c r="I14" s="16">
        <v>0.98509999999999998</v>
      </c>
      <c r="J14" s="16">
        <v>0.94899999999999995</v>
      </c>
      <c r="K14" s="16">
        <v>0.91390000000000005</v>
      </c>
      <c r="L14" s="16">
        <v>0.87980000000000003</v>
      </c>
      <c r="M14" s="16">
        <v>0.8639</v>
      </c>
      <c r="N14" s="16">
        <v>0.84830000000000005</v>
      </c>
      <c r="O14" s="16">
        <v>0.83289999999999997</v>
      </c>
      <c r="P14" s="16">
        <v>0.81779999999999997</v>
      </c>
      <c r="Q14" s="16">
        <v>0.80300000000000005</v>
      </c>
      <c r="R14" s="16">
        <v>0.78849999999999998</v>
      </c>
      <c r="S14" s="16">
        <v>0.77429999999999999</v>
      </c>
      <c r="T14" s="16">
        <v>0.76029999999999998</v>
      </c>
      <c r="U14" s="16">
        <v>0.74660000000000004</v>
      </c>
      <c r="V14" s="16">
        <v>0.73350000000000004</v>
      </c>
      <c r="W14" s="16">
        <v>0.72109999999999996</v>
      </c>
      <c r="X14" s="16">
        <v>0.70940000000000003</v>
      </c>
      <c r="Y14" s="16">
        <v>0.6986</v>
      </c>
      <c r="Z14" s="16">
        <v>0.6885</v>
      </c>
      <c r="AA14" s="16">
        <v>0.67910000000000004</v>
      </c>
      <c r="AB14" s="16">
        <v>0.67020000000000002</v>
      </c>
      <c r="AC14" s="16">
        <v>0.66180000000000005</v>
      </c>
      <c r="AD14" s="16">
        <v>0.65349999999999997</v>
      </c>
      <c r="AE14" s="16">
        <v>0.64539999999999997</v>
      </c>
      <c r="AF14" s="16">
        <v>0.63729999999999998</v>
      </c>
      <c r="AG14" s="16">
        <v>0.62929999999999997</v>
      </c>
      <c r="AH14" s="16">
        <v>0.62150000000000005</v>
      </c>
      <c r="AI14" s="16">
        <v>0.61370000000000002</v>
      </c>
      <c r="AJ14" s="16">
        <v>0.60599999999999998</v>
      </c>
      <c r="AK14" s="16">
        <v>0.59850000000000003</v>
      </c>
      <c r="AL14" s="16">
        <v>0.59099999999999997</v>
      </c>
      <c r="AM14" s="16">
        <v>0.58360000000000001</v>
      </c>
      <c r="AN14" s="16">
        <v>0.57630000000000003</v>
      </c>
      <c r="AO14" s="16">
        <v>0.56910000000000005</v>
      </c>
      <c r="AP14" s="16">
        <v>0.56200000000000006</v>
      </c>
      <c r="AQ14" s="16">
        <v>0.55500000000000005</v>
      </c>
      <c r="AR14" s="16">
        <v>0.54810000000000003</v>
      </c>
      <c r="AS14" s="16">
        <v>0.54120000000000001</v>
      </c>
      <c r="AT14" s="16">
        <v>0.53439999999999999</v>
      </c>
      <c r="AU14" s="16">
        <v>0.52780000000000005</v>
      </c>
      <c r="AV14" s="16">
        <v>0.5212</v>
      </c>
      <c r="AW14" s="16">
        <v>0.51470000000000005</v>
      </c>
      <c r="AX14" s="16">
        <v>0.50819999999999999</v>
      </c>
      <c r="AY14" s="16">
        <v>0.50190000000000001</v>
      </c>
      <c r="AZ14" s="16">
        <v>0.49559999999999998</v>
      </c>
      <c r="BA14" s="16">
        <v>0.4894</v>
      </c>
      <c r="BB14" s="16">
        <v>0.48330000000000001</v>
      </c>
      <c r="BC14" s="16">
        <v>0.4773</v>
      </c>
      <c r="BD14" s="16">
        <v>0.4713</v>
      </c>
      <c r="BE14" s="16">
        <v>0.46539999999999998</v>
      </c>
      <c r="BF14" s="16">
        <v>0.45960000000000001</v>
      </c>
      <c r="BG14" s="16">
        <v>0.45390000000000003</v>
      </c>
      <c r="BH14" s="16">
        <v>0.44819999999999999</v>
      </c>
      <c r="BI14" s="16">
        <v>0.44259999999999999</v>
      </c>
      <c r="BJ14" s="16">
        <v>0.43709999999999999</v>
      </c>
      <c r="BK14" s="16">
        <v>0.43159999999999998</v>
      </c>
      <c r="BL14" s="16">
        <v>0.42620000000000002</v>
      </c>
      <c r="BM14" s="16">
        <v>0.4209</v>
      </c>
      <c r="BN14" s="16">
        <v>0.41560000000000002</v>
      </c>
      <c r="BO14" s="16">
        <v>0.41039999999999999</v>
      </c>
      <c r="BP14" s="16">
        <v>0.40529999999999999</v>
      </c>
      <c r="BQ14" s="16">
        <v>0.4002</v>
      </c>
      <c r="BR14" s="16">
        <v>0.3952</v>
      </c>
      <c r="BS14" s="16">
        <v>0.39029999999999998</v>
      </c>
      <c r="BT14" s="16">
        <v>0.38540000000000002</v>
      </c>
      <c r="BU14" s="16">
        <v>0.38059999999999999</v>
      </c>
      <c r="BV14" s="16">
        <v>0.37580000000000002</v>
      </c>
      <c r="BW14" s="16">
        <v>0.37109999999999999</v>
      </c>
      <c r="BX14" s="16">
        <v>0.36649999999999999</v>
      </c>
      <c r="BY14" s="16">
        <v>0.3619</v>
      </c>
      <c r="BZ14" s="16">
        <v>0.3574</v>
      </c>
      <c r="CA14" s="16">
        <v>0.35289999999999999</v>
      </c>
      <c r="CB14" s="16">
        <v>0.34849999999999998</v>
      </c>
      <c r="CC14" s="16">
        <v>0.34420000000000001</v>
      </c>
      <c r="CD14" s="16">
        <v>0.33989999999999998</v>
      </c>
      <c r="CE14" s="16">
        <v>0.33560000000000001</v>
      </c>
      <c r="CF14" s="16">
        <v>0.33139999999999997</v>
      </c>
      <c r="CG14" s="16">
        <v>0.32729999999999998</v>
      </c>
      <c r="CH14" s="16">
        <v>0.32319999999999999</v>
      </c>
      <c r="CI14" s="16">
        <v>0.31919999999999998</v>
      </c>
      <c r="CJ14" s="16">
        <v>0.31519999999999998</v>
      </c>
      <c r="CK14" s="16">
        <v>0.31119999999999998</v>
      </c>
      <c r="CL14" s="16">
        <v>0.30740000000000001</v>
      </c>
      <c r="CM14" s="16">
        <v>0.30349999999999999</v>
      </c>
      <c r="CN14" s="16">
        <v>0.29970000000000002</v>
      </c>
      <c r="CO14" s="16">
        <v>0.29599999999999999</v>
      </c>
      <c r="CP14" s="16">
        <v>0.2923</v>
      </c>
      <c r="CQ14" s="16">
        <v>0.28860000000000002</v>
      </c>
      <c r="CR14" s="16">
        <v>0.28499999999999998</v>
      </c>
      <c r="CS14" s="16">
        <v>0.28149999999999997</v>
      </c>
      <c r="CT14" s="16">
        <v>0.27789999999999998</v>
      </c>
      <c r="CU14" s="16">
        <v>0.27450000000000002</v>
      </c>
      <c r="CV14" s="16">
        <v>0.27100000000000002</v>
      </c>
      <c r="CW14" s="16">
        <v>0.2676</v>
      </c>
      <c r="CX14" s="16">
        <v>0.26429999999999998</v>
      </c>
      <c r="CY14" s="16">
        <v>0.26429999999999998</v>
      </c>
      <c r="CZ14" s="16">
        <v>0.26429999999999998</v>
      </c>
      <c r="DA14" s="16">
        <v>0.26429999999999998</v>
      </c>
      <c r="DB14" s="16">
        <v>0.26429999999999998</v>
      </c>
      <c r="DC14" s="16">
        <v>0.26429999999999998</v>
      </c>
      <c r="DD14" s="16">
        <v>0.26429999999999998</v>
      </c>
      <c r="DE14" s="16">
        <v>0.26429999999999998</v>
      </c>
      <c r="DF14" s="16">
        <v>0.26429999999999998</v>
      </c>
      <c r="DG14" s="16">
        <v>0.26429999999999998</v>
      </c>
      <c r="DH14" s="16">
        <v>0.26429999999999998</v>
      </c>
      <c r="DI14" s="16">
        <v>0.26429999999999998</v>
      </c>
      <c r="DJ14" s="16">
        <v>0.26429999999999998</v>
      </c>
      <c r="DK14" s="16">
        <v>0.26429999999999998</v>
      </c>
      <c r="DL14" s="16">
        <v>0.26429999999999998</v>
      </c>
      <c r="DM14" s="16">
        <v>0.26429999999999998</v>
      </c>
      <c r="DN14" s="16">
        <v>0.26429999999999998</v>
      </c>
      <c r="DO14" s="16">
        <v>0.26429999999999998</v>
      </c>
      <c r="DP14" s="16">
        <v>0.26429999999999998</v>
      </c>
      <c r="DQ14" s="16">
        <v>0.26429999999999998</v>
      </c>
      <c r="DR14" s="16">
        <v>0.26429999999999998</v>
      </c>
      <c r="DS14" s="16">
        <v>0.26429999999999998</v>
      </c>
      <c r="DT14" s="16">
        <v>0.26429999999999998</v>
      </c>
      <c r="DU14" s="16">
        <v>0.26429999999999998</v>
      </c>
      <c r="DV14" s="16">
        <v>0.26429999999999998</v>
      </c>
      <c r="DW14" s="16">
        <v>0.26429999999999998</v>
      </c>
      <c r="DX14" s="16">
        <v>0.26429999999999998</v>
      </c>
      <c r="DY14" s="16">
        <v>0.26429999999999998</v>
      </c>
      <c r="DZ14" s="16">
        <v>0.26429999999999998</v>
      </c>
      <c r="EA14" s="16">
        <v>0.26429999999999998</v>
      </c>
      <c r="EB14" s="16">
        <v>0.26429999999999998</v>
      </c>
      <c r="EC14" s="16">
        <v>0.26429999999999998</v>
      </c>
      <c r="ED14" s="16">
        <v>0.26429999999999998</v>
      </c>
      <c r="EE14" s="16">
        <v>0.26429999999999998</v>
      </c>
      <c r="EF14" s="16">
        <v>0.26429999999999998</v>
      </c>
      <c r="EG14" s="16">
        <v>0.26429999999999998</v>
      </c>
      <c r="EH14" s="16">
        <v>0.26429999999999998</v>
      </c>
      <c r="EI14" s="16">
        <v>0.26429999999999998</v>
      </c>
      <c r="EJ14" s="16">
        <v>0.26429999999999998</v>
      </c>
      <c r="EK14" s="16">
        <v>0.26429999999999998</v>
      </c>
      <c r="EL14" s="16">
        <v>0.26429999999999998</v>
      </c>
      <c r="EM14" s="16">
        <v>0.26429999999999998</v>
      </c>
      <c r="EN14" s="16">
        <v>0.26429999999999998</v>
      </c>
      <c r="EO14" s="16">
        <v>0.26429999999999998</v>
      </c>
      <c r="EP14" s="16">
        <v>0.26429999999999998</v>
      </c>
      <c r="EQ14" s="16">
        <v>0.26429999999999998</v>
      </c>
      <c r="ER14" s="16">
        <v>0.26429999999999998</v>
      </c>
      <c r="ES14" s="16">
        <v>0.26429999999999998</v>
      </c>
      <c r="ET14" s="16">
        <v>0.26429999999999998</v>
      </c>
      <c r="EU14" s="16">
        <v>0.26429999999999998</v>
      </c>
      <c r="EV14" s="16">
        <v>0.26429999999999998</v>
      </c>
      <c r="EW14" s="16">
        <v>0.26429999999999998</v>
      </c>
      <c r="EX14" s="16">
        <v>0.26429999999999998</v>
      </c>
      <c r="EY14" s="16">
        <v>0.26429999999999998</v>
      </c>
      <c r="EZ14" s="16">
        <v>0.26429999999999998</v>
      </c>
      <c r="FA14" s="16">
        <v>0.26429999999999998</v>
      </c>
      <c r="FB14" s="16">
        <v>0.26429999999999998</v>
      </c>
      <c r="FC14" s="16">
        <v>0.26429999999999998</v>
      </c>
      <c r="FD14" s="16">
        <v>0.26429999999999998</v>
      </c>
      <c r="FE14" s="16">
        <v>0.26429999999999998</v>
      </c>
      <c r="FF14" s="16">
        <v>0.26429999999999998</v>
      </c>
      <c r="FG14" s="16">
        <v>0.26429999999999998</v>
      </c>
      <c r="FH14" s="16">
        <v>0.26429999999999998</v>
      </c>
      <c r="FI14" s="16">
        <v>0.26429999999999998</v>
      </c>
      <c r="FJ14" s="16">
        <v>0.26429999999999998</v>
      </c>
      <c r="FK14" s="16">
        <v>0.26429999999999998</v>
      </c>
      <c r="FL14" s="16">
        <v>0.26429999999999998</v>
      </c>
      <c r="FM14" s="16">
        <v>0.26429999999999998</v>
      </c>
      <c r="FN14" s="16">
        <v>0.26429999999999998</v>
      </c>
      <c r="FO14" s="16">
        <v>0.26429999999999998</v>
      </c>
      <c r="FP14" s="16">
        <v>0.26429999999999998</v>
      </c>
      <c r="FQ14" s="16">
        <v>0.26429999999999998</v>
      </c>
      <c r="FR14" s="16">
        <v>0.26429999999999998</v>
      </c>
      <c r="FS14" s="16">
        <v>0.26429999999999998</v>
      </c>
      <c r="FT14" s="16">
        <v>0.26429999999999998</v>
      </c>
      <c r="FU14" s="16">
        <v>0.26429999999999998</v>
      </c>
      <c r="FV14" s="16">
        <v>0.26429999999999998</v>
      </c>
      <c r="FW14" s="16">
        <v>0.26429999999999998</v>
      </c>
      <c r="FX14" s="16">
        <v>0.26429999999999998</v>
      </c>
      <c r="FY14" s="16">
        <v>0.26429999999999998</v>
      </c>
      <c r="FZ14" s="16">
        <v>0.26429999999999998</v>
      </c>
      <c r="GA14" s="16">
        <v>0.26429999999999998</v>
      </c>
      <c r="GB14" s="16">
        <v>0.26429999999999998</v>
      </c>
      <c r="GC14" s="16">
        <v>0.26429999999999998</v>
      </c>
      <c r="GD14" s="16">
        <v>0.26429999999999998</v>
      </c>
      <c r="GE14" s="16">
        <v>0.26429999999999998</v>
      </c>
      <c r="GF14" s="16">
        <v>0.26429999999999998</v>
      </c>
      <c r="GG14" s="16">
        <v>0.26429999999999998</v>
      </c>
      <c r="GH14" s="16">
        <v>0.26429999999999998</v>
      </c>
      <c r="GI14" s="16">
        <v>0.26429999999999998</v>
      </c>
      <c r="GJ14" s="16">
        <v>0.26429999999999998</v>
      </c>
      <c r="GK14" s="16">
        <v>0.26429999999999998</v>
      </c>
      <c r="GL14" s="16">
        <v>0.26429999999999998</v>
      </c>
      <c r="GM14" s="16">
        <v>0.26429999999999998</v>
      </c>
      <c r="GN14" s="16">
        <v>0.26429999999999998</v>
      </c>
      <c r="GO14" s="16">
        <v>0.26429999999999998</v>
      </c>
      <c r="GP14" s="16">
        <v>0.26429999999999998</v>
      </c>
      <c r="GQ14" s="16">
        <v>0.26429999999999998</v>
      </c>
    </row>
    <row r="15" spans="1:199" x14ac:dyDescent="0.2">
      <c r="A15" s="16">
        <v>14</v>
      </c>
      <c r="B15" s="16">
        <v>1</v>
      </c>
      <c r="C15" s="16">
        <v>1</v>
      </c>
      <c r="D15" s="16">
        <v>1</v>
      </c>
      <c r="E15" s="16">
        <v>1</v>
      </c>
      <c r="F15" s="16">
        <v>0.98160000000000003</v>
      </c>
      <c r="G15" s="16">
        <v>1.0602</v>
      </c>
      <c r="H15" s="16">
        <v>1.0410999999999999</v>
      </c>
      <c r="I15" s="16">
        <v>0.98509999999999998</v>
      </c>
      <c r="J15" s="16">
        <v>0.94899999999999995</v>
      </c>
      <c r="K15" s="16">
        <v>0.91390000000000005</v>
      </c>
      <c r="L15" s="16">
        <v>0.87980000000000003</v>
      </c>
      <c r="M15" s="16">
        <v>0.8639</v>
      </c>
      <c r="N15" s="16">
        <v>0.84830000000000005</v>
      </c>
      <c r="O15" s="16">
        <v>0.83289999999999997</v>
      </c>
      <c r="P15" s="16">
        <v>0.81779999999999997</v>
      </c>
      <c r="Q15" s="16">
        <v>0.80300000000000005</v>
      </c>
      <c r="R15" s="16">
        <v>0.78849999999999998</v>
      </c>
      <c r="S15" s="16">
        <v>0.77429999999999999</v>
      </c>
      <c r="T15" s="16">
        <v>0.76029999999999998</v>
      </c>
      <c r="U15" s="16">
        <v>0.74660000000000004</v>
      </c>
      <c r="V15" s="16">
        <v>0.73350000000000004</v>
      </c>
      <c r="W15" s="16">
        <v>0.72109999999999996</v>
      </c>
      <c r="X15" s="16">
        <v>0.70940000000000003</v>
      </c>
      <c r="Y15" s="16">
        <v>0.6986</v>
      </c>
      <c r="Z15" s="16">
        <v>0.6885</v>
      </c>
      <c r="AA15" s="16">
        <v>0.67910000000000004</v>
      </c>
      <c r="AB15" s="16">
        <v>0.67020000000000002</v>
      </c>
      <c r="AC15" s="16">
        <v>0.66180000000000005</v>
      </c>
      <c r="AD15" s="16">
        <v>0.65349999999999997</v>
      </c>
      <c r="AE15" s="16">
        <v>0.64539999999999997</v>
      </c>
      <c r="AF15" s="16">
        <v>0.63729999999999998</v>
      </c>
      <c r="AG15" s="16">
        <v>0.62929999999999997</v>
      </c>
      <c r="AH15" s="16">
        <v>0.62150000000000005</v>
      </c>
      <c r="AI15" s="16">
        <v>0.61370000000000002</v>
      </c>
      <c r="AJ15" s="16">
        <v>0.60599999999999998</v>
      </c>
      <c r="AK15" s="16">
        <v>0.59850000000000003</v>
      </c>
      <c r="AL15" s="16">
        <v>0.59099999999999997</v>
      </c>
      <c r="AM15" s="16">
        <v>0.58360000000000001</v>
      </c>
      <c r="AN15" s="16">
        <v>0.57630000000000003</v>
      </c>
      <c r="AO15" s="16">
        <v>0.56910000000000005</v>
      </c>
      <c r="AP15" s="16">
        <v>0.56200000000000006</v>
      </c>
      <c r="AQ15" s="16">
        <v>0.55500000000000005</v>
      </c>
      <c r="AR15" s="16">
        <v>0.54810000000000003</v>
      </c>
      <c r="AS15" s="16">
        <v>0.54120000000000001</v>
      </c>
      <c r="AT15" s="16">
        <v>0.53439999999999999</v>
      </c>
      <c r="AU15" s="16">
        <v>0.52780000000000005</v>
      </c>
      <c r="AV15" s="16">
        <v>0.5212</v>
      </c>
      <c r="AW15" s="16">
        <v>0.51470000000000005</v>
      </c>
      <c r="AX15" s="16">
        <v>0.50819999999999999</v>
      </c>
      <c r="AY15" s="16">
        <v>0.50190000000000001</v>
      </c>
      <c r="AZ15" s="16">
        <v>0.49559999999999998</v>
      </c>
      <c r="BA15" s="16">
        <v>0.4894</v>
      </c>
      <c r="BB15" s="16">
        <v>0.48330000000000001</v>
      </c>
      <c r="BC15" s="16">
        <v>0.4773</v>
      </c>
      <c r="BD15" s="16">
        <v>0.4713</v>
      </c>
      <c r="BE15" s="16">
        <v>0.46539999999999998</v>
      </c>
      <c r="BF15" s="16">
        <v>0.45960000000000001</v>
      </c>
      <c r="BG15" s="16">
        <v>0.45390000000000003</v>
      </c>
      <c r="BH15" s="16">
        <v>0.44819999999999999</v>
      </c>
      <c r="BI15" s="16">
        <v>0.44259999999999999</v>
      </c>
      <c r="BJ15" s="16">
        <v>0.43709999999999999</v>
      </c>
      <c r="BK15" s="16">
        <v>0.43159999999999998</v>
      </c>
      <c r="BL15" s="16">
        <v>0.42620000000000002</v>
      </c>
      <c r="BM15" s="16">
        <v>0.4209</v>
      </c>
      <c r="BN15" s="16">
        <v>0.41560000000000002</v>
      </c>
      <c r="BO15" s="16">
        <v>0.41039999999999999</v>
      </c>
      <c r="BP15" s="16">
        <v>0.40529999999999999</v>
      </c>
      <c r="BQ15" s="16">
        <v>0.4002</v>
      </c>
      <c r="BR15" s="16">
        <v>0.3952</v>
      </c>
      <c r="BS15" s="16">
        <v>0.39029999999999998</v>
      </c>
      <c r="BT15" s="16">
        <v>0.38540000000000002</v>
      </c>
      <c r="BU15" s="16">
        <v>0.38059999999999999</v>
      </c>
      <c r="BV15" s="16">
        <v>0.37580000000000002</v>
      </c>
      <c r="BW15" s="16">
        <v>0.37109999999999999</v>
      </c>
      <c r="BX15" s="16">
        <v>0.36649999999999999</v>
      </c>
      <c r="BY15" s="16">
        <v>0.3619</v>
      </c>
      <c r="BZ15" s="16">
        <v>0.3574</v>
      </c>
      <c r="CA15" s="16">
        <v>0.35289999999999999</v>
      </c>
      <c r="CB15" s="16">
        <v>0.34849999999999998</v>
      </c>
      <c r="CC15" s="16">
        <v>0.34420000000000001</v>
      </c>
      <c r="CD15" s="16">
        <v>0.33989999999999998</v>
      </c>
      <c r="CE15" s="16">
        <v>0.33560000000000001</v>
      </c>
      <c r="CF15" s="16">
        <v>0.33139999999999997</v>
      </c>
      <c r="CG15" s="16">
        <v>0.32729999999999998</v>
      </c>
      <c r="CH15" s="16">
        <v>0.32319999999999999</v>
      </c>
      <c r="CI15" s="16">
        <v>0.31919999999999998</v>
      </c>
      <c r="CJ15" s="16">
        <v>0.31519999999999998</v>
      </c>
      <c r="CK15" s="16">
        <v>0.31119999999999998</v>
      </c>
      <c r="CL15" s="16">
        <v>0.30740000000000001</v>
      </c>
      <c r="CM15" s="16">
        <v>0.30349999999999999</v>
      </c>
      <c r="CN15" s="16">
        <v>0.29970000000000002</v>
      </c>
      <c r="CO15" s="16">
        <v>0.29599999999999999</v>
      </c>
      <c r="CP15" s="16">
        <v>0.2923</v>
      </c>
      <c r="CQ15" s="16">
        <v>0.28860000000000002</v>
      </c>
      <c r="CR15" s="16">
        <v>0.28499999999999998</v>
      </c>
      <c r="CS15" s="16">
        <v>0.28149999999999997</v>
      </c>
      <c r="CT15" s="16">
        <v>0.27789999999999998</v>
      </c>
      <c r="CU15" s="16">
        <v>0.27450000000000002</v>
      </c>
      <c r="CV15" s="16">
        <v>0.27100000000000002</v>
      </c>
      <c r="CW15" s="16">
        <v>0.2676</v>
      </c>
      <c r="CX15" s="16">
        <v>0.26429999999999998</v>
      </c>
      <c r="CY15" s="16">
        <v>0.26429999999999998</v>
      </c>
      <c r="CZ15" s="16">
        <v>0.26429999999999998</v>
      </c>
      <c r="DA15" s="16">
        <v>0.26429999999999998</v>
      </c>
      <c r="DB15" s="16">
        <v>0.26429999999999998</v>
      </c>
      <c r="DC15" s="16">
        <v>0.26429999999999998</v>
      </c>
      <c r="DD15" s="16">
        <v>0.26429999999999998</v>
      </c>
      <c r="DE15" s="16">
        <v>0.26429999999999998</v>
      </c>
      <c r="DF15" s="16">
        <v>0.26429999999999998</v>
      </c>
      <c r="DG15" s="16">
        <v>0.26429999999999998</v>
      </c>
      <c r="DH15" s="16">
        <v>0.26429999999999998</v>
      </c>
      <c r="DI15" s="16">
        <v>0.26429999999999998</v>
      </c>
      <c r="DJ15" s="16">
        <v>0.26429999999999998</v>
      </c>
      <c r="DK15" s="16">
        <v>0.26429999999999998</v>
      </c>
      <c r="DL15" s="16">
        <v>0.26429999999999998</v>
      </c>
      <c r="DM15" s="16">
        <v>0.26429999999999998</v>
      </c>
      <c r="DN15" s="16">
        <v>0.26429999999999998</v>
      </c>
      <c r="DO15" s="16">
        <v>0.26429999999999998</v>
      </c>
      <c r="DP15" s="16">
        <v>0.26429999999999998</v>
      </c>
      <c r="DQ15" s="16">
        <v>0.26429999999999998</v>
      </c>
      <c r="DR15" s="16">
        <v>0.26429999999999998</v>
      </c>
      <c r="DS15" s="16">
        <v>0.26429999999999998</v>
      </c>
      <c r="DT15" s="16">
        <v>0.26429999999999998</v>
      </c>
      <c r="DU15" s="16">
        <v>0.26429999999999998</v>
      </c>
      <c r="DV15" s="16">
        <v>0.26429999999999998</v>
      </c>
      <c r="DW15" s="16">
        <v>0.26429999999999998</v>
      </c>
      <c r="DX15" s="16">
        <v>0.26429999999999998</v>
      </c>
      <c r="DY15" s="16">
        <v>0.26429999999999998</v>
      </c>
      <c r="DZ15" s="16">
        <v>0.26429999999999998</v>
      </c>
      <c r="EA15" s="16">
        <v>0.26429999999999998</v>
      </c>
      <c r="EB15" s="16">
        <v>0.26429999999999998</v>
      </c>
      <c r="EC15" s="16">
        <v>0.26429999999999998</v>
      </c>
      <c r="ED15" s="16">
        <v>0.26429999999999998</v>
      </c>
      <c r="EE15" s="16">
        <v>0.26429999999999998</v>
      </c>
      <c r="EF15" s="16">
        <v>0.26429999999999998</v>
      </c>
      <c r="EG15" s="16">
        <v>0.26429999999999998</v>
      </c>
      <c r="EH15" s="16">
        <v>0.26429999999999998</v>
      </c>
      <c r="EI15" s="16">
        <v>0.26429999999999998</v>
      </c>
      <c r="EJ15" s="16">
        <v>0.26429999999999998</v>
      </c>
      <c r="EK15" s="16">
        <v>0.26429999999999998</v>
      </c>
      <c r="EL15" s="16">
        <v>0.26429999999999998</v>
      </c>
      <c r="EM15" s="16">
        <v>0.26429999999999998</v>
      </c>
      <c r="EN15" s="16">
        <v>0.26429999999999998</v>
      </c>
      <c r="EO15" s="16">
        <v>0.26429999999999998</v>
      </c>
      <c r="EP15" s="16">
        <v>0.26429999999999998</v>
      </c>
      <c r="EQ15" s="16">
        <v>0.26429999999999998</v>
      </c>
      <c r="ER15" s="16">
        <v>0.26429999999999998</v>
      </c>
      <c r="ES15" s="16">
        <v>0.26429999999999998</v>
      </c>
      <c r="ET15" s="16">
        <v>0.26429999999999998</v>
      </c>
      <c r="EU15" s="16">
        <v>0.26429999999999998</v>
      </c>
      <c r="EV15" s="16">
        <v>0.26429999999999998</v>
      </c>
      <c r="EW15" s="16">
        <v>0.26429999999999998</v>
      </c>
      <c r="EX15" s="16">
        <v>0.26429999999999998</v>
      </c>
      <c r="EY15" s="16">
        <v>0.26429999999999998</v>
      </c>
      <c r="EZ15" s="16">
        <v>0.26429999999999998</v>
      </c>
      <c r="FA15" s="16">
        <v>0.26429999999999998</v>
      </c>
      <c r="FB15" s="16">
        <v>0.26429999999999998</v>
      </c>
      <c r="FC15" s="16">
        <v>0.26429999999999998</v>
      </c>
      <c r="FD15" s="16">
        <v>0.26429999999999998</v>
      </c>
      <c r="FE15" s="16">
        <v>0.26429999999999998</v>
      </c>
      <c r="FF15" s="16">
        <v>0.26429999999999998</v>
      </c>
      <c r="FG15" s="16">
        <v>0.26429999999999998</v>
      </c>
      <c r="FH15" s="16">
        <v>0.26429999999999998</v>
      </c>
      <c r="FI15" s="16">
        <v>0.26429999999999998</v>
      </c>
      <c r="FJ15" s="16">
        <v>0.26429999999999998</v>
      </c>
      <c r="FK15" s="16">
        <v>0.26429999999999998</v>
      </c>
      <c r="FL15" s="16">
        <v>0.26429999999999998</v>
      </c>
      <c r="FM15" s="16">
        <v>0.26429999999999998</v>
      </c>
      <c r="FN15" s="16">
        <v>0.26429999999999998</v>
      </c>
      <c r="FO15" s="16">
        <v>0.26429999999999998</v>
      </c>
      <c r="FP15" s="16">
        <v>0.26429999999999998</v>
      </c>
      <c r="FQ15" s="16">
        <v>0.26429999999999998</v>
      </c>
      <c r="FR15" s="16">
        <v>0.26429999999999998</v>
      </c>
      <c r="FS15" s="16">
        <v>0.26429999999999998</v>
      </c>
      <c r="FT15" s="16">
        <v>0.26429999999999998</v>
      </c>
      <c r="FU15" s="16">
        <v>0.26429999999999998</v>
      </c>
      <c r="FV15" s="16">
        <v>0.26429999999999998</v>
      </c>
      <c r="FW15" s="16">
        <v>0.26429999999999998</v>
      </c>
      <c r="FX15" s="16">
        <v>0.26429999999999998</v>
      </c>
      <c r="FY15" s="16">
        <v>0.26429999999999998</v>
      </c>
      <c r="FZ15" s="16">
        <v>0.26429999999999998</v>
      </c>
      <c r="GA15" s="16">
        <v>0.26429999999999998</v>
      </c>
      <c r="GB15" s="16">
        <v>0.26429999999999998</v>
      </c>
      <c r="GC15" s="16">
        <v>0.26429999999999998</v>
      </c>
      <c r="GD15" s="16">
        <v>0.26429999999999998</v>
      </c>
      <c r="GE15" s="16">
        <v>0.26429999999999998</v>
      </c>
      <c r="GF15" s="16">
        <v>0.26429999999999998</v>
      </c>
      <c r="GG15" s="16">
        <v>0.26429999999999998</v>
      </c>
      <c r="GH15" s="16">
        <v>0.26429999999999998</v>
      </c>
      <c r="GI15" s="16">
        <v>0.26429999999999998</v>
      </c>
      <c r="GJ15" s="16">
        <v>0.26429999999999998</v>
      </c>
      <c r="GK15" s="16">
        <v>0.26429999999999998</v>
      </c>
      <c r="GL15" s="16">
        <v>0.26429999999999998</v>
      </c>
      <c r="GM15" s="16">
        <v>0.26429999999999998</v>
      </c>
      <c r="GN15" s="16">
        <v>0.26429999999999998</v>
      </c>
      <c r="GO15" s="16">
        <v>0.26429999999999998</v>
      </c>
      <c r="GP15" s="16">
        <v>0.26429999999999998</v>
      </c>
      <c r="GQ15" s="16">
        <v>0.26429999999999998</v>
      </c>
    </row>
    <row r="16" spans="1:199" x14ac:dyDescent="0.2">
      <c r="A16" s="16">
        <v>15</v>
      </c>
      <c r="B16" s="16">
        <v>1</v>
      </c>
      <c r="C16" s="16">
        <v>1</v>
      </c>
      <c r="D16" s="16">
        <v>1</v>
      </c>
      <c r="E16" s="16">
        <v>1</v>
      </c>
      <c r="F16" s="16">
        <v>0.98160000000000003</v>
      </c>
      <c r="G16" s="16">
        <v>1.0602</v>
      </c>
      <c r="H16" s="16">
        <v>1.0410999999999999</v>
      </c>
      <c r="I16" s="16">
        <v>0.98509999999999998</v>
      </c>
      <c r="J16" s="16">
        <v>0.94899999999999995</v>
      </c>
      <c r="K16" s="16">
        <v>0.91390000000000005</v>
      </c>
      <c r="L16" s="16">
        <v>0.87980000000000003</v>
      </c>
      <c r="M16" s="16">
        <v>0.8639</v>
      </c>
      <c r="N16" s="16">
        <v>0.84830000000000005</v>
      </c>
      <c r="O16" s="16">
        <v>0.83289999999999997</v>
      </c>
      <c r="P16" s="16">
        <v>0.81779999999999997</v>
      </c>
      <c r="Q16" s="16">
        <v>0.80300000000000005</v>
      </c>
      <c r="R16" s="16">
        <v>0.78849999999999998</v>
      </c>
      <c r="S16" s="16">
        <v>0.77429999999999999</v>
      </c>
      <c r="T16" s="16">
        <v>0.76029999999999998</v>
      </c>
      <c r="U16" s="16">
        <v>0.74660000000000004</v>
      </c>
      <c r="V16" s="16">
        <v>0.73350000000000004</v>
      </c>
      <c r="W16" s="16">
        <v>0.72109999999999996</v>
      </c>
      <c r="X16" s="16">
        <v>0.70940000000000003</v>
      </c>
      <c r="Y16" s="16">
        <v>0.6986</v>
      </c>
      <c r="Z16" s="16">
        <v>0.6885</v>
      </c>
      <c r="AA16" s="16">
        <v>0.67910000000000004</v>
      </c>
      <c r="AB16" s="16">
        <v>0.67020000000000002</v>
      </c>
      <c r="AC16" s="16">
        <v>0.66180000000000005</v>
      </c>
      <c r="AD16" s="16">
        <v>0.65349999999999997</v>
      </c>
      <c r="AE16" s="16">
        <v>0.64539999999999997</v>
      </c>
      <c r="AF16" s="16">
        <v>0.63729999999999998</v>
      </c>
      <c r="AG16" s="16">
        <v>0.62929999999999997</v>
      </c>
      <c r="AH16" s="16">
        <v>0.62150000000000005</v>
      </c>
      <c r="AI16" s="16">
        <v>0.61370000000000002</v>
      </c>
      <c r="AJ16" s="16">
        <v>0.60599999999999998</v>
      </c>
      <c r="AK16" s="16">
        <v>0.59850000000000003</v>
      </c>
      <c r="AL16" s="16">
        <v>0.59099999999999997</v>
      </c>
      <c r="AM16" s="16">
        <v>0.58360000000000001</v>
      </c>
      <c r="AN16" s="16">
        <v>0.57630000000000003</v>
      </c>
      <c r="AO16" s="16">
        <v>0.56910000000000005</v>
      </c>
      <c r="AP16" s="16">
        <v>0.56200000000000006</v>
      </c>
      <c r="AQ16" s="16">
        <v>0.55500000000000005</v>
      </c>
      <c r="AR16" s="16">
        <v>0.54810000000000003</v>
      </c>
      <c r="AS16" s="16">
        <v>0.54120000000000001</v>
      </c>
      <c r="AT16" s="16">
        <v>0.53439999999999999</v>
      </c>
      <c r="AU16" s="16">
        <v>0.52780000000000005</v>
      </c>
      <c r="AV16" s="16">
        <v>0.5212</v>
      </c>
      <c r="AW16" s="16">
        <v>0.51470000000000005</v>
      </c>
      <c r="AX16" s="16">
        <v>0.50819999999999999</v>
      </c>
      <c r="AY16" s="16">
        <v>0.50190000000000001</v>
      </c>
      <c r="AZ16" s="16">
        <v>0.49559999999999998</v>
      </c>
      <c r="BA16" s="16">
        <v>0.4894</v>
      </c>
      <c r="BB16" s="16">
        <v>0.48330000000000001</v>
      </c>
      <c r="BC16" s="16">
        <v>0.4773</v>
      </c>
      <c r="BD16" s="16">
        <v>0.4713</v>
      </c>
      <c r="BE16" s="16">
        <v>0.46539999999999998</v>
      </c>
      <c r="BF16" s="16">
        <v>0.45960000000000001</v>
      </c>
      <c r="BG16" s="16">
        <v>0.45390000000000003</v>
      </c>
      <c r="BH16" s="16">
        <v>0.44819999999999999</v>
      </c>
      <c r="BI16" s="16">
        <v>0.44259999999999999</v>
      </c>
      <c r="BJ16" s="16">
        <v>0.43709999999999999</v>
      </c>
      <c r="BK16" s="16">
        <v>0.43159999999999998</v>
      </c>
      <c r="BL16" s="16">
        <v>0.42620000000000002</v>
      </c>
      <c r="BM16" s="16">
        <v>0.4209</v>
      </c>
      <c r="BN16" s="16">
        <v>0.41560000000000002</v>
      </c>
      <c r="BO16" s="16">
        <v>0.41039999999999999</v>
      </c>
      <c r="BP16" s="16">
        <v>0.40529999999999999</v>
      </c>
      <c r="BQ16" s="16">
        <v>0.4002</v>
      </c>
      <c r="BR16" s="16">
        <v>0.3952</v>
      </c>
      <c r="BS16" s="16">
        <v>0.39029999999999998</v>
      </c>
      <c r="BT16" s="16">
        <v>0.38540000000000002</v>
      </c>
      <c r="BU16" s="16">
        <v>0.38059999999999999</v>
      </c>
      <c r="BV16" s="16">
        <v>0.37580000000000002</v>
      </c>
      <c r="BW16" s="16">
        <v>0.37109999999999999</v>
      </c>
      <c r="BX16" s="16">
        <v>0.36649999999999999</v>
      </c>
      <c r="BY16" s="16">
        <v>0.3619</v>
      </c>
      <c r="BZ16" s="16">
        <v>0.3574</v>
      </c>
      <c r="CA16" s="16">
        <v>0.35289999999999999</v>
      </c>
      <c r="CB16" s="16">
        <v>0.34849999999999998</v>
      </c>
      <c r="CC16" s="16">
        <v>0.34420000000000001</v>
      </c>
      <c r="CD16" s="16">
        <v>0.33989999999999998</v>
      </c>
      <c r="CE16" s="16">
        <v>0.33560000000000001</v>
      </c>
      <c r="CF16" s="16">
        <v>0.33139999999999997</v>
      </c>
      <c r="CG16" s="16">
        <v>0.32729999999999998</v>
      </c>
      <c r="CH16" s="16">
        <v>0.32319999999999999</v>
      </c>
      <c r="CI16" s="16">
        <v>0.31919999999999998</v>
      </c>
      <c r="CJ16" s="16">
        <v>0.31519999999999998</v>
      </c>
      <c r="CK16" s="16">
        <v>0.31119999999999998</v>
      </c>
      <c r="CL16" s="16">
        <v>0.30740000000000001</v>
      </c>
      <c r="CM16" s="16">
        <v>0.30349999999999999</v>
      </c>
      <c r="CN16" s="16">
        <v>0.29970000000000002</v>
      </c>
      <c r="CO16" s="16">
        <v>0.29599999999999999</v>
      </c>
      <c r="CP16" s="16">
        <v>0.2923</v>
      </c>
      <c r="CQ16" s="16">
        <v>0.28860000000000002</v>
      </c>
      <c r="CR16" s="16">
        <v>0.28499999999999998</v>
      </c>
      <c r="CS16" s="16">
        <v>0.28149999999999997</v>
      </c>
      <c r="CT16" s="16">
        <v>0.27789999999999998</v>
      </c>
      <c r="CU16" s="16">
        <v>0.27450000000000002</v>
      </c>
      <c r="CV16" s="16">
        <v>0.27100000000000002</v>
      </c>
      <c r="CW16" s="16">
        <v>0.2676</v>
      </c>
      <c r="CX16" s="16">
        <v>0.26429999999999998</v>
      </c>
      <c r="CY16" s="16">
        <v>0.26429999999999998</v>
      </c>
      <c r="CZ16" s="16">
        <v>0.26429999999999998</v>
      </c>
      <c r="DA16" s="16">
        <v>0.26429999999999998</v>
      </c>
      <c r="DB16" s="16">
        <v>0.26429999999999998</v>
      </c>
      <c r="DC16" s="16">
        <v>0.26429999999999998</v>
      </c>
      <c r="DD16" s="16">
        <v>0.26429999999999998</v>
      </c>
      <c r="DE16" s="16">
        <v>0.26429999999999998</v>
      </c>
      <c r="DF16" s="16">
        <v>0.26429999999999998</v>
      </c>
      <c r="DG16" s="16">
        <v>0.26429999999999998</v>
      </c>
      <c r="DH16" s="16">
        <v>0.26429999999999998</v>
      </c>
      <c r="DI16" s="16">
        <v>0.26429999999999998</v>
      </c>
      <c r="DJ16" s="16">
        <v>0.26429999999999998</v>
      </c>
      <c r="DK16" s="16">
        <v>0.26429999999999998</v>
      </c>
      <c r="DL16" s="16">
        <v>0.26429999999999998</v>
      </c>
      <c r="DM16" s="16">
        <v>0.26429999999999998</v>
      </c>
      <c r="DN16" s="16">
        <v>0.26429999999999998</v>
      </c>
      <c r="DO16" s="16">
        <v>0.26429999999999998</v>
      </c>
      <c r="DP16" s="16">
        <v>0.26429999999999998</v>
      </c>
      <c r="DQ16" s="16">
        <v>0.26429999999999998</v>
      </c>
      <c r="DR16" s="16">
        <v>0.26429999999999998</v>
      </c>
      <c r="DS16" s="16">
        <v>0.26429999999999998</v>
      </c>
      <c r="DT16" s="16">
        <v>0.26429999999999998</v>
      </c>
      <c r="DU16" s="16">
        <v>0.26429999999999998</v>
      </c>
      <c r="DV16" s="16">
        <v>0.26429999999999998</v>
      </c>
      <c r="DW16" s="16">
        <v>0.26429999999999998</v>
      </c>
      <c r="DX16" s="16">
        <v>0.26429999999999998</v>
      </c>
      <c r="DY16" s="16">
        <v>0.26429999999999998</v>
      </c>
      <c r="DZ16" s="16">
        <v>0.26429999999999998</v>
      </c>
      <c r="EA16" s="16">
        <v>0.26429999999999998</v>
      </c>
      <c r="EB16" s="16">
        <v>0.26429999999999998</v>
      </c>
      <c r="EC16" s="16">
        <v>0.26429999999999998</v>
      </c>
      <c r="ED16" s="16">
        <v>0.26429999999999998</v>
      </c>
      <c r="EE16" s="16">
        <v>0.26429999999999998</v>
      </c>
      <c r="EF16" s="16">
        <v>0.26429999999999998</v>
      </c>
      <c r="EG16" s="16">
        <v>0.26429999999999998</v>
      </c>
      <c r="EH16" s="16">
        <v>0.26429999999999998</v>
      </c>
      <c r="EI16" s="16">
        <v>0.26429999999999998</v>
      </c>
      <c r="EJ16" s="16">
        <v>0.26429999999999998</v>
      </c>
      <c r="EK16" s="16">
        <v>0.26429999999999998</v>
      </c>
      <c r="EL16" s="16">
        <v>0.26429999999999998</v>
      </c>
      <c r="EM16" s="16">
        <v>0.26429999999999998</v>
      </c>
      <c r="EN16" s="16">
        <v>0.26429999999999998</v>
      </c>
      <c r="EO16" s="16">
        <v>0.26429999999999998</v>
      </c>
      <c r="EP16" s="16">
        <v>0.26429999999999998</v>
      </c>
      <c r="EQ16" s="16">
        <v>0.26429999999999998</v>
      </c>
      <c r="ER16" s="16">
        <v>0.26429999999999998</v>
      </c>
      <c r="ES16" s="16">
        <v>0.26429999999999998</v>
      </c>
      <c r="ET16" s="16">
        <v>0.26429999999999998</v>
      </c>
      <c r="EU16" s="16">
        <v>0.26429999999999998</v>
      </c>
      <c r="EV16" s="16">
        <v>0.26429999999999998</v>
      </c>
      <c r="EW16" s="16">
        <v>0.26429999999999998</v>
      </c>
      <c r="EX16" s="16">
        <v>0.26429999999999998</v>
      </c>
      <c r="EY16" s="16">
        <v>0.26429999999999998</v>
      </c>
      <c r="EZ16" s="16">
        <v>0.26429999999999998</v>
      </c>
      <c r="FA16" s="16">
        <v>0.26429999999999998</v>
      </c>
      <c r="FB16" s="16">
        <v>0.26429999999999998</v>
      </c>
      <c r="FC16" s="16">
        <v>0.26429999999999998</v>
      </c>
      <c r="FD16" s="16">
        <v>0.26429999999999998</v>
      </c>
      <c r="FE16" s="16">
        <v>0.26429999999999998</v>
      </c>
      <c r="FF16" s="16">
        <v>0.26429999999999998</v>
      </c>
      <c r="FG16" s="16">
        <v>0.26429999999999998</v>
      </c>
      <c r="FH16" s="16">
        <v>0.26429999999999998</v>
      </c>
      <c r="FI16" s="16">
        <v>0.26429999999999998</v>
      </c>
      <c r="FJ16" s="16">
        <v>0.26429999999999998</v>
      </c>
      <c r="FK16" s="16">
        <v>0.26429999999999998</v>
      </c>
      <c r="FL16" s="16">
        <v>0.26429999999999998</v>
      </c>
      <c r="FM16" s="16">
        <v>0.26429999999999998</v>
      </c>
      <c r="FN16" s="16">
        <v>0.26429999999999998</v>
      </c>
      <c r="FO16" s="16">
        <v>0.26429999999999998</v>
      </c>
      <c r="FP16" s="16">
        <v>0.26429999999999998</v>
      </c>
      <c r="FQ16" s="16">
        <v>0.26429999999999998</v>
      </c>
      <c r="FR16" s="16">
        <v>0.26429999999999998</v>
      </c>
      <c r="FS16" s="16">
        <v>0.26429999999999998</v>
      </c>
      <c r="FT16" s="16">
        <v>0.26429999999999998</v>
      </c>
      <c r="FU16" s="16">
        <v>0.26429999999999998</v>
      </c>
      <c r="FV16" s="16">
        <v>0.26429999999999998</v>
      </c>
      <c r="FW16" s="16">
        <v>0.26429999999999998</v>
      </c>
      <c r="FX16" s="16">
        <v>0.26429999999999998</v>
      </c>
      <c r="FY16" s="16">
        <v>0.26429999999999998</v>
      </c>
      <c r="FZ16" s="16">
        <v>0.26429999999999998</v>
      </c>
      <c r="GA16" s="16">
        <v>0.26429999999999998</v>
      </c>
      <c r="GB16" s="16">
        <v>0.26429999999999998</v>
      </c>
      <c r="GC16" s="16">
        <v>0.26429999999999998</v>
      </c>
      <c r="GD16" s="16">
        <v>0.26429999999999998</v>
      </c>
      <c r="GE16" s="16">
        <v>0.26429999999999998</v>
      </c>
      <c r="GF16" s="16">
        <v>0.26429999999999998</v>
      </c>
      <c r="GG16" s="16">
        <v>0.26429999999999998</v>
      </c>
      <c r="GH16" s="16">
        <v>0.26429999999999998</v>
      </c>
      <c r="GI16" s="16">
        <v>0.26429999999999998</v>
      </c>
      <c r="GJ16" s="16">
        <v>0.26429999999999998</v>
      </c>
      <c r="GK16" s="16">
        <v>0.26429999999999998</v>
      </c>
      <c r="GL16" s="16">
        <v>0.26429999999999998</v>
      </c>
      <c r="GM16" s="16">
        <v>0.26429999999999998</v>
      </c>
      <c r="GN16" s="16">
        <v>0.26429999999999998</v>
      </c>
      <c r="GO16" s="16">
        <v>0.26429999999999998</v>
      </c>
      <c r="GP16" s="16">
        <v>0.26429999999999998</v>
      </c>
      <c r="GQ16" s="16">
        <v>0.26429999999999998</v>
      </c>
    </row>
    <row r="17" spans="1:199" x14ac:dyDescent="0.2">
      <c r="A17" s="16">
        <v>16</v>
      </c>
      <c r="B17" s="16">
        <v>1</v>
      </c>
      <c r="C17" s="16">
        <v>1</v>
      </c>
      <c r="D17" s="16">
        <v>1</v>
      </c>
      <c r="E17" s="16">
        <v>1</v>
      </c>
      <c r="F17" s="16">
        <v>0.98160000000000003</v>
      </c>
      <c r="G17" s="16">
        <v>1.0602</v>
      </c>
      <c r="H17" s="16">
        <v>1.0410999999999999</v>
      </c>
      <c r="I17" s="16">
        <v>0.98509999999999998</v>
      </c>
      <c r="J17" s="16">
        <v>0.94899999999999995</v>
      </c>
      <c r="K17" s="16">
        <v>0.91390000000000005</v>
      </c>
      <c r="L17" s="16">
        <v>0.87980000000000003</v>
      </c>
      <c r="M17" s="16">
        <v>0.8639</v>
      </c>
      <c r="N17" s="16">
        <v>0.84830000000000005</v>
      </c>
      <c r="O17" s="16">
        <v>0.83289999999999997</v>
      </c>
      <c r="P17" s="16">
        <v>0.81779999999999997</v>
      </c>
      <c r="Q17" s="16">
        <v>0.80300000000000005</v>
      </c>
      <c r="R17" s="16">
        <v>0.78849999999999998</v>
      </c>
      <c r="S17" s="16">
        <v>0.77429999999999999</v>
      </c>
      <c r="T17" s="16">
        <v>0.76029999999999998</v>
      </c>
      <c r="U17" s="16">
        <v>0.74660000000000004</v>
      </c>
      <c r="V17" s="16">
        <v>0.73350000000000004</v>
      </c>
      <c r="W17" s="16">
        <v>0.72109999999999996</v>
      </c>
      <c r="X17" s="16">
        <v>0.70940000000000003</v>
      </c>
      <c r="Y17" s="16">
        <v>0.6986</v>
      </c>
      <c r="Z17" s="16">
        <v>0.6885</v>
      </c>
      <c r="AA17" s="16">
        <v>0.67910000000000004</v>
      </c>
      <c r="AB17" s="16">
        <v>0.67020000000000002</v>
      </c>
      <c r="AC17" s="16">
        <v>0.66180000000000005</v>
      </c>
      <c r="AD17" s="16">
        <v>0.65349999999999997</v>
      </c>
      <c r="AE17" s="16">
        <v>0.64539999999999997</v>
      </c>
      <c r="AF17" s="16">
        <v>0.63729999999999998</v>
      </c>
      <c r="AG17" s="16">
        <v>0.62929999999999997</v>
      </c>
      <c r="AH17" s="16">
        <v>0.62150000000000005</v>
      </c>
      <c r="AI17" s="16">
        <v>0.61370000000000002</v>
      </c>
      <c r="AJ17" s="16">
        <v>0.60599999999999998</v>
      </c>
      <c r="AK17" s="16">
        <v>0.59850000000000003</v>
      </c>
      <c r="AL17" s="16">
        <v>0.59099999999999997</v>
      </c>
      <c r="AM17" s="16">
        <v>0.58360000000000001</v>
      </c>
      <c r="AN17" s="16">
        <v>0.57630000000000003</v>
      </c>
      <c r="AO17" s="16">
        <v>0.56910000000000005</v>
      </c>
      <c r="AP17" s="16">
        <v>0.56200000000000006</v>
      </c>
      <c r="AQ17" s="16">
        <v>0.55500000000000005</v>
      </c>
      <c r="AR17" s="16">
        <v>0.54810000000000003</v>
      </c>
      <c r="AS17" s="16">
        <v>0.54120000000000001</v>
      </c>
      <c r="AT17" s="16">
        <v>0.53439999999999999</v>
      </c>
      <c r="AU17" s="16">
        <v>0.52780000000000005</v>
      </c>
      <c r="AV17" s="16">
        <v>0.5212</v>
      </c>
      <c r="AW17" s="16">
        <v>0.51470000000000005</v>
      </c>
      <c r="AX17" s="16">
        <v>0.50819999999999999</v>
      </c>
      <c r="AY17" s="16">
        <v>0.50190000000000001</v>
      </c>
      <c r="AZ17" s="16">
        <v>0.49559999999999998</v>
      </c>
      <c r="BA17" s="16">
        <v>0.4894</v>
      </c>
      <c r="BB17" s="16">
        <v>0.48330000000000001</v>
      </c>
      <c r="BC17" s="16">
        <v>0.4773</v>
      </c>
      <c r="BD17" s="16">
        <v>0.4713</v>
      </c>
      <c r="BE17" s="16">
        <v>0.46539999999999998</v>
      </c>
      <c r="BF17" s="16">
        <v>0.45960000000000001</v>
      </c>
      <c r="BG17" s="16">
        <v>0.45390000000000003</v>
      </c>
      <c r="BH17" s="16">
        <v>0.44819999999999999</v>
      </c>
      <c r="BI17" s="16">
        <v>0.44259999999999999</v>
      </c>
      <c r="BJ17" s="16">
        <v>0.43709999999999999</v>
      </c>
      <c r="BK17" s="16">
        <v>0.43159999999999998</v>
      </c>
      <c r="BL17" s="16">
        <v>0.42620000000000002</v>
      </c>
      <c r="BM17" s="16">
        <v>0.4209</v>
      </c>
      <c r="BN17" s="16">
        <v>0.41560000000000002</v>
      </c>
      <c r="BO17" s="16">
        <v>0.41039999999999999</v>
      </c>
      <c r="BP17" s="16">
        <v>0.40529999999999999</v>
      </c>
      <c r="BQ17" s="16">
        <v>0.4002</v>
      </c>
      <c r="BR17" s="16">
        <v>0.3952</v>
      </c>
      <c r="BS17" s="16">
        <v>0.39029999999999998</v>
      </c>
      <c r="BT17" s="16">
        <v>0.38540000000000002</v>
      </c>
      <c r="BU17" s="16">
        <v>0.38059999999999999</v>
      </c>
      <c r="BV17" s="16">
        <v>0.37580000000000002</v>
      </c>
      <c r="BW17" s="16">
        <v>0.37109999999999999</v>
      </c>
      <c r="BX17" s="16">
        <v>0.36649999999999999</v>
      </c>
      <c r="BY17" s="16">
        <v>0.3619</v>
      </c>
      <c r="BZ17" s="16">
        <v>0.3574</v>
      </c>
      <c r="CA17" s="16">
        <v>0.35289999999999999</v>
      </c>
      <c r="CB17" s="16">
        <v>0.34849999999999998</v>
      </c>
      <c r="CC17" s="16">
        <v>0.34420000000000001</v>
      </c>
      <c r="CD17" s="16">
        <v>0.33989999999999998</v>
      </c>
      <c r="CE17" s="16">
        <v>0.33560000000000001</v>
      </c>
      <c r="CF17" s="16">
        <v>0.33139999999999997</v>
      </c>
      <c r="CG17" s="16">
        <v>0.32729999999999998</v>
      </c>
      <c r="CH17" s="16">
        <v>0.32319999999999999</v>
      </c>
      <c r="CI17" s="16">
        <v>0.31919999999999998</v>
      </c>
      <c r="CJ17" s="16">
        <v>0.31519999999999998</v>
      </c>
      <c r="CK17" s="16">
        <v>0.31119999999999998</v>
      </c>
      <c r="CL17" s="16">
        <v>0.30740000000000001</v>
      </c>
      <c r="CM17" s="16">
        <v>0.30349999999999999</v>
      </c>
      <c r="CN17" s="16">
        <v>0.29970000000000002</v>
      </c>
      <c r="CO17" s="16">
        <v>0.29599999999999999</v>
      </c>
      <c r="CP17" s="16">
        <v>0.2923</v>
      </c>
      <c r="CQ17" s="16">
        <v>0.28860000000000002</v>
      </c>
      <c r="CR17" s="16">
        <v>0.28499999999999998</v>
      </c>
      <c r="CS17" s="16">
        <v>0.28149999999999997</v>
      </c>
      <c r="CT17" s="16">
        <v>0.27789999999999998</v>
      </c>
      <c r="CU17" s="16">
        <v>0.27450000000000002</v>
      </c>
      <c r="CV17" s="16">
        <v>0.27100000000000002</v>
      </c>
      <c r="CW17" s="16">
        <v>0.2676</v>
      </c>
      <c r="CX17" s="16">
        <v>0.26429999999999998</v>
      </c>
      <c r="CY17" s="16">
        <v>0.26429999999999998</v>
      </c>
      <c r="CZ17" s="16">
        <v>0.26429999999999998</v>
      </c>
      <c r="DA17" s="16">
        <v>0.26429999999999998</v>
      </c>
      <c r="DB17" s="16">
        <v>0.26429999999999998</v>
      </c>
      <c r="DC17" s="16">
        <v>0.26429999999999998</v>
      </c>
      <c r="DD17" s="16">
        <v>0.26429999999999998</v>
      </c>
      <c r="DE17" s="16">
        <v>0.26429999999999998</v>
      </c>
      <c r="DF17" s="16">
        <v>0.26429999999999998</v>
      </c>
      <c r="DG17" s="16">
        <v>0.26429999999999998</v>
      </c>
      <c r="DH17" s="16">
        <v>0.26429999999999998</v>
      </c>
      <c r="DI17" s="16">
        <v>0.26429999999999998</v>
      </c>
      <c r="DJ17" s="16">
        <v>0.26429999999999998</v>
      </c>
      <c r="DK17" s="16">
        <v>0.26429999999999998</v>
      </c>
      <c r="DL17" s="16">
        <v>0.26429999999999998</v>
      </c>
      <c r="DM17" s="16">
        <v>0.26429999999999998</v>
      </c>
      <c r="DN17" s="16">
        <v>0.26429999999999998</v>
      </c>
      <c r="DO17" s="16">
        <v>0.26429999999999998</v>
      </c>
      <c r="DP17" s="16">
        <v>0.26429999999999998</v>
      </c>
      <c r="DQ17" s="16">
        <v>0.26429999999999998</v>
      </c>
      <c r="DR17" s="16">
        <v>0.26429999999999998</v>
      </c>
      <c r="DS17" s="16">
        <v>0.26429999999999998</v>
      </c>
      <c r="DT17" s="16">
        <v>0.26429999999999998</v>
      </c>
      <c r="DU17" s="16">
        <v>0.26429999999999998</v>
      </c>
      <c r="DV17" s="16">
        <v>0.26429999999999998</v>
      </c>
      <c r="DW17" s="16">
        <v>0.26429999999999998</v>
      </c>
      <c r="DX17" s="16">
        <v>0.26429999999999998</v>
      </c>
      <c r="DY17" s="16">
        <v>0.26429999999999998</v>
      </c>
      <c r="DZ17" s="16">
        <v>0.26429999999999998</v>
      </c>
      <c r="EA17" s="16">
        <v>0.26429999999999998</v>
      </c>
      <c r="EB17" s="16">
        <v>0.26429999999999998</v>
      </c>
      <c r="EC17" s="16">
        <v>0.26429999999999998</v>
      </c>
      <c r="ED17" s="16">
        <v>0.26429999999999998</v>
      </c>
      <c r="EE17" s="16">
        <v>0.26429999999999998</v>
      </c>
      <c r="EF17" s="16">
        <v>0.26429999999999998</v>
      </c>
      <c r="EG17" s="16">
        <v>0.26429999999999998</v>
      </c>
      <c r="EH17" s="16">
        <v>0.26429999999999998</v>
      </c>
      <c r="EI17" s="16">
        <v>0.26429999999999998</v>
      </c>
      <c r="EJ17" s="16">
        <v>0.26429999999999998</v>
      </c>
      <c r="EK17" s="16">
        <v>0.26429999999999998</v>
      </c>
      <c r="EL17" s="16">
        <v>0.26429999999999998</v>
      </c>
      <c r="EM17" s="16">
        <v>0.26429999999999998</v>
      </c>
      <c r="EN17" s="16">
        <v>0.26429999999999998</v>
      </c>
      <c r="EO17" s="16">
        <v>0.26429999999999998</v>
      </c>
      <c r="EP17" s="16">
        <v>0.26429999999999998</v>
      </c>
      <c r="EQ17" s="16">
        <v>0.26429999999999998</v>
      </c>
      <c r="ER17" s="16">
        <v>0.26429999999999998</v>
      </c>
      <c r="ES17" s="16">
        <v>0.26429999999999998</v>
      </c>
      <c r="ET17" s="16">
        <v>0.26429999999999998</v>
      </c>
      <c r="EU17" s="16">
        <v>0.26429999999999998</v>
      </c>
      <c r="EV17" s="16">
        <v>0.26429999999999998</v>
      </c>
      <c r="EW17" s="16">
        <v>0.26429999999999998</v>
      </c>
      <c r="EX17" s="16">
        <v>0.26429999999999998</v>
      </c>
      <c r="EY17" s="16">
        <v>0.26429999999999998</v>
      </c>
      <c r="EZ17" s="16">
        <v>0.26429999999999998</v>
      </c>
      <c r="FA17" s="16">
        <v>0.26429999999999998</v>
      </c>
      <c r="FB17" s="16">
        <v>0.26429999999999998</v>
      </c>
      <c r="FC17" s="16">
        <v>0.26429999999999998</v>
      </c>
      <c r="FD17" s="16">
        <v>0.26429999999999998</v>
      </c>
      <c r="FE17" s="16">
        <v>0.26429999999999998</v>
      </c>
      <c r="FF17" s="16">
        <v>0.26429999999999998</v>
      </c>
      <c r="FG17" s="16">
        <v>0.26429999999999998</v>
      </c>
      <c r="FH17" s="16">
        <v>0.26429999999999998</v>
      </c>
      <c r="FI17" s="16">
        <v>0.26429999999999998</v>
      </c>
      <c r="FJ17" s="16">
        <v>0.26429999999999998</v>
      </c>
      <c r="FK17" s="16">
        <v>0.26429999999999998</v>
      </c>
      <c r="FL17" s="16">
        <v>0.26429999999999998</v>
      </c>
      <c r="FM17" s="16">
        <v>0.26429999999999998</v>
      </c>
      <c r="FN17" s="16">
        <v>0.26429999999999998</v>
      </c>
      <c r="FO17" s="16">
        <v>0.26429999999999998</v>
      </c>
      <c r="FP17" s="16">
        <v>0.26429999999999998</v>
      </c>
      <c r="FQ17" s="16">
        <v>0.26429999999999998</v>
      </c>
      <c r="FR17" s="16">
        <v>0.26429999999999998</v>
      </c>
      <c r="FS17" s="16">
        <v>0.26429999999999998</v>
      </c>
      <c r="FT17" s="16">
        <v>0.26429999999999998</v>
      </c>
      <c r="FU17" s="16">
        <v>0.26429999999999998</v>
      </c>
      <c r="FV17" s="16">
        <v>0.26429999999999998</v>
      </c>
      <c r="FW17" s="16">
        <v>0.26429999999999998</v>
      </c>
      <c r="FX17" s="16">
        <v>0.26429999999999998</v>
      </c>
      <c r="FY17" s="16">
        <v>0.26429999999999998</v>
      </c>
      <c r="FZ17" s="16">
        <v>0.26429999999999998</v>
      </c>
      <c r="GA17" s="16">
        <v>0.26429999999999998</v>
      </c>
      <c r="GB17" s="16">
        <v>0.26429999999999998</v>
      </c>
      <c r="GC17" s="16">
        <v>0.26429999999999998</v>
      </c>
      <c r="GD17" s="16">
        <v>0.26429999999999998</v>
      </c>
      <c r="GE17" s="16">
        <v>0.26429999999999998</v>
      </c>
      <c r="GF17" s="16">
        <v>0.26429999999999998</v>
      </c>
      <c r="GG17" s="16">
        <v>0.26429999999999998</v>
      </c>
      <c r="GH17" s="16">
        <v>0.26429999999999998</v>
      </c>
      <c r="GI17" s="16">
        <v>0.26429999999999998</v>
      </c>
      <c r="GJ17" s="16">
        <v>0.26429999999999998</v>
      </c>
      <c r="GK17" s="16">
        <v>0.26429999999999998</v>
      </c>
      <c r="GL17" s="16">
        <v>0.26429999999999998</v>
      </c>
      <c r="GM17" s="16">
        <v>0.26429999999999998</v>
      </c>
      <c r="GN17" s="16">
        <v>0.26429999999999998</v>
      </c>
      <c r="GO17" s="16">
        <v>0.26429999999999998</v>
      </c>
      <c r="GP17" s="16">
        <v>0.26429999999999998</v>
      </c>
      <c r="GQ17" s="16">
        <v>0.26429999999999998</v>
      </c>
    </row>
    <row r="18" spans="1:199" x14ac:dyDescent="0.2">
      <c r="A18" s="16">
        <v>17</v>
      </c>
      <c r="B18" s="16">
        <v>1</v>
      </c>
      <c r="C18" s="16">
        <v>1</v>
      </c>
      <c r="D18" s="16">
        <v>1</v>
      </c>
      <c r="E18" s="16">
        <v>1</v>
      </c>
      <c r="F18" s="16">
        <v>0.98160000000000003</v>
      </c>
      <c r="G18" s="16">
        <v>1.0602</v>
      </c>
      <c r="H18" s="16">
        <v>1.0410999999999999</v>
      </c>
      <c r="I18" s="16">
        <v>0.98509999999999998</v>
      </c>
      <c r="J18" s="16">
        <v>0.94899999999999995</v>
      </c>
      <c r="K18" s="16">
        <v>0.91390000000000005</v>
      </c>
      <c r="L18" s="16">
        <v>0.87980000000000003</v>
      </c>
      <c r="M18" s="16">
        <v>0.8639</v>
      </c>
      <c r="N18" s="16">
        <v>0.84830000000000005</v>
      </c>
      <c r="O18" s="16">
        <v>0.83289999999999997</v>
      </c>
      <c r="P18" s="16">
        <v>0.81779999999999997</v>
      </c>
      <c r="Q18" s="16">
        <v>0.80300000000000005</v>
      </c>
      <c r="R18" s="16">
        <v>0.78849999999999998</v>
      </c>
      <c r="S18" s="16">
        <v>0.77429999999999999</v>
      </c>
      <c r="T18" s="16">
        <v>0.76029999999999998</v>
      </c>
      <c r="U18" s="16">
        <v>0.74660000000000004</v>
      </c>
      <c r="V18" s="16">
        <v>0.73350000000000004</v>
      </c>
      <c r="W18" s="16">
        <v>0.72109999999999996</v>
      </c>
      <c r="X18" s="16">
        <v>0.70940000000000003</v>
      </c>
      <c r="Y18" s="16">
        <v>0.6986</v>
      </c>
      <c r="Z18" s="16">
        <v>0.6885</v>
      </c>
      <c r="AA18" s="16">
        <v>0.67910000000000004</v>
      </c>
      <c r="AB18" s="16">
        <v>0.67020000000000002</v>
      </c>
      <c r="AC18" s="16">
        <v>0.66180000000000005</v>
      </c>
      <c r="AD18" s="16">
        <v>0.65349999999999997</v>
      </c>
      <c r="AE18" s="16">
        <v>0.64539999999999997</v>
      </c>
      <c r="AF18" s="16">
        <v>0.63729999999999998</v>
      </c>
      <c r="AG18" s="16">
        <v>0.62929999999999997</v>
      </c>
      <c r="AH18" s="16">
        <v>0.62150000000000005</v>
      </c>
      <c r="AI18" s="16">
        <v>0.61370000000000002</v>
      </c>
      <c r="AJ18" s="16">
        <v>0.60599999999999998</v>
      </c>
      <c r="AK18" s="16">
        <v>0.59850000000000003</v>
      </c>
      <c r="AL18" s="16">
        <v>0.59099999999999997</v>
      </c>
      <c r="AM18" s="16">
        <v>0.58360000000000001</v>
      </c>
      <c r="AN18" s="16">
        <v>0.57630000000000003</v>
      </c>
      <c r="AO18" s="16">
        <v>0.56910000000000005</v>
      </c>
      <c r="AP18" s="16">
        <v>0.56200000000000006</v>
      </c>
      <c r="AQ18" s="16">
        <v>0.55500000000000005</v>
      </c>
      <c r="AR18" s="16">
        <v>0.54810000000000003</v>
      </c>
      <c r="AS18" s="16">
        <v>0.54120000000000001</v>
      </c>
      <c r="AT18" s="16">
        <v>0.53439999999999999</v>
      </c>
      <c r="AU18" s="16">
        <v>0.52780000000000005</v>
      </c>
      <c r="AV18" s="16">
        <v>0.5212</v>
      </c>
      <c r="AW18" s="16">
        <v>0.51470000000000005</v>
      </c>
      <c r="AX18" s="16">
        <v>0.50819999999999999</v>
      </c>
      <c r="AY18" s="16">
        <v>0.50190000000000001</v>
      </c>
      <c r="AZ18" s="16">
        <v>0.49559999999999998</v>
      </c>
      <c r="BA18" s="16">
        <v>0.4894</v>
      </c>
      <c r="BB18" s="16">
        <v>0.48330000000000001</v>
      </c>
      <c r="BC18" s="16">
        <v>0.4773</v>
      </c>
      <c r="BD18" s="16">
        <v>0.4713</v>
      </c>
      <c r="BE18" s="16">
        <v>0.46539999999999998</v>
      </c>
      <c r="BF18" s="16">
        <v>0.45960000000000001</v>
      </c>
      <c r="BG18" s="16">
        <v>0.45390000000000003</v>
      </c>
      <c r="BH18" s="16">
        <v>0.44819999999999999</v>
      </c>
      <c r="BI18" s="16">
        <v>0.44259999999999999</v>
      </c>
      <c r="BJ18" s="16">
        <v>0.43709999999999999</v>
      </c>
      <c r="BK18" s="16">
        <v>0.43159999999999998</v>
      </c>
      <c r="BL18" s="16">
        <v>0.42620000000000002</v>
      </c>
      <c r="BM18" s="16">
        <v>0.4209</v>
      </c>
      <c r="BN18" s="16">
        <v>0.41560000000000002</v>
      </c>
      <c r="BO18" s="16">
        <v>0.41039999999999999</v>
      </c>
      <c r="BP18" s="16">
        <v>0.40529999999999999</v>
      </c>
      <c r="BQ18" s="16">
        <v>0.4002</v>
      </c>
      <c r="BR18" s="16">
        <v>0.3952</v>
      </c>
      <c r="BS18" s="16">
        <v>0.39029999999999998</v>
      </c>
      <c r="BT18" s="16">
        <v>0.38540000000000002</v>
      </c>
      <c r="BU18" s="16">
        <v>0.38059999999999999</v>
      </c>
      <c r="BV18" s="16">
        <v>0.37580000000000002</v>
      </c>
      <c r="BW18" s="16">
        <v>0.37109999999999999</v>
      </c>
      <c r="BX18" s="16">
        <v>0.36649999999999999</v>
      </c>
      <c r="BY18" s="16">
        <v>0.3619</v>
      </c>
      <c r="BZ18" s="16">
        <v>0.3574</v>
      </c>
      <c r="CA18" s="16">
        <v>0.35289999999999999</v>
      </c>
      <c r="CB18" s="16">
        <v>0.34849999999999998</v>
      </c>
      <c r="CC18" s="16">
        <v>0.34420000000000001</v>
      </c>
      <c r="CD18" s="16">
        <v>0.33989999999999998</v>
      </c>
      <c r="CE18" s="16">
        <v>0.33560000000000001</v>
      </c>
      <c r="CF18" s="16">
        <v>0.33139999999999997</v>
      </c>
      <c r="CG18" s="16">
        <v>0.32729999999999998</v>
      </c>
      <c r="CH18" s="16">
        <v>0.32319999999999999</v>
      </c>
      <c r="CI18" s="16">
        <v>0.31919999999999998</v>
      </c>
      <c r="CJ18" s="16">
        <v>0.31519999999999998</v>
      </c>
      <c r="CK18" s="16">
        <v>0.31119999999999998</v>
      </c>
      <c r="CL18" s="16">
        <v>0.30740000000000001</v>
      </c>
      <c r="CM18" s="16">
        <v>0.30349999999999999</v>
      </c>
      <c r="CN18" s="16">
        <v>0.29970000000000002</v>
      </c>
      <c r="CO18" s="16">
        <v>0.29599999999999999</v>
      </c>
      <c r="CP18" s="16">
        <v>0.2923</v>
      </c>
      <c r="CQ18" s="16">
        <v>0.28860000000000002</v>
      </c>
      <c r="CR18" s="16">
        <v>0.28499999999999998</v>
      </c>
      <c r="CS18" s="16">
        <v>0.28149999999999997</v>
      </c>
      <c r="CT18" s="16">
        <v>0.27789999999999998</v>
      </c>
      <c r="CU18" s="16">
        <v>0.27450000000000002</v>
      </c>
      <c r="CV18" s="16">
        <v>0.27100000000000002</v>
      </c>
      <c r="CW18" s="16">
        <v>0.2676</v>
      </c>
      <c r="CX18" s="16">
        <v>0.26429999999999998</v>
      </c>
      <c r="CY18" s="16">
        <v>0.26429999999999998</v>
      </c>
      <c r="CZ18" s="16">
        <v>0.26429999999999998</v>
      </c>
      <c r="DA18" s="16">
        <v>0.26429999999999998</v>
      </c>
      <c r="DB18" s="16">
        <v>0.26429999999999998</v>
      </c>
      <c r="DC18" s="16">
        <v>0.26429999999999998</v>
      </c>
      <c r="DD18" s="16">
        <v>0.26429999999999998</v>
      </c>
      <c r="DE18" s="16">
        <v>0.26429999999999998</v>
      </c>
      <c r="DF18" s="16">
        <v>0.26429999999999998</v>
      </c>
      <c r="DG18" s="16">
        <v>0.26429999999999998</v>
      </c>
      <c r="DH18" s="16">
        <v>0.26429999999999998</v>
      </c>
      <c r="DI18" s="16">
        <v>0.26429999999999998</v>
      </c>
      <c r="DJ18" s="16">
        <v>0.26429999999999998</v>
      </c>
      <c r="DK18" s="16">
        <v>0.26429999999999998</v>
      </c>
      <c r="DL18" s="16">
        <v>0.26429999999999998</v>
      </c>
      <c r="DM18" s="16">
        <v>0.26429999999999998</v>
      </c>
      <c r="DN18" s="16">
        <v>0.26429999999999998</v>
      </c>
      <c r="DO18" s="16">
        <v>0.26429999999999998</v>
      </c>
      <c r="DP18" s="16">
        <v>0.26429999999999998</v>
      </c>
      <c r="DQ18" s="16">
        <v>0.26429999999999998</v>
      </c>
      <c r="DR18" s="16">
        <v>0.26429999999999998</v>
      </c>
      <c r="DS18" s="16">
        <v>0.26429999999999998</v>
      </c>
      <c r="DT18" s="16">
        <v>0.26429999999999998</v>
      </c>
      <c r="DU18" s="16">
        <v>0.26429999999999998</v>
      </c>
      <c r="DV18" s="16">
        <v>0.26429999999999998</v>
      </c>
      <c r="DW18" s="16">
        <v>0.26429999999999998</v>
      </c>
      <c r="DX18" s="16">
        <v>0.26429999999999998</v>
      </c>
      <c r="DY18" s="16">
        <v>0.26429999999999998</v>
      </c>
      <c r="DZ18" s="16">
        <v>0.26429999999999998</v>
      </c>
      <c r="EA18" s="16">
        <v>0.26429999999999998</v>
      </c>
      <c r="EB18" s="16">
        <v>0.26429999999999998</v>
      </c>
      <c r="EC18" s="16">
        <v>0.26429999999999998</v>
      </c>
      <c r="ED18" s="16">
        <v>0.26429999999999998</v>
      </c>
      <c r="EE18" s="16">
        <v>0.26429999999999998</v>
      </c>
      <c r="EF18" s="16">
        <v>0.26429999999999998</v>
      </c>
      <c r="EG18" s="16">
        <v>0.26429999999999998</v>
      </c>
      <c r="EH18" s="16">
        <v>0.26429999999999998</v>
      </c>
      <c r="EI18" s="16">
        <v>0.26429999999999998</v>
      </c>
      <c r="EJ18" s="16">
        <v>0.26429999999999998</v>
      </c>
      <c r="EK18" s="16">
        <v>0.26429999999999998</v>
      </c>
      <c r="EL18" s="16">
        <v>0.26429999999999998</v>
      </c>
      <c r="EM18" s="16">
        <v>0.26429999999999998</v>
      </c>
      <c r="EN18" s="16">
        <v>0.26429999999999998</v>
      </c>
      <c r="EO18" s="16">
        <v>0.26429999999999998</v>
      </c>
      <c r="EP18" s="16">
        <v>0.26429999999999998</v>
      </c>
      <c r="EQ18" s="16">
        <v>0.26429999999999998</v>
      </c>
      <c r="ER18" s="16">
        <v>0.26429999999999998</v>
      </c>
      <c r="ES18" s="16">
        <v>0.26429999999999998</v>
      </c>
      <c r="ET18" s="16">
        <v>0.26429999999999998</v>
      </c>
      <c r="EU18" s="16">
        <v>0.26429999999999998</v>
      </c>
      <c r="EV18" s="16">
        <v>0.26429999999999998</v>
      </c>
      <c r="EW18" s="16">
        <v>0.26429999999999998</v>
      </c>
      <c r="EX18" s="16">
        <v>0.26429999999999998</v>
      </c>
      <c r="EY18" s="16">
        <v>0.26429999999999998</v>
      </c>
      <c r="EZ18" s="16">
        <v>0.26429999999999998</v>
      </c>
      <c r="FA18" s="16">
        <v>0.26429999999999998</v>
      </c>
      <c r="FB18" s="16">
        <v>0.26429999999999998</v>
      </c>
      <c r="FC18" s="16">
        <v>0.26429999999999998</v>
      </c>
      <c r="FD18" s="16">
        <v>0.26429999999999998</v>
      </c>
      <c r="FE18" s="16">
        <v>0.26429999999999998</v>
      </c>
      <c r="FF18" s="16">
        <v>0.26429999999999998</v>
      </c>
      <c r="FG18" s="16">
        <v>0.26429999999999998</v>
      </c>
      <c r="FH18" s="16">
        <v>0.26429999999999998</v>
      </c>
      <c r="FI18" s="16">
        <v>0.26429999999999998</v>
      </c>
      <c r="FJ18" s="16">
        <v>0.26429999999999998</v>
      </c>
      <c r="FK18" s="16">
        <v>0.26429999999999998</v>
      </c>
      <c r="FL18" s="16">
        <v>0.26429999999999998</v>
      </c>
      <c r="FM18" s="16">
        <v>0.26429999999999998</v>
      </c>
      <c r="FN18" s="16">
        <v>0.26429999999999998</v>
      </c>
      <c r="FO18" s="16">
        <v>0.26429999999999998</v>
      </c>
      <c r="FP18" s="16">
        <v>0.26429999999999998</v>
      </c>
      <c r="FQ18" s="16">
        <v>0.26429999999999998</v>
      </c>
      <c r="FR18" s="16">
        <v>0.26429999999999998</v>
      </c>
      <c r="FS18" s="16">
        <v>0.26429999999999998</v>
      </c>
      <c r="FT18" s="16">
        <v>0.26429999999999998</v>
      </c>
      <c r="FU18" s="16">
        <v>0.26429999999999998</v>
      </c>
      <c r="FV18" s="16">
        <v>0.26429999999999998</v>
      </c>
      <c r="FW18" s="16">
        <v>0.26429999999999998</v>
      </c>
      <c r="FX18" s="16">
        <v>0.26429999999999998</v>
      </c>
      <c r="FY18" s="16">
        <v>0.26429999999999998</v>
      </c>
      <c r="FZ18" s="16">
        <v>0.26429999999999998</v>
      </c>
      <c r="GA18" s="16">
        <v>0.26429999999999998</v>
      </c>
      <c r="GB18" s="16">
        <v>0.26429999999999998</v>
      </c>
      <c r="GC18" s="16">
        <v>0.26429999999999998</v>
      </c>
      <c r="GD18" s="16">
        <v>0.26429999999999998</v>
      </c>
      <c r="GE18" s="16">
        <v>0.26429999999999998</v>
      </c>
      <c r="GF18" s="16">
        <v>0.26429999999999998</v>
      </c>
      <c r="GG18" s="16">
        <v>0.26429999999999998</v>
      </c>
      <c r="GH18" s="16">
        <v>0.26429999999999998</v>
      </c>
      <c r="GI18" s="16">
        <v>0.26429999999999998</v>
      </c>
      <c r="GJ18" s="16">
        <v>0.26429999999999998</v>
      </c>
      <c r="GK18" s="16">
        <v>0.26429999999999998</v>
      </c>
      <c r="GL18" s="16">
        <v>0.26429999999999998</v>
      </c>
      <c r="GM18" s="16">
        <v>0.26429999999999998</v>
      </c>
      <c r="GN18" s="16">
        <v>0.26429999999999998</v>
      </c>
      <c r="GO18" s="16">
        <v>0.26429999999999998</v>
      </c>
      <c r="GP18" s="16">
        <v>0.26429999999999998</v>
      </c>
      <c r="GQ18" s="16">
        <v>0.26429999999999998</v>
      </c>
    </row>
    <row r="19" spans="1:199" x14ac:dyDescent="0.2">
      <c r="A19" s="16">
        <v>18</v>
      </c>
      <c r="B19" s="16">
        <v>1</v>
      </c>
      <c r="C19" s="16">
        <v>1</v>
      </c>
      <c r="D19" s="16">
        <v>1</v>
      </c>
      <c r="E19" s="16">
        <v>1</v>
      </c>
      <c r="F19" s="16">
        <v>0.98160000000000003</v>
      </c>
      <c r="G19" s="16">
        <v>1.0602</v>
      </c>
      <c r="H19" s="16">
        <v>1.0410999999999999</v>
      </c>
      <c r="I19" s="16">
        <v>0.98509999999999998</v>
      </c>
      <c r="J19" s="16">
        <v>0.94899999999999995</v>
      </c>
      <c r="K19" s="16">
        <v>0.91390000000000005</v>
      </c>
      <c r="L19" s="16">
        <v>0.87980000000000003</v>
      </c>
      <c r="M19" s="16">
        <v>0.8639</v>
      </c>
      <c r="N19" s="16">
        <v>0.84830000000000005</v>
      </c>
      <c r="O19" s="16">
        <v>0.83289999999999997</v>
      </c>
      <c r="P19" s="16">
        <v>0.81779999999999997</v>
      </c>
      <c r="Q19" s="16">
        <v>0.80300000000000005</v>
      </c>
      <c r="R19" s="16">
        <v>0.78849999999999998</v>
      </c>
      <c r="S19" s="16">
        <v>0.77429999999999999</v>
      </c>
      <c r="T19" s="16">
        <v>0.76029999999999998</v>
      </c>
      <c r="U19" s="16">
        <v>0.74660000000000004</v>
      </c>
      <c r="V19" s="16">
        <v>0.73350000000000004</v>
      </c>
      <c r="W19" s="16">
        <v>0.72109999999999996</v>
      </c>
      <c r="X19" s="16">
        <v>0.70940000000000003</v>
      </c>
      <c r="Y19" s="16">
        <v>0.6986</v>
      </c>
      <c r="Z19" s="16">
        <v>0.6885</v>
      </c>
      <c r="AA19" s="16">
        <v>0.67910000000000004</v>
      </c>
      <c r="AB19" s="16">
        <v>0.67020000000000002</v>
      </c>
      <c r="AC19" s="16">
        <v>0.66180000000000005</v>
      </c>
      <c r="AD19" s="16">
        <v>0.65349999999999997</v>
      </c>
      <c r="AE19" s="16">
        <v>0.64539999999999997</v>
      </c>
      <c r="AF19" s="16">
        <v>0.63729999999999998</v>
      </c>
      <c r="AG19" s="16">
        <v>0.62929999999999997</v>
      </c>
      <c r="AH19" s="16">
        <v>0.62150000000000005</v>
      </c>
      <c r="AI19" s="16">
        <v>0.61370000000000002</v>
      </c>
      <c r="AJ19" s="16">
        <v>0.60599999999999998</v>
      </c>
      <c r="AK19" s="16">
        <v>0.59850000000000003</v>
      </c>
      <c r="AL19" s="16">
        <v>0.59099999999999997</v>
      </c>
      <c r="AM19" s="16">
        <v>0.58360000000000001</v>
      </c>
      <c r="AN19" s="16">
        <v>0.57630000000000003</v>
      </c>
      <c r="AO19" s="16">
        <v>0.56910000000000005</v>
      </c>
      <c r="AP19" s="16">
        <v>0.56200000000000006</v>
      </c>
      <c r="AQ19" s="16">
        <v>0.55500000000000005</v>
      </c>
      <c r="AR19" s="16">
        <v>0.54810000000000003</v>
      </c>
      <c r="AS19" s="16">
        <v>0.54120000000000001</v>
      </c>
      <c r="AT19" s="16">
        <v>0.53439999999999999</v>
      </c>
      <c r="AU19" s="16">
        <v>0.52780000000000005</v>
      </c>
      <c r="AV19" s="16">
        <v>0.5212</v>
      </c>
      <c r="AW19" s="16">
        <v>0.51470000000000005</v>
      </c>
      <c r="AX19" s="16">
        <v>0.50819999999999999</v>
      </c>
      <c r="AY19" s="16">
        <v>0.50190000000000001</v>
      </c>
      <c r="AZ19" s="16">
        <v>0.49559999999999998</v>
      </c>
      <c r="BA19" s="16">
        <v>0.4894</v>
      </c>
      <c r="BB19" s="16">
        <v>0.48330000000000001</v>
      </c>
      <c r="BC19" s="16">
        <v>0.4773</v>
      </c>
      <c r="BD19" s="16">
        <v>0.4713</v>
      </c>
      <c r="BE19" s="16">
        <v>0.46539999999999998</v>
      </c>
      <c r="BF19" s="16">
        <v>0.45960000000000001</v>
      </c>
      <c r="BG19" s="16">
        <v>0.45390000000000003</v>
      </c>
      <c r="BH19" s="16">
        <v>0.44819999999999999</v>
      </c>
      <c r="BI19" s="16">
        <v>0.44259999999999999</v>
      </c>
      <c r="BJ19" s="16">
        <v>0.43709999999999999</v>
      </c>
      <c r="BK19" s="16">
        <v>0.43159999999999998</v>
      </c>
      <c r="BL19" s="16">
        <v>0.42620000000000002</v>
      </c>
      <c r="BM19" s="16">
        <v>0.4209</v>
      </c>
      <c r="BN19" s="16">
        <v>0.41560000000000002</v>
      </c>
      <c r="BO19" s="16">
        <v>0.41039999999999999</v>
      </c>
      <c r="BP19" s="16">
        <v>0.40529999999999999</v>
      </c>
      <c r="BQ19" s="16">
        <v>0.4002</v>
      </c>
      <c r="BR19" s="16">
        <v>0.3952</v>
      </c>
      <c r="BS19" s="16">
        <v>0.39029999999999998</v>
      </c>
      <c r="BT19" s="16">
        <v>0.38540000000000002</v>
      </c>
      <c r="BU19" s="16">
        <v>0.38059999999999999</v>
      </c>
      <c r="BV19" s="16">
        <v>0.37580000000000002</v>
      </c>
      <c r="BW19" s="16">
        <v>0.37109999999999999</v>
      </c>
      <c r="BX19" s="16">
        <v>0.36649999999999999</v>
      </c>
      <c r="BY19" s="16">
        <v>0.3619</v>
      </c>
      <c r="BZ19" s="16">
        <v>0.3574</v>
      </c>
      <c r="CA19" s="16">
        <v>0.35289999999999999</v>
      </c>
      <c r="CB19" s="16">
        <v>0.34849999999999998</v>
      </c>
      <c r="CC19" s="16">
        <v>0.34420000000000001</v>
      </c>
      <c r="CD19" s="16">
        <v>0.33989999999999998</v>
      </c>
      <c r="CE19" s="16">
        <v>0.33560000000000001</v>
      </c>
      <c r="CF19" s="16">
        <v>0.33139999999999997</v>
      </c>
      <c r="CG19" s="16">
        <v>0.32729999999999998</v>
      </c>
      <c r="CH19" s="16">
        <v>0.32319999999999999</v>
      </c>
      <c r="CI19" s="16">
        <v>0.31919999999999998</v>
      </c>
      <c r="CJ19" s="16">
        <v>0.31519999999999998</v>
      </c>
      <c r="CK19" s="16">
        <v>0.31119999999999998</v>
      </c>
      <c r="CL19" s="16">
        <v>0.30740000000000001</v>
      </c>
      <c r="CM19" s="16">
        <v>0.30349999999999999</v>
      </c>
      <c r="CN19" s="16">
        <v>0.29970000000000002</v>
      </c>
      <c r="CO19" s="16">
        <v>0.29599999999999999</v>
      </c>
      <c r="CP19" s="16">
        <v>0.2923</v>
      </c>
      <c r="CQ19" s="16">
        <v>0.28860000000000002</v>
      </c>
      <c r="CR19" s="16">
        <v>0.28499999999999998</v>
      </c>
      <c r="CS19" s="16">
        <v>0.28149999999999997</v>
      </c>
      <c r="CT19" s="16">
        <v>0.27789999999999998</v>
      </c>
      <c r="CU19" s="16">
        <v>0.27450000000000002</v>
      </c>
      <c r="CV19" s="16">
        <v>0.27100000000000002</v>
      </c>
      <c r="CW19" s="16">
        <v>0.2676</v>
      </c>
      <c r="CX19" s="16">
        <v>0.26429999999999998</v>
      </c>
      <c r="CY19" s="16">
        <v>0.26429999999999998</v>
      </c>
      <c r="CZ19" s="16">
        <v>0.26429999999999998</v>
      </c>
      <c r="DA19" s="16">
        <v>0.26429999999999998</v>
      </c>
      <c r="DB19" s="16">
        <v>0.26429999999999998</v>
      </c>
      <c r="DC19" s="16">
        <v>0.26429999999999998</v>
      </c>
      <c r="DD19" s="16">
        <v>0.26429999999999998</v>
      </c>
      <c r="DE19" s="16">
        <v>0.26429999999999998</v>
      </c>
      <c r="DF19" s="16">
        <v>0.26429999999999998</v>
      </c>
      <c r="DG19" s="16">
        <v>0.26429999999999998</v>
      </c>
      <c r="DH19" s="16">
        <v>0.26429999999999998</v>
      </c>
      <c r="DI19" s="16">
        <v>0.26429999999999998</v>
      </c>
      <c r="DJ19" s="16">
        <v>0.26429999999999998</v>
      </c>
      <c r="DK19" s="16">
        <v>0.26429999999999998</v>
      </c>
      <c r="DL19" s="16">
        <v>0.26429999999999998</v>
      </c>
      <c r="DM19" s="16">
        <v>0.26429999999999998</v>
      </c>
      <c r="DN19" s="16">
        <v>0.26429999999999998</v>
      </c>
      <c r="DO19" s="16">
        <v>0.26429999999999998</v>
      </c>
      <c r="DP19" s="16">
        <v>0.26429999999999998</v>
      </c>
      <c r="DQ19" s="16">
        <v>0.26429999999999998</v>
      </c>
      <c r="DR19" s="16">
        <v>0.26429999999999998</v>
      </c>
      <c r="DS19" s="16">
        <v>0.26429999999999998</v>
      </c>
      <c r="DT19" s="16">
        <v>0.26429999999999998</v>
      </c>
      <c r="DU19" s="16">
        <v>0.26429999999999998</v>
      </c>
      <c r="DV19" s="16">
        <v>0.26429999999999998</v>
      </c>
      <c r="DW19" s="16">
        <v>0.26429999999999998</v>
      </c>
      <c r="DX19" s="16">
        <v>0.26429999999999998</v>
      </c>
      <c r="DY19" s="16">
        <v>0.26429999999999998</v>
      </c>
      <c r="DZ19" s="16">
        <v>0.26429999999999998</v>
      </c>
      <c r="EA19" s="16">
        <v>0.26429999999999998</v>
      </c>
      <c r="EB19" s="16">
        <v>0.26429999999999998</v>
      </c>
      <c r="EC19" s="16">
        <v>0.26429999999999998</v>
      </c>
      <c r="ED19" s="16">
        <v>0.26429999999999998</v>
      </c>
      <c r="EE19" s="16">
        <v>0.26429999999999998</v>
      </c>
      <c r="EF19" s="16">
        <v>0.26429999999999998</v>
      </c>
      <c r="EG19" s="16">
        <v>0.26429999999999998</v>
      </c>
      <c r="EH19" s="16">
        <v>0.26429999999999998</v>
      </c>
      <c r="EI19" s="16">
        <v>0.26429999999999998</v>
      </c>
      <c r="EJ19" s="16">
        <v>0.26429999999999998</v>
      </c>
      <c r="EK19" s="16">
        <v>0.26429999999999998</v>
      </c>
      <c r="EL19" s="16">
        <v>0.26429999999999998</v>
      </c>
      <c r="EM19" s="16">
        <v>0.26429999999999998</v>
      </c>
      <c r="EN19" s="16">
        <v>0.26429999999999998</v>
      </c>
      <c r="EO19" s="16">
        <v>0.26429999999999998</v>
      </c>
      <c r="EP19" s="16">
        <v>0.26429999999999998</v>
      </c>
      <c r="EQ19" s="16">
        <v>0.26429999999999998</v>
      </c>
      <c r="ER19" s="16">
        <v>0.26429999999999998</v>
      </c>
      <c r="ES19" s="16">
        <v>0.26429999999999998</v>
      </c>
      <c r="ET19" s="16">
        <v>0.26429999999999998</v>
      </c>
      <c r="EU19" s="16">
        <v>0.26429999999999998</v>
      </c>
      <c r="EV19" s="16">
        <v>0.26429999999999998</v>
      </c>
      <c r="EW19" s="16">
        <v>0.26429999999999998</v>
      </c>
      <c r="EX19" s="16">
        <v>0.26429999999999998</v>
      </c>
      <c r="EY19" s="16">
        <v>0.26429999999999998</v>
      </c>
      <c r="EZ19" s="16">
        <v>0.26429999999999998</v>
      </c>
      <c r="FA19" s="16">
        <v>0.26429999999999998</v>
      </c>
      <c r="FB19" s="16">
        <v>0.26429999999999998</v>
      </c>
      <c r="FC19" s="16">
        <v>0.26429999999999998</v>
      </c>
      <c r="FD19" s="16">
        <v>0.26429999999999998</v>
      </c>
      <c r="FE19" s="16">
        <v>0.26429999999999998</v>
      </c>
      <c r="FF19" s="16">
        <v>0.26429999999999998</v>
      </c>
      <c r="FG19" s="16">
        <v>0.26429999999999998</v>
      </c>
      <c r="FH19" s="16">
        <v>0.26429999999999998</v>
      </c>
      <c r="FI19" s="16">
        <v>0.26429999999999998</v>
      </c>
      <c r="FJ19" s="16">
        <v>0.26429999999999998</v>
      </c>
      <c r="FK19" s="16">
        <v>0.26429999999999998</v>
      </c>
      <c r="FL19" s="16">
        <v>0.26429999999999998</v>
      </c>
      <c r="FM19" s="16">
        <v>0.26429999999999998</v>
      </c>
      <c r="FN19" s="16">
        <v>0.26429999999999998</v>
      </c>
      <c r="FO19" s="16">
        <v>0.26429999999999998</v>
      </c>
      <c r="FP19" s="16">
        <v>0.26429999999999998</v>
      </c>
      <c r="FQ19" s="16">
        <v>0.26429999999999998</v>
      </c>
      <c r="FR19" s="16">
        <v>0.26429999999999998</v>
      </c>
      <c r="FS19" s="16">
        <v>0.26429999999999998</v>
      </c>
      <c r="FT19" s="16">
        <v>0.26429999999999998</v>
      </c>
      <c r="FU19" s="16">
        <v>0.26429999999999998</v>
      </c>
      <c r="FV19" s="16">
        <v>0.26429999999999998</v>
      </c>
      <c r="FW19" s="16">
        <v>0.26429999999999998</v>
      </c>
      <c r="FX19" s="16">
        <v>0.26429999999999998</v>
      </c>
      <c r="FY19" s="16">
        <v>0.26429999999999998</v>
      </c>
      <c r="FZ19" s="16">
        <v>0.26429999999999998</v>
      </c>
      <c r="GA19" s="16">
        <v>0.26429999999999998</v>
      </c>
      <c r="GB19" s="16">
        <v>0.26429999999999998</v>
      </c>
      <c r="GC19" s="16">
        <v>0.26429999999999998</v>
      </c>
      <c r="GD19" s="16">
        <v>0.26429999999999998</v>
      </c>
      <c r="GE19" s="16">
        <v>0.26429999999999998</v>
      </c>
      <c r="GF19" s="16">
        <v>0.26429999999999998</v>
      </c>
      <c r="GG19" s="16">
        <v>0.26429999999999998</v>
      </c>
      <c r="GH19" s="16">
        <v>0.26429999999999998</v>
      </c>
      <c r="GI19" s="16">
        <v>0.26429999999999998</v>
      </c>
      <c r="GJ19" s="16">
        <v>0.26429999999999998</v>
      </c>
      <c r="GK19" s="16">
        <v>0.26429999999999998</v>
      </c>
      <c r="GL19" s="16">
        <v>0.26429999999999998</v>
      </c>
      <c r="GM19" s="16">
        <v>0.26429999999999998</v>
      </c>
      <c r="GN19" s="16">
        <v>0.26429999999999998</v>
      </c>
      <c r="GO19" s="16">
        <v>0.26429999999999998</v>
      </c>
      <c r="GP19" s="16">
        <v>0.26429999999999998</v>
      </c>
      <c r="GQ19" s="16">
        <v>0.26429999999999998</v>
      </c>
    </row>
    <row r="20" spans="1:199" x14ac:dyDescent="0.2">
      <c r="A20" s="16">
        <v>19</v>
      </c>
      <c r="B20" s="16">
        <v>1</v>
      </c>
      <c r="C20" s="16">
        <v>1</v>
      </c>
      <c r="D20" s="16">
        <v>1</v>
      </c>
      <c r="E20" s="16">
        <v>1</v>
      </c>
      <c r="F20" s="16">
        <v>0.98160000000000003</v>
      </c>
      <c r="G20" s="16">
        <v>1.0602</v>
      </c>
      <c r="H20" s="16">
        <v>1.0410999999999999</v>
      </c>
      <c r="I20" s="16">
        <v>0.98509999999999998</v>
      </c>
      <c r="J20" s="16">
        <v>0.94899999999999995</v>
      </c>
      <c r="K20" s="16">
        <v>0.91390000000000005</v>
      </c>
      <c r="L20" s="16">
        <v>0.87980000000000003</v>
      </c>
      <c r="M20" s="16">
        <v>0.8639</v>
      </c>
      <c r="N20" s="16">
        <v>0.84830000000000005</v>
      </c>
      <c r="O20" s="16">
        <v>0.83289999999999997</v>
      </c>
      <c r="P20" s="16">
        <v>0.81779999999999997</v>
      </c>
      <c r="Q20" s="16">
        <v>0.80300000000000005</v>
      </c>
      <c r="R20" s="16">
        <v>0.78849999999999998</v>
      </c>
      <c r="S20" s="16">
        <v>0.77429999999999999</v>
      </c>
      <c r="T20" s="16">
        <v>0.76029999999999998</v>
      </c>
      <c r="U20" s="16">
        <v>0.74660000000000004</v>
      </c>
      <c r="V20" s="16">
        <v>0.73350000000000004</v>
      </c>
      <c r="W20" s="16">
        <v>0.72109999999999996</v>
      </c>
      <c r="X20" s="16">
        <v>0.70940000000000003</v>
      </c>
      <c r="Y20" s="16">
        <v>0.6986</v>
      </c>
      <c r="Z20" s="16">
        <v>0.6885</v>
      </c>
      <c r="AA20" s="16">
        <v>0.67910000000000004</v>
      </c>
      <c r="AB20" s="16">
        <v>0.67020000000000002</v>
      </c>
      <c r="AC20" s="16">
        <v>0.66180000000000005</v>
      </c>
      <c r="AD20" s="16">
        <v>0.65349999999999997</v>
      </c>
      <c r="AE20" s="16">
        <v>0.64539999999999997</v>
      </c>
      <c r="AF20" s="16">
        <v>0.63729999999999998</v>
      </c>
      <c r="AG20" s="16">
        <v>0.62929999999999997</v>
      </c>
      <c r="AH20" s="16">
        <v>0.62150000000000005</v>
      </c>
      <c r="AI20" s="16">
        <v>0.61370000000000002</v>
      </c>
      <c r="AJ20" s="16">
        <v>0.60599999999999998</v>
      </c>
      <c r="AK20" s="16">
        <v>0.59850000000000003</v>
      </c>
      <c r="AL20" s="16">
        <v>0.59099999999999997</v>
      </c>
      <c r="AM20" s="16">
        <v>0.58360000000000001</v>
      </c>
      <c r="AN20" s="16">
        <v>0.57630000000000003</v>
      </c>
      <c r="AO20" s="16">
        <v>0.56910000000000005</v>
      </c>
      <c r="AP20" s="16">
        <v>0.56200000000000006</v>
      </c>
      <c r="AQ20" s="16">
        <v>0.55500000000000005</v>
      </c>
      <c r="AR20" s="16">
        <v>0.54810000000000003</v>
      </c>
      <c r="AS20" s="16">
        <v>0.54120000000000001</v>
      </c>
      <c r="AT20" s="16">
        <v>0.53439999999999999</v>
      </c>
      <c r="AU20" s="16">
        <v>0.52780000000000005</v>
      </c>
      <c r="AV20" s="16">
        <v>0.5212</v>
      </c>
      <c r="AW20" s="16">
        <v>0.51470000000000005</v>
      </c>
      <c r="AX20" s="16">
        <v>0.50819999999999999</v>
      </c>
      <c r="AY20" s="16">
        <v>0.50190000000000001</v>
      </c>
      <c r="AZ20" s="16">
        <v>0.49559999999999998</v>
      </c>
      <c r="BA20" s="16">
        <v>0.4894</v>
      </c>
      <c r="BB20" s="16">
        <v>0.48330000000000001</v>
      </c>
      <c r="BC20" s="16">
        <v>0.4773</v>
      </c>
      <c r="BD20" s="16">
        <v>0.4713</v>
      </c>
      <c r="BE20" s="16">
        <v>0.46539999999999998</v>
      </c>
      <c r="BF20" s="16">
        <v>0.45960000000000001</v>
      </c>
      <c r="BG20" s="16">
        <v>0.45390000000000003</v>
      </c>
      <c r="BH20" s="16">
        <v>0.44819999999999999</v>
      </c>
      <c r="BI20" s="16">
        <v>0.44259999999999999</v>
      </c>
      <c r="BJ20" s="16">
        <v>0.43709999999999999</v>
      </c>
      <c r="BK20" s="16">
        <v>0.43159999999999998</v>
      </c>
      <c r="BL20" s="16">
        <v>0.42620000000000002</v>
      </c>
      <c r="BM20" s="16">
        <v>0.4209</v>
      </c>
      <c r="BN20" s="16">
        <v>0.41560000000000002</v>
      </c>
      <c r="BO20" s="16">
        <v>0.41039999999999999</v>
      </c>
      <c r="BP20" s="16">
        <v>0.40529999999999999</v>
      </c>
      <c r="BQ20" s="16">
        <v>0.4002</v>
      </c>
      <c r="BR20" s="16">
        <v>0.3952</v>
      </c>
      <c r="BS20" s="16">
        <v>0.39029999999999998</v>
      </c>
      <c r="BT20" s="16">
        <v>0.38540000000000002</v>
      </c>
      <c r="BU20" s="16">
        <v>0.38059999999999999</v>
      </c>
      <c r="BV20" s="16">
        <v>0.37580000000000002</v>
      </c>
      <c r="BW20" s="16">
        <v>0.37109999999999999</v>
      </c>
      <c r="BX20" s="16">
        <v>0.36649999999999999</v>
      </c>
      <c r="BY20" s="16">
        <v>0.3619</v>
      </c>
      <c r="BZ20" s="16">
        <v>0.3574</v>
      </c>
      <c r="CA20" s="16">
        <v>0.35289999999999999</v>
      </c>
      <c r="CB20" s="16">
        <v>0.34849999999999998</v>
      </c>
      <c r="CC20" s="16">
        <v>0.34420000000000001</v>
      </c>
      <c r="CD20" s="16">
        <v>0.33989999999999998</v>
      </c>
      <c r="CE20" s="16">
        <v>0.33560000000000001</v>
      </c>
      <c r="CF20" s="16">
        <v>0.33139999999999997</v>
      </c>
      <c r="CG20" s="16">
        <v>0.32729999999999998</v>
      </c>
      <c r="CH20" s="16">
        <v>0.32319999999999999</v>
      </c>
      <c r="CI20" s="16">
        <v>0.31919999999999998</v>
      </c>
      <c r="CJ20" s="16">
        <v>0.31519999999999998</v>
      </c>
      <c r="CK20" s="16">
        <v>0.31119999999999998</v>
      </c>
      <c r="CL20" s="16">
        <v>0.30740000000000001</v>
      </c>
      <c r="CM20" s="16">
        <v>0.30349999999999999</v>
      </c>
      <c r="CN20" s="16">
        <v>0.29970000000000002</v>
      </c>
      <c r="CO20" s="16">
        <v>0.29599999999999999</v>
      </c>
      <c r="CP20" s="16">
        <v>0.2923</v>
      </c>
      <c r="CQ20" s="16">
        <v>0.28860000000000002</v>
      </c>
      <c r="CR20" s="16">
        <v>0.28499999999999998</v>
      </c>
      <c r="CS20" s="16">
        <v>0.28149999999999997</v>
      </c>
      <c r="CT20" s="16">
        <v>0.27789999999999998</v>
      </c>
      <c r="CU20" s="16">
        <v>0.27450000000000002</v>
      </c>
      <c r="CV20" s="16">
        <v>0.27100000000000002</v>
      </c>
      <c r="CW20" s="16">
        <v>0.2676</v>
      </c>
      <c r="CX20" s="16">
        <v>0.26429999999999998</v>
      </c>
      <c r="CY20" s="16">
        <v>0.26429999999999998</v>
      </c>
      <c r="CZ20" s="16">
        <v>0.26429999999999998</v>
      </c>
      <c r="DA20" s="16">
        <v>0.26429999999999998</v>
      </c>
      <c r="DB20" s="16">
        <v>0.26429999999999998</v>
      </c>
      <c r="DC20" s="16">
        <v>0.26429999999999998</v>
      </c>
      <c r="DD20" s="16">
        <v>0.26429999999999998</v>
      </c>
      <c r="DE20" s="16">
        <v>0.26429999999999998</v>
      </c>
      <c r="DF20" s="16">
        <v>0.26429999999999998</v>
      </c>
      <c r="DG20" s="16">
        <v>0.26429999999999998</v>
      </c>
      <c r="DH20" s="16">
        <v>0.26429999999999998</v>
      </c>
      <c r="DI20" s="16">
        <v>0.26429999999999998</v>
      </c>
      <c r="DJ20" s="16">
        <v>0.26429999999999998</v>
      </c>
      <c r="DK20" s="16">
        <v>0.26429999999999998</v>
      </c>
      <c r="DL20" s="16">
        <v>0.26429999999999998</v>
      </c>
      <c r="DM20" s="16">
        <v>0.26429999999999998</v>
      </c>
      <c r="DN20" s="16">
        <v>0.26429999999999998</v>
      </c>
      <c r="DO20" s="16">
        <v>0.26429999999999998</v>
      </c>
      <c r="DP20" s="16">
        <v>0.26429999999999998</v>
      </c>
      <c r="DQ20" s="16">
        <v>0.26429999999999998</v>
      </c>
      <c r="DR20" s="16">
        <v>0.26429999999999998</v>
      </c>
      <c r="DS20" s="16">
        <v>0.26429999999999998</v>
      </c>
      <c r="DT20" s="16">
        <v>0.26429999999999998</v>
      </c>
      <c r="DU20" s="16">
        <v>0.26429999999999998</v>
      </c>
      <c r="DV20" s="16">
        <v>0.26429999999999998</v>
      </c>
      <c r="DW20" s="16">
        <v>0.26429999999999998</v>
      </c>
      <c r="DX20" s="16">
        <v>0.26429999999999998</v>
      </c>
      <c r="DY20" s="16">
        <v>0.26429999999999998</v>
      </c>
      <c r="DZ20" s="16">
        <v>0.26429999999999998</v>
      </c>
      <c r="EA20" s="16">
        <v>0.26429999999999998</v>
      </c>
      <c r="EB20" s="16">
        <v>0.26429999999999998</v>
      </c>
      <c r="EC20" s="16">
        <v>0.26429999999999998</v>
      </c>
      <c r="ED20" s="16">
        <v>0.26429999999999998</v>
      </c>
      <c r="EE20" s="16">
        <v>0.26429999999999998</v>
      </c>
      <c r="EF20" s="16">
        <v>0.26429999999999998</v>
      </c>
      <c r="EG20" s="16">
        <v>0.26429999999999998</v>
      </c>
      <c r="EH20" s="16">
        <v>0.26429999999999998</v>
      </c>
      <c r="EI20" s="16">
        <v>0.26429999999999998</v>
      </c>
      <c r="EJ20" s="16">
        <v>0.26429999999999998</v>
      </c>
      <c r="EK20" s="16">
        <v>0.26429999999999998</v>
      </c>
      <c r="EL20" s="16">
        <v>0.26429999999999998</v>
      </c>
      <c r="EM20" s="16">
        <v>0.26429999999999998</v>
      </c>
      <c r="EN20" s="16">
        <v>0.26429999999999998</v>
      </c>
      <c r="EO20" s="16">
        <v>0.26429999999999998</v>
      </c>
      <c r="EP20" s="16">
        <v>0.26429999999999998</v>
      </c>
      <c r="EQ20" s="16">
        <v>0.26429999999999998</v>
      </c>
      <c r="ER20" s="16">
        <v>0.26429999999999998</v>
      </c>
      <c r="ES20" s="16">
        <v>0.26429999999999998</v>
      </c>
      <c r="ET20" s="16">
        <v>0.26429999999999998</v>
      </c>
      <c r="EU20" s="16">
        <v>0.26429999999999998</v>
      </c>
      <c r="EV20" s="16">
        <v>0.26429999999999998</v>
      </c>
      <c r="EW20" s="16">
        <v>0.26429999999999998</v>
      </c>
      <c r="EX20" s="16">
        <v>0.26429999999999998</v>
      </c>
      <c r="EY20" s="16">
        <v>0.26429999999999998</v>
      </c>
      <c r="EZ20" s="16">
        <v>0.26429999999999998</v>
      </c>
      <c r="FA20" s="16">
        <v>0.26429999999999998</v>
      </c>
      <c r="FB20" s="16">
        <v>0.26429999999999998</v>
      </c>
      <c r="FC20" s="16">
        <v>0.26429999999999998</v>
      </c>
      <c r="FD20" s="16">
        <v>0.26429999999999998</v>
      </c>
      <c r="FE20" s="16">
        <v>0.26429999999999998</v>
      </c>
      <c r="FF20" s="16">
        <v>0.26429999999999998</v>
      </c>
      <c r="FG20" s="16">
        <v>0.26429999999999998</v>
      </c>
      <c r="FH20" s="16">
        <v>0.26429999999999998</v>
      </c>
      <c r="FI20" s="16">
        <v>0.26429999999999998</v>
      </c>
      <c r="FJ20" s="16">
        <v>0.26429999999999998</v>
      </c>
      <c r="FK20" s="16">
        <v>0.26429999999999998</v>
      </c>
      <c r="FL20" s="16">
        <v>0.26429999999999998</v>
      </c>
      <c r="FM20" s="16">
        <v>0.26429999999999998</v>
      </c>
      <c r="FN20" s="16">
        <v>0.26429999999999998</v>
      </c>
      <c r="FO20" s="16">
        <v>0.26429999999999998</v>
      </c>
      <c r="FP20" s="16">
        <v>0.26429999999999998</v>
      </c>
      <c r="FQ20" s="16">
        <v>0.26429999999999998</v>
      </c>
      <c r="FR20" s="16">
        <v>0.26429999999999998</v>
      </c>
      <c r="FS20" s="16">
        <v>0.26429999999999998</v>
      </c>
      <c r="FT20" s="16">
        <v>0.26429999999999998</v>
      </c>
      <c r="FU20" s="16">
        <v>0.26429999999999998</v>
      </c>
      <c r="FV20" s="16">
        <v>0.26429999999999998</v>
      </c>
      <c r="FW20" s="16">
        <v>0.26429999999999998</v>
      </c>
      <c r="FX20" s="16">
        <v>0.26429999999999998</v>
      </c>
      <c r="FY20" s="16">
        <v>0.26429999999999998</v>
      </c>
      <c r="FZ20" s="16">
        <v>0.26429999999999998</v>
      </c>
      <c r="GA20" s="16">
        <v>0.26429999999999998</v>
      </c>
      <c r="GB20" s="16">
        <v>0.26429999999999998</v>
      </c>
      <c r="GC20" s="16">
        <v>0.26429999999999998</v>
      </c>
      <c r="GD20" s="16">
        <v>0.26429999999999998</v>
      </c>
      <c r="GE20" s="16">
        <v>0.26429999999999998</v>
      </c>
      <c r="GF20" s="16">
        <v>0.26429999999999998</v>
      </c>
      <c r="GG20" s="16">
        <v>0.26429999999999998</v>
      </c>
      <c r="GH20" s="16">
        <v>0.26429999999999998</v>
      </c>
      <c r="GI20" s="16">
        <v>0.26429999999999998</v>
      </c>
      <c r="GJ20" s="16">
        <v>0.26429999999999998</v>
      </c>
      <c r="GK20" s="16">
        <v>0.26429999999999998</v>
      </c>
      <c r="GL20" s="16">
        <v>0.26429999999999998</v>
      </c>
      <c r="GM20" s="16">
        <v>0.26429999999999998</v>
      </c>
      <c r="GN20" s="16">
        <v>0.26429999999999998</v>
      </c>
      <c r="GO20" s="16">
        <v>0.26429999999999998</v>
      </c>
      <c r="GP20" s="16">
        <v>0.26429999999999998</v>
      </c>
      <c r="GQ20" s="16">
        <v>0.26429999999999998</v>
      </c>
    </row>
    <row r="21" spans="1:199" x14ac:dyDescent="0.2">
      <c r="A21" s="16">
        <v>20</v>
      </c>
      <c r="B21" s="16">
        <v>1</v>
      </c>
      <c r="C21" s="16">
        <v>1</v>
      </c>
      <c r="D21" s="16">
        <v>1</v>
      </c>
      <c r="E21" s="16">
        <v>1</v>
      </c>
      <c r="F21" s="16">
        <v>0.98160000000000003</v>
      </c>
      <c r="G21" s="16">
        <v>1.0602</v>
      </c>
      <c r="H21" s="16">
        <v>1.0410999999999999</v>
      </c>
      <c r="I21" s="16">
        <v>0.98509999999999998</v>
      </c>
      <c r="J21" s="16">
        <v>0.94899999999999995</v>
      </c>
      <c r="K21" s="16">
        <v>0.91390000000000005</v>
      </c>
      <c r="L21" s="16">
        <v>0.87980000000000003</v>
      </c>
      <c r="M21" s="16">
        <v>0.8639</v>
      </c>
      <c r="N21" s="16">
        <v>0.84830000000000005</v>
      </c>
      <c r="O21" s="16">
        <v>0.83289999999999997</v>
      </c>
      <c r="P21" s="16">
        <v>0.81779999999999997</v>
      </c>
      <c r="Q21" s="16">
        <v>0.80300000000000005</v>
      </c>
      <c r="R21" s="16">
        <v>0.78849999999999998</v>
      </c>
      <c r="S21" s="16">
        <v>0.77429999999999999</v>
      </c>
      <c r="T21" s="16">
        <v>0.76029999999999998</v>
      </c>
      <c r="U21" s="16">
        <v>0.74660000000000004</v>
      </c>
      <c r="V21" s="16">
        <v>0.73350000000000004</v>
      </c>
      <c r="W21" s="16">
        <v>0.72109999999999996</v>
      </c>
      <c r="X21" s="16">
        <v>0.70940000000000003</v>
      </c>
      <c r="Y21" s="16">
        <v>0.6986</v>
      </c>
      <c r="Z21" s="16">
        <v>0.6885</v>
      </c>
      <c r="AA21" s="16">
        <v>0.67910000000000004</v>
      </c>
      <c r="AB21" s="16">
        <v>0.67020000000000002</v>
      </c>
      <c r="AC21" s="16">
        <v>0.66180000000000005</v>
      </c>
      <c r="AD21" s="16">
        <v>0.65349999999999997</v>
      </c>
      <c r="AE21" s="16">
        <v>0.64539999999999997</v>
      </c>
      <c r="AF21" s="16">
        <v>0.63729999999999998</v>
      </c>
      <c r="AG21" s="16">
        <v>0.62929999999999997</v>
      </c>
      <c r="AH21" s="16">
        <v>0.62150000000000005</v>
      </c>
      <c r="AI21" s="16">
        <v>0.61370000000000002</v>
      </c>
      <c r="AJ21" s="16">
        <v>0.60599999999999998</v>
      </c>
      <c r="AK21" s="16">
        <v>0.59850000000000003</v>
      </c>
      <c r="AL21" s="16">
        <v>0.59099999999999997</v>
      </c>
      <c r="AM21" s="16">
        <v>0.58360000000000001</v>
      </c>
      <c r="AN21" s="16">
        <v>0.57630000000000003</v>
      </c>
      <c r="AO21" s="16">
        <v>0.56910000000000005</v>
      </c>
      <c r="AP21" s="16">
        <v>0.56200000000000006</v>
      </c>
      <c r="AQ21" s="16">
        <v>0.55500000000000005</v>
      </c>
      <c r="AR21" s="16">
        <v>0.54810000000000003</v>
      </c>
      <c r="AS21" s="16">
        <v>0.54120000000000001</v>
      </c>
      <c r="AT21" s="16">
        <v>0.53439999999999999</v>
      </c>
      <c r="AU21" s="16">
        <v>0.52780000000000005</v>
      </c>
      <c r="AV21" s="16">
        <v>0.5212</v>
      </c>
      <c r="AW21" s="16">
        <v>0.51470000000000005</v>
      </c>
      <c r="AX21" s="16">
        <v>0.50819999999999999</v>
      </c>
      <c r="AY21" s="16">
        <v>0.50190000000000001</v>
      </c>
      <c r="AZ21" s="16">
        <v>0.49559999999999998</v>
      </c>
      <c r="BA21" s="16">
        <v>0.4894</v>
      </c>
      <c r="BB21" s="16">
        <v>0.48330000000000001</v>
      </c>
      <c r="BC21" s="16">
        <v>0.4773</v>
      </c>
      <c r="BD21" s="16">
        <v>0.4713</v>
      </c>
      <c r="BE21" s="16">
        <v>0.46539999999999998</v>
      </c>
      <c r="BF21" s="16">
        <v>0.45960000000000001</v>
      </c>
      <c r="BG21" s="16">
        <v>0.45390000000000003</v>
      </c>
      <c r="BH21" s="16">
        <v>0.44819999999999999</v>
      </c>
      <c r="BI21" s="16">
        <v>0.44259999999999999</v>
      </c>
      <c r="BJ21" s="16">
        <v>0.43709999999999999</v>
      </c>
      <c r="BK21" s="16">
        <v>0.43159999999999998</v>
      </c>
      <c r="BL21" s="16">
        <v>0.42620000000000002</v>
      </c>
      <c r="BM21" s="16">
        <v>0.4209</v>
      </c>
      <c r="BN21" s="16">
        <v>0.41560000000000002</v>
      </c>
      <c r="BO21" s="16">
        <v>0.41039999999999999</v>
      </c>
      <c r="BP21" s="16">
        <v>0.40529999999999999</v>
      </c>
      <c r="BQ21" s="16">
        <v>0.4002</v>
      </c>
      <c r="BR21" s="16">
        <v>0.3952</v>
      </c>
      <c r="BS21" s="16">
        <v>0.39029999999999998</v>
      </c>
      <c r="BT21" s="16">
        <v>0.38540000000000002</v>
      </c>
      <c r="BU21" s="16">
        <v>0.38059999999999999</v>
      </c>
      <c r="BV21" s="16">
        <v>0.37580000000000002</v>
      </c>
      <c r="BW21" s="16">
        <v>0.37109999999999999</v>
      </c>
      <c r="BX21" s="16">
        <v>0.36649999999999999</v>
      </c>
      <c r="BY21" s="16">
        <v>0.3619</v>
      </c>
      <c r="BZ21" s="16">
        <v>0.3574</v>
      </c>
      <c r="CA21" s="16">
        <v>0.35289999999999999</v>
      </c>
      <c r="CB21" s="16">
        <v>0.34849999999999998</v>
      </c>
      <c r="CC21" s="16">
        <v>0.34420000000000001</v>
      </c>
      <c r="CD21" s="16">
        <v>0.33989999999999998</v>
      </c>
      <c r="CE21" s="16">
        <v>0.33560000000000001</v>
      </c>
      <c r="CF21" s="16">
        <v>0.33139999999999997</v>
      </c>
      <c r="CG21" s="16">
        <v>0.32729999999999998</v>
      </c>
      <c r="CH21" s="16">
        <v>0.32319999999999999</v>
      </c>
      <c r="CI21" s="16">
        <v>0.31919999999999998</v>
      </c>
      <c r="CJ21" s="16">
        <v>0.31519999999999998</v>
      </c>
      <c r="CK21" s="16">
        <v>0.31119999999999998</v>
      </c>
      <c r="CL21" s="16">
        <v>0.30740000000000001</v>
      </c>
      <c r="CM21" s="16">
        <v>0.30349999999999999</v>
      </c>
      <c r="CN21" s="16">
        <v>0.29970000000000002</v>
      </c>
      <c r="CO21" s="16">
        <v>0.29599999999999999</v>
      </c>
      <c r="CP21" s="16">
        <v>0.2923</v>
      </c>
      <c r="CQ21" s="16">
        <v>0.28860000000000002</v>
      </c>
      <c r="CR21" s="16">
        <v>0.28499999999999998</v>
      </c>
      <c r="CS21" s="16">
        <v>0.28149999999999997</v>
      </c>
      <c r="CT21" s="16">
        <v>0.27789999999999998</v>
      </c>
      <c r="CU21" s="16">
        <v>0.27450000000000002</v>
      </c>
      <c r="CV21" s="16">
        <v>0.27100000000000002</v>
      </c>
      <c r="CW21" s="16">
        <v>0.2676</v>
      </c>
      <c r="CX21" s="16">
        <v>0.26429999999999998</v>
      </c>
      <c r="CY21" s="16">
        <v>0.26429999999999998</v>
      </c>
      <c r="CZ21" s="16">
        <v>0.26429999999999998</v>
      </c>
      <c r="DA21" s="16">
        <v>0.26429999999999998</v>
      </c>
      <c r="DB21" s="16">
        <v>0.26429999999999998</v>
      </c>
      <c r="DC21" s="16">
        <v>0.26429999999999998</v>
      </c>
      <c r="DD21" s="16">
        <v>0.26429999999999998</v>
      </c>
      <c r="DE21" s="16">
        <v>0.26429999999999998</v>
      </c>
      <c r="DF21" s="16">
        <v>0.26429999999999998</v>
      </c>
      <c r="DG21" s="16">
        <v>0.26429999999999998</v>
      </c>
      <c r="DH21" s="16">
        <v>0.26429999999999998</v>
      </c>
      <c r="DI21" s="16">
        <v>0.26429999999999998</v>
      </c>
      <c r="DJ21" s="16">
        <v>0.26429999999999998</v>
      </c>
      <c r="DK21" s="16">
        <v>0.26429999999999998</v>
      </c>
      <c r="DL21" s="16">
        <v>0.26429999999999998</v>
      </c>
      <c r="DM21" s="16">
        <v>0.26429999999999998</v>
      </c>
      <c r="DN21" s="16">
        <v>0.26429999999999998</v>
      </c>
      <c r="DO21" s="16">
        <v>0.26429999999999998</v>
      </c>
      <c r="DP21" s="16">
        <v>0.26429999999999998</v>
      </c>
      <c r="DQ21" s="16">
        <v>0.26429999999999998</v>
      </c>
      <c r="DR21" s="16">
        <v>0.26429999999999998</v>
      </c>
      <c r="DS21" s="16">
        <v>0.26429999999999998</v>
      </c>
      <c r="DT21" s="16">
        <v>0.26429999999999998</v>
      </c>
      <c r="DU21" s="16">
        <v>0.26429999999999998</v>
      </c>
      <c r="DV21" s="16">
        <v>0.26429999999999998</v>
      </c>
      <c r="DW21" s="16">
        <v>0.26429999999999998</v>
      </c>
      <c r="DX21" s="16">
        <v>0.26429999999999998</v>
      </c>
      <c r="DY21" s="16">
        <v>0.26429999999999998</v>
      </c>
      <c r="DZ21" s="16">
        <v>0.26429999999999998</v>
      </c>
      <c r="EA21" s="16">
        <v>0.26429999999999998</v>
      </c>
      <c r="EB21" s="16">
        <v>0.26429999999999998</v>
      </c>
      <c r="EC21" s="16">
        <v>0.26429999999999998</v>
      </c>
      <c r="ED21" s="16">
        <v>0.26429999999999998</v>
      </c>
      <c r="EE21" s="16">
        <v>0.26429999999999998</v>
      </c>
      <c r="EF21" s="16">
        <v>0.26429999999999998</v>
      </c>
      <c r="EG21" s="16">
        <v>0.26429999999999998</v>
      </c>
      <c r="EH21" s="16">
        <v>0.26429999999999998</v>
      </c>
      <c r="EI21" s="16">
        <v>0.26429999999999998</v>
      </c>
      <c r="EJ21" s="16">
        <v>0.26429999999999998</v>
      </c>
      <c r="EK21" s="16">
        <v>0.26429999999999998</v>
      </c>
      <c r="EL21" s="16">
        <v>0.26429999999999998</v>
      </c>
      <c r="EM21" s="16">
        <v>0.26429999999999998</v>
      </c>
      <c r="EN21" s="16">
        <v>0.26429999999999998</v>
      </c>
      <c r="EO21" s="16">
        <v>0.26429999999999998</v>
      </c>
      <c r="EP21" s="16">
        <v>0.26429999999999998</v>
      </c>
      <c r="EQ21" s="16">
        <v>0.26429999999999998</v>
      </c>
      <c r="ER21" s="16">
        <v>0.26429999999999998</v>
      </c>
      <c r="ES21" s="16">
        <v>0.26429999999999998</v>
      </c>
      <c r="ET21" s="16">
        <v>0.26429999999999998</v>
      </c>
      <c r="EU21" s="16">
        <v>0.26429999999999998</v>
      </c>
      <c r="EV21" s="16">
        <v>0.26429999999999998</v>
      </c>
      <c r="EW21" s="16">
        <v>0.26429999999999998</v>
      </c>
      <c r="EX21" s="16">
        <v>0.26429999999999998</v>
      </c>
      <c r="EY21" s="16">
        <v>0.26429999999999998</v>
      </c>
      <c r="EZ21" s="16">
        <v>0.26429999999999998</v>
      </c>
      <c r="FA21" s="16">
        <v>0.26429999999999998</v>
      </c>
      <c r="FB21" s="16">
        <v>0.26429999999999998</v>
      </c>
      <c r="FC21" s="16">
        <v>0.26429999999999998</v>
      </c>
      <c r="FD21" s="16">
        <v>0.26429999999999998</v>
      </c>
      <c r="FE21" s="16">
        <v>0.26429999999999998</v>
      </c>
      <c r="FF21" s="16">
        <v>0.26429999999999998</v>
      </c>
      <c r="FG21" s="16">
        <v>0.26429999999999998</v>
      </c>
      <c r="FH21" s="16">
        <v>0.26429999999999998</v>
      </c>
      <c r="FI21" s="16">
        <v>0.26429999999999998</v>
      </c>
      <c r="FJ21" s="16">
        <v>0.26429999999999998</v>
      </c>
      <c r="FK21" s="16">
        <v>0.26429999999999998</v>
      </c>
      <c r="FL21" s="16">
        <v>0.26429999999999998</v>
      </c>
      <c r="FM21" s="16">
        <v>0.26429999999999998</v>
      </c>
      <c r="FN21" s="16">
        <v>0.26429999999999998</v>
      </c>
      <c r="FO21" s="16">
        <v>0.26429999999999998</v>
      </c>
      <c r="FP21" s="16">
        <v>0.26429999999999998</v>
      </c>
      <c r="FQ21" s="16">
        <v>0.26429999999999998</v>
      </c>
      <c r="FR21" s="16">
        <v>0.26429999999999998</v>
      </c>
      <c r="FS21" s="16">
        <v>0.26429999999999998</v>
      </c>
      <c r="FT21" s="16">
        <v>0.26429999999999998</v>
      </c>
      <c r="FU21" s="16">
        <v>0.26429999999999998</v>
      </c>
      <c r="FV21" s="16">
        <v>0.26429999999999998</v>
      </c>
      <c r="FW21" s="16">
        <v>0.26429999999999998</v>
      </c>
      <c r="FX21" s="16">
        <v>0.26429999999999998</v>
      </c>
      <c r="FY21" s="16">
        <v>0.26429999999999998</v>
      </c>
      <c r="FZ21" s="16">
        <v>0.26429999999999998</v>
      </c>
      <c r="GA21" s="16">
        <v>0.26429999999999998</v>
      </c>
      <c r="GB21" s="16">
        <v>0.26429999999999998</v>
      </c>
      <c r="GC21" s="16">
        <v>0.26429999999999998</v>
      </c>
      <c r="GD21" s="16">
        <v>0.26429999999999998</v>
      </c>
      <c r="GE21" s="16">
        <v>0.26429999999999998</v>
      </c>
      <c r="GF21" s="16">
        <v>0.26429999999999998</v>
      </c>
      <c r="GG21" s="16">
        <v>0.26429999999999998</v>
      </c>
      <c r="GH21" s="16">
        <v>0.26429999999999998</v>
      </c>
      <c r="GI21" s="16">
        <v>0.26429999999999998</v>
      </c>
      <c r="GJ21" s="16">
        <v>0.26429999999999998</v>
      </c>
      <c r="GK21" s="16">
        <v>0.26429999999999998</v>
      </c>
      <c r="GL21" s="16">
        <v>0.26429999999999998</v>
      </c>
      <c r="GM21" s="16">
        <v>0.26429999999999998</v>
      </c>
      <c r="GN21" s="16">
        <v>0.26429999999999998</v>
      </c>
      <c r="GO21" s="16">
        <v>0.26429999999999998</v>
      </c>
      <c r="GP21" s="16">
        <v>0.26429999999999998</v>
      </c>
      <c r="GQ21" s="16">
        <v>0.26429999999999998</v>
      </c>
    </row>
    <row r="22" spans="1:199" x14ac:dyDescent="0.2">
      <c r="A22" s="16">
        <v>21</v>
      </c>
      <c r="B22" s="16">
        <v>1</v>
      </c>
      <c r="C22" s="16">
        <v>1</v>
      </c>
      <c r="D22" s="16">
        <v>1</v>
      </c>
      <c r="E22" s="16">
        <v>1</v>
      </c>
      <c r="F22" s="16">
        <v>0.98160000000000003</v>
      </c>
      <c r="G22" s="16">
        <v>1.0602</v>
      </c>
      <c r="H22" s="16">
        <v>1.0410999999999999</v>
      </c>
      <c r="I22" s="16">
        <v>0.98509999999999998</v>
      </c>
      <c r="J22" s="16">
        <v>0.94899999999999995</v>
      </c>
      <c r="K22" s="16">
        <v>0.91390000000000005</v>
      </c>
      <c r="L22" s="16">
        <v>0.87980000000000003</v>
      </c>
      <c r="M22" s="16">
        <v>0.8639</v>
      </c>
      <c r="N22" s="16">
        <v>0.84830000000000005</v>
      </c>
      <c r="O22" s="16">
        <v>0.83289999999999997</v>
      </c>
      <c r="P22" s="16">
        <v>0.81779999999999997</v>
      </c>
      <c r="Q22" s="16">
        <v>0.80300000000000005</v>
      </c>
      <c r="R22" s="16">
        <v>0.78849999999999998</v>
      </c>
      <c r="S22" s="16">
        <v>0.77429999999999999</v>
      </c>
      <c r="T22" s="16">
        <v>0.76029999999999998</v>
      </c>
      <c r="U22" s="16">
        <v>0.74660000000000004</v>
      </c>
      <c r="V22" s="16">
        <v>0.73350000000000004</v>
      </c>
      <c r="W22" s="16">
        <v>0.72109999999999996</v>
      </c>
      <c r="X22" s="16">
        <v>0.70940000000000003</v>
      </c>
      <c r="Y22" s="16">
        <v>0.6986</v>
      </c>
      <c r="Z22" s="16">
        <v>0.6885</v>
      </c>
      <c r="AA22" s="16">
        <v>0.67910000000000004</v>
      </c>
      <c r="AB22" s="16">
        <v>0.67020000000000002</v>
      </c>
      <c r="AC22" s="16">
        <v>0.66180000000000005</v>
      </c>
      <c r="AD22" s="16">
        <v>0.65349999999999997</v>
      </c>
      <c r="AE22" s="16">
        <v>0.64539999999999997</v>
      </c>
      <c r="AF22" s="16">
        <v>0.63729999999999998</v>
      </c>
      <c r="AG22" s="16">
        <v>0.62929999999999997</v>
      </c>
      <c r="AH22" s="16">
        <v>0.62150000000000005</v>
      </c>
      <c r="AI22" s="16">
        <v>0.61370000000000002</v>
      </c>
      <c r="AJ22" s="16">
        <v>0.60599999999999998</v>
      </c>
      <c r="AK22" s="16">
        <v>0.59850000000000003</v>
      </c>
      <c r="AL22" s="16">
        <v>0.59099999999999997</v>
      </c>
      <c r="AM22" s="16">
        <v>0.58360000000000001</v>
      </c>
      <c r="AN22" s="16">
        <v>0.57630000000000003</v>
      </c>
      <c r="AO22" s="16">
        <v>0.56910000000000005</v>
      </c>
      <c r="AP22" s="16">
        <v>0.56200000000000006</v>
      </c>
      <c r="AQ22" s="16">
        <v>0.55500000000000005</v>
      </c>
      <c r="AR22" s="16">
        <v>0.54810000000000003</v>
      </c>
      <c r="AS22" s="16">
        <v>0.54120000000000001</v>
      </c>
      <c r="AT22" s="16">
        <v>0.53439999999999999</v>
      </c>
      <c r="AU22" s="16">
        <v>0.52780000000000005</v>
      </c>
      <c r="AV22" s="16">
        <v>0.5212</v>
      </c>
      <c r="AW22" s="16">
        <v>0.51470000000000005</v>
      </c>
      <c r="AX22" s="16">
        <v>0.50819999999999999</v>
      </c>
      <c r="AY22" s="16">
        <v>0.50190000000000001</v>
      </c>
      <c r="AZ22" s="16">
        <v>0.49559999999999998</v>
      </c>
      <c r="BA22" s="16">
        <v>0.4894</v>
      </c>
      <c r="BB22" s="16">
        <v>0.48330000000000001</v>
      </c>
      <c r="BC22" s="16">
        <v>0.4773</v>
      </c>
      <c r="BD22" s="16">
        <v>0.4713</v>
      </c>
      <c r="BE22" s="16">
        <v>0.46539999999999998</v>
      </c>
      <c r="BF22" s="16">
        <v>0.45960000000000001</v>
      </c>
      <c r="BG22" s="16">
        <v>0.45390000000000003</v>
      </c>
      <c r="BH22" s="16">
        <v>0.44819999999999999</v>
      </c>
      <c r="BI22" s="16">
        <v>0.44259999999999999</v>
      </c>
      <c r="BJ22" s="16">
        <v>0.43709999999999999</v>
      </c>
      <c r="BK22" s="16">
        <v>0.43159999999999998</v>
      </c>
      <c r="BL22" s="16">
        <v>0.42620000000000002</v>
      </c>
      <c r="BM22" s="16">
        <v>0.4209</v>
      </c>
      <c r="BN22" s="16">
        <v>0.41560000000000002</v>
      </c>
      <c r="BO22" s="16">
        <v>0.41039999999999999</v>
      </c>
      <c r="BP22" s="16">
        <v>0.40529999999999999</v>
      </c>
      <c r="BQ22" s="16">
        <v>0.4002</v>
      </c>
      <c r="BR22" s="16">
        <v>0.3952</v>
      </c>
      <c r="BS22" s="16">
        <v>0.39029999999999998</v>
      </c>
      <c r="BT22" s="16">
        <v>0.38540000000000002</v>
      </c>
      <c r="BU22" s="16">
        <v>0.38059999999999999</v>
      </c>
      <c r="BV22" s="16">
        <v>0.37580000000000002</v>
      </c>
      <c r="BW22" s="16">
        <v>0.37109999999999999</v>
      </c>
      <c r="BX22" s="16">
        <v>0.36649999999999999</v>
      </c>
      <c r="BY22" s="16">
        <v>0.3619</v>
      </c>
      <c r="BZ22" s="16">
        <v>0.3574</v>
      </c>
      <c r="CA22" s="16">
        <v>0.35289999999999999</v>
      </c>
      <c r="CB22" s="16">
        <v>0.34849999999999998</v>
      </c>
      <c r="CC22" s="16">
        <v>0.34420000000000001</v>
      </c>
      <c r="CD22" s="16">
        <v>0.33989999999999998</v>
      </c>
      <c r="CE22" s="16">
        <v>0.33560000000000001</v>
      </c>
      <c r="CF22" s="16">
        <v>0.33139999999999997</v>
      </c>
      <c r="CG22" s="16">
        <v>0.32729999999999998</v>
      </c>
      <c r="CH22" s="16">
        <v>0.32319999999999999</v>
      </c>
      <c r="CI22" s="16">
        <v>0.31919999999999998</v>
      </c>
      <c r="CJ22" s="16">
        <v>0.31519999999999998</v>
      </c>
      <c r="CK22" s="16">
        <v>0.31119999999999998</v>
      </c>
      <c r="CL22" s="16">
        <v>0.30740000000000001</v>
      </c>
      <c r="CM22" s="16">
        <v>0.30349999999999999</v>
      </c>
      <c r="CN22" s="16">
        <v>0.29970000000000002</v>
      </c>
      <c r="CO22" s="16">
        <v>0.29599999999999999</v>
      </c>
      <c r="CP22" s="16">
        <v>0.2923</v>
      </c>
      <c r="CQ22" s="16">
        <v>0.28860000000000002</v>
      </c>
      <c r="CR22" s="16">
        <v>0.28499999999999998</v>
      </c>
      <c r="CS22" s="16">
        <v>0.28149999999999997</v>
      </c>
      <c r="CT22" s="16">
        <v>0.27789999999999998</v>
      </c>
      <c r="CU22" s="16">
        <v>0.27450000000000002</v>
      </c>
      <c r="CV22" s="16">
        <v>0.27100000000000002</v>
      </c>
      <c r="CW22" s="16">
        <v>0.2676</v>
      </c>
      <c r="CX22" s="16">
        <v>0.26429999999999998</v>
      </c>
      <c r="CY22" s="16">
        <v>0.26429999999999998</v>
      </c>
      <c r="CZ22" s="16">
        <v>0.26429999999999998</v>
      </c>
      <c r="DA22" s="16">
        <v>0.26429999999999998</v>
      </c>
      <c r="DB22" s="16">
        <v>0.26429999999999998</v>
      </c>
      <c r="DC22" s="16">
        <v>0.26429999999999998</v>
      </c>
      <c r="DD22" s="16">
        <v>0.26429999999999998</v>
      </c>
      <c r="DE22" s="16">
        <v>0.26429999999999998</v>
      </c>
      <c r="DF22" s="16">
        <v>0.26429999999999998</v>
      </c>
      <c r="DG22" s="16">
        <v>0.26429999999999998</v>
      </c>
      <c r="DH22" s="16">
        <v>0.26429999999999998</v>
      </c>
      <c r="DI22" s="16">
        <v>0.26429999999999998</v>
      </c>
      <c r="DJ22" s="16">
        <v>0.26429999999999998</v>
      </c>
      <c r="DK22" s="16">
        <v>0.26429999999999998</v>
      </c>
      <c r="DL22" s="16">
        <v>0.26429999999999998</v>
      </c>
      <c r="DM22" s="16">
        <v>0.26429999999999998</v>
      </c>
      <c r="DN22" s="16">
        <v>0.26429999999999998</v>
      </c>
      <c r="DO22" s="16">
        <v>0.26429999999999998</v>
      </c>
      <c r="DP22" s="16">
        <v>0.26429999999999998</v>
      </c>
      <c r="DQ22" s="16">
        <v>0.26429999999999998</v>
      </c>
      <c r="DR22" s="16">
        <v>0.26429999999999998</v>
      </c>
      <c r="DS22" s="16">
        <v>0.26429999999999998</v>
      </c>
      <c r="DT22" s="16">
        <v>0.26429999999999998</v>
      </c>
      <c r="DU22" s="16">
        <v>0.26429999999999998</v>
      </c>
      <c r="DV22" s="16">
        <v>0.26429999999999998</v>
      </c>
      <c r="DW22" s="16">
        <v>0.26429999999999998</v>
      </c>
      <c r="DX22" s="16">
        <v>0.26429999999999998</v>
      </c>
      <c r="DY22" s="16">
        <v>0.26429999999999998</v>
      </c>
      <c r="DZ22" s="16">
        <v>0.26429999999999998</v>
      </c>
      <c r="EA22" s="16">
        <v>0.26429999999999998</v>
      </c>
      <c r="EB22" s="16">
        <v>0.26429999999999998</v>
      </c>
      <c r="EC22" s="16">
        <v>0.26429999999999998</v>
      </c>
      <c r="ED22" s="16">
        <v>0.26429999999999998</v>
      </c>
      <c r="EE22" s="16">
        <v>0.26429999999999998</v>
      </c>
      <c r="EF22" s="16">
        <v>0.26429999999999998</v>
      </c>
      <c r="EG22" s="16">
        <v>0.26429999999999998</v>
      </c>
      <c r="EH22" s="16">
        <v>0.26429999999999998</v>
      </c>
      <c r="EI22" s="16">
        <v>0.26429999999999998</v>
      </c>
      <c r="EJ22" s="16">
        <v>0.26429999999999998</v>
      </c>
      <c r="EK22" s="16">
        <v>0.26429999999999998</v>
      </c>
      <c r="EL22" s="16">
        <v>0.26429999999999998</v>
      </c>
      <c r="EM22" s="16">
        <v>0.26429999999999998</v>
      </c>
      <c r="EN22" s="16">
        <v>0.26429999999999998</v>
      </c>
      <c r="EO22" s="16">
        <v>0.26429999999999998</v>
      </c>
      <c r="EP22" s="16">
        <v>0.26429999999999998</v>
      </c>
      <c r="EQ22" s="16">
        <v>0.26429999999999998</v>
      </c>
      <c r="ER22" s="16">
        <v>0.26429999999999998</v>
      </c>
      <c r="ES22" s="16">
        <v>0.26429999999999998</v>
      </c>
      <c r="ET22" s="16">
        <v>0.26429999999999998</v>
      </c>
      <c r="EU22" s="16">
        <v>0.26429999999999998</v>
      </c>
      <c r="EV22" s="16">
        <v>0.26429999999999998</v>
      </c>
      <c r="EW22" s="16">
        <v>0.26429999999999998</v>
      </c>
      <c r="EX22" s="16">
        <v>0.26429999999999998</v>
      </c>
      <c r="EY22" s="16">
        <v>0.26429999999999998</v>
      </c>
      <c r="EZ22" s="16">
        <v>0.26429999999999998</v>
      </c>
      <c r="FA22" s="16">
        <v>0.26429999999999998</v>
      </c>
      <c r="FB22" s="16">
        <v>0.26429999999999998</v>
      </c>
      <c r="FC22" s="16">
        <v>0.26429999999999998</v>
      </c>
      <c r="FD22" s="16">
        <v>0.26429999999999998</v>
      </c>
      <c r="FE22" s="16">
        <v>0.26429999999999998</v>
      </c>
      <c r="FF22" s="16">
        <v>0.26429999999999998</v>
      </c>
      <c r="FG22" s="16">
        <v>0.26429999999999998</v>
      </c>
      <c r="FH22" s="16">
        <v>0.26429999999999998</v>
      </c>
      <c r="FI22" s="16">
        <v>0.26429999999999998</v>
      </c>
      <c r="FJ22" s="16">
        <v>0.26429999999999998</v>
      </c>
      <c r="FK22" s="16">
        <v>0.26429999999999998</v>
      </c>
      <c r="FL22" s="16">
        <v>0.26429999999999998</v>
      </c>
      <c r="FM22" s="16">
        <v>0.26429999999999998</v>
      </c>
      <c r="FN22" s="16">
        <v>0.26429999999999998</v>
      </c>
      <c r="FO22" s="16">
        <v>0.26429999999999998</v>
      </c>
      <c r="FP22" s="16">
        <v>0.26429999999999998</v>
      </c>
      <c r="FQ22" s="16">
        <v>0.26429999999999998</v>
      </c>
      <c r="FR22" s="16">
        <v>0.26429999999999998</v>
      </c>
      <c r="FS22" s="16">
        <v>0.26429999999999998</v>
      </c>
      <c r="FT22" s="16">
        <v>0.26429999999999998</v>
      </c>
      <c r="FU22" s="16">
        <v>0.26429999999999998</v>
      </c>
      <c r="FV22" s="16">
        <v>0.26429999999999998</v>
      </c>
      <c r="FW22" s="16">
        <v>0.26429999999999998</v>
      </c>
      <c r="FX22" s="16">
        <v>0.26429999999999998</v>
      </c>
      <c r="FY22" s="16">
        <v>0.26429999999999998</v>
      </c>
      <c r="FZ22" s="16">
        <v>0.26429999999999998</v>
      </c>
      <c r="GA22" s="16">
        <v>0.26429999999999998</v>
      </c>
      <c r="GB22" s="16">
        <v>0.26429999999999998</v>
      </c>
      <c r="GC22" s="16">
        <v>0.26429999999999998</v>
      </c>
      <c r="GD22" s="16">
        <v>0.26429999999999998</v>
      </c>
      <c r="GE22" s="16">
        <v>0.26429999999999998</v>
      </c>
      <c r="GF22" s="16">
        <v>0.26429999999999998</v>
      </c>
      <c r="GG22" s="16">
        <v>0.26429999999999998</v>
      </c>
      <c r="GH22" s="16">
        <v>0.26429999999999998</v>
      </c>
      <c r="GI22" s="16">
        <v>0.26429999999999998</v>
      </c>
      <c r="GJ22" s="16">
        <v>0.26429999999999998</v>
      </c>
      <c r="GK22" s="16">
        <v>0.26429999999999998</v>
      </c>
      <c r="GL22" s="16">
        <v>0.26429999999999998</v>
      </c>
      <c r="GM22" s="16">
        <v>0.26429999999999998</v>
      </c>
      <c r="GN22" s="16">
        <v>0.26429999999999998</v>
      </c>
      <c r="GO22" s="16">
        <v>0.26429999999999998</v>
      </c>
      <c r="GP22" s="16">
        <v>0.26429999999999998</v>
      </c>
      <c r="GQ22" s="16">
        <v>0.26429999999999998</v>
      </c>
    </row>
    <row r="23" spans="1:199" x14ac:dyDescent="0.2">
      <c r="A23" s="16">
        <v>22</v>
      </c>
      <c r="B23" s="16">
        <v>1</v>
      </c>
      <c r="C23" s="16">
        <v>1</v>
      </c>
      <c r="D23" s="16">
        <v>1</v>
      </c>
      <c r="E23" s="16">
        <v>1</v>
      </c>
      <c r="F23" s="16">
        <v>0.98160000000000003</v>
      </c>
      <c r="G23" s="16">
        <v>1.0602</v>
      </c>
      <c r="H23" s="16">
        <v>1.0410999999999999</v>
      </c>
      <c r="I23" s="16">
        <v>0.98509999999999998</v>
      </c>
      <c r="J23" s="16">
        <v>0.94899999999999995</v>
      </c>
      <c r="K23" s="16">
        <v>0.91390000000000005</v>
      </c>
      <c r="L23" s="16">
        <v>0.87980000000000003</v>
      </c>
      <c r="M23" s="16">
        <v>0.8639</v>
      </c>
      <c r="N23" s="16">
        <v>0.84830000000000005</v>
      </c>
      <c r="O23" s="16">
        <v>0.83289999999999997</v>
      </c>
      <c r="P23" s="16">
        <v>0.81779999999999997</v>
      </c>
      <c r="Q23" s="16">
        <v>0.80300000000000005</v>
      </c>
      <c r="R23" s="16">
        <v>0.78849999999999998</v>
      </c>
      <c r="S23" s="16">
        <v>0.77429999999999999</v>
      </c>
      <c r="T23" s="16">
        <v>0.76029999999999998</v>
      </c>
      <c r="U23" s="16">
        <v>0.74660000000000004</v>
      </c>
      <c r="V23" s="16">
        <v>0.73350000000000004</v>
      </c>
      <c r="W23" s="16">
        <v>0.72109999999999996</v>
      </c>
      <c r="X23" s="16">
        <v>0.70940000000000003</v>
      </c>
      <c r="Y23" s="16">
        <v>0.6986</v>
      </c>
      <c r="Z23" s="16">
        <v>0.6885</v>
      </c>
      <c r="AA23" s="16">
        <v>0.67910000000000004</v>
      </c>
      <c r="AB23" s="16">
        <v>0.67020000000000002</v>
      </c>
      <c r="AC23" s="16">
        <v>0.66180000000000005</v>
      </c>
      <c r="AD23" s="16">
        <v>0.65349999999999997</v>
      </c>
      <c r="AE23" s="16">
        <v>0.64539999999999997</v>
      </c>
      <c r="AF23" s="16">
        <v>0.63729999999999998</v>
      </c>
      <c r="AG23" s="16">
        <v>0.62929999999999997</v>
      </c>
      <c r="AH23" s="16">
        <v>0.62150000000000005</v>
      </c>
      <c r="AI23" s="16">
        <v>0.61370000000000002</v>
      </c>
      <c r="AJ23" s="16">
        <v>0.60599999999999998</v>
      </c>
      <c r="AK23" s="16">
        <v>0.59850000000000003</v>
      </c>
      <c r="AL23" s="16">
        <v>0.59099999999999997</v>
      </c>
      <c r="AM23" s="16">
        <v>0.58360000000000001</v>
      </c>
      <c r="AN23" s="16">
        <v>0.57630000000000003</v>
      </c>
      <c r="AO23" s="16">
        <v>0.56910000000000005</v>
      </c>
      <c r="AP23" s="16">
        <v>0.56200000000000006</v>
      </c>
      <c r="AQ23" s="16">
        <v>0.55500000000000005</v>
      </c>
      <c r="AR23" s="16">
        <v>0.54810000000000003</v>
      </c>
      <c r="AS23" s="16">
        <v>0.54120000000000001</v>
      </c>
      <c r="AT23" s="16">
        <v>0.53439999999999999</v>
      </c>
      <c r="AU23" s="16">
        <v>0.52780000000000005</v>
      </c>
      <c r="AV23" s="16">
        <v>0.5212</v>
      </c>
      <c r="AW23" s="16">
        <v>0.51470000000000005</v>
      </c>
      <c r="AX23" s="16">
        <v>0.50819999999999999</v>
      </c>
      <c r="AY23" s="16">
        <v>0.50190000000000001</v>
      </c>
      <c r="AZ23" s="16">
        <v>0.49559999999999998</v>
      </c>
      <c r="BA23" s="16">
        <v>0.4894</v>
      </c>
      <c r="BB23" s="16">
        <v>0.48330000000000001</v>
      </c>
      <c r="BC23" s="16">
        <v>0.4773</v>
      </c>
      <c r="BD23" s="16">
        <v>0.4713</v>
      </c>
      <c r="BE23" s="16">
        <v>0.46539999999999998</v>
      </c>
      <c r="BF23" s="16">
        <v>0.45960000000000001</v>
      </c>
      <c r="BG23" s="16">
        <v>0.45390000000000003</v>
      </c>
      <c r="BH23" s="16">
        <v>0.44819999999999999</v>
      </c>
      <c r="BI23" s="16">
        <v>0.44259999999999999</v>
      </c>
      <c r="BJ23" s="16">
        <v>0.43709999999999999</v>
      </c>
      <c r="BK23" s="16">
        <v>0.43159999999999998</v>
      </c>
      <c r="BL23" s="16">
        <v>0.42620000000000002</v>
      </c>
      <c r="BM23" s="16">
        <v>0.4209</v>
      </c>
      <c r="BN23" s="16">
        <v>0.41560000000000002</v>
      </c>
      <c r="BO23" s="16">
        <v>0.41039999999999999</v>
      </c>
      <c r="BP23" s="16">
        <v>0.40529999999999999</v>
      </c>
      <c r="BQ23" s="16">
        <v>0.4002</v>
      </c>
      <c r="BR23" s="16">
        <v>0.3952</v>
      </c>
      <c r="BS23" s="16">
        <v>0.39029999999999998</v>
      </c>
      <c r="BT23" s="16">
        <v>0.38540000000000002</v>
      </c>
      <c r="BU23" s="16">
        <v>0.38059999999999999</v>
      </c>
      <c r="BV23" s="16">
        <v>0.37580000000000002</v>
      </c>
      <c r="BW23" s="16">
        <v>0.37109999999999999</v>
      </c>
      <c r="BX23" s="16">
        <v>0.36649999999999999</v>
      </c>
      <c r="BY23" s="16">
        <v>0.3619</v>
      </c>
      <c r="BZ23" s="16">
        <v>0.3574</v>
      </c>
      <c r="CA23" s="16">
        <v>0.35289999999999999</v>
      </c>
      <c r="CB23" s="16">
        <v>0.34849999999999998</v>
      </c>
      <c r="CC23" s="16">
        <v>0.34420000000000001</v>
      </c>
      <c r="CD23" s="16">
        <v>0.33989999999999998</v>
      </c>
      <c r="CE23" s="16">
        <v>0.33560000000000001</v>
      </c>
      <c r="CF23" s="16">
        <v>0.33139999999999997</v>
      </c>
      <c r="CG23" s="16">
        <v>0.32729999999999998</v>
      </c>
      <c r="CH23" s="16">
        <v>0.32319999999999999</v>
      </c>
      <c r="CI23" s="16">
        <v>0.31919999999999998</v>
      </c>
      <c r="CJ23" s="16">
        <v>0.31519999999999998</v>
      </c>
      <c r="CK23" s="16">
        <v>0.31119999999999998</v>
      </c>
      <c r="CL23" s="16">
        <v>0.30740000000000001</v>
      </c>
      <c r="CM23" s="16">
        <v>0.30349999999999999</v>
      </c>
      <c r="CN23" s="16">
        <v>0.29970000000000002</v>
      </c>
      <c r="CO23" s="16">
        <v>0.29599999999999999</v>
      </c>
      <c r="CP23" s="16">
        <v>0.2923</v>
      </c>
      <c r="CQ23" s="16">
        <v>0.28860000000000002</v>
      </c>
      <c r="CR23" s="16">
        <v>0.28499999999999998</v>
      </c>
      <c r="CS23" s="16">
        <v>0.28149999999999997</v>
      </c>
      <c r="CT23" s="16">
        <v>0.27789999999999998</v>
      </c>
      <c r="CU23" s="16">
        <v>0.27450000000000002</v>
      </c>
      <c r="CV23" s="16">
        <v>0.27100000000000002</v>
      </c>
      <c r="CW23" s="16">
        <v>0.2676</v>
      </c>
      <c r="CX23" s="16">
        <v>0.26429999999999998</v>
      </c>
      <c r="CY23" s="16">
        <v>0.26429999999999998</v>
      </c>
      <c r="CZ23" s="16">
        <v>0.26429999999999998</v>
      </c>
      <c r="DA23" s="16">
        <v>0.26429999999999998</v>
      </c>
      <c r="DB23" s="16">
        <v>0.26429999999999998</v>
      </c>
      <c r="DC23" s="16">
        <v>0.26429999999999998</v>
      </c>
      <c r="DD23" s="16">
        <v>0.26429999999999998</v>
      </c>
      <c r="DE23" s="16">
        <v>0.26429999999999998</v>
      </c>
      <c r="DF23" s="16">
        <v>0.26429999999999998</v>
      </c>
      <c r="DG23" s="16">
        <v>0.26429999999999998</v>
      </c>
      <c r="DH23" s="16">
        <v>0.26429999999999998</v>
      </c>
      <c r="DI23" s="16">
        <v>0.26429999999999998</v>
      </c>
      <c r="DJ23" s="16">
        <v>0.26429999999999998</v>
      </c>
      <c r="DK23" s="16">
        <v>0.26429999999999998</v>
      </c>
      <c r="DL23" s="16">
        <v>0.26429999999999998</v>
      </c>
      <c r="DM23" s="16">
        <v>0.26429999999999998</v>
      </c>
      <c r="DN23" s="16">
        <v>0.26429999999999998</v>
      </c>
      <c r="DO23" s="16">
        <v>0.26429999999999998</v>
      </c>
      <c r="DP23" s="16">
        <v>0.26429999999999998</v>
      </c>
      <c r="DQ23" s="16">
        <v>0.26429999999999998</v>
      </c>
      <c r="DR23" s="16">
        <v>0.26429999999999998</v>
      </c>
      <c r="DS23" s="16">
        <v>0.26429999999999998</v>
      </c>
      <c r="DT23" s="16">
        <v>0.26429999999999998</v>
      </c>
      <c r="DU23" s="16">
        <v>0.26429999999999998</v>
      </c>
      <c r="DV23" s="16">
        <v>0.26429999999999998</v>
      </c>
      <c r="DW23" s="16">
        <v>0.26429999999999998</v>
      </c>
      <c r="DX23" s="16">
        <v>0.26429999999999998</v>
      </c>
      <c r="DY23" s="16">
        <v>0.26429999999999998</v>
      </c>
      <c r="DZ23" s="16">
        <v>0.26429999999999998</v>
      </c>
      <c r="EA23" s="16">
        <v>0.26429999999999998</v>
      </c>
      <c r="EB23" s="16">
        <v>0.26429999999999998</v>
      </c>
      <c r="EC23" s="16">
        <v>0.26429999999999998</v>
      </c>
      <c r="ED23" s="16">
        <v>0.26429999999999998</v>
      </c>
      <c r="EE23" s="16">
        <v>0.26429999999999998</v>
      </c>
      <c r="EF23" s="16">
        <v>0.26429999999999998</v>
      </c>
      <c r="EG23" s="16">
        <v>0.26429999999999998</v>
      </c>
      <c r="EH23" s="16">
        <v>0.26429999999999998</v>
      </c>
      <c r="EI23" s="16">
        <v>0.26429999999999998</v>
      </c>
      <c r="EJ23" s="16">
        <v>0.26429999999999998</v>
      </c>
      <c r="EK23" s="16">
        <v>0.26429999999999998</v>
      </c>
      <c r="EL23" s="16">
        <v>0.26429999999999998</v>
      </c>
      <c r="EM23" s="16">
        <v>0.26429999999999998</v>
      </c>
      <c r="EN23" s="16">
        <v>0.26429999999999998</v>
      </c>
      <c r="EO23" s="16">
        <v>0.26429999999999998</v>
      </c>
      <c r="EP23" s="16">
        <v>0.26429999999999998</v>
      </c>
      <c r="EQ23" s="16">
        <v>0.26429999999999998</v>
      </c>
      <c r="ER23" s="16">
        <v>0.26429999999999998</v>
      </c>
      <c r="ES23" s="16">
        <v>0.26429999999999998</v>
      </c>
      <c r="ET23" s="16">
        <v>0.26429999999999998</v>
      </c>
      <c r="EU23" s="16">
        <v>0.26429999999999998</v>
      </c>
      <c r="EV23" s="16">
        <v>0.26429999999999998</v>
      </c>
      <c r="EW23" s="16">
        <v>0.26429999999999998</v>
      </c>
      <c r="EX23" s="16">
        <v>0.26429999999999998</v>
      </c>
      <c r="EY23" s="16">
        <v>0.26429999999999998</v>
      </c>
      <c r="EZ23" s="16">
        <v>0.26429999999999998</v>
      </c>
      <c r="FA23" s="16">
        <v>0.26429999999999998</v>
      </c>
      <c r="FB23" s="16">
        <v>0.26429999999999998</v>
      </c>
      <c r="FC23" s="16">
        <v>0.26429999999999998</v>
      </c>
      <c r="FD23" s="16">
        <v>0.26429999999999998</v>
      </c>
      <c r="FE23" s="16">
        <v>0.26429999999999998</v>
      </c>
      <c r="FF23" s="16">
        <v>0.26429999999999998</v>
      </c>
      <c r="FG23" s="16">
        <v>0.26429999999999998</v>
      </c>
      <c r="FH23" s="16">
        <v>0.26429999999999998</v>
      </c>
      <c r="FI23" s="16">
        <v>0.26429999999999998</v>
      </c>
      <c r="FJ23" s="16">
        <v>0.26429999999999998</v>
      </c>
      <c r="FK23" s="16">
        <v>0.26429999999999998</v>
      </c>
      <c r="FL23" s="16">
        <v>0.26429999999999998</v>
      </c>
      <c r="FM23" s="16">
        <v>0.26429999999999998</v>
      </c>
      <c r="FN23" s="16">
        <v>0.26429999999999998</v>
      </c>
      <c r="FO23" s="16">
        <v>0.26429999999999998</v>
      </c>
      <c r="FP23" s="16">
        <v>0.26429999999999998</v>
      </c>
      <c r="FQ23" s="16">
        <v>0.26429999999999998</v>
      </c>
      <c r="FR23" s="16">
        <v>0.26429999999999998</v>
      </c>
      <c r="FS23" s="16">
        <v>0.26429999999999998</v>
      </c>
      <c r="FT23" s="16">
        <v>0.26429999999999998</v>
      </c>
      <c r="FU23" s="16">
        <v>0.26429999999999998</v>
      </c>
      <c r="FV23" s="16">
        <v>0.26429999999999998</v>
      </c>
      <c r="FW23" s="16">
        <v>0.26429999999999998</v>
      </c>
      <c r="FX23" s="16">
        <v>0.26429999999999998</v>
      </c>
      <c r="FY23" s="16">
        <v>0.26429999999999998</v>
      </c>
      <c r="FZ23" s="16">
        <v>0.26429999999999998</v>
      </c>
      <c r="GA23" s="16">
        <v>0.26429999999999998</v>
      </c>
      <c r="GB23" s="16">
        <v>0.26429999999999998</v>
      </c>
      <c r="GC23" s="16">
        <v>0.26429999999999998</v>
      </c>
      <c r="GD23" s="16">
        <v>0.26429999999999998</v>
      </c>
      <c r="GE23" s="16">
        <v>0.26429999999999998</v>
      </c>
      <c r="GF23" s="16">
        <v>0.26429999999999998</v>
      </c>
      <c r="GG23" s="16">
        <v>0.26429999999999998</v>
      </c>
      <c r="GH23" s="16">
        <v>0.26429999999999998</v>
      </c>
      <c r="GI23" s="16">
        <v>0.26429999999999998</v>
      </c>
      <c r="GJ23" s="16">
        <v>0.26429999999999998</v>
      </c>
      <c r="GK23" s="16">
        <v>0.26429999999999998</v>
      </c>
      <c r="GL23" s="16">
        <v>0.26429999999999998</v>
      </c>
      <c r="GM23" s="16">
        <v>0.26429999999999998</v>
      </c>
      <c r="GN23" s="16">
        <v>0.26429999999999998</v>
      </c>
      <c r="GO23" s="16">
        <v>0.26429999999999998</v>
      </c>
      <c r="GP23" s="16">
        <v>0.26429999999999998</v>
      </c>
      <c r="GQ23" s="16">
        <v>0.26429999999999998</v>
      </c>
    </row>
    <row r="24" spans="1:199" x14ac:dyDescent="0.2">
      <c r="A24" s="16">
        <v>23</v>
      </c>
      <c r="B24" s="16">
        <v>1</v>
      </c>
      <c r="C24" s="16">
        <v>1</v>
      </c>
      <c r="D24" s="16">
        <v>1</v>
      </c>
      <c r="E24" s="16">
        <v>1</v>
      </c>
      <c r="F24" s="16">
        <v>0.98160000000000003</v>
      </c>
      <c r="G24" s="16">
        <v>1.0602</v>
      </c>
      <c r="H24" s="16">
        <v>1.0410999999999999</v>
      </c>
      <c r="I24" s="16">
        <v>0.98509999999999998</v>
      </c>
      <c r="J24" s="16">
        <v>0.94899999999999995</v>
      </c>
      <c r="K24" s="16">
        <v>0.91390000000000005</v>
      </c>
      <c r="L24" s="16">
        <v>0.87980000000000003</v>
      </c>
      <c r="M24" s="16">
        <v>0.8639</v>
      </c>
      <c r="N24" s="16">
        <v>0.84830000000000005</v>
      </c>
      <c r="O24" s="16">
        <v>0.83289999999999997</v>
      </c>
      <c r="P24" s="16">
        <v>0.81779999999999997</v>
      </c>
      <c r="Q24" s="16">
        <v>0.80300000000000005</v>
      </c>
      <c r="R24" s="16">
        <v>0.78849999999999998</v>
      </c>
      <c r="S24" s="16">
        <v>0.77429999999999999</v>
      </c>
      <c r="T24" s="16">
        <v>0.76029999999999998</v>
      </c>
      <c r="U24" s="16">
        <v>0.74660000000000004</v>
      </c>
      <c r="V24" s="16">
        <v>0.73350000000000004</v>
      </c>
      <c r="W24" s="16">
        <v>0.72109999999999996</v>
      </c>
      <c r="X24" s="16">
        <v>0.70940000000000003</v>
      </c>
      <c r="Y24" s="16">
        <v>0.6986</v>
      </c>
      <c r="Z24" s="16">
        <v>0.6885</v>
      </c>
      <c r="AA24" s="16">
        <v>0.67910000000000004</v>
      </c>
      <c r="AB24" s="16">
        <v>0.67020000000000002</v>
      </c>
      <c r="AC24" s="16">
        <v>0.66180000000000005</v>
      </c>
      <c r="AD24" s="16">
        <v>0.65349999999999997</v>
      </c>
      <c r="AE24" s="16">
        <v>0.64539999999999997</v>
      </c>
      <c r="AF24" s="16">
        <v>0.63729999999999998</v>
      </c>
      <c r="AG24" s="16">
        <v>0.62929999999999997</v>
      </c>
      <c r="AH24" s="16">
        <v>0.62150000000000005</v>
      </c>
      <c r="AI24" s="16">
        <v>0.61370000000000002</v>
      </c>
      <c r="AJ24" s="16">
        <v>0.60599999999999998</v>
      </c>
      <c r="AK24" s="16">
        <v>0.59850000000000003</v>
      </c>
      <c r="AL24" s="16">
        <v>0.59099999999999997</v>
      </c>
      <c r="AM24" s="16">
        <v>0.58360000000000001</v>
      </c>
      <c r="AN24" s="16">
        <v>0.57630000000000003</v>
      </c>
      <c r="AO24" s="16">
        <v>0.56910000000000005</v>
      </c>
      <c r="AP24" s="16">
        <v>0.56200000000000006</v>
      </c>
      <c r="AQ24" s="16">
        <v>0.55500000000000005</v>
      </c>
      <c r="AR24" s="16">
        <v>0.54810000000000003</v>
      </c>
      <c r="AS24" s="16">
        <v>0.54120000000000001</v>
      </c>
      <c r="AT24" s="16">
        <v>0.53439999999999999</v>
      </c>
      <c r="AU24" s="16">
        <v>0.52780000000000005</v>
      </c>
      <c r="AV24" s="16">
        <v>0.5212</v>
      </c>
      <c r="AW24" s="16">
        <v>0.51470000000000005</v>
      </c>
      <c r="AX24" s="16">
        <v>0.50819999999999999</v>
      </c>
      <c r="AY24" s="16">
        <v>0.50190000000000001</v>
      </c>
      <c r="AZ24" s="16">
        <v>0.49559999999999998</v>
      </c>
      <c r="BA24" s="16">
        <v>0.4894</v>
      </c>
      <c r="BB24" s="16">
        <v>0.48330000000000001</v>
      </c>
      <c r="BC24" s="16">
        <v>0.4773</v>
      </c>
      <c r="BD24" s="16">
        <v>0.4713</v>
      </c>
      <c r="BE24" s="16">
        <v>0.46539999999999998</v>
      </c>
      <c r="BF24" s="16">
        <v>0.45960000000000001</v>
      </c>
      <c r="BG24" s="16">
        <v>0.45390000000000003</v>
      </c>
      <c r="BH24" s="16">
        <v>0.44819999999999999</v>
      </c>
      <c r="BI24" s="16">
        <v>0.44259999999999999</v>
      </c>
      <c r="BJ24" s="16">
        <v>0.43709999999999999</v>
      </c>
      <c r="BK24" s="16">
        <v>0.43159999999999998</v>
      </c>
      <c r="BL24" s="16">
        <v>0.42620000000000002</v>
      </c>
      <c r="BM24" s="16">
        <v>0.4209</v>
      </c>
      <c r="BN24" s="16">
        <v>0.41560000000000002</v>
      </c>
      <c r="BO24" s="16">
        <v>0.41039999999999999</v>
      </c>
      <c r="BP24" s="16">
        <v>0.40529999999999999</v>
      </c>
      <c r="BQ24" s="16">
        <v>0.4002</v>
      </c>
      <c r="BR24" s="16">
        <v>0.3952</v>
      </c>
      <c r="BS24" s="16">
        <v>0.39029999999999998</v>
      </c>
      <c r="BT24" s="16">
        <v>0.38540000000000002</v>
      </c>
      <c r="BU24" s="16">
        <v>0.38059999999999999</v>
      </c>
      <c r="BV24" s="16">
        <v>0.37580000000000002</v>
      </c>
      <c r="BW24" s="16">
        <v>0.37109999999999999</v>
      </c>
      <c r="BX24" s="16">
        <v>0.36649999999999999</v>
      </c>
      <c r="BY24" s="16">
        <v>0.3619</v>
      </c>
      <c r="BZ24" s="16">
        <v>0.3574</v>
      </c>
      <c r="CA24" s="16">
        <v>0.35289999999999999</v>
      </c>
      <c r="CB24" s="16">
        <v>0.34849999999999998</v>
      </c>
      <c r="CC24" s="16">
        <v>0.34420000000000001</v>
      </c>
      <c r="CD24" s="16">
        <v>0.33989999999999998</v>
      </c>
      <c r="CE24" s="16">
        <v>0.33560000000000001</v>
      </c>
      <c r="CF24" s="16">
        <v>0.33139999999999997</v>
      </c>
      <c r="CG24" s="16">
        <v>0.32729999999999998</v>
      </c>
      <c r="CH24" s="16">
        <v>0.32319999999999999</v>
      </c>
      <c r="CI24" s="16">
        <v>0.31919999999999998</v>
      </c>
      <c r="CJ24" s="16">
        <v>0.31519999999999998</v>
      </c>
      <c r="CK24" s="16">
        <v>0.31119999999999998</v>
      </c>
      <c r="CL24" s="16">
        <v>0.30740000000000001</v>
      </c>
      <c r="CM24" s="16">
        <v>0.30349999999999999</v>
      </c>
      <c r="CN24" s="16">
        <v>0.29970000000000002</v>
      </c>
      <c r="CO24" s="16">
        <v>0.29599999999999999</v>
      </c>
      <c r="CP24" s="16">
        <v>0.2923</v>
      </c>
      <c r="CQ24" s="16">
        <v>0.28860000000000002</v>
      </c>
      <c r="CR24" s="16">
        <v>0.28499999999999998</v>
      </c>
      <c r="CS24" s="16">
        <v>0.28149999999999997</v>
      </c>
      <c r="CT24" s="16">
        <v>0.27789999999999998</v>
      </c>
      <c r="CU24" s="16">
        <v>0.27450000000000002</v>
      </c>
      <c r="CV24" s="16">
        <v>0.27100000000000002</v>
      </c>
      <c r="CW24" s="16">
        <v>0.2676</v>
      </c>
      <c r="CX24" s="16">
        <v>0.26429999999999998</v>
      </c>
      <c r="CY24" s="16">
        <v>0.26429999999999998</v>
      </c>
      <c r="CZ24" s="16">
        <v>0.26429999999999998</v>
      </c>
      <c r="DA24" s="16">
        <v>0.26429999999999998</v>
      </c>
      <c r="DB24" s="16">
        <v>0.26429999999999998</v>
      </c>
      <c r="DC24" s="16">
        <v>0.26429999999999998</v>
      </c>
      <c r="DD24" s="16">
        <v>0.26429999999999998</v>
      </c>
      <c r="DE24" s="16">
        <v>0.26429999999999998</v>
      </c>
      <c r="DF24" s="16">
        <v>0.26429999999999998</v>
      </c>
      <c r="DG24" s="16">
        <v>0.26429999999999998</v>
      </c>
      <c r="DH24" s="16">
        <v>0.26429999999999998</v>
      </c>
      <c r="DI24" s="16">
        <v>0.26429999999999998</v>
      </c>
      <c r="DJ24" s="16">
        <v>0.26429999999999998</v>
      </c>
      <c r="DK24" s="16">
        <v>0.26429999999999998</v>
      </c>
      <c r="DL24" s="16">
        <v>0.26429999999999998</v>
      </c>
      <c r="DM24" s="16">
        <v>0.26429999999999998</v>
      </c>
      <c r="DN24" s="16">
        <v>0.26429999999999998</v>
      </c>
      <c r="DO24" s="16">
        <v>0.26429999999999998</v>
      </c>
      <c r="DP24" s="16">
        <v>0.26429999999999998</v>
      </c>
      <c r="DQ24" s="16">
        <v>0.26429999999999998</v>
      </c>
      <c r="DR24" s="16">
        <v>0.26429999999999998</v>
      </c>
      <c r="DS24" s="16">
        <v>0.26429999999999998</v>
      </c>
      <c r="DT24" s="16">
        <v>0.26429999999999998</v>
      </c>
      <c r="DU24" s="16">
        <v>0.26429999999999998</v>
      </c>
      <c r="DV24" s="16">
        <v>0.26429999999999998</v>
      </c>
      <c r="DW24" s="16">
        <v>0.26429999999999998</v>
      </c>
      <c r="DX24" s="16">
        <v>0.26429999999999998</v>
      </c>
      <c r="DY24" s="16">
        <v>0.26429999999999998</v>
      </c>
      <c r="DZ24" s="16">
        <v>0.26429999999999998</v>
      </c>
      <c r="EA24" s="16">
        <v>0.26429999999999998</v>
      </c>
      <c r="EB24" s="16">
        <v>0.26429999999999998</v>
      </c>
      <c r="EC24" s="16">
        <v>0.26429999999999998</v>
      </c>
      <c r="ED24" s="16">
        <v>0.26429999999999998</v>
      </c>
      <c r="EE24" s="16">
        <v>0.26429999999999998</v>
      </c>
      <c r="EF24" s="16">
        <v>0.26429999999999998</v>
      </c>
      <c r="EG24" s="16">
        <v>0.26429999999999998</v>
      </c>
      <c r="EH24" s="16">
        <v>0.26429999999999998</v>
      </c>
      <c r="EI24" s="16">
        <v>0.26429999999999998</v>
      </c>
      <c r="EJ24" s="16">
        <v>0.26429999999999998</v>
      </c>
      <c r="EK24" s="16">
        <v>0.26429999999999998</v>
      </c>
      <c r="EL24" s="16">
        <v>0.26429999999999998</v>
      </c>
      <c r="EM24" s="16">
        <v>0.26429999999999998</v>
      </c>
      <c r="EN24" s="16">
        <v>0.26429999999999998</v>
      </c>
      <c r="EO24" s="16">
        <v>0.26429999999999998</v>
      </c>
      <c r="EP24" s="16">
        <v>0.26429999999999998</v>
      </c>
      <c r="EQ24" s="16">
        <v>0.26429999999999998</v>
      </c>
      <c r="ER24" s="16">
        <v>0.26429999999999998</v>
      </c>
      <c r="ES24" s="16">
        <v>0.26429999999999998</v>
      </c>
      <c r="ET24" s="16">
        <v>0.26429999999999998</v>
      </c>
      <c r="EU24" s="16">
        <v>0.26429999999999998</v>
      </c>
      <c r="EV24" s="16">
        <v>0.26429999999999998</v>
      </c>
      <c r="EW24" s="16">
        <v>0.26429999999999998</v>
      </c>
      <c r="EX24" s="16">
        <v>0.26429999999999998</v>
      </c>
      <c r="EY24" s="16">
        <v>0.26429999999999998</v>
      </c>
      <c r="EZ24" s="16">
        <v>0.26429999999999998</v>
      </c>
      <c r="FA24" s="16">
        <v>0.26429999999999998</v>
      </c>
      <c r="FB24" s="16">
        <v>0.26429999999999998</v>
      </c>
      <c r="FC24" s="16">
        <v>0.26429999999999998</v>
      </c>
      <c r="FD24" s="16">
        <v>0.26429999999999998</v>
      </c>
      <c r="FE24" s="16">
        <v>0.26429999999999998</v>
      </c>
      <c r="FF24" s="16">
        <v>0.26429999999999998</v>
      </c>
      <c r="FG24" s="16">
        <v>0.26429999999999998</v>
      </c>
      <c r="FH24" s="16">
        <v>0.26429999999999998</v>
      </c>
      <c r="FI24" s="16">
        <v>0.26429999999999998</v>
      </c>
      <c r="FJ24" s="16">
        <v>0.26429999999999998</v>
      </c>
      <c r="FK24" s="16">
        <v>0.26429999999999998</v>
      </c>
      <c r="FL24" s="16">
        <v>0.26429999999999998</v>
      </c>
      <c r="FM24" s="16">
        <v>0.26429999999999998</v>
      </c>
      <c r="FN24" s="16">
        <v>0.26429999999999998</v>
      </c>
      <c r="FO24" s="16">
        <v>0.26429999999999998</v>
      </c>
      <c r="FP24" s="16">
        <v>0.26429999999999998</v>
      </c>
      <c r="FQ24" s="16">
        <v>0.26429999999999998</v>
      </c>
      <c r="FR24" s="16">
        <v>0.26429999999999998</v>
      </c>
      <c r="FS24" s="16">
        <v>0.26429999999999998</v>
      </c>
      <c r="FT24" s="16">
        <v>0.26429999999999998</v>
      </c>
      <c r="FU24" s="16">
        <v>0.26429999999999998</v>
      </c>
      <c r="FV24" s="16">
        <v>0.26429999999999998</v>
      </c>
      <c r="FW24" s="16">
        <v>0.26429999999999998</v>
      </c>
      <c r="FX24" s="16">
        <v>0.26429999999999998</v>
      </c>
      <c r="FY24" s="16">
        <v>0.26429999999999998</v>
      </c>
      <c r="FZ24" s="16">
        <v>0.26429999999999998</v>
      </c>
      <c r="GA24" s="16">
        <v>0.26429999999999998</v>
      </c>
      <c r="GB24" s="16">
        <v>0.26429999999999998</v>
      </c>
      <c r="GC24" s="16">
        <v>0.26429999999999998</v>
      </c>
      <c r="GD24" s="16">
        <v>0.26429999999999998</v>
      </c>
      <c r="GE24" s="16">
        <v>0.26429999999999998</v>
      </c>
      <c r="GF24" s="16">
        <v>0.26429999999999998</v>
      </c>
      <c r="GG24" s="16">
        <v>0.26429999999999998</v>
      </c>
      <c r="GH24" s="16">
        <v>0.26429999999999998</v>
      </c>
      <c r="GI24" s="16">
        <v>0.26429999999999998</v>
      </c>
      <c r="GJ24" s="16">
        <v>0.26429999999999998</v>
      </c>
      <c r="GK24" s="16">
        <v>0.26429999999999998</v>
      </c>
      <c r="GL24" s="16">
        <v>0.26429999999999998</v>
      </c>
      <c r="GM24" s="16">
        <v>0.26429999999999998</v>
      </c>
      <c r="GN24" s="16">
        <v>0.26429999999999998</v>
      </c>
      <c r="GO24" s="16">
        <v>0.26429999999999998</v>
      </c>
      <c r="GP24" s="16">
        <v>0.26429999999999998</v>
      </c>
      <c r="GQ24" s="16">
        <v>0.26429999999999998</v>
      </c>
    </row>
    <row r="25" spans="1:199" x14ac:dyDescent="0.2">
      <c r="A25" s="16">
        <v>24</v>
      </c>
      <c r="B25" s="16">
        <v>1</v>
      </c>
      <c r="C25" s="16">
        <v>1</v>
      </c>
      <c r="D25" s="16">
        <v>1</v>
      </c>
      <c r="E25" s="16">
        <v>1</v>
      </c>
      <c r="F25" s="16">
        <v>0.98160000000000003</v>
      </c>
      <c r="G25" s="16">
        <v>1.0602</v>
      </c>
      <c r="H25" s="16">
        <v>1.0410999999999999</v>
      </c>
      <c r="I25" s="16">
        <v>0.98509999999999998</v>
      </c>
      <c r="J25" s="16">
        <v>0.94899999999999995</v>
      </c>
      <c r="K25" s="16">
        <v>0.91390000000000005</v>
      </c>
      <c r="L25" s="16">
        <v>0.87980000000000003</v>
      </c>
      <c r="M25" s="16">
        <v>0.8639</v>
      </c>
      <c r="N25" s="16">
        <v>0.84830000000000005</v>
      </c>
      <c r="O25" s="16">
        <v>0.83289999999999997</v>
      </c>
      <c r="P25" s="16">
        <v>0.81779999999999997</v>
      </c>
      <c r="Q25" s="16">
        <v>0.80300000000000005</v>
      </c>
      <c r="R25" s="16">
        <v>0.78849999999999998</v>
      </c>
      <c r="S25" s="16">
        <v>0.77429999999999999</v>
      </c>
      <c r="T25" s="16">
        <v>0.76029999999999998</v>
      </c>
      <c r="U25" s="16">
        <v>0.74660000000000004</v>
      </c>
      <c r="V25" s="16">
        <v>0.73350000000000004</v>
      </c>
      <c r="W25" s="16">
        <v>0.72109999999999996</v>
      </c>
      <c r="X25" s="16">
        <v>0.70940000000000003</v>
      </c>
      <c r="Y25" s="16">
        <v>0.6986</v>
      </c>
      <c r="Z25" s="16">
        <v>0.6885</v>
      </c>
      <c r="AA25" s="16">
        <v>0.67910000000000004</v>
      </c>
      <c r="AB25" s="16">
        <v>0.67020000000000002</v>
      </c>
      <c r="AC25" s="16">
        <v>0.66180000000000005</v>
      </c>
      <c r="AD25" s="16">
        <v>0.65349999999999997</v>
      </c>
      <c r="AE25" s="16">
        <v>0.64539999999999997</v>
      </c>
      <c r="AF25" s="16">
        <v>0.63729999999999998</v>
      </c>
      <c r="AG25" s="16">
        <v>0.62929999999999997</v>
      </c>
      <c r="AH25" s="16">
        <v>0.62150000000000005</v>
      </c>
      <c r="AI25" s="16">
        <v>0.61370000000000002</v>
      </c>
      <c r="AJ25" s="16">
        <v>0.60599999999999998</v>
      </c>
      <c r="AK25" s="16">
        <v>0.59850000000000003</v>
      </c>
      <c r="AL25" s="16">
        <v>0.59099999999999997</v>
      </c>
      <c r="AM25" s="16">
        <v>0.58360000000000001</v>
      </c>
      <c r="AN25" s="16">
        <v>0.57630000000000003</v>
      </c>
      <c r="AO25" s="16">
        <v>0.56910000000000005</v>
      </c>
      <c r="AP25" s="16">
        <v>0.56200000000000006</v>
      </c>
      <c r="AQ25" s="16">
        <v>0.55500000000000005</v>
      </c>
      <c r="AR25" s="16">
        <v>0.54810000000000003</v>
      </c>
      <c r="AS25" s="16">
        <v>0.54120000000000001</v>
      </c>
      <c r="AT25" s="16">
        <v>0.53439999999999999</v>
      </c>
      <c r="AU25" s="16">
        <v>0.52780000000000005</v>
      </c>
      <c r="AV25" s="16">
        <v>0.5212</v>
      </c>
      <c r="AW25" s="16">
        <v>0.51470000000000005</v>
      </c>
      <c r="AX25" s="16">
        <v>0.50819999999999999</v>
      </c>
      <c r="AY25" s="16">
        <v>0.50190000000000001</v>
      </c>
      <c r="AZ25" s="16">
        <v>0.49559999999999998</v>
      </c>
      <c r="BA25" s="16">
        <v>0.4894</v>
      </c>
      <c r="BB25" s="16">
        <v>0.48330000000000001</v>
      </c>
      <c r="BC25" s="16">
        <v>0.4773</v>
      </c>
      <c r="BD25" s="16">
        <v>0.4713</v>
      </c>
      <c r="BE25" s="16">
        <v>0.46539999999999998</v>
      </c>
      <c r="BF25" s="16">
        <v>0.45960000000000001</v>
      </c>
      <c r="BG25" s="16">
        <v>0.45390000000000003</v>
      </c>
      <c r="BH25" s="16">
        <v>0.44819999999999999</v>
      </c>
      <c r="BI25" s="16">
        <v>0.44259999999999999</v>
      </c>
      <c r="BJ25" s="16">
        <v>0.43709999999999999</v>
      </c>
      <c r="BK25" s="16">
        <v>0.43159999999999998</v>
      </c>
      <c r="BL25" s="16">
        <v>0.42620000000000002</v>
      </c>
      <c r="BM25" s="16">
        <v>0.4209</v>
      </c>
      <c r="BN25" s="16">
        <v>0.41560000000000002</v>
      </c>
      <c r="BO25" s="16">
        <v>0.41039999999999999</v>
      </c>
      <c r="BP25" s="16">
        <v>0.40529999999999999</v>
      </c>
      <c r="BQ25" s="16">
        <v>0.4002</v>
      </c>
      <c r="BR25" s="16">
        <v>0.3952</v>
      </c>
      <c r="BS25" s="16">
        <v>0.39029999999999998</v>
      </c>
      <c r="BT25" s="16">
        <v>0.38540000000000002</v>
      </c>
      <c r="BU25" s="16">
        <v>0.38059999999999999</v>
      </c>
      <c r="BV25" s="16">
        <v>0.37580000000000002</v>
      </c>
      <c r="BW25" s="16">
        <v>0.37109999999999999</v>
      </c>
      <c r="BX25" s="16">
        <v>0.36649999999999999</v>
      </c>
      <c r="BY25" s="16">
        <v>0.3619</v>
      </c>
      <c r="BZ25" s="16">
        <v>0.3574</v>
      </c>
      <c r="CA25" s="16">
        <v>0.35289999999999999</v>
      </c>
      <c r="CB25" s="16">
        <v>0.34849999999999998</v>
      </c>
      <c r="CC25" s="16">
        <v>0.34420000000000001</v>
      </c>
      <c r="CD25" s="16">
        <v>0.33989999999999998</v>
      </c>
      <c r="CE25" s="16">
        <v>0.33560000000000001</v>
      </c>
      <c r="CF25" s="16">
        <v>0.33139999999999997</v>
      </c>
      <c r="CG25" s="16">
        <v>0.32729999999999998</v>
      </c>
      <c r="CH25" s="16">
        <v>0.32319999999999999</v>
      </c>
      <c r="CI25" s="16">
        <v>0.31919999999999998</v>
      </c>
      <c r="CJ25" s="16">
        <v>0.31519999999999998</v>
      </c>
      <c r="CK25" s="16">
        <v>0.31119999999999998</v>
      </c>
      <c r="CL25" s="16">
        <v>0.30740000000000001</v>
      </c>
      <c r="CM25" s="16">
        <v>0.30349999999999999</v>
      </c>
      <c r="CN25" s="16">
        <v>0.29970000000000002</v>
      </c>
      <c r="CO25" s="16">
        <v>0.29599999999999999</v>
      </c>
      <c r="CP25" s="16">
        <v>0.2923</v>
      </c>
      <c r="CQ25" s="16">
        <v>0.28860000000000002</v>
      </c>
      <c r="CR25" s="16">
        <v>0.28499999999999998</v>
      </c>
      <c r="CS25" s="16">
        <v>0.28149999999999997</v>
      </c>
      <c r="CT25" s="16">
        <v>0.27789999999999998</v>
      </c>
      <c r="CU25" s="16">
        <v>0.27450000000000002</v>
      </c>
      <c r="CV25" s="16">
        <v>0.27100000000000002</v>
      </c>
      <c r="CW25" s="16">
        <v>0.2676</v>
      </c>
      <c r="CX25" s="16">
        <v>0.26429999999999998</v>
      </c>
      <c r="CY25" s="16">
        <v>0.26429999999999998</v>
      </c>
      <c r="CZ25" s="16">
        <v>0.26429999999999998</v>
      </c>
      <c r="DA25" s="16">
        <v>0.26429999999999998</v>
      </c>
      <c r="DB25" s="16">
        <v>0.26429999999999998</v>
      </c>
      <c r="DC25" s="16">
        <v>0.26429999999999998</v>
      </c>
      <c r="DD25" s="16">
        <v>0.26429999999999998</v>
      </c>
      <c r="DE25" s="16">
        <v>0.26429999999999998</v>
      </c>
      <c r="DF25" s="16">
        <v>0.26429999999999998</v>
      </c>
      <c r="DG25" s="16">
        <v>0.26429999999999998</v>
      </c>
      <c r="DH25" s="16">
        <v>0.26429999999999998</v>
      </c>
      <c r="DI25" s="16">
        <v>0.26429999999999998</v>
      </c>
      <c r="DJ25" s="16">
        <v>0.26429999999999998</v>
      </c>
      <c r="DK25" s="16">
        <v>0.26429999999999998</v>
      </c>
      <c r="DL25" s="16">
        <v>0.26429999999999998</v>
      </c>
      <c r="DM25" s="16">
        <v>0.26429999999999998</v>
      </c>
      <c r="DN25" s="16">
        <v>0.26429999999999998</v>
      </c>
      <c r="DO25" s="16">
        <v>0.26429999999999998</v>
      </c>
      <c r="DP25" s="16">
        <v>0.26429999999999998</v>
      </c>
      <c r="DQ25" s="16">
        <v>0.26429999999999998</v>
      </c>
      <c r="DR25" s="16">
        <v>0.26429999999999998</v>
      </c>
      <c r="DS25" s="16">
        <v>0.26429999999999998</v>
      </c>
      <c r="DT25" s="16">
        <v>0.26429999999999998</v>
      </c>
      <c r="DU25" s="16">
        <v>0.26429999999999998</v>
      </c>
      <c r="DV25" s="16">
        <v>0.26429999999999998</v>
      </c>
      <c r="DW25" s="16">
        <v>0.26429999999999998</v>
      </c>
      <c r="DX25" s="16">
        <v>0.26429999999999998</v>
      </c>
      <c r="DY25" s="16">
        <v>0.26429999999999998</v>
      </c>
      <c r="DZ25" s="16">
        <v>0.26429999999999998</v>
      </c>
      <c r="EA25" s="16">
        <v>0.26429999999999998</v>
      </c>
      <c r="EB25" s="16">
        <v>0.26429999999999998</v>
      </c>
      <c r="EC25" s="16">
        <v>0.26429999999999998</v>
      </c>
      <c r="ED25" s="16">
        <v>0.26429999999999998</v>
      </c>
      <c r="EE25" s="16">
        <v>0.26429999999999998</v>
      </c>
      <c r="EF25" s="16">
        <v>0.26429999999999998</v>
      </c>
      <c r="EG25" s="16">
        <v>0.26429999999999998</v>
      </c>
      <c r="EH25" s="16">
        <v>0.26429999999999998</v>
      </c>
      <c r="EI25" s="16">
        <v>0.26429999999999998</v>
      </c>
      <c r="EJ25" s="16">
        <v>0.26429999999999998</v>
      </c>
      <c r="EK25" s="16">
        <v>0.26429999999999998</v>
      </c>
      <c r="EL25" s="16">
        <v>0.26429999999999998</v>
      </c>
      <c r="EM25" s="16">
        <v>0.26429999999999998</v>
      </c>
      <c r="EN25" s="16">
        <v>0.26429999999999998</v>
      </c>
      <c r="EO25" s="16">
        <v>0.26429999999999998</v>
      </c>
      <c r="EP25" s="16">
        <v>0.26429999999999998</v>
      </c>
      <c r="EQ25" s="16">
        <v>0.26429999999999998</v>
      </c>
      <c r="ER25" s="16">
        <v>0.26429999999999998</v>
      </c>
      <c r="ES25" s="16">
        <v>0.26429999999999998</v>
      </c>
      <c r="ET25" s="16">
        <v>0.26429999999999998</v>
      </c>
      <c r="EU25" s="16">
        <v>0.26429999999999998</v>
      </c>
      <c r="EV25" s="16">
        <v>0.26429999999999998</v>
      </c>
      <c r="EW25" s="16">
        <v>0.26429999999999998</v>
      </c>
      <c r="EX25" s="16">
        <v>0.26429999999999998</v>
      </c>
      <c r="EY25" s="16">
        <v>0.26429999999999998</v>
      </c>
      <c r="EZ25" s="16">
        <v>0.26429999999999998</v>
      </c>
      <c r="FA25" s="16">
        <v>0.26429999999999998</v>
      </c>
      <c r="FB25" s="16">
        <v>0.26429999999999998</v>
      </c>
      <c r="FC25" s="16">
        <v>0.26429999999999998</v>
      </c>
      <c r="FD25" s="16">
        <v>0.26429999999999998</v>
      </c>
      <c r="FE25" s="16">
        <v>0.26429999999999998</v>
      </c>
      <c r="FF25" s="16">
        <v>0.26429999999999998</v>
      </c>
      <c r="FG25" s="16">
        <v>0.26429999999999998</v>
      </c>
      <c r="FH25" s="16">
        <v>0.26429999999999998</v>
      </c>
      <c r="FI25" s="16">
        <v>0.26429999999999998</v>
      </c>
      <c r="FJ25" s="16">
        <v>0.26429999999999998</v>
      </c>
      <c r="FK25" s="16">
        <v>0.26429999999999998</v>
      </c>
      <c r="FL25" s="16">
        <v>0.26429999999999998</v>
      </c>
      <c r="FM25" s="16">
        <v>0.26429999999999998</v>
      </c>
      <c r="FN25" s="16">
        <v>0.26429999999999998</v>
      </c>
      <c r="FO25" s="16">
        <v>0.26429999999999998</v>
      </c>
      <c r="FP25" s="16">
        <v>0.26429999999999998</v>
      </c>
      <c r="FQ25" s="16">
        <v>0.26429999999999998</v>
      </c>
      <c r="FR25" s="16">
        <v>0.26429999999999998</v>
      </c>
      <c r="FS25" s="16">
        <v>0.26429999999999998</v>
      </c>
      <c r="FT25" s="16">
        <v>0.26429999999999998</v>
      </c>
      <c r="FU25" s="16">
        <v>0.26429999999999998</v>
      </c>
      <c r="FV25" s="16">
        <v>0.26429999999999998</v>
      </c>
      <c r="FW25" s="16">
        <v>0.26429999999999998</v>
      </c>
      <c r="FX25" s="16">
        <v>0.26429999999999998</v>
      </c>
      <c r="FY25" s="16">
        <v>0.26429999999999998</v>
      </c>
      <c r="FZ25" s="16">
        <v>0.26429999999999998</v>
      </c>
      <c r="GA25" s="16">
        <v>0.26429999999999998</v>
      </c>
      <c r="GB25" s="16">
        <v>0.26429999999999998</v>
      </c>
      <c r="GC25" s="16">
        <v>0.26429999999999998</v>
      </c>
      <c r="GD25" s="16">
        <v>0.26429999999999998</v>
      </c>
      <c r="GE25" s="16">
        <v>0.26429999999999998</v>
      </c>
      <c r="GF25" s="16">
        <v>0.26429999999999998</v>
      </c>
      <c r="GG25" s="16">
        <v>0.26429999999999998</v>
      </c>
      <c r="GH25" s="16">
        <v>0.26429999999999998</v>
      </c>
      <c r="GI25" s="16">
        <v>0.26429999999999998</v>
      </c>
      <c r="GJ25" s="16">
        <v>0.26429999999999998</v>
      </c>
      <c r="GK25" s="16">
        <v>0.26429999999999998</v>
      </c>
      <c r="GL25" s="16">
        <v>0.26429999999999998</v>
      </c>
      <c r="GM25" s="16">
        <v>0.26429999999999998</v>
      </c>
      <c r="GN25" s="16">
        <v>0.26429999999999998</v>
      </c>
      <c r="GO25" s="16">
        <v>0.26429999999999998</v>
      </c>
      <c r="GP25" s="16">
        <v>0.26429999999999998</v>
      </c>
      <c r="GQ25" s="16">
        <v>0.26429999999999998</v>
      </c>
    </row>
    <row r="26" spans="1:199" x14ac:dyDescent="0.2">
      <c r="A26" s="16">
        <v>25</v>
      </c>
      <c r="B26" s="16">
        <v>1</v>
      </c>
      <c r="C26" s="16">
        <v>1</v>
      </c>
      <c r="D26" s="16">
        <v>1</v>
      </c>
      <c r="E26" s="16">
        <v>1</v>
      </c>
      <c r="F26" s="16">
        <v>0.98160000000000003</v>
      </c>
      <c r="G26" s="16">
        <v>1.0602</v>
      </c>
      <c r="H26" s="16">
        <v>1.0410999999999999</v>
      </c>
      <c r="I26" s="16">
        <v>0.98509999999999998</v>
      </c>
      <c r="J26" s="16">
        <v>0.94899999999999995</v>
      </c>
      <c r="K26" s="16">
        <v>0.91390000000000005</v>
      </c>
      <c r="L26" s="16">
        <v>0.87980000000000003</v>
      </c>
      <c r="M26" s="16">
        <v>0.8639</v>
      </c>
      <c r="N26" s="16">
        <v>0.84830000000000005</v>
      </c>
      <c r="O26" s="16">
        <v>0.83289999999999997</v>
      </c>
      <c r="P26" s="16">
        <v>0.81779999999999997</v>
      </c>
      <c r="Q26" s="16">
        <v>0.80300000000000005</v>
      </c>
      <c r="R26" s="16">
        <v>0.78849999999999998</v>
      </c>
      <c r="S26" s="16">
        <v>0.77429999999999999</v>
      </c>
      <c r="T26" s="16">
        <v>0.76029999999999998</v>
      </c>
      <c r="U26" s="16">
        <v>0.74660000000000004</v>
      </c>
      <c r="V26" s="16">
        <v>0.73350000000000004</v>
      </c>
      <c r="W26" s="16">
        <v>0.72109999999999996</v>
      </c>
      <c r="X26" s="16">
        <v>0.70940000000000003</v>
      </c>
      <c r="Y26" s="16">
        <v>0.6986</v>
      </c>
      <c r="Z26" s="16">
        <v>0.6885</v>
      </c>
      <c r="AA26" s="16">
        <v>0.67910000000000004</v>
      </c>
      <c r="AB26" s="16">
        <v>0.67020000000000002</v>
      </c>
      <c r="AC26" s="16">
        <v>0.66180000000000005</v>
      </c>
      <c r="AD26" s="16">
        <v>0.65349999999999997</v>
      </c>
      <c r="AE26" s="16">
        <v>0.64539999999999997</v>
      </c>
      <c r="AF26" s="16">
        <v>0.63729999999999998</v>
      </c>
      <c r="AG26" s="16">
        <v>0.62929999999999997</v>
      </c>
      <c r="AH26" s="16">
        <v>0.62150000000000005</v>
      </c>
      <c r="AI26" s="16">
        <v>0.61370000000000002</v>
      </c>
      <c r="AJ26" s="16">
        <v>0.60599999999999998</v>
      </c>
      <c r="AK26" s="16">
        <v>0.59850000000000003</v>
      </c>
      <c r="AL26" s="16">
        <v>0.59099999999999997</v>
      </c>
      <c r="AM26" s="16">
        <v>0.58360000000000001</v>
      </c>
      <c r="AN26" s="16">
        <v>0.57630000000000003</v>
      </c>
      <c r="AO26" s="16">
        <v>0.56910000000000005</v>
      </c>
      <c r="AP26" s="16">
        <v>0.56200000000000006</v>
      </c>
      <c r="AQ26" s="16">
        <v>0.55500000000000005</v>
      </c>
      <c r="AR26" s="16">
        <v>0.54810000000000003</v>
      </c>
      <c r="AS26" s="16">
        <v>0.54120000000000001</v>
      </c>
      <c r="AT26" s="16">
        <v>0.53439999999999999</v>
      </c>
      <c r="AU26" s="16">
        <v>0.52780000000000005</v>
      </c>
      <c r="AV26" s="16">
        <v>0.5212</v>
      </c>
      <c r="AW26" s="16">
        <v>0.51470000000000005</v>
      </c>
      <c r="AX26" s="16">
        <v>0.50819999999999999</v>
      </c>
      <c r="AY26" s="16">
        <v>0.50190000000000001</v>
      </c>
      <c r="AZ26" s="16">
        <v>0.49559999999999998</v>
      </c>
      <c r="BA26" s="16">
        <v>0.4894</v>
      </c>
      <c r="BB26" s="16">
        <v>0.48330000000000001</v>
      </c>
      <c r="BC26" s="16">
        <v>0.4773</v>
      </c>
      <c r="BD26" s="16">
        <v>0.4713</v>
      </c>
      <c r="BE26" s="16">
        <v>0.46539999999999998</v>
      </c>
      <c r="BF26" s="16">
        <v>0.45960000000000001</v>
      </c>
      <c r="BG26" s="16">
        <v>0.45390000000000003</v>
      </c>
      <c r="BH26" s="16">
        <v>0.44819999999999999</v>
      </c>
      <c r="BI26" s="16">
        <v>0.44259999999999999</v>
      </c>
      <c r="BJ26" s="16">
        <v>0.43709999999999999</v>
      </c>
      <c r="BK26" s="16">
        <v>0.43159999999999998</v>
      </c>
      <c r="BL26" s="16">
        <v>0.42620000000000002</v>
      </c>
      <c r="BM26" s="16">
        <v>0.4209</v>
      </c>
      <c r="BN26" s="16">
        <v>0.41560000000000002</v>
      </c>
      <c r="BO26" s="16">
        <v>0.41039999999999999</v>
      </c>
      <c r="BP26" s="16">
        <v>0.40529999999999999</v>
      </c>
      <c r="BQ26" s="16">
        <v>0.4002</v>
      </c>
      <c r="BR26" s="16">
        <v>0.3952</v>
      </c>
      <c r="BS26" s="16">
        <v>0.39029999999999998</v>
      </c>
      <c r="BT26" s="16">
        <v>0.38540000000000002</v>
      </c>
      <c r="BU26" s="16">
        <v>0.38059999999999999</v>
      </c>
      <c r="BV26" s="16">
        <v>0.37580000000000002</v>
      </c>
      <c r="BW26" s="16">
        <v>0.37109999999999999</v>
      </c>
      <c r="BX26" s="16">
        <v>0.36649999999999999</v>
      </c>
      <c r="BY26" s="16">
        <v>0.3619</v>
      </c>
      <c r="BZ26" s="16">
        <v>0.3574</v>
      </c>
      <c r="CA26" s="16">
        <v>0.35289999999999999</v>
      </c>
      <c r="CB26" s="16">
        <v>0.34849999999999998</v>
      </c>
      <c r="CC26" s="16">
        <v>0.34420000000000001</v>
      </c>
      <c r="CD26" s="16">
        <v>0.33989999999999998</v>
      </c>
      <c r="CE26" s="16">
        <v>0.33560000000000001</v>
      </c>
      <c r="CF26" s="16">
        <v>0.33139999999999997</v>
      </c>
      <c r="CG26" s="16">
        <v>0.32729999999999998</v>
      </c>
      <c r="CH26" s="16">
        <v>0.32319999999999999</v>
      </c>
      <c r="CI26" s="16">
        <v>0.31919999999999998</v>
      </c>
      <c r="CJ26" s="16">
        <v>0.31519999999999998</v>
      </c>
      <c r="CK26" s="16">
        <v>0.31119999999999998</v>
      </c>
      <c r="CL26" s="16">
        <v>0.30740000000000001</v>
      </c>
      <c r="CM26" s="16">
        <v>0.30349999999999999</v>
      </c>
      <c r="CN26" s="16">
        <v>0.29970000000000002</v>
      </c>
      <c r="CO26" s="16">
        <v>0.29599999999999999</v>
      </c>
      <c r="CP26" s="16">
        <v>0.2923</v>
      </c>
      <c r="CQ26" s="16">
        <v>0.28860000000000002</v>
      </c>
      <c r="CR26" s="16">
        <v>0.28499999999999998</v>
      </c>
      <c r="CS26" s="16">
        <v>0.28149999999999997</v>
      </c>
      <c r="CT26" s="16">
        <v>0.27789999999999998</v>
      </c>
      <c r="CU26" s="16">
        <v>0.27450000000000002</v>
      </c>
      <c r="CV26" s="16">
        <v>0.27100000000000002</v>
      </c>
      <c r="CW26" s="16">
        <v>0.2676</v>
      </c>
      <c r="CX26" s="16">
        <v>0.26429999999999998</v>
      </c>
      <c r="CY26" s="16">
        <v>0.26429999999999998</v>
      </c>
      <c r="CZ26" s="16">
        <v>0.26429999999999998</v>
      </c>
      <c r="DA26" s="16">
        <v>0.26429999999999998</v>
      </c>
      <c r="DB26" s="16">
        <v>0.26429999999999998</v>
      </c>
      <c r="DC26" s="16">
        <v>0.26429999999999998</v>
      </c>
      <c r="DD26" s="16">
        <v>0.26429999999999998</v>
      </c>
      <c r="DE26" s="16">
        <v>0.26429999999999998</v>
      </c>
      <c r="DF26" s="16">
        <v>0.26429999999999998</v>
      </c>
      <c r="DG26" s="16">
        <v>0.26429999999999998</v>
      </c>
      <c r="DH26" s="16">
        <v>0.26429999999999998</v>
      </c>
      <c r="DI26" s="16">
        <v>0.26429999999999998</v>
      </c>
      <c r="DJ26" s="16">
        <v>0.26429999999999998</v>
      </c>
      <c r="DK26" s="16">
        <v>0.26429999999999998</v>
      </c>
      <c r="DL26" s="16">
        <v>0.26429999999999998</v>
      </c>
      <c r="DM26" s="16">
        <v>0.26429999999999998</v>
      </c>
      <c r="DN26" s="16">
        <v>0.26429999999999998</v>
      </c>
      <c r="DO26" s="16">
        <v>0.26429999999999998</v>
      </c>
      <c r="DP26" s="16">
        <v>0.26429999999999998</v>
      </c>
      <c r="DQ26" s="16">
        <v>0.26429999999999998</v>
      </c>
      <c r="DR26" s="16">
        <v>0.26429999999999998</v>
      </c>
      <c r="DS26" s="16">
        <v>0.26429999999999998</v>
      </c>
      <c r="DT26" s="16">
        <v>0.26429999999999998</v>
      </c>
      <c r="DU26" s="16">
        <v>0.26429999999999998</v>
      </c>
      <c r="DV26" s="16">
        <v>0.26429999999999998</v>
      </c>
      <c r="DW26" s="16">
        <v>0.26429999999999998</v>
      </c>
      <c r="DX26" s="16">
        <v>0.26429999999999998</v>
      </c>
      <c r="DY26" s="16">
        <v>0.26429999999999998</v>
      </c>
      <c r="DZ26" s="16">
        <v>0.26429999999999998</v>
      </c>
      <c r="EA26" s="16">
        <v>0.26429999999999998</v>
      </c>
      <c r="EB26" s="16">
        <v>0.26429999999999998</v>
      </c>
      <c r="EC26" s="16">
        <v>0.26429999999999998</v>
      </c>
      <c r="ED26" s="16">
        <v>0.26429999999999998</v>
      </c>
      <c r="EE26" s="16">
        <v>0.26429999999999998</v>
      </c>
      <c r="EF26" s="16">
        <v>0.26429999999999998</v>
      </c>
      <c r="EG26" s="16">
        <v>0.26429999999999998</v>
      </c>
      <c r="EH26" s="16">
        <v>0.26429999999999998</v>
      </c>
      <c r="EI26" s="16">
        <v>0.26429999999999998</v>
      </c>
      <c r="EJ26" s="16">
        <v>0.26429999999999998</v>
      </c>
      <c r="EK26" s="16">
        <v>0.26429999999999998</v>
      </c>
      <c r="EL26" s="16">
        <v>0.26429999999999998</v>
      </c>
      <c r="EM26" s="16">
        <v>0.26429999999999998</v>
      </c>
      <c r="EN26" s="16">
        <v>0.26429999999999998</v>
      </c>
      <c r="EO26" s="16">
        <v>0.26429999999999998</v>
      </c>
      <c r="EP26" s="16">
        <v>0.26429999999999998</v>
      </c>
      <c r="EQ26" s="16">
        <v>0.26429999999999998</v>
      </c>
      <c r="ER26" s="16">
        <v>0.26429999999999998</v>
      </c>
      <c r="ES26" s="16">
        <v>0.26429999999999998</v>
      </c>
      <c r="ET26" s="16">
        <v>0.26429999999999998</v>
      </c>
      <c r="EU26" s="16">
        <v>0.26429999999999998</v>
      </c>
      <c r="EV26" s="16">
        <v>0.26429999999999998</v>
      </c>
      <c r="EW26" s="16">
        <v>0.26429999999999998</v>
      </c>
      <c r="EX26" s="16">
        <v>0.26429999999999998</v>
      </c>
      <c r="EY26" s="16">
        <v>0.26429999999999998</v>
      </c>
      <c r="EZ26" s="16">
        <v>0.26429999999999998</v>
      </c>
      <c r="FA26" s="16">
        <v>0.26429999999999998</v>
      </c>
      <c r="FB26" s="16">
        <v>0.26429999999999998</v>
      </c>
      <c r="FC26" s="16">
        <v>0.26429999999999998</v>
      </c>
      <c r="FD26" s="16">
        <v>0.26429999999999998</v>
      </c>
      <c r="FE26" s="16">
        <v>0.26429999999999998</v>
      </c>
      <c r="FF26" s="16">
        <v>0.26429999999999998</v>
      </c>
      <c r="FG26" s="16">
        <v>0.26429999999999998</v>
      </c>
      <c r="FH26" s="16">
        <v>0.26429999999999998</v>
      </c>
      <c r="FI26" s="16">
        <v>0.26429999999999998</v>
      </c>
      <c r="FJ26" s="16">
        <v>0.26429999999999998</v>
      </c>
      <c r="FK26" s="16">
        <v>0.26429999999999998</v>
      </c>
      <c r="FL26" s="16">
        <v>0.26429999999999998</v>
      </c>
      <c r="FM26" s="16">
        <v>0.26429999999999998</v>
      </c>
      <c r="FN26" s="16">
        <v>0.26429999999999998</v>
      </c>
      <c r="FO26" s="16">
        <v>0.26429999999999998</v>
      </c>
      <c r="FP26" s="16">
        <v>0.26429999999999998</v>
      </c>
      <c r="FQ26" s="16">
        <v>0.26429999999999998</v>
      </c>
      <c r="FR26" s="16">
        <v>0.26429999999999998</v>
      </c>
      <c r="FS26" s="16">
        <v>0.26429999999999998</v>
      </c>
      <c r="FT26" s="16">
        <v>0.26429999999999998</v>
      </c>
      <c r="FU26" s="16">
        <v>0.26429999999999998</v>
      </c>
      <c r="FV26" s="16">
        <v>0.26429999999999998</v>
      </c>
      <c r="FW26" s="16">
        <v>0.26429999999999998</v>
      </c>
      <c r="FX26" s="16">
        <v>0.26429999999999998</v>
      </c>
      <c r="FY26" s="16">
        <v>0.26429999999999998</v>
      </c>
      <c r="FZ26" s="16">
        <v>0.26429999999999998</v>
      </c>
      <c r="GA26" s="16">
        <v>0.26429999999999998</v>
      </c>
      <c r="GB26" s="16">
        <v>0.26429999999999998</v>
      </c>
      <c r="GC26" s="16">
        <v>0.26429999999999998</v>
      </c>
      <c r="GD26" s="16">
        <v>0.26429999999999998</v>
      </c>
      <c r="GE26" s="16">
        <v>0.26429999999999998</v>
      </c>
      <c r="GF26" s="16">
        <v>0.26429999999999998</v>
      </c>
      <c r="GG26" s="16">
        <v>0.26429999999999998</v>
      </c>
      <c r="GH26" s="16">
        <v>0.26429999999999998</v>
      </c>
      <c r="GI26" s="16">
        <v>0.26429999999999998</v>
      </c>
      <c r="GJ26" s="16">
        <v>0.26429999999999998</v>
      </c>
      <c r="GK26" s="16">
        <v>0.26429999999999998</v>
      </c>
      <c r="GL26" s="16">
        <v>0.26429999999999998</v>
      </c>
      <c r="GM26" s="16">
        <v>0.26429999999999998</v>
      </c>
      <c r="GN26" s="16">
        <v>0.26429999999999998</v>
      </c>
      <c r="GO26" s="16">
        <v>0.26429999999999998</v>
      </c>
      <c r="GP26" s="16">
        <v>0.26429999999999998</v>
      </c>
      <c r="GQ26" s="16">
        <v>0.26429999999999998</v>
      </c>
    </row>
    <row r="27" spans="1:199" x14ac:dyDescent="0.2">
      <c r="A27" s="16">
        <v>26</v>
      </c>
      <c r="B27" s="16">
        <v>1</v>
      </c>
      <c r="C27" s="16">
        <v>1</v>
      </c>
      <c r="D27" s="16">
        <v>1</v>
      </c>
      <c r="E27" s="16">
        <v>1</v>
      </c>
      <c r="F27" s="16">
        <v>0.98160000000000003</v>
      </c>
      <c r="G27" s="16">
        <v>1.0602</v>
      </c>
      <c r="H27" s="16">
        <v>1.0410999999999999</v>
      </c>
      <c r="I27" s="16">
        <v>0.98509999999999998</v>
      </c>
      <c r="J27" s="16">
        <v>0.94899999999999995</v>
      </c>
      <c r="K27" s="16">
        <v>0.91390000000000005</v>
      </c>
      <c r="L27" s="16">
        <v>0.87980000000000003</v>
      </c>
      <c r="M27" s="16">
        <v>0.8639</v>
      </c>
      <c r="N27" s="16">
        <v>0.84830000000000005</v>
      </c>
      <c r="O27" s="16">
        <v>0.83289999999999997</v>
      </c>
      <c r="P27" s="16">
        <v>0.81779999999999997</v>
      </c>
      <c r="Q27" s="16">
        <v>0.80300000000000005</v>
      </c>
      <c r="R27" s="16">
        <v>0.78849999999999998</v>
      </c>
      <c r="S27" s="16">
        <v>0.77429999999999999</v>
      </c>
      <c r="T27" s="16">
        <v>0.76029999999999998</v>
      </c>
      <c r="U27" s="16">
        <v>0.74660000000000004</v>
      </c>
      <c r="V27" s="16">
        <v>0.73350000000000004</v>
      </c>
      <c r="W27" s="16">
        <v>0.72109999999999996</v>
      </c>
      <c r="X27" s="16">
        <v>0.70940000000000003</v>
      </c>
      <c r="Y27" s="16">
        <v>0.6986</v>
      </c>
      <c r="Z27" s="16">
        <v>0.6885</v>
      </c>
      <c r="AA27" s="16">
        <v>0.67910000000000004</v>
      </c>
      <c r="AB27" s="16">
        <v>0.67020000000000002</v>
      </c>
      <c r="AC27" s="16">
        <v>0.66180000000000005</v>
      </c>
      <c r="AD27" s="16">
        <v>0.65349999999999997</v>
      </c>
      <c r="AE27" s="16">
        <v>0.64539999999999997</v>
      </c>
      <c r="AF27" s="16">
        <v>0.63729999999999998</v>
      </c>
      <c r="AG27" s="16">
        <v>0.62929999999999997</v>
      </c>
      <c r="AH27" s="16">
        <v>0.62150000000000005</v>
      </c>
      <c r="AI27" s="16">
        <v>0.61370000000000002</v>
      </c>
      <c r="AJ27" s="16">
        <v>0.60599999999999998</v>
      </c>
      <c r="AK27" s="16">
        <v>0.59850000000000003</v>
      </c>
      <c r="AL27" s="16">
        <v>0.59099999999999997</v>
      </c>
      <c r="AM27" s="16">
        <v>0.58360000000000001</v>
      </c>
      <c r="AN27" s="16">
        <v>0.57630000000000003</v>
      </c>
      <c r="AO27" s="16">
        <v>0.56910000000000005</v>
      </c>
      <c r="AP27" s="16">
        <v>0.56200000000000006</v>
      </c>
      <c r="AQ27" s="16">
        <v>0.55500000000000005</v>
      </c>
      <c r="AR27" s="16">
        <v>0.54810000000000003</v>
      </c>
      <c r="AS27" s="16">
        <v>0.54120000000000001</v>
      </c>
      <c r="AT27" s="16">
        <v>0.53439999999999999</v>
      </c>
      <c r="AU27" s="16">
        <v>0.52780000000000005</v>
      </c>
      <c r="AV27" s="16">
        <v>0.5212</v>
      </c>
      <c r="AW27" s="16">
        <v>0.51470000000000005</v>
      </c>
      <c r="AX27" s="16">
        <v>0.50819999999999999</v>
      </c>
      <c r="AY27" s="16">
        <v>0.50190000000000001</v>
      </c>
      <c r="AZ27" s="16">
        <v>0.49559999999999998</v>
      </c>
      <c r="BA27" s="16">
        <v>0.4894</v>
      </c>
      <c r="BB27" s="16">
        <v>0.48330000000000001</v>
      </c>
      <c r="BC27" s="16">
        <v>0.4773</v>
      </c>
      <c r="BD27" s="16">
        <v>0.4713</v>
      </c>
      <c r="BE27" s="16">
        <v>0.46539999999999998</v>
      </c>
      <c r="BF27" s="16">
        <v>0.45960000000000001</v>
      </c>
      <c r="BG27" s="16">
        <v>0.45390000000000003</v>
      </c>
      <c r="BH27" s="16">
        <v>0.44819999999999999</v>
      </c>
      <c r="BI27" s="16">
        <v>0.44259999999999999</v>
      </c>
      <c r="BJ27" s="16">
        <v>0.43709999999999999</v>
      </c>
      <c r="BK27" s="16">
        <v>0.43159999999999998</v>
      </c>
      <c r="BL27" s="16">
        <v>0.42620000000000002</v>
      </c>
      <c r="BM27" s="16">
        <v>0.4209</v>
      </c>
      <c r="BN27" s="16">
        <v>0.41560000000000002</v>
      </c>
      <c r="BO27" s="16">
        <v>0.41039999999999999</v>
      </c>
      <c r="BP27" s="16">
        <v>0.40529999999999999</v>
      </c>
      <c r="BQ27" s="16">
        <v>0.4002</v>
      </c>
      <c r="BR27" s="16">
        <v>0.3952</v>
      </c>
      <c r="BS27" s="16">
        <v>0.39029999999999998</v>
      </c>
      <c r="BT27" s="16">
        <v>0.38540000000000002</v>
      </c>
      <c r="BU27" s="16">
        <v>0.38059999999999999</v>
      </c>
      <c r="BV27" s="16">
        <v>0.37580000000000002</v>
      </c>
      <c r="BW27" s="16">
        <v>0.37109999999999999</v>
      </c>
      <c r="BX27" s="16">
        <v>0.36649999999999999</v>
      </c>
      <c r="BY27" s="16">
        <v>0.3619</v>
      </c>
      <c r="BZ27" s="16">
        <v>0.3574</v>
      </c>
      <c r="CA27" s="16">
        <v>0.35289999999999999</v>
      </c>
      <c r="CB27" s="16">
        <v>0.34849999999999998</v>
      </c>
      <c r="CC27" s="16">
        <v>0.34420000000000001</v>
      </c>
      <c r="CD27" s="16">
        <v>0.33989999999999998</v>
      </c>
      <c r="CE27" s="16">
        <v>0.33560000000000001</v>
      </c>
      <c r="CF27" s="16">
        <v>0.33139999999999997</v>
      </c>
      <c r="CG27" s="16">
        <v>0.32729999999999998</v>
      </c>
      <c r="CH27" s="16">
        <v>0.32319999999999999</v>
      </c>
      <c r="CI27" s="16">
        <v>0.31919999999999998</v>
      </c>
      <c r="CJ27" s="16">
        <v>0.31519999999999998</v>
      </c>
      <c r="CK27" s="16">
        <v>0.31119999999999998</v>
      </c>
      <c r="CL27" s="16">
        <v>0.30740000000000001</v>
      </c>
      <c r="CM27" s="16">
        <v>0.30349999999999999</v>
      </c>
      <c r="CN27" s="16">
        <v>0.29970000000000002</v>
      </c>
      <c r="CO27" s="16">
        <v>0.29599999999999999</v>
      </c>
      <c r="CP27" s="16">
        <v>0.2923</v>
      </c>
      <c r="CQ27" s="16">
        <v>0.28860000000000002</v>
      </c>
      <c r="CR27" s="16">
        <v>0.28499999999999998</v>
      </c>
      <c r="CS27" s="16">
        <v>0.28149999999999997</v>
      </c>
      <c r="CT27" s="16">
        <v>0.27789999999999998</v>
      </c>
      <c r="CU27" s="16">
        <v>0.27450000000000002</v>
      </c>
      <c r="CV27" s="16">
        <v>0.27100000000000002</v>
      </c>
      <c r="CW27" s="16">
        <v>0.2676</v>
      </c>
      <c r="CX27" s="16">
        <v>0.26429999999999998</v>
      </c>
      <c r="CY27" s="16">
        <v>0.26429999999999998</v>
      </c>
      <c r="CZ27" s="16">
        <v>0.26429999999999998</v>
      </c>
      <c r="DA27" s="16">
        <v>0.26429999999999998</v>
      </c>
      <c r="DB27" s="16">
        <v>0.26429999999999998</v>
      </c>
      <c r="DC27" s="16">
        <v>0.26429999999999998</v>
      </c>
      <c r="DD27" s="16">
        <v>0.26429999999999998</v>
      </c>
      <c r="DE27" s="16">
        <v>0.26429999999999998</v>
      </c>
      <c r="DF27" s="16">
        <v>0.26429999999999998</v>
      </c>
      <c r="DG27" s="16">
        <v>0.26429999999999998</v>
      </c>
      <c r="DH27" s="16">
        <v>0.26429999999999998</v>
      </c>
      <c r="DI27" s="16">
        <v>0.26429999999999998</v>
      </c>
      <c r="DJ27" s="16">
        <v>0.26429999999999998</v>
      </c>
      <c r="DK27" s="16">
        <v>0.26429999999999998</v>
      </c>
      <c r="DL27" s="16">
        <v>0.26429999999999998</v>
      </c>
      <c r="DM27" s="16">
        <v>0.26429999999999998</v>
      </c>
      <c r="DN27" s="16">
        <v>0.26429999999999998</v>
      </c>
      <c r="DO27" s="16">
        <v>0.26429999999999998</v>
      </c>
      <c r="DP27" s="16">
        <v>0.26429999999999998</v>
      </c>
      <c r="DQ27" s="16">
        <v>0.26429999999999998</v>
      </c>
      <c r="DR27" s="16">
        <v>0.26429999999999998</v>
      </c>
      <c r="DS27" s="16">
        <v>0.26429999999999998</v>
      </c>
      <c r="DT27" s="16">
        <v>0.26429999999999998</v>
      </c>
      <c r="DU27" s="16">
        <v>0.26429999999999998</v>
      </c>
      <c r="DV27" s="16">
        <v>0.26429999999999998</v>
      </c>
      <c r="DW27" s="16">
        <v>0.26429999999999998</v>
      </c>
      <c r="DX27" s="16">
        <v>0.26429999999999998</v>
      </c>
      <c r="DY27" s="16">
        <v>0.26429999999999998</v>
      </c>
      <c r="DZ27" s="16">
        <v>0.26429999999999998</v>
      </c>
      <c r="EA27" s="16">
        <v>0.26429999999999998</v>
      </c>
      <c r="EB27" s="16">
        <v>0.26429999999999998</v>
      </c>
      <c r="EC27" s="16">
        <v>0.26429999999999998</v>
      </c>
      <c r="ED27" s="16">
        <v>0.26429999999999998</v>
      </c>
      <c r="EE27" s="16">
        <v>0.26429999999999998</v>
      </c>
      <c r="EF27" s="16">
        <v>0.26429999999999998</v>
      </c>
      <c r="EG27" s="16">
        <v>0.26429999999999998</v>
      </c>
      <c r="EH27" s="16">
        <v>0.26429999999999998</v>
      </c>
      <c r="EI27" s="16">
        <v>0.26429999999999998</v>
      </c>
      <c r="EJ27" s="16">
        <v>0.26429999999999998</v>
      </c>
      <c r="EK27" s="16">
        <v>0.26429999999999998</v>
      </c>
      <c r="EL27" s="16">
        <v>0.26429999999999998</v>
      </c>
      <c r="EM27" s="16">
        <v>0.26429999999999998</v>
      </c>
      <c r="EN27" s="16">
        <v>0.26429999999999998</v>
      </c>
      <c r="EO27" s="16">
        <v>0.26429999999999998</v>
      </c>
      <c r="EP27" s="16">
        <v>0.26429999999999998</v>
      </c>
      <c r="EQ27" s="16">
        <v>0.26429999999999998</v>
      </c>
      <c r="ER27" s="16">
        <v>0.26429999999999998</v>
      </c>
      <c r="ES27" s="16">
        <v>0.26429999999999998</v>
      </c>
      <c r="ET27" s="16">
        <v>0.26429999999999998</v>
      </c>
      <c r="EU27" s="16">
        <v>0.26429999999999998</v>
      </c>
      <c r="EV27" s="16">
        <v>0.26429999999999998</v>
      </c>
      <c r="EW27" s="16">
        <v>0.26429999999999998</v>
      </c>
      <c r="EX27" s="16">
        <v>0.26429999999999998</v>
      </c>
      <c r="EY27" s="16">
        <v>0.26429999999999998</v>
      </c>
      <c r="EZ27" s="16">
        <v>0.26429999999999998</v>
      </c>
      <c r="FA27" s="16">
        <v>0.26429999999999998</v>
      </c>
      <c r="FB27" s="16">
        <v>0.26429999999999998</v>
      </c>
      <c r="FC27" s="16">
        <v>0.26429999999999998</v>
      </c>
      <c r="FD27" s="16">
        <v>0.26429999999999998</v>
      </c>
      <c r="FE27" s="16">
        <v>0.26429999999999998</v>
      </c>
      <c r="FF27" s="16">
        <v>0.26429999999999998</v>
      </c>
      <c r="FG27" s="16">
        <v>0.26429999999999998</v>
      </c>
      <c r="FH27" s="16">
        <v>0.26429999999999998</v>
      </c>
      <c r="FI27" s="16">
        <v>0.26429999999999998</v>
      </c>
      <c r="FJ27" s="16">
        <v>0.26429999999999998</v>
      </c>
      <c r="FK27" s="16">
        <v>0.26429999999999998</v>
      </c>
      <c r="FL27" s="16">
        <v>0.26429999999999998</v>
      </c>
      <c r="FM27" s="16">
        <v>0.26429999999999998</v>
      </c>
      <c r="FN27" s="16">
        <v>0.26429999999999998</v>
      </c>
      <c r="FO27" s="16">
        <v>0.26429999999999998</v>
      </c>
      <c r="FP27" s="16">
        <v>0.26429999999999998</v>
      </c>
      <c r="FQ27" s="16">
        <v>0.26429999999999998</v>
      </c>
      <c r="FR27" s="16">
        <v>0.26429999999999998</v>
      </c>
      <c r="FS27" s="16">
        <v>0.26429999999999998</v>
      </c>
      <c r="FT27" s="16">
        <v>0.26429999999999998</v>
      </c>
      <c r="FU27" s="16">
        <v>0.26429999999999998</v>
      </c>
      <c r="FV27" s="16">
        <v>0.26429999999999998</v>
      </c>
      <c r="FW27" s="16">
        <v>0.26429999999999998</v>
      </c>
      <c r="FX27" s="16">
        <v>0.26429999999999998</v>
      </c>
      <c r="FY27" s="16">
        <v>0.26429999999999998</v>
      </c>
      <c r="FZ27" s="16">
        <v>0.26429999999999998</v>
      </c>
      <c r="GA27" s="16">
        <v>0.26429999999999998</v>
      </c>
      <c r="GB27" s="16">
        <v>0.26429999999999998</v>
      </c>
      <c r="GC27" s="16">
        <v>0.26429999999999998</v>
      </c>
      <c r="GD27" s="16">
        <v>0.26429999999999998</v>
      </c>
      <c r="GE27" s="16">
        <v>0.26429999999999998</v>
      </c>
      <c r="GF27" s="16">
        <v>0.26429999999999998</v>
      </c>
      <c r="GG27" s="16">
        <v>0.26429999999999998</v>
      </c>
      <c r="GH27" s="16">
        <v>0.26429999999999998</v>
      </c>
      <c r="GI27" s="16">
        <v>0.26429999999999998</v>
      </c>
      <c r="GJ27" s="16">
        <v>0.26429999999999998</v>
      </c>
      <c r="GK27" s="16">
        <v>0.26429999999999998</v>
      </c>
      <c r="GL27" s="16">
        <v>0.26429999999999998</v>
      </c>
      <c r="GM27" s="16">
        <v>0.26429999999999998</v>
      </c>
      <c r="GN27" s="16">
        <v>0.26429999999999998</v>
      </c>
      <c r="GO27" s="16">
        <v>0.26429999999999998</v>
      </c>
      <c r="GP27" s="16">
        <v>0.26429999999999998</v>
      </c>
      <c r="GQ27" s="16">
        <v>0.26429999999999998</v>
      </c>
    </row>
    <row r="28" spans="1:199" x14ac:dyDescent="0.2">
      <c r="A28" s="16">
        <v>27</v>
      </c>
      <c r="B28" s="16">
        <v>1</v>
      </c>
      <c r="C28" s="16">
        <v>1</v>
      </c>
      <c r="D28" s="16">
        <v>1</v>
      </c>
      <c r="E28" s="16">
        <v>1</v>
      </c>
      <c r="F28" s="16">
        <v>0.98160000000000003</v>
      </c>
      <c r="G28" s="16">
        <v>1.0602</v>
      </c>
      <c r="H28" s="16">
        <v>1.0410999999999999</v>
      </c>
      <c r="I28" s="16">
        <v>0.98509999999999998</v>
      </c>
      <c r="J28" s="16">
        <v>0.94899999999999995</v>
      </c>
      <c r="K28" s="16">
        <v>0.91390000000000005</v>
      </c>
      <c r="L28" s="16">
        <v>0.87980000000000003</v>
      </c>
      <c r="M28" s="16">
        <v>0.8639</v>
      </c>
      <c r="N28" s="16">
        <v>0.84830000000000005</v>
      </c>
      <c r="O28" s="16">
        <v>0.83289999999999997</v>
      </c>
      <c r="P28" s="16">
        <v>0.81779999999999997</v>
      </c>
      <c r="Q28" s="16">
        <v>0.80300000000000005</v>
      </c>
      <c r="R28" s="16">
        <v>0.78849999999999998</v>
      </c>
      <c r="S28" s="16">
        <v>0.77429999999999999</v>
      </c>
      <c r="T28" s="16">
        <v>0.76029999999999998</v>
      </c>
      <c r="U28" s="16">
        <v>0.74660000000000004</v>
      </c>
      <c r="V28" s="16">
        <v>0.73350000000000004</v>
      </c>
      <c r="W28" s="16">
        <v>0.72109999999999996</v>
      </c>
      <c r="X28" s="16">
        <v>0.70940000000000003</v>
      </c>
      <c r="Y28" s="16">
        <v>0.6986</v>
      </c>
      <c r="Z28" s="16">
        <v>0.6885</v>
      </c>
      <c r="AA28" s="16">
        <v>0.67910000000000004</v>
      </c>
      <c r="AB28" s="16">
        <v>0.67020000000000002</v>
      </c>
      <c r="AC28" s="16">
        <v>0.66180000000000005</v>
      </c>
      <c r="AD28" s="16">
        <v>0.65349999999999997</v>
      </c>
      <c r="AE28" s="16">
        <v>0.64539999999999997</v>
      </c>
      <c r="AF28" s="16">
        <v>0.63729999999999998</v>
      </c>
      <c r="AG28" s="16">
        <v>0.62929999999999997</v>
      </c>
      <c r="AH28" s="16">
        <v>0.62150000000000005</v>
      </c>
      <c r="AI28" s="16">
        <v>0.61370000000000002</v>
      </c>
      <c r="AJ28" s="16">
        <v>0.60599999999999998</v>
      </c>
      <c r="AK28" s="16">
        <v>0.59850000000000003</v>
      </c>
      <c r="AL28" s="16">
        <v>0.59099999999999997</v>
      </c>
      <c r="AM28" s="16">
        <v>0.58360000000000001</v>
      </c>
      <c r="AN28" s="16">
        <v>0.57630000000000003</v>
      </c>
      <c r="AO28" s="16">
        <v>0.56910000000000005</v>
      </c>
      <c r="AP28" s="16">
        <v>0.56200000000000006</v>
      </c>
      <c r="AQ28" s="16">
        <v>0.55500000000000005</v>
      </c>
      <c r="AR28" s="16">
        <v>0.54810000000000003</v>
      </c>
      <c r="AS28" s="16">
        <v>0.54120000000000001</v>
      </c>
      <c r="AT28" s="16">
        <v>0.53439999999999999</v>
      </c>
      <c r="AU28" s="16">
        <v>0.52780000000000005</v>
      </c>
      <c r="AV28" s="16">
        <v>0.5212</v>
      </c>
      <c r="AW28" s="16">
        <v>0.51470000000000005</v>
      </c>
      <c r="AX28" s="16">
        <v>0.50819999999999999</v>
      </c>
      <c r="AY28" s="16">
        <v>0.50190000000000001</v>
      </c>
      <c r="AZ28" s="16">
        <v>0.49559999999999998</v>
      </c>
      <c r="BA28" s="16">
        <v>0.4894</v>
      </c>
      <c r="BB28" s="16">
        <v>0.48330000000000001</v>
      </c>
      <c r="BC28" s="16">
        <v>0.4773</v>
      </c>
      <c r="BD28" s="16">
        <v>0.4713</v>
      </c>
      <c r="BE28" s="16">
        <v>0.46539999999999998</v>
      </c>
      <c r="BF28" s="16">
        <v>0.45960000000000001</v>
      </c>
      <c r="BG28" s="16">
        <v>0.45390000000000003</v>
      </c>
      <c r="BH28" s="16">
        <v>0.44819999999999999</v>
      </c>
      <c r="BI28" s="16">
        <v>0.44259999999999999</v>
      </c>
      <c r="BJ28" s="16">
        <v>0.43709999999999999</v>
      </c>
      <c r="BK28" s="16">
        <v>0.43159999999999998</v>
      </c>
      <c r="BL28" s="16">
        <v>0.42620000000000002</v>
      </c>
      <c r="BM28" s="16">
        <v>0.4209</v>
      </c>
      <c r="BN28" s="16">
        <v>0.41560000000000002</v>
      </c>
      <c r="BO28" s="16">
        <v>0.41039999999999999</v>
      </c>
      <c r="BP28" s="16">
        <v>0.40529999999999999</v>
      </c>
      <c r="BQ28" s="16">
        <v>0.4002</v>
      </c>
      <c r="BR28" s="16">
        <v>0.3952</v>
      </c>
      <c r="BS28" s="16">
        <v>0.39029999999999998</v>
      </c>
      <c r="BT28" s="16">
        <v>0.38540000000000002</v>
      </c>
      <c r="BU28" s="16">
        <v>0.38059999999999999</v>
      </c>
      <c r="BV28" s="16">
        <v>0.37580000000000002</v>
      </c>
      <c r="BW28" s="16">
        <v>0.37109999999999999</v>
      </c>
      <c r="BX28" s="16">
        <v>0.36649999999999999</v>
      </c>
      <c r="BY28" s="16">
        <v>0.3619</v>
      </c>
      <c r="BZ28" s="16">
        <v>0.3574</v>
      </c>
      <c r="CA28" s="16">
        <v>0.35289999999999999</v>
      </c>
      <c r="CB28" s="16">
        <v>0.34849999999999998</v>
      </c>
      <c r="CC28" s="16">
        <v>0.34420000000000001</v>
      </c>
      <c r="CD28" s="16">
        <v>0.33989999999999998</v>
      </c>
      <c r="CE28" s="16">
        <v>0.33560000000000001</v>
      </c>
      <c r="CF28" s="16">
        <v>0.33139999999999997</v>
      </c>
      <c r="CG28" s="16">
        <v>0.32729999999999998</v>
      </c>
      <c r="CH28" s="16">
        <v>0.32319999999999999</v>
      </c>
      <c r="CI28" s="16">
        <v>0.31919999999999998</v>
      </c>
      <c r="CJ28" s="16">
        <v>0.31519999999999998</v>
      </c>
      <c r="CK28" s="16">
        <v>0.31119999999999998</v>
      </c>
      <c r="CL28" s="16">
        <v>0.30740000000000001</v>
      </c>
      <c r="CM28" s="16">
        <v>0.30349999999999999</v>
      </c>
      <c r="CN28" s="16">
        <v>0.29970000000000002</v>
      </c>
      <c r="CO28" s="16">
        <v>0.29599999999999999</v>
      </c>
      <c r="CP28" s="16">
        <v>0.2923</v>
      </c>
      <c r="CQ28" s="16">
        <v>0.28860000000000002</v>
      </c>
      <c r="CR28" s="16">
        <v>0.28499999999999998</v>
      </c>
      <c r="CS28" s="16">
        <v>0.28149999999999997</v>
      </c>
      <c r="CT28" s="16">
        <v>0.27789999999999998</v>
      </c>
      <c r="CU28" s="16">
        <v>0.27450000000000002</v>
      </c>
      <c r="CV28" s="16">
        <v>0.27100000000000002</v>
      </c>
      <c r="CW28" s="16">
        <v>0.2676</v>
      </c>
      <c r="CX28" s="16">
        <v>0.26429999999999998</v>
      </c>
      <c r="CY28" s="16">
        <v>0.26429999999999998</v>
      </c>
      <c r="CZ28" s="16">
        <v>0.26429999999999998</v>
      </c>
      <c r="DA28" s="16">
        <v>0.26429999999999998</v>
      </c>
      <c r="DB28" s="16">
        <v>0.26429999999999998</v>
      </c>
      <c r="DC28" s="16">
        <v>0.26429999999999998</v>
      </c>
      <c r="DD28" s="16">
        <v>0.26429999999999998</v>
      </c>
      <c r="DE28" s="16">
        <v>0.26429999999999998</v>
      </c>
      <c r="DF28" s="16">
        <v>0.26429999999999998</v>
      </c>
      <c r="DG28" s="16">
        <v>0.26429999999999998</v>
      </c>
      <c r="DH28" s="16">
        <v>0.26429999999999998</v>
      </c>
      <c r="DI28" s="16">
        <v>0.26429999999999998</v>
      </c>
      <c r="DJ28" s="16">
        <v>0.26429999999999998</v>
      </c>
      <c r="DK28" s="16">
        <v>0.26429999999999998</v>
      </c>
      <c r="DL28" s="16">
        <v>0.26429999999999998</v>
      </c>
      <c r="DM28" s="16">
        <v>0.26429999999999998</v>
      </c>
      <c r="DN28" s="16">
        <v>0.26429999999999998</v>
      </c>
      <c r="DO28" s="16">
        <v>0.26429999999999998</v>
      </c>
      <c r="DP28" s="16">
        <v>0.26429999999999998</v>
      </c>
      <c r="DQ28" s="16">
        <v>0.26429999999999998</v>
      </c>
      <c r="DR28" s="16">
        <v>0.26429999999999998</v>
      </c>
      <c r="DS28" s="16">
        <v>0.26429999999999998</v>
      </c>
      <c r="DT28" s="16">
        <v>0.26429999999999998</v>
      </c>
      <c r="DU28" s="16">
        <v>0.26429999999999998</v>
      </c>
      <c r="DV28" s="16">
        <v>0.26429999999999998</v>
      </c>
      <c r="DW28" s="16">
        <v>0.26429999999999998</v>
      </c>
      <c r="DX28" s="16">
        <v>0.26429999999999998</v>
      </c>
      <c r="DY28" s="16">
        <v>0.26429999999999998</v>
      </c>
      <c r="DZ28" s="16">
        <v>0.26429999999999998</v>
      </c>
      <c r="EA28" s="16">
        <v>0.26429999999999998</v>
      </c>
      <c r="EB28" s="16">
        <v>0.26429999999999998</v>
      </c>
      <c r="EC28" s="16">
        <v>0.26429999999999998</v>
      </c>
      <c r="ED28" s="16">
        <v>0.26429999999999998</v>
      </c>
      <c r="EE28" s="16">
        <v>0.26429999999999998</v>
      </c>
      <c r="EF28" s="16">
        <v>0.26429999999999998</v>
      </c>
      <c r="EG28" s="16">
        <v>0.26429999999999998</v>
      </c>
      <c r="EH28" s="16">
        <v>0.26429999999999998</v>
      </c>
      <c r="EI28" s="16">
        <v>0.26429999999999998</v>
      </c>
      <c r="EJ28" s="16">
        <v>0.26429999999999998</v>
      </c>
      <c r="EK28" s="16">
        <v>0.26429999999999998</v>
      </c>
      <c r="EL28" s="16">
        <v>0.26429999999999998</v>
      </c>
      <c r="EM28" s="16">
        <v>0.26429999999999998</v>
      </c>
      <c r="EN28" s="16">
        <v>0.26429999999999998</v>
      </c>
      <c r="EO28" s="16">
        <v>0.26429999999999998</v>
      </c>
      <c r="EP28" s="16">
        <v>0.26429999999999998</v>
      </c>
      <c r="EQ28" s="16">
        <v>0.26429999999999998</v>
      </c>
      <c r="ER28" s="16">
        <v>0.26429999999999998</v>
      </c>
      <c r="ES28" s="16">
        <v>0.26429999999999998</v>
      </c>
      <c r="ET28" s="16">
        <v>0.26429999999999998</v>
      </c>
      <c r="EU28" s="16">
        <v>0.26429999999999998</v>
      </c>
      <c r="EV28" s="16">
        <v>0.26429999999999998</v>
      </c>
      <c r="EW28" s="16">
        <v>0.26429999999999998</v>
      </c>
      <c r="EX28" s="16">
        <v>0.26429999999999998</v>
      </c>
      <c r="EY28" s="16">
        <v>0.26429999999999998</v>
      </c>
      <c r="EZ28" s="16">
        <v>0.26429999999999998</v>
      </c>
      <c r="FA28" s="16">
        <v>0.26429999999999998</v>
      </c>
      <c r="FB28" s="16">
        <v>0.26429999999999998</v>
      </c>
      <c r="FC28" s="16">
        <v>0.26429999999999998</v>
      </c>
      <c r="FD28" s="16">
        <v>0.26429999999999998</v>
      </c>
      <c r="FE28" s="16">
        <v>0.26429999999999998</v>
      </c>
      <c r="FF28" s="16">
        <v>0.26429999999999998</v>
      </c>
      <c r="FG28" s="16">
        <v>0.26429999999999998</v>
      </c>
      <c r="FH28" s="16">
        <v>0.26429999999999998</v>
      </c>
      <c r="FI28" s="16">
        <v>0.26429999999999998</v>
      </c>
      <c r="FJ28" s="16">
        <v>0.26429999999999998</v>
      </c>
      <c r="FK28" s="16">
        <v>0.26429999999999998</v>
      </c>
      <c r="FL28" s="16">
        <v>0.26429999999999998</v>
      </c>
      <c r="FM28" s="16">
        <v>0.26429999999999998</v>
      </c>
      <c r="FN28" s="16">
        <v>0.26429999999999998</v>
      </c>
      <c r="FO28" s="16">
        <v>0.26429999999999998</v>
      </c>
      <c r="FP28" s="16">
        <v>0.26429999999999998</v>
      </c>
      <c r="FQ28" s="16">
        <v>0.26429999999999998</v>
      </c>
      <c r="FR28" s="16">
        <v>0.26429999999999998</v>
      </c>
      <c r="FS28" s="16">
        <v>0.26429999999999998</v>
      </c>
      <c r="FT28" s="16">
        <v>0.26429999999999998</v>
      </c>
      <c r="FU28" s="16">
        <v>0.26429999999999998</v>
      </c>
      <c r="FV28" s="16">
        <v>0.26429999999999998</v>
      </c>
      <c r="FW28" s="16">
        <v>0.26429999999999998</v>
      </c>
      <c r="FX28" s="16">
        <v>0.26429999999999998</v>
      </c>
      <c r="FY28" s="16">
        <v>0.26429999999999998</v>
      </c>
      <c r="FZ28" s="16">
        <v>0.26429999999999998</v>
      </c>
      <c r="GA28" s="16">
        <v>0.26429999999999998</v>
      </c>
      <c r="GB28" s="16">
        <v>0.26429999999999998</v>
      </c>
      <c r="GC28" s="16">
        <v>0.26429999999999998</v>
      </c>
      <c r="GD28" s="16">
        <v>0.26429999999999998</v>
      </c>
      <c r="GE28" s="16">
        <v>0.26429999999999998</v>
      </c>
      <c r="GF28" s="16">
        <v>0.26429999999999998</v>
      </c>
      <c r="GG28" s="16">
        <v>0.26429999999999998</v>
      </c>
      <c r="GH28" s="16">
        <v>0.26429999999999998</v>
      </c>
      <c r="GI28" s="16">
        <v>0.26429999999999998</v>
      </c>
      <c r="GJ28" s="16">
        <v>0.26429999999999998</v>
      </c>
      <c r="GK28" s="16">
        <v>0.26429999999999998</v>
      </c>
      <c r="GL28" s="16">
        <v>0.26429999999999998</v>
      </c>
      <c r="GM28" s="16">
        <v>0.26429999999999998</v>
      </c>
      <c r="GN28" s="16">
        <v>0.26429999999999998</v>
      </c>
      <c r="GO28" s="16">
        <v>0.26429999999999998</v>
      </c>
      <c r="GP28" s="16">
        <v>0.26429999999999998</v>
      </c>
      <c r="GQ28" s="16">
        <v>0.26429999999999998</v>
      </c>
    </row>
    <row r="29" spans="1:199" x14ac:dyDescent="0.2">
      <c r="A29" s="16">
        <v>28</v>
      </c>
      <c r="B29" s="16">
        <v>1</v>
      </c>
      <c r="C29" s="16">
        <v>1</v>
      </c>
      <c r="D29" s="16">
        <v>1</v>
      </c>
      <c r="E29" s="16">
        <v>1</v>
      </c>
      <c r="F29" s="16">
        <v>0.98160000000000003</v>
      </c>
      <c r="G29" s="16">
        <v>1.0602</v>
      </c>
      <c r="H29" s="16">
        <v>1.0410999999999999</v>
      </c>
      <c r="I29" s="16">
        <v>0.98509999999999998</v>
      </c>
      <c r="J29" s="16">
        <v>0.94899999999999995</v>
      </c>
      <c r="K29" s="16">
        <v>0.91390000000000005</v>
      </c>
      <c r="L29" s="16">
        <v>0.87980000000000003</v>
      </c>
      <c r="M29" s="16">
        <v>0.8639</v>
      </c>
      <c r="N29" s="16">
        <v>0.84830000000000005</v>
      </c>
      <c r="O29" s="16">
        <v>0.83289999999999997</v>
      </c>
      <c r="P29" s="16">
        <v>0.81779999999999997</v>
      </c>
      <c r="Q29" s="16">
        <v>0.80300000000000005</v>
      </c>
      <c r="R29" s="16">
        <v>0.78849999999999998</v>
      </c>
      <c r="S29" s="16">
        <v>0.77429999999999999</v>
      </c>
      <c r="T29" s="16">
        <v>0.76029999999999998</v>
      </c>
      <c r="U29" s="16">
        <v>0.74660000000000004</v>
      </c>
      <c r="V29" s="16">
        <v>0.73350000000000004</v>
      </c>
      <c r="W29" s="16">
        <v>0.72109999999999996</v>
      </c>
      <c r="X29" s="16">
        <v>0.70940000000000003</v>
      </c>
      <c r="Y29" s="16">
        <v>0.6986</v>
      </c>
      <c r="Z29" s="16">
        <v>0.6885</v>
      </c>
      <c r="AA29" s="16">
        <v>0.67910000000000004</v>
      </c>
      <c r="AB29" s="16">
        <v>0.67020000000000002</v>
      </c>
      <c r="AC29" s="16">
        <v>0.66180000000000005</v>
      </c>
      <c r="AD29" s="16">
        <v>0.65349999999999997</v>
      </c>
      <c r="AE29" s="16">
        <v>0.64539999999999997</v>
      </c>
      <c r="AF29" s="16">
        <v>0.63729999999999998</v>
      </c>
      <c r="AG29" s="16">
        <v>0.62929999999999997</v>
      </c>
      <c r="AH29" s="16">
        <v>0.62150000000000005</v>
      </c>
      <c r="AI29" s="16">
        <v>0.61370000000000002</v>
      </c>
      <c r="AJ29" s="16">
        <v>0.60599999999999998</v>
      </c>
      <c r="AK29" s="16">
        <v>0.59850000000000003</v>
      </c>
      <c r="AL29" s="16">
        <v>0.59099999999999997</v>
      </c>
      <c r="AM29" s="16">
        <v>0.58360000000000001</v>
      </c>
      <c r="AN29" s="16">
        <v>0.57630000000000003</v>
      </c>
      <c r="AO29" s="16">
        <v>0.56910000000000005</v>
      </c>
      <c r="AP29" s="16">
        <v>0.56200000000000006</v>
      </c>
      <c r="AQ29" s="16">
        <v>0.55500000000000005</v>
      </c>
      <c r="AR29" s="16">
        <v>0.54810000000000003</v>
      </c>
      <c r="AS29" s="16">
        <v>0.54120000000000001</v>
      </c>
      <c r="AT29" s="16">
        <v>0.53439999999999999</v>
      </c>
      <c r="AU29" s="16">
        <v>0.52780000000000005</v>
      </c>
      <c r="AV29" s="16">
        <v>0.5212</v>
      </c>
      <c r="AW29" s="16">
        <v>0.51470000000000005</v>
      </c>
      <c r="AX29" s="16">
        <v>0.50819999999999999</v>
      </c>
      <c r="AY29" s="16">
        <v>0.50190000000000001</v>
      </c>
      <c r="AZ29" s="16">
        <v>0.49559999999999998</v>
      </c>
      <c r="BA29" s="16">
        <v>0.4894</v>
      </c>
      <c r="BB29" s="16">
        <v>0.48330000000000001</v>
      </c>
      <c r="BC29" s="16">
        <v>0.4773</v>
      </c>
      <c r="BD29" s="16">
        <v>0.4713</v>
      </c>
      <c r="BE29" s="16">
        <v>0.46539999999999998</v>
      </c>
      <c r="BF29" s="16">
        <v>0.45960000000000001</v>
      </c>
      <c r="BG29" s="16">
        <v>0.45390000000000003</v>
      </c>
      <c r="BH29" s="16">
        <v>0.44819999999999999</v>
      </c>
      <c r="BI29" s="16">
        <v>0.44259999999999999</v>
      </c>
      <c r="BJ29" s="16">
        <v>0.43709999999999999</v>
      </c>
      <c r="BK29" s="16">
        <v>0.43159999999999998</v>
      </c>
      <c r="BL29" s="16">
        <v>0.42620000000000002</v>
      </c>
      <c r="BM29" s="16">
        <v>0.4209</v>
      </c>
      <c r="BN29" s="16">
        <v>0.41560000000000002</v>
      </c>
      <c r="BO29" s="16">
        <v>0.41039999999999999</v>
      </c>
      <c r="BP29" s="16">
        <v>0.40529999999999999</v>
      </c>
      <c r="BQ29" s="16">
        <v>0.4002</v>
      </c>
      <c r="BR29" s="16">
        <v>0.3952</v>
      </c>
      <c r="BS29" s="16">
        <v>0.39029999999999998</v>
      </c>
      <c r="BT29" s="16">
        <v>0.38540000000000002</v>
      </c>
      <c r="BU29" s="16">
        <v>0.38059999999999999</v>
      </c>
      <c r="BV29" s="16">
        <v>0.37580000000000002</v>
      </c>
      <c r="BW29" s="16">
        <v>0.37109999999999999</v>
      </c>
      <c r="BX29" s="16">
        <v>0.36649999999999999</v>
      </c>
      <c r="BY29" s="16">
        <v>0.3619</v>
      </c>
      <c r="BZ29" s="16">
        <v>0.3574</v>
      </c>
      <c r="CA29" s="16">
        <v>0.35289999999999999</v>
      </c>
      <c r="CB29" s="16">
        <v>0.34849999999999998</v>
      </c>
      <c r="CC29" s="16">
        <v>0.34420000000000001</v>
      </c>
      <c r="CD29" s="16">
        <v>0.33989999999999998</v>
      </c>
      <c r="CE29" s="16">
        <v>0.33560000000000001</v>
      </c>
      <c r="CF29" s="16">
        <v>0.33139999999999997</v>
      </c>
      <c r="CG29" s="16">
        <v>0.32729999999999998</v>
      </c>
      <c r="CH29" s="16">
        <v>0.32319999999999999</v>
      </c>
      <c r="CI29" s="16">
        <v>0.31919999999999998</v>
      </c>
      <c r="CJ29" s="16">
        <v>0.31519999999999998</v>
      </c>
      <c r="CK29" s="16">
        <v>0.31119999999999998</v>
      </c>
      <c r="CL29" s="16">
        <v>0.30740000000000001</v>
      </c>
      <c r="CM29" s="16">
        <v>0.30349999999999999</v>
      </c>
      <c r="CN29" s="16">
        <v>0.29970000000000002</v>
      </c>
      <c r="CO29" s="16">
        <v>0.29599999999999999</v>
      </c>
      <c r="CP29" s="16">
        <v>0.2923</v>
      </c>
      <c r="CQ29" s="16">
        <v>0.28860000000000002</v>
      </c>
      <c r="CR29" s="16">
        <v>0.28499999999999998</v>
      </c>
      <c r="CS29" s="16">
        <v>0.28149999999999997</v>
      </c>
      <c r="CT29" s="16">
        <v>0.27789999999999998</v>
      </c>
      <c r="CU29" s="16">
        <v>0.27450000000000002</v>
      </c>
      <c r="CV29" s="16">
        <v>0.27100000000000002</v>
      </c>
      <c r="CW29" s="16">
        <v>0.2676</v>
      </c>
      <c r="CX29" s="16">
        <v>0.26429999999999998</v>
      </c>
      <c r="CY29" s="16">
        <v>0.26429999999999998</v>
      </c>
      <c r="CZ29" s="16">
        <v>0.26429999999999998</v>
      </c>
      <c r="DA29" s="16">
        <v>0.26429999999999998</v>
      </c>
      <c r="DB29" s="16">
        <v>0.26429999999999998</v>
      </c>
      <c r="DC29" s="16">
        <v>0.26429999999999998</v>
      </c>
      <c r="DD29" s="16">
        <v>0.26429999999999998</v>
      </c>
      <c r="DE29" s="16">
        <v>0.26429999999999998</v>
      </c>
      <c r="DF29" s="16">
        <v>0.26429999999999998</v>
      </c>
      <c r="DG29" s="16">
        <v>0.26429999999999998</v>
      </c>
      <c r="DH29" s="16">
        <v>0.26429999999999998</v>
      </c>
      <c r="DI29" s="16">
        <v>0.26429999999999998</v>
      </c>
      <c r="DJ29" s="16">
        <v>0.26429999999999998</v>
      </c>
      <c r="DK29" s="16">
        <v>0.26429999999999998</v>
      </c>
      <c r="DL29" s="16">
        <v>0.26429999999999998</v>
      </c>
      <c r="DM29" s="16">
        <v>0.26429999999999998</v>
      </c>
      <c r="DN29" s="16">
        <v>0.26429999999999998</v>
      </c>
      <c r="DO29" s="16">
        <v>0.26429999999999998</v>
      </c>
      <c r="DP29" s="16">
        <v>0.26429999999999998</v>
      </c>
      <c r="DQ29" s="16">
        <v>0.26429999999999998</v>
      </c>
      <c r="DR29" s="16">
        <v>0.26429999999999998</v>
      </c>
      <c r="DS29" s="16">
        <v>0.26429999999999998</v>
      </c>
      <c r="DT29" s="16">
        <v>0.26429999999999998</v>
      </c>
      <c r="DU29" s="16">
        <v>0.26429999999999998</v>
      </c>
      <c r="DV29" s="16">
        <v>0.26429999999999998</v>
      </c>
      <c r="DW29" s="16">
        <v>0.26429999999999998</v>
      </c>
      <c r="DX29" s="16">
        <v>0.26429999999999998</v>
      </c>
      <c r="DY29" s="16">
        <v>0.26429999999999998</v>
      </c>
      <c r="DZ29" s="16">
        <v>0.26429999999999998</v>
      </c>
      <c r="EA29" s="16">
        <v>0.26429999999999998</v>
      </c>
      <c r="EB29" s="16">
        <v>0.26429999999999998</v>
      </c>
      <c r="EC29" s="16">
        <v>0.26429999999999998</v>
      </c>
      <c r="ED29" s="16">
        <v>0.26429999999999998</v>
      </c>
      <c r="EE29" s="16">
        <v>0.26429999999999998</v>
      </c>
      <c r="EF29" s="16">
        <v>0.26429999999999998</v>
      </c>
      <c r="EG29" s="16">
        <v>0.26429999999999998</v>
      </c>
      <c r="EH29" s="16">
        <v>0.26429999999999998</v>
      </c>
      <c r="EI29" s="16">
        <v>0.26429999999999998</v>
      </c>
      <c r="EJ29" s="16">
        <v>0.26429999999999998</v>
      </c>
      <c r="EK29" s="16">
        <v>0.26429999999999998</v>
      </c>
      <c r="EL29" s="16">
        <v>0.26429999999999998</v>
      </c>
      <c r="EM29" s="16">
        <v>0.26429999999999998</v>
      </c>
      <c r="EN29" s="16">
        <v>0.26429999999999998</v>
      </c>
      <c r="EO29" s="16">
        <v>0.26429999999999998</v>
      </c>
      <c r="EP29" s="16">
        <v>0.26429999999999998</v>
      </c>
      <c r="EQ29" s="16">
        <v>0.26429999999999998</v>
      </c>
      <c r="ER29" s="16">
        <v>0.26429999999999998</v>
      </c>
      <c r="ES29" s="16">
        <v>0.26429999999999998</v>
      </c>
      <c r="ET29" s="16">
        <v>0.26429999999999998</v>
      </c>
      <c r="EU29" s="16">
        <v>0.26429999999999998</v>
      </c>
      <c r="EV29" s="16">
        <v>0.26429999999999998</v>
      </c>
      <c r="EW29" s="16">
        <v>0.26429999999999998</v>
      </c>
      <c r="EX29" s="16">
        <v>0.26429999999999998</v>
      </c>
      <c r="EY29" s="16">
        <v>0.26429999999999998</v>
      </c>
      <c r="EZ29" s="16">
        <v>0.26429999999999998</v>
      </c>
      <c r="FA29" s="16">
        <v>0.26429999999999998</v>
      </c>
      <c r="FB29" s="16">
        <v>0.26429999999999998</v>
      </c>
      <c r="FC29" s="16">
        <v>0.26429999999999998</v>
      </c>
      <c r="FD29" s="16">
        <v>0.26429999999999998</v>
      </c>
      <c r="FE29" s="16">
        <v>0.26429999999999998</v>
      </c>
      <c r="FF29" s="16">
        <v>0.26429999999999998</v>
      </c>
      <c r="FG29" s="16">
        <v>0.26429999999999998</v>
      </c>
      <c r="FH29" s="16">
        <v>0.26429999999999998</v>
      </c>
      <c r="FI29" s="16">
        <v>0.26429999999999998</v>
      </c>
      <c r="FJ29" s="16">
        <v>0.26429999999999998</v>
      </c>
      <c r="FK29" s="16">
        <v>0.26429999999999998</v>
      </c>
      <c r="FL29" s="16">
        <v>0.26429999999999998</v>
      </c>
      <c r="FM29" s="16">
        <v>0.26429999999999998</v>
      </c>
      <c r="FN29" s="16">
        <v>0.26429999999999998</v>
      </c>
      <c r="FO29" s="16">
        <v>0.26429999999999998</v>
      </c>
      <c r="FP29" s="16">
        <v>0.26429999999999998</v>
      </c>
      <c r="FQ29" s="16">
        <v>0.26429999999999998</v>
      </c>
      <c r="FR29" s="16">
        <v>0.26429999999999998</v>
      </c>
      <c r="FS29" s="16">
        <v>0.26429999999999998</v>
      </c>
      <c r="FT29" s="16">
        <v>0.26429999999999998</v>
      </c>
      <c r="FU29" s="16">
        <v>0.26429999999999998</v>
      </c>
      <c r="FV29" s="16">
        <v>0.26429999999999998</v>
      </c>
      <c r="FW29" s="16">
        <v>0.26429999999999998</v>
      </c>
      <c r="FX29" s="16">
        <v>0.26429999999999998</v>
      </c>
      <c r="FY29" s="16">
        <v>0.26429999999999998</v>
      </c>
      <c r="FZ29" s="16">
        <v>0.26429999999999998</v>
      </c>
      <c r="GA29" s="16">
        <v>0.26429999999999998</v>
      </c>
      <c r="GB29" s="16">
        <v>0.26429999999999998</v>
      </c>
      <c r="GC29" s="16">
        <v>0.26429999999999998</v>
      </c>
      <c r="GD29" s="16">
        <v>0.26429999999999998</v>
      </c>
      <c r="GE29" s="16">
        <v>0.26429999999999998</v>
      </c>
      <c r="GF29" s="16">
        <v>0.26429999999999998</v>
      </c>
      <c r="GG29" s="16">
        <v>0.26429999999999998</v>
      </c>
      <c r="GH29" s="16">
        <v>0.26429999999999998</v>
      </c>
      <c r="GI29" s="16">
        <v>0.26429999999999998</v>
      </c>
      <c r="GJ29" s="16">
        <v>0.26429999999999998</v>
      </c>
      <c r="GK29" s="16">
        <v>0.26429999999999998</v>
      </c>
      <c r="GL29" s="16">
        <v>0.26429999999999998</v>
      </c>
      <c r="GM29" s="16">
        <v>0.26429999999999998</v>
      </c>
      <c r="GN29" s="16">
        <v>0.26429999999999998</v>
      </c>
      <c r="GO29" s="16">
        <v>0.26429999999999998</v>
      </c>
      <c r="GP29" s="16">
        <v>0.26429999999999998</v>
      </c>
      <c r="GQ29" s="16">
        <v>0.26429999999999998</v>
      </c>
    </row>
    <row r="30" spans="1:199" x14ac:dyDescent="0.2">
      <c r="A30" s="16">
        <v>29</v>
      </c>
      <c r="B30" s="16">
        <v>1</v>
      </c>
      <c r="C30" s="16">
        <v>1</v>
      </c>
      <c r="D30" s="16">
        <v>1</v>
      </c>
      <c r="E30" s="16">
        <v>1</v>
      </c>
      <c r="F30" s="16">
        <v>0.98160000000000003</v>
      </c>
      <c r="G30" s="16">
        <v>1.0602</v>
      </c>
      <c r="H30" s="16">
        <v>1.0410999999999999</v>
      </c>
      <c r="I30" s="16">
        <v>0.98509999999999998</v>
      </c>
      <c r="J30" s="16">
        <v>0.94899999999999995</v>
      </c>
      <c r="K30" s="16">
        <v>0.91390000000000005</v>
      </c>
      <c r="L30" s="16">
        <v>0.87980000000000003</v>
      </c>
      <c r="M30" s="16">
        <v>0.8639</v>
      </c>
      <c r="N30" s="16">
        <v>0.84830000000000005</v>
      </c>
      <c r="O30" s="16">
        <v>0.83289999999999997</v>
      </c>
      <c r="P30" s="16">
        <v>0.81779999999999997</v>
      </c>
      <c r="Q30" s="16">
        <v>0.80300000000000005</v>
      </c>
      <c r="R30" s="16">
        <v>0.78849999999999998</v>
      </c>
      <c r="S30" s="16">
        <v>0.77429999999999999</v>
      </c>
      <c r="T30" s="16">
        <v>0.76029999999999998</v>
      </c>
      <c r="U30" s="16">
        <v>0.74660000000000004</v>
      </c>
      <c r="V30" s="16">
        <v>0.73350000000000004</v>
      </c>
      <c r="W30" s="16">
        <v>0.72109999999999996</v>
      </c>
      <c r="X30" s="16">
        <v>0.70940000000000003</v>
      </c>
      <c r="Y30" s="16">
        <v>0.6986</v>
      </c>
      <c r="Z30" s="16">
        <v>0.6885</v>
      </c>
      <c r="AA30" s="16">
        <v>0.67910000000000004</v>
      </c>
      <c r="AB30" s="16">
        <v>0.67020000000000002</v>
      </c>
      <c r="AC30" s="16">
        <v>0.66180000000000005</v>
      </c>
      <c r="AD30" s="16">
        <v>0.65349999999999997</v>
      </c>
      <c r="AE30" s="16">
        <v>0.64539999999999997</v>
      </c>
      <c r="AF30" s="16">
        <v>0.63729999999999998</v>
      </c>
      <c r="AG30" s="16">
        <v>0.62929999999999997</v>
      </c>
      <c r="AH30" s="16">
        <v>0.62150000000000005</v>
      </c>
      <c r="AI30" s="16">
        <v>0.61370000000000002</v>
      </c>
      <c r="AJ30" s="16">
        <v>0.60599999999999998</v>
      </c>
      <c r="AK30" s="16">
        <v>0.59850000000000003</v>
      </c>
      <c r="AL30" s="16">
        <v>0.59099999999999997</v>
      </c>
      <c r="AM30" s="16">
        <v>0.58360000000000001</v>
      </c>
      <c r="AN30" s="16">
        <v>0.57630000000000003</v>
      </c>
      <c r="AO30" s="16">
        <v>0.56910000000000005</v>
      </c>
      <c r="AP30" s="16">
        <v>0.56200000000000006</v>
      </c>
      <c r="AQ30" s="16">
        <v>0.55500000000000005</v>
      </c>
      <c r="AR30" s="16">
        <v>0.54810000000000003</v>
      </c>
      <c r="AS30" s="16">
        <v>0.54120000000000001</v>
      </c>
      <c r="AT30" s="16">
        <v>0.53439999999999999</v>
      </c>
      <c r="AU30" s="16">
        <v>0.52780000000000005</v>
      </c>
      <c r="AV30" s="16">
        <v>0.5212</v>
      </c>
      <c r="AW30" s="16">
        <v>0.51470000000000005</v>
      </c>
      <c r="AX30" s="16">
        <v>0.50819999999999999</v>
      </c>
      <c r="AY30" s="16">
        <v>0.50190000000000001</v>
      </c>
      <c r="AZ30" s="16">
        <v>0.49559999999999998</v>
      </c>
      <c r="BA30" s="16">
        <v>0.4894</v>
      </c>
      <c r="BB30" s="16">
        <v>0.48330000000000001</v>
      </c>
      <c r="BC30" s="16">
        <v>0.4773</v>
      </c>
      <c r="BD30" s="16">
        <v>0.4713</v>
      </c>
      <c r="BE30" s="16">
        <v>0.46539999999999998</v>
      </c>
      <c r="BF30" s="16">
        <v>0.45960000000000001</v>
      </c>
      <c r="BG30" s="16">
        <v>0.45390000000000003</v>
      </c>
      <c r="BH30" s="16">
        <v>0.44819999999999999</v>
      </c>
      <c r="BI30" s="16">
        <v>0.44259999999999999</v>
      </c>
      <c r="BJ30" s="16">
        <v>0.43709999999999999</v>
      </c>
      <c r="BK30" s="16">
        <v>0.43159999999999998</v>
      </c>
      <c r="BL30" s="16">
        <v>0.42620000000000002</v>
      </c>
      <c r="BM30" s="16">
        <v>0.4209</v>
      </c>
      <c r="BN30" s="16">
        <v>0.41560000000000002</v>
      </c>
      <c r="BO30" s="16">
        <v>0.41039999999999999</v>
      </c>
      <c r="BP30" s="16">
        <v>0.40529999999999999</v>
      </c>
      <c r="BQ30" s="16">
        <v>0.4002</v>
      </c>
      <c r="BR30" s="16">
        <v>0.3952</v>
      </c>
      <c r="BS30" s="16">
        <v>0.39029999999999998</v>
      </c>
      <c r="BT30" s="16">
        <v>0.38540000000000002</v>
      </c>
      <c r="BU30" s="16">
        <v>0.38059999999999999</v>
      </c>
      <c r="BV30" s="16">
        <v>0.37580000000000002</v>
      </c>
      <c r="BW30" s="16">
        <v>0.37109999999999999</v>
      </c>
      <c r="BX30" s="16">
        <v>0.36649999999999999</v>
      </c>
      <c r="BY30" s="16">
        <v>0.3619</v>
      </c>
      <c r="BZ30" s="16">
        <v>0.3574</v>
      </c>
      <c r="CA30" s="16">
        <v>0.35289999999999999</v>
      </c>
      <c r="CB30" s="16">
        <v>0.34849999999999998</v>
      </c>
      <c r="CC30" s="16">
        <v>0.34420000000000001</v>
      </c>
      <c r="CD30" s="16">
        <v>0.33989999999999998</v>
      </c>
      <c r="CE30" s="16">
        <v>0.33560000000000001</v>
      </c>
      <c r="CF30" s="16">
        <v>0.33139999999999997</v>
      </c>
      <c r="CG30" s="16">
        <v>0.32729999999999998</v>
      </c>
      <c r="CH30" s="16">
        <v>0.32319999999999999</v>
      </c>
      <c r="CI30" s="16">
        <v>0.31919999999999998</v>
      </c>
      <c r="CJ30" s="16">
        <v>0.31519999999999998</v>
      </c>
      <c r="CK30" s="16">
        <v>0.31119999999999998</v>
      </c>
      <c r="CL30" s="16">
        <v>0.30740000000000001</v>
      </c>
      <c r="CM30" s="16">
        <v>0.30349999999999999</v>
      </c>
      <c r="CN30" s="16">
        <v>0.29970000000000002</v>
      </c>
      <c r="CO30" s="16">
        <v>0.29599999999999999</v>
      </c>
      <c r="CP30" s="16">
        <v>0.2923</v>
      </c>
      <c r="CQ30" s="16">
        <v>0.28860000000000002</v>
      </c>
      <c r="CR30" s="16">
        <v>0.28499999999999998</v>
      </c>
      <c r="CS30" s="16">
        <v>0.28149999999999997</v>
      </c>
      <c r="CT30" s="16">
        <v>0.27789999999999998</v>
      </c>
      <c r="CU30" s="16">
        <v>0.27450000000000002</v>
      </c>
      <c r="CV30" s="16">
        <v>0.27100000000000002</v>
      </c>
      <c r="CW30" s="16">
        <v>0.2676</v>
      </c>
      <c r="CX30" s="16">
        <v>0.26429999999999998</v>
      </c>
      <c r="CY30" s="16">
        <v>0.26429999999999998</v>
      </c>
      <c r="CZ30" s="16">
        <v>0.26429999999999998</v>
      </c>
      <c r="DA30" s="16">
        <v>0.26429999999999998</v>
      </c>
      <c r="DB30" s="16">
        <v>0.26429999999999998</v>
      </c>
      <c r="DC30" s="16">
        <v>0.26429999999999998</v>
      </c>
      <c r="DD30" s="16">
        <v>0.26429999999999998</v>
      </c>
      <c r="DE30" s="16">
        <v>0.26429999999999998</v>
      </c>
      <c r="DF30" s="16">
        <v>0.26429999999999998</v>
      </c>
      <c r="DG30" s="16">
        <v>0.26429999999999998</v>
      </c>
      <c r="DH30" s="16">
        <v>0.26429999999999998</v>
      </c>
      <c r="DI30" s="16">
        <v>0.26429999999999998</v>
      </c>
      <c r="DJ30" s="16">
        <v>0.26429999999999998</v>
      </c>
      <c r="DK30" s="16">
        <v>0.26429999999999998</v>
      </c>
      <c r="DL30" s="16">
        <v>0.26429999999999998</v>
      </c>
      <c r="DM30" s="16">
        <v>0.26429999999999998</v>
      </c>
      <c r="DN30" s="16">
        <v>0.26429999999999998</v>
      </c>
      <c r="DO30" s="16">
        <v>0.26429999999999998</v>
      </c>
      <c r="DP30" s="16">
        <v>0.26429999999999998</v>
      </c>
      <c r="DQ30" s="16">
        <v>0.26429999999999998</v>
      </c>
      <c r="DR30" s="16">
        <v>0.26429999999999998</v>
      </c>
      <c r="DS30" s="16">
        <v>0.26429999999999998</v>
      </c>
      <c r="DT30" s="16">
        <v>0.26429999999999998</v>
      </c>
      <c r="DU30" s="16">
        <v>0.26429999999999998</v>
      </c>
      <c r="DV30" s="16">
        <v>0.26429999999999998</v>
      </c>
      <c r="DW30" s="16">
        <v>0.26429999999999998</v>
      </c>
      <c r="DX30" s="16">
        <v>0.26429999999999998</v>
      </c>
      <c r="DY30" s="16">
        <v>0.26429999999999998</v>
      </c>
      <c r="DZ30" s="16">
        <v>0.26429999999999998</v>
      </c>
      <c r="EA30" s="16">
        <v>0.26429999999999998</v>
      </c>
      <c r="EB30" s="16">
        <v>0.26429999999999998</v>
      </c>
      <c r="EC30" s="16">
        <v>0.26429999999999998</v>
      </c>
      <c r="ED30" s="16">
        <v>0.26429999999999998</v>
      </c>
      <c r="EE30" s="16">
        <v>0.26429999999999998</v>
      </c>
      <c r="EF30" s="16">
        <v>0.26429999999999998</v>
      </c>
      <c r="EG30" s="16">
        <v>0.26429999999999998</v>
      </c>
      <c r="EH30" s="16">
        <v>0.26429999999999998</v>
      </c>
      <c r="EI30" s="16">
        <v>0.26429999999999998</v>
      </c>
      <c r="EJ30" s="16">
        <v>0.26429999999999998</v>
      </c>
      <c r="EK30" s="16">
        <v>0.26429999999999998</v>
      </c>
      <c r="EL30" s="16">
        <v>0.26429999999999998</v>
      </c>
      <c r="EM30" s="16">
        <v>0.26429999999999998</v>
      </c>
      <c r="EN30" s="16">
        <v>0.26429999999999998</v>
      </c>
      <c r="EO30" s="16">
        <v>0.26429999999999998</v>
      </c>
      <c r="EP30" s="16">
        <v>0.26429999999999998</v>
      </c>
      <c r="EQ30" s="16">
        <v>0.26429999999999998</v>
      </c>
      <c r="ER30" s="16">
        <v>0.26429999999999998</v>
      </c>
      <c r="ES30" s="16">
        <v>0.26429999999999998</v>
      </c>
      <c r="ET30" s="16">
        <v>0.26429999999999998</v>
      </c>
      <c r="EU30" s="16">
        <v>0.26429999999999998</v>
      </c>
      <c r="EV30" s="16">
        <v>0.26429999999999998</v>
      </c>
      <c r="EW30" s="16">
        <v>0.26429999999999998</v>
      </c>
      <c r="EX30" s="16">
        <v>0.26429999999999998</v>
      </c>
      <c r="EY30" s="16">
        <v>0.26429999999999998</v>
      </c>
      <c r="EZ30" s="16">
        <v>0.26429999999999998</v>
      </c>
      <c r="FA30" s="16">
        <v>0.26429999999999998</v>
      </c>
      <c r="FB30" s="16">
        <v>0.26429999999999998</v>
      </c>
      <c r="FC30" s="16">
        <v>0.26429999999999998</v>
      </c>
      <c r="FD30" s="16">
        <v>0.26429999999999998</v>
      </c>
      <c r="FE30" s="16">
        <v>0.26429999999999998</v>
      </c>
      <c r="FF30" s="16">
        <v>0.26429999999999998</v>
      </c>
      <c r="FG30" s="16">
        <v>0.26429999999999998</v>
      </c>
      <c r="FH30" s="16">
        <v>0.26429999999999998</v>
      </c>
      <c r="FI30" s="16">
        <v>0.26429999999999998</v>
      </c>
      <c r="FJ30" s="16">
        <v>0.26429999999999998</v>
      </c>
      <c r="FK30" s="16">
        <v>0.26429999999999998</v>
      </c>
      <c r="FL30" s="16">
        <v>0.26429999999999998</v>
      </c>
      <c r="FM30" s="16">
        <v>0.26429999999999998</v>
      </c>
      <c r="FN30" s="16">
        <v>0.26429999999999998</v>
      </c>
      <c r="FO30" s="16">
        <v>0.26429999999999998</v>
      </c>
      <c r="FP30" s="16">
        <v>0.26429999999999998</v>
      </c>
      <c r="FQ30" s="16">
        <v>0.26429999999999998</v>
      </c>
      <c r="FR30" s="16">
        <v>0.26429999999999998</v>
      </c>
      <c r="FS30" s="16">
        <v>0.26429999999999998</v>
      </c>
      <c r="FT30" s="16">
        <v>0.26429999999999998</v>
      </c>
      <c r="FU30" s="16">
        <v>0.26429999999999998</v>
      </c>
      <c r="FV30" s="16">
        <v>0.26429999999999998</v>
      </c>
      <c r="FW30" s="16">
        <v>0.26429999999999998</v>
      </c>
      <c r="FX30" s="16">
        <v>0.26429999999999998</v>
      </c>
      <c r="FY30" s="16">
        <v>0.26429999999999998</v>
      </c>
      <c r="FZ30" s="16">
        <v>0.26429999999999998</v>
      </c>
      <c r="GA30" s="16">
        <v>0.26429999999999998</v>
      </c>
      <c r="GB30" s="16">
        <v>0.26429999999999998</v>
      </c>
      <c r="GC30" s="16">
        <v>0.26429999999999998</v>
      </c>
      <c r="GD30" s="16">
        <v>0.26429999999999998</v>
      </c>
      <c r="GE30" s="16">
        <v>0.26429999999999998</v>
      </c>
      <c r="GF30" s="16">
        <v>0.26429999999999998</v>
      </c>
      <c r="GG30" s="16">
        <v>0.26429999999999998</v>
      </c>
      <c r="GH30" s="16">
        <v>0.26429999999999998</v>
      </c>
      <c r="GI30" s="16">
        <v>0.26429999999999998</v>
      </c>
      <c r="GJ30" s="16">
        <v>0.26429999999999998</v>
      </c>
      <c r="GK30" s="16">
        <v>0.26429999999999998</v>
      </c>
      <c r="GL30" s="16">
        <v>0.26429999999999998</v>
      </c>
      <c r="GM30" s="16">
        <v>0.26429999999999998</v>
      </c>
      <c r="GN30" s="16">
        <v>0.26429999999999998</v>
      </c>
      <c r="GO30" s="16">
        <v>0.26429999999999998</v>
      </c>
      <c r="GP30" s="16">
        <v>0.26429999999999998</v>
      </c>
      <c r="GQ30" s="16">
        <v>0.26429999999999998</v>
      </c>
    </row>
    <row r="31" spans="1:199" x14ac:dyDescent="0.2">
      <c r="A31" s="16">
        <v>30</v>
      </c>
      <c r="B31" s="16">
        <v>1</v>
      </c>
      <c r="C31" s="16">
        <v>1</v>
      </c>
      <c r="D31" s="16">
        <v>1</v>
      </c>
      <c r="E31" s="16">
        <v>1</v>
      </c>
      <c r="F31" s="16">
        <v>0.98160000000000003</v>
      </c>
      <c r="G31" s="16">
        <v>1.0602</v>
      </c>
      <c r="H31" s="16">
        <v>1.0410999999999999</v>
      </c>
      <c r="I31" s="16">
        <v>0.98509999999999998</v>
      </c>
      <c r="J31" s="16">
        <v>0.94899999999999995</v>
      </c>
      <c r="K31" s="16">
        <v>0.91390000000000005</v>
      </c>
      <c r="L31" s="16">
        <v>0.87980000000000003</v>
      </c>
      <c r="M31" s="16">
        <v>0.8639</v>
      </c>
      <c r="N31" s="16">
        <v>0.84830000000000005</v>
      </c>
      <c r="O31" s="16">
        <v>0.83289999999999997</v>
      </c>
      <c r="P31" s="16">
        <v>0.81779999999999997</v>
      </c>
      <c r="Q31" s="16">
        <v>0.80300000000000005</v>
      </c>
      <c r="R31" s="16">
        <v>0.78849999999999998</v>
      </c>
      <c r="S31" s="16">
        <v>0.77429999999999999</v>
      </c>
      <c r="T31" s="16">
        <v>0.76029999999999998</v>
      </c>
      <c r="U31" s="16">
        <v>0.74660000000000004</v>
      </c>
      <c r="V31" s="16">
        <v>0.73350000000000004</v>
      </c>
      <c r="W31" s="16">
        <v>0.72109999999999996</v>
      </c>
      <c r="X31" s="16">
        <v>0.70940000000000003</v>
      </c>
      <c r="Y31" s="16">
        <v>0.6986</v>
      </c>
      <c r="Z31" s="16">
        <v>0.6885</v>
      </c>
      <c r="AA31" s="16">
        <v>0.67910000000000004</v>
      </c>
      <c r="AB31" s="16">
        <v>0.67020000000000002</v>
      </c>
      <c r="AC31" s="16">
        <v>0.66180000000000005</v>
      </c>
      <c r="AD31" s="16">
        <v>0.65349999999999997</v>
      </c>
      <c r="AE31" s="16">
        <v>0.64539999999999997</v>
      </c>
      <c r="AF31" s="16">
        <v>0.63729999999999998</v>
      </c>
      <c r="AG31" s="16">
        <v>0.62929999999999997</v>
      </c>
      <c r="AH31" s="16">
        <v>0.62150000000000005</v>
      </c>
      <c r="AI31" s="16">
        <v>0.61370000000000002</v>
      </c>
      <c r="AJ31" s="16">
        <v>0.60599999999999998</v>
      </c>
      <c r="AK31" s="16">
        <v>0.59850000000000003</v>
      </c>
      <c r="AL31" s="16">
        <v>0.59099999999999997</v>
      </c>
      <c r="AM31" s="16">
        <v>0.58360000000000001</v>
      </c>
      <c r="AN31" s="16">
        <v>0.57630000000000003</v>
      </c>
      <c r="AO31" s="16">
        <v>0.56910000000000005</v>
      </c>
      <c r="AP31" s="16">
        <v>0.56200000000000006</v>
      </c>
      <c r="AQ31" s="16">
        <v>0.55500000000000005</v>
      </c>
      <c r="AR31" s="16">
        <v>0.54810000000000003</v>
      </c>
      <c r="AS31" s="16">
        <v>0.54120000000000001</v>
      </c>
      <c r="AT31" s="16">
        <v>0.53439999999999999</v>
      </c>
      <c r="AU31" s="16">
        <v>0.52780000000000005</v>
      </c>
      <c r="AV31" s="16">
        <v>0.5212</v>
      </c>
      <c r="AW31" s="16">
        <v>0.51470000000000005</v>
      </c>
      <c r="AX31" s="16">
        <v>0.50819999999999999</v>
      </c>
      <c r="AY31" s="16">
        <v>0.50190000000000001</v>
      </c>
      <c r="AZ31" s="16">
        <v>0.49559999999999998</v>
      </c>
      <c r="BA31" s="16">
        <v>0.4894</v>
      </c>
      <c r="BB31" s="16">
        <v>0.48330000000000001</v>
      </c>
      <c r="BC31" s="16">
        <v>0.4773</v>
      </c>
      <c r="BD31" s="16">
        <v>0.4713</v>
      </c>
      <c r="BE31" s="16">
        <v>0.46539999999999998</v>
      </c>
      <c r="BF31" s="16">
        <v>0.45960000000000001</v>
      </c>
      <c r="BG31" s="16">
        <v>0.45390000000000003</v>
      </c>
      <c r="BH31" s="16">
        <v>0.44819999999999999</v>
      </c>
      <c r="BI31" s="16">
        <v>0.44259999999999999</v>
      </c>
      <c r="BJ31" s="16">
        <v>0.43709999999999999</v>
      </c>
      <c r="BK31" s="16">
        <v>0.43159999999999998</v>
      </c>
      <c r="BL31" s="16">
        <v>0.42620000000000002</v>
      </c>
      <c r="BM31" s="16">
        <v>0.4209</v>
      </c>
      <c r="BN31" s="16">
        <v>0.41560000000000002</v>
      </c>
      <c r="BO31" s="16">
        <v>0.41039999999999999</v>
      </c>
      <c r="BP31" s="16">
        <v>0.40529999999999999</v>
      </c>
      <c r="BQ31" s="16">
        <v>0.4002</v>
      </c>
      <c r="BR31" s="16">
        <v>0.3952</v>
      </c>
      <c r="BS31" s="16">
        <v>0.39029999999999998</v>
      </c>
      <c r="BT31" s="16">
        <v>0.38540000000000002</v>
      </c>
      <c r="BU31" s="16">
        <v>0.38059999999999999</v>
      </c>
      <c r="BV31" s="16">
        <v>0.37580000000000002</v>
      </c>
      <c r="BW31" s="16">
        <v>0.37109999999999999</v>
      </c>
      <c r="BX31" s="16">
        <v>0.36649999999999999</v>
      </c>
      <c r="BY31" s="16">
        <v>0.3619</v>
      </c>
      <c r="BZ31" s="16">
        <v>0.3574</v>
      </c>
      <c r="CA31" s="16">
        <v>0.35289999999999999</v>
      </c>
      <c r="CB31" s="16">
        <v>0.34849999999999998</v>
      </c>
      <c r="CC31" s="16">
        <v>0.34420000000000001</v>
      </c>
      <c r="CD31" s="16">
        <v>0.33989999999999998</v>
      </c>
      <c r="CE31" s="16">
        <v>0.33560000000000001</v>
      </c>
      <c r="CF31" s="16">
        <v>0.33139999999999997</v>
      </c>
      <c r="CG31" s="16">
        <v>0.32729999999999998</v>
      </c>
      <c r="CH31" s="16">
        <v>0.32319999999999999</v>
      </c>
      <c r="CI31" s="16">
        <v>0.31919999999999998</v>
      </c>
      <c r="CJ31" s="16">
        <v>0.31519999999999998</v>
      </c>
      <c r="CK31" s="16">
        <v>0.31119999999999998</v>
      </c>
      <c r="CL31" s="16">
        <v>0.30740000000000001</v>
      </c>
      <c r="CM31" s="16">
        <v>0.30349999999999999</v>
      </c>
      <c r="CN31" s="16">
        <v>0.29970000000000002</v>
      </c>
      <c r="CO31" s="16">
        <v>0.29599999999999999</v>
      </c>
      <c r="CP31" s="16">
        <v>0.2923</v>
      </c>
      <c r="CQ31" s="16">
        <v>0.28860000000000002</v>
      </c>
      <c r="CR31" s="16">
        <v>0.28499999999999998</v>
      </c>
      <c r="CS31" s="16">
        <v>0.28149999999999997</v>
      </c>
      <c r="CT31" s="16">
        <v>0.27789999999999998</v>
      </c>
      <c r="CU31" s="16">
        <v>0.27450000000000002</v>
      </c>
      <c r="CV31" s="16">
        <v>0.27100000000000002</v>
      </c>
      <c r="CW31" s="16">
        <v>0.2676</v>
      </c>
      <c r="CX31" s="16">
        <v>0.26429999999999998</v>
      </c>
      <c r="CY31" s="16">
        <v>0.26429999999999998</v>
      </c>
      <c r="CZ31" s="16">
        <v>0.26429999999999998</v>
      </c>
      <c r="DA31" s="16">
        <v>0.26429999999999998</v>
      </c>
      <c r="DB31" s="16">
        <v>0.26429999999999998</v>
      </c>
      <c r="DC31" s="16">
        <v>0.26429999999999998</v>
      </c>
      <c r="DD31" s="16">
        <v>0.26429999999999998</v>
      </c>
      <c r="DE31" s="16">
        <v>0.26429999999999998</v>
      </c>
      <c r="DF31" s="16">
        <v>0.26429999999999998</v>
      </c>
      <c r="DG31" s="16">
        <v>0.26429999999999998</v>
      </c>
      <c r="DH31" s="16">
        <v>0.26429999999999998</v>
      </c>
      <c r="DI31" s="16">
        <v>0.26429999999999998</v>
      </c>
      <c r="DJ31" s="16">
        <v>0.26429999999999998</v>
      </c>
      <c r="DK31" s="16">
        <v>0.26429999999999998</v>
      </c>
      <c r="DL31" s="16">
        <v>0.26429999999999998</v>
      </c>
      <c r="DM31" s="16">
        <v>0.26429999999999998</v>
      </c>
      <c r="DN31" s="16">
        <v>0.26429999999999998</v>
      </c>
      <c r="DO31" s="16">
        <v>0.26429999999999998</v>
      </c>
      <c r="DP31" s="16">
        <v>0.26429999999999998</v>
      </c>
      <c r="DQ31" s="16">
        <v>0.26429999999999998</v>
      </c>
      <c r="DR31" s="16">
        <v>0.26429999999999998</v>
      </c>
      <c r="DS31" s="16">
        <v>0.26429999999999998</v>
      </c>
      <c r="DT31" s="16">
        <v>0.26429999999999998</v>
      </c>
      <c r="DU31" s="16">
        <v>0.26429999999999998</v>
      </c>
      <c r="DV31" s="16">
        <v>0.26429999999999998</v>
      </c>
      <c r="DW31" s="16">
        <v>0.26429999999999998</v>
      </c>
      <c r="DX31" s="16">
        <v>0.26429999999999998</v>
      </c>
      <c r="DY31" s="16">
        <v>0.26429999999999998</v>
      </c>
      <c r="DZ31" s="16">
        <v>0.26429999999999998</v>
      </c>
      <c r="EA31" s="16">
        <v>0.26429999999999998</v>
      </c>
      <c r="EB31" s="16">
        <v>0.26429999999999998</v>
      </c>
      <c r="EC31" s="16">
        <v>0.26429999999999998</v>
      </c>
      <c r="ED31" s="16">
        <v>0.26429999999999998</v>
      </c>
      <c r="EE31" s="16">
        <v>0.26429999999999998</v>
      </c>
      <c r="EF31" s="16">
        <v>0.26429999999999998</v>
      </c>
      <c r="EG31" s="16">
        <v>0.26429999999999998</v>
      </c>
      <c r="EH31" s="16">
        <v>0.26429999999999998</v>
      </c>
      <c r="EI31" s="16">
        <v>0.26429999999999998</v>
      </c>
      <c r="EJ31" s="16">
        <v>0.26429999999999998</v>
      </c>
      <c r="EK31" s="16">
        <v>0.26429999999999998</v>
      </c>
      <c r="EL31" s="16">
        <v>0.26429999999999998</v>
      </c>
      <c r="EM31" s="16">
        <v>0.26429999999999998</v>
      </c>
      <c r="EN31" s="16">
        <v>0.26429999999999998</v>
      </c>
      <c r="EO31" s="16">
        <v>0.26429999999999998</v>
      </c>
      <c r="EP31" s="16">
        <v>0.26429999999999998</v>
      </c>
      <c r="EQ31" s="16">
        <v>0.26429999999999998</v>
      </c>
      <c r="ER31" s="16">
        <v>0.26429999999999998</v>
      </c>
      <c r="ES31" s="16">
        <v>0.26429999999999998</v>
      </c>
      <c r="ET31" s="16">
        <v>0.26429999999999998</v>
      </c>
      <c r="EU31" s="16">
        <v>0.26429999999999998</v>
      </c>
      <c r="EV31" s="16">
        <v>0.26429999999999998</v>
      </c>
      <c r="EW31" s="16">
        <v>0.26429999999999998</v>
      </c>
      <c r="EX31" s="16">
        <v>0.26429999999999998</v>
      </c>
      <c r="EY31" s="16">
        <v>0.26429999999999998</v>
      </c>
      <c r="EZ31" s="16">
        <v>0.26429999999999998</v>
      </c>
      <c r="FA31" s="16">
        <v>0.26429999999999998</v>
      </c>
      <c r="FB31" s="16">
        <v>0.26429999999999998</v>
      </c>
      <c r="FC31" s="16">
        <v>0.26429999999999998</v>
      </c>
      <c r="FD31" s="16">
        <v>0.26429999999999998</v>
      </c>
      <c r="FE31" s="16">
        <v>0.26429999999999998</v>
      </c>
      <c r="FF31" s="16">
        <v>0.26429999999999998</v>
      </c>
      <c r="FG31" s="16">
        <v>0.26429999999999998</v>
      </c>
      <c r="FH31" s="16">
        <v>0.26429999999999998</v>
      </c>
      <c r="FI31" s="16">
        <v>0.26429999999999998</v>
      </c>
      <c r="FJ31" s="16">
        <v>0.26429999999999998</v>
      </c>
      <c r="FK31" s="16">
        <v>0.26429999999999998</v>
      </c>
      <c r="FL31" s="16">
        <v>0.26429999999999998</v>
      </c>
      <c r="FM31" s="16">
        <v>0.26429999999999998</v>
      </c>
      <c r="FN31" s="16">
        <v>0.26429999999999998</v>
      </c>
      <c r="FO31" s="16">
        <v>0.26429999999999998</v>
      </c>
      <c r="FP31" s="16">
        <v>0.26429999999999998</v>
      </c>
      <c r="FQ31" s="16">
        <v>0.26429999999999998</v>
      </c>
      <c r="FR31" s="16">
        <v>0.26429999999999998</v>
      </c>
      <c r="FS31" s="16">
        <v>0.26429999999999998</v>
      </c>
      <c r="FT31" s="16">
        <v>0.26429999999999998</v>
      </c>
      <c r="FU31" s="16">
        <v>0.26429999999999998</v>
      </c>
      <c r="FV31" s="16">
        <v>0.26429999999999998</v>
      </c>
      <c r="FW31" s="16">
        <v>0.26429999999999998</v>
      </c>
      <c r="FX31" s="16">
        <v>0.26429999999999998</v>
      </c>
      <c r="FY31" s="16">
        <v>0.26429999999999998</v>
      </c>
      <c r="FZ31" s="16">
        <v>0.26429999999999998</v>
      </c>
      <c r="GA31" s="16">
        <v>0.26429999999999998</v>
      </c>
      <c r="GB31" s="16">
        <v>0.26429999999999998</v>
      </c>
      <c r="GC31" s="16">
        <v>0.26429999999999998</v>
      </c>
      <c r="GD31" s="16">
        <v>0.26429999999999998</v>
      </c>
      <c r="GE31" s="16">
        <v>0.26429999999999998</v>
      </c>
      <c r="GF31" s="16">
        <v>0.26429999999999998</v>
      </c>
      <c r="GG31" s="16">
        <v>0.26429999999999998</v>
      </c>
      <c r="GH31" s="16">
        <v>0.26429999999999998</v>
      </c>
      <c r="GI31" s="16">
        <v>0.26429999999999998</v>
      </c>
      <c r="GJ31" s="16">
        <v>0.26429999999999998</v>
      </c>
      <c r="GK31" s="16">
        <v>0.26429999999999998</v>
      </c>
      <c r="GL31" s="16">
        <v>0.26429999999999998</v>
      </c>
      <c r="GM31" s="16">
        <v>0.26429999999999998</v>
      </c>
      <c r="GN31" s="16">
        <v>0.26429999999999998</v>
      </c>
      <c r="GO31" s="16">
        <v>0.26429999999999998</v>
      </c>
      <c r="GP31" s="16">
        <v>0.26429999999999998</v>
      </c>
      <c r="GQ31" s="16">
        <v>0.26429999999999998</v>
      </c>
    </row>
    <row r="32" spans="1:199" x14ac:dyDescent="0.2">
      <c r="A32" s="16">
        <v>31</v>
      </c>
      <c r="B32" s="16">
        <v>1</v>
      </c>
      <c r="C32" s="16">
        <v>1</v>
      </c>
      <c r="D32" s="16">
        <v>1</v>
      </c>
      <c r="E32" s="16">
        <v>1</v>
      </c>
      <c r="F32" s="16">
        <v>0.98160000000000003</v>
      </c>
      <c r="G32" s="16">
        <v>1.0602</v>
      </c>
      <c r="H32" s="16">
        <v>1.0410999999999999</v>
      </c>
      <c r="I32" s="16">
        <v>0.98509999999999998</v>
      </c>
      <c r="J32" s="16">
        <v>0.94899999999999995</v>
      </c>
      <c r="K32" s="16">
        <v>0.91390000000000005</v>
      </c>
      <c r="L32" s="16">
        <v>0.87980000000000003</v>
      </c>
      <c r="M32" s="16">
        <v>0.8639</v>
      </c>
      <c r="N32" s="16">
        <v>0.84830000000000005</v>
      </c>
      <c r="O32" s="16">
        <v>0.83289999999999997</v>
      </c>
      <c r="P32" s="16">
        <v>0.81779999999999997</v>
      </c>
      <c r="Q32" s="16">
        <v>0.80300000000000005</v>
      </c>
      <c r="R32" s="16">
        <v>0.78849999999999998</v>
      </c>
      <c r="S32" s="16">
        <v>0.77429999999999999</v>
      </c>
      <c r="T32" s="16">
        <v>0.76029999999999998</v>
      </c>
      <c r="U32" s="16">
        <v>0.74660000000000004</v>
      </c>
      <c r="V32" s="16">
        <v>0.73350000000000004</v>
      </c>
      <c r="W32" s="16">
        <v>0.72109999999999996</v>
      </c>
      <c r="X32" s="16">
        <v>0.70940000000000003</v>
      </c>
      <c r="Y32" s="16">
        <v>0.6986</v>
      </c>
      <c r="Z32" s="16">
        <v>0.6885</v>
      </c>
      <c r="AA32" s="16">
        <v>0.67910000000000004</v>
      </c>
      <c r="AB32" s="16">
        <v>0.67020000000000002</v>
      </c>
      <c r="AC32" s="16">
        <v>0.66180000000000005</v>
      </c>
      <c r="AD32" s="16">
        <v>0.65349999999999997</v>
      </c>
      <c r="AE32" s="16">
        <v>0.64539999999999997</v>
      </c>
      <c r="AF32" s="16">
        <v>0.63729999999999998</v>
      </c>
      <c r="AG32" s="16">
        <v>0.62929999999999997</v>
      </c>
      <c r="AH32" s="16">
        <v>0.62150000000000005</v>
      </c>
      <c r="AI32" s="16">
        <v>0.61370000000000002</v>
      </c>
      <c r="AJ32" s="16">
        <v>0.60599999999999998</v>
      </c>
      <c r="AK32" s="16">
        <v>0.59850000000000003</v>
      </c>
      <c r="AL32" s="16">
        <v>0.59099999999999997</v>
      </c>
      <c r="AM32" s="16">
        <v>0.58360000000000001</v>
      </c>
      <c r="AN32" s="16">
        <v>0.57630000000000003</v>
      </c>
      <c r="AO32" s="16">
        <v>0.56910000000000005</v>
      </c>
      <c r="AP32" s="16">
        <v>0.56200000000000006</v>
      </c>
      <c r="AQ32" s="16">
        <v>0.55500000000000005</v>
      </c>
      <c r="AR32" s="16">
        <v>0.54810000000000003</v>
      </c>
      <c r="AS32" s="16">
        <v>0.54120000000000001</v>
      </c>
      <c r="AT32" s="16">
        <v>0.53439999999999999</v>
      </c>
      <c r="AU32" s="16">
        <v>0.52780000000000005</v>
      </c>
      <c r="AV32" s="16">
        <v>0.5212</v>
      </c>
      <c r="AW32" s="16">
        <v>0.51470000000000005</v>
      </c>
      <c r="AX32" s="16">
        <v>0.50819999999999999</v>
      </c>
      <c r="AY32" s="16">
        <v>0.50190000000000001</v>
      </c>
      <c r="AZ32" s="16">
        <v>0.49559999999999998</v>
      </c>
      <c r="BA32" s="16">
        <v>0.4894</v>
      </c>
      <c r="BB32" s="16">
        <v>0.48330000000000001</v>
      </c>
      <c r="BC32" s="16">
        <v>0.4773</v>
      </c>
      <c r="BD32" s="16">
        <v>0.4713</v>
      </c>
      <c r="BE32" s="16">
        <v>0.46539999999999998</v>
      </c>
      <c r="BF32" s="16">
        <v>0.45960000000000001</v>
      </c>
      <c r="BG32" s="16">
        <v>0.45390000000000003</v>
      </c>
      <c r="BH32" s="16">
        <v>0.44819999999999999</v>
      </c>
      <c r="BI32" s="16">
        <v>0.44259999999999999</v>
      </c>
      <c r="BJ32" s="16">
        <v>0.43709999999999999</v>
      </c>
      <c r="BK32" s="16">
        <v>0.43159999999999998</v>
      </c>
      <c r="BL32" s="16">
        <v>0.42620000000000002</v>
      </c>
      <c r="BM32" s="16">
        <v>0.4209</v>
      </c>
      <c r="BN32" s="16">
        <v>0.41560000000000002</v>
      </c>
      <c r="BO32" s="16">
        <v>0.41039999999999999</v>
      </c>
      <c r="BP32" s="16">
        <v>0.40529999999999999</v>
      </c>
      <c r="BQ32" s="16">
        <v>0.4002</v>
      </c>
      <c r="BR32" s="16">
        <v>0.3952</v>
      </c>
      <c r="BS32" s="16">
        <v>0.39029999999999998</v>
      </c>
      <c r="BT32" s="16">
        <v>0.38540000000000002</v>
      </c>
      <c r="BU32" s="16">
        <v>0.38059999999999999</v>
      </c>
      <c r="BV32" s="16">
        <v>0.37580000000000002</v>
      </c>
      <c r="BW32" s="16">
        <v>0.37109999999999999</v>
      </c>
      <c r="BX32" s="16">
        <v>0.36649999999999999</v>
      </c>
      <c r="BY32" s="16">
        <v>0.3619</v>
      </c>
      <c r="BZ32" s="16">
        <v>0.3574</v>
      </c>
      <c r="CA32" s="16">
        <v>0.35289999999999999</v>
      </c>
      <c r="CB32" s="16">
        <v>0.34849999999999998</v>
      </c>
      <c r="CC32" s="16">
        <v>0.34420000000000001</v>
      </c>
      <c r="CD32" s="16">
        <v>0.33989999999999998</v>
      </c>
      <c r="CE32" s="16">
        <v>0.33560000000000001</v>
      </c>
      <c r="CF32" s="16">
        <v>0.33139999999999997</v>
      </c>
      <c r="CG32" s="16">
        <v>0.32729999999999998</v>
      </c>
      <c r="CH32" s="16">
        <v>0.32319999999999999</v>
      </c>
      <c r="CI32" s="16">
        <v>0.31919999999999998</v>
      </c>
      <c r="CJ32" s="16">
        <v>0.31519999999999998</v>
      </c>
      <c r="CK32" s="16">
        <v>0.31119999999999998</v>
      </c>
      <c r="CL32" s="16">
        <v>0.30740000000000001</v>
      </c>
      <c r="CM32" s="16">
        <v>0.30349999999999999</v>
      </c>
      <c r="CN32" s="16">
        <v>0.29970000000000002</v>
      </c>
      <c r="CO32" s="16">
        <v>0.29599999999999999</v>
      </c>
      <c r="CP32" s="16">
        <v>0.2923</v>
      </c>
      <c r="CQ32" s="16">
        <v>0.28860000000000002</v>
      </c>
      <c r="CR32" s="16">
        <v>0.28499999999999998</v>
      </c>
      <c r="CS32" s="16">
        <v>0.28149999999999997</v>
      </c>
      <c r="CT32" s="16">
        <v>0.27789999999999998</v>
      </c>
      <c r="CU32" s="16">
        <v>0.27450000000000002</v>
      </c>
      <c r="CV32" s="16">
        <v>0.27100000000000002</v>
      </c>
      <c r="CW32" s="16">
        <v>0.2676</v>
      </c>
      <c r="CX32" s="16">
        <v>0.26429999999999998</v>
      </c>
      <c r="CY32" s="16">
        <v>0.26429999999999998</v>
      </c>
      <c r="CZ32" s="16">
        <v>0.26429999999999998</v>
      </c>
      <c r="DA32" s="16">
        <v>0.26429999999999998</v>
      </c>
      <c r="DB32" s="16">
        <v>0.26429999999999998</v>
      </c>
      <c r="DC32" s="16">
        <v>0.26429999999999998</v>
      </c>
      <c r="DD32" s="16">
        <v>0.26429999999999998</v>
      </c>
      <c r="DE32" s="16">
        <v>0.26429999999999998</v>
      </c>
      <c r="DF32" s="16">
        <v>0.26429999999999998</v>
      </c>
      <c r="DG32" s="16">
        <v>0.26429999999999998</v>
      </c>
      <c r="DH32" s="16">
        <v>0.26429999999999998</v>
      </c>
      <c r="DI32" s="16">
        <v>0.26429999999999998</v>
      </c>
      <c r="DJ32" s="16">
        <v>0.26429999999999998</v>
      </c>
      <c r="DK32" s="16">
        <v>0.26429999999999998</v>
      </c>
      <c r="DL32" s="16">
        <v>0.26429999999999998</v>
      </c>
      <c r="DM32" s="16">
        <v>0.26429999999999998</v>
      </c>
      <c r="DN32" s="16">
        <v>0.26429999999999998</v>
      </c>
      <c r="DO32" s="16">
        <v>0.26429999999999998</v>
      </c>
      <c r="DP32" s="16">
        <v>0.26429999999999998</v>
      </c>
      <c r="DQ32" s="16">
        <v>0.26429999999999998</v>
      </c>
      <c r="DR32" s="16">
        <v>0.26429999999999998</v>
      </c>
      <c r="DS32" s="16">
        <v>0.26429999999999998</v>
      </c>
      <c r="DT32" s="16">
        <v>0.26429999999999998</v>
      </c>
      <c r="DU32" s="16">
        <v>0.26429999999999998</v>
      </c>
      <c r="DV32" s="16">
        <v>0.26429999999999998</v>
      </c>
      <c r="DW32" s="16">
        <v>0.26429999999999998</v>
      </c>
      <c r="DX32" s="16">
        <v>0.26429999999999998</v>
      </c>
      <c r="DY32" s="16">
        <v>0.26429999999999998</v>
      </c>
      <c r="DZ32" s="16">
        <v>0.26429999999999998</v>
      </c>
      <c r="EA32" s="16">
        <v>0.26429999999999998</v>
      </c>
      <c r="EB32" s="16">
        <v>0.26429999999999998</v>
      </c>
      <c r="EC32" s="16">
        <v>0.26429999999999998</v>
      </c>
      <c r="ED32" s="16">
        <v>0.26429999999999998</v>
      </c>
      <c r="EE32" s="16">
        <v>0.26429999999999998</v>
      </c>
      <c r="EF32" s="16">
        <v>0.26429999999999998</v>
      </c>
      <c r="EG32" s="16">
        <v>0.26429999999999998</v>
      </c>
      <c r="EH32" s="16">
        <v>0.26429999999999998</v>
      </c>
      <c r="EI32" s="16">
        <v>0.26429999999999998</v>
      </c>
      <c r="EJ32" s="16">
        <v>0.26429999999999998</v>
      </c>
      <c r="EK32" s="16">
        <v>0.26429999999999998</v>
      </c>
      <c r="EL32" s="16">
        <v>0.26429999999999998</v>
      </c>
      <c r="EM32" s="16">
        <v>0.26429999999999998</v>
      </c>
      <c r="EN32" s="16">
        <v>0.26429999999999998</v>
      </c>
      <c r="EO32" s="16">
        <v>0.26429999999999998</v>
      </c>
      <c r="EP32" s="16">
        <v>0.26429999999999998</v>
      </c>
      <c r="EQ32" s="16">
        <v>0.26429999999999998</v>
      </c>
      <c r="ER32" s="16">
        <v>0.26429999999999998</v>
      </c>
      <c r="ES32" s="16">
        <v>0.26429999999999998</v>
      </c>
      <c r="ET32" s="16">
        <v>0.26429999999999998</v>
      </c>
      <c r="EU32" s="16">
        <v>0.26429999999999998</v>
      </c>
      <c r="EV32" s="16">
        <v>0.26429999999999998</v>
      </c>
      <c r="EW32" s="16">
        <v>0.26429999999999998</v>
      </c>
      <c r="EX32" s="16">
        <v>0.26429999999999998</v>
      </c>
      <c r="EY32" s="16">
        <v>0.26429999999999998</v>
      </c>
      <c r="EZ32" s="16">
        <v>0.26429999999999998</v>
      </c>
      <c r="FA32" s="16">
        <v>0.26429999999999998</v>
      </c>
      <c r="FB32" s="16">
        <v>0.26429999999999998</v>
      </c>
      <c r="FC32" s="16">
        <v>0.26429999999999998</v>
      </c>
      <c r="FD32" s="16">
        <v>0.26429999999999998</v>
      </c>
      <c r="FE32" s="16">
        <v>0.26429999999999998</v>
      </c>
      <c r="FF32" s="16">
        <v>0.26429999999999998</v>
      </c>
      <c r="FG32" s="16">
        <v>0.26429999999999998</v>
      </c>
      <c r="FH32" s="16">
        <v>0.26429999999999998</v>
      </c>
      <c r="FI32" s="16">
        <v>0.26429999999999998</v>
      </c>
      <c r="FJ32" s="16">
        <v>0.26429999999999998</v>
      </c>
      <c r="FK32" s="16">
        <v>0.26429999999999998</v>
      </c>
      <c r="FL32" s="16">
        <v>0.26429999999999998</v>
      </c>
      <c r="FM32" s="16">
        <v>0.26429999999999998</v>
      </c>
      <c r="FN32" s="16">
        <v>0.26429999999999998</v>
      </c>
      <c r="FO32" s="16">
        <v>0.26429999999999998</v>
      </c>
      <c r="FP32" s="16">
        <v>0.26429999999999998</v>
      </c>
      <c r="FQ32" s="16">
        <v>0.26429999999999998</v>
      </c>
      <c r="FR32" s="16">
        <v>0.26429999999999998</v>
      </c>
      <c r="FS32" s="16">
        <v>0.26429999999999998</v>
      </c>
      <c r="FT32" s="16">
        <v>0.26429999999999998</v>
      </c>
      <c r="FU32" s="16">
        <v>0.26429999999999998</v>
      </c>
      <c r="FV32" s="16">
        <v>0.26429999999999998</v>
      </c>
      <c r="FW32" s="16">
        <v>0.26429999999999998</v>
      </c>
      <c r="FX32" s="16">
        <v>0.26429999999999998</v>
      </c>
      <c r="FY32" s="16">
        <v>0.26429999999999998</v>
      </c>
      <c r="FZ32" s="16">
        <v>0.26429999999999998</v>
      </c>
      <c r="GA32" s="16">
        <v>0.26429999999999998</v>
      </c>
      <c r="GB32" s="16">
        <v>0.26429999999999998</v>
      </c>
      <c r="GC32" s="16">
        <v>0.26429999999999998</v>
      </c>
      <c r="GD32" s="16">
        <v>0.26429999999999998</v>
      </c>
      <c r="GE32" s="16">
        <v>0.26429999999999998</v>
      </c>
      <c r="GF32" s="16">
        <v>0.26429999999999998</v>
      </c>
      <c r="GG32" s="16">
        <v>0.26429999999999998</v>
      </c>
      <c r="GH32" s="16">
        <v>0.26429999999999998</v>
      </c>
      <c r="GI32" s="16">
        <v>0.26429999999999998</v>
      </c>
      <c r="GJ32" s="16">
        <v>0.26429999999999998</v>
      </c>
      <c r="GK32" s="16">
        <v>0.26429999999999998</v>
      </c>
      <c r="GL32" s="16">
        <v>0.26429999999999998</v>
      </c>
      <c r="GM32" s="16">
        <v>0.26429999999999998</v>
      </c>
      <c r="GN32" s="16">
        <v>0.26429999999999998</v>
      </c>
      <c r="GO32" s="16">
        <v>0.26429999999999998</v>
      </c>
      <c r="GP32" s="16">
        <v>0.26429999999999998</v>
      </c>
      <c r="GQ32" s="16">
        <v>0.26429999999999998</v>
      </c>
    </row>
    <row r="33" spans="1:199" x14ac:dyDescent="0.2">
      <c r="A33" s="16">
        <v>32</v>
      </c>
      <c r="B33" s="16">
        <v>1</v>
      </c>
      <c r="C33" s="16">
        <v>1</v>
      </c>
      <c r="D33" s="16">
        <v>1</v>
      </c>
      <c r="E33" s="16">
        <v>1</v>
      </c>
      <c r="F33" s="16">
        <v>0.98160000000000003</v>
      </c>
      <c r="G33" s="16">
        <v>1.0602</v>
      </c>
      <c r="H33" s="16">
        <v>1.0410999999999999</v>
      </c>
      <c r="I33" s="16">
        <v>0.98509999999999998</v>
      </c>
      <c r="J33" s="16">
        <v>0.94899999999999995</v>
      </c>
      <c r="K33" s="16">
        <v>0.91390000000000005</v>
      </c>
      <c r="L33" s="16">
        <v>0.87980000000000003</v>
      </c>
      <c r="M33" s="16">
        <v>0.8639</v>
      </c>
      <c r="N33" s="16">
        <v>0.84830000000000005</v>
      </c>
      <c r="O33" s="16">
        <v>0.83289999999999997</v>
      </c>
      <c r="P33" s="16">
        <v>0.81779999999999997</v>
      </c>
      <c r="Q33" s="16">
        <v>0.80300000000000005</v>
      </c>
      <c r="R33" s="16">
        <v>0.78849999999999998</v>
      </c>
      <c r="S33" s="16">
        <v>0.77429999999999999</v>
      </c>
      <c r="T33" s="16">
        <v>0.76029999999999998</v>
      </c>
      <c r="U33" s="16">
        <v>0.74660000000000004</v>
      </c>
      <c r="V33" s="16">
        <v>0.73350000000000004</v>
      </c>
      <c r="W33" s="16">
        <v>0.72109999999999996</v>
      </c>
      <c r="X33" s="16">
        <v>0.70940000000000003</v>
      </c>
      <c r="Y33" s="16">
        <v>0.6986</v>
      </c>
      <c r="Z33" s="16">
        <v>0.6885</v>
      </c>
      <c r="AA33" s="16">
        <v>0.67910000000000004</v>
      </c>
      <c r="AB33" s="16">
        <v>0.67020000000000002</v>
      </c>
      <c r="AC33" s="16">
        <v>0.66180000000000005</v>
      </c>
      <c r="AD33" s="16">
        <v>0.65349999999999997</v>
      </c>
      <c r="AE33" s="16">
        <v>0.64539999999999997</v>
      </c>
      <c r="AF33" s="16">
        <v>0.63729999999999998</v>
      </c>
      <c r="AG33" s="16">
        <v>0.62929999999999997</v>
      </c>
      <c r="AH33" s="16">
        <v>0.62150000000000005</v>
      </c>
      <c r="AI33" s="16">
        <v>0.61370000000000002</v>
      </c>
      <c r="AJ33" s="16">
        <v>0.60599999999999998</v>
      </c>
      <c r="AK33" s="16">
        <v>0.59850000000000003</v>
      </c>
      <c r="AL33" s="16">
        <v>0.59099999999999997</v>
      </c>
      <c r="AM33" s="16">
        <v>0.58360000000000001</v>
      </c>
      <c r="AN33" s="16">
        <v>0.57630000000000003</v>
      </c>
      <c r="AO33" s="16">
        <v>0.56910000000000005</v>
      </c>
      <c r="AP33" s="16">
        <v>0.56200000000000006</v>
      </c>
      <c r="AQ33" s="16">
        <v>0.55500000000000005</v>
      </c>
      <c r="AR33" s="16">
        <v>0.54810000000000003</v>
      </c>
      <c r="AS33" s="16">
        <v>0.54120000000000001</v>
      </c>
      <c r="AT33" s="16">
        <v>0.53439999999999999</v>
      </c>
      <c r="AU33" s="16">
        <v>0.52780000000000005</v>
      </c>
      <c r="AV33" s="16">
        <v>0.5212</v>
      </c>
      <c r="AW33" s="16">
        <v>0.51470000000000005</v>
      </c>
      <c r="AX33" s="16">
        <v>0.50819999999999999</v>
      </c>
      <c r="AY33" s="16">
        <v>0.50190000000000001</v>
      </c>
      <c r="AZ33" s="16">
        <v>0.49559999999999998</v>
      </c>
      <c r="BA33" s="16">
        <v>0.4894</v>
      </c>
      <c r="BB33" s="16">
        <v>0.48330000000000001</v>
      </c>
      <c r="BC33" s="16">
        <v>0.4773</v>
      </c>
      <c r="BD33" s="16">
        <v>0.4713</v>
      </c>
      <c r="BE33" s="16">
        <v>0.46539999999999998</v>
      </c>
      <c r="BF33" s="16">
        <v>0.45960000000000001</v>
      </c>
      <c r="BG33" s="16">
        <v>0.45390000000000003</v>
      </c>
      <c r="BH33" s="16">
        <v>0.44819999999999999</v>
      </c>
      <c r="BI33" s="16">
        <v>0.44259999999999999</v>
      </c>
      <c r="BJ33" s="16">
        <v>0.43709999999999999</v>
      </c>
      <c r="BK33" s="16">
        <v>0.43159999999999998</v>
      </c>
      <c r="BL33" s="16">
        <v>0.42620000000000002</v>
      </c>
      <c r="BM33" s="16">
        <v>0.4209</v>
      </c>
      <c r="BN33" s="16">
        <v>0.41560000000000002</v>
      </c>
      <c r="BO33" s="16">
        <v>0.41039999999999999</v>
      </c>
      <c r="BP33" s="16">
        <v>0.40529999999999999</v>
      </c>
      <c r="BQ33" s="16">
        <v>0.4002</v>
      </c>
      <c r="BR33" s="16">
        <v>0.3952</v>
      </c>
      <c r="BS33" s="16">
        <v>0.39029999999999998</v>
      </c>
      <c r="BT33" s="16">
        <v>0.38540000000000002</v>
      </c>
      <c r="BU33" s="16">
        <v>0.38059999999999999</v>
      </c>
      <c r="BV33" s="16">
        <v>0.37580000000000002</v>
      </c>
      <c r="BW33" s="16">
        <v>0.37109999999999999</v>
      </c>
      <c r="BX33" s="16">
        <v>0.36649999999999999</v>
      </c>
      <c r="BY33" s="16">
        <v>0.3619</v>
      </c>
      <c r="BZ33" s="16">
        <v>0.3574</v>
      </c>
      <c r="CA33" s="16">
        <v>0.35289999999999999</v>
      </c>
      <c r="CB33" s="16">
        <v>0.34849999999999998</v>
      </c>
      <c r="CC33" s="16">
        <v>0.34420000000000001</v>
      </c>
      <c r="CD33" s="16">
        <v>0.33989999999999998</v>
      </c>
      <c r="CE33" s="16">
        <v>0.33560000000000001</v>
      </c>
      <c r="CF33" s="16">
        <v>0.33139999999999997</v>
      </c>
      <c r="CG33" s="16">
        <v>0.32729999999999998</v>
      </c>
      <c r="CH33" s="16">
        <v>0.32319999999999999</v>
      </c>
      <c r="CI33" s="16">
        <v>0.31919999999999998</v>
      </c>
      <c r="CJ33" s="16">
        <v>0.31519999999999998</v>
      </c>
      <c r="CK33" s="16">
        <v>0.31119999999999998</v>
      </c>
      <c r="CL33" s="16">
        <v>0.30740000000000001</v>
      </c>
      <c r="CM33" s="16">
        <v>0.30349999999999999</v>
      </c>
      <c r="CN33" s="16">
        <v>0.29970000000000002</v>
      </c>
      <c r="CO33" s="16">
        <v>0.29599999999999999</v>
      </c>
      <c r="CP33" s="16">
        <v>0.2923</v>
      </c>
      <c r="CQ33" s="16">
        <v>0.28860000000000002</v>
      </c>
      <c r="CR33" s="16">
        <v>0.28499999999999998</v>
      </c>
      <c r="CS33" s="16">
        <v>0.28149999999999997</v>
      </c>
      <c r="CT33" s="16">
        <v>0.27789999999999998</v>
      </c>
      <c r="CU33" s="16">
        <v>0.27450000000000002</v>
      </c>
      <c r="CV33" s="16">
        <v>0.27100000000000002</v>
      </c>
      <c r="CW33" s="16">
        <v>0.2676</v>
      </c>
      <c r="CX33" s="16">
        <v>0.26429999999999998</v>
      </c>
      <c r="CY33" s="16">
        <v>0.26429999999999998</v>
      </c>
      <c r="CZ33" s="16">
        <v>0.26429999999999998</v>
      </c>
      <c r="DA33" s="16">
        <v>0.26429999999999998</v>
      </c>
      <c r="DB33" s="16">
        <v>0.26429999999999998</v>
      </c>
      <c r="DC33" s="16">
        <v>0.26429999999999998</v>
      </c>
      <c r="DD33" s="16">
        <v>0.26429999999999998</v>
      </c>
      <c r="DE33" s="16">
        <v>0.26429999999999998</v>
      </c>
      <c r="DF33" s="16">
        <v>0.26429999999999998</v>
      </c>
      <c r="DG33" s="16">
        <v>0.26429999999999998</v>
      </c>
      <c r="DH33" s="16">
        <v>0.26429999999999998</v>
      </c>
      <c r="DI33" s="16">
        <v>0.26429999999999998</v>
      </c>
      <c r="DJ33" s="16">
        <v>0.26429999999999998</v>
      </c>
      <c r="DK33" s="16">
        <v>0.26429999999999998</v>
      </c>
      <c r="DL33" s="16">
        <v>0.26429999999999998</v>
      </c>
      <c r="DM33" s="16">
        <v>0.26429999999999998</v>
      </c>
      <c r="DN33" s="16">
        <v>0.26429999999999998</v>
      </c>
      <c r="DO33" s="16">
        <v>0.26429999999999998</v>
      </c>
      <c r="DP33" s="16">
        <v>0.26429999999999998</v>
      </c>
      <c r="DQ33" s="16">
        <v>0.26429999999999998</v>
      </c>
      <c r="DR33" s="16">
        <v>0.26429999999999998</v>
      </c>
      <c r="DS33" s="16">
        <v>0.26429999999999998</v>
      </c>
      <c r="DT33" s="16">
        <v>0.26429999999999998</v>
      </c>
      <c r="DU33" s="16">
        <v>0.26429999999999998</v>
      </c>
      <c r="DV33" s="16">
        <v>0.26429999999999998</v>
      </c>
      <c r="DW33" s="16">
        <v>0.26429999999999998</v>
      </c>
      <c r="DX33" s="16">
        <v>0.26429999999999998</v>
      </c>
      <c r="DY33" s="16">
        <v>0.26429999999999998</v>
      </c>
      <c r="DZ33" s="16">
        <v>0.26429999999999998</v>
      </c>
      <c r="EA33" s="16">
        <v>0.26429999999999998</v>
      </c>
      <c r="EB33" s="16">
        <v>0.26429999999999998</v>
      </c>
      <c r="EC33" s="16">
        <v>0.26429999999999998</v>
      </c>
      <c r="ED33" s="16">
        <v>0.26429999999999998</v>
      </c>
      <c r="EE33" s="16">
        <v>0.26429999999999998</v>
      </c>
      <c r="EF33" s="16">
        <v>0.26429999999999998</v>
      </c>
      <c r="EG33" s="16">
        <v>0.26429999999999998</v>
      </c>
      <c r="EH33" s="16">
        <v>0.26429999999999998</v>
      </c>
      <c r="EI33" s="16">
        <v>0.26429999999999998</v>
      </c>
      <c r="EJ33" s="16">
        <v>0.26429999999999998</v>
      </c>
      <c r="EK33" s="16">
        <v>0.26429999999999998</v>
      </c>
      <c r="EL33" s="16">
        <v>0.26429999999999998</v>
      </c>
      <c r="EM33" s="16">
        <v>0.26429999999999998</v>
      </c>
      <c r="EN33" s="16">
        <v>0.26429999999999998</v>
      </c>
      <c r="EO33" s="16">
        <v>0.26429999999999998</v>
      </c>
      <c r="EP33" s="16">
        <v>0.26429999999999998</v>
      </c>
      <c r="EQ33" s="16">
        <v>0.26429999999999998</v>
      </c>
      <c r="ER33" s="16">
        <v>0.26429999999999998</v>
      </c>
      <c r="ES33" s="16">
        <v>0.26429999999999998</v>
      </c>
      <c r="ET33" s="16">
        <v>0.26429999999999998</v>
      </c>
      <c r="EU33" s="16">
        <v>0.26429999999999998</v>
      </c>
      <c r="EV33" s="16">
        <v>0.26429999999999998</v>
      </c>
      <c r="EW33" s="16">
        <v>0.26429999999999998</v>
      </c>
      <c r="EX33" s="16">
        <v>0.26429999999999998</v>
      </c>
      <c r="EY33" s="16">
        <v>0.26429999999999998</v>
      </c>
      <c r="EZ33" s="16">
        <v>0.26429999999999998</v>
      </c>
      <c r="FA33" s="16">
        <v>0.26429999999999998</v>
      </c>
      <c r="FB33" s="16">
        <v>0.26429999999999998</v>
      </c>
      <c r="FC33" s="16">
        <v>0.26429999999999998</v>
      </c>
      <c r="FD33" s="16">
        <v>0.26429999999999998</v>
      </c>
      <c r="FE33" s="16">
        <v>0.26429999999999998</v>
      </c>
      <c r="FF33" s="16">
        <v>0.26429999999999998</v>
      </c>
      <c r="FG33" s="16">
        <v>0.26429999999999998</v>
      </c>
      <c r="FH33" s="16">
        <v>0.26429999999999998</v>
      </c>
      <c r="FI33" s="16">
        <v>0.26429999999999998</v>
      </c>
      <c r="FJ33" s="16">
        <v>0.26429999999999998</v>
      </c>
      <c r="FK33" s="16">
        <v>0.26429999999999998</v>
      </c>
      <c r="FL33" s="16">
        <v>0.26429999999999998</v>
      </c>
      <c r="FM33" s="16">
        <v>0.26429999999999998</v>
      </c>
      <c r="FN33" s="16">
        <v>0.26429999999999998</v>
      </c>
      <c r="FO33" s="16">
        <v>0.26429999999999998</v>
      </c>
      <c r="FP33" s="16">
        <v>0.26429999999999998</v>
      </c>
      <c r="FQ33" s="16">
        <v>0.26429999999999998</v>
      </c>
      <c r="FR33" s="16">
        <v>0.26429999999999998</v>
      </c>
      <c r="FS33" s="16">
        <v>0.26429999999999998</v>
      </c>
      <c r="FT33" s="16">
        <v>0.26429999999999998</v>
      </c>
      <c r="FU33" s="16">
        <v>0.26429999999999998</v>
      </c>
      <c r="FV33" s="16">
        <v>0.26429999999999998</v>
      </c>
      <c r="FW33" s="16">
        <v>0.26429999999999998</v>
      </c>
      <c r="FX33" s="16">
        <v>0.26429999999999998</v>
      </c>
      <c r="FY33" s="16">
        <v>0.26429999999999998</v>
      </c>
      <c r="FZ33" s="16">
        <v>0.26429999999999998</v>
      </c>
      <c r="GA33" s="16">
        <v>0.26429999999999998</v>
      </c>
      <c r="GB33" s="16">
        <v>0.26429999999999998</v>
      </c>
      <c r="GC33" s="16">
        <v>0.26429999999999998</v>
      </c>
      <c r="GD33" s="16">
        <v>0.26429999999999998</v>
      </c>
      <c r="GE33" s="16">
        <v>0.26429999999999998</v>
      </c>
      <c r="GF33" s="16">
        <v>0.26429999999999998</v>
      </c>
      <c r="GG33" s="16">
        <v>0.26429999999999998</v>
      </c>
      <c r="GH33" s="16">
        <v>0.26429999999999998</v>
      </c>
      <c r="GI33" s="16">
        <v>0.26429999999999998</v>
      </c>
      <c r="GJ33" s="16">
        <v>0.26429999999999998</v>
      </c>
      <c r="GK33" s="16">
        <v>0.26429999999999998</v>
      </c>
      <c r="GL33" s="16">
        <v>0.26429999999999998</v>
      </c>
      <c r="GM33" s="16">
        <v>0.26429999999999998</v>
      </c>
      <c r="GN33" s="16">
        <v>0.26429999999999998</v>
      </c>
      <c r="GO33" s="16">
        <v>0.26429999999999998</v>
      </c>
      <c r="GP33" s="16">
        <v>0.26429999999999998</v>
      </c>
      <c r="GQ33" s="16">
        <v>0.26429999999999998</v>
      </c>
    </row>
    <row r="34" spans="1:199" x14ac:dyDescent="0.2">
      <c r="A34" s="16">
        <v>33</v>
      </c>
      <c r="B34" s="16">
        <v>1</v>
      </c>
      <c r="C34" s="16">
        <v>1</v>
      </c>
      <c r="D34" s="16">
        <v>1</v>
      </c>
      <c r="E34" s="16">
        <v>1</v>
      </c>
      <c r="F34" s="16">
        <v>0.98160000000000003</v>
      </c>
      <c r="G34" s="16">
        <v>1.0602</v>
      </c>
      <c r="H34" s="16">
        <v>1.0410999999999999</v>
      </c>
      <c r="I34" s="16">
        <v>0.98509999999999998</v>
      </c>
      <c r="J34" s="16">
        <v>0.94899999999999995</v>
      </c>
      <c r="K34" s="16">
        <v>0.91390000000000005</v>
      </c>
      <c r="L34" s="16">
        <v>0.87980000000000003</v>
      </c>
      <c r="M34" s="16">
        <v>0.8639</v>
      </c>
      <c r="N34" s="16">
        <v>0.84830000000000005</v>
      </c>
      <c r="O34" s="16">
        <v>0.83289999999999997</v>
      </c>
      <c r="P34" s="16">
        <v>0.81779999999999997</v>
      </c>
      <c r="Q34" s="16">
        <v>0.80300000000000005</v>
      </c>
      <c r="R34" s="16">
        <v>0.78849999999999998</v>
      </c>
      <c r="S34" s="16">
        <v>0.77429999999999999</v>
      </c>
      <c r="T34" s="16">
        <v>0.76029999999999998</v>
      </c>
      <c r="U34" s="16">
        <v>0.74660000000000004</v>
      </c>
      <c r="V34" s="16">
        <v>0.73350000000000004</v>
      </c>
      <c r="W34" s="16">
        <v>0.72109999999999996</v>
      </c>
      <c r="X34" s="16">
        <v>0.70940000000000003</v>
      </c>
      <c r="Y34" s="16">
        <v>0.6986</v>
      </c>
      <c r="Z34" s="16">
        <v>0.6885</v>
      </c>
      <c r="AA34" s="16">
        <v>0.67910000000000004</v>
      </c>
      <c r="AB34" s="16">
        <v>0.67020000000000002</v>
      </c>
      <c r="AC34" s="16">
        <v>0.66180000000000005</v>
      </c>
      <c r="AD34" s="16">
        <v>0.65349999999999997</v>
      </c>
      <c r="AE34" s="16">
        <v>0.64539999999999997</v>
      </c>
      <c r="AF34" s="16">
        <v>0.63729999999999998</v>
      </c>
      <c r="AG34" s="16">
        <v>0.62929999999999997</v>
      </c>
      <c r="AH34" s="16">
        <v>0.62150000000000005</v>
      </c>
      <c r="AI34" s="16">
        <v>0.61370000000000002</v>
      </c>
      <c r="AJ34" s="16">
        <v>0.60599999999999998</v>
      </c>
      <c r="AK34" s="16">
        <v>0.59850000000000003</v>
      </c>
      <c r="AL34" s="16">
        <v>0.59099999999999997</v>
      </c>
      <c r="AM34" s="16">
        <v>0.58360000000000001</v>
      </c>
      <c r="AN34" s="16">
        <v>0.57630000000000003</v>
      </c>
      <c r="AO34" s="16">
        <v>0.56910000000000005</v>
      </c>
      <c r="AP34" s="16">
        <v>0.56200000000000006</v>
      </c>
      <c r="AQ34" s="16">
        <v>0.55500000000000005</v>
      </c>
      <c r="AR34" s="16">
        <v>0.54810000000000003</v>
      </c>
      <c r="AS34" s="16">
        <v>0.54120000000000001</v>
      </c>
      <c r="AT34" s="16">
        <v>0.53439999999999999</v>
      </c>
      <c r="AU34" s="16">
        <v>0.52780000000000005</v>
      </c>
      <c r="AV34" s="16">
        <v>0.5212</v>
      </c>
      <c r="AW34" s="16">
        <v>0.51470000000000005</v>
      </c>
      <c r="AX34" s="16">
        <v>0.50819999999999999</v>
      </c>
      <c r="AY34" s="16">
        <v>0.50190000000000001</v>
      </c>
      <c r="AZ34" s="16">
        <v>0.49559999999999998</v>
      </c>
      <c r="BA34" s="16">
        <v>0.4894</v>
      </c>
      <c r="BB34" s="16">
        <v>0.48330000000000001</v>
      </c>
      <c r="BC34" s="16">
        <v>0.4773</v>
      </c>
      <c r="BD34" s="16">
        <v>0.4713</v>
      </c>
      <c r="BE34" s="16">
        <v>0.46539999999999998</v>
      </c>
      <c r="BF34" s="16">
        <v>0.45960000000000001</v>
      </c>
      <c r="BG34" s="16">
        <v>0.45390000000000003</v>
      </c>
      <c r="BH34" s="16">
        <v>0.44819999999999999</v>
      </c>
      <c r="BI34" s="16">
        <v>0.44259999999999999</v>
      </c>
      <c r="BJ34" s="16">
        <v>0.43709999999999999</v>
      </c>
      <c r="BK34" s="16">
        <v>0.43159999999999998</v>
      </c>
      <c r="BL34" s="16">
        <v>0.42620000000000002</v>
      </c>
      <c r="BM34" s="16">
        <v>0.4209</v>
      </c>
      <c r="BN34" s="16">
        <v>0.41560000000000002</v>
      </c>
      <c r="BO34" s="16">
        <v>0.41039999999999999</v>
      </c>
      <c r="BP34" s="16">
        <v>0.40529999999999999</v>
      </c>
      <c r="BQ34" s="16">
        <v>0.4002</v>
      </c>
      <c r="BR34" s="16">
        <v>0.3952</v>
      </c>
      <c r="BS34" s="16">
        <v>0.39029999999999998</v>
      </c>
      <c r="BT34" s="16">
        <v>0.38540000000000002</v>
      </c>
      <c r="BU34" s="16">
        <v>0.38059999999999999</v>
      </c>
      <c r="BV34" s="16">
        <v>0.37580000000000002</v>
      </c>
      <c r="BW34" s="16">
        <v>0.37109999999999999</v>
      </c>
      <c r="BX34" s="16">
        <v>0.36649999999999999</v>
      </c>
      <c r="BY34" s="16">
        <v>0.3619</v>
      </c>
      <c r="BZ34" s="16">
        <v>0.3574</v>
      </c>
      <c r="CA34" s="16">
        <v>0.35289999999999999</v>
      </c>
      <c r="CB34" s="16">
        <v>0.34849999999999998</v>
      </c>
      <c r="CC34" s="16">
        <v>0.34420000000000001</v>
      </c>
      <c r="CD34" s="16">
        <v>0.33989999999999998</v>
      </c>
      <c r="CE34" s="16">
        <v>0.33560000000000001</v>
      </c>
      <c r="CF34" s="16">
        <v>0.33139999999999997</v>
      </c>
      <c r="CG34" s="16">
        <v>0.32729999999999998</v>
      </c>
      <c r="CH34" s="16">
        <v>0.32319999999999999</v>
      </c>
      <c r="CI34" s="16">
        <v>0.31919999999999998</v>
      </c>
      <c r="CJ34" s="16">
        <v>0.31519999999999998</v>
      </c>
      <c r="CK34" s="16">
        <v>0.31119999999999998</v>
      </c>
      <c r="CL34" s="16">
        <v>0.30740000000000001</v>
      </c>
      <c r="CM34" s="16">
        <v>0.30349999999999999</v>
      </c>
      <c r="CN34" s="16">
        <v>0.29970000000000002</v>
      </c>
      <c r="CO34" s="16">
        <v>0.29599999999999999</v>
      </c>
      <c r="CP34" s="16">
        <v>0.2923</v>
      </c>
      <c r="CQ34" s="16">
        <v>0.28860000000000002</v>
      </c>
      <c r="CR34" s="16">
        <v>0.28499999999999998</v>
      </c>
      <c r="CS34" s="16">
        <v>0.28149999999999997</v>
      </c>
      <c r="CT34" s="16">
        <v>0.27789999999999998</v>
      </c>
      <c r="CU34" s="16">
        <v>0.27450000000000002</v>
      </c>
      <c r="CV34" s="16">
        <v>0.27100000000000002</v>
      </c>
      <c r="CW34" s="16">
        <v>0.2676</v>
      </c>
      <c r="CX34" s="16">
        <v>0.26429999999999998</v>
      </c>
      <c r="CY34" s="16">
        <v>0.26429999999999998</v>
      </c>
      <c r="CZ34" s="16">
        <v>0.26429999999999998</v>
      </c>
      <c r="DA34" s="16">
        <v>0.26429999999999998</v>
      </c>
      <c r="DB34" s="16">
        <v>0.26429999999999998</v>
      </c>
      <c r="DC34" s="16">
        <v>0.26429999999999998</v>
      </c>
      <c r="DD34" s="16">
        <v>0.26429999999999998</v>
      </c>
      <c r="DE34" s="16">
        <v>0.26429999999999998</v>
      </c>
      <c r="DF34" s="16">
        <v>0.26429999999999998</v>
      </c>
      <c r="DG34" s="16">
        <v>0.26429999999999998</v>
      </c>
      <c r="DH34" s="16">
        <v>0.26429999999999998</v>
      </c>
      <c r="DI34" s="16">
        <v>0.26429999999999998</v>
      </c>
      <c r="DJ34" s="16">
        <v>0.26429999999999998</v>
      </c>
      <c r="DK34" s="16">
        <v>0.26429999999999998</v>
      </c>
      <c r="DL34" s="16">
        <v>0.26429999999999998</v>
      </c>
      <c r="DM34" s="16">
        <v>0.26429999999999998</v>
      </c>
      <c r="DN34" s="16">
        <v>0.26429999999999998</v>
      </c>
      <c r="DO34" s="16">
        <v>0.26429999999999998</v>
      </c>
      <c r="DP34" s="16">
        <v>0.26429999999999998</v>
      </c>
      <c r="DQ34" s="16">
        <v>0.26429999999999998</v>
      </c>
      <c r="DR34" s="16">
        <v>0.26429999999999998</v>
      </c>
      <c r="DS34" s="16">
        <v>0.26429999999999998</v>
      </c>
      <c r="DT34" s="16">
        <v>0.26429999999999998</v>
      </c>
      <c r="DU34" s="16">
        <v>0.26429999999999998</v>
      </c>
      <c r="DV34" s="16">
        <v>0.26429999999999998</v>
      </c>
      <c r="DW34" s="16">
        <v>0.26429999999999998</v>
      </c>
      <c r="DX34" s="16">
        <v>0.26429999999999998</v>
      </c>
      <c r="DY34" s="16">
        <v>0.26429999999999998</v>
      </c>
      <c r="DZ34" s="16">
        <v>0.26429999999999998</v>
      </c>
      <c r="EA34" s="16">
        <v>0.26429999999999998</v>
      </c>
      <c r="EB34" s="16">
        <v>0.26429999999999998</v>
      </c>
      <c r="EC34" s="16">
        <v>0.26429999999999998</v>
      </c>
      <c r="ED34" s="16">
        <v>0.26429999999999998</v>
      </c>
      <c r="EE34" s="16">
        <v>0.26429999999999998</v>
      </c>
      <c r="EF34" s="16">
        <v>0.26429999999999998</v>
      </c>
      <c r="EG34" s="16">
        <v>0.26429999999999998</v>
      </c>
      <c r="EH34" s="16">
        <v>0.26429999999999998</v>
      </c>
      <c r="EI34" s="16">
        <v>0.26429999999999998</v>
      </c>
      <c r="EJ34" s="16">
        <v>0.26429999999999998</v>
      </c>
      <c r="EK34" s="16">
        <v>0.26429999999999998</v>
      </c>
      <c r="EL34" s="16">
        <v>0.26429999999999998</v>
      </c>
      <c r="EM34" s="16">
        <v>0.26429999999999998</v>
      </c>
      <c r="EN34" s="16">
        <v>0.26429999999999998</v>
      </c>
      <c r="EO34" s="16">
        <v>0.26429999999999998</v>
      </c>
      <c r="EP34" s="16">
        <v>0.26429999999999998</v>
      </c>
      <c r="EQ34" s="16">
        <v>0.26429999999999998</v>
      </c>
      <c r="ER34" s="16">
        <v>0.26429999999999998</v>
      </c>
      <c r="ES34" s="16">
        <v>0.26429999999999998</v>
      </c>
      <c r="ET34" s="16">
        <v>0.26429999999999998</v>
      </c>
      <c r="EU34" s="16">
        <v>0.26429999999999998</v>
      </c>
      <c r="EV34" s="16">
        <v>0.26429999999999998</v>
      </c>
      <c r="EW34" s="16">
        <v>0.26429999999999998</v>
      </c>
      <c r="EX34" s="16">
        <v>0.26429999999999998</v>
      </c>
      <c r="EY34" s="16">
        <v>0.26429999999999998</v>
      </c>
      <c r="EZ34" s="16">
        <v>0.26429999999999998</v>
      </c>
      <c r="FA34" s="16">
        <v>0.26429999999999998</v>
      </c>
      <c r="FB34" s="16">
        <v>0.26429999999999998</v>
      </c>
      <c r="FC34" s="16">
        <v>0.26429999999999998</v>
      </c>
      <c r="FD34" s="16">
        <v>0.26429999999999998</v>
      </c>
      <c r="FE34" s="16">
        <v>0.26429999999999998</v>
      </c>
      <c r="FF34" s="16">
        <v>0.26429999999999998</v>
      </c>
      <c r="FG34" s="16">
        <v>0.26429999999999998</v>
      </c>
      <c r="FH34" s="16">
        <v>0.26429999999999998</v>
      </c>
      <c r="FI34" s="16">
        <v>0.26429999999999998</v>
      </c>
      <c r="FJ34" s="16">
        <v>0.26429999999999998</v>
      </c>
      <c r="FK34" s="16">
        <v>0.26429999999999998</v>
      </c>
      <c r="FL34" s="16">
        <v>0.26429999999999998</v>
      </c>
      <c r="FM34" s="16">
        <v>0.26429999999999998</v>
      </c>
      <c r="FN34" s="16">
        <v>0.26429999999999998</v>
      </c>
      <c r="FO34" s="16">
        <v>0.26429999999999998</v>
      </c>
      <c r="FP34" s="16">
        <v>0.26429999999999998</v>
      </c>
      <c r="FQ34" s="16">
        <v>0.26429999999999998</v>
      </c>
      <c r="FR34" s="16">
        <v>0.26429999999999998</v>
      </c>
      <c r="FS34" s="16">
        <v>0.26429999999999998</v>
      </c>
      <c r="FT34" s="16">
        <v>0.26429999999999998</v>
      </c>
      <c r="FU34" s="16">
        <v>0.26429999999999998</v>
      </c>
      <c r="FV34" s="16">
        <v>0.26429999999999998</v>
      </c>
      <c r="FW34" s="16">
        <v>0.26429999999999998</v>
      </c>
      <c r="FX34" s="16">
        <v>0.26429999999999998</v>
      </c>
      <c r="FY34" s="16">
        <v>0.26429999999999998</v>
      </c>
      <c r="FZ34" s="16">
        <v>0.26429999999999998</v>
      </c>
      <c r="GA34" s="16">
        <v>0.26429999999999998</v>
      </c>
      <c r="GB34" s="16">
        <v>0.26429999999999998</v>
      </c>
      <c r="GC34" s="16">
        <v>0.26429999999999998</v>
      </c>
      <c r="GD34" s="16">
        <v>0.26429999999999998</v>
      </c>
      <c r="GE34" s="16">
        <v>0.26429999999999998</v>
      </c>
      <c r="GF34" s="16">
        <v>0.26429999999999998</v>
      </c>
      <c r="GG34" s="16">
        <v>0.26429999999999998</v>
      </c>
      <c r="GH34" s="16">
        <v>0.26429999999999998</v>
      </c>
      <c r="GI34" s="16">
        <v>0.26429999999999998</v>
      </c>
      <c r="GJ34" s="16">
        <v>0.26429999999999998</v>
      </c>
      <c r="GK34" s="16">
        <v>0.26429999999999998</v>
      </c>
      <c r="GL34" s="16">
        <v>0.26429999999999998</v>
      </c>
      <c r="GM34" s="16">
        <v>0.26429999999999998</v>
      </c>
      <c r="GN34" s="16">
        <v>0.26429999999999998</v>
      </c>
      <c r="GO34" s="16">
        <v>0.26429999999999998</v>
      </c>
      <c r="GP34" s="16">
        <v>0.26429999999999998</v>
      </c>
      <c r="GQ34" s="16">
        <v>0.26429999999999998</v>
      </c>
    </row>
    <row r="35" spans="1:199" x14ac:dyDescent="0.2">
      <c r="A35" s="16">
        <v>34</v>
      </c>
      <c r="B35" s="16">
        <v>1</v>
      </c>
      <c r="C35" s="16">
        <v>1</v>
      </c>
      <c r="D35" s="16">
        <v>1</v>
      </c>
      <c r="E35" s="16">
        <v>1</v>
      </c>
      <c r="F35" s="16">
        <v>0.98160000000000003</v>
      </c>
      <c r="G35" s="16">
        <v>1.0602</v>
      </c>
      <c r="H35" s="16">
        <v>1.0410999999999999</v>
      </c>
      <c r="I35" s="16">
        <v>0.98509999999999998</v>
      </c>
      <c r="J35" s="16">
        <v>0.94899999999999995</v>
      </c>
      <c r="K35" s="16">
        <v>0.91390000000000005</v>
      </c>
      <c r="L35" s="16">
        <v>0.87980000000000003</v>
      </c>
      <c r="M35" s="16">
        <v>0.8639</v>
      </c>
      <c r="N35" s="16">
        <v>0.84830000000000005</v>
      </c>
      <c r="O35" s="16">
        <v>0.83289999999999997</v>
      </c>
      <c r="P35" s="16">
        <v>0.81779999999999997</v>
      </c>
      <c r="Q35" s="16">
        <v>0.80300000000000005</v>
      </c>
      <c r="R35" s="16">
        <v>0.78849999999999998</v>
      </c>
      <c r="S35" s="16">
        <v>0.77429999999999999</v>
      </c>
      <c r="T35" s="16">
        <v>0.76029999999999998</v>
      </c>
      <c r="U35" s="16">
        <v>0.74660000000000004</v>
      </c>
      <c r="V35" s="16">
        <v>0.73350000000000004</v>
      </c>
      <c r="W35" s="16">
        <v>0.72109999999999996</v>
      </c>
      <c r="X35" s="16">
        <v>0.70940000000000003</v>
      </c>
      <c r="Y35" s="16">
        <v>0.6986</v>
      </c>
      <c r="Z35" s="16">
        <v>0.6885</v>
      </c>
      <c r="AA35" s="16">
        <v>0.67910000000000004</v>
      </c>
      <c r="AB35" s="16">
        <v>0.67020000000000002</v>
      </c>
      <c r="AC35" s="16">
        <v>0.66180000000000005</v>
      </c>
      <c r="AD35" s="16">
        <v>0.65349999999999997</v>
      </c>
      <c r="AE35" s="16">
        <v>0.64539999999999997</v>
      </c>
      <c r="AF35" s="16">
        <v>0.63729999999999998</v>
      </c>
      <c r="AG35" s="16">
        <v>0.62929999999999997</v>
      </c>
      <c r="AH35" s="16">
        <v>0.62150000000000005</v>
      </c>
      <c r="AI35" s="16">
        <v>0.61370000000000002</v>
      </c>
      <c r="AJ35" s="16">
        <v>0.60599999999999998</v>
      </c>
      <c r="AK35" s="16">
        <v>0.59850000000000003</v>
      </c>
      <c r="AL35" s="16">
        <v>0.59099999999999997</v>
      </c>
      <c r="AM35" s="16">
        <v>0.58360000000000001</v>
      </c>
      <c r="AN35" s="16">
        <v>0.57630000000000003</v>
      </c>
      <c r="AO35" s="16">
        <v>0.56910000000000005</v>
      </c>
      <c r="AP35" s="16">
        <v>0.56200000000000006</v>
      </c>
      <c r="AQ35" s="16">
        <v>0.55500000000000005</v>
      </c>
      <c r="AR35" s="16">
        <v>0.54810000000000003</v>
      </c>
      <c r="AS35" s="16">
        <v>0.54120000000000001</v>
      </c>
      <c r="AT35" s="16">
        <v>0.53439999999999999</v>
      </c>
      <c r="AU35" s="16">
        <v>0.52780000000000005</v>
      </c>
      <c r="AV35" s="16">
        <v>0.5212</v>
      </c>
      <c r="AW35" s="16">
        <v>0.51470000000000005</v>
      </c>
      <c r="AX35" s="16">
        <v>0.50819999999999999</v>
      </c>
      <c r="AY35" s="16">
        <v>0.50190000000000001</v>
      </c>
      <c r="AZ35" s="16">
        <v>0.49559999999999998</v>
      </c>
      <c r="BA35" s="16">
        <v>0.4894</v>
      </c>
      <c r="BB35" s="16">
        <v>0.48330000000000001</v>
      </c>
      <c r="BC35" s="16">
        <v>0.4773</v>
      </c>
      <c r="BD35" s="16">
        <v>0.4713</v>
      </c>
      <c r="BE35" s="16">
        <v>0.46539999999999998</v>
      </c>
      <c r="BF35" s="16">
        <v>0.45960000000000001</v>
      </c>
      <c r="BG35" s="16">
        <v>0.45390000000000003</v>
      </c>
      <c r="BH35" s="16">
        <v>0.44819999999999999</v>
      </c>
      <c r="BI35" s="16">
        <v>0.44259999999999999</v>
      </c>
      <c r="BJ35" s="16">
        <v>0.43709999999999999</v>
      </c>
      <c r="BK35" s="16">
        <v>0.43159999999999998</v>
      </c>
      <c r="BL35" s="16">
        <v>0.42620000000000002</v>
      </c>
      <c r="BM35" s="16">
        <v>0.4209</v>
      </c>
      <c r="BN35" s="16">
        <v>0.41560000000000002</v>
      </c>
      <c r="BO35" s="16">
        <v>0.41039999999999999</v>
      </c>
      <c r="BP35" s="16">
        <v>0.40529999999999999</v>
      </c>
      <c r="BQ35" s="16">
        <v>0.4002</v>
      </c>
      <c r="BR35" s="16">
        <v>0.3952</v>
      </c>
      <c r="BS35" s="16">
        <v>0.39029999999999998</v>
      </c>
      <c r="BT35" s="16">
        <v>0.38540000000000002</v>
      </c>
      <c r="BU35" s="16">
        <v>0.38059999999999999</v>
      </c>
      <c r="BV35" s="16">
        <v>0.37580000000000002</v>
      </c>
      <c r="BW35" s="16">
        <v>0.37109999999999999</v>
      </c>
      <c r="BX35" s="16">
        <v>0.36649999999999999</v>
      </c>
      <c r="BY35" s="16">
        <v>0.3619</v>
      </c>
      <c r="BZ35" s="16">
        <v>0.3574</v>
      </c>
      <c r="CA35" s="16">
        <v>0.35289999999999999</v>
      </c>
      <c r="CB35" s="16">
        <v>0.34849999999999998</v>
      </c>
      <c r="CC35" s="16">
        <v>0.34420000000000001</v>
      </c>
      <c r="CD35" s="16">
        <v>0.33989999999999998</v>
      </c>
      <c r="CE35" s="16">
        <v>0.33560000000000001</v>
      </c>
      <c r="CF35" s="16">
        <v>0.33139999999999997</v>
      </c>
      <c r="CG35" s="16">
        <v>0.32729999999999998</v>
      </c>
      <c r="CH35" s="16">
        <v>0.32319999999999999</v>
      </c>
      <c r="CI35" s="16">
        <v>0.31919999999999998</v>
      </c>
      <c r="CJ35" s="16">
        <v>0.31519999999999998</v>
      </c>
      <c r="CK35" s="16">
        <v>0.31119999999999998</v>
      </c>
      <c r="CL35" s="16">
        <v>0.30740000000000001</v>
      </c>
      <c r="CM35" s="16">
        <v>0.30349999999999999</v>
      </c>
      <c r="CN35" s="16">
        <v>0.29970000000000002</v>
      </c>
      <c r="CO35" s="16">
        <v>0.29599999999999999</v>
      </c>
      <c r="CP35" s="16">
        <v>0.2923</v>
      </c>
      <c r="CQ35" s="16">
        <v>0.28860000000000002</v>
      </c>
      <c r="CR35" s="16">
        <v>0.28499999999999998</v>
      </c>
      <c r="CS35" s="16">
        <v>0.28149999999999997</v>
      </c>
      <c r="CT35" s="16">
        <v>0.27789999999999998</v>
      </c>
      <c r="CU35" s="16">
        <v>0.27450000000000002</v>
      </c>
      <c r="CV35" s="16">
        <v>0.27100000000000002</v>
      </c>
      <c r="CW35" s="16">
        <v>0.2676</v>
      </c>
      <c r="CX35" s="16">
        <v>0.26429999999999998</v>
      </c>
      <c r="CY35" s="16">
        <v>0.26429999999999998</v>
      </c>
      <c r="CZ35" s="16">
        <v>0.26429999999999998</v>
      </c>
      <c r="DA35" s="16">
        <v>0.26429999999999998</v>
      </c>
      <c r="DB35" s="16">
        <v>0.26429999999999998</v>
      </c>
      <c r="DC35" s="16">
        <v>0.26429999999999998</v>
      </c>
      <c r="DD35" s="16">
        <v>0.26429999999999998</v>
      </c>
      <c r="DE35" s="16">
        <v>0.26429999999999998</v>
      </c>
      <c r="DF35" s="16">
        <v>0.26429999999999998</v>
      </c>
      <c r="DG35" s="16">
        <v>0.26429999999999998</v>
      </c>
      <c r="DH35" s="16">
        <v>0.26429999999999998</v>
      </c>
      <c r="DI35" s="16">
        <v>0.26429999999999998</v>
      </c>
      <c r="DJ35" s="16">
        <v>0.26429999999999998</v>
      </c>
      <c r="DK35" s="16">
        <v>0.26429999999999998</v>
      </c>
      <c r="DL35" s="16">
        <v>0.26429999999999998</v>
      </c>
      <c r="DM35" s="16">
        <v>0.26429999999999998</v>
      </c>
      <c r="DN35" s="16">
        <v>0.26429999999999998</v>
      </c>
      <c r="DO35" s="16">
        <v>0.26429999999999998</v>
      </c>
      <c r="DP35" s="16">
        <v>0.26429999999999998</v>
      </c>
      <c r="DQ35" s="16">
        <v>0.26429999999999998</v>
      </c>
      <c r="DR35" s="16">
        <v>0.26429999999999998</v>
      </c>
      <c r="DS35" s="16">
        <v>0.26429999999999998</v>
      </c>
      <c r="DT35" s="16">
        <v>0.26429999999999998</v>
      </c>
      <c r="DU35" s="16">
        <v>0.26429999999999998</v>
      </c>
      <c r="DV35" s="16">
        <v>0.26429999999999998</v>
      </c>
      <c r="DW35" s="16">
        <v>0.26429999999999998</v>
      </c>
      <c r="DX35" s="16">
        <v>0.26429999999999998</v>
      </c>
      <c r="DY35" s="16">
        <v>0.26429999999999998</v>
      </c>
      <c r="DZ35" s="16">
        <v>0.26429999999999998</v>
      </c>
      <c r="EA35" s="16">
        <v>0.26429999999999998</v>
      </c>
      <c r="EB35" s="16">
        <v>0.26429999999999998</v>
      </c>
      <c r="EC35" s="16">
        <v>0.26429999999999998</v>
      </c>
      <c r="ED35" s="16">
        <v>0.26429999999999998</v>
      </c>
      <c r="EE35" s="16">
        <v>0.26429999999999998</v>
      </c>
      <c r="EF35" s="16">
        <v>0.26429999999999998</v>
      </c>
      <c r="EG35" s="16">
        <v>0.26429999999999998</v>
      </c>
      <c r="EH35" s="16">
        <v>0.26429999999999998</v>
      </c>
      <c r="EI35" s="16">
        <v>0.26429999999999998</v>
      </c>
      <c r="EJ35" s="16">
        <v>0.26429999999999998</v>
      </c>
      <c r="EK35" s="16">
        <v>0.26429999999999998</v>
      </c>
      <c r="EL35" s="16">
        <v>0.26429999999999998</v>
      </c>
      <c r="EM35" s="16">
        <v>0.26429999999999998</v>
      </c>
      <c r="EN35" s="16">
        <v>0.26429999999999998</v>
      </c>
      <c r="EO35" s="16">
        <v>0.26429999999999998</v>
      </c>
      <c r="EP35" s="16">
        <v>0.26429999999999998</v>
      </c>
      <c r="EQ35" s="16">
        <v>0.26429999999999998</v>
      </c>
      <c r="ER35" s="16">
        <v>0.26429999999999998</v>
      </c>
      <c r="ES35" s="16">
        <v>0.26429999999999998</v>
      </c>
      <c r="ET35" s="16">
        <v>0.26429999999999998</v>
      </c>
      <c r="EU35" s="16">
        <v>0.26429999999999998</v>
      </c>
      <c r="EV35" s="16">
        <v>0.26429999999999998</v>
      </c>
      <c r="EW35" s="16">
        <v>0.26429999999999998</v>
      </c>
      <c r="EX35" s="16">
        <v>0.26429999999999998</v>
      </c>
      <c r="EY35" s="16">
        <v>0.26429999999999998</v>
      </c>
      <c r="EZ35" s="16">
        <v>0.26429999999999998</v>
      </c>
      <c r="FA35" s="16">
        <v>0.26429999999999998</v>
      </c>
      <c r="FB35" s="16">
        <v>0.26429999999999998</v>
      </c>
      <c r="FC35" s="16">
        <v>0.26429999999999998</v>
      </c>
      <c r="FD35" s="16">
        <v>0.26429999999999998</v>
      </c>
      <c r="FE35" s="16">
        <v>0.26429999999999998</v>
      </c>
      <c r="FF35" s="16">
        <v>0.26429999999999998</v>
      </c>
      <c r="FG35" s="16">
        <v>0.26429999999999998</v>
      </c>
      <c r="FH35" s="16">
        <v>0.26429999999999998</v>
      </c>
      <c r="FI35" s="16">
        <v>0.26429999999999998</v>
      </c>
      <c r="FJ35" s="16">
        <v>0.26429999999999998</v>
      </c>
      <c r="FK35" s="16">
        <v>0.26429999999999998</v>
      </c>
      <c r="FL35" s="16">
        <v>0.26429999999999998</v>
      </c>
      <c r="FM35" s="16">
        <v>0.26429999999999998</v>
      </c>
      <c r="FN35" s="16">
        <v>0.26429999999999998</v>
      </c>
      <c r="FO35" s="16">
        <v>0.26429999999999998</v>
      </c>
      <c r="FP35" s="16">
        <v>0.26429999999999998</v>
      </c>
      <c r="FQ35" s="16">
        <v>0.26429999999999998</v>
      </c>
      <c r="FR35" s="16">
        <v>0.26429999999999998</v>
      </c>
      <c r="FS35" s="16">
        <v>0.26429999999999998</v>
      </c>
      <c r="FT35" s="16">
        <v>0.26429999999999998</v>
      </c>
      <c r="FU35" s="16">
        <v>0.26429999999999998</v>
      </c>
      <c r="FV35" s="16">
        <v>0.26429999999999998</v>
      </c>
      <c r="FW35" s="16">
        <v>0.26429999999999998</v>
      </c>
      <c r="FX35" s="16">
        <v>0.26429999999999998</v>
      </c>
      <c r="FY35" s="16">
        <v>0.26429999999999998</v>
      </c>
      <c r="FZ35" s="16">
        <v>0.26429999999999998</v>
      </c>
      <c r="GA35" s="16">
        <v>0.26429999999999998</v>
      </c>
      <c r="GB35" s="16">
        <v>0.26429999999999998</v>
      </c>
      <c r="GC35" s="16">
        <v>0.26429999999999998</v>
      </c>
      <c r="GD35" s="16">
        <v>0.26429999999999998</v>
      </c>
      <c r="GE35" s="16">
        <v>0.26429999999999998</v>
      </c>
      <c r="GF35" s="16">
        <v>0.26429999999999998</v>
      </c>
      <c r="GG35" s="16">
        <v>0.26429999999999998</v>
      </c>
      <c r="GH35" s="16">
        <v>0.26429999999999998</v>
      </c>
      <c r="GI35" s="16">
        <v>0.26429999999999998</v>
      </c>
      <c r="GJ35" s="16">
        <v>0.26429999999999998</v>
      </c>
      <c r="GK35" s="16">
        <v>0.26429999999999998</v>
      </c>
      <c r="GL35" s="16">
        <v>0.26429999999999998</v>
      </c>
      <c r="GM35" s="16">
        <v>0.26429999999999998</v>
      </c>
      <c r="GN35" s="16">
        <v>0.26429999999999998</v>
      </c>
      <c r="GO35" s="16">
        <v>0.26429999999999998</v>
      </c>
      <c r="GP35" s="16">
        <v>0.26429999999999998</v>
      </c>
      <c r="GQ35" s="16">
        <v>0.26429999999999998</v>
      </c>
    </row>
    <row r="36" spans="1:199" x14ac:dyDescent="0.2">
      <c r="A36" s="16">
        <v>35</v>
      </c>
      <c r="B36" s="16">
        <v>1</v>
      </c>
      <c r="C36" s="16">
        <v>1</v>
      </c>
      <c r="D36" s="16">
        <v>1</v>
      </c>
      <c r="E36" s="16">
        <v>1</v>
      </c>
      <c r="F36" s="16">
        <v>0.98160000000000003</v>
      </c>
      <c r="G36" s="16">
        <v>1.0602</v>
      </c>
      <c r="H36" s="16">
        <v>1.0410999999999999</v>
      </c>
      <c r="I36" s="16">
        <v>0.98509999999999998</v>
      </c>
      <c r="J36" s="16">
        <v>0.94899999999999995</v>
      </c>
      <c r="K36" s="16">
        <v>0.91390000000000005</v>
      </c>
      <c r="L36" s="16">
        <v>0.87980000000000003</v>
      </c>
      <c r="M36" s="16">
        <v>0.8639</v>
      </c>
      <c r="N36" s="16">
        <v>0.84830000000000005</v>
      </c>
      <c r="O36" s="16">
        <v>0.83289999999999997</v>
      </c>
      <c r="P36" s="16">
        <v>0.81779999999999997</v>
      </c>
      <c r="Q36" s="16">
        <v>0.80300000000000005</v>
      </c>
      <c r="R36" s="16">
        <v>0.78849999999999998</v>
      </c>
      <c r="S36" s="16">
        <v>0.77429999999999999</v>
      </c>
      <c r="T36" s="16">
        <v>0.76029999999999998</v>
      </c>
      <c r="U36" s="16">
        <v>0.74660000000000004</v>
      </c>
      <c r="V36" s="16">
        <v>0.73350000000000004</v>
      </c>
      <c r="W36" s="16">
        <v>0.72109999999999996</v>
      </c>
      <c r="X36" s="16">
        <v>0.70940000000000003</v>
      </c>
      <c r="Y36" s="16">
        <v>0.6986</v>
      </c>
      <c r="Z36" s="16">
        <v>0.6885</v>
      </c>
      <c r="AA36" s="16">
        <v>0.67910000000000004</v>
      </c>
      <c r="AB36" s="16">
        <v>0.67020000000000002</v>
      </c>
      <c r="AC36" s="16">
        <v>0.66180000000000005</v>
      </c>
      <c r="AD36" s="16">
        <v>0.65349999999999997</v>
      </c>
      <c r="AE36" s="16">
        <v>0.64539999999999997</v>
      </c>
      <c r="AF36" s="16">
        <v>0.63729999999999998</v>
      </c>
      <c r="AG36" s="16">
        <v>0.62929999999999997</v>
      </c>
      <c r="AH36" s="16">
        <v>0.62150000000000005</v>
      </c>
      <c r="AI36" s="16">
        <v>0.61370000000000002</v>
      </c>
      <c r="AJ36" s="16">
        <v>0.60599999999999998</v>
      </c>
      <c r="AK36" s="16">
        <v>0.59850000000000003</v>
      </c>
      <c r="AL36" s="16">
        <v>0.59099999999999997</v>
      </c>
      <c r="AM36" s="16">
        <v>0.58360000000000001</v>
      </c>
      <c r="AN36" s="16">
        <v>0.57630000000000003</v>
      </c>
      <c r="AO36" s="16">
        <v>0.56910000000000005</v>
      </c>
      <c r="AP36" s="16">
        <v>0.56200000000000006</v>
      </c>
      <c r="AQ36" s="16">
        <v>0.55500000000000005</v>
      </c>
      <c r="AR36" s="16">
        <v>0.54810000000000003</v>
      </c>
      <c r="AS36" s="16">
        <v>0.54120000000000001</v>
      </c>
      <c r="AT36" s="16">
        <v>0.53439999999999999</v>
      </c>
      <c r="AU36" s="16">
        <v>0.52780000000000005</v>
      </c>
      <c r="AV36" s="16">
        <v>0.5212</v>
      </c>
      <c r="AW36" s="16">
        <v>0.51470000000000005</v>
      </c>
      <c r="AX36" s="16">
        <v>0.50819999999999999</v>
      </c>
      <c r="AY36" s="16">
        <v>0.50190000000000001</v>
      </c>
      <c r="AZ36" s="16">
        <v>0.49559999999999998</v>
      </c>
      <c r="BA36" s="16">
        <v>0.4894</v>
      </c>
      <c r="BB36" s="16">
        <v>0.48330000000000001</v>
      </c>
      <c r="BC36" s="16">
        <v>0.4773</v>
      </c>
      <c r="BD36" s="16">
        <v>0.4713</v>
      </c>
      <c r="BE36" s="16">
        <v>0.46539999999999998</v>
      </c>
      <c r="BF36" s="16">
        <v>0.45960000000000001</v>
      </c>
      <c r="BG36" s="16">
        <v>0.45390000000000003</v>
      </c>
      <c r="BH36" s="16">
        <v>0.44819999999999999</v>
      </c>
      <c r="BI36" s="16">
        <v>0.44259999999999999</v>
      </c>
      <c r="BJ36" s="16">
        <v>0.43709999999999999</v>
      </c>
      <c r="BK36" s="16">
        <v>0.43159999999999998</v>
      </c>
      <c r="BL36" s="16">
        <v>0.42620000000000002</v>
      </c>
      <c r="BM36" s="16">
        <v>0.4209</v>
      </c>
      <c r="BN36" s="16">
        <v>0.41560000000000002</v>
      </c>
      <c r="BO36" s="16">
        <v>0.41039999999999999</v>
      </c>
      <c r="BP36" s="16">
        <v>0.40529999999999999</v>
      </c>
      <c r="BQ36" s="16">
        <v>0.4002</v>
      </c>
      <c r="BR36" s="16">
        <v>0.3952</v>
      </c>
      <c r="BS36" s="16">
        <v>0.39029999999999998</v>
      </c>
      <c r="BT36" s="16">
        <v>0.38540000000000002</v>
      </c>
      <c r="BU36" s="16">
        <v>0.38059999999999999</v>
      </c>
      <c r="BV36" s="16">
        <v>0.37580000000000002</v>
      </c>
      <c r="BW36" s="16">
        <v>0.37109999999999999</v>
      </c>
      <c r="BX36" s="16">
        <v>0.36649999999999999</v>
      </c>
      <c r="BY36" s="16">
        <v>0.3619</v>
      </c>
      <c r="BZ36" s="16">
        <v>0.3574</v>
      </c>
      <c r="CA36" s="16">
        <v>0.35289999999999999</v>
      </c>
      <c r="CB36" s="16">
        <v>0.34849999999999998</v>
      </c>
      <c r="CC36" s="16">
        <v>0.34420000000000001</v>
      </c>
      <c r="CD36" s="16">
        <v>0.33989999999999998</v>
      </c>
      <c r="CE36" s="16">
        <v>0.33560000000000001</v>
      </c>
      <c r="CF36" s="16">
        <v>0.33139999999999997</v>
      </c>
      <c r="CG36" s="16">
        <v>0.32729999999999998</v>
      </c>
      <c r="CH36" s="16">
        <v>0.32319999999999999</v>
      </c>
      <c r="CI36" s="16">
        <v>0.31919999999999998</v>
      </c>
      <c r="CJ36" s="16">
        <v>0.31519999999999998</v>
      </c>
      <c r="CK36" s="16">
        <v>0.31119999999999998</v>
      </c>
      <c r="CL36" s="16">
        <v>0.30740000000000001</v>
      </c>
      <c r="CM36" s="16">
        <v>0.30349999999999999</v>
      </c>
      <c r="CN36" s="16">
        <v>0.29970000000000002</v>
      </c>
      <c r="CO36" s="16">
        <v>0.29599999999999999</v>
      </c>
      <c r="CP36" s="16">
        <v>0.2923</v>
      </c>
      <c r="CQ36" s="16">
        <v>0.28860000000000002</v>
      </c>
      <c r="CR36" s="16">
        <v>0.28499999999999998</v>
      </c>
      <c r="CS36" s="16">
        <v>0.28149999999999997</v>
      </c>
      <c r="CT36" s="16">
        <v>0.27789999999999998</v>
      </c>
      <c r="CU36" s="16">
        <v>0.27450000000000002</v>
      </c>
      <c r="CV36" s="16">
        <v>0.27100000000000002</v>
      </c>
      <c r="CW36" s="16">
        <v>0.2676</v>
      </c>
      <c r="CX36" s="16">
        <v>0.26429999999999998</v>
      </c>
      <c r="CY36" s="16">
        <v>0.26429999999999998</v>
      </c>
      <c r="CZ36" s="16">
        <v>0.26429999999999998</v>
      </c>
      <c r="DA36" s="16">
        <v>0.26429999999999998</v>
      </c>
      <c r="DB36" s="16">
        <v>0.26429999999999998</v>
      </c>
      <c r="DC36" s="16">
        <v>0.26429999999999998</v>
      </c>
      <c r="DD36" s="16">
        <v>0.26429999999999998</v>
      </c>
      <c r="DE36" s="16">
        <v>0.26429999999999998</v>
      </c>
      <c r="DF36" s="16">
        <v>0.26429999999999998</v>
      </c>
      <c r="DG36" s="16">
        <v>0.26429999999999998</v>
      </c>
      <c r="DH36" s="16">
        <v>0.26429999999999998</v>
      </c>
      <c r="DI36" s="16">
        <v>0.26429999999999998</v>
      </c>
      <c r="DJ36" s="16">
        <v>0.26429999999999998</v>
      </c>
      <c r="DK36" s="16">
        <v>0.26429999999999998</v>
      </c>
      <c r="DL36" s="16">
        <v>0.26429999999999998</v>
      </c>
      <c r="DM36" s="16">
        <v>0.26429999999999998</v>
      </c>
      <c r="DN36" s="16">
        <v>0.26429999999999998</v>
      </c>
      <c r="DO36" s="16">
        <v>0.26429999999999998</v>
      </c>
      <c r="DP36" s="16">
        <v>0.26429999999999998</v>
      </c>
      <c r="DQ36" s="16">
        <v>0.26429999999999998</v>
      </c>
      <c r="DR36" s="16">
        <v>0.26429999999999998</v>
      </c>
      <c r="DS36" s="16">
        <v>0.26429999999999998</v>
      </c>
      <c r="DT36" s="16">
        <v>0.26429999999999998</v>
      </c>
      <c r="DU36" s="16">
        <v>0.26429999999999998</v>
      </c>
      <c r="DV36" s="16">
        <v>0.26429999999999998</v>
      </c>
      <c r="DW36" s="16">
        <v>0.26429999999999998</v>
      </c>
      <c r="DX36" s="16">
        <v>0.26429999999999998</v>
      </c>
      <c r="DY36" s="16">
        <v>0.26429999999999998</v>
      </c>
      <c r="DZ36" s="16">
        <v>0.26429999999999998</v>
      </c>
      <c r="EA36" s="16">
        <v>0.26429999999999998</v>
      </c>
      <c r="EB36" s="16">
        <v>0.26429999999999998</v>
      </c>
      <c r="EC36" s="16">
        <v>0.26429999999999998</v>
      </c>
      <c r="ED36" s="16">
        <v>0.26429999999999998</v>
      </c>
      <c r="EE36" s="16">
        <v>0.26429999999999998</v>
      </c>
      <c r="EF36" s="16">
        <v>0.26429999999999998</v>
      </c>
      <c r="EG36" s="16">
        <v>0.26429999999999998</v>
      </c>
      <c r="EH36" s="16">
        <v>0.26429999999999998</v>
      </c>
      <c r="EI36" s="16">
        <v>0.26429999999999998</v>
      </c>
      <c r="EJ36" s="16">
        <v>0.26429999999999998</v>
      </c>
      <c r="EK36" s="16">
        <v>0.26429999999999998</v>
      </c>
      <c r="EL36" s="16">
        <v>0.26429999999999998</v>
      </c>
      <c r="EM36" s="16">
        <v>0.26429999999999998</v>
      </c>
      <c r="EN36" s="16">
        <v>0.26429999999999998</v>
      </c>
      <c r="EO36" s="16">
        <v>0.26429999999999998</v>
      </c>
      <c r="EP36" s="16">
        <v>0.26429999999999998</v>
      </c>
      <c r="EQ36" s="16">
        <v>0.26429999999999998</v>
      </c>
      <c r="ER36" s="16">
        <v>0.26429999999999998</v>
      </c>
      <c r="ES36" s="16">
        <v>0.26429999999999998</v>
      </c>
      <c r="ET36" s="16">
        <v>0.26429999999999998</v>
      </c>
      <c r="EU36" s="16">
        <v>0.26429999999999998</v>
      </c>
      <c r="EV36" s="16">
        <v>0.26429999999999998</v>
      </c>
      <c r="EW36" s="16">
        <v>0.26429999999999998</v>
      </c>
      <c r="EX36" s="16">
        <v>0.26429999999999998</v>
      </c>
      <c r="EY36" s="16">
        <v>0.26429999999999998</v>
      </c>
      <c r="EZ36" s="16">
        <v>0.26429999999999998</v>
      </c>
      <c r="FA36" s="16">
        <v>0.26429999999999998</v>
      </c>
      <c r="FB36" s="16">
        <v>0.26429999999999998</v>
      </c>
      <c r="FC36" s="16">
        <v>0.26429999999999998</v>
      </c>
      <c r="FD36" s="16">
        <v>0.26429999999999998</v>
      </c>
      <c r="FE36" s="16">
        <v>0.26429999999999998</v>
      </c>
      <c r="FF36" s="16">
        <v>0.26429999999999998</v>
      </c>
      <c r="FG36" s="16">
        <v>0.26429999999999998</v>
      </c>
      <c r="FH36" s="16">
        <v>0.26429999999999998</v>
      </c>
      <c r="FI36" s="16">
        <v>0.26429999999999998</v>
      </c>
      <c r="FJ36" s="16">
        <v>0.26429999999999998</v>
      </c>
      <c r="FK36" s="16">
        <v>0.26429999999999998</v>
      </c>
      <c r="FL36" s="16">
        <v>0.26429999999999998</v>
      </c>
      <c r="FM36" s="16">
        <v>0.26429999999999998</v>
      </c>
      <c r="FN36" s="16">
        <v>0.26429999999999998</v>
      </c>
      <c r="FO36" s="16">
        <v>0.26429999999999998</v>
      </c>
      <c r="FP36" s="16">
        <v>0.26429999999999998</v>
      </c>
      <c r="FQ36" s="16">
        <v>0.26429999999999998</v>
      </c>
      <c r="FR36" s="16">
        <v>0.26429999999999998</v>
      </c>
      <c r="FS36" s="16">
        <v>0.26429999999999998</v>
      </c>
      <c r="FT36" s="16">
        <v>0.26429999999999998</v>
      </c>
      <c r="FU36" s="16">
        <v>0.26429999999999998</v>
      </c>
      <c r="FV36" s="16">
        <v>0.26429999999999998</v>
      </c>
      <c r="FW36" s="16">
        <v>0.26429999999999998</v>
      </c>
      <c r="FX36" s="16">
        <v>0.26429999999999998</v>
      </c>
      <c r="FY36" s="16">
        <v>0.26429999999999998</v>
      </c>
      <c r="FZ36" s="16">
        <v>0.26429999999999998</v>
      </c>
      <c r="GA36" s="16">
        <v>0.26429999999999998</v>
      </c>
      <c r="GB36" s="16">
        <v>0.26429999999999998</v>
      </c>
      <c r="GC36" s="16">
        <v>0.26429999999999998</v>
      </c>
      <c r="GD36" s="16">
        <v>0.26429999999999998</v>
      </c>
      <c r="GE36" s="16">
        <v>0.26429999999999998</v>
      </c>
      <c r="GF36" s="16">
        <v>0.26429999999999998</v>
      </c>
      <c r="GG36" s="16">
        <v>0.26429999999999998</v>
      </c>
      <c r="GH36" s="16">
        <v>0.26429999999999998</v>
      </c>
      <c r="GI36" s="16">
        <v>0.26429999999999998</v>
      </c>
      <c r="GJ36" s="16">
        <v>0.26429999999999998</v>
      </c>
      <c r="GK36" s="16">
        <v>0.26429999999999998</v>
      </c>
      <c r="GL36" s="16">
        <v>0.26429999999999998</v>
      </c>
      <c r="GM36" s="16">
        <v>0.26429999999999998</v>
      </c>
      <c r="GN36" s="16">
        <v>0.26429999999999998</v>
      </c>
      <c r="GO36" s="16">
        <v>0.26429999999999998</v>
      </c>
      <c r="GP36" s="16">
        <v>0.26429999999999998</v>
      </c>
      <c r="GQ36" s="16">
        <v>0.26429999999999998</v>
      </c>
    </row>
    <row r="37" spans="1:199" x14ac:dyDescent="0.2">
      <c r="A37" s="16">
        <v>36</v>
      </c>
      <c r="B37" s="16">
        <v>1</v>
      </c>
      <c r="C37" s="16">
        <v>1</v>
      </c>
      <c r="D37" s="16">
        <v>1</v>
      </c>
      <c r="E37" s="16">
        <v>1</v>
      </c>
      <c r="F37" s="16">
        <v>0.98160000000000003</v>
      </c>
      <c r="G37" s="16">
        <v>1.0602</v>
      </c>
      <c r="H37" s="16">
        <v>1.0410999999999999</v>
      </c>
      <c r="I37" s="16">
        <v>0.98509999999999998</v>
      </c>
      <c r="J37" s="16">
        <v>0.94899999999999995</v>
      </c>
      <c r="K37" s="16">
        <v>0.91390000000000005</v>
      </c>
      <c r="L37" s="16">
        <v>0.87980000000000003</v>
      </c>
      <c r="M37" s="16">
        <v>0.8639</v>
      </c>
      <c r="N37" s="16">
        <v>0.84830000000000005</v>
      </c>
      <c r="O37" s="16">
        <v>0.83289999999999997</v>
      </c>
      <c r="P37" s="16">
        <v>0.81779999999999997</v>
      </c>
      <c r="Q37" s="16">
        <v>0.80300000000000005</v>
      </c>
      <c r="R37" s="16">
        <v>0.78849999999999998</v>
      </c>
      <c r="S37" s="16">
        <v>0.77429999999999999</v>
      </c>
      <c r="T37" s="16">
        <v>0.76029999999999998</v>
      </c>
      <c r="U37" s="16">
        <v>0.74660000000000004</v>
      </c>
      <c r="V37" s="16">
        <v>0.73350000000000004</v>
      </c>
      <c r="W37" s="16">
        <v>0.72109999999999996</v>
      </c>
      <c r="X37" s="16">
        <v>0.70940000000000003</v>
      </c>
      <c r="Y37" s="16">
        <v>0.6986</v>
      </c>
      <c r="Z37" s="16">
        <v>0.6885</v>
      </c>
      <c r="AA37" s="16">
        <v>0.67910000000000004</v>
      </c>
      <c r="AB37" s="16">
        <v>0.67020000000000002</v>
      </c>
      <c r="AC37" s="16">
        <v>0.66180000000000005</v>
      </c>
      <c r="AD37" s="16">
        <v>0.65349999999999997</v>
      </c>
      <c r="AE37" s="16">
        <v>0.64539999999999997</v>
      </c>
      <c r="AF37" s="16">
        <v>0.63729999999999998</v>
      </c>
      <c r="AG37" s="16">
        <v>0.62929999999999997</v>
      </c>
      <c r="AH37" s="16">
        <v>0.62150000000000005</v>
      </c>
      <c r="AI37" s="16">
        <v>0.61370000000000002</v>
      </c>
      <c r="AJ37" s="16">
        <v>0.60599999999999998</v>
      </c>
      <c r="AK37" s="16">
        <v>0.59850000000000003</v>
      </c>
      <c r="AL37" s="16">
        <v>0.59099999999999997</v>
      </c>
      <c r="AM37" s="16">
        <v>0.58360000000000001</v>
      </c>
      <c r="AN37" s="16">
        <v>0.57630000000000003</v>
      </c>
      <c r="AO37" s="16">
        <v>0.56910000000000005</v>
      </c>
      <c r="AP37" s="16">
        <v>0.56200000000000006</v>
      </c>
      <c r="AQ37" s="16">
        <v>0.55500000000000005</v>
      </c>
      <c r="AR37" s="16">
        <v>0.54810000000000003</v>
      </c>
      <c r="AS37" s="16">
        <v>0.54120000000000001</v>
      </c>
      <c r="AT37" s="16">
        <v>0.53439999999999999</v>
      </c>
      <c r="AU37" s="16">
        <v>0.52780000000000005</v>
      </c>
      <c r="AV37" s="16">
        <v>0.5212</v>
      </c>
      <c r="AW37" s="16">
        <v>0.51470000000000005</v>
      </c>
      <c r="AX37" s="16">
        <v>0.50819999999999999</v>
      </c>
      <c r="AY37" s="16">
        <v>0.50190000000000001</v>
      </c>
      <c r="AZ37" s="16">
        <v>0.49559999999999998</v>
      </c>
      <c r="BA37" s="16">
        <v>0.4894</v>
      </c>
      <c r="BB37" s="16">
        <v>0.48330000000000001</v>
      </c>
      <c r="BC37" s="16">
        <v>0.4773</v>
      </c>
      <c r="BD37" s="16">
        <v>0.4713</v>
      </c>
      <c r="BE37" s="16">
        <v>0.46539999999999998</v>
      </c>
      <c r="BF37" s="16">
        <v>0.45960000000000001</v>
      </c>
      <c r="BG37" s="16">
        <v>0.45390000000000003</v>
      </c>
      <c r="BH37" s="16">
        <v>0.44819999999999999</v>
      </c>
      <c r="BI37" s="16">
        <v>0.44259999999999999</v>
      </c>
      <c r="BJ37" s="16">
        <v>0.43709999999999999</v>
      </c>
      <c r="BK37" s="16">
        <v>0.43159999999999998</v>
      </c>
      <c r="BL37" s="16">
        <v>0.42620000000000002</v>
      </c>
      <c r="BM37" s="16">
        <v>0.4209</v>
      </c>
      <c r="BN37" s="16">
        <v>0.41560000000000002</v>
      </c>
      <c r="BO37" s="16">
        <v>0.41039999999999999</v>
      </c>
      <c r="BP37" s="16">
        <v>0.40529999999999999</v>
      </c>
      <c r="BQ37" s="16">
        <v>0.4002</v>
      </c>
      <c r="BR37" s="16">
        <v>0.3952</v>
      </c>
      <c r="BS37" s="16">
        <v>0.39029999999999998</v>
      </c>
      <c r="BT37" s="16">
        <v>0.38540000000000002</v>
      </c>
      <c r="BU37" s="16">
        <v>0.38059999999999999</v>
      </c>
      <c r="BV37" s="16">
        <v>0.37580000000000002</v>
      </c>
      <c r="BW37" s="16">
        <v>0.37109999999999999</v>
      </c>
      <c r="BX37" s="16">
        <v>0.36649999999999999</v>
      </c>
      <c r="BY37" s="16">
        <v>0.3619</v>
      </c>
      <c r="BZ37" s="16">
        <v>0.3574</v>
      </c>
      <c r="CA37" s="16">
        <v>0.35289999999999999</v>
      </c>
      <c r="CB37" s="16">
        <v>0.34849999999999998</v>
      </c>
      <c r="CC37" s="16">
        <v>0.34420000000000001</v>
      </c>
      <c r="CD37" s="16">
        <v>0.33989999999999998</v>
      </c>
      <c r="CE37" s="16">
        <v>0.33560000000000001</v>
      </c>
      <c r="CF37" s="16">
        <v>0.33139999999999997</v>
      </c>
      <c r="CG37" s="16">
        <v>0.32729999999999998</v>
      </c>
      <c r="CH37" s="16">
        <v>0.32319999999999999</v>
      </c>
      <c r="CI37" s="16">
        <v>0.31919999999999998</v>
      </c>
      <c r="CJ37" s="16">
        <v>0.31519999999999998</v>
      </c>
      <c r="CK37" s="16">
        <v>0.31119999999999998</v>
      </c>
      <c r="CL37" s="16">
        <v>0.30740000000000001</v>
      </c>
      <c r="CM37" s="16">
        <v>0.30349999999999999</v>
      </c>
      <c r="CN37" s="16">
        <v>0.29970000000000002</v>
      </c>
      <c r="CO37" s="16">
        <v>0.29599999999999999</v>
      </c>
      <c r="CP37" s="16">
        <v>0.2923</v>
      </c>
      <c r="CQ37" s="16">
        <v>0.28860000000000002</v>
      </c>
      <c r="CR37" s="16">
        <v>0.28499999999999998</v>
      </c>
      <c r="CS37" s="16">
        <v>0.28149999999999997</v>
      </c>
      <c r="CT37" s="16">
        <v>0.27789999999999998</v>
      </c>
      <c r="CU37" s="16">
        <v>0.27450000000000002</v>
      </c>
      <c r="CV37" s="16">
        <v>0.27100000000000002</v>
      </c>
      <c r="CW37" s="16">
        <v>0.2676</v>
      </c>
      <c r="CX37" s="16">
        <v>0.26429999999999998</v>
      </c>
      <c r="CY37" s="16">
        <v>0.26429999999999998</v>
      </c>
      <c r="CZ37" s="16">
        <v>0.26429999999999998</v>
      </c>
      <c r="DA37" s="16">
        <v>0.26429999999999998</v>
      </c>
      <c r="DB37" s="16">
        <v>0.26429999999999998</v>
      </c>
      <c r="DC37" s="16">
        <v>0.26429999999999998</v>
      </c>
      <c r="DD37" s="16">
        <v>0.26429999999999998</v>
      </c>
      <c r="DE37" s="16">
        <v>0.26429999999999998</v>
      </c>
      <c r="DF37" s="16">
        <v>0.26429999999999998</v>
      </c>
      <c r="DG37" s="16">
        <v>0.26429999999999998</v>
      </c>
      <c r="DH37" s="16">
        <v>0.26429999999999998</v>
      </c>
      <c r="DI37" s="16">
        <v>0.26429999999999998</v>
      </c>
      <c r="DJ37" s="16">
        <v>0.26429999999999998</v>
      </c>
      <c r="DK37" s="16">
        <v>0.26429999999999998</v>
      </c>
      <c r="DL37" s="16">
        <v>0.26429999999999998</v>
      </c>
      <c r="DM37" s="16">
        <v>0.26429999999999998</v>
      </c>
      <c r="DN37" s="16">
        <v>0.26429999999999998</v>
      </c>
      <c r="DO37" s="16">
        <v>0.26429999999999998</v>
      </c>
      <c r="DP37" s="16">
        <v>0.26429999999999998</v>
      </c>
      <c r="DQ37" s="16">
        <v>0.26429999999999998</v>
      </c>
      <c r="DR37" s="16">
        <v>0.26429999999999998</v>
      </c>
      <c r="DS37" s="16">
        <v>0.26429999999999998</v>
      </c>
      <c r="DT37" s="16">
        <v>0.26429999999999998</v>
      </c>
      <c r="DU37" s="16">
        <v>0.26429999999999998</v>
      </c>
      <c r="DV37" s="16">
        <v>0.26429999999999998</v>
      </c>
      <c r="DW37" s="16">
        <v>0.26429999999999998</v>
      </c>
      <c r="DX37" s="16">
        <v>0.26429999999999998</v>
      </c>
      <c r="DY37" s="16">
        <v>0.26429999999999998</v>
      </c>
      <c r="DZ37" s="16">
        <v>0.26429999999999998</v>
      </c>
      <c r="EA37" s="16">
        <v>0.26429999999999998</v>
      </c>
      <c r="EB37" s="16">
        <v>0.26429999999999998</v>
      </c>
      <c r="EC37" s="16">
        <v>0.26429999999999998</v>
      </c>
      <c r="ED37" s="16">
        <v>0.26429999999999998</v>
      </c>
      <c r="EE37" s="16">
        <v>0.26429999999999998</v>
      </c>
      <c r="EF37" s="16">
        <v>0.26429999999999998</v>
      </c>
      <c r="EG37" s="16">
        <v>0.26429999999999998</v>
      </c>
      <c r="EH37" s="16">
        <v>0.26429999999999998</v>
      </c>
      <c r="EI37" s="16">
        <v>0.26429999999999998</v>
      </c>
      <c r="EJ37" s="16">
        <v>0.26429999999999998</v>
      </c>
      <c r="EK37" s="16">
        <v>0.26429999999999998</v>
      </c>
      <c r="EL37" s="16">
        <v>0.26429999999999998</v>
      </c>
      <c r="EM37" s="16">
        <v>0.26429999999999998</v>
      </c>
      <c r="EN37" s="16">
        <v>0.26429999999999998</v>
      </c>
      <c r="EO37" s="16">
        <v>0.26429999999999998</v>
      </c>
      <c r="EP37" s="16">
        <v>0.26429999999999998</v>
      </c>
      <c r="EQ37" s="16">
        <v>0.26429999999999998</v>
      </c>
      <c r="ER37" s="16">
        <v>0.26429999999999998</v>
      </c>
      <c r="ES37" s="16">
        <v>0.26429999999999998</v>
      </c>
      <c r="ET37" s="16">
        <v>0.26429999999999998</v>
      </c>
      <c r="EU37" s="16">
        <v>0.26429999999999998</v>
      </c>
      <c r="EV37" s="16">
        <v>0.26429999999999998</v>
      </c>
      <c r="EW37" s="16">
        <v>0.26429999999999998</v>
      </c>
      <c r="EX37" s="16">
        <v>0.26429999999999998</v>
      </c>
      <c r="EY37" s="16">
        <v>0.26429999999999998</v>
      </c>
      <c r="EZ37" s="16">
        <v>0.26429999999999998</v>
      </c>
      <c r="FA37" s="16">
        <v>0.26429999999999998</v>
      </c>
      <c r="FB37" s="16">
        <v>0.26429999999999998</v>
      </c>
      <c r="FC37" s="16">
        <v>0.26429999999999998</v>
      </c>
      <c r="FD37" s="16">
        <v>0.26429999999999998</v>
      </c>
      <c r="FE37" s="16">
        <v>0.26429999999999998</v>
      </c>
      <c r="FF37" s="16">
        <v>0.26429999999999998</v>
      </c>
      <c r="FG37" s="16">
        <v>0.26429999999999998</v>
      </c>
      <c r="FH37" s="16">
        <v>0.26429999999999998</v>
      </c>
      <c r="FI37" s="16">
        <v>0.26429999999999998</v>
      </c>
      <c r="FJ37" s="16">
        <v>0.26429999999999998</v>
      </c>
      <c r="FK37" s="16">
        <v>0.26429999999999998</v>
      </c>
      <c r="FL37" s="16">
        <v>0.26429999999999998</v>
      </c>
      <c r="FM37" s="16">
        <v>0.26429999999999998</v>
      </c>
      <c r="FN37" s="16">
        <v>0.26429999999999998</v>
      </c>
      <c r="FO37" s="16">
        <v>0.26429999999999998</v>
      </c>
      <c r="FP37" s="16">
        <v>0.26429999999999998</v>
      </c>
      <c r="FQ37" s="16">
        <v>0.26429999999999998</v>
      </c>
      <c r="FR37" s="16">
        <v>0.26429999999999998</v>
      </c>
      <c r="FS37" s="16">
        <v>0.26429999999999998</v>
      </c>
      <c r="FT37" s="16">
        <v>0.26429999999999998</v>
      </c>
      <c r="FU37" s="16">
        <v>0.26429999999999998</v>
      </c>
      <c r="FV37" s="16">
        <v>0.26429999999999998</v>
      </c>
      <c r="FW37" s="16">
        <v>0.26429999999999998</v>
      </c>
      <c r="FX37" s="16">
        <v>0.26429999999999998</v>
      </c>
      <c r="FY37" s="16">
        <v>0.26429999999999998</v>
      </c>
      <c r="FZ37" s="16">
        <v>0.26429999999999998</v>
      </c>
      <c r="GA37" s="16">
        <v>0.26429999999999998</v>
      </c>
      <c r="GB37" s="16">
        <v>0.26429999999999998</v>
      </c>
      <c r="GC37" s="16">
        <v>0.26429999999999998</v>
      </c>
      <c r="GD37" s="16">
        <v>0.26429999999999998</v>
      </c>
      <c r="GE37" s="16">
        <v>0.26429999999999998</v>
      </c>
      <c r="GF37" s="16">
        <v>0.26429999999999998</v>
      </c>
      <c r="GG37" s="16">
        <v>0.26429999999999998</v>
      </c>
      <c r="GH37" s="16">
        <v>0.26429999999999998</v>
      </c>
      <c r="GI37" s="16">
        <v>0.26429999999999998</v>
      </c>
      <c r="GJ37" s="16">
        <v>0.26429999999999998</v>
      </c>
      <c r="GK37" s="16">
        <v>0.26429999999999998</v>
      </c>
      <c r="GL37" s="16">
        <v>0.26429999999999998</v>
      </c>
      <c r="GM37" s="16">
        <v>0.26429999999999998</v>
      </c>
      <c r="GN37" s="16">
        <v>0.26429999999999998</v>
      </c>
      <c r="GO37" s="16">
        <v>0.26429999999999998</v>
      </c>
      <c r="GP37" s="16">
        <v>0.26429999999999998</v>
      </c>
      <c r="GQ37" s="16">
        <v>0.26429999999999998</v>
      </c>
    </row>
    <row r="38" spans="1:199" x14ac:dyDescent="0.2">
      <c r="A38" s="16">
        <v>37</v>
      </c>
      <c r="B38" s="16">
        <v>1</v>
      </c>
      <c r="C38" s="16">
        <v>1</v>
      </c>
      <c r="D38" s="16">
        <v>1</v>
      </c>
      <c r="E38" s="16">
        <v>1</v>
      </c>
      <c r="F38" s="16">
        <v>0.98160000000000003</v>
      </c>
      <c r="G38" s="16">
        <v>1.0602</v>
      </c>
      <c r="H38" s="16">
        <v>1.0410999999999999</v>
      </c>
      <c r="I38" s="16">
        <v>0.98509999999999998</v>
      </c>
      <c r="J38" s="16">
        <v>0.94899999999999995</v>
      </c>
      <c r="K38" s="16">
        <v>0.91390000000000005</v>
      </c>
      <c r="L38" s="16">
        <v>0.87980000000000003</v>
      </c>
      <c r="M38" s="16">
        <v>0.8639</v>
      </c>
      <c r="N38" s="16">
        <v>0.84830000000000005</v>
      </c>
      <c r="O38" s="16">
        <v>0.83289999999999997</v>
      </c>
      <c r="P38" s="16">
        <v>0.81779999999999997</v>
      </c>
      <c r="Q38" s="16">
        <v>0.80300000000000005</v>
      </c>
      <c r="R38" s="16">
        <v>0.78849999999999998</v>
      </c>
      <c r="S38" s="16">
        <v>0.77429999999999999</v>
      </c>
      <c r="T38" s="16">
        <v>0.76029999999999998</v>
      </c>
      <c r="U38" s="16">
        <v>0.74660000000000004</v>
      </c>
      <c r="V38" s="16">
        <v>0.73350000000000004</v>
      </c>
      <c r="W38" s="16">
        <v>0.72109999999999996</v>
      </c>
      <c r="X38" s="16">
        <v>0.70940000000000003</v>
      </c>
      <c r="Y38" s="16">
        <v>0.6986</v>
      </c>
      <c r="Z38" s="16">
        <v>0.6885</v>
      </c>
      <c r="AA38" s="16">
        <v>0.67910000000000004</v>
      </c>
      <c r="AB38" s="16">
        <v>0.67020000000000002</v>
      </c>
      <c r="AC38" s="16">
        <v>0.66180000000000005</v>
      </c>
      <c r="AD38" s="16">
        <v>0.65349999999999997</v>
      </c>
      <c r="AE38" s="16">
        <v>0.64539999999999997</v>
      </c>
      <c r="AF38" s="16">
        <v>0.63729999999999998</v>
      </c>
      <c r="AG38" s="16">
        <v>0.62929999999999997</v>
      </c>
      <c r="AH38" s="16">
        <v>0.62150000000000005</v>
      </c>
      <c r="AI38" s="16">
        <v>0.61370000000000002</v>
      </c>
      <c r="AJ38" s="16">
        <v>0.60599999999999998</v>
      </c>
      <c r="AK38" s="16">
        <v>0.59850000000000003</v>
      </c>
      <c r="AL38" s="16">
        <v>0.59099999999999997</v>
      </c>
      <c r="AM38" s="16">
        <v>0.58360000000000001</v>
      </c>
      <c r="AN38" s="16">
        <v>0.57630000000000003</v>
      </c>
      <c r="AO38" s="16">
        <v>0.56910000000000005</v>
      </c>
      <c r="AP38" s="16">
        <v>0.56200000000000006</v>
      </c>
      <c r="AQ38" s="16">
        <v>0.55500000000000005</v>
      </c>
      <c r="AR38" s="16">
        <v>0.54810000000000003</v>
      </c>
      <c r="AS38" s="16">
        <v>0.54120000000000001</v>
      </c>
      <c r="AT38" s="16">
        <v>0.53439999999999999</v>
      </c>
      <c r="AU38" s="16">
        <v>0.52780000000000005</v>
      </c>
      <c r="AV38" s="16">
        <v>0.5212</v>
      </c>
      <c r="AW38" s="16">
        <v>0.51470000000000005</v>
      </c>
      <c r="AX38" s="16">
        <v>0.50819999999999999</v>
      </c>
      <c r="AY38" s="16">
        <v>0.50190000000000001</v>
      </c>
      <c r="AZ38" s="16">
        <v>0.49559999999999998</v>
      </c>
      <c r="BA38" s="16">
        <v>0.4894</v>
      </c>
      <c r="BB38" s="16">
        <v>0.48330000000000001</v>
      </c>
      <c r="BC38" s="16">
        <v>0.4773</v>
      </c>
      <c r="BD38" s="16">
        <v>0.4713</v>
      </c>
      <c r="BE38" s="16">
        <v>0.46539999999999998</v>
      </c>
      <c r="BF38" s="16">
        <v>0.45960000000000001</v>
      </c>
      <c r="BG38" s="16">
        <v>0.45390000000000003</v>
      </c>
      <c r="BH38" s="16">
        <v>0.44819999999999999</v>
      </c>
      <c r="BI38" s="16">
        <v>0.44259999999999999</v>
      </c>
      <c r="BJ38" s="16">
        <v>0.43709999999999999</v>
      </c>
      <c r="BK38" s="16">
        <v>0.43159999999999998</v>
      </c>
      <c r="BL38" s="16">
        <v>0.42620000000000002</v>
      </c>
      <c r="BM38" s="16">
        <v>0.4209</v>
      </c>
      <c r="BN38" s="16">
        <v>0.41560000000000002</v>
      </c>
      <c r="BO38" s="16">
        <v>0.41039999999999999</v>
      </c>
      <c r="BP38" s="16">
        <v>0.40529999999999999</v>
      </c>
      <c r="BQ38" s="16">
        <v>0.4002</v>
      </c>
      <c r="BR38" s="16">
        <v>0.3952</v>
      </c>
      <c r="BS38" s="16">
        <v>0.39029999999999998</v>
      </c>
      <c r="BT38" s="16">
        <v>0.38540000000000002</v>
      </c>
      <c r="BU38" s="16">
        <v>0.38059999999999999</v>
      </c>
      <c r="BV38" s="16">
        <v>0.37580000000000002</v>
      </c>
      <c r="BW38" s="16">
        <v>0.37109999999999999</v>
      </c>
      <c r="BX38" s="16">
        <v>0.36649999999999999</v>
      </c>
      <c r="BY38" s="16">
        <v>0.3619</v>
      </c>
      <c r="BZ38" s="16">
        <v>0.3574</v>
      </c>
      <c r="CA38" s="16">
        <v>0.35289999999999999</v>
      </c>
      <c r="CB38" s="16">
        <v>0.34849999999999998</v>
      </c>
      <c r="CC38" s="16">
        <v>0.34420000000000001</v>
      </c>
      <c r="CD38" s="16">
        <v>0.33989999999999998</v>
      </c>
      <c r="CE38" s="16">
        <v>0.33560000000000001</v>
      </c>
      <c r="CF38" s="16">
        <v>0.33139999999999997</v>
      </c>
      <c r="CG38" s="16">
        <v>0.32729999999999998</v>
      </c>
      <c r="CH38" s="16">
        <v>0.32319999999999999</v>
      </c>
      <c r="CI38" s="16">
        <v>0.31919999999999998</v>
      </c>
      <c r="CJ38" s="16">
        <v>0.31519999999999998</v>
      </c>
      <c r="CK38" s="16">
        <v>0.31119999999999998</v>
      </c>
      <c r="CL38" s="16">
        <v>0.30740000000000001</v>
      </c>
      <c r="CM38" s="16">
        <v>0.30349999999999999</v>
      </c>
      <c r="CN38" s="16">
        <v>0.29970000000000002</v>
      </c>
      <c r="CO38" s="16">
        <v>0.29599999999999999</v>
      </c>
      <c r="CP38" s="16">
        <v>0.2923</v>
      </c>
      <c r="CQ38" s="16">
        <v>0.28860000000000002</v>
      </c>
      <c r="CR38" s="16">
        <v>0.28499999999999998</v>
      </c>
      <c r="CS38" s="16">
        <v>0.28149999999999997</v>
      </c>
      <c r="CT38" s="16">
        <v>0.27789999999999998</v>
      </c>
      <c r="CU38" s="16">
        <v>0.27450000000000002</v>
      </c>
      <c r="CV38" s="16">
        <v>0.27100000000000002</v>
      </c>
      <c r="CW38" s="16">
        <v>0.2676</v>
      </c>
      <c r="CX38" s="16">
        <v>0.26429999999999998</v>
      </c>
      <c r="CY38" s="16">
        <v>0.26429999999999998</v>
      </c>
      <c r="CZ38" s="16">
        <v>0.26429999999999998</v>
      </c>
      <c r="DA38" s="16">
        <v>0.26429999999999998</v>
      </c>
      <c r="DB38" s="16">
        <v>0.26429999999999998</v>
      </c>
      <c r="DC38" s="16">
        <v>0.26429999999999998</v>
      </c>
      <c r="DD38" s="16">
        <v>0.26429999999999998</v>
      </c>
      <c r="DE38" s="16">
        <v>0.26429999999999998</v>
      </c>
      <c r="DF38" s="16">
        <v>0.26429999999999998</v>
      </c>
      <c r="DG38" s="16">
        <v>0.26429999999999998</v>
      </c>
      <c r="DH38" s="16">
        <v>0.26429999999999998</v>
      </c>
      <c r="DI38" s="16">
        <v>0.26429999999999998</v>
      </c>
      <c r="DJ38" s="16">
        <v>0.26429999999999998</v>
      </c>
      <c r="DK38" s="16">
        <v>0.26429999999999998</v>
      </c>
      <c r="DL38" s="16">
        <v>0.26429999999999998</v>
      </c>
      <c r="DM38" s="16">
        <v>0.26429999999999998</v>
      </c>
      <c r="DN38" s="16">
        <v>0.26429999999999998</v>
      </c>
      <c r="DO38" s="16">
        <v>0.26429999999999998</v>
      </c>
      <c r="DP38" s="16">
        <v>0.26429999999999998</v>
      </c>
      <c r="DQ38" s="16">
        <v>0.26429999999999998</v>
      </c>
      <c r="DR38" s="16">
        <v>0.26429999999999998</v>
      </c>
      <c r="DS38" s="16">
        <v>0.26429999999999998</v>
      </c>
      <c r="DT38" s="16">
        <v>0.26429999999999998</v>
      </c>
      <c r="DU38" s="16">
        <v>0.26429999999999998</v>
      </c>
      <c r="DV38" s="16">
        <v>0.26429999999999998</v>
      </c>
      <c r="DW38" s="16">
        <v>0.26429999999999998</v>
      </c>
      <c r="DX38" s="16">
        <v>0.26429999999999998</v>
      </c>
      <c r="DY38" s="16">
        <v>0.26429999999999998</v>
      </c>
      <c r="DZ38" s="16">
        <v>0.26429999999999998</v>
      </c>
      <c r="EA38" s="16">
        <v>0.26429999999999998</v>
      </c>
      <c r="EB38" s="16">
        <v>0.26429999999999998</v>
      </c>
      <c r="EC38" s="16">
        <v>0.26429999999999998</v>
      </c>
      <c r="ED38" s="16">
        <v>0.26429999999999998</v>
      </c>
      <c r="EE38" s="16">
        <v>0.26429999999999998</v>
      </c>
      <c r="EF38" s="16">
        <v>0.26429999999999998</v>
      </c>
      <c r="EG38" s="16">
        <v>0.26429999999999998</v>
      </c>
      <c r="EH38" s="16">
        <v>0.26429999999999998</v>
      </c>
      <c r="EI38" s="16">
        <v>0.26429999999999998</v>
      </c>
      <c r="EJ38" s="16">
        <v>0.26429999999999998</v>
      </c>
      <c r="EK38" s="16">
        <v>0.26429999999999998</v>
      </c>
      <c r="EL38" s="16">
        <v>0.26429999999999998</v>
      </c>
      <c r="EM38" s="16">
        <v>0.26429999999999998</v>
      </c>
      <c r="EN38" s="16">
        <v>0.26429999999999998</v>
      </c>
      <c r="EO38" s="16">
        <v>0.26429999999999998</v>
      </c>
      <c r="EP38" s="16">
        <v>0.26429999999999998</v>
      </c>
      <c r="EQ38" s="16">
        <v>0.26429999999999998</v>
      </c>
      <c r="ER38" s="16">
        <v>0.26429999999999998</v>
      </c>
      <c r="ES38" s="16">
        <v>0.26429999999999998</v>
      </c>
      <c r="ET38" s="16">
        <v>0.26429999999999998</v>
      </c>
      <c r="EU38" s="16">
        <v>0.26429999999999998</v>
      </c>
      <c r="EV38" s="16">
        <v>0.26429999999999998</v>
      </c>
      <c r="EW38" s="16">
        <v>0.26429999999999998</v>
      </c>
      <c r="EX38" s="16">
        <v>0.26429999999999998</v>
      </c>
      <c r="EY38" s="16">
        <v>0.26429999999999998</v>
      </c>
      <c r="EZ38" s="16">
        <v>0.26429999999999998</v>
      </c>
      <c r="FA38" s="16">
        <v>0.26429999999999998</v>
      </c>
      <c r="FB38" s="16">
        <v>0.26429999999999998</v>
      </c>
      <c r="FC38" s="16">
        <v>0.26429999999999998</v>
      </c>
      <c r="FD38" s="16">
        <v>0.26429999999999998</v>
      </c>
      <c r="FE38" s="16">
        <v>0.26429999999999998</v>
      </c>
      <c r="FF38" s="16">
        <v>0.26429999999999998</v>
      </c>
      <c r="FG38" s="16">
        <v>0.26429999999999998</v>
      </c>
      <c r="FH38" s="16">
        <v>0.26429999999999998</v>
      </c>
      <c r="FI38" s="16">
        <v>0.26429999999999998</v>
      </c>
      <c r="FJ38" s="16">
        <v>0.26429999999999998</v>
      </c>
      <c r="FK38" s="16">
        <v>0.26429999999999998</v>
      </c>
      <c r="FL38" s="16">
        <v>0.26429999999999998</v>
      </c>
      <c r="FM38" s="16">
        <v>0.26429999999999998</v>
      </c>
      <c r="FN38" s="16">
        <v>0.26429999999999998</v>
      </c>
      <c r="FO38" s="16">
        <v>0.26429999999999998</v>
      </c>
      <c r="FP38" s="16">
        <v>0.26429999999999998</v>
      </c>
      <c r="FQ38" s="16">
        <v>0.26429999999999998</v>
      </c>
      <c r="FR38" s="16">
        <v>0.26429999999999998</v>
      </c>
      <c r="FS38" s="16">
        <v>0.26429999999999998</v>
      </c>
      <c r="FT38" s="16">
        <v>0.26429999999999998</v>
      </c>
      <c r="FU38" s="16">
        <v>0.26429999999999998</v>
      </c>
      <c r="FV38" s="16">
        <v>0.26429999999999998</v>
      </c>
      <c r="FW38" s="16">
        <v>0.26429999999999998</v>
      </c>
      <c r="FX38" s="16">
        <v>0.26429999999999998</v>
      </c>
      <c r="FY38" s="16">
        <v>0.26429999999999998</v>
      </c>
      <c r="FZ38" s="16">
        <v>0.26429999999999998</v>
      </c>
      <c r="GA38" s="16">
        <v>0.26429999999999998</v>
      </c>
      <c r="GB38" s="16">
        <v>0.26429999999999998</v>
      </c>
      <c r="GC38" s="16">
        <v>0.26429999999999998</v>
      </c>
      <c r="GD38" s="16">
        <v>0.26429999999999998</v>
      </c>
      <c r="GE38" s="16">
        <v>0.26429999999999998</v>
      </c>
      <c r="GF38" s="16">
        <v>0.26429999999999998</v>
      </c>
      <c r="GG38" s="16">
        <v>0.26429999999999998</v>
      </c>
      <c r="GH38" s="16">
        <v>0.26429999999999998</v>
      </c>
      <c r="GI38" s="16">
        <v>0.26429999999999998</v>
      </c>
      <c r="GJ38" s="16">
        <v>0.26429999999999998</v>
      </c>
      <c r="GK38" s="16">
        <v>0.26429999999999998</v>
      </c>
      <c r="GL38" s="16">
        <v>0.26429999999999998</v>
      </c>
      <c r="GM38" s="16">
        <v>0.26429999999999998</v>
      </c>
      <c r="GN38" s="16">
        <v>0.26429999999999998</v>
      </c>
      <c r="GO38" s="16">
        <v>0.26429999999999998</v>
      </c>
      <c r="GP38" s="16">
        <v>0.26429999999999998</v>
      </c>
      <c r="GQ38" s="16">
        <v>0.26429999999999998</v>
      </c>
    </row>
    <row r="39" spans="1:199" x14ac:dyDescent="0.2">
      <c r="A39" s="16">
        <v>38</v>
      </c>
      <c r="B39" s="16">
        <v>1</v>
      </c>
      <c r="C39" s="16">
        <v>1</v>
      </c>
      <c r="D39" s="16">
        <v>1</v>
      </c>
      <c r="E39" s="16">
        <v>1</v>
      </c>
      <c r="F39" s="16">
        <v>0.98160000000000003</v>
      </c>
      <c r="G39" s="16">
        <v>1.0602</v>
      </c>
      <c r="H39" s="16">
        <v>1.0410999999999999</v>
      </c>
      <c r="I39" s="16">
        <v>0.98509999999999998</v>
      </c>
      <c r="J39" s="16">
        <v>0.94899999999999995</v>
      </c>
      <c r="K39" s="16">
        <v>0.91390000000000005</v>
      </c>
      <c r="L39" s="16">
        <v>0.87980000000000003</v>
      </c>
      <c r="M39" s="16">
        <v>0.8639</v>
      </c>
      <c r="N39" s="16">
        <v>0.84830000000000005</v>
      </c>
      <c r="O39" s="16">
        <v>0.83289999999999997</v>
      </c>
      <c r="P39" s="16">
        <v>0.81779999999999997</v>
      </c>
      <c r="Q39" s="16">
        <v>0.80300000000000005</v>
      </c>
      <c r="R39" s="16">
        <v>0.78849999999999998</v>
      </c>
      <c r="S39" s="16">
        <v>0.77429999999999999</v>
      </c>
      <c r="T39" s="16">
        <v>0.76029999999999998</v>
      </c>
      <c r="U39" s="16">
        <v>0.74660000000000004</v>
      </c>
      <c r="V39" s="16">
        <v>0.73350000000000004</v>
      </c>
      <c r="W39" s="16">
        <v>0.72109999999999996</v>
      </c>
      <c r="X39" s="16">
        <v>0.70940000000000003</v>
      </c>
      <c r="Y39" s="16">
        <v>0.6986</v>
      </c>
      <c r="Z39" s="16">
        <v>0.6885</v>
      </c>
      <c r="AA39" s="16">
        <v>0.67910000000000004</v>
      </c>
      <c r="AB39" s="16">
        <v>0.67020000000000002</v>
      </c>
      <c r="AC39" s="16">
        <v>0.66180000000000005</v>
      </c>
      <c r="AD39" s="16">
        <v>0.65349999999999997</v>
      </c>
      <c r="AE39" s="16">
        <v>0.64539999999999997</v>
      </c>
      <c r="AF39" s="16">
        <v>0.63729999999999998</v>
      </c>
      <c r="AG39" s="16">
        <v>0.62929999999999997</v>
      </c>
      <c r="AH39" s="16">
        <v>0.62150000000000005</v>
      </c>
      <c r="AI39" s="16">
        <v>0.61370000000000002</v>
      </c>
      <c r="AJ39" s="16">
        <v>0.60599999999999998</v>
      </c>
      <c r="AK39" s="16">
        <v>0.59850000000000003</v>
      </c>
      <c r="AL39" s="16">
        <v>0.59099999999999997</v>
      </c>
      <c r="AM39" s="16">
        <v>0.58360000000000001</v>
      </c>
      <c r="AN39" s="16">
        <v>0.57630000000000003</v>
      </c>
      <c r="AO39" s="16">
        <v>0.56910000000000005</v>
      </c>
      <c r="AP39" s="16">
        <v>0.56200000000000006</v>
      </c>
      <c r="AQ39" s="16">
        <v>0.55500000000000005</v>
      </c>
      <c r="AR39" s="16">
        <v>0.54810000000000003</v>
      </c>
      <c r="AS39" s="16">
        <v>0.54120000000000001</v>
      </c>
      <c r="AT39" s="16">
        <v>0.53439999999999999</v>
      </c>
      <c r="AU39" s="16">
        <v>0.52780000000000005</v>
      </c>
      <c r="AV39" s="16">
        <v>0.5212</v>
      </c>
      <c r="AW39" s="16">
        <v>0.51470000000000005</v>
      </c>
      <c r="AX39" s="16">
        <v>0.50819999999999999</v>
      </c>
      <c r="AY39" s="16">
        <v>0.50190000000000001</v>
      </c>
      <c r="AZ39" s="16">
        <v>0.49559999999999998</v>
      </c>
      <c r="BA39" s="16">
        <v>0.4894</v>
      </c>
      <c r="BB39" s="16">
        <v>0.48330000000000001</v>
      </c>
      <c r="BC39" s="16">
        <v>0.4773</v>
      </c>
      <c r="BD39" s="16">
        <v>0.4713</v>
      </c>
      <c r="BE39" s="16">
        <v>0.46539999999999998</v>
      </c>
      <c r="BF39" s="16">
        <v>0.45960000000000001</v>
      </c>
      <c r="BG39" s="16">
        <v>0.45390000000000003</v>
      </c>
      <c r="BH39" s="16">
        <v>0.44819999999999999</v>
      </c>
      <c r="BI39" s="16">
        <v>0.44259999999999999</v>
      </c>
      <c r="BJ39" s="16">
        <v>0.43709999999999999</v>
      </c>
      <c r="BK39" s="16">
        <v>0.43159999999999998</v>
      </c>
      <c r="BL39" s="16">
        <v>0.42620000000000002</v>
      </c>
      <c r="BM39" s="16">
        <v>0.4209</v>
      </c>
      <c r="BN39" s="16">
        <v>0.41560000000000002</v>
      </c>
      <c r="BO39" s="16">
        <v>0.41039999999999999</v>
      </c>
      <c r="BP39" s="16">
        <v>0.40529999999999999</v>
      </c>
      <c r="BQ39" s="16">
        <v>0.4002</v>
      </c>
      <c r="BR39" s="16">
        <v>0.3952</v>
      </c>
      <c r="BS39" s="16">
        <v>0.39029999999999998</v>
      </c>
      <c r="BT39" s="16">
        <v>0.38540000000000002</v>
      </c>
      <c r="BU39" s="16">
        <v>0.38059999999999999</v>
      </c>
      <c r="BV39" s="16">
        <v>0.37580000000000002</v>
      </c>
      <c r="BW39" s="16">
        <v>0.37109999999999999</v>
      </c>
      <c r="BX39" s="16">
        <v>0.36649999999999999</v>
      </c>
      <c r="BY39" s="16">
        <v>0.3619</v>
      </c>
      <c r="BZ39" s="16">
        <v>0.3574</v>
      </c>
      <c r="CA39" s="16">
        <v>0.35289999999999999</v>
      </c>
      <c r="CB39" s="16">
        <v>0.34849999999999998</v>
      </c>
      <c r="CC39" s="16">
        <v>0.34420000000000001</v>
      </c>
      <c r="CD39" s="16">
        <v>0.33989999999999998</v>
      </c>
      <c r="CE39" s="16">
        <v>0.33560000000000001</v>
      </c>
      <c r="CF39" s="16">
        <v>0.33139999999999997</v>
      </c>
      <c r="CG39" s="16">
        <v>0.32729999999999998</v>
      </c>
      <c r="CH39" s="16">
        <v>0.32319999999999999</v>
      </c>
      <c r="CI39" s="16">
        <v>0.31919999999999998</v>
      </c>
      <c r="CJ39" s="16">
        <v>0.31519999999999998</v>
      </c>
      <c r="CK39" s="16">
        <v>0.31119999999999998</v>
      </c>
      <c r="CL39" s="16">
        <v>0.30740000000000001</v>
      </c>
      <c r="CM39" s="16">
        <v>0.30349999999999999</v>
      </c>
      <c r="CN39" s="16">
        <v>0.29970000000000002</v>
      </c>
      <c r="CO39" s="16">
        <v>0.29599999999999999</v>
      </c>
      <c r="CP39" s="16">
        <v>0.2923</v>
      </c>
      <c r="CQ39" s="16">
        <v>0.28860000000000002</v>
      </c>
      <c r="CR39" s="16">
        <v>0.28499999999999998</v>
      </c>
      <c r="CS39" s="16">
        <v>0.28149999999999997</v>
      </c>
      <c r="CT39" s="16">
        <v>0.27789999999999998</v>
      </c>
      <c r="CU39" s="16">
        <v>0.27450000000000002</v>
      </c>
      <c r="CV39" s="16">
        <v>0.27100000000000002</v>
      </c>
      <c r="CW39" s="16">
        <v>0.2676</v>
      </c>
      <c r="CX39" s="16">
        <v>0.26429999999999998</v>
      </c>
      <c r="CY39" s="16">
        <v>0.26429999999999998</v>
      </c>
      <c r="CZ39" s="16">
        <v>0.26429999999999998</v>
      </c>
      <c r="DA39" s="16">
        <v>0.26429999999999998</v>
      </c>
      <c r="DB39" s="16">
        <v>0.26429999999999998</v>
      </c>
      <c r="DC39" s="16">
        <v>0.26429999999999998</v>
      </c>
      <c r="DD39" s="16">
        <v>0.26429999999999998</v>
      </c>
      <c r="DE39" s="16">
        <v>0.26429999999999998</v>
      </c>
      <c r="DF39" s="16">
        <v>0.26429999999999998</v>
      </c>
      <c r="DG39" s="16">
        <v>0.26429999999999998</v>
      </c>
      <c r="DH39" s="16">
        <v>0.26429999999999998</v>
      </c>
      <c r="DI39" s="16">
        <v>0.26429999999999998</v>
      </c>
      <c r="DJ39" s="16">
        <v>0.26429999999999998</v>
      </c>
      <c r="DK39" s="16">
        <v>0.26429999999999998</v>
      </c>
      <c r="DL39" s="16">
        <v>0.26429999999999998</v>
      </c>
      <c r="DM39" s="16">
        <v>0.26429999999999998</v>
      </c>
      <c r="DN39" s="16">
        <v>0.26429999999999998</v>
      </c>
      <c r="DO39" s="16">
        <v>0.26429999999999998</v>
      </c>
      <c r="DP39" s="16">
        <v>0.26429999999999998</v>
      </c>
      <c r="DQ39" s="16">
        <v>0.26429999999999998</v>
      </c>
      <c r="DR39" s="16">
        <v>0.26429999999999998</v>
      </c>
      <c r="DS39" s="16">
        <v>0.26429999999999998</v>
      </c>
      <c r="DT39" s="16">
        <v>0.26429999999999998</v>
      </c>
      <c r="DU39" s="16">
        <v>0.26429999999999998</v>
      </c>
      <c r="DV39" s="16">
        <v>0.26429999999999998</v>
      </c>
      <c r="DW39" s="16">
        <v>0.26429999999999998</v>
      </c>
      <c r="DX39" s="16">
        <v>0.26429999999999998</v>
      </c>
      <c r="DY39" s="16">
        <v>0.26429999999999998</v>
      </c>
      <c r="DZ39" s="16">
        <v>0.26429999999999998</v>
      </c>
      <c r="EA39" s="16">
        <v>0.26429999999999998</v>
      </c>
      <c r="EB39" s="16">
        <v>0.26429999999999998</v>
      </c>
      <c r="EC39" s="16">
        <v>0.26429999999999998</v>
      </c>
      <c r="ED39" s="16">
        <v>0.26429999999999998</v>
      </c>
      <c r="EE39" s="16">
        <v>0.26429999999999998</v>
      </c>
      <c r="EF39" s="16">
        <v>0.26429999999999998</v>
      </c>
      <c r="EG39" s="16">
        <v>0.26429999999999998</v>
      </c>
      <c r="EH39" s="16">
        <v>0.26429999999999998</v>
      </c>
      <c r="EI39" s="16">
        <v>0.26429999999999998</v>
      </c>
      <c r="EJ39" s="16">
        <v>0.26429999999999998</v>
      </c>
      <c r="EK39" s="16">
        <v>0.26429999999999998</v>
      </c>
      <c r="EL39" s="16">
        <v>0.26429999999999998</v>
      </c>
      <c r="EM39" s="16">
        <v>0.26429999999999998</v>
      </c>
      <c r="EN39" s="16">
        <v>0.26429999999999998</v>
      </c>
      <c r="EO39" s="16">
        <v>0.26429999999999998</v>
      </c>
      <c r="EP39" s="16">
        <v>0.26429999999999998</v>
      </c>
      <c r="EQ39" s="16">
        <v>0.26429999999999998</v>
      </c>
      <c r="ER39" s="16">
        <v>0.26429999999999998</v>
      </c>
      <c r="ES39" s="16">
        <v>0.26429999999999998</v>
      </c>
      <c r="ET39" s="16">
        <v>0.26429999999999998</v>
      </c>
      <c r="EU39" s="16">
        <v>0.26429999999999998</v>
      </c>
      <c r="EV39" s="16">
        <v>0.26429999999999998</v>
      </c>
      <c r="EW39" s="16">
        <v>0.26429999999999998</v>
      </c>
      <c r="EX39" s="16">
        <v>0.26429999999999998</v>
      </c>
      <c r="EY39" s="16">
        <v>0.26429999999999998</v>
      </c>
      <c r="EZ39" s="16">
        <v>0.26429999999999998</v>
      </c>
      <c r="FA39" s="16">
        <v>0.26429999999999998</v>
      </c>
      <c r="FB39" s="16">
        <v>0.26429999999999998</v>
      </c>
      <c r="FC39" s="16">
        <v>0.26429999999999998</v>
      </c>
      <c r="FD39" s="16">
        <v>0.26429999999999998</v>
      </c>
      <c r="FE39" s="16">
        <v>0.26429999999999998</v>
      </c>
      <c r="FF39" s="16">
        <v>0.26429999999999998</v>
      </c>
      <c r="FG39" s="16">
        <v>0.26429999999999998</v>
      </c>
      <c r="FH39" s="16">
        <v>0.26429999999999998</v>
      </c>
      <c r="FI39" s="16">
        <v>0.26429999999999998</v>
      </c>
      <c r="FJ39" s="16">
        <v>0.26429999999999998</v>
      </c>
      <c r="FK39" s="16">
        <v>0.26429999999999998</v>
      </c>
      <c r="FL39" s="16">
        <v>0.26429999999999998</v>
      </c>
      <c r="FM39" s="16">
        <v>0.26429999999999998</v>
      </c>
      <c r="FN39" s="16">
        <v>0.26429999999999998</v>
      </c>
      <c r="FO39" s="16">
        <v>0.26429999999999998</v>
      </c>
      <c r="FP39" s="16">
        <v>0.26429999999999998</v>
      </c>
      <c r="FQ39" s="16">
        <v>0.26429999999999998</v>
      </c>
      <c r="FR39" s="16">
        <v>0.26429999999999998</v>
      </c>
      <c r="FS39" s="16">
        <v>0.26429999999999998</v>
      </c>
      <c r="FT39" s="16">
        <v>0.26429999999999998</v>
      </c>
      <c r="FU39" s="16">
        <v>0.26429999999999998</v>
      </c>
      <c r="FV39" s="16">
        <v>0.26429999999999998</v>
      </c>
      <c r="FW39" s="16">
        <v>0.26429999999999998</v>
      </c>
      <c r="FX39" s="16">
        <v>0.26429999999999998</v>
      </c>
      <c r="FY39" s="16">
        <v>0.26429999999999998</v>
      </c>
      <c r="FZ39" s="16">
        <v>0.26429999999999998</v>
      </c>
      <c r="GA39" s="16">
        <v>0.26429999999999998</v>
      </c>
      <c r="GB39" s="16">
        <v>0.26429999999999998</v>
      </c>
      <c r="GC39" s="16">
        <v>0.26429999999999998</v>
      </c>
      <c r="GD39" s="16">
        <v>0.26429999999999998</v>
      </c>
      <c r="GE39" s="16">
        <v>0.26429999999999998</v>
      </c>
      <c r="GF39" s="16">
        <v>0.26429999999999998</v>
      </c>
      <c r="GG39" s="16">
        <v>0.26429999999999998</v>
      </c>
      <c r="GH39" s="16">
        <v>0.26429999999999998</v>
      </c>
      <c r="GI39" s="16">
        <v>0.26429999999999998</v>
      </c>
      <c r="GJ39" s="16">
        <v>0.26429999999999998</v>
      </c>
      <c r="GK39" s="16">
        <v>0.26429999999999998</v>
      </c>
      <c r="GL39" s="16">
        <v>0.26429999999999998</v>
      </c>
      <c r="GM39" s="16">
        <v>0.26429999999999998</v>
      </c>
      <c r="GN39" s="16">
        <v>0.26429999999999998</v>
      </c>
      <c r="GO39" s="16">
        <v>0.26429999999999998</v>
      </c>
      <c r="GP39" s="16">
        <v>0.26429999999999998</v>
      </c>
      <c r="GQ39" s="16">
        <v>0.26429999999999998</v>
      </c>
    </row>
    <row r="40" spans="1:199" x14ac:dyDescent="0.2">
      <c r="A40" s="16">
        <v>39</v>
      </c>
      <c r="B40" s="16">
        <v>1</v>
      </c>
      <c r="C40" s="16">
        <v>1</v>
      </c>
      <c r="D40" s="16">
        <v>1</v>
      </c>
      <c r="E40" s="16">
        <v>1</v>
      </c>
      <c r="F40" s="16">
        <v>0.98160000000000003</v>
      </c>
      <c r="G40" s="16">
        <v>1.0602</v>
      </c>
      <c r="H40" s="16">
        <v>1.0410999999999999</v>
      </c>
      <c r="I40" s="16">
        <v>0.98509999999999998</v>
      </c>
      <c r="J40" s="16">
        <v>0.94899999999999995</v>
      </c>
      <c r="K40" s="16">
        <v>0.91390000000000005</v>
      </c>
      <c r="L40" s="16">
        <v>0.87980000000000003</v>
      </c>
      <c r="M40" s="16">
        <v>0.8639</v>
      </c>
      <c r="N40" s="16">
        <v>0.84830000000000005</v>
      </c>
      <c r="O40" s="16">
        <v>0.83289999999999997</v>
      </c>
      <c r="P40" s="16">
        <v>0.81779999999999997</v>
      </c>
      <c r="Q40" s="16">
        <v>0.80300000000000005</v>
      </c>
      <c r="R40" s="16">
        <v>0.78849999999999998</v>
      </c>
      <c r="S40" s="16">
        <v>0.77429999999999999</v>
      </c>
      <c r="T40" s="16">
        <v>0.76029999999999998</v>
      </c>
      <c r="U40" s="16">
        <v>0.74660000000000004</v>
      </c>
      <c r="V40" s="16">
        <v>0.73350000000000004</v>
      </c>
      <c r="W40" s="16">
        <v>0.72109999999999996</v>
      </c>
      <c r="X40" s="16">
        <v>0.70940000000000003</v>
      </c>
      <c r="Y40" s="16">
        <v>0.6986</v>
      </c>
      <c r="Z40" s="16">
        <v>0.6885</v>
      </c>
      <c r="AA40" s="16">
        <v>0.67910000000000004</v>
      </c>
      <c r="AB40" s="16">
        <v>0.67020000000000002</v>
      </c>
      <c r="AC40" s="16">
        <v>0.66180000000000005</v>
      </c>
      <c r="AD40" s="16">
        <v>0.65349999999999997</v>
      </c>
      <c r="AE40" s="16">
        <v>0.64539999999999997</v>
      </c>
      <c r="AF40" s="16">
        <v>0.63729999999999998</v>
      </c>
      <c r="AG40" s="16">
        <v>0.62929999999999997</v>
      </c>
      <c r="AH40" s="16">
        <v>0.62150000000000005</v>
      </c>
      <c r="AI40" s="16">
        <v>0.61370000000000002</v>
      </c>
      <c r="AJ40" s="16">
        <v>0.60599999999999998</v>
      </c>
      <c r="AK40" s="16">
        <v>0.59850000000000003</v>
      </c>
      <c r="AL40" s="16">
        <v>0.59099999999999997</v>
      </c>
      <c r="AM40" s="16">
        <v>0.58360000000000001</v>
      </c>
      <c r="AN40" s="16">
        <v>0.57630000000000003</v>
      </c>
      <c r="AO40" s="16">
        <v>0.56910000000000005</v>
      </c>
      <c r="AP40" s="16">
        <v>0.56200000000000006</v>
      </c>
      <c r="AQ40" s="16">
        <v>0.55500000000000005</v>
      </c>
      <c r="AR40" s="16">
        <v>0.54810000000000003</v>
      </c>
      <c r="AS40" s="16">
        <v>0.54120000000000001</v>
      </c>
      <c r="AT40" s="16">
        <v>0.53439999999999999</v>
      </c>
      <c r="AU40" s="16">
        <v>0.52780000000000005</v>
      </c>
      <c r="AV40" s="16">
        <v>0.5212</v>
      </c>
      <c r="AW40" s="16">
        <v>0.51470000000000005</v>
      </c>
      <c r="AX40" s="16">
        <v>0.50819999999999999</v>
      </c>
      <c r="AY40" s="16">
        <v>0.50190000000000001</v>
      </c>
      <c r="AZ40" s="16">
        <v>0.49559999999999998</v>
      </c>
      <c r="BA40" s="16">
        <v>0.4894</v>
      </c>
      <c r="BB40" s="16">
        <v>0.48330000000000001</v>
      </c>
      <c r="BC40" s="16">
        <v>0.4773</v>
      </c>
      <c r="BD40" s="16">
        <v>0.4713</v>
      </c>
      <c r="BE40" s="16">
        <v>0.46539999999999998</v>
      </c>
      <c r="BF40" s="16">
        <v>0.45960000000000001</v>
      </c>
      <c r="BG40" s="16">
        <v>0.45390000000000003</v>
      </c>
      <c r="BH40" s="16">
        <v>0.44819999999999999</v>
      </c>
      <c r="BI40" s="16">
        <v>0.44259999999999999</v>
      </c>
      <c r="BJ40" s="16">
        <v>0.43709999999999999</v>
      </c>
      <c r="BK40" s="16">
        <v>0.43159999999999998</v>
      </c>
      <c r="BL40" s="16">
        <v>0.42620000000000002</v>
      </c>
      <c r="BM40" s="16">
        <v>0.4209</v>
      </c>
      <c r="BN40" s="16">
        <v>0.41560000000000002</v>
      </c>
      <c r="BO40" s="16">
        <v>0.41039999999999999</v>
      </c>
      <c r="BP40" s="16">
        <v>0.40529999999999999</v>
      </c>
      <c r="BQ40" s="16">
        <v>0.4002</v>
      </c>
      <c r="BR40" s="16">
        <v>0.3952</v>
      </c>
      <c r="BS40" s="16">
        <v>0.39029999999999998</v>
      </c>
      <c r="BT40" s="16">
        <v>0.38540000000000002</v>
      </c>
      <c r="BU40" s="16">
        <v>0.38059999999999999</v>
      </c>
      <c r="BV40" s="16">
        <v>0.37580000000000002</v>
      </c>
      <c r="BW40" s="16">
        <v>0.37109999999999999</v>
      </c>
      <c r="BX40" s="16">
        <v>0.36649999999999999</v>
      </c>
      <c r="BY40" s="16">
        <v>0.3619</v>
      </c>
      <c r="BZ40" s="16">
        <v>0.3574</v>
      </c>
      <c r="CA40" s="16">
        <v>0.35289999999999999</v>
      </c>
      <c r="CB40" s="16">
        <v>0.34849999999999998</v>
      </c>
      <c r="CC40" s="16">
        <v>0.34420000000000001</v>
      </c>
      <c r="CD40" s="16">
        <v>0.33989999999999998</v>
      </c>
      <c r="CE40" s="16">
        <v>0.33560000000000001</v>
      </c>
      <c r="CF40" s="16">
        <v>0.33139999999999997</v>
      </c>
      <c r="CG40" s="16">
        <v>0.32729999999999998</v>
      </c>
      <c r="CH40" s="16">
        <v>0.32319999999999999</v>
      </c>
      <c r="CI40" s="16">
        <v>0.31919999999999998</v>
      </c>
      <c r="CJ40" s="16">
        <v>0.31519999999999998</v>
      </c>
      <c r="CK40" s="16">
        <v>0.31119999999999998</v>
      </c>
      <c r="CL40" s="16">
        <v>0.30740000000000001</v>
      </c>
      <c r="CM40" s="16">
        <v>0.30349999999999999</v>
      </c>
      <c r="CN40" s="16">
        <v>0.29970000000000002</v>
      </c>
      <c r="CO40" s="16">
        <v>0.29599999999999999</v>
      </c>
      <c r="CP40" s="16">
        <v>0.2923</v>
      </c>
      <c r="CQ40" s="16">
        <v>0.28860000000000002</v>
      </c>
      <c r="CR40" s="16">
        <v>0.28499999999999998</v>
      </c>
      <c r="CS40" s="16">
        <v>0.28149999999999997</v>
      </c>
      <c r="CT40" s="16">
        <v>0.27789999999999998</v>
      </c>
      <c r="CU40" s="16">
        <v>0.27450000000000002</v>
      </c>
      <c r="CV40" s="16">
        <v>0.27100000000000002</v>
      </c>
      <c r="CW40" s="16">
        <v>0.2676</v>
      </c>
      <c r="CX40" s="16">
        <v>0.26429999999999998</v>
      </c>
      <c r="CY40" s="16">
        <v>0.26429999999999998</v>
      </c>
      <c r="CZ40" s="16">
        <v>0.26429999999999998</v>
      </c>
      <c r="DA40" s="16">
        <v>0.26429999999999998</v>
      </c>
      <c r="DB40" s="16">
        <v>0.26429999999999998</v>
      </c>
      <c r="DC40" s="16">
        <v>0.26429999999999998</v>
      </c>
      <c r="DD40" s="16">
        <v>0.26429999999999998</v>
      </c>
      <c r="DE40" s="16">
        <v>0.26429999999999998</v>
      </c>
      <c r="DF40" s="16">
        <v>0.26429999999999998</v>
      </c>
      <c r="DG40" s="16">
        <v>0.26429999999999998</v>
      </c>
      <c r="DH40" s="16">
        <v>0.26429999999999998</v>
      </c>
      <c r="DI40" s="16">
        <v>0.26429999999999998</v>
      </c>
      <c r="DJ40" s="16">
        <v>0.26429999999999998</v>
      </c>
      <c r="DK40" s="16">
        <v>0.26429999999999998</v>
      </c>
      <c r="DL40" s="16">
        <v>0.26429999999999998</v>
      </c>
      <c r="DM40" s="16">
        <v>0.26429999999999998</v>
      </c>
      <c r="DN40" s="16">
        <v>0.26429999999999998</v>
      </c>
      <c r="DO40" s="16">
        <v>0.26429999999999998</v>
      </c>
      <c r="DP40" s="16">
        <v>0.26429999999999998</v>
      </c>
      <c r="DQ40" s="16">
        <v>0.26429999999999998</v>
      </c>
      <c r="DR40" s="16">
        <v>0.26429999999999998</v>
      </c>
      <c r="DS40" s="16">
        <v>0.26429999999999998</v>
      </c>
      <c r="DT40" s="16">
        <v>0.26429999999999998</v>
      </c>
      <c r="DU40" s="16">
        <v>0.26429999999999998</v>
      </c>
      <c r="DV40" s="16">
        <v>0.26429999999999998</v>
      </c>
      <c r="DW40" s="16">
        <v>0.26429999999999998</v>
      </c>
      <c r="DX40" s="16">
        <v>0.26429999999999998</v>
      </c>
      <c r="DY40" s="16">
        <v>0.26429999999999998</v>
      </c>
      <c r="DZ40" s="16">
        <v>0.26429999999999998</v>
      </c>
      <c r="EA40" s="16">
        <v>0.26429999999999998</v>
      </c>
      <c r="EB40" s="16">
        <v>0.26429999999999998</v>
      </c>
      <c r="EC40" s="16">
        <v>0.26429999999999998</v>
      </c>
      <c r="ED40" s="16">
        <v>0.26429999999999998</v>
      </c>
      <c r="EE40" s="16">
        <v>0.26429999999999998</v>
      </c>
      <c r="EF40" s="16">
        <v>0.26429999999999998</v>
      </c>
      <c r="EG40" s="16">
        <v>0.26429999999999998</v>
      </c>
      <c r="EH40" s="16">
        <v>0.26429999999999998</v>
      </c>
      <c r="EI40" s="16">
        <v>0.26429999999999998</v>
      </c>
      <c r="EJ40" s="16">
        <v>0.26429999999999998</v>
      </c>
      <c r="EK40" s="16">
        <v>0.26429999999999998</v>
      </c>
      <c r="EL40" s="16">
        <v>0.26429999999999998</v>
      </c>
      <c r="EM40" s="16">
        <v>0.26429999999999998</v>
      </c>
      <c r="EN40" s="16">
        <v>0.26429999999999998</v>
      </c>
      <c r="EO40" s="16">
        <v>0.26429999999999998</v>
      </c>
      <c r="EP40" s="16">
        <v>0.26429999999999998</v>
      </c>
      <c r="EQ40" s="16">
        <v>0.26429999999999998</v>
      </c>
      <c r="ER40" s="16">
        <v>0.26429999999999998</v>
      </c>
      <c r="ES40" s="16">
        <v>0.26429999999999998</v>
      </c>
      <c r="ET40" s="16">
        <v>0.26429999999999998</v>
      </c>
      <c r="EU40" s="16">
        <v>0.26429999999999998</v>
      </c>
      <c r="EV40" s="16">
        <v>0.26429999999999998</v>
      </c>
      <c r="EW40" s="16">
        <v>0.26429999999999998</v>
      </c>
      <c r="EX40" s="16">
        <v>0.26429999999999998</v>
      </c>
      <c r="EY40" s="16">
        <v>0.26429999999999998</v>
      </c>
      <c r="EZ40" s="16">
        <v>0.26429999999999998</v>
      </c>
      <c r="FA40" s="16">
        <v>0.26429999999999998</v>
      </c>
      <c r="FB40" s="16">
        <v>0.26429999999999998</v>
      </c>
      <c r="FC40" s="16">
        <v>0.26429999999999998</v>
      </c>
      <c r="FD40" s="16">
        <v>0.26429999999999998</v>
      </c>
      <c r="FE40" s="16">
        <v>0.26429999999999998</v>
      </c>
      <c r="FF40" s="16">
        <v>0.26429999999999998</v>
      </c>
      <c r="FG40" s="16">
        <v>0.26429999999999998</v>
      </c>
      <c r="FH40" s="16">
        <v>0.26429999999999998</v>
      </c>
      <c r="FI40" s="16">
        <v>0.26429999999999998</v>
      </c>
      <c r="FJ40" s="16">
        <v>0.26429999999999998</v>
      </c>
      <c r="FK40" s="16">
        <v>0.26429999999999998</v>
      </c>
      <c r="FL40" s="16">
        <v>0.26429999999999998</v>
      </c>
      <c r="FM40" s="16">
        <v>0.26429999999999998</v>
      </c>
      <c r="FN40" s="16">
        <v>0.26429999999999998</v>
      </c>
      <c r="FO40" s="16">
        <v>0.26429999999999998</v>
      </c>
      <c r="FP40" s="16">
        <v>0.26429999999999998</v>
      </c>
      <c r="FQ40" s="16">
        <v>0.26429999999999998</v>
      </c>
      <c r="FR40" s="16">
        <v>0.26429999999999998</v>
      </c>
      <c r="FS40" s="16">
        <v>0.26429999999999998</v>
      </c>
      <c r="FT40" s="16">
        <v>0.26429999999999998</v>
      </c>
      <c r="FU40" s="16">
        <v>0.26429999999999998</v>
      </c>
      <c r="FV40" s="16">
        <v>0.26429999999999998</v>
      </c>
      <c r="FW40" s="16">
        <v>0.26429999999999998</v>
      </c>
      <c r="FX40" s="16">
        <v>0.26429999999999998</v>
      </c>
      <c r="FY40" s="16">
        <v>0.26429999999999998</v>
      </c>
      <c r="FZ40" s="16">
        <v>0.26429999999999998</v>
      </c>
      <c r="GA40" s="16">
        <v>0.26429999999999998</v>
      </c>
      <c r="GB40" s="16">
        <v>0.26429999999999998</v>
      </c>
      <c r="GC40" s="16">
        <v>0.26429999999999998</v>
      </c>
      <c r="GD40" s="16">
        <v>0.26429999999999998</v>
      </c>
      <c r="GE40" s="16">
        <v>0.26429999999999998</v>
      </c>
      <c r="GF40" s="16">
        <v>0.26429999999999998</v>
      </c>
      <c r="GG40" s="16">
        <v>0.26429999999999998</v>
      </c>
      <c r="GH40" s="16">
        <v>0.26429999999999998</v>
      </c>
      <c r="GI40" s="16">
        <v>0.26429999999999998</v>
      </c>
      <c r="GJ40" s="16">
        <v>0.26429999999999998</v>
      </c>
      <c r="GK40" s="16">
        <v>0.26429999999999998</v>
      </c>
      <c r="GL40" s="16">
        <v>0.26429999999999998</v>
      </c>
      <c r="GM40" s="16">
        <v>0.26429999999999998</v>
      </c>
      <c r="GN40" s="16">
        <v>0.26429999999999998</v>
      </c>
      <c r="GO40" s="16">
        <v>0.26429999999999998</v>
      </c>
      <c r="GP40" s="16">
        <v>0.26429999999999998</v>
      </c>
      <c r="GQ40" s="16">
        <v>0.26429999999999998</v>
      </c>
    </row>
    <row r="41" spans="1:199" x14ac:dyDescent="0.2">
      <c r="A41" s="16">
        <v>40</v>
      </c>
      <c r="B41" s="16">
        <v>1</v>
      </c>
      <c r="C41" s="16">
        <v>1</v>
      </c>
      <c r="D41" s="16">
        <v>1</v>
      </c>
      <c r="E41" s="16">
        <v>1</v>
      </c>
      <c r="F41" s="16">
        <v>0.98160000000000003</v>
      </c>
      <c r="G41" s="16">
        <v>1.0602</v>
      </c>
      <c r="H41" s="16">
        <v>1.0410999999999999</v>
      </c>
      <c r="I41" s="16">
        <v>0.98509999999999998</v>
      </c>
      <c r="J41" s="16">
        <v>0.94899999999999995</v>
      </c>
      <c r="K41" s="16">
        <v>0.91390000000000005</v>
      </c>
      <c r="L41" s="16">
        <v>0.87980000000000003</v>
      </c>
      <c r="M41" s="16">
        <v>0.8639</v>
      </c>
      <c r="N41" s="16">
        <v>0.84830000000000005</v>
      </c>
      <c r="O41" s="16">
        <v>0.83289999999999997</v>
      </c>
      <c r="P41" s="16">
        <v>0.81779999999999997</v>
      </c>
      <c r="Q41" s="16">
        <v>0.80300000000000005</v>
      </c>
      <c r="R41" s="16">
        <v>0.78849999999999998</v>
      </c>
      <c r="S41" s="16">
        <v>0.77429999999999999</v>
      </c>
      <c r="T41" s="16">
        <v>0.76029999999999998</v>
      </c>
      <c r="U41" s="16">
        <v>0.74660000000000004</v>
      </c>
      <c r="V41" s="16">
        <v>0.73350000000000004</v>
      </c>
      <c r="W41" s="16">
        <v>0.72109999999999996</v>
      </c>
      <c r="X41" s="16">
        <v>0.70940000000000003</v>
      </c>
      <c r="Y41" s="16">
        <v>0.6986</v>
      </c>
      <c r="Z41" s="16">
        <v>0.6885</v>
      </c>
      <c r="AA41" s="16">
        <v>0.67910000000000004</v>
      </c>
      <c r="AB41" s="16">
        <v>0.67020000000000002</v>
      </c>
      <c r="AC41" s="16">
        <v>0.66180000000000005</v>
      </c>
      <c r="AD41" s="16">
        <v>0.65349999999999997</v>
      </c>
      <c r="AE41" s="16">
        <v>0.64539999999999997</v>
      </c>
      <c r="AF41" s="16">
        <v>0.63729999999999998</v>
      </c>
      <c r="AG41" s="16">
        <v>0.62929999999999997</v>
      </c>
      <c r="AH41" s="16">
        <v>0.62150000000000005</v>
      </c>
      <c r="AI41" s="16">
        <v>0.61370000000000002</v>
      </c>
      <c r="AJ41" s="16">
        <v>0.60599999999999998</v>
      </c>
      <c r="AK41" s="16">
        <v>0.59850000000000003</v>
      </c>
      <c r="AL41" s="16">
        <v>0.59099999999999997</v>
      </c>
      <c r="AM41" s="16">
        <v>0.58360000000000001</v>
      </c>
      <c r="AN41" s="16">
        <v>0.57630000000000003</v>
      </c>
      <c r="AO41" s="16">
        <v>0.56910000000000005</v>
      </c>
      <c r="AP41" s="16">
        <v>0.56200000000000006</v>
      </c>
      <c r="AQ41" s="16">
        <v>0.55500000000000005</v>
      </c>
      <c r="AR41" s="16">
        <v>0.54810000000000003</v>
      </c>
      <c r="AS41" s="16">
        <v>0.54120000000000001</v>
      </c>
      <c r="AT41" s="16">
        <v>0.53439999999999999</v>
      </c>
      <c r="AU41" s="16">
        <v>0.52780000000000005</v>
      </c>
      <c r="AV41" s="16">
        <v>0.5212</v>
      </c>
      <c r="AW41" s="16">
        <v>0.51470000000000005</v>
      </c>
      <c r="AX41" s="16">
        <v>0.50819999999999999</v>
      </c>
      <c r="AY41" s="16">
        <v>0.50190000000000001</v>
      </c>
      <c r="AZ41" s="16">
        <v>0.49559999999999998</v>
      </c>
      <c r="BA41" s="16">
        <v>0.4894</v>
      </c>
      <c r="BB41" s="16">
        <v>0.48330000000000001</v>
      </c>
      <c r="BC41" s="16">
        <v>0.4773</v>
      </c>
      <c r="BD41" s="16">
        <v>0.4713</v>
      </c>
      <c r="BE41" s="16">
        <v>0.46539999999999998</v>
      </c>
      <c r="BF41" s="16">
        <v>0.45960000000000001</v>
      </c>
      <c r="BG41" s="16">
        <v>0.45390000000000003</v>
      </c>
      <c r="BH41" s="16">
        <v>0.44819999999999999</v>
      </c>
      <c r="BI41" s="16">
        <v>0.44259999999999999</v>
      </c>
      <c r="BJ41" s="16">
        <v>0.43709999999999999</v>
      </c>
      <c r="BK41" s="16">
        <v>0.43159999999999998</v>
      </c>
      <c r="BL41" s="16">
        <v>0.42620000000000002</v>
      </c>
      <c r="BM41" s="16">
        <v>0.4209</v>
      </c>
      <c r="BN41" s="16">
        <v>0.41560000000000002</v>
      </c>
      <c r="BO41" s="16">
        <v>0.41039999999999999</v>
      </c>
      <c r="BP41" s="16">
        <v>0.40529999999999999</v>
      </c>
      <c r="BQ41" s="16">
        <v>0.4002</v>
      </c>
      <c r="BR41" s="16">
        <v>0.3952</v>
      </c>
      <c r="BS41" s="16">
        <v>0.39029999999999998</v>
      </c>
      <c r="BT41" s="16">
        <v>0.38540000000000002</v>
      </c>
      <c r="BU41" s="16">
        <v>0.38059999999999999</v>
      </c>
      <c r="BV41" s="16">
        <v>0.37580000000000002</v>
      </c>
      <c r="BW41" s="16">
        <v>0.37109999999999999</v>
      </c>
      <c r="BX41" s="16">
        <v>0.36649999999999999</v>
      </c>
      <c r="BY41" s="16">
        <v>0.3619</v>
      </c>
      <c r="BZ41" s="16">
        <v>0.3574</v>
      </c>
      <c r="CA41" s="16">
        <v>0.35289999999999999</v>
      </c>
      <c r="CB41" s="16">
        <v>0.34849999999999998</v>
      </c>
      <c r="CC41" s="16">
        <v>0.34420000000000001</v>
      </c>
      <c r="CD41" s="16">
        <v>0.33989999999999998</v>
      </c>
      <c r="CE41" s="16">
        <v>0.33560000000000001</v>
      </c>
      <c r="CF41" s="16">
        <v>0.33139999999999997</v>
      </c>
      <c r="CG41" s="16">
        <v>0.32729999999999998</v>
      </c>
      <c r="CH41" s="16">
        <v>0.32319999999999999</v>
      </c>
      <c r="CI41" s="16">
        <v>0.31919999999999998</v>
      </c>
      <c r="CJ41" s="16">
        <v>0.31519999999999998</v>
      </c>
      <c r="CK41" s="16">
        <v>0.31119999999999998</v>
      </c>
      <c r="CL41" s="16">
        <v>0.30740000000000001</v>
      </c>
      <c r="CM41" s="16">
        <v>0.30349999999999999</v>
      </c>
      <c r="CN41" s="16">
        <v>0.29970000000000002</v>
      </c>
      <c r="CO41" s="16">
        <v>0.29599999999999999</v>
      </c>
      <c r="CP41" s="16">
        <v>0.2923</v>
      </c>
      <c r="CQ41" s="16">
        <v>0.28860000000000002</v>
      </c>
      <c r="CR41" s="16">
        <v>0.28499999999999998</v>
      </c>
      <c r="CS41" s="16">
        <v>0.28149999999999997</v>
      </c>
      <c r="CT41" s="16">
        <v>0.27789999999999998</v>
      </c>
      <c r="CU41" s="16">
        <v>0.27450000000000002</v>
      </c>
      <c r="CV41" s="16">
        <v>0.27100000000000002</v>
      </c>
      <c r="CW41" s="16">
        <v>0.2676</v>
      </c>
      <c r="CX41" s="16">
        <v>0.26429999999999998</v>
      </c>
      <c r="CY41" s="16">
        <v>0.26429999999999998</v>
      </c>
      <c r="CZ41" s="16">
        <v>0.26429999999999998</v>
      </c>
      <c r="DA41" s="16">
        <v>0.26429999999999998</v>
      </c>
      <c r="DB41" s="16">
        <v>0.26429999999999998</v>
      </c>
      <c r="DC41" s="16">
        <v>0.26429999999999998</v>
      </c>
      <c r="DD41" s="16">
        <v>0.26429999999999998</v>
      </c>
      <c r="DE41" s="16">
        <v>0.26429999999999998</v>
      </c>
      <c r="DF41" s="16">
        <v>0.26429999999999998</v>
      </c>
      <c r="DG41" s="16">
        <v>0.26429999999999998</v>
      </c>
      <c r="DH41" s="16">
        <v>0.26429999999999998</v>
      </c>
      <c r="DI41" s="16">
        <v>0.26429999999999998</v>
      </c>
      <c r="DJ41" s="16">
        <v>0.26429999999999998</v>
      </c>
      <c r="DK41" s="16">
        <v>0.26429999999999998</v>
      </c>
      <c r="DL41" s="16">
        <v>0.26429999999999998</v>
      </c>
      <c r="DM41" s="16">
        <v>0.26429999999999998</v>
      </c>
      <c r="DN41" s="16">
        <v>0.26429999999999998</v>
      </c>
      <c r="DO41" s="16">
        <v>0.26429999999999998</v>
      </c>
      <c r="DP41" s="16">
        <v>0.26429999999999998</v>
      </c>
      <c r="DQ41" s="16">
        <v>0.26429999999999998</v>
      </c>
      <c r="DR41" s="16">
        <v>0.26429999999999998</v>
      </c>
      <c r="DS41" s="16">
        <v>0.26429999999999998</v>
      </c>
      <c r="DT41" s="16">
        <v>0.26429999999999998</v>
      </c>
      <c r="DU41" s="16">
        <v>0.26429999999999998</v>
      </c>
      <c r="DV41" s="16">
        <v>0.26429999999999998</v>
      </c>
      <c r="DW41" s="16">
        <v>0.26429999999999998</v>
      </c>
      <c r="DX41" s="16">
        <v>0.26429999999999998</v>
      </c>
      <c r="DY41" s="16">
        <v>0.26429999999999998</v>
      </c>
      <c r="DZ41" s="16">
        <v>0.26429999999999998</v>
      </c>
      <c r="EA41" s="16">
        <v>0.26429999999999998</v>
      </c>
      <c r="EB41" s="16">
        <v>0.26429999999999998</v>
      </c>
      <c r="EC41" s="16">
        <v>0.26429999999999998</v>
      </c>
      <c r="ED41" s="16">
        <v>0.26429999999999998</v>
      </c>
      <c r="EE41" s="16">
        <v>0.26429999999999998</v>
      </c>
      <c r="EF41" s="16">
        <v>0.26429999999999998</v>
      </c>
      <c r="EG41" s="16">
        <v>0.26429999999999998</v>
      </c>
      <c r="EH41" s="16">
        <v>0.26429999999999998</v>
      </c>
      <c r="EI41" s="16">
        <v>0.26429999999999998</v>
      </c>
      <c r="EJ41" s="16">
        <v>0.26429999999999998</v>
      </c>
      <c r="EK41" s="16">
        <v>0.26429999999999998</v>
      </c>
      <c r="EL41" s="16">
        <v>0.26429999999999998</v>
      </c>
      <c r="EM41" s="16">
        <v>0.26429999999999998</v>
      </c>
      <c r="EN41" s="16">
        <v>0.26429999999999998</v>
      </c>
      <c r="EO41" s="16">
        <v>0.26429999999999998</v>
      </c>
      <c r="EP41" s="16">
        <v>0.26429999999999998</v>
      </c>
      <c r="EQ41" s="16">
        <v>0.26429999999999998</v>
      </c>
      <c r="ER41" s="16">
        <v>0.26429999999999998</v>
      </c>
      <c r="ES41" s="16">
        <v>0.26429999999999998</v>
      </c>
      <c r="ET41" s="16">
        <v>0.26429999999999998</v>
      </c>
      <c r="EU41" s="16">
        <v>0.26429999999999998</v>
      </c>
      <c r="EV41" s="16">
        <v>0.26429999999999998</v>
      </c>
      <c r="EW41" s="16">
        <v>0.26429999999999998</v>
      </c>
      <c r="EX41" s="16">
        <v>0.26429999999999998</v>
      </c>
      <c r="EY41" s="16">
        <v>0.26429999999999998</v>
      </c>
      <c r="EZ41" s="16">
        <v>0.26429999999999998</v>
      </c>
      <c r="FA41" s="16">
        <v>0.26429999999999998</v>
      </c>
      <c r="FB41" s="16">
        <v>0.26429999999999998</v>
      </c>
      <c r="FC41" s="16">
        <v>0.26429999999999998</v>
      </c>
      <c r="FD41" s="16">
        <v>0.26429999999999998</v>
      </c>
      <c r="FE41" s="16">
        <v>0.26429999999999998</v>
      </c>
      <c r="FF41" s="16">
        <v>0.26429999999999998</v>
      </c>
      <c r="FG41" s="16">
        <v>0.26429999999999998</v>
      </c>
      <c r="FH41" s="16">
        <v>0.26429999999999998</v>
      </c>
      <c r="FI41" s="16">
        <v>0.26429999999999998</v>
      </c>
      <c r="FJ41" s="16">
        <v>0.26429999999999998</v>
      </c>
      <c r="FK41" s="16">
        <v>0.26429999999999998</v>
      </c>
      <c r="FL41" s="16">
        <v>0.26429999999999998</v>
      </c>
      <c r="FM41" s="16">
        <v>0.26429999999999998</v>
      </c>
      <c r="FN41" s="16">
        <v>0.26429999999999998</v>
      </c>
      <c r="FO41" s="16">
        <v>0.26429999999999998</v>
      </c>
      <c r="FP41" s="16">
        <v>0.26429999999999998</v>
      </c>
      <c r="FQ41" s="16">
        <v>0.26429999999999998</v>
      </c>
      <c r="FR41" s="16">
        <v>0.26429999999999998</v>
      </c>
      <c r="FS41" s="16">
        <v>0.26429999999999998</v>
      </c>
      <c r="FT41" s="16">
        <v>0.26429999999999998</v>
      </c>
      <c r="FU41" s="16">
        <v>0.26429999999999998</v>
      </c>
      <c r="FV41" s="16">
        <v>0.26429999999999998</v>
      </c>
      <c r="FW41" s="16">
        <v>0.26429999999999998</v>
      </c>
      <c r="FX41" s="16">
        <v>0.26429999999999998</v>
      </c>
      <c r="FY41" s="16">
        <v>0.26429999999999998</v>
      </c>
      <c r="FZ41" s="16">
        <v>0.26429999999999998</v>
      </c>
      <c r="GA41" s="16">
        <v>0.26429999999999998</v>
      </c>
      <c r="GB41" s="16">
        <v>0.26429999999999998</v>
      </c>
      <c r="GC41" s="16">
        <v>0.26429999999999998</v>
      </c>
      <c r="GD41" s="16">
        <v>0.26429999999999998</v>
      </c>
      <c r="GE41" s="16">
        <v>0.26429999999999998</v>
      </c>
      <c r="GF41" s="16">
        <v>0.26429999999999998</v>
      </c>
      <c r="GG41" s="16">
        <v>0.26429999999999998</v>
      </c>
      <c r="GH41" s="16">
        <v>0.26429999999999998</v>
      </c>
      <c r="GI41" s="16">
        <v>0.26429999999999998</v>
      </c>
      <c r="GJ41" s="16">
        <v>0.26429999999999998</v>
      </c>
      <c r="GK41" s="16">
        <v>0.26429999999999998</v>
      </c>
      <c r="GL41" s="16">
        <v>0.26429999999999998</v>
      </c>
      <c r="GM41" s="16">
        <v>0.26429999999999998</v>
      </c>
      <c r="GN41" s="16">
        <v>0.26429999999999998</v>
      </c>
      <c r="GO41" s="16">
        <v>0.26429999999999998</v>
      </c>
      <c r="GP41" s="16">
        <v>0.26429999999999998</v>
      </c>
      <c r="GQ41" s="16">
        <v>0.26429999999999998</v>
      </c>
    </row>
    <row r="42" spans="1:199" x14ac:dyDescent="0.2">
      <c r="A42" s="16">
        <v>41</v>
      </c>
      <c r="B42" s="16">
        <v>1</v>
      </c>
      <c r="C42" s="16">
        <v>1</v>
      </c>
      <c r="D42" s="16">
        <v>1</v>
      </c>
      <c r="E42" s="16">
        <v>1</v>
      </c>
      <c r="F42" s="16">
        <v>0.98280000000000001</v>
      </c>
      <c r="G42" s="16">
        <v>1.0611999999999999</v>
      </c>
      <c r="H42" s="16">
        <v>1.042</v>
      </c>
      <c r="I42" s="16">
        <v>0.98599999999999999</v>
      </c>
      <c r="J42" s="16">
        <v>0.94989999999999997</v>
      </c>
      <c r="K42" s="16">
        <v>0.91479999999999995</v>
      </c>
      <c r="L42" s="16">
        <v>0.88060000000000005</v>
      </c>
      <c r="M42" s="16">
        <v>0.86470000000000002</v>
      </c>
      <c r="N42" s="16">
        <v>0.84909999999999997</v>
      </c>
      <c r="O42" s="16">
        <v>0.8337</v>
      </c>
      <c r="P42" s="16">
        <v>0.81859999999999999</v>
      </c>
      <c r="Q42" s="16">
        <v>0.80379999999999996</v>
      </c>
      <c r="R42" s="16">
        <v>0.7893</v>
      </c>
      <c r="S42" s="16">
        <v>0.77500000000000002</v>
      </c>
      <c r="T42" s="16">
        <v>0.76100000000000001</v>
      </c>
      <c r="U42" s="16">
        <v>0.74729999999999996</v>
      </c>
      <c r="V42" s="16">
        <v>0.73419999999999996</v>
      </c>
      <c r="W42" s="16">
        <v>0.7218</v>
      </c>
      <c r="X42" s="16">
        <v>0.71009999999999995</v>
      </c>
      <c r="Y42" s="16">
        <v>0.69920000000000004</v>
      </c>
      <c r="Z42" s="16">
        <v>0.68910000000000005</v>
      </c>
      <c r="AA42" s="16">
        <v>0.67969999999999997</v>
      </c>
      <c r="AB42" s="16">
        <v>0.67090000000000005</v>
      </c>
      <c r="AC42" s="16">
        <v>0.66239999999999999</v>
      </c>
      <c r="AD42" s="16">
        <v>0.65410000000000001</v>
      </c>
      <c r="AE42" s="16">
        <v>0.64600000000000002</v>
      </c>
      <c r="AF42" s="16">
        <v>0.63790000000000002</v>
      </c>
      <c r="AG42" s="16">
        <v>0.62990000000000002</v>
      </c>
      <c r="AH42" s="16">
        <v>0.62209999999999999</v>
      </c>
      <c r="AI42" s="16">
        <v>0.61429999999999996</v>
      </c>
      <c r="AJ42" s="16">
        <v>0.60660000000000003</v>
      </c>
      <c r="AK42" s="16">
        <v>0.59899999999999998</v>
      </c>
      <c r="AL42" s="16">
        <v>0.59160000000000001</v>
      </c>
      <c r="AM42" s="16">
        <v>0.58420000000000005</v>
      </c>
      <c r="AN42" s="16">
        <v>0.57689999999999997</v>
      </c>
      <c r="AO42" s="16">
        <v>0.56969999999999998</v>
      </c>
      <c r="AP42" s="16">
        <v>0.56259999999999999</v>
      </c>
      <c r="AQ42" s="16">
        <v>0.55549999999999999</v>
      </c>
      <c r="AR42" s="16">
        <v>0.54859999999999998</v>
      </c>
      <c r="AS42" s="16">
        <v>0.54169999999999996</v>
      </c>
      <c r="AT42" s="16">
        <v>0.53500000000000003</v>
      </c>
      <c r="AU42" s="16">
        <v>0.52829999999999999</v>
      </c>
      <c r="AV42" s="16">
        <v>0.52170000000000005</v>
      </c>
      <c r="AW42" s="16">
        <v>0.51519999999999999</v>
      </c>
      <c r="AX42" s="16">
        <v>0.50870000000000004</v>
      </c>
      <c r="AY42" s="16">
        <v>0.50239999999999996</v>
      </c>
      <c r="AZ42" s="16">
        <v>0.49609999999999999</v>
      </c>
      <c r="BA42" s="16">
        <v>0.4899</v>
      </c>
      <c r="BB42" s="16">
        <v>0.48380000000000001</v>
      </c>
      <c r="BC42" s="16">
        <v>0.47770000000000001</v>
      </c>
      <c r="BD42" s="16">
        <v>0.4718</v>
      </c>
      <c r="BE42" s="16">
        <v>0.46589999999999998</v>
      </c>
      <c r="BF42" s="16">
        <v>0.46</v>
      </c>
      <c r="BG42" s="16">
        <v>0.45429999999999998</v>
      </c>
      <c r="BH42" s="16">
        <v>0.4486</v>
      </c>
      <c r="BI42" s="16">
        <v>0.443</v>
      </c>
      <c r="BJ42" s="16">
        <v>0.4375</v>
      </c>
      <c r="BK42" s="16">
        <v>0.432</v>
      </c>
      <c r="BL42" s="16">
        <v>0.42659999999999998</v>
      </c>
      <c r="BM42" s="16">
        <v>0.42130000000000001</v>
      </c>
      <c r="BN42" s="16">
        <v>0.41599999999999998</v>
      </c>
      <c r="BO42" s="16">
        <v>0.4108</v>
      </c>
      <c r="BP42" s="16">
        <v>0.40570000000000001</v>
      </c>
      <c r="BQ42" s="16">
        <v>0.40060000000000001</v>
      </c>
      <c r="BR42" s="16">
        <v>0.39560000000000001</v>
      </c>
      <c r="BS42" s="16">
        <v>0.39069999999999999</v>
      </c>
      <c r="BT42" s="16">
        <v>0.38579999999999998</v>
      </c>
      <c r="BU42" s="16">
        <v>0.38100000000000001</v>
      </c>
      <c r="BV42" s="16">
        <v>0.37619999999999998</v>
      </c>
      <c r="BW42" s="16">
        <v>0.3715</v>
      </c>
      <c r="BX42" s="16">
        <v>0.3669</v>
      </c>
      <c r="BY42" s="16">
        <v>0.36230000000000001</v>
      </c>
      <c r="BZ42" s="16">
        <v>0.35780000000000001</v>
      </c>
      <c r="CA42" s="16">
        <v>0.3533</v>
      </c>
      <c r="CB42" s="16">
        <v>0.34889999999999999</v>
      </c>
      <c r="CC42" s="16">
        <v>0.34449999999999997</v>
      </c>
      <c r="CD42" s="16">
        <v>0.3402</v>
      </c>
      <c r="CE42" s="16">
        <v>0.33600000000000002</v>
      </c>
      <c r="CF42" s="16">
        <v>0.33179999999999998</v>
      </c>
      <c r="CG42" s="16">
        <v>0.3276</v>
      </c>
      <c r="CH42" s="16">
        <v>0.32350000000000001</v>
      </c>
      <c r="CI42" s="16">
        <v>0.31950000000000001</v>
      </c>
      <c r="CJ42" s="16">
        <v>0.3155</v>
      </c>
      <c r="CK42" s="16">
        <v>0.3115</v>
      </c>
      <c r="CL42" s="16">
        <v>0.30769999999999997</v>
      </c>
      <c r="CM42" s="16">
        <v>0.30380000000000001</v>
      </c>
      <c r="CN42" s="16">
        <v>0.3</v>
      </c>
      <c r="CO42" s="16">
        <v>0.29630000000000001</v>
      </c>
      <c r="CP42" s="16">
        <v>0.29260000000000003</v>
      </c>
      <c r="CQ42" s="16">
        <v>0.28889999999999999</v>
      </c>
      <c r="CR42" s="16">
        <v>0.2853</v>
      </c>
      <c r="CS42" s="16">
        <v>0.28170000000000001</v>
      </c>
      <c r="CT42" s="16">
        <v>0.2782</v>
      </c>
      <c r="CU42" s="16">
        <v>0.2747</v>
      </c>
      <c r="CV42" s="16">
        <v>0.27129999999999999</v>
      </c>
      <c r="CW42" s="16">
        <v>0.26790000000000003</v>
      </c>
      <c r="CX42" s="16">
        <v>0.2646</v>
      </c>
      <c r="CY42" s="16">
        <v>0.2646</v>
      </c>
      <c r="CZ42" s="16">
        <v>0.2646</v>
      </c>
      <c r="DA42" s="16">
        <v>0.2646</v>
      </c>
      <c r="DB42" s="16">
        <v>0.2646</v>
      </c>
      <c r="DC42" s="16">
        <v>0.2646</v>
      </c>
      <c r="DD42" s="16">
        <v>0.2646</v>
      </c>
      <c r="DE42" s="16">
        <v>0.2646</v>
      </c>
      <c r="DF42" s="16">
        <v>0.2646</v>
      </c>
      <c r="DG42" s="16">
        <v>0.2646</v>
      </c>
      <c r="DH42" s="16">
        <v>0.2646</v>
      </c>
      <c r="DI42" s="16">
        <v>0.2646</v>
      </c>
      <c r="DJ42" s="16">
        <v>0.2646</v>
      </c>
      <c r="DK42" s="16">
        <v>0.2646</v>
      </c>
      <c r="DL42" s="16">
        <v>0.2646</v>
      </c>
      <c r="DM42" s="16">
        <v>0.2646</v>
      </c>
      <c r="DN42" s="16">
        <v>0.2646</v>
      </c>
      <c r="DO42" s="16">
        <v>0.2646</v>
      </c>
      <c r="DP42" s="16">
        <v>0.2646</v>
      </c>
      <c r="DQ42" s="16">
        <v>0.2646</v>
      </c>
      <c r="DR42" s="16">
        <v>0.2646</v>
      </c>
      <c r="DS42" s="16">
        <v>0.2646</v>
      </c>
      <c r="DT42" s="16">
        <v>0.2646</v>
      </c>
      <c r="DU42" s="16">
        <v>0.2646</v>
      </c>
      <c r="DV42" s="16">
        <v>0.2646</v>
      </c>
      <c r="DW42" s="16">
        <v>0.2646</v>
      </c>
      <c r="DX42" s="16">
        <v>0.2646</v>
      </c>
      <c r="DY42" s="16">
        <v>0.2646</v>
      </c>
      <c r="DZ42" s="16">
        <v>0.2646</v>
      </c>
      <c r="EA42" s="16">
        <v>0.2646</v>
      </c>
      <c r="EB42" s="16">
        <v>0.2646</v>
      </c>
      <c r="EC42" s="16">
        <v>0.2646</v>
      </c>
      <c r="ED42" s="16">
        <v>0.2646</v>
      </c>
      <c r="EE42" s="16">
        <v>0.2646</v>
      </c>
      <c r="EF42" s="16">
        <v>0.2646</v>
      </c>
      <c r="EG42" s="16">
        <v>0.2646</v>
      </c>
      <c r="EH42" s="16">
        <v>0.2646</v>
      </c>
      <c r="EI42" s="16">
        <v>0.2646</v>
      </c>
      <c r="EJ42" s="16">
        <v>0.2646</v>
      </c>
      <c r="EK42" s="16">
        <v>0.2646</v>
      </c>
      <c r="EL42" s="16">
        <v>0.2646</v>
      </c>
      <c r="EM42" s="16">
        <v>0.2646</v>
      </c>
      <c r="EN42" s="16">
        <v>0.2646</v>
      </c>
      <c r="EO42" s="16">
        <v>0.2646</v>
      </c>
      <c r="EP42" s="16">
        <v>0.2646</v>
      </c>
      <c r="EQ42" s="16">
        <v>0.2646</v>
      </c>
      <c r="ER42" s="16">
        <v>0.2646</v>
      </c>
      <c r="ES42" s="16">
        <v>0.2646</v>
      </c>
      <c r="ET42" s="16">
        <v>0.2646</v>
      </c>
      <c r="EU42" s="16">
        <v>0.2646</v>
      </c>
      <c r="EV42" s="16">
        <v>0.2646</v>
      </c>
      <c r="EW42" s="16">
        <v>0.2646</v>
      </c>
      <c r="EX42" s="16">
        <v>0.2646</v>
      </c>
      <c r="EY42" s="16">
        <v>0.2646</v>
      </c>
      <c r="EZ42" s="16">
        <v>0.2646</v>
      </c>
      <c r="FA42" s="16">
        <v>0.2646</v>
      </c>
      <c r="FB42" s="16">
        <v>0.2646</v>
      </c>
      <c r="FC42" s="16">
        <v>0.2646</v>
      </c>
      <c r="FD42" s="16">
        <v>0.2646</v>
      </c>
      <c r="FE42" s="16">
        <v>0.2646</v>
      </c>
      <c r="FF42" s="16">
        <v>0.2646</v>
      </c>
      <c r="FG42" s="16">
        <v>0.2646</v>
      </c>
      <c r="FH42" s="16">
        <v>0.2646</v>
      </c>
      <c r="FI42" s="16">
        <v>0.2646</v>
      </c>
      <c r="FJ42" s="16">
        <v>0.2646</v>
      </c>
      <c r="FK42" s="16">
        <v>0.2646</v>
      </c>
      <c r="FL42" s="16">
        <v>0.2646</v>
      </c>
      <c r="FM42" s="16">
        <v>0.2646</v>
      </c>
      <c r="FN42" s="16">
        <v>0.2646</v>
      </c>
      <c r="FO42" s="16">
        <v>0.2646</v>
      </c>
      <c r="FP42" s="16">
        <v>0.2646</v>
      </c>
      <c r="FQ42" s="16">
        <v>0.2646</v>
      </c>
      <c r="FR42" s="16">
        <v>0.2646</v>
      </c>
      <c r="FS42" s="16">
        <v>0.2646</v>
      </c>
      <c r="FT42" s="16">
        <v>0.2646</v>
      </c>
      <c r="FU42" s="16">
        <v>0.2646</v>
      </c>
      <c r="FV42" s="16">
        <v>0.2646</v>
      </c>
      <c r="FW42" s="16">
        <v>0.2646</v>
      </c>
      <c r="FX42" s="16">
        <v>0.2646</v>
      </c>
      <c r="FY42" s="16">
        <v>0.2646</v>
      </c>
      <c r="FZ42" s="16">
        <v>0.2646</v>
      </c>
      <c r="GA42" s="16">
        <v>0.2646</v>
      </c>
      <c r="GB42" s="16">
        <v>0.2646</v>
      </c>
      <c r="GC42" s="16">
        <v>0.2646</v>
      </c>
      <c r="GD42" s="16">
        <v>0.2646</v>
      </c>
      <c r="GE42" s="16">
        <v>0.2646</v>
      </c>
      <c r="GF42" s="16">
        <v>0.2646</v>
      </c>
      <c r="GG42" s="16">
        <v>0.2646</v>
      </c>
      <c r="GH42" s="16">
        <v>0.2646</v>
      </c>
      <c r="GI42" s="16">
        <v>0.2646</v>
      </c>
      <c r="GJ42" s="16">
        <v>0.2646</v>
      </c>
      <c r="GK42" s="16">
        <v>0.2646</v>
      </c>
      <c r="GL42" s="16">
        <v>0.2646</v>
      </c>
      <c r="GM42" s="16">
        <v>0.2646</v>
      </c>
      <c r="GN42" s="16">
        <v>0.2646</v>
      </c>
      <c r="GO42" s="16">
        <v>0.2646</v>
      </c>
      <c r="GP42" s="16">
        <v>0.2646</v>
      </c>
      <c r="GQ42" s="16">
        <v>0.2646</v>
      </c>
    </row>
    <row r="43" spans="1:199" x14ac:dyDescent="0.2">
      <c r="A43" s="16">
        <v>42</v>
      </c>
      <c r="B43" s="16">
        <v>1</v>
      </c>
      <c r="C43" s="16">
        <v>1</v>
      </c>
      <c r="D43" s="16">
        <v>1</v>
      </c>
      <c r="E43" s="16">
        <v>1</v>
      </c>
      <c r="F43" s="16">
        <v>0.98370000000000002</v>
      </c>
      <c r="G43" s="16">
        <v>1.0633999999999999</v>
      </c>
      <c r="H43" s="16">
        <v>1.0439000000000001</v>
      </c>
      <c r="I43" s="16">
        <v>0.98780000000000001</v>
      </c>
      <c r="J43" s="16">
        <v>0.9516</v>
      </c>
      <c r="K43" s="16">
        <v>0.91639999999999999</v>
      </c>
      <c r="L43" s="16">
        <v>0.88219999999999998</v>
      </c>
      <c r="M43" s="16">
        <v>0.86629999999999996</v>
      </c>
      <c r="N43" s="16">
        <v>0.85060000000000002</v>
      </c>
      <c r="O43" s="16">
        <v>0.83520000000000005</v>
      </c>
      <c r="P43" s="16">
        <v>0.82010000000000005</v>
      </c>
      <c r="Q43" s="16">
        <v>0.80530000000000002</v>
      </c>
      <c r="R43" s="16">
        <v>0.79069999999999996</v>
      </c>
      <c r="S43" s="16">
        <v>0.77639999999999998</v>
      </c>
      <c r="T43" s="16">
        <v>0.76239999999999997</v>
      </c>
      <c r="U43" s="16">
        <v>0.74870000000000003</v>
      </c>
      <c r="V43" s="16">
        <v>0.73550000000000004</v>
      </c>
      <c r="W43" s="16">
        <v>0.72309999999999997</v>
      </c>
      <c r="X43" s="16">
        <v>0.71140000000000003</v>
      </c>
      <c r="Y43" s="16">
        <v>0.70050000000000001</v>
      </c>
      <c r="Z43" s="16">
        <v>0.69040000000000001</v>
      </c>
      <c r="AA43" s="16">
        <v>0.68100000000000005</v>
      </c>
      <c r="AB43" s="16">
        <v>0.67210000000000003</v>
      </c>
      <c r="AC43" s="16">
        <v>0.66359999999999997</v>
      </c>
      <c r="AD43" s="16">
        <v>0.65529999999999999</v>
      </c>
      <c r="AE43" s="16">
        <v>0.6472</v>
      </c>
      <c r="AF43" s="16">
        <v>0.6391</v>
      </c>
      <c r="AG43" s="16">
        <v>0.63109999999999999</v>
      </c>
      <c r="AH43" s="16">
        <v>0.62319999999999998</v>
      </c>
      <c r="AI43" s="16">
        <v>0.61539999999999995</v>
      </c>
      <c r="AJ43" s="16">
        <v>0.60770000000000002</v>
      </c>
      <c r="AK43" s="16">
        <v>0.60009999999999997</v>
      </c>
      <c r="AL43" s="16">
        <v>0.59260000000000002</v>
      </c>
      <c r="AM43" s="16">
        <v>0.58520000000000005</v>
      </c>
      <c r="AN43" s="16">
        <v>0.57789999999999997</v>
      </c>
      <c r="AO43" s="16">
        <v>0.57069999999999999</v>
      </c>
      <c r="AP43" s="16">
        <v>0.56359999999999999</v>
      </c>
      <c r="AQ43" s="16">
        <v>0.55649999999999999</v>
      </c>
      <c r="AR43" s="16">
        <v>0.54959999999999998</v>
      </c>
      <c r="AS43" s="16">
        <v>0.54269999999999996</v>
      </c>
      <c r="AT43" s="16">
        <v>0.53590000000000004</v>
      </c>
      <c r="AU43" s="16">
        <v>0.52929999999999999</v>
      </c>
      <c r="AV43" s="16">
        <v>0.52259999999999995</v>
      </c>
      <c r="AW43" s="16">
        <v>0.5161</v>
      </c>
      <c r="AX43" s="16">
        <v>0.50970000000000004</v>
      </c>
      <c r="AY43" s="16">
        <v>0.50329999999999997</v>
      </c>
      <c r="AZ43" s="16">
        <v>0.497</v>
      </c>
      <c r="BA43" s="16">
        <v>0.49080000000000001</v>
      </c>
      <c r="BB43" s="16">
        <v>0.48470000000000002</v>
      </c>
      <c r="BC43" s="16">
        <v>0.47860000000000003</v>
      </c>
      <c r="BD43" s="16">
        <v>0.47260000000000002</v>
      </c>
      <c r="BE43" s="16">
        <v>0.4667</v>
      </c>
      <c r="BF43" s="16">
        <v>0.46089999999999998</v>
      </c>
      <c r="BG43" s="16">
        <v>0.4551</v>
      </c>
      <c r="BH43" s="16">
        <v>0.44950000000000001</v>
      </c>
      <c r="BI43" s="16">
        <v>0.44379999999999997</v>
      </c>
      <c r="BJ43" s="16">
        <v>0.43830000000000002</v>
      </c>
      <c r="BK43" s="16">
        <v>0.43280000000000002</v>
      </c>
      <c r="BL43" s="16">
        <v>0.4274</v>
      </c>
      <c r="BM43" s="16">
        <v>0.42209999999999998</v>
      </c>
      <c r="BN43" s="16">
        <v>0.4168</v>
      </c>
      <c r="BO43" s="16">
        <v>0.41160000000000002</v>
      </c>
      <c r="BP43" s="16">
        <v>0.40649999999999997</v>
      </c>
      <c r="BQ43" s="16">
        <v>0.40139999999999998</v>
      </c>
      <c r="BR43" s="16">
        <v>0.39639999999999997</v>
      </c>
      <c r="BS43" s="16">
        <v>0.39140000000000003</v>
      </c>
      <c r="BT43" s="16">
        <v>0.38650000000000001</v>
      </c>
      <c r="BU43" s="16">
        <v>0.38169999999999998</v>
      </c>
      <c r="BV43" s="16">
        <v>0.37690000000000001</v>
      </c>
      <c r="BW43" s="16">
        <v>0.37219999999999998</v>
      </c>
      <c r="BX43" s="16">
        <v>0.36759999999999998</v>
      </c>
      <c r="BY43" s="16">
        <v>0.36299999999999999</v>
      </c>
      <c r="BZ43" s="16">
        <v>0.3584</v>
      </c>
      <c r="CA43" s="16">
        <v>0.35399999999999998</v>
      </c>
      <c r="CB43" s="16">
        <v>0.34949999999999998</v>
      </c>
      <c r="CC43" s="16">
        <v>0.34520000000000001</v>
      </c>
      <c r="CD43" s="16">
        <v>0.34079999999999999</v>
      </c>
      <c r="CE43" s="16">
        <v>0.33660000000000001</v>
      </c>
      <c r="CF43" s="16">
        <v>0.33239999999999997</v>
      </c>
      <c r="CG43" s="16">
        <v>0.32819999999999999</v>
      </c>
      <c r="CH43" s="16">
        <v>0.3241</v>
      </c>
      <c r="CI43" s="16">
        <v>0.3201</v>
      </c>
      <c r="CJ43" s="16">
        <v>0.31609999999999999</v>
      </c>
      <c r="CK43" s="16">
        <v>0.31209999999999999</v>
      </c>
      <c r="CL43" s="16">
        <v>0.30819999999999997</v>
      </c>
      <c r="CM43" s="16">
        <v>0.3044</v>
      </c>
      <c r="CN43" s="16">
        <v>0.30059999999999998</v>
      </c>
      <c r="CO43" s="16">
        <v>0.29680000000000001</v>
      </c>
      <c r="CP43" s="16">
        <v>0.29310000000000003</v>
      </c>
      <c r="CQ43" s="16">
        <v>0.28939999999999999</v>
      </c>
      <c r="CR43" s="16">
        <v>0.2858</v>
      </c>
      <c r="CS43" s="16">
        <v>0.2823</v>
      </c>
      <c r="CT43" s="16">
        <v>0.2787</v>
      </c>
      <c r="CU43" s="16">
        <v>0.2752</v>
      </c>
      <c r="CV43" s="16">
        <v>0.27179999999999999</v>
      </c>
      <c r="CW43" s="16">
        <v>0.26840000000000003</v>
      </c>
      <c r="CX43" s="16">
        <v>0.2651</v>
      </c>
      <c r="CY43" s="16">
        <v>0.2651</v>
      </c>
      <c r="CZ43" s="16">
        <v>0.2651</v>
      </c>
      <c r="DA43" s="16">
        <v>0.2651</v>
      </c>
      <c r="DB43" s="16">
        <v>0.2651</v>
      </c>
      <c r="DC43" s="16">
        <v>0.2651</v>
      </c>
      <c r="DD43" s="16">
        <v>0.2651</v>
      </c>
      <c r="DE43" s="16">
        <v>0.2651</v>
      </c>
      <c r="DF43" s="16">
        <v>0.2651</v>
      </c>
      <c r="DG43" s="16">
        <v>0.2651</v>
      </c>
      <c r="DH43" s="16">
        <v>0.2651</v>
      </c>
      <c r="DI43" s="16">
        <v>0.2651</v>
      </c>
      <c r="DJ43" s="16">
        <v>0.2651</v>
      </c>
      <c r="DK43" s="16">
        <v>0.2651</v>
      </c>
      <c r="DL43" s="16">
        <v>0.2651</v>
      </c>
      <c r="DM43" s="16">
        <v>0.2651</v>
      </c>
      <c r="DN43" s="16">
        <v>0.2651</v>
      </c>
      <c r="DO43" s="16">
        <v>0.2651</v>
      </c>
      <c r="DP43" s="16">
        <v>0.2651</v>
      </c>
      <c r="DQ43" s="16">
        <v>0.2651</v>
      </c>
      <c r="DR43" s="16">
        <v>0.2651</v>
      </c>
      <c r="DS43" s="16">
        <v>0.2651</v>
      </c>
      <c r="DT43" s="16">
        <v>0.2651</v>
      </c>
      <c r="DU43" s="16">
        <v>0.2651</v>
      </c>
      <c r="DV43" s="16">
        <v>0.2651</v>
      </c>
      <c r="DW43" s="16">
        <v>0.2651</v>
      </c>
      <c r="DX43" s="16">
        <v>0.2651</v>
      </c>
      <c r="DY43" s="16">
        <v>0.2651</v>
      </c>
      <c r="DZ43" s="16">
        <v>0.2651</v>
      </c>
      <c r="EA43" s="16">
        <v>0.2651</v>
      </c>
      <c r="EB43" s="16">
        <v>0.2651</v>
      </c>
      <c r="EC43" s="16">
        <v>0.2651</v>
      </c>
      <c r="ED43" s="16">
        <v>0.2651</v>
      </c>
      <c r="EE43" s="16">
        <v>0.2651</v>
      </c>
      <c r="EF43" s="16">
        <v>0.2651</v>
      </c>
      <c r="EG43" s="16">
        <v>0.2651</v>
      </c>
      <c r="EH43" s="16">
        <v>0.2651</v>
      </c>
      <c r="EI43" s="16">
        <v>0.2651</v>
      </c>
      <c r="EJ43" s="16">
        <v>0.2651</v>
      </c>
      <c r="EK43" s="16">
        <v>0.2651</v>
      </c>
      <c r="EL43" s="16">
        <v>0.2651</v>
      </c>
      <c r="EM43" s="16">
        <v>0.2651</v>
      </c>
      <c r="EN43" s="16">
        <v>0.2651</v>
      </c>
      <c r="EO43" s="16">
        <v>0.2651</v>
      </c>
      <c r="EP43" s="16">
        <v>0.2651</v>
      </c>
      <c r="EQ43" s="16">
        <v>0.2651</v>
      </c>
      <c r="ER43" s="16">
        <v>0.2651</v>
      </c>
      <c r="ES43" s="16">
        <v>0.2651</v>
      </c>
      <c r="ET43" s="16">
        <v>0.2651</v>
      </c>
      <c r="EU43" s="16">
        <v>0.2651</v>
      </c>
      <c r="EV43" s="16">
        <v>0.2651</v>
      </c>
      <c r="EW43" s="16">
        <v>0.2651</v>
      </c>
      <c r="EX43" s="16">
        <v>0.2651</v>
      </c>
      <c r="EY43" s="16">
        <v>0.2651</v>
      </c>
      <c r="EZ43" s="16">
        <v>0.2651</v>
      </c>
      <c r="FA43" s="16">
        <v>0.2651</v>
      </c>
      <c r="FB43" s="16">
        <v>0.2651</v>
      </c>
      <c r="FC43" s="16">
        <v>0.2651</v>
      </c>
      <c r="FD43" s="16">
        <v>0.2651</v>
      </c>
      <c r="FE43" s="16">
        <v>0.2651</v>
      </c>
      <c r="FF43" s="16">
        <v>0.2651</v>
      </c>
      <c r="FG43" s="16">
        <v>0.2651</v>
      </c>
      <c r="FH43" s="16">
        <v>0.2651</v>
      </c>
      <c r="FI43" s="16">
        <v>0.2651</v>
      </c>
      <c r="FJ43" s="16">
        <v>0.2651</v>
      </c>
      <c r="FK43" s="16">
        <v>0.2651</v>
      </c>
      <c r="FL43" s="16">
        <v>0.2651</v>
      </c>
      <c r="FM43" s="16">
        <v>0.2651</v>
      </c>
      <c r="FN43" s="16">
        <v>0.2651</v>
      </c>
      <c r="FO43" s="16">
        <v>0.2651</v>
      </c>
      <c r="FP43" s="16">
        <v>0.2651</v>
      </c>
      <c r="FQ43" s="16">
        <v>0.2651</v>
      </c>
      <c r="FR43" s="16">
        <v>0.2651</v>
      </c>
      <c r="FS43" s="16">
        <v>0.2651</v>
      </c>
      <c r="FT43" s="16">
        <v>0.2651</v>
      </c>
      <c r="FU43" s="16">
        <v>0.2651</v>
      </c>
      <c r="FV43" s="16">
        <v>0.2651</v>
      </c>
      <c r="FW43" s="16">
        <v>0.2651</v>
      </c>
      <c r="FX43" s="16">
        <v>0.2651</v>
      </c>
      <c r="FY43" s="16">
        <v>0.2651</v>
      </c>
      <c r="FZ43" s="16">
        <v>0.2651</v>
      </c>
      <c r="GA43" s="16">
        <v>0.2651</v>
      </c>
      <c r="GB43" s="16">
        <v>0.2651</v>
      </c>
      <c r="GC43" s="16">
        <v>0.2651</v>
      </c>
      <c r="GD43" s="16">
        <v>0.2651</v>
      </c>
      <c r="GE43" s="16">
        <v>0.2651</v>
      </c>
      <c r="GF43" s="16">
        <v>0.2651</v>
      </c>
      <c r="GG43" s="16">
        <v>0.2651</v>
      </c>
      <c r="GH43" s="16">
        <v>0.2651</v>
      </c>
      <c r="GI43" s="16">
        <v>0.2651</v>
      </c>
      <c r="GJ43" s="16">
        <v>0.2651</v>
      </c>
      <c r="GK43" s="16">
        <v>0.2651</v>
      </c>
      <c r="GL43" s="16">
        <v>0.2651</v>
      </c>
      <c r="GM43" s="16">
        <v>0.2651</v>
      </c>
      <c r="GN43" s="16">
        <v>0.2651</v>
      </c>
      <c r="GO43" s="16">
        <v>0.2651</v>
      </c>
      <c r="GP43" s="16">
        <v>0.2651</v>
      </c>
      <c r="GQ43" s="16">
        <v>0.2651</v>
      </c>
    </row>
    <row r="44" spans="1:199" x14ac:dyDescent="0.2">
      <c r="A44" s="16">
        <v>43</v>
      </c>
      <c r="B44" s="16">
        <v>1</v>
      </c>
      <c r="C44" s="16">
        <v>1</v>
      </c>
      <c r="D44" s="16">
        <v>1</v>
      </c>
      <c r="E44" s="16">
        <v>1</v>
      </c>
      <c r="F44" s="16">
        <v>0.98360000000000003</v>
      </c>
      <c r="G44" s="16">
        <v>1.0643</v>
      </c>
      <c r="H44" s="16">
        <v>1.0458000000000001</v>
      </c>
      <c r="I44" s="16">
        <v>0.98929999999999996</v>
      </c>
      <c r="J44" s="16">
        <v>0.95309999999999995</v>
      </c>
      <c r="K44" s="16">
        <v>0.91790000000000005</v>
      </c>
      <c r="L44" s="16">
        <v>0.88360000000000005</v>
      </c>
      <c r="M44" s="16">
        <v>0.86760000000000004</v>
      </c>
      <c r="N44" s="16">
        <v>0.85189999999999999</v>
      </c>
      <c r="O44" s="16">
        <v>0.83650000000000002</v>
      </c>
      <c r="P44" s="16">
        <v>0.82140000000000002</v>
      </c>
      <c r="Q44" s="16">
        <v>0.80659999999999998</v>
      </c>
      <c r="R44" s="16">
        <v>0.79200000000000004</v>
      </c>
      <c r="S44" s="16">
        <v>0.77759999999999996</v>
      </c>
      <c r="T44" s="16">
        <v>0.76359999999999995</v>
      </c>
      <c r="U44" s="16">
        <v>0.74990000000000001</v>
      </c>
      <c r="V44" s="16">
        <v>0.73670000000000002</v>
      </c>
      <c r="W44" s="16">
        <v>0.72419999999999995</v>
      </c>
      <c r="X44" s="16">
        <v>0.71250000000000002</v>
      </c>
      <c r="Y44" s="16">
        <v>0.7016</v>
      </c>
      <c r="Z44" s="16">
        <v>0.6915</v>
      </c>
      <c r="AA44" s="16">
        <v>0.68210000000000004</v>
      </c>
      <c r="AB44" s="16">
        <v>0.67320000000000002</v>
      </c>
      <c r="AC44" s="16">
        <v>0.66469999999999996</v>
      </c>
      <c r="AD44" s="16">
        <v>0.65639999999999998</v>
      </c>
      <c r="AE44" s="16">
        <v>0.6482</v>
      </c>
      <c r="AF44" s="16">
        <v>0.6401</v>
      </c>
      <c r="AG44" s="16">
        <v>0.6321</v>
      </c>
      <c r="AH44" s="16">
        <v>0.62419999999999998</v>
      </c>
      <c r="AI44" s="16">
        <v>0.61639999999999995</v>
      </c>
      <c r="AJ44" s="16">
        <v>0.60870000000000002</v>
      </c>
      <c r="AK44" s="16">
        <v>0.60109999999999997</v>
      </c>
      <c r="AL44" s="16">
        <v>0.59360000000000002</v>
      </c>
      <c r="AM44" s="16">
        <v>0.58620000000000005</v>
      </c>
      <c r="AN44" s="16">
        <v>0.57889999999999997</v>
      </c>
      <c r="AO44" s="16">
        <v>0.5716</v>
      </c>
      <c r="AP44" s="16">
        <v>0.5645</v>
      </c>
      <c r="AQ44" s="16">
        <v>0.55740000000000001</v>
      </c>
      <c r="AR44" s="16">
        <v>0.55049999999999999</v>
      </c>
      <c r="AS44" s="16">
        <v>0.54359999999999997</v>
      </c>
      <c r="AT44" s="16">
        <v>0.53680000000000005</v>
      </c>
      <c r="AU44" s="16">
        <v>0.53010000000000002</v>
      </c>
      <c r="AV44" s="16">
        <v>0.52349999999999997</v>
      </c>
      <c r="AW44" s="16">
        <v>0.51690000000000003</v>
      </c>
      <c r="AX44" s="16">
        <v>0.51049999999999995</v>
      </c>
      <c r="AY44" s="16">
        <v>0.50409999999999999</v>
      </c>
      <c r="AZ44" s="16">
        <v>0.49780000000000002</v>
      </c>
      <c r="BA44" s="16">
        <v>0.49159999999999998</v>
      </c>
      <c r="BB44" s="16">
        <v>0.48549999999999999</v>
      </c>
      <c r="BC44" s="16">
        <v>0.47939999999999999</v>
      </c>
      <c r="BD44" s="16">
        <v>0.47339999999999999</v>
      </c>
      <c r="BE44" s="16">
        <v>0.46750000000000003</v>
      </c>
      <c r="BF44" s="16">
        <v>0.46160000000000001</v>
      </c>
      <c r="BG44" s="16">
        <v>0.45590000000000003</v>
      </c>
      <c r="BH44" s="16">
        <v>0.45019999999999999</v>
      </c>
      <c r="BI44" s="16">
        <v>0.4446</v>
      </c>
      <c r="BJ44" s="16">
        <v>0.439</v>
      </c>
      <c r="BK44" s="16">
        <v>0.4335</v>
      </c>
      <c r="BL44" s="16">
        <v>0.42809999999999998</v>
      </c>
      <c r="BM44" s="16">
        <v>0.42280000000000001</v>
      </c>
      <c r="BN44" s="16">
        <v>0.41749999999999998</v>
      </c>
      <c r="BO44" s="16">
        <v>0.4123</v>
      </c>
      <c r="BP44" s="16">
        <v>0.40710000000000002</v>
      </c>
      <c r="BQ44" s="16">
        <v>0.40200000000000002</v>
      </c>
      <c r="BR44" s="16">
        <v>0.39700000000000002</v>
      </c>
      <c r="BS44" s="16">
        <v>0.39200000000000002</v>
      </c>
      <c r="BT44" s="16">
        <v>0.3871</v>
      </c>
      <c r="BU44" s="16">
        <v>0.38229999999999997</v>
      </c>
      <c r="BV44" s="16">
        <v>0.3775</v>
      </c>
      <c r="BW44" s="16">
        <v>0.37280000000000002</v>
      </c>
      <c r="BX44" s="16">
        <v>0.36820000000000003</v>
      </c>
      <c r="BY44" s="16">
        <v>0.36359999999999998</v>
      </c>
      <c r="BZ44" s="16">
        <v>0.35899999999999999</v>
      </c>
      <c r="CA44" s="16">
        <v>0.35449999999999998</v>
      </c>
      <c r="CB44" s="16">
        <v>0.35010000000000002</v>
      </c>
      <c r="CC44" s="16">
        <v>0.34570000000000001</v>
      </c>
      <c r="CD44" s="16">
        <v>0.34139999999999998</v>
      </c>
      <c r="CE44" s="16">
        <v>0.33710000000000001</v>
      </c>
      <c r="CF44" s="16">
        <v>0.33289999999999997</v>
      </c>
      <c r="CG44" s="16">
        <v>0.32879999999999998</v>
      </c>
      <c r="CH44" s="16">
        <v>0.32469999999999999</v>
      </c>
      <c r="CI44" s="16">
        <v>0.3206</v>
      </c>
      <c r="CJ44" s="16">
        <v>0.31659999999999999</v>
      </c>
      <c r="CK44" s="16">
        <v>0.31259999999999999</v>
      </c>
      <c r="CL44" s="16">
        <v>0.30869999999999997</v>
      </c>
      <c r="CM44" s="16">
        <v>0.3049</v>
      </c>
      <c r="CN44" s="16">
        <v>0.30109999999999998</v>
      </c>
      <c r="CO44" s="16">
        <v>0.29730000000000001</v>
      </c>
      <c r="CP44" s="16">
        <v>0.29360000000000003</v>
      </c>
      <c r="CQ44" s="16">
        <v>0.28989999999999999</v>
      </c>
      <c r="CR44" s="16">
        <v>0.2863</v>
      </c>
      <c r="CS44" s="16">
        <v>0.28270000000000001</v>
      </c>
      <c r="CT44" s="16">
        <v>0.2792</v>
      </c>
      <c r="CU44" s="16">
        <v>0.2757</v>
      </c>
      <c r="CV44" s="16">
        <v>0.27229999999999999</v>
      </c>
      <c r="CW44" s="16">
        <v>0.26889999999999997</v>
      </c>
      <c r="CX44" s="16">
        <v>0.26550000000000001</v>
      </c>
      <c r="CY44" s="16">
        <v>0.26550000000000001</v>
      </c>
      <c r="CZ44" s="16">
        <v>0.26550000000000001</v>
      </c>
      <c r="DA44" s="16">
        <v>0.26550000000000001</v>
      </c>
      <c r="DB44" s="16">
        <v>0.26550000000000001</v>
      </c>
      <c r="DC44" s="16">
        <v>0.26550000000000001</v>
      </c>
      <c r="DD44" s="16">
        <v>0.26550000000000001</v>
      </c>
      <c r="DE44" s="16">
        <v>0.26550000000000001</v>
      </c>
      <c r="DF44" s="16">
        <v>0.26550000000000001</v>
      </c>
      <c r="DG44" s="16">
        <v>0.26550000000000001</v>
      </c>
      <c r="DH44" s="16">
        <v>0.26550000000000001</v>
      </c>
      <c r="DI44" s="16">
        <v>0.26550000000000001</v>
      </c>
      <c r="DJ44" s="16">
        <v>0.26550000000000001</v>
      </c>
      <c r="DK44" s="16">
        <v>0.26550000000000001</v>
      </c>
      <c r="DL44" s="16">
        <v>0.26550000000000001</v>
      </c>
      <c r="DM44" s="16">
        <v>0.26550000000000001</v>
      </c>
      <c r="DN44" s="16">
        <v>0.26550000000000001</v>
      </c>
      <c r="DO44" s="16">
        <v>0.26550000000000001</v>
      </c>
      <c r="DP44" s="16">
        <v>0.26550000000000001</v>
      </c>
      <c r="DQ44" s="16">
        <v>0.26550000000000001</v>
      </c>
      <c r="DR44" s="16">
        <v>0.26550000000000001</v>
      </c>
      <c r="DS44" s="16">
        <v>0.26550000000000001</v>
      </c>
      <c r="DT44" s="16">
        <v>0.26550000000000001</v>
      </c>
      <c r="DU44" s="16">
        <v>0.26550000000000001</v>
      </c>
      <c r="DV44" s="16">
        <v>0.26550000000000001</v>
      </c>
      <c r="DW44" s="16">
        <v>0.26550000000000001</v>
      </c>
      <c r="DX44" s="16">
        <v>0.26550000000000001</v>
      </c>
      <c r="DY44" s="16">
        <v>0.26550000000000001</v>
      </c>
      <c r="DZ44" s="16">
        <v>0.26550000000000001</v>
      </c>
      <c r="EA44" s="16">
        <v>0.26550000000000001</v>
      </c>
      <c r="EB44" s="16">
        <v>0.26550000000000001</v>
      </c>
      <c r="EC44" s="16">
        <v>0.26550000000000001</v>
      </c>
      <c r="ED44" s="16">
        <v>0.26550000000000001</v>
      </c>
      <c r="EE44" s="16">
        <v>0.26550000000000001</v>
      </c>
      <c r="EF44" s="16">
        <v>0.26550000000000001</v>
      </c>
      <c r="EG44" s="16">
        <v>0.26550000000000001</v>
      </c>
      <c r="EH44" s="16">
        <v>0.26550000000000001</v>
      </c>
      <c r="EI44" s="16">
        <v>0.26550000000000001</v>
      </c>
      <c r="EJ44" s="16">
        <v>0.26550000000000001</v>
      </c>
      <c r="EK44" s="16">
        <v>0.26550000000000001</v>
      </c>
      <c r="EL44" s="16">
        <v>0.26550000000000001</v>
      </c>
      <c r="EM44" s="16">
        <v>0.26550000000000001</v>
      </c>
      <c r="EN44" s="16">
        <v>0.26550000000000001</v>
      </c>
      <c r="EO44" s="16">
        <v>0.26550000000000001</v>
      </c>
      <c r="EP44" s="16">
        <v>0.26550000000000001</v>
      </c>
      <c r="EQ44" s="16">
        <v>0.26550000000000001</v>
      </c>
      <c r="ER44" s="16">
        <v>0.26550000000000001</v>
      </c>
      <c r="ES44" s="16">
        <v>0.26550000000000001</v>
      </c>
      <c r="ET44" s="16">
        <v>0.26550000000000001</v>
      </c>
      <c r="EU44" s="16">
        <v>0.26550000000000001</v>
      </c>
      <c r="EV44" s="16">
        <v>0.26550000000000001</v>
      </c>
      <c r="EW44" s="16">
        <v>0.26550000000000001</v>
      </c>
      <c r="EX44" s="16">
        <v>0.26550000000000001</v>
      </c>
      <c r="EY44" s="16">
        <v>0.26550000000000001</v>
      </c>
      <c r="EZ44" s="16">
        <v>0.26550000000000001</v>
      </c>
      <c r="FA44" s="16">
        <v>0.26550000000000001</v>
      </c>
      <c r="FB44" s="16">
        <v>0.26550000000000001</v>
      </c>
      <c r="FC44" s="16">
        <v>0.26550000000000001</v>
      </c>
      <c r="FD44" s="16">
        <v>0.26550000000000001</v>
      </c>
      <c r="FE44" s="16">
        <v>0.26550000000000001</v>
      </c>
      <c r="FF44" s="16">
        <v>0.26550000000000001</v>
      </c>
      <c r="FG44" s="16">
        <v>0.26550000000000001</v>
      </c>
      <c r="FH44" s="16">
        <v>0.26550000000000001</v>
      </c>
      <c r="FI44" s="16">
        <v>0.26550000000000001</v>
      </c>
      <c r="FJ44" s="16">
        <v>0.26550000000000001</v>
      </c>
      <c r="FK44" s="16">
        <v>0.26550000000000001</v>
      </c>
      <c r="FL44" s="16">
        <v>0.26550000000000001</v>
      </c>
      <c r="FM44" s="16">
        <v>0.26550000000000001</v>
      </c>
      <c r="FN44" s="16">
        <v>0.26550000000000001</v>
      </c>
      <c r="FO44" s="16">
        <v>0.26550000000000001</v>
      </c>
      <c r="FP44" s="16">
        <v>0.26550000000000001</v>
      </c>
      <c r="FQ44" s="16">
        <v>0.26550000000000001</v>
      </c>
      <c r="FR44" s="16">
        <v>0.26550000000000001</v>
      </c>
      <c r="FS44" s="16">
        <v>0.26550000000000001</v>
      </c>
      <c r="FT44" s="16">
        <v>0.26550000000000001</v>
      </c>
      <c r="FU44" s="16">
        <v>0.26550000000000001</v>
      </c>
      <c r="FV44" s="16">
        <v>0.26550000000000001</v>
      </c>
      <c r="FW44" s="16">
        <v>0.26550000000000001</v>
      </c>
      <c r="FX44" s="16">
        <v>0.26550000000000001</v>
      </c>
      <c r="FY44" s="16">
        <v>0.26550000000000001</v>
      </c>
      <c r="FZ44" s="16">
        <v>0.26550000000000001</v>
      </c>
      <c r="GA44" s="16">
        <v>0.26550000000000001</v>
      </c>
      <c r="GB44" s="16">
        <v>0.26550000000000001</v>
      </c>
      <c r="GC44" s="16">
        <v>0.26550000000000001</v>
      </c>
      <c r="GD44" s="16">
        <v>0.26550000000000001</v>
      </c>
      <c r="GE44" s="16">
        <v>0.26550000000000001</v>
      </c>
      <c r="GF44" s="16">
        <v>0.26550000000000001</v>
      </c>
      <c r="GG44" s="16">
        <v>0.26550000000000001</v>
      </c>
      <c r="GH44" s="16">
        <v>0.26550000000000001</v>
      </c>
      <c r="GI44" s="16">
        <v>0.26550000000000001</v>
      </c>
      <c r="GJ44" s="16">
        <v>0.26550000000000001</v>
      </c>
      <c r="GK44" s="16">
        <v>0.26550000000000001</v>
      </c>
      <c r="GL44" s="16">
        <v>0.26550000000000001</v>
      </c>
      <c r="GM44" s="16">
        <v>0.26550000000000001</v>
      </c>
      <c r="GN44" s="16">
        <v>0.26550000000000001</v>
      </c>
      <c r="GO44" s="16">
        <v>0.26550000000000001</v>
      </c>
      <c r="GP44" s="16">
        <v>0.26550000000000001</v>
      </c>
      <c r="GQ44" s="16">
        <v>0.26550000000000001</v>
      </c>
    </row>
    <row r="45" spans="1:199" x14ac:dyDescent="0.2">
      <c r="A45" s="16">
        <v>44</v>
      </c>
      <c r="B45" s="16">
        <v>1</v>
      </c>
      <c r="C45" s="16">
        <v>1</v>
      </c>
      <c r="D45" s="16">
        <v>1</v>
      </c>
      <c r="E45" s="16">
        <v>1</v>
      </c>
      <c r="F45" s="16">
        <v>0.98299999999999998</v>
      </c>
      <c r="G45" s="16">
        <v>1.0634999999999999</v>
      </c>
      <c r="H45" s="16">
        <v>1.0459000000000001</v>
      </c>
      <c r="I45" s="16">
        <v>0.99039999999999995</v>
      </c>
      <c r="J45" s="16">
        <v>0.95389999999999997</v>
      </c>
      <c r="K45" s="16">
        <v>0.91869999999999996</v>
      </c>
      <c r="L45" s="16">
        <v>0.88439999999999996</v>
      </c>
      <c r="M45" s="16">
        <v>0.86839999999999995</v>
      </c>
      <c r="N45" s="16">
        <v>0.85270000000000001</v>
      </c>
      <c r="O45" s="16">
        <v>0.83730000000000004</v>
      </c>
      <c r="P45" s="16">
        <v>0.82210000000000005</v>
      </c>
      <c r="Q45" s="16">
        <v>0.80720000000000003</v>
      </c>
      <c r="R45" s="16">
        <v>0.79259999999999997</v>
      </c>
      <c r="S45" s="16">
        <v>0.77829999999999999</v>
      </c>
      <c r="T45" s="16">
        <v>0.76419999999999999</v>
      </c>
      <c r="U45" s="16">
        <v>0.75049999999999994</v>
      </c>
      <c r="V45" s="16">
        <v>0.73740000000000006</v>
      </c>
      <c r="W45" s="16">
        <v>0.72489999999999999</v>
      </c>
      <c r="X45" s="16">
        <v>0.71319999999999995</v>
      </c>
      <c r="Y45" s="16">
        <v>0.70230000000000004</v>
      </c>
      <c r="Z45" s="16">
        <v>0.69210000000000005</v>
      </c>
      <c r="AA45" s="16">
        <v>0.68269999999999997</v>
      </c>
      <c r="AB45" s="16">
        <v>0.67379999999999995</v>
      </c>
      <c r="AC45" s="16">
        <v>0.6653</v>
      </c>
      <c r="AD45" s="16">
        <v>0.65700000000000003</v>
      </c>
      <c r="AE45" s="16">
        <v>0.64880000000000004</v>
      </c>
      <c r="AF45" s="16">
        <v>0.64070000000000005</v>
      </c>
      <c r="AG45" s="16">
        <v>0.63270000000000004</v>
      </c>
      <c r="AH45" s="16">
        <v>0.62480000000000002</v>
      </c>
      <c r="AI45" s="16">
        <v>0.61699999999999999</v>
      </c>
      <c r="AJ45" s="16">
        <v>0.60929999999999995</v>
      </c>
      <c r="AK45" s="16">
        <v>0.60160000000000002</v>
      </c>
      <c r="AL45" s="16">
        <v>0.59409999999999996</v>
      </c>
      <c r="AM45" s="16">
        <v>0.5867</v>
      </c>
      <c r="AN45" s="16">
        <v>0.57940000000000003</v>
      </c>
      <c r="AO45" s="16">
        <v>0.57210000000000005</v>
      </c>
      <c r="AP45" s="16">
        <v>0.56499999999999995</v>
      </c>
      <c r="AQ45" s="16">
        <v>0.55789999999999995</v>
      </c>
      <c r="AR45" s="16">
        <v>0.55100000000000005</v>
      </c>
      <c r="AS45" s="16">
        <v>0.54410000000000003</v>
      </c>
      <c r="AT45" s="16">
        <v>0.5373</v>
      </c>
      <c r="AU45" s="16">
        <v>0.53059999999999996</v>
      </c>
      <c r="AV45" s="16">
        <v>0.52400000000000002</v>
      </c>
      <c r="AW45" s="16">
        <v>0.51739999999999997</v>
      </c>
      <c r="AX45" s="16">
        <v>0.51090000000000002</v>
      </c>
      <c r="AY45" s="16">
        <v>0.50460000000000005</v>
      </c>
      <c r="AZ45" s="16">
        <v>0.49830000000000002</v>
      </c>
      <c r="BA45" s="16">
        <v>0.49199999999999999</v>
      </c>
      <c r="BB45" s="16">
        <v>0.4859</v>
      </c>
      <c r="BC45" s="16">
        <v>0.4798</v>
      </c>
      <c r="BD45" s="16">
        <v>0.4738</v>
      </c>
      <c r="BE45" s="16">
        <v>0.46789999999999998</v>
      </c>
      <c r="BF45" s="16">
        <v>0.46210000000000001</v>
      </c>
      <c r="BG45" s="16">
        <v>0.45629999999999998</v>
      </c>
      <c r="BH45" s="16">
        <v>0.4506</v>
      </c>
      <c r="BI45" s="16">
        <v>0.44500000000000001</v>
      </c>
      <c r="BJ45" s="16">
        <v>0.43940000000000001</v>
      </c>
      <c r="BK45" s="16">
        <v>0.43390000000000001</v>
      </c>
      <c r="BL45" s="16">
        <v>0.42849999999999999</v>
      </c>
      <c r="BM45" s="16">
        <v>0.42309999999999998</v>
      </c>
      <c r="BN45" s="16">
        <v>0.41789999999999999</v>
      </c>
      <c r="BO45" s="16">
        <v>0.41260000000000002</v>
      </c>
      <c r="BP45" s="16">
        <v>0.40749999999999997</v>
      </c>
      <c r="BQ45" s="16">
        <v>0.40239999999999998</v>
      </c>
      <c r="BR45" s="16">
        <v>0.39739999999999998</v>
      </c>
      <c r="BS45" s="16">
        <v>0.39240000000000003</v>
      </c>
      <c r="BT45" s="16">
        <v>0.38750000000000001</v>
      </c>
      <c r="BU45" s="16">
        <v>0.38269999999999998</v>
      </c>
      <c r="BV45" s="16">
        <v>0.37790000000000001</v>
      </c>
      <c r="BW45" s="16">
        <v>0.37319999999999998</v>
      </c>
      <c r="BX45" s="16">
        <v>0.36849999999999999</v>
      </c>
      <c r="BY45" s="16">
        <v>0.3639</v>
      </c>
      <c r="BZ45" s="16">
        <v>0.35930000000000001</v>
      </c>
      <c r="CA45" s="16">
        <v>0.35489999999999999</v>
      </c>
      <c r="CB45" s="16">
        <v>0.35039999999999999</v>
      </c>
      <c r="CC45" s="16">
        <v>0.34599999999999997</v>
      </c>
      <c r="CD45" s="16">
        <v>0.3417</v>
      </c>
      <c r="CE45" s="16">
        <v>0.33739999999999998</v>
      </c>
      <c r="CF45" s="16">
        <v>0.3332</v>
      </c>
      <c r="CG45" s="16">
        <v>0.3291</v>
      </c>
      <c r="CH45" s="16">
        <v>0.32500000000000001</v>
      </c>
      <c r="CI45" s="16">
        <v>0.32090000000000002</v>
      </c>
      <c r="CJ45" s="16">
        <v>0.31690000000000002</v>
      </c>
      <c r="CK45" s="16">
        <v>0.31290000000000001</v>
      </c>
      <c r="CL45" s="16">
        <v>0.309</v>
      </c>
      <c r="CM45" s="16">
        <v>0.30520000000000003</v>
      </c>
      <c r="CN45" s="16">
        <v>0.30130000000000001</v>
      </c>
      <c r="CO45" s="16">
        <v>0.29759999999999998</v>
      </c>
      <c r="CP45" s="16">
        <v>0.29389999999999999</v>
      </c>
      <c r="CQ45" s="16">
        <v>0.29020000000000001</v>
      </c>
      <c r="CR45" s="16">
        <v>0.28660000000000002</v>
      </c>
      <c r="CS45" s="16">
        <v>0.28299999999999997</v>
      </c>
      <c r="CT45" s="16">
        <v>0.27939999999999998</v>
      </c>
      <c r="CU45" s="16">
        <v>0.27600000000000002</v>
      </c>
      <c r="CV45" s="16">
        <v>0.27250000000000002</v>
      </c>
      <c r="CW45" s="16">
        <v>0.26910000000000001</v>
      </c>
      <c r="CX45" s="16">
        <v>0.26569999999999999</v>
      </c>
      <c r="CY45" s="16">
        <v>0.26569999999999999</v>
      </c>
      <c r="CZ45" s="16">
        <v>0.26569999999999999</v>
      </c>
      <c r="DA45" s="16">
        <v>0.26569999999999999</v>
      </c>
      <c r="DB45" s="16">
        <v>0.26569999999999999</v>
      </c>
      <c r="DC45" s="16">
        <v>0.26569999999999999</v>
      </c>
      <c r="DD45" s="16">
        <v>0.26569999999999999</v>
      </c>
      <c r="DE45" s="16">
        <v>0.26569999999999999</v>
      </c>
      <c r="DF45" s="16">
        <v>0.26569999999999999</v>
      </c>
      <c r="DG45" s="16">
        <v>0.26569999999999999</v>
      </c>
      <c r="DH45" s="16">
        <v>0.26569999999999999</v>
      </c>
      <c r="DI45" s="16">
        <v>0.26569999999999999</v>
      </c>
      <c r="DJ45" s="16">
        <v>0.26569999999999999</v>
      </c>
      <c r="DK45" s="16">
        <v>0.26569999999999999</v>
      </c>
      <c r="DL45" s="16">
        <v>0.26569999999999999</v>
      </c>
      <c r="DM45" s="16">
        <v>0.26569999999999999</v>
      </c>
      <c r="DN45" s="16">
        <v>0.26569999999999999</v>
      </c>
      <c r="DO45" s="16">
        <v>0.26569999999999999</v>
      </c>
      <c r="DP45" s="16">
        <v>0.26569999999999999</v>
      </c>
      <c r="DQ45" s="16">
        <v>0.26569999999999999</v>
      </c>
      <c r="DR45" s="16">
        <v>0.26569999999999999</v>
      </c>
      <c r="DS45" s="16">
        <v>0.26569999999999999</v>
      </c>
      <c r="DT45" s="16">
        <v>0.26569999999999999</v>
      </c>
      <c r="DU45" s="16">
        <v>0.26569999999999999</v>
      </c>
      <c r="DV45" s="16">
        <v>0.26569999999999999</v>
      </c>
      <c r="DW45" s="16">
        <v>0.26569999999999999</v>
      </c>
      <c r="DX45" s="16">
        <v>0.26569999999999999</v>
      </c>
      <c r="DY45" s="16">
        <v>0.26569999999999999</v>
      </c>
      <c r="DZ45" s="16">
        <v>0.26569999999999999</v>
      </c>
      <c r="EA45" s="16">
        <v>0.26569999999999999</v>
      </c>
      <c r="EB45" s="16">
        <v>0.26569999999999999</v>
      </c>
      <c r="EC45" s="16">
        <v>0.26569999999999999</v>
      </c>
      <c r="ED45" s="16">
        <v>0.26569999999999999</v>
      </c>
      <c r="EE45" s="16">
        <v>0.26569999999999999</v>
      </c>
      <c r="EF45" s="16">
        <v>0.26569999999999999</v>
      </c>
      <c r="EG45" s="16">
        <v>0.26569999999999999</v>
      </c>
      <c r="EH45" s="16">
        <v>0.26569999999999999</v>
      </c>
      <c r="EI45" s="16">
        <v>0.26569999999999999</v>
      </c>
      <c r="EJ45" s="16">
        <v>0.26569999999999999</v>
      </c>
      <c r="EK45" s="16">
        <v>0.26569999999999999</v>
      </c>
      <c r="EL45" s="16">
        <v>0.26569999999999999</v>
      </c>
      <c r="EM45" s="16">
        <v>0.26569999999999999</v>
      </c>
      <c r="EN45" s="16">
        <v>0.26569999999999999</v>
      </c>
      <c r="EO45" s="16">
        <v>0.26569999999999999</v>
      </c>
      <c r="EP45" s="16">
        <v>0.26569999999999999</v>
      </c>
      <c r="EQ45" s="16">
        <v>0.26569999999999999</v>
      </c>
      <c r="ER45" s="16">
        <v>0.26569999999999999</v>
      </c>
      <c r="ES45" s="16">
        <v>0.26569999999999999</v>
      </c>
      <c r="ET45" s="16">
        <v>0.26569999999999999</v>
      </c>
      <c r="EU45" s="16">
        <v>0.26569999999999999</v>
      </c>
      <c r="EV45" s="16">
        <v>0.26569999999999999</v>
      </c>
      <c r="EW45" s="16">
        <v>0.26569999999999999</v>
      </c>
      <c r="EX45" s="16">
        <v>0.26569999999999999</v>
      </c>
      <c r="EY45" s="16">
        <v>0.26569999999999999</v>
      </c>
      <c r="EZ45" s="16">
        <v>0.26569999999999999</v>
      </c>
      <c r="FA45" s="16">
        <v>0.26569999999999999</v>
      </c>
      <c r="FB45" s="16">
        <v>0.26569999999999999</v>
      </c>
      <c r="FC45" s="16">
        <v>0.26569999999999999</v>
      </c>
      <c r="FD45" s="16">
        <v>0.26569999999999999</v>
      </c>
      <c r="FE45" s="16">
        <v>0.26569999999999999</v>
      </c>
      <c r="FF45" s="16">
        <v>0.26569999999999999</v>
      </c>
      <c r="FG45" s="16">
        <v>0.26569999999999999</v>
      </c>
      <c r="FH45" s="16">
        <v>0.26569999999999999</v>
      </c>
      <c r="FI45" s="16">
        <v>0.26569999999999999</v>
      </c>
      <c r="FJ45" s="16">
        <v>0.26569999999999999</v>
      </c>
      <c r="FK45" s="16">
        <v>0.26569999999999999</v>
      </c>
      <c r="FL45" s="16">
        <v>0.26569999999999999</v>
      </c>
      <c r="FM45" s="16">
        <v>0.26569999999999999</v>
      </c>
      <c r="FN45" s="16">
        <v>0.26569999999999999</v>
      </c>
      <c r="FO45" s="16">
        <v>0.26569999999999999</v>
      </c>
      <c r="FP45" s="16">
        <v>0.26569999999999999</v>
      </c>
      <c r="FQ45" s="16">
        <v>0.26569999999999999</v>
      </c>
      <c r="FR45" s="16">
        <v>0.26569999999999999</v>
      </c>
      <c r="FS45" s="16">
        <v>0.26569999999999999</v>
      </c>
      <c r="FT45" s="16">
        <v>0.26569999999999999</v>
      </c>
      <c r="FU45" s="16">
        <v>0.26569999999999999</v>
      </c>
      <c r="FV45" s="16">
        <v>0.26569999999999999</v>
      </c>
      <c r="FW45" s="16">
        <v>0.26569999999999999</v>
      </c>
      <c r="FX45" s="16">
        <v>0.26569999999999999</v>
      </c>
      <c r="FY45" s="16">
        <v>0.26569999999999999</v>
      </c>
      <c r="FZ45" s="16">
        <v>0.26569999999999999</v>
      </c>
      <c r="GA45" s="16">
        <v>0.26569999999999999</v>
      </c>
      <c r="GB45" s="16">
        <v>0.26569999999999999</v>
      </c>
      <c r="GC45" s="16">
        <v>0.26569999999999999</v>
      </c>
      <c r="GD45" s="16">
        <v>0.26569999999999999</v>
      </c>
      <c r="GE45" s="16">
        <v>0.26569999999999999</v>
      </c>
      <c r="GF45" s="16">
        <v>0.26569999999999999</v>
      </c>
      <c r="GG45" s="16">
        <v>0.26569999999999999</v>
      </c>
      <c r="GH45" s="16">
        <v>0.26569999999999999</v>
      </c>
      <c r="GI45" s="16">
        <v>0.26569999999999999</v>
      </c>
      <c r="GJ45" s="16">
        <v>0.26569999999999999</v>
      </c>
      <c r="GK45" s="16">
        <v>0.26569999999999999</v>
      </c>
      <c r="GL45" s="16">
        <v>0.26569999999999999</v>
      </c>
      <c r="GM45" s="16">
        <v>0.26569999999999999</v>
      </c>
      <c r="GN45" s="16">
        <v>0.26569999999999999</v>
      </c>
      <c r="GO45" s="16">
        <v>0.26569999999999999</v>
      </c>
      <c r="GP45" s="16">
        <v>0.26569999999999999</v>
      </c>
      <c r="GQ45" s="16">
        <v>0.26569999999999999</v>
      </c>
    </row>
    <row r="46" spans="1:199" x14ac:dyDescent="0.2">
      <c r="A46" s="16">
        <v>45</v>
      </c>
      <c r="B46" s="16">
        <v>1</v>
      </c>
      <c r="C46" s="16">
        <v>1</v>
      </c>
      <c r="D46" s="16">
        <v>1</v>
      </c>
      <c r="E46" s="16">
        <v>1</v>
      </c>
      <c r="F46" s="16">
        <v>0.98260000000000003</v>
      </c>
      <c r="G46" s="16">
        <v>1.0624</v>
      </c>
      <c r="H46" s="16">
        <v>1.0448</v>
      </c>
      <c r="I46" s="16">
        <v>0.99009999999999998</v>
      </c>
      <c r="J46" s="16">
        <v>0.95450000000000002</v>
      </c>
      <c r="K46" s="16">
        <v>0.91900000000000004</v>
      </c>
      <c r="L46" s="16">
        <v>0.88470000000000004</v>
      </c>
      <c r="M46" s="16">
        <v>0.86870000000000003</v>
      </c>
      <c r="N46" s="16">
        <v>0.85299999999999998</v>
      </c>
      <c r="O46" s="16">
        <v>0.83760000000000001</v>
      </c>
      <c r="P46" s="16">
        <v>0.82240000000000002</v>
      </c>
      <c r="Q46" s="16">
        <v>0.80759999999999998</v>
      </c>
      <c r="R46" s="16">
        <v>0.79300000000000004</v>
      </c>
      <c r="S46" s="16">
        <v>0.77859999999999996</v>
      </c>
      <c r="T46" s="16">
        <v>0.76449999999999996</v>
      </c>
      <c r="U46" s="16">
        <v>0.75080000000000002</v>
      </c>
      <c r="V46" s="16">
        <v>0.73770000000000002</v>
      </c>
      <c r="W46" s="16">
        <v>0.72519999999999996</v>
      </c>
      <c r="X46" s="16">
        <v>0.71340000000000003</v>
      </c>
      <c r="Y46" s="16">
        <v>0.70250000000000001</v>
      </c>
      <c r="Z46" s="16">
        <v>0.69240000000000002</v>
      </c>
      <c r="AA46" s="16">
        <v>0.68300000000000005</v>
      </c>
      <c r="AB46" s="16">
        <v>0.67410000000000003</v>
      </c>
      <c r="AC46" s="16">
        <v>0.66559999999999997</v>
      </c>
      <c r="AD46" s="16">
        <v>0.65720000000000001</v>
      </c>
      <c r="AE46" s="16">
        <v>0.64900000000000002</v>
      </c>
      <c r="AF46" s="16">
        <v>0.64090000000000003</v>
      </c>
      <c r="AG46" s="16">
        <v>0.63290000000000002</v>
      </c>
      <c r="AH46" s="16">
        <v>0.625</v>
      </c>
      <c r="AI46" s="16">
        <v>0.61719999999999997</v>
      </c>
      <c r="AJ46" s="16">
        <v>0.60950000000000004</v>
      </c>
      <c r="AK46" s="16">
        <v>0.60189999999999999</v>
      </c>
      <c r="AL46" s="16">
        <v>0.59440000000000004</v>
      </c>
      <c r="AM46" s="16">
        <v>0.58699999999999997</v>
      </c>
      <c r="AN46" s="16">
        <v>0.5796</v>
      </c>
      <c r="AO46" s="16">
        <v>0.57240000000000002</v>
      </c>
      <c r="AP46" s="16">
        <v>0.56520000000000004</v>
      </c>
      <c r="AQ46" s="16">
        <v>0.55820000000000003</v>
      </c>
      <c r="AR46" s="16">
        <v>0.55120000000000002</v>
      </c>
      <c r="AS46" s="16">
        <v>0.54430000000000001</v>
      </c>
      <c r="AT46" s="16">
        <v>0.53749999999999998</v>
      </c>
      <c r="AU46" s="16">
        <v>0.53080000000000005</v>
      </c>
      <c r="AV46" s="16">
        <v>0.5242</v>
      </c>
      <c r="AW46" s="16">
        <v>0.51759999999999995</v>
      </c>
      <c r="AX46" s="16">
        <v>0.51119999999999999</v>
      </c>
      <c r="AY46" s="16">
        <v>0.50480000000000003</v>
      </c>
      <c r="AZ46" s="16">
        <v>0.4985</v>
      </c>
      <c r="BA46" s="16">
        <v>0.49230000000000002</v>
      </c>
      <c r="BB46" s="16">
        <v>0.48609999999999998</v>
      </c>
      <c r="BC46" s="16">
        <v>0.48</v>
      </c>
      <c r="BD46" s="16">
        <v>0.47399999999999998</v>
      </c>
      <c r="BE46" s="16">
        <v>0.46810000000000002</v>
      </c>
      <c r="BF46" s="16">
        <v>0.46229999999999999</v>
      </c>
      <c r="BG46" s="16">
        <v>0.45650000000000002</v>
      </c>
      <c r="BH46" s="16">
        <v>0.45079999999999998</v>
      </c>
      <c r="BI46" s="16">
        <v>0.44519999999999998</v>
      </c>
      <c r="BJ46" s="16">
        <v>0.43959999999999999</v>
      </c>
      <c r="BK46" s="16">
        <v>0.43409999999999999</v>
      </c>
      <c r="BL46" s="16">
        <v>0.42870000000000003</v>
      </c>
      <c r="BM46" s="16">
        <v>0.42330000000000001</v>
      </c>
      <c r="BN46" s="16">
        <v>0.41810000000000003</v>
      </c>
      <c r="BO46" s="16">
        <v>0.4128</v>
      </c>
      <c r="BP46" s="16">
        <v>0.40770000000000001</v>
      </c>
      <c r="BQ46" s="16">
        <v>0.40260000000000001</v>
      </c>
      <c r="BR46" s="16">
        <v>0.39750000000000002</v>
      </c>
      <c r="BS46" s="16">
        <v>0.3926</v>
      </c>
      <c r="BT46" s="16">
        <v>0.38769999999999999</v>
      </c>
      <c r="BU46" s="16">
        <v>0.38279999999999997</v>
      </c>
      <c r="BV46" s="16">
        <v>0.37809999999999999</v>
      </c>
      <c r="BW46" s="16">
        <v>0.37330000000000002</v>
      </c>
      <c r="BX46" s="16">
        <v>0.36870000000000003</v>
      </c>
      <c r="BY46" s="16">
        <v>0.36409999999999998</v>
      </c>
      <c r="BZ46" s="16">
        <v>0.35949999999999999</v>
      </c>
      <c r="CA46" s="16">
        <v>0.35499999999999998</v>
      </c>
      <c r="CB46" s="16">
        <v>0.35060000000000002</v>
      </c>
      <c r="CC46" s="16">
        <v>0.34620000000000001</v>
      </c>
      <c r="CD46" s="16">
        <v>0.34189999999999998</v>
      </c>
      <c r="CE46" s="16">
        <v>0.33760000000000001</v>
      </c>
      <c r="CF46" s="16">
        <v>0.33339999999999997</v>
      </c>
      <c r="CG46" s="16">
        <v>0.32919999999999999</v>
      </c>
      <c r="CH46" s="16">
        <v>0.3251</v>
      </c>
      <c r="CI46" s="16">
        <v>0.3211</v>
      </c>
      <c r="CJ46" s="16">
        <v>0.317</v>
      </c>
      <c r="CK46" s="16">
        <v>0.31309999999999999</v>
      </c>
      <c r="CL46" s="16">
        <v>0.30919999999999997</v>
      </c>
      <c r="CM46" s="16">
        <v>0.30530000000000002</v>
      </c>
      <c r="CN46" s="16">
        <v>0.30149999999999999</v>
      </c>
      <c r="CO46" s="16">
        <v>0.29770000000000002</v>
      </c>
      <c r="CP46" s="16">
        <v>0.29399999999999998</v>
      </c>
      <c r="CQ46" s="16">
        <v>0.2903</v>
      </c>
      <c r="CR46" s="16">
        <v>0.28670000000000001</v>
      </c>
      <c r="CS46" s="16">
        <v>0.28310000000000002</v>
      </c>
      <c r="CT46" s="16">
        <v>0.27960000000000002</v>
      </c>
      <c r="CU46" s="16">
        <v>0.27610000000000001</v>
      </c>
      <c r="CV46" s="16">
        <v>0.27260000000000001</v>
      </c>
      <c r="CW46" s="16">
        <v>0.26919999999999999</v>
      </c>
      <c r="CX46" s="16">
        <v>0.26590000000000003</v>
      </c>
      <c r="CY46" s="16">
        <v>0.26590000000000003</v>
      </c>
      <c r="CZ46" s="16">
        <v>0.26590000000000003</v>
      </c>
      <c r="DA46" s="16">
        <v>0.26590000000000003</v>
      </c>
      <c r="DB46" s="16">
        <v>0.26590000000000003</v>
      </c>
      <c r="DC46" s="16">
        <v>0.26590000000000003</v>
      </c>
      <c r="DD46" s="16">
        <v>0.26590000000000003</v>
      </c>
      <c r="DE46" s="16">
        <v>0.26590000000000003</v>
      </c>
      <c r="DF46" s="16">
        <v>0.26590000000000003</v>
      </c>
      <c r="DG46" s="16">
        <v>0.26590000000000003</v>
      </c>
      <c r="DH46" s="16">
        <v>0.26590000000000003</v>
      </c>
      <c r="DI46" s="16">
        <v>0.26590000000000003</v>
      </c>
      <c r="DJ46" s="16">
        <v>0.26590000000000003</v>
      </c>
      <c r="DK46" s="16">
        <v>0.26590000000000003</v>
      </c>
      <c r="DL46" s="16">
        <v>0.26590000000000003</v>
      </c>
      <c r="DM46" s="16">
        <v>0.26590000000000003</v>
      </c>
      <c r="DN46" s="16">
        <v>0.26590000000000003</v>
      </c>
      <c r="DO46" s="16">
        <v>0.26590000000000003</v>
      </c>
      <c r="DP46" s="16">
        <v>0.26590000000000003</v>
      </c>
      <c r="DQ46" s="16">
        <v>0.26590000000000003</v>
      </c>
      <c r="DR46" s="16">
        <v>0.26590000000000003</v>
      </c>
      <c r="DS46" s="16">
        <v>0.26590000000000003</v>
      </c>
      <c r="DT46" s="16">
        <v>0.26590000000000003</v>
      </c>
      <c r="DU46" s="16">
        <v>0.26590000000000003</v>
      </c>
      <c r="DV46" s="16">
        <v>0.26590000000000003</v>
      </c>
      <c r="DW46" s="16">
        <v>0.26590000000000003</v>
      </c>
      <c r="DX46" s="16">
        <v>0.26590000000000003</v>
      </c>
      <c r="DY46" s="16">
        <v>0.26590000000000003</v>
      </c>
      <c r="DZ46" s="16">
        <v>0.26590000000000003</v>
      </c>
      <c r="EA46" s="16">
        <v>0.26590000000000003</v>
      </c>
      <c r="EB46" s="16">
        <v>0.26590000000000003</v>
      </c>
      <c r="EC46" s="16">
        <v>0.26590000000000003</v>
      </c>
      <c r="ED46" s="16">
        <v>0.26590000000000003</v>
      </c>
      <c r="EE46" s="16">
        <v>0.26590000000000003</v>
      </c>
      <c r="EF46" s="16">
        <v>0.26590000000000003</v>
      </c>
      <c r="EG46" s="16">
        <v>0.26590000000000003</v>
      </c>
      <c r="EH46" s="16">
        <v>0.26590000000000003</v>
      </c>
      <c r="EI46" s="16">
        <v>0.26590000000000003</v>
      </c>
      <c r="EJ46" s="16">
        <v>0.26590000000000003</v>
      </c>
      <c r="EK46" s="16">
        <v>0.26590000000000003</v>
      </c>
      <c r="EL46" s="16">
        <v>0.26590000000000003</v>
      </c>
      <c r="EM46" s="16">
        <v>0.26590000000000003</v>
      </c>
      <c r="EN46" s="16">
        <v>0.26590000000000003</v>
      </c>
      <c r="EO46" s="16">
        <v>0.26590000000000003</v>
      </c>
      <c r="EP46" s="16">
        <v>0.26590000000000003</v>
      </c>
      <c r="EQ46" s="16">
        <v>0.26590000000000003</v>
      </c>
      <c r="ER46" s="16">
        <v>0.26590000000000003</v>
      </c>
      <c r="ES46" s="16">
        <v>0.26590000000000003</v>
      </c>
      <c r="ET46" s="16">
        <v>0.26590000000000003</v>
      </c>
      <c r="EU46" s="16">
        <v>0.26590000000000003</v>
      </c>
      <c r="EV46" s="16">
        <v>0.26590000000000003</v>
      </c>
      <c r="EW46" s="16">
        <v>0.26590000000000003</v>
      </c>
      <c r="EX46" s="16">
        <v>0.26590000000000003</v>
      </c>
      <c r="EY46" s="16">
        <v>0.26590000000000003</v>
      </c>
      <c r="EZ46" s="16">
        <v>0.26590000000000003</v>
      </c>
      <c r="FA46" s="16">
        <v>0.26590000000000003</v>
      </c>
      <c r="FB46" s="16">
        <v>0.26590000000000003</v>
      </c>
      <c r="FC46" s="16">
        <v>0.26590000000000003</v>
      </c>
      <c r="FD46" s="16">
        <v>0.26590000000000003</v>
      </c>
      <c r="FE46" s="16">
        <v>0.26590000000000003</v>
      </c>
      <c r="FF46" s="16">
        <v>0.26590000000000003</v>
      </c>
      <c r="FG46" s="16">
        <v>0.26590000000000003</v>
      </c>
      <c r="FH46" s="16">
        <v>0.26590000000000003</v>
      </c>
      <c r="FI46" s="16">
        <v>0.26590000000000003</v>
      </c>
      <c r="FJ46" s="16">
        <v>0.26590000000000003</v>
      </c>
      <c r="FK46" s="16">
        <v>0.26590000000000003</v>
      </c>
      <c r="FL46" s="16">
        <v>0.26590000000000003</v>
      </c>
      <c r="FM46" s="16">
        <v>0.26590000000000003</v>
      </c>
      <c r="FN46" s="16">
        <v>0.26590000000000003</v>
      </c>
      <c r="FO46" s="16">
        <v>0.26590000000000003</v>
      </c>
      <c r="FP46" s="16">
        <v>0.26590000000000003</v>
      </c>
      <c r="FQ46" s="16">
        <v>0.26590000000000003</v>
      </c>
      <c r="FR46" s="16">
        <v>0.26590000000000003</v>
      </c>
      <c r="FS46" s="16">
        <v>0.26590000000000003</v>
      </c>
      <c r="FT46" s="16">
        <v>0.26590000000000003</v>
      </c>
      <c r="FU46" s="16">
        <v>0.26590000000000003</v>
      </c>
      <c r="FV46" s="16">
        <v>0.26590000000000003</v>
      </c>
      <c r="FW46" s="16">
        <v>0.26590000000000003</v>
      </c>
      <c r="FX46" s="16">
        <v>0.26590000000000003</v>
      </c>
      <c r="FY46" s="16">
        <v>0.26590000000000003</v>
      </c>
      <c r="FZ46" s="16">
        <v>0.26590000000000003</v>
      </c>
      <c r="GA46" s="16">
        <v>0.26590000000000003</v>
      </c>
      <c r="GB46" s="16">
        <v>0.26590000000000003</v>
      </c>
      <c r="GC46" s="16">
        <v>0.26590000000000003</v>
      </c>
      <c r="GD46" s="16">
        <v>0.26590000000000003</v>
      </c>
      <c r="GE46" s="16">
        <v>0.26590000000000003</v>
      </c>
      <c r="GF46" s="16">
        <v>0.26590000000000003</v>
      </c>
      <c r="GG46" s="16">
        <v>0.26590000000000003</v>
      </c>
      <c r="GH46" s="16">
        <v>0.26590000000000003</v>
      </c>
      <c r="GI46" s="16">
        <v>0.26590000000000003</v>
      </c>
      <c r="GJ46" s="16">
        <v>0.26590000000000003</v>
      </c>
      <c r="GK46" s="16">
        <v>0.26590000000000003</v>
      </c>
      <c r="GL46" s="16">
        <v>0.26590000000000003</v>
      </c>
      <c r="GM46" s="16">
        <v>0.26590000000000003</v>
      </c>
      <c r="GN46" s="16">
        <v>0.26590000000000003</v>
      </c>
      <c r="GO46" s="16">
        <v>0.26590000000000003</v>
      </c>
      <c r="GP46" s="16">
        <v>0.26590000000000003</v>
      </c>
      <c r="GQ46" s="16">
        <v>0.26590000000000003</v>
      </c>
    </row>
    <row r="47" spans="1:199" x14ac:dyDescent="0.2">
      <c r="A47" s="16">
        <v>46</v>
      </c>
      <c r="B47" s="16">
        <v>1</v>
      </c>
      <c r="C47" s="16">
        <v>1</v>
      </c>
      <c r="D47" s="16">
        <v>1</v>
      </c>
      <c r="E47" s="16">
        <v>1</v>
      </c>
      <c r="F47" s="16">
        <v>0.98199999999999998</v>
      </c>
      <c r="G47" s="16">
        <v>1.0613999999999999</v>
      </c>
      <c r="H47" s="16">
        <v>1.0432999999999999</v>
      </c>
      <c r="I47" s="16">
        <v>0.98850000000000005</v>
      </c>
      <c r="J47" s="16">
        <v>0.95369999999999999</v>
      </c>
      <c r="K47" s="16">
        <v>0.91900000000000004</v>
      </c>
      <c r="L47" s="16">
        <v>0.88449999999999995</v>
      </c>
      <c r="M47" s="16">
        <v>0.86850000000000005</v>
      </c>
      <c r="N47" s="16">
        <v>0.8528</v>
      </c>
      <c r="O47" s="16">
        <v>0.83740000000000003</v>
      </c>
      <c r="P47" s="16">
        <v>0.82230000000000003</v>
      </c>
      <c r="Q47" s="16">
        <v>0.80740000000000001</v>
      </c>
      <c r="R47" s="16">
        <v>0.79279999999999995</v>
      </c>
      <c r="S47" s="16">
        <v>0.77849999999999997</v>
      </c>
      <c r="T47" s="16">
        <v>0.76439999999999997</v>
      </c>
      <c r="U47" s="16">
        <v>0.75070000000000003</v>
      </c>
      <c r="V47" s="16">
        <v>0.73750000000000004</v>
      </c>
      <c r="W47" s="16">
        <v>0.72499999999999998</v>
      </c>
      <c r="X47" s="16">
        <v>0.71330000000000005</v>
      </c>
      <c r="Y47" s="16">
        <v>0.70240000000000002</v>
      </c>
      <c r="Z47" s="16">
        <v>0.69230000000000003</v>
      </c>
      <c r="AA47" s="16">
        <v>0.68279999999999996</v>
      </c>
      <c r="AB47" s="16">
        <v>0.67390000000000005</v>
      </c>
      <c r="AC47" s="16">
        <v>0.66539999999999999</v>
      </c>
      <c r="AD47" s="16">
        <v>0.65710000000000002</v>
      </c>
      <c r="AE47" s="16">
        <v>0.64890000000000003</v>
      </c>
      <c r="AF47" s="16">
        <v>0.64080000000000004</v>
      </c>
      <c r="AG47" s="16">
        <v>0.63280000000000003</v>
      </c>
      <c r="AH47" s="16">
        <v>0.62490000000000001</v>
      </c>
      <c r="AI47" s="16">
        <v>0.61709999999999998</v>
      </c>
      <c r="AJ47" s="16">
        <v>0.60940000000000005</v>
      </c>
      <c r="AK47" s="16">
        <v>0.6018</v>
      </c>
      <c r="AL47" s="16">
        <v>0.59430000000000005</v>
      </c>
      <c r="AM47" s="16">
        <v>0.58689999999999998</v>
      </c>
      <c r="AN47" s="16">
        <v>0.57950000000000002</v>
      </c>
      <c r="AO47" s="16">
        <v>0.57230000000000003</v>
      </c>
      <c r="AP47" s="16">
        <v>0.56520000000000004</v>
      </c>
      <c r="AQ47" s="16">
        <v>0.55810000000000004</v>
      </c>
      <c r="AR47" s="16">
        <v>0.55110000000000003</v>
      </c>
      <c r="AS47" s="16">
        <v>0.54430000000000001</v>
      </c>
      <c r="AT47" s="16">
        <v>0.53749999999999998</v>
      </c>
      <c r="AU47" s="16">
        <v>0.53069999999999995</v>
      </c>
      <c r="AV47" s="16">
        <v>0.52410000000000001</v>
      </c>
      <c r="AW47" s="16">
        <v>0.51759999999999995</v>
      </c>
      <c r="AX47" s="16">
        <v>0.5111</v>
      </c>
      <c r="AY47" s="16">
        <v>0.50470000000000004</v>
      </c>
      <c r="AZ47" s="16">
        <v>0.49840000000000001</v>
      </c>
      <c r="BA47" s="16">
        <v>0.49220000000000003</v>
      </c>
      <c r="BB47" s="16">
        <v>0.48599999999999999</v>
      </c>
      <c r="BC47" s="16">
        <v>0.48</v>
      </c>
      <c r="BD47" s="16">
        <v>0.47399999999999998</v>
      </c>
      <c r="BE47" s="16">
        <v>0.46810000000000002</v>
      </c>
      <c r="BF47" s="16">
        <v>0.4622</v>
      </c>
      <c r="BG47" s="16">
        <v>0.45639999999999997</v>
      </c>
      <c r="BH47" s="16">
        <v>0.45069999999999999</v>
      </c>
      <c r="BI47" s="16">
        <v>0.4451</v>
      </c>
      <c r="BJ47" s="16">
        <v>0.43959999999999999</v>
      </c>
      <c r="BK47" s="16">
        <v>0.43409999999999999</v>
      </c>
      <c r="BL47" s="16">
        <v>0.42859999999999998</v>
      </c>
      <c r="BM47" s="16">
        <v>0.42330000000000001</v>
      </c>
      <c r="BN47" s="16">
        <v>0.41799999999999998</v>
      </c>
      <c r="BO47" s="16">
        <v>0.4128</v>
      </c>
      <c r="BP47" s="16">
        <v>0.40760000000000002</v>
      </c>
      <c r="BQ47" s="16">
        <v>0.40250000000000002</v>
      </c>
      <c r="BR47" s="16">
        <v>0.39750000000000002</v>
      </c>
      <c r="BS47" s="16">
        <v>0.39250000000000002</v>
      </c>
      <c r="BT47" s="16">
        <v>0.3876</v>
      </c>
      <c r="BU47" s="16">
        <v>0.38279999999999997</v>
      </c>
      <c r="BV47" s="16">
        <v>0.378</v>
      </c>
      <c r="BW47" s="16">
        <v>0.37330000000000002</v>
      </c>
      <c r="BX47" s="16">
        <v>0.36859999999999998</v>
      </c>
      <c r="BY47" s="16">
        <v>0.36399999999999999</v>
      </c>
      <c r="BZ47" s="16">
        <v>0.35949999999999999</v>
      </c>
      <c r="CA47" s="16">
        <v>0.35499999999999998</v>
      </c>
      <c r="CB47" s="16">
        <v>0.35049999999999998</v>
      </c>
      <c r="CC47" s="16">
        <v>0.34620000000000001</v>
      </c>
      <c r="CD47" s="16">
        <v>0.34179999999999999</v>
      </c>
      <c r="CE47" s="16">
        <v>0.33760000000000001</v>
      </c>
      <c r="CF47" s="16">
        <v>0.33339999999999997</v>
      </c>
      <c r="CG47" s="16">
        <v>0.32919999999999999</v>
      </c>
      <c r="CH47" s="16">
        <v>0.3251</v>
      </c>
      <c r="CI47" s="16">
        <v>0.32100000000000001</v>
      </c>
      <c r="CJ47" s="16">
        <v>0.317</v>
      </c>
      <c r="CK47" s="16">
        <v>0.313</v>
      </c>
      <c r="CL47" s="16">
        <v>0.30909999999999999</v>
      </c>
      <c r="CM47" s="16">
        <v>0.30530000000000002</v>
      </c>
      <c r="CN47" s="16">
        <v>0.30149999999999999</v>
      </c>
      <c r="CO47" s="16">
        <v>0.29770000000000002</v>
      </c>
      <c r="CP47" s="16">
        <v>0.29399999999999998</v>
      </c>
      <c r="CQ47" s="16">
        <v>0.2903</v>
      </c>
      <c r="CR47" s="16">
        <v>0.28670000000000001</v>
      </c>
      <c r="CS47" s="16">
        <v>0.28310000000000002</v>
      </c>
      <c r="CT47" s="16">
        <v>0.27960000000000002</v>
      </c>
      <c r="CU47" s="16">
        <v>0.27610000000000001</v>
      </c>
      <c r="CV47" s="16">
        <v>0.27260000000000001</v>
      </c>
      <c r="CW47" s="16">
        <v>0.26919999999999999</v>
      </c>
      <c r="CX47" s="16">
        <v>0.26579999999999998</v>
      </c>
      <c r="CY47" s="16">
        <v>0.26579999999999998</v>
      </c>
      <c r="CZ47" s="16">
        <v>0.26579999999999998</v>
      </c>
      <c r="DA47" s="16">
        <v>0.26579999999999998</v>
      </c>
      <c r="DB47" s="16">
        <v>0.26579999999999998</v>
      </c>
      <c r="DC47" s="16">
        <v>0.26579999999999998</v>
      </c>
      <c r="DD47" s="16">
        <v>0.26579999999999998</v>
      </c>
      <c r="DE47" s="16">
        <v>0.26579999999999998</v>
      </c>
      <c r="DF47" s="16">
        <v>0.26579999999999998</v>
      </c>
      <c r="DG47" s="16">
        <v>0.26579999999999998</v>
      </c>
      <c r="DH47" s="16">
        <v>0.26579999999999998</v>
      </c>
      <c r="DI47" s="16">
        <v>0.26579999999999998</v>
      </c>
      <c r="DJ47" s="16">
        <v>0.26579999999999998</v>
      </c>
      <c r="DK47" s="16">
        <v>0.26579999999999998</v>
      </c>
      <c r="DL47" s="16">
        <v>0.26579999999999998</v>
      </c>
      <c r="DM47" s="16">
        <v>0.26579999999999998</v>
      </c>
      <c r="DN47" s="16">
        <v>0.26579999999999998</v>
      </c>
      <c r="DO47" s="16">
        <v>0.26579999999999998</v>
      </c>
      <c r="DP47" s="16">
        <v>0.26579999999999998</v>
      </c>
      <c r="DQ47" s="16">
        <v>0.26579999999999998</v>
      </c>
      <c r="DR47" s="16">
        <v>0.26579999999999998</v>
      </c>
      <c r="DS47" s="16">
        <v>0.26579999999999998</v>
      </c>
      <c r="DT47" s="16">
        <v>0.26579999999999998</v>
      </c>
      <c r="DU47" s="16">
        <v>0.26579999999999998</v>
      </c>
      <c r="DV47" s="16">
        <v>0.26579999999999998</v>
      </c>
      <c r="DW47" s="16">
        <v>0.26579999999999998</v>
      </c>
      <c r="DX47" s="16">
        <v>0.26579999999999998</v>
      </c>
      <c r="DY47" s="16">
        <v>0.26579999999999998</v>
      </c>
      <c r="DZ47" s="16">
        <v>0.26579999999999998</v>
      </c>
      <c r="EA47" s="16">
        <v>0.26579999999999998</v>
      </c>
      <c r="EB47" s="16">
        <v>0.26579999999999998</v>
      </c>
      <c r="EC47" s="16">
        <v>0.26579999999999998</v>
      </c>
      <c r="ED47" s="16">
        <v>0.26579999999999998</v>
      </c>
      <c r="EE47" s="16">
        <v>0.26579999999999998</v>
      </c>
      <c r="EF47" s="16">
        <v>0.26579999999999998</v>
      </c>
      <c r="EG47" s="16">
        <v>0.26579999999999998</v>
      </c>
      <c r="EH47" s="16">
        <v>0.26579999999999998</v>
      </c>
      <c r="EI47" s="16">
        <v>0.26579999999999998</v>
      </c>
      <c r="EJ47" s="16">
        <v>0.26579999999999998</v>
      </c>
      <c r="EK47" s="16">
        <v>0.26579999999999998</v>
      </c>
      <c r="EL47" s="16">
        <v>0.26579999999999998</v>
      </c>
      <c r="EM47" s="16">
        <v>0.26579999999999998</v>
      </c>
      <c r="EN47" s="16">
        <v>0.26579999999999998</v>
      </c>
      <c r="EO47" s="16">
        <v>0.26579999999999998</v>
      </c>
      <c r="EP47" s="16">
        <v>0.26579999999999998</v>
      </c>
      <c r="EQ47" s="16">
        <v>0.26579999999999998</v>
      </c>
      <c r="ER47" s="16">
        <v>0.26579999999999998</v>
      </c>
      <c r="ES47" s="16">
        <v>0.26579999999999998</v>
      </c>
      <c r="ET47" s="16">
        <v>0.26579999999999998</v>
      </c>
      <c r="EU47" s="16">
        <v>0.26579999999999998</v>
      </c>
      <c r="EV47" s="16">
        <v>0.26579999999999998</v>
      </c>
      <c r="EW47" s="16">
        <v>0.26579999999999998</v>
      </c>
      <c r="EX47" s="16">
        <v>0.26579999999999998</v>
      </c>
      <c r="EY47" s="16">
        <v>0.26579999999999998</v>
      </c>
      <c r="EZ47" s="16">
        <v>0.26579999999999998</v>
      </c>
      <c r="FA47" s="16">
        <v>0.26579999999999998</v>
      </c>
      <c r="FB47" s="16">
        <v>0.26579999999999998</v>
      </c>
      <c r="FC47" s="16">
        <v>0.26579999999999998</v>
      </c>
      <c r="FD47" s="16">
        <v>0.26579999999999998</v>
      </c>
      <c r="FE47" s="16">
        <v>0.26579999999999998</v>
      </c>
      <c r="FF47" s="16">
        <v>0.26579999999999998</v>
      </c>
      <c r="FG47" s="16">
        <v>0.26579999999999998</v>
      </c>
      <c r="FH47" s="16">
        <v>0.26579999999999998</v>
      </c>
      <c r="FI47" s="16">
        <v>0.26579999999999998</v>
      </c>
      <c r="FJ47" s="16">
        <v>0.26579999999999998</v>
      </c>
      <c r="FK47" s="16">
        <v>0.26579999999999998</v>
      </c>
      <c r="FL47" s="16">
        <v>0.26579999999999998</v>
      </c>
      <c r="FM47" s="16">
        <v>0.26579999999999998</v>
      </c>
      <c r="FN47" s="16">
        <v>0.26579999999999998</v>
      </c>
      <c r="FO47" s="16">
        <v>0.26579999999999998</v>
      </c>
      <c r="FP47" s="16">
        <v>0.26579999999999998</v>
      </c>
      <c r="FQ47" s="16">
        <v>0.26579999999999998</v>
      </c>
      <c r="FR47" s="16">
        <v>0.26579999999999998</v>
      </c>
      <c r="FS47" s="16">
        <v>0.26579999999999998</v>
      </c>
      <c r="FT47" s="16">
        <v>0.26579999999999998</v>
      </c>
      <c r="FU47" s="16">
        <v>0.26579999999999998</v>
      </c>
      <c r="FV47" s="16">
        <v>0.26579999999999998</v>
      </c>
      <c r="FW47" s="16">
        <v>0.26579999999999998</v>
      </c>
      <c r="FX47" s="16">
        <v>0.26579999999999998</v>
      </c>
      <c r="FY47" s="16">
        <v>0.26579999999999998</v>
      </c>
      <c r="FZ47" s="16">
        <v>0.26579999999999998</v>
      </c>
      <c r="GA47" s="16">
        <v>0.26579999999999998</v>
      </c>
      <c r="GB47" s="16">
        <v>0.26579999999999998</v>
      </c>
      <c r="GC47" s="16">
        <v>0.26579999999999998</v>
      </c>
      <c r="GD47" s="16">
        <v>0.26579999999999998</v>
      </c>
      <c r="GE47" s="16">
        <v>0.26579999999999998</v>
      </c>
      <c r="GF47" s="16">
        <v>0.26579999999999998</v>
      </c>
      <c r="GG47" s="16">
        <v>0.26579999999999998</v>
      </c>
      <c r="GH47" s="16">
        <v>0.26579999999999998</v>
      </c>
      <c r="GI47" s="16">
        <v>0.26579999999999998</v>
      </c>
      <c r="GJ47" s="16">
        <v>0.26579999999999998</v>
      </c>
      <c r="GK47" s="16">
        <v>0.26579999999999998</v>
      </c>
      <c r="GL47" s="16">
        <v>0.26579999999999998</v>
      </c>
      <c r="GM47" s="16">
        <v>0.26579999999999998</v>
      </c>
      <c r="GN47" s="16">
        <v>0.26579999999999998</v>
      </c>
      <c r="GO47" s="16">
        <v>0.26579999999999998</v>
      </c>
      <c r="GP47" s="16">
        <v>0.26579999999999998</v>
      </c>
      <c r="GQ47" s="16">
        <v>0.26579999999999998</v>
      </c>
    </row>
    <row r="48" spans="1:199" x14ac:dyDescent="0.2">
      <c r="A48" s="16">
        <v>47</v>
      </c>
      <c r="B48" s="16">
        <v>1</v>
      </c>
      <c r="C48" s="16">
        <v>1</v>
      </c>
      <c r="D48" s="16">
        <v>1</v>
      </c>
      <c r="E48" s="16">
        <v>1</v>
      </c>
      <c r="F48" s="16">
        <v>0.98129999999999995</v>
      </c>
      <c r="G48" s="16">
        <v>1.0601</v>
      </c>
      <c r="H48" s="16">
        <v>1.0416000000000001</v>
      </c>
      <c r="I48" s="16">
        <v>0.98650000000000004</v>
      </c>
      <c r="J48" s="16">
        <v>0.9516</v>
      </c>
      <c r="K48" s="16">
        <v>0.91759999999999997</v>
      </c>
      <c r="L48" s="16">
        <v>0.88380000000000003</v>
      </c>
      <c r="M48" s="16">
        <v>0.86770000000000003</v>
      </c>
      <c r="N48" s="16">
        <v>0.85199999999999998</v>
      </c>
      <c r="O48" s="16">
        <v>0.83660000000000001</v>
      </c>
      <c r="P48" s="16">
        <v>0.82150000000000001</v>
      </c>
      <c r="Q48" s="16">
        <v>0.80669999999999997</v>
      </c>
      <c r="R48" s="16">
        <v>0.79210000000000003</v>
      </c>
      <c r="S48" s="16">
        <v>0.77780000000000005</v>
      </c>
      <c r="T48" s="16">
        <v>0.76370000000000005</v>
      </c>
      <c r="U48" s="16">
        <v>0.75</v>
      </c>
      <c r="V48" s="16">
        <v>0.73680000000000001</v>
      </c>
      <c r="W48" s="16">
        <v>0.72440000000000004</v>
      </c>
      <c r="X48" s="16">
        <v>0.7127</v>
      </c>
      <c r="Y48" s="16">
        <v>0.70179999999999998</v>
      </c>
      <c r="Z48" s="16">
        <v>0.69169999999999998</v>
      </c>
      <c r="AA48" s="16">
        <v>0.68220000000000003</v>
      </c>
      <c r="AB48" s="16">
        <v>0.67330000000000001</v>
      </c>
      <c r="AC48" s="16">
        <v>0.66479999999999995</v>
      </c>
      <c r="AD48" s="16">
        <v>0.65649999999999997</v>
      </c>
      <c r="AE48" s="16">
        <v>0.64829999999999999</v>
      </c>
      <c r="AF48" s="16">
        <v>0.64029999999999998</v>
      </c>
      <c r="AG48" s="16">
        <v>0.63229999999999997</v>
      </c>
      <c r="AH48" s="16">
        <v>0.62439999999999996</v>
      </c>
      <c r="AI48" s="16">
        <v>0.61660000000000004</v>
      </c>
      <c r="AJ48" s="16">
        <v>0.6089</v>
      </c>
      <c r="AK48" s="16">
        <v>0.60129999999999995</v>
      </c>
      <c r="AL48" s="16">
        <v>0.59379999999999999</v>
      </c>
      <c r="AM48" s="16">
        <v>0.58630000000000004</v>
      </c>
      <c r="AN48" s="16">
        <v>0.57899999999999996</v>
      </c>
      <c r="AO48" s="16">
        <v>0.57179999999999997</v>
      </c>
      <c r="AP48" s="16">
        <v>0.56469999999999998</v>
      </c>
      <c r="AQ48" s="16">
        <v>0.55759999999999998</v>
      </c>
      <c r="AR48" s="16">
        <v>0.55059999999999998</v>
      </c>
      <c r="AS48" s="16">
        <v>0.54379999999999995</v>
      </c>
      <c r="AT48" s="16">
        <v>0.53700000000000003</v>
      </c>
      <c r="AU48" s="16">
        <v>0.53029999999999999</v>
      </c>
      <c r="AV48" s="16">
        <v>0.52359999999999995</v>
      </c>
      <c r="AW48" s="16">
        <v>0.5171</v>
      </c>
      <c r="AX48" s="16">
        <v>0.51070000000000004</v>
      </c>
      <c r="AY48" s="16">
        <v>0.50429999999999997</v>
      </c>
      <c r="AZ48" s="16">
        <v>0.498</v>
      </c>
      <c r="BA48" s="16">
        <v>0.49180000000000001</v>
      </c>
      <c r="BB48" s="16">
        <v>0.48559999999999998</v>
      </c>
      <c r="BC48" s="16">
        <v>0.47960000000000003</v>
      </c>
      <c r="BD48" s="16">
        <v>0.47360000000000002</v>
      </c>
      <c r="BE48" s="16">
        <v>0.4677</v>
      </c>
      <c r="BF48" s="16">
        <v>0.46179999999999999</v>
      </c>
      <c r="BG48" s="16">
        <v>0.45600000000000002</v>
      </c>
      <c r="BH48" s="16">
        <v>0.45029999999999998</v>
      </c>
      <c r="BI48" s="16">
        <v>0.44469999999999998</v>
      </c>
      <c r="BJ48" s="16">
        <v>0.43919999999999998</v>
      </c>
      <c r="BK48" s="16">
        <v>0.43369999999999997</v>
      </c>
      <c r="BL48" s="16">
        <v>0.42830000000000001</v>
      </c>
      <c r="BM48" s="16">
        <v>0.4229</v>
      </c>
      <c r="BN48" s="16">
        <v>0.41760000000000003</v>
      </c>
      <c r="BO48" s="16">
        <v>0.41239999999999999</v>
      </c>
      <c r="BP48" s="16">
        <v>0.4073</v>
      </c>
      <c r="BQ48" s="16">
        <v>0.4022</v>
      </c>
      <c r="BR48" s="16">
        <v>0.3972</v>
      </c>
      <c r="BS48" s="16">
        <v>0.39219999999999999</v>
      </c>
      <c r="BT48" s="16">
        <v>0.38729999999999998</v>
      </c>
      <c r="BU48" s="16">
        <v>0.38250000000000001</v>
      </c>
      <c r="BV48" s="16">
        <v>0.37769999999999998</v>
      </c>
      <c r="BW48" s="16">
        <v>0.373</v>
      </c>
      <c r="BX48" s="16">
        <v>0.36830000000000002</v>
      </c>
      <c r="BY48" s="16">
        <v>0.36370000000000002</v>
      </c>
      <c r="BZ48" s="16">
        <v>0.35920000000000002</v>
      </c>
      <c r="CA48" s="16">
        <v>0.35470000000000002</v>
      </c>
      <c r="CB48" s="16">
        <v>0.35020000000000001</v>
      </c>
      <c r="CC48" s="16">
        <v>0.34589999999999999</v>
      </c>
      <c r="CD48" s="16">
        <v>0.34160000000000001</v>
      </c>
      <c r="CE48" s="16">
        <v>0.33729999999999999</v>
      </c>
      <c r="CF48" s="16">
        <v>0.33310000000000001</v>
      </c>
      <c r="CG48" s="16">
        <v>0.32890000000000003</v>
      </c>
      <c r="CH48" s="16">
        <v>0.32479999999999998</v>
      </c>
      <c r="CI48" s="16">
        <v>0.32069999999999999</v>
      </c>
      <c r="CJ48" s="16">
        <v>0.31669999999999998</v>
      </c>
      <c r="CK48" s="16">
        <v>0.31280000000000002</v>
      </c>
      <c r="CL48" s="16">
        <v>0.30890000000000001</v>
      </c>
      <c r="CM48" s="16">
        <v>0.30499999999999999</v>
      </c>
      <c r="CN48" s="16">
        <v>0.30120000000000002</v>
      </c>
      <c r="CO48" s="16">
        <v>0.2974</v>
      </c>
      <c r="CP48" s="16">
        <v>0.29370000000000002</v>
      </c>
      <c r="CQ48" s="16">
        <v>0.29010000000000002</v>
      </c>
      <c r="CR48" s="16">
        <v>0.28639999999999999</v>
      </c>
      <c r="CS48" s="16">
        <v>0.28289999999999998</v>
      </c>
      <c r="CT48" s="16">
        <v>0.27929999999999999</v>
      </c>
      <c r="CU48" s="16">
        <v>0.27579999999999999</v>
      </c>
      <c r="CV48" s="16">
        <v>0.27239999999999998</v>
      </c>
      <c r="CW48" s="16">
        <v>0.26900000000000002</v>
      </c>
      <c r="CX48" s="16">
        <v>0.2656</v>
      </c>
      <c r="CY48" s="16">
        <v>0.2656</v>
      </c>
      <c r="CZ48" s="16">
        <v>0.2656</v>
      </c>
      <c r="DA48" s="16">
        <v>0.2656</v>
      </c>
      <c r="DB48" s="16">
        <v>0.2656</v>
      </c>
      <c r="DC48" s="16">
        <v>0.2656</v>
      </c>
      <c r="DD48" s="16">
        <v>0.2656</v>
      </c>
      <c r="DE48" s="16">
        <v>0.2656</v>
      </c>
      <c r="DF48" s="16">
        <v>0.2656</v>
      </c>
      <c r="DG48" s="16">
        <v>0.2656</v>
      </c>
      <c r="DH48" s="16">
        <v>0.2656</v>
      </c>
      <c r="DI48" s="16">
        <v>0.2656</v>
      </c>
      <c r="DJ48" s="16">
        <v>0.2656</v>
      </c>
      <c r="DK48" s="16">
        <v>0.2656</v>
      </c>
      <c r="DL48" s="16">
        <v>0.2656</v>
      </c>
      <c r="DM48" s="16">
        <v>0.2656</v>
      </c>
      <c r="DN48" s="16">
        <v>0.2656</v>
      </c>
      <c r="DO48" s="16">
        <v>0.2656</v>
      </c>
      <c r="DP48" s="16">
        <v>0.2656</v>
      </c>
      <c r="DQ48" s="16">
        <v>0.2656</v>
      </c>
      <c r="DR48" s="16">
        <v>0.2656</v>
      </c>
      <c r="DS48" s="16">
        <v>0.2656</v>
      </c>
      <c r="DT48" s="16">
        <v>0.2656</v>
      </c>
      <c r="DU48" s="16">
        <v>0.2656</v>
      </c>
      <c r="DV48" s="16">
        <v>0.2656</v>
      </c>
      <c r="DW48" s="16">
        <v>0.2656</v>
      </c>
      <c r="DX48" s="16">
        <v>0.2656</v>
      </c>
      <c r="DY48" s="16">
        <v>0.2656</v>
      </c>
      <c r="DZ48" s="16">
        <v>0.2656</v>
      </c>
      <c r="EA48" s="16">
        <v>0.2656</v>
      </c>
      <c r="EB48" s="16">
        <v>0.2656</v>
      </c>
      <c r="EC48" s="16">
        <v>0.2656</v>
      </c>
      <c r="ED48" s="16">
        <v>0.2656</v>
      </c>
      <c r="EE48" s="16">
        <v>0.2656</v>
      </c>
      <c r="EF48" s="16">
        <v>0.2656</v>
      </c>
      <c r="EG48" s="16">
        <v>0.2656</v>
      </c>
      <c r="EH48" s="16">
        <v>0.2656</v>
      </c>
      <c r="EI48" s="16">
        <v>0.2656</v>
      </c>
      <c r="EJ48" s="16">
        <v>0.2656</v>
      </c>
      <c r="EK48" s="16">
        <v>0.2656</v>
      </c>
      <c r="EL48" s="16">
        <v>0.2656</v>
      </c>
      <c r="EM48" s="16">
        <v>0.2656</v>
      </c>
      <c r="EN48" s="16">
        <v>0.2656</v>
      </c>
      <c r="EO48" s="16">
        <v>0.2656</v>
      </c>
      <c r="EP48" s="16">
        <v>0.2656</v>
      </c>
      <c r="EQ48" s="16">
        <v>0.2656</v>
      </c>
      <c r="ER48" s="16">
        <v>0.2656</v>
      </c>
      <c r="ES48" s="16">
        <v>0.2656</v>
      </c>
      <c r="ET48" s="16">
        <v>0.2656</v>
      </c>
      <c r="EU48" s="16">
        <v>0.2656</v>
      </c>
      <c r="EV48" s="16">
        <v>0.2656</v>
      </c>
      <c r="EW48" s="16">
        <v>0.2656</v>
      </c>
      <c r="EX48" s="16">
        <v>0.2656</v>
      </c>
      <c r="EY48" s="16">
        <v>0.2656</v>
      </c>
      <c r="EZ48" s="16">
        <v>0.2656</v>
      </c>
      <c r="FA48" s="16">
        <v>0.2656</v>
      </c>
      <c r="FB48" s="16">
        <v>0.2656</v>
      </c>
      <c r="FC48" s="16">
        <v>0.2656</v>
      </c>
      <c r="FD48" s="16">
        <v>0.2656</v>
      </c>
      <c r="FE48" s="16">
        <v>0.2656</v>
      </c>
      <c r="FF48" s="16">
        <v>0.2656</v>
      </c>
      <c r="FG48" s="16">
        <v>0.2656</v>
      </c>
      <c r="FH48" s="16">
        <v>0.2656</v>
      </c>
      <c r="FI48" s="16">
        <v>0.2656</v>
      </c>
      <c r="FJ48" s="16">
        <v>0.2656</v>
      </c>
      <c r="FK48" s="16">
        <v>0.2656</v>
      </c>
      <c r="FL48" s="16">
        <v>0.2656</v>
      </c>
      <c r="FM48" s="16">
        <v>0.2656</v>
      </c>
      <c r="FN48" s="16">
        <v>0.2656</v>
      </c>
      <c r="FO48" s="16">
        <v>0.2656</v>
      </c>
      <c r="FP48" s="16">
        <v>0.2656</v>
      </c>
      <c r="FQ48" s="16">
        <v>0.2656</v>
      </c>
      <c r="FR48" s="16">
        <v>0.2656</v>
      </c>
      <c r="FS48" s="16">
        <v>0.2656</v>
      </c>
      <c r="FT48" s="16">
        <v>0.2656</v>
      </c>
      <c r="FU48" s="16">
        <v>0.2656</v>
      </c>
      <c r="FV48" s="16">
        <v>0.2656</v>
      </c>
      <c r="FW48" s="16">
        <v>0.2656</v>
      </c>
      <c r="FX48" s="16">
        <v>0.2656</v>
      </c>
      <c r="FY48" s="16">
        <v>0.2656</v>
      </c>
      <c r="FZ48" s="16">
        <v>0.2656</v>
      </c>
      <c r="GA48" s="16">
        <v>0.2656</v>
      </c>
      <c r="GB48" s="16">
        <v>0.2656</v>
      </c>
      <c r="GC48" s="16">
        <v>0.2656</v>
      </c>
      <c r="GD48" s="16">
        <v>0.2656</v>
      </c>
      <c r="GE48" s="16">
        <v>0.2656</v>
      </c>
      <c r="GF48" s="16">
        <v>0.2656</v>
      </c>
      <c r="GG48" s="16">
        <v>0.2656</v>
      </c>
      <c r="GH48" s="16">
        <v>0.2656</v>
      </c>
      <c r="GI48" s="16">
        <v>0.2656</v>
      </c>
      <c r="GJ48" s="16">
        <v>0.2656</v>
      </c>
      <c r="GK48" s="16">
        <v>0.2656</v>
      </c>
      <c r="GL48" s="16">
        <v>0.2656</v>
      </c>
      <c r="GM48" s="16">
        <v>0.2656</v>
      </c>
      <c r="GN48" s="16">
        <v>0.2656</v>
      </c>
      <c r="GO48" s="16">
        <v>0.2656</v>
      </c>
      <c r="GP48" s="16">
        <v>0.2656</v>
      </c>
      <c r="GQ48" s="16">
        <v>0.2656</v>
      </c>
    </row>
    <row r="49" spans="1:199" x14ac:dyDescent="0.2">
      <c r="A49" s="16">
        <v>48</v>
      </c>
      <c r="B49" s="16">
        <v>1</v>
      </c>
      <c r="C49" s="16">
        <v>1</v>
      </c>
      <c r="D49" s="16">
        <v>1</v>
      </c>
      <c r="E49" s="16">
        <v>1</v>
      </c>
      <c r="F49" s="16">
        <v>0.98060000000000003</v>
      </c>
      <c r="G49" s="16">
        <v>1.0585</v>
      </c>
      <c r="H49" s="16">
        <v>1.0396000000000001</v>
      </c>
      <c r="I49" s="16">
        <v>0.98429999999999995</v>
      </c>
      <c r="J49" s="16">
        <v>0.94910000000000005</v>
      </c>
      <c r="K49" s="16">
        <v>0.91510000000000002</v>
      </c>
      <c r="L49" s="16">
        <v>0.88190000000000002</v>
      </c>
      <c r="M49" s="16">
        <v>0.86639999999999995</v>
      </c>
      <c r="N49" s="16">
        <v>0.85060000000000002</v>
      </c>
      <c r="O49" s="16">
        <v>0.83530000000000004</v>
      </c>
      <c r="P49" s="16">
        <v>0.82020000000000004</v>
      </c>
      <c r="Q49" s="16">
        <v>0.80530000000000002</v>
      </c>
      <c r="R49" s="16">
        <v>0.79079999999999995</v>
      </c>
      <c r="S49" s="16">
        <v>0.77649999999999997</v>
      </c>
      <c r="T49" s="16">
        <v>0.76249999999999996</v>
      </c>
      <c r="U49" s="16">
        <v>0.74880000000000002</v>
      </c>
      <c r="V49" s="16">
        <v>0.73570000000000002</v>
      </c>
      <c r="W49" s="16">
        <v>0.72319999999999995</v>
      </c>
      <c r="X49" s="16">
        <v>0.71150000000000002</v>
      </c>
      <c r="Y49" s="16">
        <v>0.70069999999999999</v>
      </c>
      <c r="Z49" s="16">
        <v>0.69059999999999999</v>
      </c>
      <c r="AA49" s="16">
        <v>0.68110000000000004</v>
      </c>
      <c r="AB49" s="16">
        <v>0.67230000000000001</v>
      </c>
      <c r="AC49" s="16">
        <v>0.66379999999999995</v>
      </c>
      <c r="AD49" s="16">
        <v>0.65549999999999997</v>
      </c>
      <c r="AE49" s="16">
        <v>0.64729999999999999</v>
      </c>
      <c r="AF49" s="16">
        <v>0.63919999999999999</v>
      </c>
      <c r="AG49" s="16">
        <v>0.63129999999999997</v>
      </c>
      <c r="AH49" s="16">
        <v>0.62339999999999995</v>
      </c>
      <c r="AI49" s="16">
        <v>0.61560000000000004</v>
      </c>
      <c r="AJ49" s="16">
        <v>0.6079</v>
      </c>
      <c r="AK49" s="16">
        <v>0.60029999999999994</v>
      </c>
      <c r="AL49" s="16">
        <v>0.59279999999999999</v>
      </c>
      <c r="AM49" s="16">
        <v>0.58540000000000003</v>
      </c>
      <c r="AN49" s="16">
        <v>0.57809999999999995</v>
      </c>
      <c r="AO49" s="16">
        <v>0.57089999999999996</v>
      </c>
      <c r="AP49" s="16">
        <v>0.56379999999999997</v>
      </c>
      <c r="AQ49" s="16">
        <v>0.55669999999999997</v>
      </c>
      <c r="AR49" s="16">
        <v>0.54979999999999996</v>
      </c>
      <c r="AS49" s="16">
        <v>0.54290000000000005</v>
      </c>
      <c r="AT49" s="16">
        <v>0.53610000000000002</v>
      </c>
      <c r="AU49" s="16">
        <v>0.52939999999999998</v>
      </c>
      <c r="AV49" s="16">
        <v>0.52280000000000004</v>
      </c>
      <c r="AW49" s="16">
        <v>0.51629999999999998</v>
      </c>
      <c r="AX49" s="16">
        <v>0.50990000000000002</v>
      </c>
      <c r="AY49" s="16">
        <v>0.50349999999999995</v>
      </c>
      <c r="AZ49" s="16">
        <v>0.49719999999999998</v>
      </c>
      <c r="BA49" s="16">
        <v>0.49099999999999999</v>
      </c>
      <c r="BB49" s="16">
        <v>0.4849</v>
      </c>
      <c r="BC49" s="16">
        <v>0.4788</v>
      </c>
      <c r="BD49" s="16">
        <v>0.4728</v>
      </c>
      <c r="BE49" s="16">
        <v>0.46689999999999998</v>
      </c>
      <c r="BF49" s="16">
        <v>0.46110000000000001</v>
      </c>
      <c r="BG49" s="16">
        <v>0.45529999999999998</v>
      </c>
      <c r="BH49" s="16">
        <v>0.44969999999999999</v>
      </c>
      <c r="BI49" s="16">
        <v>0.44400000000000001</v>
      </c>
      <c r="BJ49" s="16">
        <v>0.4385</v>
      </c>
      <c r="BK49" s="16">
        <v>0.433</v>
      </c>
      <c r="BL49" s="16">
        <v>0.42759999999999998</v>
      </c>
      <c r="BM49" s="16">
        <v>0.42230000000000001</v>
      </c>
      <c r="BN49" s="16">
        <v>0.41699999999999998</v>
      </c>
      <c r="BO49" s="16">
        <v>0.4118</v>
      </c>
      <c r="BP49" s="16">
        <v>0.40660000000000002</v>
      </c>
      <c r="BQ49" s="16">
        <v>0.40160000000000001</v>
      </c>
      <c r="BR49" s="16">
        <v>0.39650000000000002</v>
      </c>
      <c r="BS49" s="16">
        <v>0.3916</v>
      </c>
      <c r="BT49" s="16">
        <v>0.38669999999999999</v>
      </c>
      <c r="BU49" s="16">
        <v>0.38190000000000002</v>
      </c>
      <c r="BV49" s="16">
        <v>0.37709999999999999</v>
      </c>
      <c r="BW49" s="16">
        <v>0.37240000000000001</v>
      </c>
      <c r="BX49" s="16">
        <v>0.36770000000000003</v>
      </c>
      <c r="BY49" s="16">
        <v>0.36320000000000002</v>
      </c>
      <c r="BZ49" s="16">
        <v>0.35859999999999997</v>
      </c>
      <c r="CA49" s="16">
        <v>0.35410000000000003</v>
      </c>
      <c r="CB49" s="16">
        <v>0.34970000000000001</v>
      </c>
      <c r="CC49" s="16">
        <v>0.3453</v>
      </c>
      <c r="CD49" s="16">
        <v>0.34100000000000003</v>
      </c>
      <c r="CE49" s="16">
        <v>0.33679999999999999</v>
      </c>
      <c r="CF49" s="16">
        <v>0.33260000000000001</v>
      </c>
      <c r="CG49" s="16">
        <v>0.32840000000000003</v>
      </c>
      <c r="CH49" s="16">
        <v>0.32429999999999998</v>
      </c>
      <c r="CI49" s="16">
        <v>0.32029999999999997</v>
      </c>
      <c r="CJ49" s="16">
        <v>0.31630000000000003</v>
      </c>
      <c r="CK49" s="16">
        <v>0.31230000000000002</v>
      </c>
      <c r="CL49" s="16">
        <v>0.30840000000000001</v>
      </c>
      <c r="CM49" s="16">
        <v>0.30459999999999998</v>
      </c>
      <c r="CN49" s="16">
        <v>0.30070000000000002</v>
      </c>
      <c r="CO49" s="16">
        <v>0.29699999999999999</v>
      </c>
      <c r="CP49" s="16">
        <v>0.29330000000000001</v>
      </c>
      <c r="CQ49" s="16">
        <v>0.28960000000000002</v>
      </c>
      <c r="CR49" s="16">
        <v>0.28599999999999998</v>
      </c>
      <c r="CS49" s="16">
        <v>0.28239999999999998</v>
      </c>
      <c r="CT49" s="16">
        <v>0.27889999999999998</v>
      </c>
      <c r="CU49" s="16">
        <v>0.27539999999999998</v>
      </c>
      <c r="CV49" s="16">
        <v>0.27200000000000002</v>
      </c>
      <c r="CW49" s="16">
        <v>0.26860000000000001</v>
      </c>
      <c r="CX49" s="16">
        <v>0.26519999999999999</v>
      </c>
      <c r="CY49" s="16">
        <v>0.26519999999999999</v>
      </c>
      <c r="CZ49" s="16">
        <v>0.26519999999999999</v>
      </c>
      <c r="DA49" s="16">
        <v>0.26519999999999999</v>
      </c>
      <c r="DB49" s="16">
        <v>0.26519999999999999</v>
      </c>
      <c r="DC49" s="16">
        <v>0.26519999999999999</v>
      </c>
      <c r="DD49" s="16">
        <v>0.26519999999999999</v>
      </c>
      <c r="DE49" s="16">
        <v>0.26519999999999999</v>
      </c>
      <c r="DF49" s="16">
        <v>0.26519999999999999</v>
      </c>
      <c r="DG49" s="16">
        <v>0.26519999999999999</v>
      </c>
      <c r="DH49" s="16">
        <v>0.26519999999999999</v>
      </c>
      <c r="DI49" s="16">
        <v>0.26519999999999999</v>
      </c>
      <c r="DJ49" s="16">
        <v>0.26519999999999999</v>
      </c>
      <c r="DK49" s="16">
        <v>0.26519999999999999</v>
      </c>
      <c r="DL49" s="16">
        <v>0.26519999999999999</v>
      </c>
      <c r="DM49" s="16">
        <v>0.26519999999999999</v>
      </c>
      <c r="DN49" s="16">
        <v>0.26519999999999999</v>
      </c>
      <c r="DO49" s="16">
        <v>0.26519999999999999</v>
      </c>
      <c r="DP49" s="16">
        <v>0.26519999999999999</v>
      </c>
      <c r="DQ49" s="16">
        <v>0.26519999999999999</v>
      </c>
      <c r="DR49" s="16">
        <v>0.26519999999999999</v>
      </c>
      <c r="DS49" s="16">
        <v>0.26519999999999999</v>
      </c>
      <c r="DT49" s="16">
        <v>0.26519999999999999</v>
      </c>
      <c r="DU49" s="16">
        <v>0.26519999999999999</v>
      </c>
      <c r="DV49" s="16">
        <v>0.26519999999999999</v>
      </c>
      <c r="DW49" s="16">
        <v>0.26519999999999999</v>
      </c>
      <c r="DX49" s="16">
        <v>0.26519999999999999</v>
      </c>
      <c r="DY49" s="16">
        <v>0.26519999999999999</v>
      </c>
      <c r="DZ49" s="16">
        <v>0.26519999999999999</v>
      </c>
      <c r="EA49" s="16">
        <v>0.26519999999999999</v>
      </c>
      <c r="EB49" s="16">
        <v>0.26519999999999999</v>
      </c>
      <c r="EC49" s="16">
        <v>0.26519999999999999</v>
      </c>
      <c r="ED49" s="16">
        <v>0.26519999999999999</v>
      </c>
      <c r="EE49" s="16">
        <v>0.26519999999999999</v>
      </c>
      <c r="EF49" s="16">
        <v>0.26519999999999999</v>
      </c>
      <c r="EG49" s="16">
        <v>0.26519999999999999</v>
      </c>
      <c r="EH49" s="16">
        <v>0.26519999999999999</v>
      </c>
      <c r="EI49" s="16">
        <v>0.26519999999999999</v>
      </c>
      <c r="EJ49" s="16">
        <v>0.26519999999999999</v>
      </c>
      <c r="EK49" s="16">
        <v>0.26519999999999999</v>
      </c>
      <c r="EL49" s="16">
        <v>0.26519999999999999</v>
      </c>
      <c r="EM49" s="16">
        <v>0.26519999999999999</v>
      </c>
      <c r="EN49" s="16">
        <v>0.26519999999999999</v>
      </c>
      <c r="EO49" s="16">
        <v>0.26519999999999999</v>
      </c>
      <c r="EP49" s="16">
        <v>0.26519999999999999</v>
      </c>
      <c r="EQ49" s="16">
        <v>0.26519999999999999</v>
      </c>
      <c r="ER49" s="16">
        <v>0.26519999999999999</v>
      </c>
      <c r="ES49" s="16">
        <v>0.26519999999999999</v>
      </c>
      <c r="ET49" s="16">
        <v>0.26519999999999999</v>
      </c>
      <c r="EU49" s="16">
        <v>0.26519999999999999</v>
      </c>
      <c r="EV49" s="16">
        <v>0.26519999999999999</v>
      </c>
      <c r="EW49" s="16">
        <v>0.26519999999999999</v>
      </c>
      <c r="EX49" s="16">
        <v>0.26519999999999999</v>
      </c>
      <c r="EY49" s="16">
        <v>0.26519999999999999</v>
      </c>
      <c r="EZ49" s="16">
        <v>0.26519999999999999</v>
      </c>
      <c r="FA49" s="16">
        <v>0.26519999999999999</v>
      </c>
      <c r="FB49" s="16">
        <v>0.26519999999999999</v>
      </c>
      <c r="FC49" s="16">
        <v>0.26519999999999999</v>
      </c>
      <c r="FD49" s="16">
        <v>0.26519999999999999</v>
      </c>
      <c r="FE49" s="16">
        <v>0.26519999999999999</v>
      </c>
      <c r="FF49" s="16">
        <v>0.26519999999999999</v>
      </c>
      <c r="FG49" s="16">
        <v>0.26519999999999999</v>
      </c>
      <c r="FH49" s="16">
        <v>0.26519999999999999</v>
      </c>
      <c r="FI49" s="16">
        <v>0.26519999999999999</v>
      </c>
      <c r="FJ49" s="16">
        <v>0.26519999999999999</v>
      </c>
      <c r="FK49" s="16">
        <v>0.26519999999999999</v>
      </c>
      <c r="FL49" s="16">
        <v>0.26519999999999999</v>
      </c>
      <c r="FM49" s="16">
        <v>0.26519999999999999</v>
      </c>
      <c r="FN49" s="16">
        <v>0.26519999999999999</v>
      </c>
      <c r="FO49" s="16">
        <v>0.26519999999999999</v>
      </c>
      <c r="FP49" s="16">
        <v>0.26519999999999999</v>
      </c>
      <c r="FQ49" s="16">
        <v>0.26519999999999999</v>
      </c>
      <c r="FR49" s="16">
        <v>0.26519999999999999</v>
      </c>
      <c r="FS49" s="16">
        <v>0.26519999999999999</v>
      </c>
      <c r="FT49" s="16">
        <v>0.26519999999999999</v>
      </c>
      <c r="FU49" s="16">
        <v>0.26519999999999999</v>
      </c>
      <c r="FV49" s="16">
        <v>0.26519999999999999</v>
      </c>
      <c r="FW49" s="16">
        <v>0.26519999999999999</v>
      </c>
      <c r="FX49" s="16">
        <v>0.26519999999999999</v>
      </c>
      <c r="FY49" s="16">
        <v>0.26519999999999999</v>
      </c>
      <c r="FZ49" s="16">
        <v>0.26519999999999999</v>
      </c>
      <c r="GA49" s="16">
        <v>0.26519999999999999</v>
      </c>
      <c r="GB49" s="16">
        <v>0.26519999999999999</v>
      </c>
      <c r="GC49" s="16">
        <v>0.26519999999999999</v>
      </c>
      <c r="GD49" s="16">
        <v>0.26519999999999999</v>
      </c>
      <c r="GE49" s="16">
        <v>0.26519999999999999</v>
      </c>
      <c r="GF49" s="16">
        <v>0.26519999999999999</v>
      </c>
      <c r="GG49" s="16">
        <v>0.26519999999999999</v>
      </c>
      <c r="GH49" s="16">
        <v>0.26519999999999999</v>
      </c>
      <c r="GI49" s="16">
        <v>0.26519999999999999</v>
      </c>
      <c r="GJ49" s="16">
        <v>0.26519999999999999</v>
      </c>
      <c r="GK49" s="16">
        <v>0.26519999999999999</v>
      </c>
      <c r="GL49" s="16">
        <v>0.26519999999999999</v>
      </c>
      <c r="GM49" s="16">
        <v>0.26519999999999999</v>
      </c>
      <c r="GN49" s="16">
        <v>0.26519999999999999</v>
      </c>
      <c r="GO49" s="16">
        <v>0.26519999999999999</v>
      </c>
      <c r="GP49" s="16">
        <v>0.26519999999999999</v>
      </c>
      <c r="GQ49" s="16">
        <v>0.26519999999999999</v>
      </c>
    </row>
    <row r="50" spans="1:199" x14ac:dyDescent="0.2">
      <c r="A50" s="16">
        <v>49</v>
      </c>
      <c r="B50" s="16">
        <v>1</v>
      </c>
      <c r="C50" s="16">
        <v>1</v>
      </c>
      <c r="D50" s="16">
        <v>1</v>
      </c>
      <c r="E50" s="16">
        <v>1</v>
      </c>
      <c r="F50" s="16">
        <v>0.9798</v>
      </c>
      <c r="G50" s="16">
        <v>1.0569999999999999</v>
      </c>
      <c r="H50" s="16">
        <v>1.0374000000000001</v>
      </c>
      <c r="I50" s="16">
        <v>0.98170000000000002</v>
      </c>
      <c r="J50" s="16">
        <v>0.94640000000000002</v>
      </c>
      <c r="K50" s="16">
        <v>0.91210000000000002</v>
      </c>
      <c r="L50" s="16">
        <v>0.87909999999999999</v>
      </c>
      <c r="M50" s="16">
        <v>0.86409999999999998</v>
      </c>
      <c r="N50" s="16">
        <v>0.8488</v>
      </c>
      <c r="O50" s="16">
        <v>0.83340000000000003</v>
      </c>
      <c r="P50" s="16">
        <v>0.81830000000000003</v>
      </c>
      <c r="Q50" s="16">
        <v>0.80349999999999999</v>
      </c>
      <c r="R50" s="16">
        <v>0.78900000000000003</v>
      </c>
      <c r="S50" s="16">
        <v>0.77470000000000006</v>
      </c>
      <c r="T50" s="16">
        <v>0.76070000000000004</v>
      </c>
      <c r="U50" s="16">
        <v>0.74709999999999999</v>
      </c>
      <c r="V50" s="16">
        <v>0.73399999999999999</v>
      </c>
      <c r="W50" s="16">
        <v>0.72160000000000002</v>
      </c>
      <c r="X50" s="16">
        <v>0.70989999999999998</v>
      </c>
      <c r="Y50" s="16">
        <v>0.69910000000000005</v>
      </c>
      <c r="Z50" s="16">
        <v>0.68899999999999995</v>
      </c>
      <c r="AA50" s="16">
        <v>0.67959999999999998</v>
      </c>
      <c r="AB50" s="16">
        <v>0.67069999999999996</v>
      </c>
      <c r="AC50" s="16">
        <v>0.6623</v>
      </c>
      <c r="AD50" s="16">
        <v>0.65400000000000003</v>
      </c>
      <c r="AE50" s="16">
        <v>0.64590000000000003</v>
      </c>
      <c r="AF50" s="16">
        <v>0.63780000000000003</v>
      </c>
      <c r="AG50" s="16">
        <v>0.62980000000000003</v>
      </c>
      <c r="AH50" s="16">
        <v>0.622</v>
      </c>
      <c r="AI50" s="16">
        <v>0.61419999999999997</v>
      </c>
      <c r="AJ50" s="16">
        <v>0.60650000000000004</v>
      </c>
      <c r="AK50" s="16">
        <v>0.59899999999999998</v>
      </c>
      <c r="AL50" s="16">
        <v>0.59150000000000003</v>
      </c>
      <c r="AM50" s="16">
        <v>0.58409999999999995</v>
      </c>
      <c r="AN50" s="16">
        <v>0.57679999999999998</v>
      </c>
      <c r="AO50" s="16">
        <v>0.5696</v>
      </c>
      <c r="AP50" s="16">
        <v>0.5625</v>
      </c>
      <c r="AQ50" s="16">
        <v>0.55549999999999999</v>
      </c>
      <c r="AR50" s="16">
        <v>0.54859999999999998</v>
      </c>
      <c r="AS50" s="16">
        <v>0.54169999999999996</v>
      </c>
      <c r="AT50" s="16">
        <v>0.53490000000000004</v>
      </c>
      <c r="AU50" s="16">
        <v>0.52829999999999999</v>
      </c>
      <c r="AV50" s="16">
        <v>0.52170000000000005</v>
      </c>
      <c r="AW50" s="16">
        <v>0.51519999999999999</v>
      </c>
      <c r="AX50" s="16">
        <v>0.50870000000000004</v>
      </c>
      <c r="AY50" s="16">
        <v>0.50239999999999996</v>
      </c>
      <c r="AZ50" s="16">
        <v>0.49609999999999999</v>
      </c>
      <c r="BA50" s="16">
        <v>0.4899</v>
      </c>
      <c r="BB50" s="16">
        <v>0.48380000000000001</v>
      </c>
      <c r="BC50" s="16">
        <v>0.47770000000000001</v>
      </c>
      <c r="BD50" s="16">
        <v>0.4718</v>
      </c>
      <c r="BE50" s="16">
        <v>0.46589999999999998</v>
      </c>
      <c r="BF50" s="16">
        <v>0.46010000000000001</v>
      </c>
      <c r="BG50" s="16">
        <v>0.45429999999999998</v>
      </c>
      <c r="BH50" s="16">
        <v>0.44869999999999999</v>
      </c>
      <c r="BI50" s="16">
        <v>0.44309999999999999</v>
      </c>
      <c r="BJ50" s="16">
        <v>0.4375</v>
      </c>
      <c r="BK50" s="16">
        <v>0.43209999999999998</v>
      </c>
      <c r="BL50" s="16">
        <v>0.42670000000000002</v>
      </c>
      <c r="BM50" s="16">
        <v>0.42130000000000001</v>
      </c>
      <c r="BN50" s="16">
        <v>0.41610000000000003</v>
      </c>
      <c r="BO50" s="16">
        <v>0.41089999999999999</v>
      </c>
      <c r="BP50" s="16">
        <v>0.40570000000000001</v>
      </c>
      <c r="BQ50" s="16">
        <v>0.4007</v>
      </c>
      <c r="BR50" s="16">
        <v>0.3957</v>
      </c>
      <c r="BS50" s="16">
        <v>0.39069999999999999</v>
      </c>
      <c r="BT50" s="16">
        <v>0.38590000000000002</v>
      </c>
      <c r="BU50" s="16">
        <v>0.38100000000000001</v>
      </c>
      <c r="BV50" s="16">
        <v>0.37630000000000002</v>
      </c>
      <c r="BW50" s="16">
        <v>0.37159999999999999</v>
      </c>
      <c r="BX50" s="16">
        <v>0.3669</v>
      </c>
      <c r="BY50" s="16">
        <v>0.3624</v>
      </c>
      <c r="BZ50" s="16">
        <v>0.35780000000000001</v>
      </c>
      <c r="CA50" s="16">
        <v>0.35339999999999999</v>
      </c>
      <c r="CB50" s="16">
        <v>0.34889999999999999</v>
      </c>
      <c r="CC50" s="16">
        <v>0.34460000000000002</v>
      </c>
      <c r="CD50" s="16">
        <v>0.34029999999999999</v>
      </c>
      <c r="CE50" s="16">
        <v>0.33600000000000002</v>
      </c>
      <c r="CF50" s="16">
        <v>0.33179999999999998</v>
      </c>
      <c r="CG50" s="16">
        <v>0.32769999999999999</v>
      </c>
      <c r="CH50" s="16">
        <v>0.3236</v>
      </c>
      <c r="CI50" s="16">
        <v>0.3196</v>
      </c>
      <c r="CJ50" s="16">
        <v>0.31559999999999999</v>
      </c>
      <c r="CK50" s="16">
        <v>0.31159999999999999</v>
      </c>
      <c r="CL50" s="16">
        <v>0.30769999999999997</v>
      </c>
      <c r="CM50" s="16">
        <v>0.3039</v>
      </c>
      <c r="CN50" s="16">
        <v>0.30009999999999998</v>
      </c>
      <c r="CO50" s="16">
        <v>0.29630000000000001</v>
      </c>
      <c r="CP50" s="16">
        <v>0.29260000000000003</v>
      </c>
      <c r="CQ50" s="16">
        <v>0.28899999999999998</v>
      </c>
      <c r="CR50" s="16">
        <v>0.28539999999999999</v>
      </c>
      <c r="CS50" s="16">
        <v>0.28179999999999999</v>
      </c>
      <c r="CT50" s="16">
        <v>0.27829999999999999</v>
      </c>
      <c r="CU50" s="16">
        <v>0.27479999999999999</v>
      </c>
      <c r="CV50" s="16">
        <v>0.27139999999999997</v>
      </c>
      <c r="CW50" s="16">
        <v>0.26800000000000002</v>
      </c>
      <c r="CX50" s="16">
        <v>0.2646</v>
      </c>
      <c r="CY50" s="16">
        <v>0.2646</v>
      </c>
      <c r="CZ50" s="16">
        <v>0.2646</v>
      </c>
      <c r="DA50" s="16">
        <v>0.2646</v>
      </c>
      <c r="DB50" s="16">
        <v>0.2646</v>
      </c>
      <c r="DC50" s="16">
        <v>0.2646</v>
      </c>
      <c r="DD50" s="16">
        <v>0.2646</v>
      </c>
      <c r="DE50" s="16">
        <v>0.2646</v>
      </c>
      <c r="DF50" s="16">
        <v>0.2646</v>
      </c>
      <c r="DG50" s="16">
        <v>0.2646</v>
      </c>
      <c r="DH50" s="16">
        <v>0.2646</v>
      </c>
      <c r="DI50" s="16">
        <v>0.2646</v>
      </c>
      <c r="DJ50" s="16">
        <v>0.2646</v>
      </c>
      <c r="DK50" s="16">
        <v>0.2646</v>
      </c>
      <c r="DL50" s="16">
        <v>0.2646</v>
      </c>
      <c r="DM50" s="16">
        <v>0.2646</v>
      </c>
      <c r="DN50" s="16">
        <v>0.2646</v>
      </c>
      <c r="DO50" s="16">
        <v>0.2646</v>
      </c>
      <c r="DP50" s="16">
        <v>0.2646</v>
      </c>
      <c r="DQ50" s="16">
        <v>0.2646</v>
      </c>
      <c r="DR50" s="16">
        <v>0.2646</v>
      </c>
      <c r="DS50" s="16">
        <v>0.2646</v>
      </c>
      <c r="DT50" s="16">
        <v>0.2646</v>
      </c>
      <c r="DU50" s="16">
        <v>0.2646</v>
      </c>
      <c r="DV50" s="16">
        <v>0.2646</v>
      </c>
      <c r="DW50" s="16">
        <v>0.2646</v>
      </c>
      <c r="DX50" s="16">
        <v>0.2646</v>
      </c>
      <c r="DY50" s="16">
        <v>0.2646</v>
      </c>
      <c r="DZ50" s="16">
        <v>0.2646</v>
      </c>
      <c r="EA50" s="16">
        <v>0.2646</v>
      </c>
      <c r="EB50" s="16">
        <v>0.2646</v>
      </c>
      <c r="EC50" s="16">
        <v>0.2646</v>
      </c>
      <c r="ED50" s="16">
        <v>0.2646</v>
      </c>
      <c r="EE50" s="16">
        <v>0.2646</v>
      </c>
      <c r="EF50" s="16">
        <v>0.2646</v>
      </c>
      <c r="EG50" s="16">
        <v>0.2646</v>
      </c>
      <c r="EH50" s="16">
        <v>0.2646</v>
      </c>
      <c r="EI50" s="16">
        <v>0.2646</v>
      </c>
      <c r="EJ50" s="16">
        <v>0.2646</v>
      </c>
      <c r="EK50" s="16">
        <v>0.2646</v>
      </c>
      <c r="EL50" s="16">
        <v>0.2646</v>
      </c>
      <c r="EM50" s="16">
        <v>0.2646</v>
      </c>
      <c r="EN50" s="16">
        <v>0.2646</v>
      </c>
      <c r="EO50" s="16">
        <v>0.2646</v>
      </c>
      <c r="EP50" s="16">
        <v>0.2646</v>
      </c>
      <c r="EQ50" s="16">
        <v>0.2646</v>
      </c>
      <c r="ER50" s="16">
        <v>0.2646</v>
      </c>
      <c r="ES50" s="16">
        <v>0.2646</v>
      </c>
      <c r="ET50" s="16">
        <v>0.2646</v>
      </c>
      <c r="EU50" s="16">
        <v>0.2646</v>
      </c>
      <c r="EV50" s="16">
        <v>0.2646</v>
      </c>
      <c r="EW50" s="16">
        <v>0.2646</v>
      </c>
      <c r="EX50" s="16">
        <v>0.2646</v>
      </c>
      <c r="EY50" s="16">
        <v>0.2646</v>
      </c>
      <c r="EZ50" s="16">
        <v>0.2646</v>
      </c>
      <c r="FA50" s="16">
        <v>0.2646</v>
      </c>
      <c r="FB50" s="16">
        <v>0.2646</v>
      </c>
      <c r="FC50" s="16">
        <v>0.2646</v>
      </c>
      <c r="FD50" s="16">
        <v>0.2646</v>
      </c>
      <c r="FE50" s="16">
        <v>0.2646</v>
      </c>
      <c r="FF50" s="16">
        <v>0.2646</v>
      </c>
      <c r="FG50" s="16">
        <v>0.2646</v>
      </c>
      <c r="FH50" s="16">
        <v>0.2646</v>
      </c>
      <c r="FI50" s="16">
        <v>0.2646</v>
      </c>
      <c r="FJ50" s="16">
        <v>0.2646</v>
      </c>
      <c r="FK50" s="16">
        <v>0.2646</v>
      </c>
      <c r="FL50" s="16">
        <v>0.2646</v>
      </c>
      <c r="FM50" s="16">
        <v>0.2646</v>
      </c>
      <c r="FN50" s="16">
        <v>0.2646</v>
      </c>
      <c r="FO50" s="16">
        <v>0.2646</v>
      </c>
      <c r="FP50" s="16">
        <v>0.2646</v>
      </c>
      <c r="FQ50" s="16">
        <v>0.2646</v>
      </c>
      <c r="FR50" s="16">
        <v>0.2646</v>
      </c>
      <c r="FS50" s="16">
        <v>0.2646</v>
      </c>
      <c r="FT50" s="16">
        <v>0.2646</v>
      </c>
      <c r="FU50" s="16">
        <v>0.2646</v>
      </c>
      <c r="FV50" s="16">
        <v>0.2646</v>
      </c>
      <c r="FW50" s="16">
        <v>0.2646</v>
      </c>
      <c r="FX50" s="16">
        <v>0.2646</v>
      </c>
      <c r="FY50" s="16">
        <v>0.2646</v>
      </c>
      <c r="FZ50" s="16">
        <v>0.2646</v>
      </c>
      <c r="GA50" s="16">
        <v>0.2646</v>
      </c>
      <c r="GB50" s="16">
        <v>0.2646</v>
      </c>
      <c r="GC50" s="16">
        <v>0.2646</v>
      </c>
      <c r="GD50" s="16">
        <v>0.2646</v>
      </c>
      <c r="GE50" s="16">
        <v>0.2646</v>
      </c>
      <c r="GF50" s="16">
        <v>0.2646</v>
      </c>
      <c r="GG50" s="16">
        <v>0.2646</v>
      </c>
      <c r="GH50" s="16">
        <v>0.2646</v>
      </c>
      <c r="GI50" s="16">
        <v>0.2646</v>
      </c>
      <c r="GJ50" s="16">
        <v>0.2646</v>
      </c>
      <c r="GK50" s="16">
        <v>0.2646</v>
      </c>
      <c r="GL50" s="16">
        <v>0.2646</v>
      </c>
      <c r="GM50" s="16">
        <v>0.2646</v>
      </c>
      <c r="GN50" s="16">
        <v>0.2646</v>
      </c>
      <c r="GO50" s="16">
        <v>0.2646</v>
      </c>
      <c r="GP50" s="16">
        <v>0.2646</v>
      </c>
      <c r="GQ50" s="16">
        <v>0.2646</v>
      </c>
    </row>
    <row r="51" spans="1:199" x14ac:dyDescent="0.2">
      <c r="A51" s="16">
        <v>50</v>
      </c>
      <c r="B51" s="16">
        <v>1</v>
      </c>
      <c r="C51" s="16">
        <v>1</v>
      </c>
      <c r="D51" s="16">
        <v>1</v>
      </c>
      <c r="E51" s="16">
        <v>1</v>
      </c>
      <c r="F51" s="16">
        <v>0.97919999999999996</v>
      </c>
      <c r="G51" s="16">
        <v>1.0555000000000001</v>
      </c>
      <c r="H51" s="16">
        <v>1.0351999999999999</v>
      </c>
      <c r="I51" s="16">
        <v>0.97909999999999997</v>
      </c>
      <c r="J51" s="16">
        <v>0.94350000000000001</v>
      </c>
      <c r="K51" s="16">
        <v>0.90910000000000002</v>
      </c>
      <c r="L51" s="16">
        <v>0.87590000000000001</v>
      </c>
      <c r="M51" s="16">
        <v>0.8609</v>
      </c>
      <c r="N51" s="16">
        <v>0.84609999999999996</v>
      </c>
      <c r="O51" s="16">
        <v>0.83109999999999995</v>
      </c>
      <c r="P51" s="16">
        <v>0.81599999999999995</v>
      </c>
      <c r="Q51" s="16">
        <v>0.80130000000000001</v>
      </c>
      <c r="R51" s="16">
        <v>0.78680000000000005</v>
      </c>
      <c r="S51" s="16">
        <v>0.77259999999999995</v>
      </c>
      <c r="T51" s="16">
        <v>0.75860000000000005</v>
      </c>
      <c r="U51" s="16">
        <v>0.745</v>
      </c>
      <c r="V51" s="16">
        <v>0.73199999999999998</v>
      </c>
      <c r="W51" s="16">
        <v>0.71960000000000002</v>
      </c>
      <c r="X51" s="16">
        <v>0.70799999999999996</v>
      </c>
      <c r="Y51" s="16">
        <v>0.69710000000000005</v>
      </c>
      <c r="Z51" s="16">
        <v>0.68710000000000004</v>
      </c>
      <c r="AA51" s="16">
        <v>0.67769999999999997</v>
      </c>
      <c r="AB51" s="16">
        <v>0.66890000000000005</v>
      </c>
      <c r="AC51" s="16">
        <v>0.66049999999999998</v>
      </c>
      <c r="AD51" s="16">
        <v>0.6522</v>
      </c>
      <c r="AE51" s="16">
        <v>0.64410000000000001</v>
      </c>
      <c r="AF51" s="16">
        <v>0.63600000000000001</v>
      </c>
      <c r="AG51" s="16">
        <v>0.62809999999999999</v>
      </c>
      <c r="AH51" s="16">
        <v>0.62029999999999996</v>
      </c>
      <c r="AI51" s="16">
        <v>0.61250000000000004</v>
      </c>
      <c r="AJ51" s="16">
        <v>0.60489999999999999</v>
      </c>
      <c r="AK51" s="16">
        <v>0.59730000000000005</v>
      </c>
      <c r="AL51" s="16">
        <v>0.58989999999999998</v>
      </c>
      <c r="AM51" s="16">
        <v>0.58250000000000002</v>
      </c>
      <c r="AN51" s="16">
        <v>0.57530000000000003</v>
      </c>
      <c r="AO51" s="16">
        <v>0.56810000000000005</v>
      </c>
      <c r="AP51" s="16">
        <v>0.56100000000000005</v>
      </c>
      <c r="AQ51" s="16">
        <v>0.55400000000000005</v>
      </c>
      <c r="AR51" s="16">
        <v>0.54710000000000003</v>
      </c>
      <c r="AS51" s="16">
        <v>0.54020000000000001</v>
      </c>
      <c r="AT51" s="16">
        <v>0.53349999999999997</v>
      </c>
      <c r="AU51" s="16">
        <v>0.52680000000000005</v>
      </c>
      <c r="AV51" s="16">
        <v>0.52029999999999998</v>
      </c>
      <c r="AW51" s="16">
        <v>0.51380000000000003</v>
      </c>
      <c r="AX51" s="16">
        <v>0.50729999999999997</v>
      </c>
      <c r="AY51" s="16">
        <v>0.501</v>
      </c>
      <c r="AZ51" s="16">
        <v>0.49480000000000002</v>
      </c>
      <c r="BA51" s="16">
        <v>0.48859999999999998</v>
      </c>
      <c r="BB51" s="16">
        <v>0.48249999999999998</v>
      </c>
      <c r="BC51" s="16">
        <v>0.47649999999999998</v>
      </c>
      <c r="BD51" s="16">
        <v>0.47049999999999997</v>
      </c>
      <c r="BE51" s="16">
        <v>0.46460000000000001</v>
      </c>
      <c r="BF51" s="16">
        <v>0.45879999999999999</v>
      </c>
      <c r="BG51" s="16">
        <v>0.4531</v>
      </c>
      <c r="BH51" s="16">
        <v>0.44750000000000001</v>
      </c>
      <c r="BI51" s="16">
        <v>0.44190000000000002</v>
      </c>
      <c r="BJ51" s="16">
        <v>0.43630000000000002</v>
      </c>
      <c r="BK51" s="16">
        <v>0.43090000000000001</v>
      </c>
      <c r="BL51" s="16">
        <v>0.42549999999999999</v>
      </c>
      <c r="BM51" s="16">
        <v>0.42020000000000002</v>
      </c>
      <c r="BN51" s="16">
        <v>0.41499999999999998</v>
      </c>
      <c r="BO51" s="16">
        <v>0.4098</v>
      </c>
      <c r="BP51" s="16">
        <v>0.4047</v>
      </c>
      <c r="BQ51" s="16">
        <v>0.39960000000000001</v>
      </c>
      <c r="BR51" s="16">
        <v>0.39460000000000001</v>
      </c>
      <c r="BS51" s="16">
        <v>0.38969999999999999</v>
      </c>
      <c r="BT51" s="16">
        <v>0.38479999999999998</v>
      </c>
      <c r="BU51" s="16">
        <v>0.38</v>
      </c>
      <c r="BV51" s="16">
        <v>0.37530000000000002</v>
      </c>
      <c r="BW51" s="16">
        <v>0.37059999999999998</v>
      </c>
      <c r="BX51" s="16">
        <v>0.36599999999999999</v>
      </c>
      <c r="BY51" s="16">
        <v>0.3614</v>
      </c>
      <c r="BZ51" s="16">
        <v>0.3569</v>
      </c>
      <c r="CA51" s="16">
        <v>0.35239999999999999</v>
      </c>
      <c r="CB51" s="16">
        <v>0.34799999999999998</v>
      </c>
      <c r="CC51" s="16">
        <v>0.34370000000000001</v>
      </c>
      <c r="CD51" s="16">
        <v>0.33939999999999998</v>
      </c>
      <c r="CE51" s="16">
        <v>0.33510000000000001</v>
      </c>
      <c r="CF51" s="16">
        <v>0.33100000000000002</v>
      </c>
      <c r="CG51" s="16">
        <v>0.32679999999999998</v>
      </c>
      <c r="CH51" s="16">
        <v>0.32269999999999999</v>
      </c>
      <c r="CI51" s="16">
        <v>0.31869999999999998</v>
      </c>
      <c r="CJ51" s="16">
        <v>0.31469999999999998</v>
      </c>
      <c r="CK51" s="16">
        <v>0.31080000000000002</v>
      </c>
      <c r="CL51" s="16">
        <v>0.30690000000000001</v>
      </c>
      <c r="CM51" s="16">
        <v>0.30309999999999998</v>
      </c>
      <c r="CN51" s="16">
        <v>0.29930000000000001</v>
      </c>
      <c r="CO51" s="16">
        <v>0.29559999999999997</v>
      </c>
      <c r="CP51" s="16">
        <v>0.29189999999999999</v>
      </c>
      <c r="CQ51" s="16">
        <v>0.28820000000000001</v>
      </c>
      <c r="CR51" s="16">
        <v>0.28460000000000002</v>
      </c>
      <c r="CS51" s="16">
        <v>0.28110000000000002</v>
      </c>
      <c r="CT51" s="16">
        <v>0.27760000000000001</v>
      </c>
      <c r="CU51" s="16">
        <v>0.27410000000000001</v>
      </c>
      <c r="CV51" s="16">
        <v>0.2707</v>
      </c>
      <c r="CW51" s="16">
        <v>0.26729999999999998</v>
      </c>
      <c r="CX51" s="16">
        <v>0.26390000000000002</v>
      </c>
      <c r="CY51" s="16">
        <v>0.26390000000000002</v>
      </c>
      <c r="CZ51" s="16">
        <v>0.26390000000000002</v>
      </c>
      <c r="DA51" s="16">
        <v>0.26390000000000002</v>
      </c>
      <c r="DB51" s="16">
        <v>0.26390000000000002</v>
      </c>
      <c r="DC51" s="16">
        <v>0.26390000000000002</v>
      </c>
      <c r="DD51" s="16">
        <v>0.26390000000000002</v>
      </c>
      <c r="DE51" s="16">
        <v>0.26390000000000002</v>
      </c>
      <c r="DF51" s="16">
        <v>0.26390000000000002</v>
      </c>
      <c r="DG51" s="16">
        <v>0.26390000000000002</v>
      </c>
      <c r="DH51" s="16">
        <v>0.26390000000000002</v>
      </c>
      <c r="DI51" s="16">
        <v>0.26390000000000002</v>
      </c>
      <c r="DJ51" s="16">
        <v>0.26390000000000002</v>
      </c>
      <c r="DK51" s="16">
        <v>0.26390000000000002</v>
      </c>
      <c r="DL51" s="16">
        <v>0.26390000000000002</v>
      </c>
      <c r="DM51" s="16">
        <v>0.26390000000000002</v>
      </c>
      <c r="DN51" s="16">
        <v>0.26390000000000002</v>
      </c>
      <c r="DO51" s="16">
        <v>0.26390000000000002</v>
      </c>
      <c r="DP51" s="16">
        <v>0.26390000000000002</v>
      </c>
      <c r="DQ51" s="16">
        <v>0.26390000000000002</v>
      </c>
      <c r="DR51" s="16">
        <v>0.26390000000000002</v>
      </c>
      <c r="DS51" s="16">
        <v>0.26390000000000002</v>
      </c>
      <c r="DT51" s="16">
        <v>0.26390000000000002</v>
      </c>
      <c r="DU51" s="16">
        <v>0.26390000000000002</v>
      </c>
      <c r="DV51" s="16">
        <v>0.26390000000000002</v>
      </c>
      <c r="DW51" s="16">
        <v>0.26390000000000002</v>
      </c>
      <c r="DX51" s="16">
        <v>0.26390000000000002</v>
      </c>
      <c r="DY51" s="16">
        <v>0.26390000000000002</v>
      </c>
      <c r="DZ51" s="16">
        <v>0.26390000000000002</v>
      </c>
      <c r="EA51" s="16">
        <v>0.26390000000000002</v>
      </c>
      <c r="EB51" s="16">
        <v>0.26390000000000002</v>
      </c>
      <c r="EC51" s="16">
        <v>0.26390000000000002</v>
      </c>
      <c r="ED51" s="16">
        <v>0.26390000000000002</v>
      </c>
      <c r="EE51" s="16">
        <v>0.26390000000000002</v>
      </c>
      <c r="EF51" s="16">
        <v>0.26390000000000002</v>
      </c>
      <c r="EG51" s="16">
        <v>0.26390000000000002</v>
      </c>
      <c r="EH51" s="16">
        <v>0.26390000000000002</v>
      </c>
      <c r="EI51" s="16">
        <v>0.26390000000000002</v>
      </c>
      <c r="EJ51" s="16">
        <v>0.26390000000000002</v>
      </c>
      <c r="EK51" s="16">
        <v>0.26390000000000002</v>
      </c>
      <c r="EL51" s="16">
        <v>0.26390000000000002</v>
      </c>
      <c r="EM51" s="16">
        <v>0.26390000000000002</v>
      </c>
      <c r="EN51" s="16">
        <v>0.26390000000000002</v>
      </c>
      <c r="EO51" s="16">
        <v>0.26390000000000002</v>
      </c>
      <c r="EP51" s="16">
        <v>0.26390000000000002</v>
      </c>
      <c r="EQ51" s="16">
        <v>0.26390000000000002</v>
      </c>
      <c r="ER51" s="16">
        <v>0.26390000000000002</v>
      </c>
      <c r="ES51" s="16">
        <v>0.26390000000000002</v>
      </c>
      <c r="ET51" s="16">
        <v>0.26390000000000002</v>
      </c>
      <c r="EU51" s="16">
        <v>0.26390000000000002</v>
      </c>
      <c r="EV51" s="16">
        <v>0.26390000000000002</v>
      </c>
      <c r="EW51" s="16">
        <v>0.26390000000000002</v>
      </c>
      <c r="EX51" s="16">
        <v>0.26390000000000002</v>
      </c>
      <c r="EY51" s="16">
        <v>0.26390000000000002</v>
      </c>
      <c r="EZ51" s="16">
        <v>0.26390000000000002</v>
      </c>
      <c r="FA51" s="16">
        <v>0.26390000000000002</v>
      </c>
      <c r="FB51" s="16">
        <v>0.26390000000000002</v>
      </c>
      <c r="FC51" s="16">
        <v>0.26390000000000002</v>
      </c>
      <c r="FD51" s="16">
        <v>0.26390000000000002</v>
      </c>
      <c r="FE51" s="16">
        <v>0.26390000000000002</v>
      </c>
      <c r="FF51" s="16">
        <v>0.26390000000000002</v>
      </c>
      <c r="FG51" s="16">
        <v>0.26390000000000002</v>
      </c>
      <c r="FH51" s="16">
        <v>0.26390000000000002</v>
      </c>
      <c r="FI51" s="16">
        <v>0.26390000000000002</v>
      </c>
      <c r="FJ51" s="16">
        <v>0.26390000000000002</v>
      </c>
      <c r="FK51" s="16">
        <v>0.26390000000000002</v>
      </c>
      <c r="FL51" s="16">
        <v>0.26390000000000002</v>
      </c>
      <c r="FM51" s="16">
        <v>0.26390000000000002</v>
      </c>
      <c r="FN51" s="16">
        <v>0.26390000000000002</v>
      </c>
      <c r="FO51" s="16">
        <v>0.26390000000000002</v>
      </c>
      <c r="FP51" s="16">
        <v>0.26390000000000002</v>
      </c>
      <c r="FQ51" s="16">
        <v>0.26390000000000002</v>
      </c>
      <c r="FR51" s="16">
        <v>0.26390000000000002</v>
      </c>
      <c r="FS51" s="16">
        <v>0.26390000000000002</v>
      </c>
      <c r="FT51" s="16">
        <v>0.26390000000000002</v>
      </c>
      <c r="FU51" s="16">
        <v>0.26390000000000002</v>
      </c>
      <c r="FV51" s="16">
        <v>0.26390000000000002</v>
      </c>
      <c r="FW51" s="16">
        <v>0.26390000000000002</v>
      </c>
      <c r="FX51" s="16">
        <v>0.26390000000000002</v>
      </c>
      <c r="FY51" s="16">
        <v>0.26390000000000002</v>
      </c>
      <c r="FZ51" s="16">
        <v>0.26390000000000002</v>
      </c>
      <c r="GA51" s="16">
        <v>0.26390000000000002</v>
      </c>
      <c r="GB51" s="16">
        <v>0.26390000000000002</v>
      </c>
      <c r="GC51" s="16">
        <v>0.26390000000000002</v>
      </c>
      <c r="GD51" s="16">
        <v>0.26390000000000002</v>
      </c>
      <c r="GE51" s="16">
        <v>0.26390000000000002</v>
      </c>
      <c r="GF51" s="16">
        <v>0.26390000000000002</v>
      </c>
      <c r="GG51" s="16">
        <v>0.26390000000000002</v>
      </c>
      <c r="GH51" s="16">
        <v>0.26390000000000002</v>
      </c>
      <c r="GI51" s="16">
        <v>0.26390000000000002</v>
      </c>
      <c r="GJ51" s="16">
        <v>0.26390000000000002</v>
      </c>
      <c r="GK51" s="16">
        <v>0.26390000000000002</v>
      </c>
      <c r="GL51" s="16">
        <v>0.26390000000000002</v>
      </c>
      <c r="GM51" s="16">
        <v>0.26390000000000002</v>
      </c>
      <c r="GN51" s="16">
        <v>0.26390000000000002</v>
      </c>
      <c r="GO51" s="16">
        <v>0.26390000000000002</v>
      </c>
      <c r="GP51" s="16">
        <v>0.26390000000000002</v>
      </c>
      <c r="GQ51" s="16">
        <v>0.26390000000000002</v>
      </c>
    </row>
    <row r="52" spans="1:199" x14ac:dyDescent="0.2">
      <c r="A52" s="16">
        <v>51</v>
      </c>
      <c r="B52" s="16">
        <v>1</v>
      </c>
      <c r="C52" s="16">
        <v>1</v>
      </c>
      <c r="D52" s="16">
        <v>1</v>
      </c>
      <c r="E52" s="16">
        <v>1</v>
      </c>
      <c r="F52" s="16">
        <v>0.97870000000000001</v>
      </c>
      <c r="G52" s="16">
        <v>1.0543</v>
      </c>
      <c r="H52" s="16">
        <v>1.0334000000000001</v>
      </c>
      <c r="I52" s="16">
        <v>0.9768</v>
      </c>
      <c r="J52" s="16">
        <v>0.94069999999999998</v>
      </c>
      <c r="K52" s="16">
        <v>0.90610000000000002</v>
      </c>
      <c r="L52" s="16">
        <v>0.87280000000000002</v>
      </c>
      <c r="M52" s="16">
        <v>0.85760000000000003</v>
      </c>
      <c r="N52" s="16">
        <v>0.84289999999999998</v>
      </c>
      <c r="O52" s="16">
        <v>0.82830000000000004</v>
      </c>
      <c r="P52" s="16">
        <v>0.81359999999999999</v>
      </c>
      <c r="Q52" s="16">
        <v>0.79879999999999995</v>
      </c>
      <c r="R52" s="16">
        <v>0.78439999999999999</v>
      </c>
      <c r="S52" s="16">
        <v>0.7702</v>
      </c>
      <c r="T52" s="16">
        <v>0.75629999999999997</v>
      </c>
      <c r="U52" s="16">
        <v>0.74270000000000003</v>
      </c>
      <c r="V52" s="16">
        <v>0.72970000000000002</v>
      </c>
      <c r="W52" s="16">
        <v>0.71740000000000004</v>
      </c>
      <c r="X52" s="16">
        <v>0.70579999999999998</v>
      </c>
      <c r="Y52" s="16">
        <v>0.69499999999999995</v>
      </c>
      <c r="Z52" s="16">
        <v>0.68500000000000005</v>
      </c>
      <c r="AA52" s="16">
        <v>0.67569999999999997</v>
      </c>
      <c r="AB52" s="16">
        <v>0.66690000000000005</v>
      </c>
      <c r="AC52" s="16">
        <v>0.65849999999999997</v>
      </c>
      <c r="AD52" s="16">
        <v>0.65029999999999999</v>
      </c>
      <c r="AE52" s="16">
        <v>0.6421</v>
      </c>
      <c r="AF52" s="16">
        <v>0.6341</v>
      </c>
      <c r="AG52" s="16">
        <v>0.62619999999999998</v>
      </c>
      <c r="AH52" s="16">
        <v>0.61839999999999995</v>
      </c>
      <c r="AI52" s="16">
        <v>0.61070000000000002</v>
      </c>
      <c r="AJ52" s="16">
        <v>0.60309999999999997</v>
      </c>
      <c r="AK52" s="16">
        <v>0.59550000000000003</v>
      </c>
      <c r="AL52" s="16">
        <v>0.58809999999999996</v>
      </c>
      <c r="AM52" s="16">
        <v>0.58079999999999998</v>
      </c>
      <c r="AN52" s="16">
        <v>0.57350000000000001</v>
      </c>
      <c r="AO52" s="16">
        <v>0.56640000000000001</v>
      </c>
      <c r="AP52" s="16">
        <v>0.55930000000000002</v>
      </c>
      <c r="AQ52" s="16">
        <v>0.55230000000000001</v>
      </c>
      <c r="AR52" s="16">
        <v>0.5454</v>
      </c>
      <c r="AS52" s="16">
        <v>0.53859999999999997</v>
      </c>
      <c r="AT52" s="16">
        <v>0.53190000000000004</v>
      </c>
      <c r="AU52" s="16">
        <v>0.52529999999999999</v>
      </c>
      <c r="AV52" s="16">
        <v>0.51870000000000005</v>
      </c>
      <c r="AW52" s="16">
        <v>0.51219999999999999</v>
      </c>
      <c r="AX52" s="16">
        <v>0.50580000000000003</v>
      </c>
      <c r="AY52" s="16">
        <v>0.4995</v>
      </c>
      <c r="AZ52" s="16">
        <v>0.49330000000000002</v>
      </c>
      <c r="BA52" s="16">
        <v>0.48709999999999998</v>
      </c>
      <c r="BB52" s="16">
        <v>0.48110000000000003</v>
      </c>
      <c r="BC52" s="16">
        <v>0.47499999999999998</v>
      </c>
      <c r="BD52" s="16">
        <v>0.46910000000000002</v>
      </c>
      <c r="BE52" s="16">
        <v>0.46329999999999999</v>
      </c>
      <c r="BF52" s="16">
        <v>0.45750000000000002</v>
      </c>
      <c r="BG52" s="16">
        <v>0.45179999999999998</v>
      </c>
      <c r="BH52" s="16">
        <v>0.4461</v>
      </c>
      <c r="BI52" s="16">
        <v>0.44059999999999999</v>
      </c>
      <c r="BJ52" s="16">
        <v>0.43509999999999999</v>
      </c>
      <c r="BK52" s="16">
        <v>0.42959999999999998</v>
      </c>
      <c r="BL52" s="16">
        <v>0.42430000000000001</v>
      </c>
      <c r="BM52" s="16">
        <v>0.41899999999999998</v>
      </c>
      <c r="BN52" s="16">
        <v>0.41370000000000001</v>
      </c>
      <c r="BO52" s="16">
        <v>0.40860000000000002</v>
      </c>
      <c r="BP52" s="16">
        <v>0.40350000000000003</v>
      </c>
      <c r="BQ52" s="16">
        <v>0.39839999999999998</v>
      </c>
      <c r="BR52" s="16">
        <v>0.39350000000000002</v>
      </c>
      <c r="BS52" s="16">
        <v>0.38850000000000001</v>
      </c>
      <c r="BT52" s="16">
        <v>0.38369999999999999</v>
      </c>
      <c r="BU52" s="16">
        <v>0.37890000000000001</v>
      </c>
      <c r="BV52" s="16">
        <v>0.37419999999999998</v>
      </c>
      <c r="BW52" s="16">
        <v>0.3695</v>
      </c>
      <c r="BX52" s="16">
        <v>0.3649</v>
      </c>
      <c r="BY52" s="16">
        <v>0.36030000000000001</v>
      </c>
      <c r="BZ52" s="16">
        <v>0.35580000000000001</v>
      </c>
      <c r="CA52" s="16">
        <v>0.35139999999999999</v>
      </c>
      <c r="CB52" s="16">
        <v>0.34699999999999998</v>
      </c>
      <c r="CC52" s="16">
        <v>0.3427</v>
      </c>
      <c r="CD52" s="16">
        <v>0.33839999999999998</v>
      </c>
      <c r="CE52" s="16">
        <v>0.3342</v>
      </c>
      <c r="CF52" s="16">
        <v>0.33</v>
      </c>
      <c r="CG52" s="16">
        <v>0.32590000000000002</v>
      </c>
      <c r="CH52" s="16">
        <v>0.32179999999999997</v>
      </c>
      <c r="CI52" s="16">
        <v>0.31780000000000003</v>
      </c>
      <c r="CJ52" s="16">
        <v>0.31380000000000002</v>
      </c>
      <c r="CK52" s="16">
        <v>0.30990000000000001</v>
      </c>
      <c r="CL52" s="16">
        <v>0.30599999999999999</v>
      </c>
      <c r="CM52" s="16">
        <v>0.30220000000000002</v>
      </c>
      <c r="CN52" s="16">
        <v>0.2984</v>
      </c>
      <c r="CO52" s="16">
        <v>0.29470000000000002</v>
      </c>
      <c r="CP52" s="16">
        <v>0.29099999999999998</v>
      </c>
      <c r="CQ52" s="16">
        <v>0.28739999999999999</v>
      </c>
      <c r="CR52" s="16">
        <v>0.2838</v>
      </c>
      <c r="CS52" s="16">
        <v>0.28029999999999999</v>
      </c>
      <c r="CT52" s="16">
        <v>0.2767</v>
      </c>
      <c r="CU52" s="16">
        <v>0.27329999999999999</v>
      </c>
      <c r="CV52" s="16">
        <v>0.26989999999999997</v>
      </c>
      <c r="CW52" s="16">
        <v>0.26650000000000001</v>
      </c>
      <c r="CX52" s="16">
        <v>0.26319999999999999</v>
      </c>
      <c r="CY52" s="16">
        <v>0.26319999999999999</v>
      </c>
      <c r="CZ52" s="16">
        <v>0.26319999999999999</v>
      </c>
      <c r="DA52" s="16">
        <v>0.26319999999999999</v>
      </c>
      <c r="DB52" s="16">
        <v>0.26319999999999999</v>
      </c>
      <c r="DC52" s="16">
        <v>0.26319999999999999</v>
      </c>
      <c r="DD52" s="16">
        <v>0.26319999999999999</v>
      </c>
      <c r="DE52" s="16">
        <v>0.26319999999999999</v>
      </c>
      <c r="DF52" s="16">
        <v>0.26319999999999999</v>
      </c>
      <c r="DG52" s="16">
        <v>0.26319999999999999</v>
      </c>
      <c r="DH52" s="16">
        <v>0.26319999999999999</v>
      </c>
      <c r="DI52" s="16">
        <v>0.26319999999999999</v>
      </c>
      <c r="DJ52" s="16">
        <v>0.26319999999999999</v>
      </c>
      <c r="DK52" s="16">
        <v>0.26319999999999999</v>
      </c>
      <c r="DL52" s="16">
        <v>0.26319999999999999</v>
      </c>
      <c r="DM52" s="16">
        <v>0.26319999999999999</v>
      </c>
      <c r="DN52" s="16">
        <v>0.26319999999999999</v>
      </c>
      <c r="DO52" s="16">
        <v>0.26319999999999999</v>
      </c>
      <c r="DP52" s="16">
        <v>0.26319999999999999</v>
      </c>
      <c r="DQ52" s="16">
        <v>0.26319999999999999</v>
      </c>
      <c r="DR52" s="16">
        <v>0.26319999999999999</v>
      </c>
      <c r="DS52" s="16">
        <v>0.26319999999999999</v>
      </c>
      <c r="DT52" s="16">
        <v>0.26319999999999999</v>
      </c>
      <c r="DU52" s="16">
        <v>0.26319999999999999</v>
      </c>
      <c r="DV52" s="16">
        <v>0.26319999999999999</v>
      </c>
      <c r="DW52" s="16">
        <v>0.26319999999999999</v>
      </c>
      <c r="DX52" s="16">
        <v>0.26319999999999999</v>
      </c>
      <c r="DY52" s="16">
        <v>0.26319999999999999</v>
      </c>
      <c r="DZ52" s="16">
        <v>0.26319999999999999</v>
      </c>
      <c r="EA52" s="16">
        <v>0.26319999999999999</v>
      </c>
      <c r="EB52" s="16">
        <v>0.26319999999999999</v>
      </c>
      <c r="EC52" s="16">
        <v>0.26319999999999999</v>
      </c>
      <c r="ED52" s="16">
        <v>0.26319999999999999</v>
      </c>
      <c r="EE52" s="16">
        <v>0.26319999999999999</v>
      </c>
      <c r="EF52" s="16">
        <v>0.26319999999999999</v>
      </c>
      <c r="EG52" s="16">
        <v>0.26319999999999999</v>
      </c>
      <c r="EH52" s="16">
        <v>0.26319999999999999</v>
      </c>
      <c r="EI52" s="16">
        <v>0.26319999999999999</v>
      </c>
      <c r="EJ52" s="16">
        <v>0.26319999999999999</v>
      </c>
      <c r="EK52" s="16">
        <v>0.26319999999999999</v>
      </c>
      <c r="EL52" s="16">
        <v>0.26319999999999999</v>
      </c>
      <c r="EM52" s="16">
        <v>0.26319999999999999</v>
      </c>
      <c r="EN52" s="16">
        <v>0.26319999999999999</v>
      </c>
      <c r="EO52" s="16">
        <v>0.26319999999999999</v>
      </c>
      <c r="EP52" s="16">
        <v>0.26319999999999999</v>
      </c>
      <c r="EQ52" s="16">
        <v>0.26319999999999999</v>
      </c>
      <c r="ER52" s="16">
        <v>0.26319999999999999</v>
      </c>
      <c r="ES52" s="16">
        <v>0.26319999999999999</v>
      </c>
      <c r="ET52" s="16">
        <v>0.26319999999999999</v>
      </c>
      <c r="EU52" s="16">
        <v>0.26319999999999999</v>
      </c>
      <c r="EV52" s="16">
        <v>0.26319999999999999</v>
      </c>
      <c r="EW52" s="16">
        <v>0.26319999999999999</v>
      </c>
      <c r="EX52" s="16">
        <v>0.26319999999999999</v>
      </c>
      <c r="EY52" s="16">
        <v>0.26319999999999999</v>
      </c>
      <c r="EZ52" s="16">
        <v>0.26319999999999999</v>
      </c>
      <c r="FA52" s="16">
        <v>0.26319999999999999</v>
      </c>
      <c r="FB52" s="16">
        <v>0.26319999999999999</v>
      </c>
      <c r="FC52" s="16">
        <v>0.26319999999999999</v>
      </c>
      <c r="FD52" s="16">
        <v>0.26319999999999999</v>
      </c>
      <c r="FE52" s="16">
        <v>0.26319999999999999</v>
      </c>
      <c r="FF52" s="16">
        <v>0.26319999999999999</v>
      </c>
      <c r="FG52" s="16">
        <v>0.26319999999999999</v>
      </c>
      <c r="FH52" s="16">
        <v>0.26319999999999999</v>
      </c>
      <c r="FI52" s="16">
        <v>0.26319999999999999</v>
      </c>
      <c r="FJ52" s="16">
        <v>0.26319999999999999</v>
      </c>
      <c r="FK52" s="16">
        <v>0.26319999999999999</v>
      </c>
      <c r="FL52" s="16">
        <v>0.26319999999999999</v>
      </c>
      <c r="FM52" s="16">
        <v>0.26319999999999999</v>
      </c>
      <c r="FN52" s="16">
        <v>0.26319999999999999</v>
      </c>
      <c r="FO52" s="16">
        <v>0.26319999999999999</v>
      </c>
      <c r="FP52" s="16">
        <v>0.26319999999999999</v>
      </c>
      <c r="FQ52" s="16">
        <v>0.26319999999999999</v>
      </c>
      <c r="FR52" s="16">
        <v>0.26319999999999999</v>
      </c>
      <c r="FS52" s="16">
        <v>0.26319999999999999</v>
      </c>
      <c r="FT52" s="16">
        <v>0.26319999999999999</v>
      </c>
      <c r="FU52" s="16">
        <v>0.26319999999999999</v>
      </c>
      <c r="FV52" s="16">
        <v>0.26319999999999999</v>
      </c>
      <c r="FW52" s="16">
        <v>0.26319999999999999</v>
      </c>
      <c r="FX52" s="16">
        <v>0.26319999999999999</v>
      </c>
      <c r="FY52" s="16">
        <v>0.26319999999999999</v>
      </c>
      <c r="FZ52" s="16">
        <v>0.26319999999999999</v>
      </c>
      <c r="GA52" s="16">
        <v>0.26319999999999999</v>
      </c>
      <c r="GB52" s="16">
        <v>0.26319999999999999</v>
      </c>
      <c r="GC52" s="16">
        <v>0.26319999999999999</v>
      </c>
      <c r="GD52" s="16">
        <v>0.26319999999999999</v>
      </c>
      <c r="GE52" s="16">
        <v>0.26319999999999999</v>
      </c>
      <c r="GF52" s="16">
        <v>0.26319999999999999</v>
      </c>
      <c r="GG52" s="16">
        <v>0.26319999999999999</v>
      </c>
      <c r="GH52" s="16">
        <v>0.26319999999999999</v>
      </c>
      <c r="GI52" s="16">
        <v>0.26319999999999999</v>
      </c>
      <c r="GJ52" s="16">
        <v>0.26319999999999999</v>
      </c>
      <c r="GK52" s="16">
        <v>0.26319999999999999</v>
      </c>
      <c r="GL52" s="16">
        <v>0.26319999999999999</v>
      </c>
      <c r="GM52" s="16">
        <v>0.26319999999999999</v>
      </c>
      <c r="GN52" s="16">
        <v>0.26319999999999999</v>
      </c>
      <c r="GO52" s="16">
        <v>0.26319999999999999</v>
      </c>
      <c r="GP52" s="16">
        <v>0.26319999999999999</v>
      </c>
      <c r="GQ52" s="16">
        <v>0.26319999999999999</v>
      </c>
    </row>
    <row r="53" spans="1:199" x14ac:dyDescent="0.2">
      <c r="A53" s="16">
        <v>52</v>
      </c>
      <c r="B53" s="16">
        <v>1</v>
      </c>
      <c r="C53" s="16">
        <v>1</v>
      </c>
      <c r="D53" s="16">
        <v>1</v>
      </c>
      <c r="E53" s="16">
        <v>1</v>
      </c>
      <c r="F53" s="16">
        <v>0.97840000000000005</v>
      </c>
      <c r="G53" s="16">
        <v>1.0536000000000001</v>
      </c>
      <c r="H53" s="16">
        <v>1.032</v>
      </c>
      <c r="I53" s="16">
        <v>0.97489999999999999</v>
      </c>
      <c r="J53" s="16">
        <v>0.93830000000000002</v>
      </c>
      <c r="K53" s="16">
        <v>0.90339999999999998</v>
      </c>
      <c r="L53" s="16">
        <v>0.86990000000000001</v>
      </c>
      <c r="M53" s="16">
        <v>0.85460000000000003</v>
      </c>
      <c r="N53" s="16">
        <v>0.8397</v>
      </c>
      <c r="O53" s="16">
        <v>0.82520000000000004</v>
      </c>
      <c r="P53" s="16">
        <v>0.81079999999999997</v>
      </c>
      <c r="Q53" s="16">
        <v>0.7964</v>
      </c>
      <c r="R53" s="16">
        <v>0.78190000000000004</v>
      </c>
      <c r="S53" s="16">
        <v>0.76780000000000004</v>
      </c>
      <c r="T53" s="16">
        <v>0.75390000000000001</v>
      </c>
      <c r="U53" s="16">
        <v>0.74039999999999995</v>
      </c>
      <c r="V53" s="16">
        <v>0.72750000000000004</v>
      </c>
      <c r="W53" s="16">
        <v>0.71519999999999995</v>
      </c>
      <c r="X53" s="16">
        <v>0.7036</v>
      </c>
      <c r="Y53" s="16">
        <v>0.69289999999999996</v>
      </c>
      <c r="Z53" s="16">
        <v>0.68289999999999995</v>
      </c>
      <c r="AA53" s="16">
        <v>0.67359999999999998</v>
      </c>
      <c r="AB53" s="16">
        <v>0.66479999999999995</v>
      </c>
      <c r="AC53" s="16">
        <v>0.65639999999999998</v>
      </c>
      <c r="AD53" s="16">
        <v>0.6482</v>
      </c>
      <c r="AE53" s="16">
        <v>0.64019999999999999</v>
      </c>
      <c r="AF53" s="16">
        <v>0.63219999999999998</v>
      </c>
      <c r="AG53" s="16">
        <v>0.62429999999999997</v>
      </c>
      <c r="AH53" s="16">
        <v>0.61650000000000005</v>
      </c>
      <c r="AI53" s="16">
        <v>0.60880000000000001</v>
      </c>
      <c r="AJ53" s="16">
        <v>0.60119999999999996</v>
      </c>
      <c r="AK53" s="16">
        <v>0.59370000000000001</v>
      </c>
      <c r="AL53" s="16">
        <v>0.58630000000000004</v>
      </c>
      <c r="AM53" s="16">
        <v>0.57899999999999996</v>
      </c>
      <c r="AN53" s="16">
        <v>0.57179999999999997</v>
      </c>
      <c r="AO53" s="16">
        <v>0.56459999999999999</v>
      </c>
      <c r="AP53" s="16">
        <v>0.55759999999999998</v>
      </c>
      <c r="AQ53" s="16">
        <v>0.55059999999999998</v>
      </c>
      <c r="AR53" s="16">
        <v>0.54379999999999995</v>
      </c>
      <c r="AS53" s="16">
        <v>0.53700000000000003</v>
      </c>
      <c r="AT53" s="16">
        <v>0.53029999999999999</v>
      </c>
      <c r="AU53" s="16">
        <v>0.52370000000000005</v>
      </c>
      <c r="AV53" s="16">
        <v>0.5171</v>
      </c>
      <c r="AW53" s="16">
        <v>0.51070000000000004</v>
      </c>
      <c r="AX53" s="16">
        <v>0.50429999999999997</v>
      </c>
      <c r="AY53" s="16">
        <v>0.498</v>
      </c>
      <c r="AZ53" s="16">
        <v>0.49180000000000001</v>
      </c>
      <c r="BA53" s="16">
        <v>0.48559999999999998</v>
      </c>
      <c r="BB53" s="16">
        <v>0.47960000000000003</v>
      </c>
      <c r="BC53" s="16">
        <v>0.47360000000000002</v>
      </c>
      <c r="BD53" s="16">
        <v>0.4677</v>
      </c>
      <c r="BE53" s="16">
        <v>0.46189999999999998</v>
      </c>
      <c r="BF53" s="16">
        <v>0.45610000000000001</v>
      </c>
      <c r="BG53" s="16">
        <v>0.45040000000000002</v>
      </c>
      <c r="BH53" s="16">
        <v>0.44479999999999997</v>
      </c>
      <c r="BI53" s="16">
        <v>0.43919999999999998</v>
      </c>
      <c r="BJ53" s="16">
        <v>0.43369999999999997</v>
      </c>
      <c r="BK53" s="16">
        <v>0.42830000000000001</v>
      </c>
      <c r="BL53" s="16">
        <v>0.42299999999999999</v>
      </c>
      <c r="BM53" s="16">
        <v>0.41770000000000002</v>
      </c>
      <c r="BN53" s="16">
        <v>0.41249999999999998</v>
      </c>
      <c r="BO53" s="16">
        <v>0.4073</v>
      </c>
      <c r="BP53" s="16">
        <v>0.4022</v>
      </c>
      <c r="BQ53" s="16">
        <v>0.3972</v>
      </c>
      <c r="BR53" s="16">
        <v>0.39229999999999998</v>
      </c>
      <c r="BS53" s="16">
        <v>0.38740000000000002</v>
      </c>
      <c r="BT53" s="16">
        <v>0.38250000000000001</v>
      </c>
      <c r="BU53" s="16">
        <v>0.37780000000000002</v>
      </c>
      <c r="BV53" s="16">
        <v>0.373</v>
      </c>
      <c r="BW53" s="16">
        <v>0.36840000000000001</v>
      </c>
      <c r="BX53" s="16">
        <v>0.36380000000000001</v>
      </c>
      <c r="BY53" s="16">
        <v>0.35920000000000002</v>
      </c>
      <c r="BZ53" s="16">
        <v>0.3548</v>
      </c>
      <c r="CA53" s="16">
        <v>0.3503</v>
      </c>
      <c r="CB53" s="16">
        <v>0.34599999999999997</v>
      </c>
      <c r="CC53" s="16">
        <v>0.34160000000000001</v>
      </c>
      <c r="CD53" s="16">
        <v>0.33739999999999998</v>
      </c>
      <c r="CE53" s="16">
        <v>0.3332</v>
      </c>
      <c r="CF53" s="16">
        <v>0.32900000000000001</v>
      </c>
      <c r="CG53" s="16">
        <v>0.32490000000000002</v>
      </c>
      <c r="CH53" s="16">
        <v>0.32079999999999997</v>
      </c>
      <c r="CI53" s="16">
        <v>0.31680000000000003</v>
      </c>
      <c r="CJ53" s="16">
        <v>0.31290000000000001</v>
      </c>
      <c r="CK53" s="16">
        <v>0.309</v>
      </c>
      <c r="CL53" s="16">
        <v>0.30509999999999998</v>
      </c>
      <c r="CM53" s="16">
        <v>0.30130000000000001</v>
      </c>
      <c r="CN53" s="16">
        <v>0.29749999999999999</v>
      </c>
      <c r="CO53" s="16">
        <v>0.29380000000000001</v>
      </c>
      <c r="CP53" s="16">
        <v>0.29010000000000002</v>
      </c>
      <c r="CQ53" s="16">
        <v>0.28649999999999998</v>
      </c>
      <c r="CR53" s="16">
        <v>0.28289999999999998</v>
      </c>
      <c r="CS53" s="16">
        <v>0.27939999999999998</v>
      </c>
      <c r="CT53" s="16">
        <v>0.27589999999999998</v>
      </c>
      <c r="CU53" s="16">
        <v>0.27250000000000002</v>
      </c>
      <c r="CV53" s="16">
        <v>0.26910000000000001</v>
      </c>
      <c r="CW53" s="16">
        <v>0.26569999999999999</v>
      </c>
      <c r="CX53" s="16">
        <v>0.26240000000000002</v>
      </c>
      <c r="CY53" s="16">
        <v>0.26240000000000002</v>
      </c>
      <c r="CZ53" s="16">
        <v>0.26240000000000002</v>
      </c>
      <c r="DA53" s="16">
        <v>0.26240000000000002</v>
      </c>
      <c r="DB53" s="16">
        <v>0.26240000000000002</v>
      </c>
      <c r="DC53" s="16">
        <v>0.26240000000000002</v>
      </c>
      <c r="DD53" s="16">
        <v>0.26240000000000002</v>
      </c>
      <c r="DE53" s="16">
        <v>0.26240000000000002</v>
      </c>
      <c r="DF53" s="16">
        <v>0.26240000000000002</v>
      </c>
      <c r="DG53" s="16">
        <v>0.26240000000000002</v>
      </c>
      <c r="DH53" s="16">
        <v>0.26240000000000002</v>
      </c>
      <c r="DI53" s="16">
        <v>0.26240000000000002</v>
      </c>
      <c r="DJ53" s="16">
        <v>0.26240000000000002</v>
      </c>
      <c r="DK53" s="16">
        <v>0.26240000000000002</v>
      </c>
      <c r="DL53" s="16">
        <v>0.26240000000000002</v>
      </c>
      <c r="DM53" s="16">
        <v>0.26240000000000002</v>
      </c>
      <c r="DN53" s="16">
        <v>0.26240000000000002</v>
      </c>
      <c r="DO53" s="16">
        <v>0.26240000000000002</v>
      </c>
      <c r="DP53" s="16">
        <v>0.26240000000000002</v>
      </c>
      <c r="DQ53" s="16">
        <v>0.26240000000000002</v>
      </c>
      <c r="DR53" s="16">
        <v>0.26240000000000002</v>
      </c>
      <c r="DS53" s="16">
        <v>0.26240000000000002</v>
      </c>
      <c r="DT53" s="16">
        <v>0.26240000000000002</v>
      </c>
      <c r="DU53" s="16">
        <v>0.26240000000000002</v>
      </c>
      <c r="DV53" s="16">
        <v>0.26240000000000002</v>
      </c>
      <c r="DW53" s="16">
        <v>0.26240000000000002</v>
      </c>
      <c r="DX53" s="16">
        <v>0.26240000000000002</v>
      </c>
      <c r="DY53" s="16">
        <v>0.26240000000000002</v>
      </c>
      <c r="DZ53" s="16">
        <v>0.26240000000000002</v>
      </c>
      <c r="EA53" s="16">
        <v>0.26240000000000002</v>
      </c>
      <c r="EB53" s="16">
        <v>0.26240000000000002</v>
      </c>
      <c r="EC53" s="16">
        <v>0.26240000000000002</v>
      </c>
      <c r="ED53" s="16">
        <v>0.26240000000000002</v>
      </c>
      <c r="EE53" s="16">
        <v>0.26240000000000002</v>
      </c>
      <c r="EF53" s="16">
        <v>0.26240000000000002</v>
      </c>
      <c r="EG53" s="16">
        <v>0.26240000000000002</v>
      </c>
      <c r="EH53" s="16">
        <v>0.26240000000000002</v>
      </c>
      <c r="EI53" s="16">
        <v>0.26240000000000002</v>
      </c>
      <c r="EJ53" s="16">
        <v>0.26240000000000002</v>
      </c>
      <c r="EK53" s="16">
        <v>0.26240000000000002</v>
      </c>
      <c r="EL53" s="16">
        <v>0.26240000000000002</v>
      </c>
      <c r="EM53" s="16">
        <v>0.26240000000000002</v>
      </c>
      <c r="EN53" s="16">
        <v>0.26240000000000002</v>
      </c>
      <c r="EO53" s="16">
        <v>0.26240000000000002</v>
      </c>
      <c r="EP53" s="16">
        <v>0.26240000000000002</v>
      </c>
      <c r="EQ53" s="16">
        <v>0.26240000000000002</v>
      </c>
      <c r="ER53" s="16">
        <v>0.26240000000000002</v>
      </c>
      <c r="ES53" s="16">
        <v>0.26240000000000002</v>
      </c>
      <c r="ET53" s="16">
        <v>0.26240000000000002</v>
      </c>
      <c r="EU53" s="16">
        <v>0.26240000000000002</v>
      </c>
      <c r="EV53" s="16">
        <v>0.26240000000000002</v>
      </c>
      <c r="EW53" s="16">
        <v>0.26240000000000002</v>
      </c>
      <c r="EX53" s="16">
        <v>0.26240000000000002</v>
      </c>
      <c r="EY53" s="16">
        <v>0.26240000000000002</v>
      </c>
      <c r="EZ53" s="16">
        <v>0.26240000000000002</v>
      </c>
      <c r="FA53" s="16">
        <v>0.26240000000000002</v>
      </c>
      <c r="FB53" s="16">
        <v>0.26240000000000002</v>
      </c>
      <c r="FC53" s="16">
        <v>0.26240000000000002</v>
      </c>
      <c r="FD53" s="16">
        <v>0.26240000000000002</v>
      </c>
      <c r="FE53" s="16">
        <v>0.26240000000000002</v>
      </c>
      <c r="FF53" s="16">
        <v>0.26240000000000002</v>
      </c>
      <c r="FG53" s="16">
        <v>0.26240000000000002</v>
      </c>
      <c r="FH53" s="16">
        <v>0.26240000000000002</v>
      </c>
      <c r="FI53" s="16">
        <v>0.26240000000000002</v>
      </c>
      <c r="FJ53" s="16">
        <v>0.26240000000000002</v>
      </c>
      <c r="FK53" s="16">
        <v>0.26240000000000002</v>
      </c>
      <c r="FL53" s="16">
        <v>0.26240000000000002</v>
      </c>
      <c r="FM53" s="16">
        <v>0.26240000000000002</v>
      </c>
      <c r="FN53" s="16">
        <v>0.26240000000000002</v>
      </c>
      <c r="FO53" s="16">
        <v>0.26240000000000002</v>
      </c>
      <c r="FP53" s="16">
        <v>0.26240000000000002</v>
      </c>
      <c r="FQ53" s="16">
        <v>0.26240000000000002</v>
      </c>
      <c r="FR53" s="16">
        <v>0.26240000000000002</v>
      </c>
      <c r="FS53" s="16">
        <v>0.26240000000000002</v>
      </c>
      <c r="FT53" s="16">
        <v>0.26240000000000002</v>
      </c>
      <c r="FU53" s="16">
        <v>0.26240000000000002</v>
      </c>
      <c r="FV53" s="16">
        <v>0.26240000000000002</v>
      </c>
      <c r="FW53" s="16">
        <v>0.26240000000000002</v>
      </c>
      <c r="FX53" s="16">
        <v>0.26240000000000002</v>
      </c>
      <c r="FY53" s="16">
        <v>0.26240000000000002</v>
      </c>
      <c r="FZ53" s="16">
        <v>0.26240000000000002</v>
      </c>
      <c r="GA53" s="16">
        <v>0.26240000000000002</v>
      </c>
      <c r="GB53" s="16">
        <v>0.26240000000000002</v>
      </c>
      <c r="GC53" s="16">
        <v>0.26240000000000002</v>
      </c>
      <c r="GD53" s="16">
        <v>0.26240000000000002</v>
      </c>
      <c r="GE53" s="16">
        <v>0.26240000000000002</v>
      </c>
      <c r="GF53" s="16">
        <v>0.26240000000000002</v>
      </c>
      <c r="GG53" s="16">
        <v>0.26240000000000002</v>
      </c>
      <c r="GH53" s="16">
        <v>0.26240000000000002</v>
      </c>
      <c r="GI53" s="16">
        <v>0.26240000000000002</v>
      </c>
      <c r="GJ53" s="16">
        <v>0.26240000000000002</v>
      </c>
      <c r="GK53" s="16">
        <v>0.26240000000000002</v>
      </c>
      <c r="GL53" s="16">
        <v>0.26240000000000002</v>
      </c>
      <c r="GM53" s="16">
        <v>0.26240000000000002</v>
      </c>
      <c r="GN53" s="16">
        <v>0.26240000000000002</v>
      </c>
      <c r="GO53" s="16">
        <v>0.26240000000000002</v>
      </c>
      <c r="GP53" s="16">
        <v>0.26240000000000002</v>
      </c>
      <c r="GQ53" s="16">
        <v>0.26240000000000002</v>
      </c>
    </row>
    <row r="54" spans="1:199" x14ac:dyDescent="0.2">
      <c r="A54" s="16">
        <v>53</v>
      </c>
      <c r="B54" s="16">
        <v>1</v>
      </c>
      <c r="C54" s="16">
        <v>1</v>
      </c>
      <c r="D54" s="16">
        <v>1</v>
      </c>
      <c r="E54" s="16">
        <v>1</v>
      </c>
      <c r="F54" s="16">
        <v>0.97850000000000004</v>
      </c>
      <c r="G54" s="16">
        <v>1.0533999999999999</v>
      </c>
      <c r="H54" s="16">
        <v>1.0314000000000001</v>
      </c>
      <c r="I54" s="16">
        <v>0.97370000000000001</v>
      </c>
      <c r="J54" s="16">
        <v>0.93669999999999998</v>
      </c>
      <c r="K54" s="16">
        <v>0.90129999999999999</v>
      </c>
      <c r="L54" s="16">
        <v>0.86750000000000005</v>
      </c>
      <c r="M54" s="16">
        <v>0.85199999999999998</v>
      </c>
      <c r="N54" s="16">
        <v>0.83699999999999997</v>
      </c>
      <c r="O54" s="16">
        <v>0.82240000000000002</v>
      </c>
      <c r="P54" s="16">
        <v>0.80810000000000004</v>
      </c>
      <c r="Q54" s="16">
        <v>0.79400000000000004</v>
      </c>
      <c r="R54" s="16">
        <v>0.77980000000000005</v>
      </c>
      <c r="S54" s="16">
        <v>0.76570000000000005</v>
      </c>
      <c r="T54" s="16">
        <v>0.75180000000000002</v>
      </c>
      <c r="U54" s="16">
        <v>0.73839999999999995</v>
      </c>
      <c r="V54" s="16">
        <v>0.72540000000000004</v>
      </c>
      <c r="W54" s="16">
        <v>0.71319999999999995</v>
      </c>
      <c r="X54" s="16">
        <v>0.70169999999999999</v>
      </c>
      <c r="Y54" s="16">
        <v>0.69089999999999996</v>
      </c>
      <c r="Z54" s="16">
        <v>0.68100000000000005</v>
      </c>
      <c r="AA54" s="16">
        <v>0.67169999999999996</v>
      </c>
      <c r="AB54" s="16">
        <v>0.66300000000000003</v>
      </c>
      <c r="AC54" s="16">
        <v>0.65459999999999996</v>
      </c>
      <c r="AD54" s="16">
        <v>0.64649999999999996</v>
      </c>
      <c r="AE54" s="16">
        <v>0.63839999999999997</v>
      </c>
      <c r="AF54" s="16">
        <v>0.63039999999999996</v>
      </c>
      <c r="AG54" s="16">
        <v>0.62260000000000004</v>
      </c>
      <c r="AH54" s="16">
        <v>0.61480000000000001</v>
      </c>
      <c r="AI54" s="16">
        <v>0.60709999999999997</v>
      </c>
      <c r="AJ54" s="16">
        <v>0.59960000000000002</v>
      </c>
      <c r="AK54" s="16">
        <v>0.59209999999999996</v>
      </c>
      <c r="AL54" s="16">
        <v>0.5847</v>
      </c>
      <c r="AM54" s="16">
        <v>0.57740000000000002</v>
      </c>
      <c r="AN54" s="16">
        <v>0.57020000000000004</v>
      </c>
      <c r="AO54" s="16">
        <v>0.56310000000000004</v>
      </c>
      <c r="AP54" s="16">
        <v>0.55610000000000004</v>
      </c>
      <c r="AQ54" s="16">
        <v>0.54910000000000003</v>
      </c>
      <c r="AR54" s="16">
        <v>0.5423</v>
      </c>
      <c r="AS54" s="16">
        <v>0.53549999999999998</v>
      </c>
      <c r="AT54" s="16">
        <v>0.52880000000000005</v>
      </c>
      <c r="AU54" s="16">
        <v>0.5222</v>
      </c>
      <c r="AV54" s="16">
        <v>0.51570000000000005</v>
      </c>
      <c r="AW54" s="16">
        <v>0.50929999999999997</v>
      </c>
      <c r="AX54" s="16">
        <v>0.50290000000000001</v>
      </c>
      <c r="AY54" s="16">
        <v>0.49669999999999997</v>
      </c>
      <c r="AZ54" s="16">
        <v>0.49049999999999999</v>
      </c>
      <c r="BA54" s="16">
        <v>0.48430000000000001</v>
      </c>
      <c r="BB54" s="16">
        <v>0.4783</v>
      </c>
      <c r="BC54" s="16">
        <v>0.4723</v>
      </c>
      <c r="BD54" s="16">
        <v>0.46639999999999998</v>
      </c>
      <c r="BE54" s="16">
        <v>0.46060000000000001</v>
      </c>
      <c r="BF54" s="16">
        <v>0.45490000000000003</v>
      </c>
      <c r="BG54" s="16">
        <v>0.44919999999999999</v>
      </c>
      <c r="BH54" s="16">
        <v>0.44359999999999999</v>
      </c>
      <c r="BI54" s="16">
        <v>0.43809999999999999</v>
      </c>
      <c r="BJ54" s="16">
        <v>0.43259999999999998</v>
      </c>
      <c r="BK54" s="16">
        <v>0.42720000000000002</v>
      </c>
      <c r="BL54" s="16">
        <v>0.4219</v>
      </c>
      <c r="BM54" s="16">
        <v>0.41660000000000003</v>
      </c>
      <c r="BN54" s="16">
        <v>0.41139999999999999</v>
      </c>
      <c r="BO54" s="16">
        <v>0.40629999999999999</v>
      </c>
      <c r="BP54" s="16">
        <v>0.4012</v>
      </c>
      <c r="BQ54" s="16">
        <v>0.3962</v>
      </c>
      <c r="BR54" s="16">
        <v>0.39119999999999999</v>
      </c>
      <c r="BS54" s="16">
        <v>0.38640000000000002</v>
      </c>
      <c r="BT54" s="16">
        <v>0.38150000000000001</v>
      </c>
      <c r="BU54" s="16">
        <v>0.37680000000000002</v>
      </c>
      <c r="BV54" s="16">
        <v>0.37209999999999999</v>
      </c>
      <c r="BW54" s="16">
        <v>0.3674</v>
      </c>
      <c r="BX54" s="16">
        <v>0.36280000000000001</v>
      </c>
      <c r="BY54" s="16">
        <v>0.35830000000000001</v>
      </c>
      <c r="BZ54" s="16">
        <v>0.3538</v>
      </c>
      <c r="CA54" s="16">
        <v>0.34939999999999999</v>
      </c>
      <c r="CB54" s="16">
        <v>0.34510000000000002</v>
      </c>
      <c r="CC54" s="16">
        <v>0.3407</v>
      </c>
      <c r="CD54" s="16">
        <v>0.33650000000000002</v>
      </c>
      <c r="CE54" s="16">
        <v>0.33229999999999998</v>
      </c>
      <c r="CF54" s="16">
        <v>0.3281</v>
      </c>
      <c r="CG54" s="16">
        <v>0.32400000000000001</v>
      </c>
      <c r="CH54" s="16">
        <v>0.32</v>
      </c>
      <c r="CI54" s="16">
        <v>0.316</v>
      </c>
      <c r="CJ54" s="16">
        <v>0.31209999999999999</v>
      </c>
      <c r="CK54" s="16">
        <v>0.30819999999999997</v>
      </c>
      <c r="CL54" s="16">
        <v>0.30430000000000001</v>
      </c>
      <c r="CM54" s="16">
        <v>0.30049999999999999</v>
      </c>
      <c r="CN54" s="16">
        <v>0.29680000000000001</v>
      </c>
      <c r="CO54" s="16">
        <v>0.29310000000000003</v>
      </c>
      <c r="CP54" s="16">
        <v>0.28939999999999999</v>
      </c>
      <c r="CQ54" s="16">
        <v>0.2858</v>
      </c>
      <c r="CR54" s="16">
        <v>0.28220000000000001</v>
      </c>
      <c r="CS54" s="16">
        <v>0.2787</v>
      </c>
      <c r="CT54" s="16">
        <v>0.2752</v>
      </c>
      <c r="CU54" s="16">
        <v>0.27179999999999999</v>
      </c>
      <c r="CV54" s="16">
        <v>0.26840000000000003</v>
      </c>
      <c r="CW54" s="16">
        <v>0.26500000000000001</v>
      </c>
      <c r="CX54" s="16">
        <v>0.26169999999999999</v>
      </c>
      <c r="CY54" s="16">
        <v>0.26169999999999999</v>
      </c>
      <c r="CZ54" s="16">
        <v>0.26169999999999999</v>
      </c>
      <c r="DA54" s="16">
        <v>0.26169999999999999</v>
      </c>
      <c r="DB54" s="16">
        <v>0.26169999999999999</v>
      </c>
      <c r="DC54" s="16">
        <v>0.26169999999999999</v>
      </c>
      <c r="DD54" s="16">
        <v>0.26169999999999999</v>
      </c>
      <c r="DE54" s="16">
        <v>0.26169999999999999</v>
      </c>
      <c r="DF54" s="16">
        <v>0.26169999999999999</v>
      </c>
      <c r="DG54" s="16">
        <v>0.26169999999999999</v>
      </c>
      <c r="DH54" s="16">
        <v>0.26169999999999999</v>
      </c>
      <c r="DI54" s="16">
        <v>0.26169999999999999</v>
      </c>
      <c r="DJ54" s="16">
        <v>0.26169999999999999</v>
      </c>
      <c r="DK54" s="16">
        <v>0.26169999999999999</v>
      </c>
      <c r="DL54" s="16">
        <v>0.26169999999999999</v>
      </c>
      <c r="DM54" s="16">
        <v>0.26169999999999999</v>
      </c>
      <c r="DN54" s="16">
        <v>0.26169999999999999</v>
      </c>
      <c r="DO54" s="16">
        <v>0.26169999999999999</v>
      </c>
      <c r="DP54" s="16">
        <v>0.26169999999999999</v>
      </c>
      <c r="DQ54" s="16">
        <v>0.26169999999999999</v>
      </c>
      <c r="DR54" s="16">
        <v>0.26169999999999999</v>
      </c>
      <c r="DS54" s="16">
        <v>0.26169999999999999</v>
      </c>
      <c r="DT54" s="16">
        <v>0.26169999999999999</v>
      </c>
      <c r="DU54" s="16">
        <v>0.26169999999999999</v>
      </c>
      <c r="DV54" s="16">
        <v>0.26169999999999999</v>
      </c>
      <c r="DW54" s="16">
        <v>0.26169999999999999</v>
      </c>
      <c r="DX54" s="16">
        <v>0.26169999999999999</v>
      </c>
      <c r="DY54" s="16">
        <v>0.26169999999999999</v>
      </c>
      <c r="DZ54" s="16">
        <v>0.26169999999999999</v>
      </c>
      <c r="EA54" s="16">
        <v>0.26169999999999999</v>
      </c>
      <c r="EB54" s="16">
        <v>0.26169999999999999</v>
      </c>
      <c r="EC54" s="16">
        <v>0.26169999999999999</v>
      </c>
      <c r="ED54" s="16">
        <v>0.26169999999999999</v>
      </c>
      <c r="EE54" s="16">
        <v>0.26169999999999999</v>
      </c>
      <c r="EF54" s="16">
        <v>0.26169999999999999</v>
      </c>
      <c r="EG54" s="16">
        <v>0.26169999999999999</v>
      </c>
      <c r="EH54" s="16">
        <v>0.26169999999999999</v>
      </c>
      <c r="EI54" s="16">
        <v>0.26169999999999999</v>
      </c>
      <c r="EJ54" s="16">
        <v>0.26169999999999999</v>
      </c>
      <c r="EK54" s="16">
        <v>0.26169999999999999</v>
      </c>
      <c r="EL54" s="16">
        <v>0.26169999999999999</v>
      </c>
      <c r="EM54" s="16">
        <v>0.26169999999999999</v>
      </c>
      <c r="EN54" s="16">
        <v>0.26169999999999999</v>
      </c>
      <c r="EO54" s="16">
        <v>0.26169999999999999</v>
      </c>
      <c r="EP54" s="16">
        <v>0.26169999999999999</v>
      </c>
      <c r="EQ54" s="16">
        <v>0.26169999999999999</v>
      </c>
      <c r="ER54" s="16">
        <v>0.26169999999999999</v>
      </c>
      <c r="ES54" s="16">
        <v>0.26169999999999999</v>
      </c>
      <c r="ET54" s="16">
        <v>0.26169999999999999</v>
      </c>
      <c r="EU54" s="16">
        <v>0.26169999999999999</v>
      </c>
      <c r="EV54" s="16">
        <v>0.26169999999999999</v>
      </c>
      <c r="EW54" s="16">
        <v>0.26169999999999999</v>
      </c>
      <c r="EX54" s="16">
        <v>0.26169999999999999</v>
      </c>
      <c r="EY54" s="16">
        <v>0.26169999999999999</v>
      </c>
      <c r="EZ54" s="16">
        <v>0.26169999999999999</v>
      </c>
      <c r="FA54" s="16">
        <v>0.26169999999999999</v>
      </c>
      <c r="FB54" s="16">
        <v>0.26169999999999999</v>
      </c>
      <c r="FC54" s="16">
        <v>0.26169999999999999</v>
      </c>
      <c r="FD54" s="16">
        <v>0.26169999999999999</v>
      </c>
      <c r="FE54" s="16">
        <v>0.26169999999999999</v>
      </c>
      <c r="FF54" s="16">
        <v>0.26169999999999999</v>
      </c>
      <c r="FG54" s="16">
        <v>0.26169999999999999</v>
      </c>
      <c r="FH54" s="16">
        <v>0.26169999999999999</v>
      </c>
      <c r="FI54" s="16">
        <v>0.26169999999999999</v>
      </c>
      <c r="FJ54" s="16">
        <v>0.26169999999999999</v>
      </c>
      <c r="FK54" s="16">
        <v>0.26169999999999999</v>
      </c>
      <c r="FL54" s="16">
        <v>0.26169999999999999</v>
      </c>
      <c r="FM54" s="16">
        <v>0.26169999999999999</v>
      </c>
      <c r="FN54" s="16">
        <v>0.26169999999999999</v>
      </c>
      <c r="FO54" s="16">
        <v>0.26169999999999999</v>
      </c>
      <c r="FP54" s="16">
        <v>0.26169999999999999</v>
      </c>
      <c r="FQ54" s="16">
        <v>0.26169999999999999</v>
      </c>
      <c r="FR54" s="16">
        <v>0.26169999999999999</v>
      </c>
      <c r="FS54" s="16">
        <v>0.26169999999999999</v>
      </c>
      <c r="FT54" s="16">
        <v>0.26169999999999999</v>
      </c>
      <c r="FU54" s="16">
        <v>0.26169999999999999</v>
      </c>
      <c r="FV54" s="16">
        <v>0.26169999999999999</v>
      </c>
      <c r="FW54" s="16">
        <v>0.26169999999999999</v>
      </c>
      <c r="FX54" s="16">
        <v>0.26169999999999999</v>
      </c>
      <c r="FY54" s="16">
        <v>0.26169999999999999</v>
      </c>
      <c r="FZ54" s="16">
        <v>0.26169999999999999</v>
      </c>
      <c r="GA54" s="16">
        <v>0.26169999999999999</v>
      </c>
      <c r="GB54" s="16">
        <v>0.26169999999999999</v>
      </c>
      <c r="GC54" s="16">
        <v>0.26169999999999999</v>
      </c>
      <c r="GD54" s="16">
        <v>0.26169999999999999</v>
      </c>
      <c r="GE54" s="16">
        <v>0.26169999999999999</v>
      </c>
      <c r="GF54" s="16">
        <v>0.26169999999999999</v>
      </c>
      <c r="GG54" s="16">
        <v>0.26169999999999999</v>
      </c>
      <c r="GH54" s="16">
        <v>0.26169999999999999</v>
      </c>
      <c r="GI54" s="16">
        <v>0.26169999999999999</v>
      </c>
      <c r="GJ54" s="16">
        <v>0.26169999999999999</v>
      </c>
      <c r="GK54" s="16">
        <v>0.26169999999999999</v>
      </c>
      <c r="GL54" s="16">
        <v>0.26169999999999999</v>
      </c>
      <c r="GM54" s="16">
        <v>0.26169999999999999</v>
      </c>
      <c r="GN54" s="16">
        <v>0.26169999999999999</v>
      </c>
      <c r="GO54" s="16">
        <v>0.26169999999999999</v>
      </c>
      <c r="GP54" s="16">
        <v>0.26169999999999999</v>
      </c>
      <c r="GQ54" s="16">
        <v>0.26169999999999999</v>
      </c>
    </row>
    <row r="55" spans="1:199" x14ac:dyDescent="0.2">
      <c r="A55" s="16">
        <v>54</v>
      </c>
      <c r="B55" s="16">
        <v>1</v>
      </c>
      <c r="C55" s="16">
        <v>1</v>
      </c>
      <c r="D55" s="16">
        <v>1</v>
      </c>
      <c r="E55" s="16">
        <v>1</v>
      </c>
      <c r="F55" s="16">
        <v>0.97889999999999999</v>
      </c>
      <c r="G55" s="16">
        <v>1.0538000000000001</v>
      </c>
      <c r="H55" s="16">
        <v>1.0316000000000001</v>
      </c>
      <c r="I55" s="16">
        <v>0.97350000000000003</v>
      </c>
      <c r="J55" s="16">
        <v>0.93589999999999995</v>
      </c>
      <c r="K55" s="16">
        <v>0.90010000000000001</v>
      </c>
      <c r="L55" s="16">
        <v>0.8659</v>
      </c>
      <c r="M55" s="16">
        <v>0.85019999999999996</v>
      </c>
      <c r="N55" s="16">
        <v>0.83499999999999996</v>
      </c>
      <c r="O55" s="16">
        <v>0.82030000000000003</v>
      </c>
      <c r="P55" s="16">
        <v>0.80600000000000005</v>
      </c>
      <c r="Q55" s="16">
        <v>0.79190000000000005</v>
      </c>
      <c r="R55" s="16">
        <v>0.77790000000000004</v>
      </c>
      <c r="S55" s="16">
        <v>0.76390000000000002</v>
      </c>
      <c r="T55" s="16">
        <v>0.75009999999999999</v>
      </c>
      <c r="U55" s="16">
        <v>0.73670000000000002</v>
      </c>
      <c r="V55" s="16">
        <v>0.7238</v>
      </c>
      <c r="W55" s="16">
        <v>0.71160000000000001</v>
      </c>
      <c r="X55" s="16">
        <v>0.70009999999999994</v>
      </c>
      <c r="Y55" s="16">
        <v>0.68940000000000001</v>
      </c>
      <c r="Z55" s="16">
        <v>0.67949999999999999</v>
      </c>
      <c r="AA55" s="16">
        <v>0.67020000000000002</v>
      </c>
      <c r="AB55" s="16">
        <v>0.66149999999999998</v>
      </c>
      <c r="AC55" s="16">
        <v>0.6532</v>
      </c>
      <c r="AD55" s="16">
        <v>0.64500000000000002</v>
      </c>
      <c r="AE55" s="16">
        <v>0.63700000000000001</v>
      </c>
      <c r="AF55" s="16">
        <v>0.629</v>
      </c>
      <c r="AG55" s="16">
        <v>0.62119999999999997</v>
      </c>
      <c r="AH55" s="16">
        <v>0.61350000000000005</v>
      </c>
      <c r="AI55" s="16">
        <v>0.60580000000000001</v>
      </c>
      <c r="AJ55" s="16">
        <v>0.59819999999999995</v>
      </c>
      <c r="AK55" s="16">
        <v>0.59079999999999999</v>
      </c>
      <c r="AL55" s="16">
        <v>0.58340000000000003</v>
      </c>
      <c r="AM55" s="16">
        <v>0.57609999999999995</v>
      </c>
      <c r="AN55" s="16">
        <v>0.56899999999999995</v>
      </c>
      <c r="AO55" s="16">
        <v>0.56189999999999996</v>
      </c>
      <c r="AP55" s="16">
        <v>0.55489999999999995</v>
      </c>
      <c r="AQ55" s="16">
        <v>0.54790000000000005</v>
      </c>
      <c r="AR55" s="16">
        <v>0.54110000000000003</v>
      </c>
      <c r="AS55" s="16">
        <v>0.53439999999999999</v>
      </c>
      <c r="AT55" s="16">
        <v>0.52769999999999995</v>
      </c>
      <c r="AU55" s="16">
        <v>0.52110000000000001</v>
      </c>
      <c r="AV55" s="16">
        <v>0.51459999999999995</v>
      </c>
      <c r="AW55" s="16">
        <v>0.50819999999999999</v>
      </c>
      <c r="AX55" s="16">
        <v>0.50180000000000002</v>
      </c>
      <c r="AY55" s="16">
        <v>0.49559999999999998</v>
      </c>
      <c r="AZ55" s="16">
        <v>0.4894</v>
      </c>
      <c r="BA55" s="16">
        <v>0.48330000000000001</v>
      </c>
      <c r="BB55" s="16">
        <v>0.4773</v>
      </c>
      <c r="BC55" s="16">
        <v>0.4713</v>
      </c>
      <c r="BD55" s="16">
        <v>0.46539999999999998</v>
      </c>
      <c r="BE55" s="16">
        <v>0.45960000000000001</v>
      </c>
      <c r="BF55" s="16">
        <v>0.45390000000000003</v>
      </c>
      <c r="BG55" s="16">
        <v>0.44819999999999999</v>
      </c>
      <c r="BH55" s="16">
        <v>0.44259999999999999</v>
      </c>
      <c r="BI55" s="16">
        <v>0.43709999999999999</v>
      </c>
      <c r="BJ55" s="16">
        <v>0.43169999999999997</v>
      </c>
      <c r="BK55" s="16">
        <v>0.42630000000000001</v>
      </c>
      <c r="BL55" s="16">
        <v>0.42099999999999999</v>
      </c>
      <c r="BM55" s="16">
        <v>0.41570000000000001</v>
      </c>
      <c r="BN55" s="16">
        <v>0.41049999999999998</v>
      </c>
      <c r="BO55" s="16">
        <v>0.40539999999999998</v>
      </c>
      <c r="BP55" s="16">
        <v>0.40029999999999999</v>
      </c>
      <c r="BQ55" s="16">
        <v>0.39529999999999998</v>
      </c>
      <c r="BR55" s="16">
        <v>0.39040000000000002</v>
      </c>
      <c r="BS55" s="16">
        <v>0.38550000000000001</v>
      </c>
      <c r="BT55" s="16">
        <v>0.38069999999999998</v>
      </c>
      <c r="BU55" s="16">
        <v>0.376</v>
      </c>
      <c r="BV55" s="16">
        <v>0.37130000000000002</v>
      </c>
      <c r="BW55" s="16">
        <v>0.36659999999999998</v>
      </c>
      <c r="BX55" s="16">
        <v>0.36209999999999998</v>
      </c>
      <c r="BY55" s="16">
        <v>0.35749999999999998</v>
      </c>
      <c r="BZ55" s="16">
        <v>0.35310000000000002</v>
      </c>
      <c r="CA55" s="16">
        <v>0.34870000000000001</v>
      </c>
      <c r="CB55" s="16">
        <v>0.34429999999999999</v>
      </c>
      <c r="CC55" s="16">
        <v>0.34</v>
      </c>
      <c r="CD55" s="16">
        <v>0.33579999999999999</v>
      </c>
      <c r="CE55" s="16">
        <v>0.33160000000000001</v>
      </c>
      <c r="CF55" s="16">
        <v>0.32740000000000002</v>
      </c>
      <c r="CG55" s="16">
        <v>0.32340000000000002</v>
      </c>
      <c r="CH55" s="16">
        <v>0.31929999999999997</v>
      </c>
      <c r="CI55" s="16">
        <v>0.31530000000000002</v>
      </c>
      <c r="CJ55" s="16">
        <v>0.31140000000000001</v>
      </c>
      <c r="CK55" s="16">
        <v>0.3075</v>
      </c>
      <c r="CL55" s="16">
        <v>0.30370000000000003</v>
      </c>
      <c r="CM55" s="16">
        <v>0.2999</v>
      </c>
      <c r="CN55" s="16">
        <v>0.29609999999999997</v>
      </c>
      <c r="CO55" s="16">
        <v>0.29239999999999999</v>
      </c>
      <c r="CP55" s="16">
        <v>0.2888</v>
      </c>
      <c r="CQ55" s="16">
        <v>0.28520000000000001</v>
      </c>
      <c r="CR55" s="16">
        <v>0.28160000000000002</v>
      </c>
      <c r="CS55" s="16">
        <v>0.27810000000000001</v>
      </c>
      <c r="CT55" s="16">
        <v>0.27460000000000001</v>
      </c>
      <c r="CU55" s="16">
        <v>0.2712</v>
      </c>
      <c r="CV55" s="16">
        <v>0.26779999999999998</v>
      </c>
      <c r="CW55" s="16">
        <v>0.26450000000000001</v>
      </c>
      <c r="CX55" s="16">
        <v>0.26119999999999999</v>
      </c>
      <c r="CY55" s="16">
        <v>0.26119999999999999</v>
      </c>
      <c r="CZ55" s="16">
        <v>0.26119999999999999</v>
      </c>
      <c r="DA55" s="16">
        <v>0.26119999999999999</v>
      </c>
      <c r="DB55" s="16">
        <v>0.26119999999999999</v>
      </c>
      <c r="DC55" s="16">
        <v>0.26119999999999999</v>
      </c>
      <c r="DD55" s="16">
        <v>0.26119999999999999</v>
      </c>
      <c r="DE55" s="16">
        <v>0.26119999999999999</v>
      </c>
      <c r="DF55" s="16">
        <v>0.26119999999999999</v>
      </c>
      <c r="DG55" s="16">
        <v>0.26119999999999999</v>
      </c>
      <c r="DH55" s="16">
        <v>0.26119999999999999</v>
      </c>
      <c r="DI55" s="16">
        <v>0.26119999999999999</v>
      </c>
      <c r="DJ55" s="16">
        <v>0.26119999999999999</v>
      </c>
      <c r="DK55" s="16">
        <v>0.26119999999999999</v>
      </c>
      <c r="DL55" s="16">
        <v>0.26119999999999999</v>
      </c>
      <c r="DM55" s="16">
        <v>0.26119999999999999</v>
      </c>
      <c r="DN55" s="16">
        <v>0.26119999999999999</v>
      </c>
      <c r="DO55" s="16">
        <v>0.26119999999999999</v>
      </c>
      <c r="DP55" s="16">
        <v>0.26119999999999999</v>
      </c>
      <c r="DQ55" s="16">
        <v>0.26119999999999999</v>
      </c>
      <c r="DR55" s="16">
        <v>0.26119999999999999</v>
      </c>
      <c r="DS55" s="16">
        <v>0.26119999999999999</v>
      </c>
      <c r="DT55" s="16">
        <v>0.26119999999999999</v>
      </c>
      <c r="DU55" s="16">
        <v>0.26119999999999999</v>
      </c>
      <c r="DV55" s="16">
        <v>0.26119999999999999</v>
      </c>
      <c r="DW55" s="16">
        <v>0.26119999999999999</v>
      </c>
      <c r="DX55" s="16">
        <v>0.26119999999999999</v>
      </c>
      <c r="DY55" s="16">
        <v>0.26119999999999999</v>
      </c>
      <c r="DZ55" s="16">
        <v>0.26119999999999999</v>
      </c>
      <c r="EA55" s="16">
        <v>0.26119999999999999</v>
      </c>
      <c r="EB55" s="16">
        <v>0.26119999999999999</v>
      </c>
      <c r="EC55" s="16">
        <v>0.26119999999999999</v>
      </c>
      <c r="ED55" s="16">
        <v>0.26119999999999999</v>
      </c>
      <c r="EE55" s="16">
        <v>0.26119999999999999</v>
      </c>
      <c r="EF55" s="16">
        <v>0.26119999999999999</v>
      </c>
      <c r="EG55" s="16">
        <v>0.26119999999999999</v>
      </c>
      <c r="EH55" s="16">
        <v>0.26119999999999999</v>
      </c>
      <c r="EI55" s="16">
        <v>0.26119999999999999</v>
      </c>
      <c r="EJ55" s="16">
        <v>0.26119999999999999</v>
      </c>
      <c r="EK55" s="16">
        <v>0.26119999999999999</v>
      </c>
      <c r="EL55" s="16">
        <v>0.26119999999999999</v>
      </c>
      <c r="EM55" s="16">
        <v>0.26119999999999999</v>
      </c>
      <c r="EN55" s="16">
        <v>0.26119999999999999</v>
      </c>
      <c r="EO55" s="16">
        <v>0.26119999999999999</v>
      </c>
      <c r="EP55" s="16">
        <v>0.26119999999999999</v>
      </c>
      <c r="EQ55" s="16">
        <v>0.26119999999999999</v>
      </c>
      <c r="ER55" s="16">
        <v>0.26119999999999999</v>
      </c>
      <c r="ES55" s="16">
        <v>0.26119999999999999</v>
      </c>
      <c r="ET55" s="16">
        <v>0.26119999999999999</v>
      </c>
      <c r="EU55" s="16">
        <v>0.26119999999999999</v>
      </c>
      <c r="EV55" s="16">
        <v>0.26119999999999999</v>
      </c>
      <c r="EW55" s="16">
        <v>0.26119999999999999</v>
      </c>
      <c r="EX55" s="16">
        <v>0.26119999999999999</v>
      </c>
      <c r="EY55" s="16">
        <v>0.26119999999999999</v>
      </c>
      <c r="EZ55" s="16">
        <v>0.26119999999999999</v>
      </c>
      <c r="FA55" s="16">
        <v>0.26119999999999999</v>
      </c>
      <c r="FB55" s="16">
        <v>0.26119999999999999</v>
      </c>
      <c r="FC55" s="16">
        <v>0.26119999999999999</v>
      </c>
      <c r="FD55" s="16">
        <v>0.26119999999999999</v>
      </c>
      <c r="FE55" s="16">
        <v>0.26119999999999999</v>
      </c>
      <c r="FF55" s="16">
        <v>0.26119999999999999</v>
      </c>
      <c r="FG55" s="16">
        <v>0.26119999999999999</v>
      </c>
      <c r="FH55" s="16">
        <v>0.26119999999999999</v>
      </c>
      <c r="FI55" s="16">
        <v>0.26119999999999999</v>
      </c>
      <c r="FJ55" s="16">
        <v>0.26119999999999999</v>
      </c>
      <c r="FK55" s="16">
        <v>0.26119999999999999</v>
      </c>
      <c r="FL55" s="16">
        <v>0.26119999999999999</v>
      </c>
      <c r="FM55" s="16">
        <v>0.26119999999999999</v>
      </c>
      <c r="FN55" s="16">
        <v>0.26119999999999999</v>
      </c>
      <c r="FO55" s="16">
        <v>0.26119999999999999</v>
      </c>
      <c r="FP55" s="16">
        <v>0.26119999999999999</v>
      </c>
      <c r="FQ55" s="16">
        <v>0.26119999999999999</v>
      </c>
      <c r="FR55" s="16">
        <v>0.26119999999999999</v>
      </c>
      <c r="FS55" s="16">
        <v>0.26119999999999999</v>
      </c>
      <c r="FT55" s="16">
        <v>0.26119999999999999</v>
      </c>
      <c r="FU55" s="16">
        <v>0.26119999999999999</v>
      </c>
      <c r="FV55" s="16">
        <v>0.26119999999999999</v>
      </c>
      <c r="FW55" s="16">
        <v>0.26119999999999999</v>
      </c>
      <c r="FX55" s="16">
        <v>0.26119999999999999</v>
      </c>
      <c r="FY55" s="16">
        <v>0.26119999999999999</v>
      </c>
      <c r="FZ55" s="16">
        <v>0.26119999999999999</v>
      </c>
      <c r="GA55" s="16">
        <v>0.26119999999999999</v>
      </c>
      <c r="GB55" s="16">
        <v>0.26119999999999999</v>
      </c>
      <c r="GC55" s="16">
        <v>0.26119999999999999</v>
      </c>
      <c r="GD55" s="16">
        <v>0.26119999999999999</v>
      </c>
      <c r="GE55" s="16">
        <v>0.26119999999999999</v>
      </c>
      <c r="GF55" s="16">
        <v>0.26119999999999999</v>
      </c>
      <c r="GG55" s="16">
        <v>0.26119999999999999</v>
      </c>
      <c r="GH55" s="16">
        <v>0.26119999999999999</v>
      </c>
      <c r="GI55" s="16">
        <v>0.26119999999999999</v>
      </c>
      <c r="GJ55" s="16">
        <v>0.26119999999999999</v>
      </c>
      <c r="GK55" s="16">
        <v>0.26119999999999999</v>
      </c>
      <c r="GL55" s="16">
        <v>0.26119999999999999</v>
      </c>
      <c r="GM55" s="16">
        <v>0.26119999999999999</v>
      </c>
      <c r="GN55" s="16">
        <v>0.26119999999999999</v>
      </c>
      <c r="GO55" s="16">
        <v>0.26119999999999999</v>
      </c>
      <c r="GP55" s="16">
        <v>0.26119999999999999</v>
      </c>
      <c r="GQ55" s="16">
        <v>0.26119999999999999</v>
      </c>
    </row>
    <row r="56" spans="1:199" x14ac:dyDescent="0.2">
      <c r="A56" s="16">
        <v>55</v>
      </c>
      <c r="B56" s="16">
        <v>1</v>
      </c>
      <c r="C56" s="16">
        <v>1</v>
      </c>
      <c r="D56" s="16">
        <v>1</v>
      </c>
      <c r="E56" s="16">
        <v>1</v>
      </c>
      <c r="F56" s="16">
        <v>0.97960000000000003</v>
      </c>
      <c r="G56" s="16">
        <v>1.0548999999999999</v>
      </c>
      <c r="H56" s="16">
        <v>1.0327</v>
      </c>
      <c r="I56" s="16">
        <v>0.97430000000000005</v>
      </c>
      <c r="J56" s="16">
        <v>0.93630000000000002</v>
      </c>
      <c r="K56" s="16">
        <v>0.90010000000000001</v>
      </c>
      <c r="L56" s="16">
        <v>0.86539999999999995</v>
      </c>
      <c r="M56" s="16">
        <v>0.84930000000000005</v>
      </c>
      <c r="N56" s="16">
        <v>0.83389999999999997</v>
      </c>
      <c r="O56" s="16">
        <v>0.81910000000000005</v>
      </c>
      <c r="P56" s="16">
        <v>0.80459999999999998</v>
      </c>
      <c r="Q56" s="16">
        <v>0.79049999999999998</v>
      </c>
      <c r="R56" s="16">
        <v>0.77659999999999996</v>
      </c>
      <c r="S56" s="16">
        <v>0.76280000000000003</v>
      </c>
      <c r="T56" s="16">
        <v>0.74909999999999999</v>
      </c>
      <c r="U56" s="16">
        <v>0.73570000000000002</v>
      </c>
      <c r="V56" s="16">
        <v>0.7228</v>
      </c>
      <c r="W56" s="16">
        <v>0.71060000000000001</v>
      </c>
      <c r="X56" s="16">
        <v>0.69910000000000005</v>
      </c>
      <c r="Y56" s="16">
        <v>0.6885</v>
      </c>
      <c r="Z56" s="16">
        <v>0.67849999999999999</v>
      </c>
      <c r="AA56" s="16">
        <v>0.66930000000000001</v>
      </c>
      <c r="AB56" s="16">
        <v>0.66059999999999997</v>
      </c>
      <c r="AC56" s="16">
        <v>0.65229999999999999</v>
      </c>
      <c r="AD56" s="16">
        <v>0.64419999999999999</v>
      </c>
      <c r="AE56" s="16">
        <v>0.6361</v>
      </c>
      <c r="AF56" s="16">
        <v>0.62819999999999998</v>
      </c>
      <c r="AG56" s="16">
        <v>0.62039999999999995</v>
      </c>
      <c r="AH56" s="16">
        <v>0.61260000000000003</v>
      </c>
      <c r="AI56" s="16">
        <v>0.60499999999999998</v>
      </c>
      <c r="AJ56" s="16">
        <v>0.59750000000000003</v>
      </c>
      <c r="AK56" s="16">
        <v>0.59</v>
      </c>
      <c r="AL56" s="16">
        <v>0.58260000000000001</v>
      </c>
      <c r="AM56" s="16">
        <v>0.57540000000000002</v>
      </c>
      <c r="AN56" s="16">
        <v>0.56820000000000004</v>
      </c>
      <c r="AO56" s="16">
        <v>0.56110000000000004</v>
      </c>
      <c r="AP56" s="16">
        <v>0.55410000000000004</v>
      </c>
      <c r="AQ56" s="16">
        <v>0.54720000000000002</v>
      </c>
      <c r="AR56" s="16">
        <v>0.54039999999999999</v>
      </c>
      <c r="AS56" s="16">
        <v>0.53369999999999995</v>
      </c>
      <c r="AT56" s="16">
        <v>0.52700000000000002</v>
      </c>
      <c r="AU56" s="16">
        <v>0.52039999999999997</v>
      </c>
      <c r="AV56" s="16">
        <v>0.51390000000000002</v>
      </c>
      <c r="AW56" s="16">
        <v>0.50749999999999995</v>
      </c>
      <c r="AX56" s="16">
        <v>0.50119999999999998</v>
      </c>
      <c r="AY56" s="16">
        <v>0.49490000000000001</v>
      </c>
      <c r="AZ56" s="16">
        <v>0.48880000000000001</v>
      </c>
      <c r="BA56" s="16">
        <v>0.48270000000000002</v>
      </c>
      <c r="BB56" s="16">
        <v>0.47670000000000001</v>
      </c>
      <c r="BC56" s="16">
        <v>0.47070000000000001</v>
      </c>
      <c r="BD56" s="16">
        <v>0.46479999999999999</v>
      </c>
      <c r="BE56" s="16">
        <v>0.45900000000000002</v>
      </c>
      <c r="BF56" s="16">
        <v>0.45329999999999998</v>
      </c>
      <c r="BG56" s="16">
        <v>0.44769999999999999</v>
      </c>
      <c r="BH56" s="16">
        <v>0.44209999999999999</v>
      </c>
      <c r="BI56" s="16">
        <v>0.43659999999999999</v>
      </c>
      <c r="BJ56" s="16">
        <v>0.43109999999999998</v>
      </c>
      <c r="BK56" s="16">
        <v>0.42570000000000002</v>
      </c>
      <c r="BL56" s="16">
        <v>0.4204</v>
      </c>
      <c r="BM56" s="16">
        <v>0.41520000000000001</v>
      </c>
      <c r="BN56" s="16">
        <v>0.41</v>
      </c>
      <c r="BO56" s="16">
        <v>0.40489999999999998</v>
      </c>
      <c r="BP56" s="16">
        <v>0.39979999999999999</v>
      </c>
      <c r="BQ56" s="16">
        <v>0.39479999999999998</v>
      </c>
      <c r="BR56" s="16">
        <v>0.38990000000000002</v>
      </c>
      <c r="BS56" s="16">
        <v>0.3851</v>
      </c>
      <c r="BT56" s="16">
        <v>0.38019999999999998</v>
      </c>
      <c r="BU56" s="16">
        <v>0.3755</v>
      </c>
      <c r="BV56" s="16">
        <v>0.37080000000000002</v>
      </c>
      <c r="BW56" s="16">
        <v>0.36620000000000003</v>
      </c>
      <c r="BX56" s="16">
        <v>0.36159999999999998</v>
      </c>
      <c r="BY56" s="16">
        <v>0.35709999999999997</v>
      </c>
      <c r="BZ56" s="16">
        <v>0.35260000000000002</v>
      </c>
      <c r="CA56" s="16">
        <v>0.34820000000000001</v>
      </c>
      <c r="CB56" s="16">
        <v>0.34389999999999998</v>
      </c>
      <c r="CC56" s="16">
        <v>0.33960000000000001</v>
      </c>
      <c r="CD56" s="16">
        <v>0.33539999999999998</v>
      </c>
      <c r="CE56" s="16">
        <v>0.33119999999999999</v>
      </c>
      <c r="CF56" s="16">
        <v>0.3271</v>
      </c>
      <c r="CG56" s="16">
        <v>0.32300000000000001</v>
      </c>
      <c r="CH56" s="16">
        <v>0.31890000000000002</v>
      </c>
      <c r="CI56" s="16">
        <v>0.315</v>
      </c>
      <c r="CJ56" s="16">
        <v>0.311</v>
      </c>
      <c r="CK56" s="16">
        <v>0.30709999999999998</v>
      </c>
      <c r="CL56" s="16">
        <v>0.30330000000000001</v>
      </c>
      <c r="CM56" s="16">
        <v>0.29949999999999999</v>
      </c>
      <c r="CN56" s="16">
        <v>0.29580000000000001</v>
      </c>
      <c r="CO56" s="16">
        <v>0.29210000000000003</v>
      </c>
      <c r="CP56" s="16">
        <v>0.28839999999999999</v>
      </c>
      <c r="CQ56" s="16">
        <v>0.2848</v>
      </c>
      <c r="CR56" s="16">
        <v>0.28129999999999999</v>
      </c>
      <c r="CS56" s="16">
        <v>0.27779999999999999</v>
      </c>
      <c r="CT56" s="16">
        <v>0.27429999999999999</v>
      </c>
      <c r="CU56" s="16">
        <v>0.27089999999999997</v>
      </c>
      <c r="CV56" s="16">
        <v>0.26750000000000002</v>
      </c>
      <c r="CW56" s="16">
        <v>0.26419999999999999</v>
      </c>
      <c r="CX56" s="16">
        <v>0.26090000000000002</v>
      </c>
      <c r="CY56" s="16">
        <v>0.26090000000000002</v>
      </c>
      <c r="CZ56" s="16">
        <v>0.26090000000000002</v>
      </c>
      <c r="DA56" s="16">
        <v>0.26090000000000002</v>
      </c>
      <c r="DB56" s="16">
        <v>0.26090000000000002</v>
      </c>
      <c r="DC56" s="16">
        <v>0.26090000000000002</v>
      </c>
      <c r="DD56" s="16">
        <v>0.26090000000000002</v>
      </c>
      <c r="DE56" s="16">
        <v>0.26090000000000002</v>
      </c>
      <c r="DF56" s="16">
        <v>0.26090000000000002</v>
      </c>
      <c r="DG56" s="16">
        <v>0.26090000000000002</v>
      </c>
      <c r="DH56" s="16">
        <v>0.26090000000000002</v>
      </c>
      <c r="DI56" s="16">
        <v>0.26090000000000002</v>
      </c>
      <c r="DJ56" s="16">
        <v>0.26090000000000002</v>
      </c>
      <c r="DK56" s="16">
        <v>0.26090000000000002</v>
      </c>
      <c r="DL56" s="16">
        <v>0.26090000000000002</v>
      </c>
      <c r="DM56" s="16">
        <v>0.26090000000000002</v>
      </c>
      <c r="DN56" s="16">
        <v>0.26090000000000002</v>
      </c>
      <c r="DO56" s="16">
        <v>0.26090000000000002</v>
      </c>
      <c r="DP56" s="16">
        <v>0.26090000000000002</v>
      </c>
      <c r="DQ56" s="16">
        <v>0.26090000000000002</v>
      </c>
      <c r="DR56" s="16">
        <v>0.26090000000000002</v>
      </c>
      <c r="DS56" s="16">
        <v>0.26090000000000002</v>
      </c>
      <c r="DT56" s="16">
        <v>0.26090000000000002</v>
      </c>
      <c r="DU56" s="16">
        <v>0.26090000000000002</v>
      </c>
      <c r="DV56" s="16">
        <v>0.26090000000000002</v>
      </c>
      <c r="DW56" s="16">
        <v>0.26090000000000002</v>
      </c>
      <c r="DX56" s="16">
        <v>0.26090000000000002</v>
      </c>
      <c r="DY56" s="16">
        <v>0.26090000000000002</v>
      </c>
      <c r="DZ56" s="16">
        <v>0.26090000000000002</v>
      </c>
      <c r="EA56" s="16">
        <v>0.26090000000000002</v>
      </c>
      <c r="EB56" s="16">
        <v>0.26090000000000002</v>
      </c>
      <c r="EC56" s="16">
        <v>0.26090000000000002</v>
      </c>
      <c r="ED56" s="16">
        <v>0.26090000000000002</v>
      </c>
      <c r="EE56" s="16">
        <v>0.26090000000000002</v>
      </c>
      <c r="EF56" s="16">
        <v>0.26090000000000002</v>
      </c>
      <c r="EG56" s="16">
        <v>0.26090000000000002</v>
      </c>
      <c r="EH56" s="16">
        <v>0.26090000000000002</v>
      </c>
      <c r="EI56" s="16">
        <v>0.26090000000000002</v>
      </c>
      <c r="EJ56" s="16">
        <v>0.26090000000000002</v>
      </c>
      <c r="EK56" s="16">
        <v>0.26090000000000002</v>
      </c>
      <c r="EL56" s="16">
        <v>0.26090000000000002</v>
      </c>
      <c r="EM56" s="16">
        <v>0.26090000000000002</v>
      </c>
      <c r="EN56" s="16">
        <v>0.26090000000000002</v>
      </c>
      <c r="EO56" s="16">
        <v>0.26090000000000002</v>
      </c>
      <c r="EP56" s="16">
        <v>0.26090000000000002</v>
      </c>
      <c r="EQ56" s="16">
        <v>0.26090000000000002</v>
      </c>
      <c r="ER56" s="16">
        <v>0.26090000000000002</v>
      </c>
      <c r="ES56" s="16">
        <v>0.26090000000000002</v>
      </c>
      <c r="ET56" s="16">
        <v>0.26090000000000002</v>
      </c>
      <c r="EU56" s="16">
        <v>0.26090000000000002</v>
      </c>
      <c r="EV56" s="16">
        <v>0.26090000000000002</v>
      </c>
      <c r="EW56" s="16">
        <v>0.26090000000000002</v>
      </c>
      <c r="EX56" s="16">
        <v>0.26090000000000002</v>
      </c>
      <c r="EY56" s="16">
        <v>0.26090000000000002</v>
      </c>
      <c r="EZ56" s="16">
        <v>0.26090000000000002</v>
      </c>
      <c r="FA56" s="16">
        <v>0.26090000000000002</v>
      </c>
      <c r="FB56" s="16">
        <v>0.26090000000000002</v>
      </c>
      <c r="FC56" s="16">
        <v>0.26090000000000002</v>
      </c>
      <c r="FD56" s="16">
        <v>0.26090000000000002</v>
      </c>
      <c r="FE56" s="16">
        <v>0.26090000000000002</v>
      </c>
      <c r="FF56" s="16">
        <v>0.26090000000000002</v>
      </c>
      <c r="FG56" s="16">
        <v>0.26090000000000002</v>
      </c>
      <c r="FH56" s="16">
        <v>0.26090000000000002</v>
      </c>
      <c r="FI56" s="16">
        <v>0.26090000000000002</v>
      </c>
      <c r="FJ56" s="16">
        <v>0.26090000000000002</v>
      </c>
      <c r="FK56" s="16">
        <v>0.26090000000000002</v>
      </c>
      <c r="FL56" s="16">
        <v>0.26090000000000002</v>
      </c>
      <c r="FM56" s="16">
        <v>0.26090000000000002</v>
      </c>
      <c r="FN56" s="16">
        <v>0.26090000000000002</v>
      </c>
      <c r="FO56" s="16">
        <v>0.26090000000000002</v>
      </c>
      <c r="FP56" s="16">
        <v>0.26090000000000002</v>
      </c>
      <c r="FQ56" s="16">
        <v>0.26090000000000002</v>
      </c>
      <c r="FR56" s="16">
        <v>0.26090000000000002</v>
      </c>
      <c r="FS56" s="16">
        <v>0.26090000000000002</v>
      </c>
      <c r="FT56" s="16">
        <v>0.26090000000000002</v>
      </c>
      <c r="FU56" s="16">
        <v>0.26090000000000002</v>
      </c>
      <c r="FV56" s="16">
        <v>0.26090000000000002</v>
      </c>
      <c r="FW56" s="16">
        <v>0.26090000000000002</v>
      </c>
      <c r="FX56" s="16">
        <v>0.26090000000000002</v>
      </c>
      <c r="FY56" s="16">
        <v>0.26090000000000002</v>
      </c>
      <c r="FZ56" s="16">
        <v>0.26090000000000002</v>
      </c>
      <c r="GA56" s="16">
        <v>0.26090000000000002</v>
      </c>
      <c r="GB56" s="16">
        <v>0.26090000000000002</v>
      </c>
      <c r="GC56" s="16">
        <v>0.26090000000000002</v>
      </c>
      <c r="GD56" s="16">
        <v>0.26090000000000002</v>
      </c>
      <c r="GE56" s="16">
        <v>0.26090000000000002</v>
      </c>
      <c r="GF56" s="16">
        <v>0.26090000000000002</v>
      </c>
      <c r="GG56" s="16">
        <v>0.26090000000000002</v>
      </c>
      <c r="GH56" s="16">
        <v>0.26090000000000002</v>
      </c>
      <c r="GI56" s="16">
        <v>0.26090000000000002</v>
      </c>
      <c r="GJ56" s="16">
        <v>0.26090000000000002</v>
      </c>
      <c r="GK56" s="16">
        <v>0.26090000000000002</v>
      </c>
      <c r="GL56" s="16">
        <v>0.26090000000000002</v>
      </c>
      <c r="GM56" s="16">
        <v>0.26090000000000002</v>
      </c>
      <c r="GN56" s="16">
        <v>0.26090000000000002</v>
      </c>
      <c r="GO56" s="16">
        <v>0.26090000000000002</v>
      </c>
      <c r="GP56" s="16">
        <v>0.26090000000000002</v>
      </c>
      <c r="GQ56" s="16">
        <v>0.26090000000000002</v>
      </c>
    </row>
    <row r="57" spans="1:199" x14ac:dyDescent="0.2">
      <c r="A57" s="16">
        <v>56</v>
      </c>
      <c r="B57" s="16">
        <v>1</v>
      </c>
      <c r="C57" s="16">
        <v>1</v>
      </c>
      <c r="D57" s="16">
        <v>1</v>
      </c>
      <c r="E57" s="16">
        <v>1</v>
      </c>
      <c r="F57" s="16">
        <v>0.98050000000000004</v>
      </c>
      <c r="G57" s="16">
        <v>1.0566</v>
      </c>
      <c r="H57" s="16">
        <v>1.0346</v>
      </c>
      <c r="I57" s="16">
        <v>0.97609999999999997</v>
      </c>
      <c r="J57" s="16">
        <v>0.93789999999999996</v>
      </c>
      <c r="K57" s="16">
        <v>0.9012</v>
      </c>
      <c r="L57" s="16">
        <v>0.86619999999999997</v>
      </c>
      <c r="M57" s="16">
        <v>0.84960000000000002</v>
      </c>
      <c r="N57" s="16">
        <v>0.83389999999999997</v>
      </c>
      <c r="O57" s="16">
        <v>0.81879999999999997</v>
      </c>
      <c r="P57" s="16">
        <v>0.80420000000000003</v>
      </c>
      <c r="Q57" s="16">
        <v>0.79010000000000002</v>
      </c>
      <c r="R57" s="16">
        <v>0.7762</v>
      </c>
      <c r="S57" s="16">
        <v>0.76239999999999997</v>
      </c>
      <c r="T57" s="16">
        <v>0.74880000000000002</v>
      </c>
      <c r="U57" s="16">
        <v>0.73540000000000005</v>
      </c>
      <c r="V57" s="16">
        <v>0.72250000000000003</v>
      </c>
      <c r="W57" s="16">
        <v>0.71030000000000004</v>
      </c>
      <c r="X57" s="16">
        <v>0.69889999999999997</v>
      </c>
      <c r="Y57" s="16">
        <v>0.68820000000000003</v>
      </c>
      <c r="Z57" s="16">
        <v>0.67830000000000001</v>
      </c>
      <c r="AA57" s="16">
        <v>0.66910000000000003</v>
      </c>
      <c r="AB57" s="16">
        <v>0.66039999999999999</v>
      </c>
      <c r="AC57" s="16">
        <v>0.65210000000000001</v>
      </c>
      <c r="AD57" s="16">
        <v>0.64390000000000003</v>
      </c>
      <c r="AE57" s="16">
        <v>0.63590000000000002</v>
      </c>
      <c r="AF57" s="16">
        <v>0.628</v>
      </c>
      <c r="AG57" s="16">
        <v>0.62019999999999997</v>
      </c>
      <c r="AH57" s="16">
        <v>0.61240000000000006</v>
      </c>
      <c r="AI57" s="16">
        <v>0.6048</v>
      </c>
      <c r="AJ57" s="16">
        <v>0.59730000000000005</v>
      </c>
      <c r="AK57" s="16">
        <v>0.58979999999999999</v>
      </c>
      <c r="AL57" s="16">
        <v>0.58250000000000002</v>
      </c>
      <c r="AM57" s="16">
        <v>0.57520000000000004</v>
      </c>
      <c r="AN57" s="16">
        <v>0.56799999999999995</v>
      </c>
      <c r="AO57" s="16">
        <v>0.56100000000000005</v>
      </c>
      <c r="AP57" s="16">
        <v>0.55400000000000005</v>
      </c>
      <c r="AQ57" s="16">
        <v>0.54710000000000003</v>
      </c>
      <c r="AR57" s="16">
        <v>0.54020000000000001</v>
      </c>
      <c r="AS57" s="16">
        <v>0.53349999999999997</v>
      </c>
      <c r="AT57" s="16">
        <v>0.52690000000000003</v>
      </c>
      <c r="AU57" s="16">
        <v>0.52029999999999998</v>
      </c>
      <c r="AV57" s="16">
        <v>0.51380000000000003</v>
      </c>
      <c r="AW57" s="16">
        <v>0.50739999999999996</v>
      </c>
      <c r="AX57" s="16">
        <v>0.50109999999999999</v>
      </c>
      <c r="AY57" s="16">
        <v>0.49480000000000002</v>
      </c>
      <c r="AZ57" s="16">
        <v>0.48870000000000002</v>
      </c>
      <c r="BA57" s="16">
        <v>0.48259999999999997</v>
      </c>
      <c r="BB57" s="16">
        <v>0.47649999999999998</v>
      </c>
      <c r="BC57" s="16">
        <v>0.47060000000000002</v>
      </c>
      <c r="BD57" s="16">
        <v>0.4647</v>
      </c>
      <c r="BE57" s="16">
        <v>0.45889999999999997</v>
      </c>
      <c r="BF57" s="16">
        <v>0.45319999999999999</v>
      </c>
      <c r="BG57" s="16">
        <v>0.4476</v>
      </c>
      <c r="BH57" s="16">
        <v>0.442</v>
      </c>
      <c r="BI57" s="16">
        <v>0.4365</v>
      </c>
      <c r="BJ57" s="16">
        <v>0.43099999999999999</v>
      </c>
      <c r="BK57" s="16">
        <v>0.42559999999999998</v>
      </c>
      <c r="BL57" s="16">
        <v>0.42030000000000001</v>
      </c>
      <c r="BM57" s="16">
        <v>0.41510000000000002</v>
      </c>
      <c r="BN57" s="16">
        <v>0.40989999999999999</v>
      </c>
      <c r="BO57" s="16">
        <v>0.40479999999999999</v>
      </c>
      <c r="BP57" s="16">
        <v>0.3997</v>
      </c>
      <c r="BQ57" s="16">
        <v>0.39479999999999998</v>
      </c>
      <c r="BR57" s="16">
        <v>0.38979999999999998</v>
      </c>
      <c r="BS57" s="16">
        <v>0.38500000000000001</v>
      </c>
      <c r="BT57" s="16">
        <v>0.38019999999999998</v>
      </c>
      <c r="BU57" s="16">
        <v>0.37540000000000001</v>
      </c>
      <c r="BV57" s="16">
        <v>0.37069999999999997</v>
      </c>
      <c r="BW57" s="16">
        <v>0.36609999999999998</v>
      </c>
      <c r="BX57" s="16">
        <v>0.36149999999999999</v>
      </c>
      <c r="BY57" s="16">
        <v>0.35699999999999998</v>
      </c>
      <c r="BZ57" s="16">
        <v>0.35260000000000002</v>
      </c>
      <c r="CA57" s="16">
        <v>0.34820000000000001</v>
      </c>
      <c r="CB57" s="16">
        <v>0.34379999999999999</v>
      </c>
      <c r="CC57" s="16">
        <v>0.33950000000000002</v>
      </c>
      <c r="CD57" s="16">
        <v>0.33529999999999999</v>
      </c>
      <c r="CE57" s="16">
        <v>0.33110000000000001</v>
      </c>
      <c r="CF57" s="16">
        <v>0.32700000000000001</v>
      </c>
      <c r="CG57" s="16">
        <v>0.32290000000000002</v>
      </c>
      <c r="CH57" s="16">
        <v>0.31890000000000002</v>
      </c>
      <c r="CI57" s="16">
        <v>0.31490000000000001</v>
      </c>
      <c r="CJ57" s="16">
        <v>0.311</v>
      </c>
      <c r="CK57" s="16">
        <v>0.30709999999999998</v>
      </c>
      <c r="CL57" s="16">
        <v>0.30330000000000001</v>
      </c>
      <c r="CM57" s="16">
        <v>0.29949999999999999</v>
      </c>
      <c r="CN57" s="16">
        <v>0.29570000000000002</v>
      </c>
      <c r="CO57" s="16">
        <v>0.29199999999999998</v>
      </c>
      <c r="CP57" s="16">
        <v>0.28839999999999999</v>
      </c>
      <c r="CQ57" s="16">
        <v>0.2848</v>
      </c>
      <c r="CR57" s="16">
        <v>0.28120000000000001</v>
      </c>
      <c r="CS57" s="16">
        <v>0.2777</v>
      </c>
      <c r="CT57" s="16">
        <v>0.27429999999999999</v>
      </c>
      <c r="CU57" s="16">
        <v>0.27079999999999999</v>
      </c>
      <c r="CV57" s="16">
        <v>0.26750000000000002</v>
      </c>
      <c r="CW57" s="16">
        <v>0.2641</v>
      </c>
      <c r="CX57" s="16">
        <v>0.26079999999999998</v>
      </c>
      <c r="CY57" s="16">
        <v>0.26079999999999998</v>
      </c>
      <c r="CZ57" s="16">
        <v>0.26079999999999998</v>
      </c>
      <c r="DA57" s="16">
        <v>0.26079999999999998</v>
      </c>
      <c r="DB57" s="16">
        <v>0.26079999999999998</v>
      </c>
      <c r="DC57" s="16">
        <v>0.26079999999999998</v>
      </c>
      <c r="DD57" s="16">
        <v>0.26079999999999998</v>
      </c>
      <c r="DE57" s="16">
        <v>0.26079999999999998</v>
      </c>
      <c r="DF57" s="16">
        <v>0.26079999999999998</v>
      </c>
      <c r="DG57" s="16">
        <v>0.26079999999999998</v>
      </c>
      <c r="DH57" s="16">
        <v>0.26079999999999998</v>
      </c>
      <c r="DI57" s="16">
        <v>0.26079999999999998</v>
      </c>
      <c r="DJ57" s="16">
        <v>0.26079999999999998</v>
      </c>
      <c r="DK57" s="16">
        <v>0.26079999999999998</v>
      </c>
      <c r="DL57" s="16">
        <v>0.26079999999999998</v>
      </c>
      <c r="DM57" s="16">
        <v>0.26079999999999998</v>
      </c>
      <c r="DN57" s="16">
        <v>0.26079999999999998</v>
      </c>
      <c r="DO57" s="16">
        <v>0.26079999999999998</v>
      </c>
      <c r="DP57" s="16">
        <v>0.26079999999999998</v>
      </c>
      <c r="DQ57" s="16">
        <v>0.26079999999999998</v>
      </c>
      <c r="DR57" s="16">
        <v>0.26079999999999998</v>
      </c>
      <c r="DS57" s="16">
        <v>0.26079999999999998</v>
      </c>
      <c r="DT57" s="16">
        <v>0.26079999999999998</v>
      </c>
      <c r="DU57" s="16">
        <v>0.26079999999999998</v>
      </c>
      <c r="DV57" s="16">
        <v>0.26079999999999998</v>
      </c>
      <c r="DW57" s="16">
        <v>0.26079999999999998</v>
      </c>
      <c r="DX57" s="16">
        <v>0.26079999999999998</v>
      </c>
      <c r="DY57" s="16">
        <v>0.26079999999999998</v>
      </c>
      <c r="DZ57" s="16">
        <v>0.26079999999999998</v>
      </c>
      <c r="EA57" s="16">
        <v>0.26079999999999998</v>
      </c>
      <c r="EB57" s="16">
        <v>0.26079999999999998</v>
      </c>
      <c r="EC57" s="16">
        <v>0.26079999999999998</v>
      </c>
      <c r="ED57" s="16">
        <v>0.26079999999999998</v>
      </c>
      <c r="EE57" s="16">
        <v>0.26079999999999998</v>
      </c>
      <c r="EF57" s="16">
        <v>0.26079999999999998</v>
      </c>
      <c r="EG57" s="16">
        <v>0.26079999999999998</v>
      </c>
      <c r="EH57" s="16">
        <v>0.26079999999999998</v>
      </c>
      <c r="EI57" s="16">
        <v>0.26079999999999998</v>
      </c>
      <c r="EJ57" s="16">
        <v>0.26079999999999998</v>
      </c>
      <c r="EK57" s="16">
        <v>0.26079999999999998</v>
      </c>
      <c r="EL57" s="16">
        <v>0.26079999999999998</v>
      </c>
      <c r="EM57" s="16">
        <v>0.26079999999999998</v>
      </c>
      <c r="EN57" s="16">
        <v>0.26079999999999998</v>
      </c>
      <c r="EO57" s="16">
        <v>0.26079999999999998</v>
      </c>
      <c r="EP57" s="16">
        <v>0.26079999999999998</v>
      </c>
      <c r="EQ57" s="16">
        <v>0.26079999999999998</v>
      </c>
      <c r="ER57" s="16">
        <v>0.26079999999999998</v>
      </c>
      <c r="ES57" s="16">
        <v>0.26079999999999998</v>
      </c>
      <c r="ET57" s="16">
        <v>0.26079999999999998</v>
      </c>
      <c r="EU57" s="16">
        <v>0.26079999999999998</v>
      </c>
      <c r="EV57" s="16">
        <v>0.26079999999999998</v>
      </c>
      <c r="EW57" s="16">
        <v>0.26079999999999998</v>
      </c>
      <c r="EX57" s="16">
        <v>0.26079999999999998</v>
      </c>
      <c r="EY57" s="16">
        <v>0.26079999999999998</v>
      </c>
      <c r="EZ57" s="16">
        <v>0.26079999999999998</v>
      </c>
      <c r="FA57" s="16">
        <v>0.26079999999999998</v>
      </c>
      <c r="FB57" s="16">
        <v>0.26079999999999998</v>
      </c>
      <c r="FC57" s="16">
        <v>0.26079999999999998</v>
      </c>
      <c r="FD57" s="16">
        <v>0.26079999999999998</v>
      </c>
      <c r="FE57" s="16">
        <v>0.26079999999999998</v>
      </c>
      <c r="FF57" s="16">
        <v>0.26079999999999998</v>
      </c>
      <c r="FG57" s="16">
        <v>0.26079999999999998</v>
      </c>
      <c r="FH57" s="16">
        <v>0.26079999999999998</v>
      </c>
      <c r="FI57" s="16">
        <v>0.26079999999999998</v>
      </c>
      <c r="FJ57" s="16">
        <v>0.26079999999999998</v>
      </c>
      <c r="FK57" s="16">
        <v>0.26079999999999998</v>
      </c>
      <c r="FL57" s="16">
        <v>0.26079999999999998</v>
      </c>
      <c r="FM57" s="16">
        <v>0.26079999999999998</v>
      </c>
      <c r="FN57" s="16">
        <v>0.26079999999999998</v>
      </c>
      <c r="FO57" s="16">
        <v>0.26079999999999998</v>
      </c>
      <c r="FP57" s="16">
        <v>0.26079999999999998</v>
      </c>
      <c r="FQ57" s="16">
        <v>0.26079999999999998</v>
      </c>
      <c r="FR57" s="16">
        <v>0.26079999999999998</v>
      </c>
      <c r="FS57" s="16">
        <v>0.26079999999999998</v>
      </c>
      <c r="FT57" s="16">
        <v>0.26079999999999998</v>
      </c>
      <c r="FU57" s="16">
        <v>0.26079999999999998</v>
      </c>
      <c r="FV57" s="16">
        <v>0.26079999999999998</v>
      </c>
      <c r="FW57" s="16">
        <v>0.26079999999999998</v>
      </c>
      <c r="FX57" s="16">
        <v>0.26079999999999998</v>
      </c>
      <c r="FY57" s="16">
        <v>0.26079999999999998</v>
      </c>
      <c r="FZ57" s="16">
        <v>0.26079999999999998</v>
      </c>
      <c r="GA57" s="16">
        <v>0.26079999999999998</v>
      </c>
      <c r="GB57" s="16">
        <v>0.26079999999999998</v>
      </c>
      <c r="GC57" s="16">
        <v>0.26079999999999998</v>
      </c>
      <c r="GD57" s="16">
        <v>0.26079999999999998</v>
      </c>
      <c r="GE57" s="16">
        <v>0.26079999999999998</v>
      </c>
      <c r="GF57" s="16">
        <v>0.26079999999999998</v>
      </c>
      <c r="GG57" s="16">
        <v>0.26079999999999998</v>
      </c>
      <c r="GH57" s="16">
        <v>0.26079999999999998</v>
      </c>
      <c r="GI57" s="16">
        <v>0.26079999999999998</v>
      </c>
      <c r="GJ57" s="16">
        <v>0.26079999999999998</v>
      </c>
      <c r="GK57" s="16">
        <v>0.26079999999999998</v>
      </c>
      <c r="GL57" s="16">
        <v>0.26079999999999998</v>
      </c>
      <c r="GM57" s="16">
        <v>0.26079999999999998</v>
      </c>
      <c r="GN57" s="16">
        <v>0.26079999999999998</v>
      </c>
      <c r="GO57" s="16">
        <v>0.26079999999999998</v>
      </c>
      <c r="GP57" s="16">
        <v>0.26079999999999998</v>
      </c>
      <c r="GQ57" s="16">
        <v>0.26079999999999998</v>
      </c>
    </row>
    <row r="58" spans="1:199" x14ac:dyDescent="0.2">
      <c r="A58" s="16">
        <v>57</v>
      </c>
      <c r="B58" s="16">
        <v>1</v>
      </c>
      <c r="C58" s="16">
        <v>1</v>
      </c>
      <c r="D58" s="16">
        <v>1</v>
      </c>
      <c r="E58" s="16">
        <v>1</v>
      </c>
      <c r="F58" s="16">
        <v>0.98160000000000003</v>
      </c>
      <c r="G58" s="16">
        <v>1.0587</v>
      </c>
      <c r="H58" s="16">
        <v>1.0373000000000001</v>
      </c>
      <c r="I58" s="16">
        <v>0.97889999999999999</v>
      </c>
      <c r="J58" s="16">
        <v>0.94059999999999999</v>
      </c>
      <c r="K58" s="16">
        <v>0.90359999999999996</v>
      </c>
      <c r="L58" s="16">
        <v>0.86809999999999998</v>
      </c>
      <c r="M58" s="16">
        <v>0.85119999999999996</v>
      </c>
      <c r="N58" s="16">
        <v>0.83509999999999995</v>
      </c>
      <c r="O58" s="16">
        <v>0.81969999999999998</v>
      </c>
      <c r="P58" s="16">
        <v>0.80489999999999995</v>
      </c>
      <c r="Q58" s="16">
        <v>0.79059999999999997</v>
      </c>
      <c r="R58" s="16">
        <v>0.77669999999999995</v>
      </c>
      <c r="S58" s="16">
        <v>0.76300000000000001</v>
      </c>
      <c r="T58" s="16">
        <v>0.74939999999999996</v>
      </c>
      <c r="U58" s="16">
        <v>0.73599999999999999</v>
      </c>
      <c r="V58" s="16">
        <v>0.72309999999999997</v>
      </c>
      <c r="W58" s="16">
        <v>0.71089999999999998</v>
      </c>
      <c r="X58" s="16">
        <v>0.69940000000000002</v>
      </c>
      <c r="Y58" s="16">
        <v>0.68879999999999997</v>
      </c>
      <c r="Z58" s="16">
        <v>0.67889999999999995</v>
      </c>
      <c r="AA58" s="16">
        <v>0.66959999999999997</v>
      </c>
      <c r="AB58" s="16">
        <v>0.66090000000000004</v>
      </c>
      <c r="AC58" s="16">
        <v>0.65259999999999996</v>
      </c>
      <c r="AD58" s="16">
        <v>0.64449999999999996</v>
      </c>
      <c r="AE58" s="16">
        <v>0.63649999999999995</v>
      </c>
      <c r="AF58" s="16">
        <v>0.62849999999999995</v>
      </c>
      <c r="AG58" s="16">
        <v>0.62070000000000003</v>
      </c>
      <c r="AH58" s="16">
        <v>0.61299999999999999</v>
      </c>
      <c r="AI58" s="16">
        <v>0.60529999999999995</v>
      </c>
      <c r="AJ58" s="16">
        <v>0.5978</v>
      </c>
      <c r="AK58" s="16">
        <v>0.59030000000000005</v>
      </c>
      <c r="AL58" s="16">
        <v>0.58299999999999996</v>
      </c>
      <c r="AM58" s="16">
        <v>0.57569999999999999</v>
      </c>
      <c r="AN58" s="16">
        <v>0.56850000000000001</v>
      </c>
      <c r="AO58" s="16">
        <v>0.5615</v>
      </c>
      <c r="AP58" s="16">
        <v>0.55449999999999999</v>
      </c>
      <c r="AQ58" s="16">
        <v>0.54749999999999999</v>
      </c>
      <c r="AR58" s="16">
        <v>0.54069999999999996</v>
      </c>
      <c r="AS58" s="16">
        <v>0.53400000000000003</v>
      </c>
      <c r="AT58" s="16">
        <v>0.52729999999999999</v>
      </c>
      <c r="AU58" s="16">
        <v>0.52080000000000004</v>
      </c>
      <c r="AV58" s="16">
        <v>0.51429999999999998</v>
      </c>
      <c r="AW58" s="16">
        <v>0.50790000000000002</v>
      </c>
      <c r="AX58" s="16">
        <v>0.50149999999999995</v>
      </c>
      <c r="AY58" s="16">
        <v>0.49530000000000002</v>
      </c>
      <c r="AZ58" s="16">
        <v>0.48909999999999998</v>
      </c>
      <c r="BA58" s="16">
        <v>0.48299999999999998</v>
      </c>
      <c r="BB58" s="16">
        <v>0.47699999999999998</v>
      </c>
      <c r="BC58" s="16">
        <v>0.47099999999999997</v>
      </c>
      <c r="BD58" s="16">
        <v>0.4652</v>
      </c>
      <c r="BE58" s="16">
        <v>0.45939999999999998</v>
      </c>
      <c r="BF58" s="16">
        <v>0.4536</v>
      </c>
      <c r="BG58" s="16">
        <v>0.44800000000000001</v>
      </c>
      <c r="BH58" s="16">
        <v>0.44240000000000002</v>
      </c>
      <c r="BI58" s="16">
        <v>0.43690000000000001</v>
      </c>
      <c r="BJ58" s="16">
        <v>0.43140000000000001</v>
      </c>
      <c r="BK58" s="16">
        <v>0.42599999999999999</v>
      </c>
      <c r="BL58" s="16">
        <v>0.42070000000000002</v>
      </c>
      <c r="BM58" s="16">
        <v>0.41549999999999998</v>
      </c>
      <c r="BN58" s="16">
        <v>0.4103</v>
      </c>
      <c r="BO58" s="16">
        <v>0.4052</v>
      </c>
      <c r="BP58" s="16">
        <v>0.40010000000000001</v>
      </c>
      <c r="BQ58" s="16">
        <v>0.39510000000000001</v>
      </c>
      <c r="BR58" s="16">
        <v>0.39019999999999999</v>
      </c>
      <c r="BS58" s="16">
        <v>0.38529999999999998</v>
      </c>
      <c r="BT58" s="16">
        <v>0.3805</v>
      </c>
      <c r="BU58" s="16">
        <v>0.37580000000000002</v>
      </c>
      <c r="BV58" s="16">
        <v>0.37109999999999999</v>
      </c>
      <c r="BW58" s="16">
        <v>0.36649999999999999</v>
      </c>
      <c r="BX58" s="16">
        <v>0.3619</v>
      </c>
      <c r="BY58" s="16">
        <v>0.3574</v>
      </c>
      <c r="BZ58" s="16">
        <v>0.35289999999999999</v>
      </c>
      <c r="CA58" s="16">
        <v>0.34849999999999998</v>
      </c>
      <c r="CB58" s="16">
        <v>0.34420000000000001</v>
      </c>
      <c r="CC58" s="16">
        <v>0.33989999999999998</v>
      </c>
      <c r="CD58" s="16">
        <v>0.33560000000000001</v>
      </c>
      <c r="CE58" s="16">
        <v>0.33139999999999997</v>
      </c>
      <c r="CF58" s="16">
        <v>0.32729999999999998</v>
      </c>
      <c r="CG58" s="16">
        <v>0.32319999999999999</v>
      </c>
      <c r="CH58" s="16">
        <v>0.31919999999999998</v>
      </c>
      <c r="CI58" s="16">
        <v>0.31519999999999998</v>
      </c>
      <c r="CJ58" s="16">
        <v>0.31130000000000002</v>
      </c>
      <c r="CK58" s="16">
        <v>0.30740000000000001</v>
      </c>
      <c r="CL58" s="16">
        <v>0.30359999999999998</v>
      </c>
      <c r="CM58" s="16">
        <v>0.29980000000000001</v>
      </c>
      <c r="CN58" s="16">
        <v>0.29599999999999999</v>
      </c>
      <c r="CO58" s="16">
        <v>0.2923</v>
      </c>
      <c r="CP58" s="16">
        <v>0.28870000000000001</v>
      </c>
      <c r="CQ58" s="16">
        <v>0.28510000000000002</v>
      </c>
      <c r="CR58" s="16">
        <v>0.28149999999999997</v>
      </c>
      <c r="CS58" s="16">
        <v>0.27800000000000002</v>
      </c>
      <c r="CT58" s="16">
        <v>0.27450000000000002</v>
      </c>
      <c r="CU58" s="16">
        <v>0.27110000000000001</v>
      </c>
      <c r="CV58" s="16">
        <v>0.26769999999999999</v>
      </c>
      <c r="CW58" s="16">
        <v>0.26440000000000002</v>
      </c>
      <c r="CX58" s="16">
        <v>0.2611</v>
      </c>
      <c r="CY58" s="16">
        <v>0.2611</v>
      </c>
      <c r="CZ58" s="16">
        <v>0.2611</v>
      </c>
      <c r="DA58" s="16">
        <v>0.2611</v>
      </c>
      <c r="DB58" s="16">
        <v>0.2611</v>
      </c>
      <c r="DC58" s="16">
        <v>0.2611</v>
      </c>
      <c r="DD58" s="16">
        <v>0.2611</v>
      </c>
      <c r="DE58" s="16">
        <v>0.2611</v>
      </c>
      <c r="DF58" s="16">
        <v>0.2611</v>
      </c>
      <c r="DG58" s="16">
        <v>0.2611</v>
      </c>
      <c r="DH58" s="16">
        <v>0.2611</v>
      </c>
      <c r="DI58" s="16">
        <v>0.2611</v>
      </c>
      <c r="DJ58" s="16">
        <v>0.2611</v>
      </c>
      <c r="DK58" s="16">
        <v>0.2611</v>
      </c>
      <c r="DL58" s="16">
        <v>0.2611</v>
      </c>
      <c r="DM58" s="16">
        <v>0.2611</v>
      </c>
      <c r="DN58" s="16">
        <v>0.2611</v>
      </c>
      <c r="DO58" s="16">
        <v>0.2611</v>
      </c>
      <c r="DP58" s="16">
        <v>0.2611</v>
      </c>
      <c r="DQ58" s="16">
        <v>0.2611</v>
      </c>
      <c r="DR58" s="16">
        <v>0.2611</v>
      </c>
      <c r="DS58" s="16">
        <v>0.2611</v>
      </c>
      <c r="DT58" s="16">
        <v>0.2611</v>
      </c>
      <c r="DU58" s="16">
        <v>0.2611</v>
      </c>
      <c r="DV58" s="16">
        <v>0.2611</v>
      </c>
      <c r="DW58" s="16">
        <v>0.2611</v>
      </c>
      <c r="DX58" s="16">
        <v>0.2611</v>
      </c>
      <c r="DY58" s="16">
        <v>0.2611</v>
      </c>
      <c r="DZ58" s="16">
        <v>0.2611</v>
      </c>
      <c r="EA58" s="16">
        <v>0.2611</v>
      </c>
      <c r="EB58" s="16">
        <v>0.2611</v>
      </c>
      <c r="EC58" s="16">
        <v>0.2611</v>
      </c>
      <c r="ED58" s="16">
        <v>0.2611</v>
      </c>
      <c r="EE58" s="16">
        <v>0.2611</v>
      </c>
      <c r="EF58" s="16">
        <v>0.2611</v>
      </c>
      <c r="EG58" s="16">
        <v>0.2611</v>
      </c>
      <c r="EH58" s="16">
        <v>0.2611</v>
      </c>
      <c r="EI58" s="16">
        <v>0.2611</v>
      </c>
      <c r="EJ58" s="16">
        <v>0.2611</v>
      </c>
      <c r="EK58" s="16">
        <v>0.2611</v>
      </c>
      <c r="EL58" s="16">
        <v>0.2611</v>
      </c>
      <c r="EM58" s="16">
        <v>0.2611</v>
      </c>
      <c r="EN58" s="16">
        <v>0.2611</v>
      </c>
      <c r="EO58" s="16">
        <v>0.2611</v>
      </c>
      <c r="EP58" s="16">
        <v>0.2611</v>
      </c>
      <c r="EQ58" s="16">
        <v>0.2611</v>
      </c>
      <c r="ER58" s="16">
        <v>0.2611</v>
      </c>
      <c r="ES58" s="16">
        <v>0.2611</v>
      </c>
      <c r="ET58" s="16">
        <v>0.2611</v>
      </c>
      <c r="EU58" s="16">
        <v>0.2611</v>
      </c>
      <c r="EV58" s="16">
        <v>0.2611</v>
      </c>
      <c r="EW58" s="16">
        <v>0.2611</v>
      </c>
      <c r="EX58" s="16">
        <v>0.2611</v>
      </c>
      <c r="EY58" s="16">
        <v>0.2611</v>
      </c>
      <c r="EZ58" s="16">
        <v>0.2611</v>
      </c>
      <c r="FA58" s="16">
        <v>0.2611</v>
      </c>
      <c r="FB58" s="16">
        <v>0.2611</v>
      </c>
      <c r="FC58" s="16">
        <v>0.2611</v>
      </c>
      <c r="FD58" s="16">
        <v>0.2611</v>
      </c>
      <c r="FE58" s="16">
        <v>0.2611</v>
      </c>
      <c r="FF58" s="16">
        <v>0.2611</v>
      </c>
      <c r="FG58" s="16">
        <v>0.2611</v>
      </c>
      <c r="FH58" s="16">
        <v>0.2611</v>
      </c>
      <c r="FI58" s="16">
        <v>0.2611</v>
      </c>
      <c r="FJ58" s="16">
        <v>0.2611</v>
      </c>
      <c r="FK58" s="16">
        <v>0.2611</v>
      </c>
      <c r="FL58" s="16">
        <v>0.2611</v>
      </c>
      <c r="FM58" s="16">
        <v>0.2611</v>
      </c>
      <c r="FN58" s="16">
        <v>0.2611</v>
      </c>
      <c r="FO58" s="16">
        <v>0.2611</v>
      </c>
      <c r="FP58" s="16">
        <v>0.2611</v>
      </c>
      <c r="FQ58" s="16">
        <v>0.2611</v>
      </c>
      <c r="FR58" s="16">
        <v>0.2611</v>
      </c>
      <c r="FS58" s="16">
        <v>0.2611</v>
      </c>
      <c r="FT58" s="16">
        <v>0.2611</v>
      </c>
      <c r="FU58" s="16">
        <v>0.2611</v>
      </c>
      <c r="FV58" s="16">
        <v>0.2611</v>
      </c>
      <c r="FW58" s="16">
        <v>0.2611</v>
      </c>
      <c r="FX58" s="16">
        <v>0.2611</v>
      </c>
      <c r="FY58" s="16">
        <v>0.2611</v>
      </c>
      <c r="FZ58" s="16">
        <v>0.2611</v>
      </c>
      <c r="GA58" s="16">
        <v>0.2611</v>
      </c>
      <c r="GB58" s="16">
        <v>0.2611</v>
      </c>
      <c r="GC58" s="16">
        <v>0.2611</v>
      </c>
      <c r="GD58" s="16">
        <v>0.2611</v>
      </c>
      <c r="GE58" s="16">
        <v>0.2611</v>
      </c>
      <c r="GF58" s="16">
        <v>0.2611</v>
      </c>
      <c r="GG58" s="16">
        <v>0.2611</v>
      </c>
      <c r="GH58" s="16">
        <v>0.2611</v>
      </c>
      <c r="GI58" s="16">
        <v>0.2611</v>
      </c>
      <c r="GJ58" s="16">
        <v>0.2611</v>
      </c>
      <c r="GK58" s="16">
        <v>0.2611</v>
      </c>
      <c r="GL58" s="16">
        <v>0.2611</v>
      </c>
      <c r="GM58" s="16">
        <v>0.2611</v>
      </c>
      <c r="GN58" s="16">
        <v>0.2611</v>
      </c>
      <c r="GO58" s="16">
        <v>0.2611</v>
      </c>
      <c r="GP58" s="16">
        <v>0.2611</v>
      </c>
      <c r="GQ58" s="16">
        <v>0.2611</v>
      </c>
    </row>
    <row r="59" spans="1:199" x14ac:dyDescent="0.2">
      <c r="A59" s="16">
        <v>58</v>
      </c>
      <c r="B59" s="16">
        <v>1</v>
      </c>
      <c r="C59" s="16">
        <v>1</v>
      </c>
      <c r="D59" s="16">
        <v>1</v>
      </c>
      <c r="E59" s="16">
        <v>1</v>
      </c>
      <c r="F59" s="16">
        <v>0.9829</v>
      </c>
      <c r="G59" s="16">
        <v>1.0611999999999999</v>
      </c>
      <c r="H59" s="16">
        <v>1.0406</v>
      </c>
      <c r="I59" s="16">
        <v>0.98260000000000003</v>
      </c>
      <c r="J59" s="16">
        <v>0.94430000000000003</v>
      </c>
      <c r="K59" s="16">
        <v>0.90710000000000002</v>
      </c>
      <c r="L59" s="16">
        <v>0.87129999999999996</v>
      </c>
      <c r="M59" s="16">
        <v>0.85399999999999998</v>
      </c>
      <c r="N59" s="16">
        <v>0.83750000000000002</v>
      </c>
      <c r="O59" s="16">
        <v>0.82179999999999997</v>
      </c>
      <c r="P59" s="16">
        <v>0.80679999999999996</v>
      </c>
      <c r="Q59" s="16">
        <v>0.7923</v>
      </c>
      <c r="R59" s="16">
        <v>0.7782</v>
      </c>
      <c r="S59" s="16">
        <v>0.76449999999999996</v>
      </c>
      <c r="T59" s="16">
        <v>0.751</v>
      </c>
      <c r="U59" s="16">
        <v>0.73750000000000004</v>
      </c>
      <c r="V59" s="16">
        <v>0.72460000000000002</v>
      </c>
      <c r="W59" s="16">
        <v>0.71240000000000003</v>
      </c>
      <c r="X59" s="16">
        <v>0.70089999999999997</v>
      </c>
      <c r="Y59" s="16">
        <v>0.69020000000000004</v>
      </c>
      <c r="Z59" s="16">
        <v>0.68030000000000002</v>
      </c>
      <c r="AA59" s="16">
        <v>0.67110000000000003</v>
      </c>
      <c r="AB59" s="16">
        <v>0.6623</v>
      </c>
      <c r="AC59" s="16">
        <v>0.65400000000000003</v>
      </c>
      <c r="AD59" s="16">
        <v>0.64590000000000003</v>
      </c>
      <c r="AE59" s="16">
        <v>0.63780000000000003</v>
      </c>
      <c r="AF59" s="16">
        <v>0.62990000000000002</v>
      </c>
      <c r="AG59" s="16">
        <v>0.622</v>
      </c>
      <c r="AH59" s="16">
        <v>0.61429999999999996</v>
      </c>
      <c r="AI59" s="16">
        <v>0.60660000000000003</v>
      </c>
      <c r="AJ59" s="16">
        <v>0.59909999999999997</v>
      </c>
      <c r="AK59" s="16">
        <v>0.59160000000000001</v>
      </c>
      <c r="AL59" s="16">
        <v>0.58420000000000005</v>
      </c>
      <c r="AM59" s="16">
        <v>0.57699999999999996</v>
      </c>
      <c r="AN59" s="16">
        <v>0.56979999999999997</v>
      </c>
      <c r="AO59" s="16">
        <v>0.56269999999999998</v>
      </c>
      <c r="AP59" s="16">
        <v>0.55569999999999997</v>
      </c>
      <c r="AQ59" s="16">
        <v>0.54869999999999997</v>
      </c>
      <c r="AR59" s="16">
        <v>0.54190000000000005</v>
      </c>
      <c r="AS59" s="16">
        <v>0.53520000000000001</v>
      </c>
      <c r="AT59" s="16">
        <v>0.52849999999999997</v>
      </c>
      <c r="AU59" s="16">
        <v>0.52190000000000003</v>
      </c>
      <c r="AV59" s="16">
        <v>0.51539999999999997</v>
      </c>
      <c r="AW59" s="16">
        <v>0.50900000000000001</v>
      </c>
      <c r="AX59" s="16">
        <v>0.50260000000000005</v>
      </c>
      <c r="AY59" s="16">
        <v>0.49640000000000001</v>
      </c>
      <c r="AZ59" s="16">
        <v>0.49020000000000002</v>
      </c>
      <c r="BA59" s="16">
        <v>0.48409999999999997</v>
      </c>
      <c r="BB59" s="16">
        <v>0.47799999999999998</v>
      </c>
      <c r="BC59" s="16">
        <v>0.47210000000000002</v>
      </c>
      <c r="BD59" s="16">
        <v>0.4662</v>
      </c>
      <c r="BE59" s="16">
        <v>0.46039999999999998</v>
      </c>
      <c r="BF59" s="16">
        <v>0.4546</v>
      </c>
      <c r="BG59" s="16">
        <v>0.44900000000000001</v>
      </c>
      <c r="BH59" s="16">
        <v>0.44340000000000002</v>
      </c>
      <c r="BI59" s="16">
        <v>0.43780000000000002</v>
      </c>
      <c r="BJ59" s="16">
        <v>0.43240000000000001</v>
      </c>
      <c r="BK59" s="16">
        <v>0.42699999999999999</v>
      </c>
      <c r="BL59" s="16">
        <v>0.42170000000000002</v>
      </c>
      <c r="BM59" s="16">
        <v>0.41639999999999999</v>
      </c>
      <c r="BN59" s="16">
        <v>0.41120000000000001</v>
      </c>
      <c r="BO59" s="16">
        <v>0.40610000000000002</v>
      </c>
      <c r="BP59" s="16">
        <v>0.40100000000000002</v>
      </c>
      <c r="BQ59" s="16">
        <v>0.39600000000000002</v>
      </c>
      <c r="BR59" s="16">
        <v>0.3911</v>
      </c>
      <c r="BS59" s="16">
        <v>0.38619999999999999</v>
      </c>
      <c r="BT59" s="16">
        <v>0.38140000000000002</v>
      </c>
      <c r="BU59" s="16">
        <v>0.37659999999999999</v>
      </c>
      <c r="BV59" s="16">
        <v>0.37190000000000001</v>
      </c>
      <c r="BW59" s="16">
        <v>0.36730000000000002</v>
      </c>
      <c r="BX59" s="16">
        <v>0.36270000000000002</v>
      </c>
      <c r="BY59" s="16">
        <v>0.35820000000000002</v>
      </c>
      <c r="BZ59" s="16">
        <v>0.35370000000000001</v>
      </c>
      <c r="CA59" s="16">
        <v>0.3493</v>
      </c>
      <c r="CB59" s="16">
        <v>0.34499999999999997</v>
      </c>
      <c r="CC59" s="16">
        <v>0.3407</v>
      </c>
      <c r="CD59" s="16">
        <v>0.33639999999999998</v>
      </c>
      <c r="CE59" s="16">
        <v>0.3322</v>
      </c>
      <c r="CF59" s="16">
        <v>0.3281</v>
      </c>
      <c r="CG59" s="16">
        <v>0.32400000000000001</v>
      </c>
      <c r="CH59" s="16">
        <v>0.31990000000000002</v>
      </c>
      <c r="CI59" s="16">
        <v>0.31590000000000001</v>
      </c>
      <c r="CJ59" s="16">
        <v>0.312</v>
      </c>
      <c r="CK59" s="16">
        <v>0.30809999999999998</v>
      </c>
      <c r="CL59" s="16">
        <v>0.30430000000000001</v>
      </c>
      <c r="CM59" s="16">
        <v>0.30049999999999999</v>
      </c>
      <c r="CN59" s="16">
        <v>0.29670000000000002</v>
      </c>
      <c r="CO59" s="16">
        <v>0.29299999999999998</v>
      </c>
      <c r="CP59" s="16">
        <v>0.28939999999999999</v>
      </c>
      <c r="CQ59" s="16">
        <v>0.28570000000000001</v>
      </c>
      <c r="CR59" s="16">
        <v>0.28220000000000001</v>
      </c>
      <c r="CS59" s="16">
        <v>0.2787</v>
      </c>
      <c r="CT59" s="16">
        <v>0.2752</v>
      </c>
      <c r="CU59" s="16">
        <v>0.2717</v>
      </c>
      <c r="CV59" s="16">
        <v>0.26840000000000003</v>
      </c>
      <c r="CW59" s="16">
        <v>0.26500000000000001</v>
      </c>
      <c r="CX59" s="16">
        <v>0.26169999999999999</v>
      </c>
      <c r="CY59" s="16">
        <v>0.26169999999999999</v>
      </c>
      <c r="CZ59" s="16">
        <v>0.26169999999999999</v>
      </c>
      <c r="DA59" s="16">
        <v>0.26169999999999999</v>
      </c>
      <c r="DB59" s="16">
        <v>0.26169999999999999</v>
      </c>
      <c r="DC59" s="16">
        <v>0.26169999999999999</v>
      </c>
      <c r="DD59" s="16">
        <v>0.26169999999999999</v>
      </c>
      <c r="DE59" s="16">
        <v>0.26169999999999999</v>
      </c>
      <c r="DF59" s="16">
        <v>0.26169999999999999</v>
      </c>
      <c r="DG59" s="16">
        <v>0.26169999999999999</v>
      </c>
      <c r="DH59" s="16">
        <v>0.26169999999999999</v>
      </c>
      <c r="DI59" s="16">
        <v>0.26169999999999999</v>
      </c>
      <c r="DJ59" s="16">
        <v>0.26169999999999999</v>
      </c>
      <c r="DK59" s="16">
        <v>0.26169999999999999</v>
      </c>
      <c r="DL59" s="16">
        <v>0.26169999999999999</v>
      </c>
      <c r="DM59" s="16">
        <v>0.26169999999999999</v>
      </c>
      <c r="DN59" s="16">
        <v>0.26169999999999999</v>
      </c>
      <c r="DO59" s="16">
        <v>0.26169999999999999</v>
      </c>
      <c r="DP59" s="16">
        <v>0.26169999999999999</v>
      </c>
      <c r="DQ59" s="16">
        <v>0.26169999999999999</v>
      </c>
      <c r="DR59" s="16">
        <v>0.26169999999999999</v>
      </c>
      <c r="DS59" s="16">
        <v>0.26169999999999999</v>
      </c>
      <c r="DT59" s="16">
        <v>0.26169999999999999</v>
      </c>
      <c r="DU59" s="16">
        <v>0.26169999999999999</v>
      </c>
      <c r="DV59" s="16">
        <v>0.26169999999999999</v>
      </c>
      <c r="DW59" s="16">
        <v>0.26169999999999999</v>
      </c>
      <c r="DX59" s="16">
        <v>0.26169999999999999</v>
      </c>
      <c r="DY59" s="16">
        <v>0.26169999999999999</v>
      </c>
      <c r="DZ59" s="16">
        <v>0.26169999999999999</v>
      </c>
      <c r="EA59" s="16">
        <v>0.26169999999999999</v>
      </c>
      <c r="EB59" s="16">
        <v>0.26169999999999999</v>
      </c>
      <c r="EC59" s="16">
        <v>0.26169999999999999</v>
      </c>
      <c r="ED59" s="16">
        <v>0.26169999999999999</v>
      </c>
      <c r="EE59" s="16">
        <v>0.26169999999999999</v>
      </c>
      <c r="EF59" s="16">
        <v>0.26169999999999999</v>
      </c>
      <c r="EG59" s="16">
        <v>0.26169999999999999</v>
      </c>
      <c r="EH59" s="16">
        <v>0.26169999999999999</v>
      </c>
      <c r="EI59" s="16">
        <v>0.26169999999999999</v>
      </c>
      <c r="EJ59" s="16">
        <v>0.26169999999999999</v>
      </c>
      <c r="EK59" s="16">
        <v>0.26169999999999999</v>
      </c>
      <c r="EL59" s="16">
        <v>0.26169999999999999</v>
      </c>
      <c r="EM59" s="16">
        <v>0.26169999999999999</v>
      </c>
      <c r="EN59" s="16">
        <v>0.26169999999999999</v>
      </c>
      <c r="EO59" s="16">
        <v>0.26169999999999999</v>
      </c>
      <c r="EP59" s="16">
        <v>0.26169999999999999</v>
      </c>
      <c r="EQ59" s="16">
        <v>0.26169999999999999</v>
      </c>
      <c r="ER59" s="16">
        <v>0.26169999999999999</v>
      </c>
      <c r="ES59" s="16">
        <v>0.26169999999999999</v>
      </c>
      <c r="ET59" s="16">
        <v>0.26169999999999999</v>
      </c>
      <c r="EU59" s="16">
        <v>0.26169999999999999</v>
      </c>
      <c r="EV59" s="16">
        <v>0.26169999999999999</v>
      </c>
      <c r="EW59" s="16">
        <v>0.26169999999999999</v>
      </c>
      <c r="EX59" s="16">
        <v>0.26169999999999999</v>
      </c>
      <c r="EY59" s="16">
        <v>0.26169999999999999</v>
      </c>
      <c r="EZ59" s="16">
        <v>0.26169999999999999</v>
      </c>
      <c r="FA59" s="16">
        <v>0.26169999999999999</v>
      </c>
      <c r="FB59" s="16">
        <v>0.26169999999999999</v>
      </c>
      <c r="FC59" s="16">
        <v>0.26169999999999999</v>
      </c>
      <c r="FD59" s="16">
        <v>0.26169999999999999</v>
      </c>
      <c r="FE59" s="16">
        <v>0.26169999999999999</v>
      </c>
      <c r="FF59" s="16">
        <v>0.26169999999999999</v>
      </c>
      <c r="FG59" s="16">
        <v>0.26169999999999999</v>
      </c>
      <c r="FH59" s="16">
        <v>0.26169999999999999</v>
      </c>
      <c r="FI59" s="16">
        <v>0.26169999999999999</v>
      </c>
      <c r="FJ59" s="16">
        <v>0.26169999999999999</v>
      </c>
      <c r="FK59" s="16">
        <v>0.26169999999999999</v>
      </c>
      <c r="FL59" s="16">
        <v>0.26169999999999999</v>
      </c>
      <c r="FM59" s="16">
        <v>0.26169999999999999</v>
      </c>
      <c r="FN59" s="16">
        <v>0.26169999999999999</v>
      </c>
      <c r="FO59" s="16">
        <v>0.26169999999999999</v>
      </c>
      <c r="FP59" s="16">
        <v>0.26169999999999999</v>
      </c>
      <c r="FQ59" s="16">
        <v>0.26169999999999999</v>
      </c>
      <c r="FR59" s="16">
        <v>0.26169999999999999</v>
      </c>
      <c r="FS59" s="16">
        <v>0.26169999999999999</v>
      </c>
      <c r="FT59" s="16">
        <v>0.26169999999999999</v>
      </c>
      <c r="FU59" s="16">
        <v>0.26169999999999999</v>
      </c>
      <c r="FV59" s="16">
        <v>0.26169999999999999</v>
      </c>
      <c r="FW59" s="16">
        <v>0.26169999999999999</v>
      </c>
      <c r="FX59" s="16">
        <v>0.26169999999999999</v>
      </c>
      <c r="FY59" s="16">
        <v>0.26169999999999999</v>
      </c>
      <c r="FZ59" s="16">
        <v>0.26169999999999999</v>
      </c>
      <c r="GA59" s="16">
        <v>0.26169999999999999</v>
      </c>
      <c r="GB59" s="16">
        <v>0.26169999999999999</v>
      </c>
      <c r="GC59" s="16">
        <v>0.26169999999999999</v>
      </c>
      <c r="GD59" s="16">
        <v>0.26169999999999999</v>
      </c>
      <c r="GE59" s="16">
        <v>0.26169999999999999</v>
      </c>
      <c r="GF59" s="16">
        <v>0.26169999999999999</v>
      </c>
      <c r="GG59" s="16">
        <v>0.26169999999999999</v>
      </c>
      <c r="GH59" s="16">
        <v>0.26169999999999999</v>
      </c>
      <c r="GI59" s="16">
        <v>0.26169999999999999</v>
      </c>
      <c r="GJ59" s="16">
        <v>0.26169999999999999</v>
      </c>
      <c r="GK59" s="16">
        <v>0.26169999999999999</v>
      </c>
      <c r="GL59" s="16">
        <v>0.26169999999999999</v>
      </c>
      <c r="GM59" s="16">
        <v>0.26169999999999999</v>
      </c>
      <c r="GN59" s="16">
        <v>0.26169999999999999</v>
      </c>
      <c r="GO59" s="16">
        <v>0.26169999999999999</v>
      </c>
      <c r="GP59" s="16">
        <v>0.26169999999999999</v>
      </c>
      <c r="GQ59" s="16">
        <v>0.26169999999999999</v>
      </c>
    </row>
    <row r="60" spans="1:199" x14ac:dyDescent="0.2">
      <c r="A60" s="16">
        <v>59</v>
      </c>
      <c r="B60" s="16">
        <v>1</v>
      </c>
      <c r="C60" s="16">
        <v>1</v>
      </c>
      <c r="D60" s="16">
        <v>1</v>
      </c>
      <c r="E60" s="16">
        <v>1</v>
      </c>
      <c r="F60" s="16">
        <v>0.98440000000000005</v>
      </c>
      <c r="G60" s="16">
        <v>1.0641</v>
      </c>
      <c r="H60" s="16">
        <v>1.0445</v>
      </c>
      <c r="I60" s="16">
        <v>0.98699999999999999</v>
      </c>
      <c r="J60" s="16">
        <v>0.94889999999999997</v>
      </c>
      <c r="K60" s="16">
        <v>0.91180000000000005</v>
      </c>
      <c r="L60" s="16">
        <v>0.87570000000000003</v>
      </c>
      <c r="M60" s="16">
        <v>0.85819999999999996</v>
      </c>
      <c r="N60" s="16">
        <v>0.84130000000000005</v>
      </c>
      <c r="O60" s="16">
        <v>0.82530000000000003</v>
      </c>
      <c r="P60" s="16">
        <v>0.80989999999999995</v>
      </c>
      <c r="Q60" s="16">
        <v>0.79520000000000002</v>
      </c>
      <c r="R60" s="16">
        <v>0.78100000000000003</v>
      </c>
      <c r="S60" s="16">
        <v>0.7671</v>
      </c>
      <c r="T60" s="16">
        <v>0.75360000000000005</v>
      </c>
      <c r="U60" s="16">
        <v>0.74009999999999998</v>
      </c>
      <c r="V60" s="16">
        <v>0.72719999999999996</v>
      </c>
      <c r="W60" s="16">
        <v>0.71489999999999998</v>
      </c>
      <c r="X60" s="16">
        <v>0.70340000000000003</v>
      </c>
      <c r="Y60" s="16">
        <v>0.69269999999999998</v>
      </c>
      <c r="Z60" s="16">
        <v>0.68269999999999997</v>
      </c>
      <c r="AA60" s="16">
        <v>0.6734</v>
      </c>
      <c r="AB60" s="16">
        <v>0.66469999999999996</v>
      </c>
      <c r="AC60" s="16">
        <v>0.65629999999999999</v>
      </c>
      <c r="AD60" s="16">
        <v>0.6482</v>
      </c>
      <c r="AE60" s="16">
        <v>0.6401</v>
      </c>
      <c r="AF60" s="16">
        <v>0.6321</v>
      </c>
      <c r="AG60" s="16">
        <v>0.62419999999999998</v>
      </c>
      <c r="AH60" s="16">
        <v>0.61650000000000005</v>
      </c>
      <c r="AI60" s="16">
        <v>0.60880000000000001</v>
      </c>
      <c r="AJ60" s="16">
        <v>0.60119999999999996</v>
      </c>
      <c r="AK60" s="16">
        <v>0.59370000000000001</v>
      </c>
      <c r="AL60" s="16">
        <v>0.58630000000000004</v>
      </c>
      <c r="AM60" s="16">
        <v>0.57899999999999996</v>
      </c>
      <c r="AN60" s="16">
        <v>0.57179999999999997</v>
      </c>
      <c r="AO60" s="16">
        <v>0.56469999999999998</v>
      </c>
      <c r="AP60" s="16">
        <v>0.55769999999999997</v>
      </c>
      <c r="AQ60" s="16">
        <v>0.55069999999999997</v>
      </c>
      <c r="AR60" s="16">
        <v>0.54390000000000005</v>
      </c>
      <c r="AS60" s="16">
        <v>0.53710000000000002</v>
      </c>
      <c r="AT60" s="16">
        <v>0.53039999999999998</v>
      </c>
      <c r="AU60" s="16">
        <v>0.52380000000000004</v>
      </c>
      <c r="AV60" s="16">
        <v>0.51729999999999998</v>
      </c>
      <c r="AW60" s="16">
        <v>0.51080000000000003</v>
      </c>
      <c r="AX60" s="16">
        <v>0.50449999999999995</v>
      </c>
      <c r="AY60" s="16">
        <v>0.49819999999999998</v>
      </c>
      <c r="AZ60" s="16">
        <v>0.49199999999999999</v>
      </c>
      <c r="BA60" s="16">
        <v>0.48580000000000001</v>
      </c>
      <c r="BB60" s="16">
        <v>0.4798</v>
      </c>
      <c r="BC60" s="16">
        <v>0.4738</v>
      </c>
      <c r="BD60" s="16">
        <v>0.46789999999999998</v>
      </c>
      <c r="BE60" s="16">
        <v>0.46210000000000001</v>
      </c>
      <c r="BF60" s="16">
        <v>0.45629999999999998</v>
      </c>
      <c r="BG60" s="16">
        <v>0.4506</v>
      </c>
      <c r="BH60" s="16">
        <v>0.44500000000000001</v>
      </c>
      <c r="BI60" s="16">
        <v>0.4395</v>
      </c>
      <c r="BJ60" s="16">
        <v>0.434</v>
      </c>
      <c r="BK60" s="16">
        <v>0.42859999999999998</v>
      </c>
      <c r="BL60" s="16">
        <v>0.42320000000000002</v>
      </c>
      <c r="BM60" s="16">
        <v>0.41799999999999998</v>
      </c>
      <c r="BN60" s="16">
        <v>0.41270000000000001</v>
      </c>
      <c r="BO60" s="16">
        <v>0.40760000000000002</v>
      </c>
      <c r="BP60" s="16">
        <v>0.40250000000000002</v>
      </c>
      <c r="BQ60" s="16">
        <v>0.39750000000000002</v>
      </c>
      <c r="BR60" s="16">
        <v>0.39250000000000002</v>
      </c>
      <c r="BS60" s="16">
        <v>0.3876</v>
      </c>
      <c r="BT60" s="16">
        <v>0.38279999999999997</v>
      </c>
      <c r="BU60" s="16">
        <v>0.378</v>
      </c>
      <c r="BV60" s="16">
        <v>0.37330000000000002</v>
      </c>
      <c r="BW60" s="16">
        <v>0.36870000000000003</v>
      </c>
      <c r="BX60" s="16">
        <v>0.36409999999999998</v>
      </c>
      <c r="BY60" s="16">
        <v>0.35949999999999999</v>
      </c>
      <c r="BZ60" s="16">
        <v>0.35510000000000003</v>
      </c>
      <c r="CA60" s="16">
        <v>0.35060000000000002</v>
      </c>
      <c r="CB60" s="16">
        <v>0.3463</v>
      </c>
      <c r="CC60" s="16">
        <v>0.34189999999999998</v>
      </c>
      <c r="CD60" s="16">
        <v>0.3377</v>
      </c>
      <c r="CE60" s="16">
        <v>0.33350000000000002</v>
      </c>
      <c r="CF60" s="16">
        <v>0.32929999999999998</v>
      </c>
      <c r="CG60" s="16">
        <v>0.32519999999999999</v>
      </c>
      <c r="CH60" s="16">
        <v>0.3211</v>
      </c>
      <c r="CI60" s="16">
        <v>0.31709999999999999</v>
      </c>
      <c r="CJ60" s="16">
        <v>0.31319999999999998</v>
      </c>
      <c r="CK60" s="16">
        <v>0.30930000000000002</v>
      </c>
      <c r="CL60" s="16">
        <v>0.3054</v>
      </c>
      <c r="CM60" s="16">
        <v>0.30159999999999998</v>
      </c>
      <c r="CN60" s="16">
        <v>0.29780000000000001</v>
      </c>
      <c r="CO60" s="16">
        <v>0.29409999999999997</v>
      </c>
      <c r="CP60" s="16">
        <v>0.29039999999999999</v>
      </c>
      <c r="CQ60" s="16">
        <v>0.2868</v>
      </c>
      <c r="CR60" s="16">
        <v>0.28320000000000001</v>
      </c>
      <c r="CS60" s="16">
        <v>0.2797</v>
      </c>
      <c r="CT60" s="16">
        <v>0.2762</v>
      </c>
      <c r="CU60" s="16">
        <v>0.27279999999999999</v>
      </c>
      <c r="CV60" s="16">
        <v>0.26939999999999997</v>
      </c>
      <c r="CW60" s="16">
        <v>0.26600000000000001</v>
      </c>
      <c r="CX60" s="16">
        <v>0.26269999999999999</v>
      </c>
      <c r="CY60" s="16">
        <v>0.26269999999999999</v>
      </c>
      <c r="CZ60" s="16">
        <v>0.26269999999999999</v>
      </c>
      <c r="DA60" s="16">
        <v>0.26269999999999999</v>
      </c>
      <c r="DB60" s="16">
        <v>0.26269999999999999</v>
      </c>
      <c r="DC60" s="16">
        <v>0.26269999999999999</v>
      </c>
      <c r="DD60" s="16">
        <v>0.26269999999999999</v>
      </c>
      <c r="DE60" s="16">
        <v>0.26269999999999999</v>
      </c>
      <c r="DF60" s="16">
        <v>0.26269999999999999</v>
      </c>
      <c r="DG60" s="16">
        <v>0.26269999999999999</v>
      </c>
      <c r="DH60" s="16">
        <v>0.26269999999999999</v>
      </c>
      <c r="DI60" s="16">
        <v>0.26269999999999999</v>
      </c>
      <c r="DJ60" s="16">
        <v>0.26269999999999999</v>
      </c>
      <c r="DK60" s="16">
        <v>0.26269999999999999</v>
      </c>
      <c r="DL60" s="16">
        <v>0.26269999999999999</v>
      </c>
      <c r="DM60" s="16">
        <v>0.26269999999999999</v>
      </c>
      <c r="DN60" s="16">
        <v>0.26269999999999999</v>
      </c>
      <c r="DO60" s="16">
        <v>0.26269999999999999</v>
      </c>
      <c r="DP60" s="16">
        <v>0.26269999999999999</v>
      </c>
      <c r="DQ60" s="16">
        <v>0.26269999999999999</v>
      </c>
      <c r="DR60" s="16">
        <v>0.26269999999999999</v>
      </c>
      <c r="DS60" s="16">
        <v>0.26269999999999999</v>
      </c>
      <c r="DT60" s="16">
        <v>0.26269999999999999</v>
      </c>
      <c r="DU60" s="16">
        <v>0.26269999999999999</v>
      </c>
      <c r="DV60" s="16">
        <v>0.26269999999999999</v>
      </c>
      <c r="DW60" s="16">
        <v>0.26269999999999999</v>
      </c>
      <c r="DX60" s="16">
        <v>0.26269999999999999</v>
      </c>
      <c r="DY60" s="16">
        <v>0.26269999999999999</v>
      </c>
      <c r="DZ60" s="16">
        <v>0.26269999999999999</v>
      </c>
      <c r="EA60" s="16">
        <v>0.26269999999999999</v>
      </c>
      <c r="EB60" s="16">
        <v>0.26269999999999999</v>
      </c>
      <c r="EC60" s="16">
        <v>0.26269999999999999</v>
      </c>
      <c r="ED60" s="16">
        <v>0.26269999999999999</v>
      </c>
      <c r="EE60" s="16">
        <v>0.26269999999999999</v>
      </c>
      <c r="EF60" s="16">
        <v>0.26269999999999999</v>
      </c>
      <c r="EG60" s="16">
        <v>0.26269999999999999</v>
      </c>
      <c r="EH60" s="16">
        <v>0.26269999999999999</v>
      </c>
      <c r="EI60" s="16">
        <v>0.26269999999999999</v>
      </c>
      <c r="EJ60" s="16">
        <v>0.26269999999999999</v>
      </c>
      <c r="EK60" s="16">
        <v>0.26269999999999999</v>
      </c>
      <c r="EL60" s="16">
        <v>0.26269999999999999</v>
      </c>
      <c r="EM60" s="16">
        <v>0.26269999999999999</v>
      </c>
      <c r="EN60" s="16">
        <v>0.26269999999999999</v>
      </c>
      <c r="EO60" s="16">
        <v>0.26269999999999999</v>
      </c>
      <c r="EP60" s="16">
        <v>0.26269999999999999</v>
      </c>
      <c r="EQ60" s="16">
        <v>0.26269999999999999</v>
      </c>
      <c r="ER60" s="16">
        <v>0.26269999999999999</v>
      </c>
      <c r="ES60" s="16">
        <v>0.26269999999999999</v>
      </c>
      <c r="ET60" s="16">
        <v>0.26269999999999999</v>
      </c>
      <c r="EU60" s="16">
        <v>0.26269999999999999</v>
      </c>
      <c r="EV60" s="16">
        <v>0.26269999999999999</v>
      </c>
      <c r="EW60" s="16">
        <v>0.26269999999999999</v>
      </c>
      <c r="EX60" s="16">
        <v>0.26269999999999999</v>
      </c>
      <c r="EY60" s="16">
        <v>0.26269999999999999</v>
      </c>
      <c r="EZ60" s="16">
        <v>0.26269999999999999</v>
      </c>
      <c r="FA60" s="16">
        <v>0.26269999999999999</v>
      </c>
      <c r="FB60" s="16">
        <v>0.26269999999999999</v>
      </c>
      <c r="FC60" s="16">
        <v>0.26269999999999999</v>
      </c>
      <c r="FD60" s="16">
        <v>0.26269999999999999</v>
      </c>
      <c r="FE60" s="16">
        <v>0.26269999999999999</v>
      </c>
      <c r="FF60" s="16">
        <v>0.26269999999999999</v>
      </c>
      <c r="FG60" s="16">
        <v>0.26269999999999999</v>
      </c>
      <c r="FH60" s="16">
        <v>0.26269999999999999</v>
      </c>
      <c r="FI60" s="16">
        <v>0.26269999999999999</v>
      </c>
      <c r="FJ60" s="16">
        <v>0.26269999999999999</v>
      </c>
      <c r="FK60" s="16">
        <v>0.26269999999999999</v>
      </c>
      <c r="FL60" s="16">
        <v>0.26269999999999999</v>
      </c>
      <c r="FM60" s="16">
        <v>0.26269999999999999</v>
      </c>
      <c r="FN60" s="16">
        <v>0.26269999999999999</v>
      </c>
      <c r="FO60" s="16">
        <v>0.26269999999999999</v>
      </c>
      <c r="FP60" s="16">
        <v>0.26269999999999999</v>
      </c>
      <c r="FQ60" s="16">
        <v>0.26269999999999999</v>
      </c>
      <c r="FR60" s="16">
        <v>0.26269999999999999</v>
      </c>
      <c r="FS60" s="16">
        <v>0.26269999999999999</v>
      </c>
      <c r="FT60" s="16">
        <v>0.26269999999999999</v>
      </c>
      <c r="FU60" s="16">
        <v>0.26269999999999999</v>
      </c>
      <c r="FV60" s="16">
        <v>0.26269999999999999</v>
      </c>
      <c r="FW60" s="16">
        <v>0.26269999999999999</v>
      </c>
      <c r="FX60" s="16">
        <v>0.26269999999999999</v>
      </c>
      <c r="FY60" s="16">
        <v>0.26269999999999999</v>
      </c>
      <c r="FZ60" s="16">
        <v>0.26269999999999999</v>
      </c>
      <c r="GA60" s="16">
        <v>0.26269999999999999</v>
      </c>
      <c r="GB60" s="16">
        <v>0.26269999999999999</v>
      </c>
      <c r="GC60" s="16">
        <v>0.26269999999999999</v>
      </c>
      <c r="GD60" s="16">
        <v>0.26269999999999999</v>
      </c>
      <c r="GE60" s="16">
        <v>0.26269999999999999</v>
      </c>
      <c r="GF60" s="16">
        <v>0.26269999999999999</v>
      </c>
      <c r="GG60" s="16">
        <v>0.26269999999999999</v>
      </c>
      <c r="GH60" s="16">
        <v>0.26269999999999999</v>
      </c>
      <c r="GI60" s="16">
        <v>0.26269999999999999</v>
      </c>
      <c r="GJ60" s="16">
        <v>0.26269999999999999</v>
      </c>
      <c r="GK60" s="16">
        <v>0.26269999999999999</v>
      </c>
      <c r="GL60" s="16">
        <v>0.26269999999999999</v>
      </c>
      <c r="GM60" s="16">
        <v>0.26269999999999999</v>
      </c>
      <c r="GN60" s="16">
        <v>0.26269999999999999</v>
      </c>
      <c r="GO60" s="16">
        <v>0.26269999999999999</v>
      </c>
      <c r="GP60" s="16">
        <v>0.26269999999999999</v>
      </c>
      <c r="GQ60" s="16">
        <v>0.26269999999999999</v>
      </c>
    </row>
    <row r="61" spans="1:199" x14ac:dyDescent="0.2">
      <c r="A61" s="16">
        <v>60</v>
      </c>
      <c r="B61" s="16">
        <v>1</v>
      </c>
      <c r="C61" s="16">
        <v>1</v>
      </c>
      <c r="D61" s="16">
        <v>1</v>
      </c>
      <c r="E61" s="16">
        <v>1</v>
      </c>
      <c r="F61" s="16">
        <v>0.98629999999999995</v>
      </c>
      <c r="G61" s="16">
        <v>1.0677000000000001</v>
      </c>
      <c r="H61" s="16">
        <v>1.0491999999999999</v>
      </c>
      <c r="I61" s="16">
        <v>0.99229999999999996</v>
      </c>
      <c r="J61" s="16">
        <v>0.95469999999999999</v>
      </c>
      <c r="K61" s="16">
        <v>0.91769999999999996</v>
      </c>
      <c r="L61" s="16">
        <v>0.88160000000000005</v>
      </c>
      <c r="M61" s="16">
        <v>0.8639</v>
      </c>
      <c r="N61" s="16">
        <v>0.84670000000000001</v>
      </c>
      <c r="O61" s="16">
        <v>0.83030000000000004</v>
      </c>
      <c r="P61" s="16">
        <v>0.81459999999999999</v>
      </c>
      <c r="Q61" s="16">
        <v>0.79949999999999999</v>
      </c>
      <c r="R61" s="16">
        <v>0.78510000000000002</v>
      </c>
      <c r="S61" s="16">
        <v>0.77110000000000001</v>
      </c>
      <c r="T61" s="16">
        <v>0.75749999999999995</v>
      </c>
      <c r="U61" s="16">
        <v>0.74390000000000001</v>
      </c>
      <c r="V61" s="16">
        <v>0.73089999999999999</v>
      </c>
      <c r="W61" s="16">
        <v>0.71860000000000002</v>
      </c>
      <c r="X61" s="16">
        <v>0.70709999999999995</v>
      </c>
      <c r="Y61" s="16">
        <v>0.69630000000000003</v>
      </c>
      <c r="Z61" s="16">
        <v>0.68630000000000002</v>
      </c>
      <c r="AA61" s="16">
        <v>0.67700000000000005</v>
      </c>
      <c r="AB61" s="16">
        <v>0.66820000000000002</v>
      </c>
      <c r="AC61" s="16">
        <v>0.65980000000000005</v>
      </c>
      <c r="AD61" s="16">
        <v>0.65159999999999996</v>
      </c>
      <c r="AE61" s="16">
        <v>0.64349999999999996</v>
      </c>
      <c r="AF61" s="16">
        <v>0.63549999999999995</v>
      </c>
      <c r="AG61" s="16">
        <v>0.62749999999999995</v>
      </c>
      <c r="AH61" s="16">
        <v>0.61970000000000003</v>
      </c>
      <c r="AI61" s="16">
        <v>0.61199999999999999</v>
      </c>
      <c r="AJ61" s="16">
        <v>0.60440000000000005</v>
      </c>
      <c r="AK61" s="16">
        <v>0.59689999999999999</v>
      </c>
      <c r="AL61" s="16">
        <v>0.58950000000000002</v>
      </c>
      <c r="AM61" s="16">
        <v>0.58209999999999995</v>
      </c>
      <c r="AN61" s="16">
        <v>0.57489999999999997</v>
      </c>
      <c r="AO61" s="16">
        <v>0.56769999999999998</v>
      </c>
      <c r="AP61" s="16">
        <v>0.56059999999999999</v>
      </c>
      <c r="AQ61" s="16">
        <v>0.55369999999999997</v>
      </c>
      <c r="AR61" s="16">
        <v>0.54679999999999995</v>
      </c>
      <c r="AS61" s="16">
        <v>0.54</v>
      </c>
      <c r="AT61" s="16">
        <v>0.53320000000000001</v>
      </c>
      <c r="AU61" s="16">
        <v>0.52659999999999996</v>
      </c>
      <c r="AV61" s="16">
        <v>0.52</v>
      </c>
      <c r="AW61" s="16">
        <v>0.51359999999999995</v>
      </c>
      <c r="AX61" s="16">
        <v>0.50719999999999998</v>
      </c>
      <c r="AY61" s="16">
        <v>0.50090000000000001</v>
      </c>
      <c r="AZ61" s="16">
        <v>0.49459999999999998</v>
      </c>
      <c r="BA61" s="16">
        <v>0.48849999999999999</v>
      </c>
      <c r="BB61" s="16">
        <v>0.4824</v>
      </c>
      <c r="BC61" s="16">
        <v>0.47639999999999999</v>
      </c>
      <c r="BD61" s="16">
        <v>0.47039999999999998</v>
      </c>
      <c r="BE61" s="16">
        <v>0.46460000000000001</v>
      </c>
      <c r="BF61" s="16">
        <v>0.45879999999999999</v>
      </c>
      <c r="BG61" s="16">
        <v>0.4531</v>
      </c>
      <c r="BH61" s="16">
        <v>0.44740000000000002</v>
      </c>
      <c r="BI61" s="16">
        <v>0.44180000000000003</v>
      </c>
      <c r="BJ61" s="16">
        <v>0.43630000000000002</v>
      </c>
      <c r="BK61" s="16">
        <v>0.43090000000000001</v>
      </c>
      <c r="BL61" s="16">
        <v>0.42549999999999999</v>
      </c>
      <c r="BM61" s="16">
        <v>0.42020000000000002</v>
      </c>
      <c r="BN61" s="16">
        <v>0.41499999999999998</v>
      </c>
      <c r="BO61" s="16">
        <v>0.4098</v>
      </c>
      <c r="BP61" s="16">
        <v>0.4047</v>
      </c>
      <c r="BQ61" s="16">
        <v>0.3997</v>
      </c>
      <c r="BR61" s="16">
        <v>0.3947</v>
      </c>
      <c r="BS61" s="16">
        <v>0.38979999999999998</v>
      </c>
      <c r="BT61" s="16">
        <v>0.38490000000000002</v>
      </c>
      <c r="BU61" s="16">
        <v>0.38009999999999999</v>
      </c>
      <c r="BV61" s="16">
        <v>0.37540000000000001</v>
      </c>
      <c r="BW61" s="16">
        <v>0.37069999999999997</v>
      </c>
      <c r="BX61" s="16">
        <v>0.36609999999999998</v>
      </c>
      <c r="BY61" s="16">
        <v>0.36149999999999999</v>
      </c>
      <c r="BZ61" s="16">
        <v>0.35699999999999998</v>
      </c>
      <c r="CA61" s="16">
        <v>0.35249999999999998</v>
      </c>
      <c r="CB61" s="16">
        <v>0.34820000000000001</v>
      </c>
      <c r="CC61" s="16">
        <v>0.34379999999999999</v>
      </c>
      <c r="CD61" s="16">
        <v>0.33950000000000002</v>
      </c>
      <c r="CE61" s="16">
        <v>0.33529999999999999</v>
      </c>
      <c r="CF61" s="16">
        <v>0.33110000000000001</v>
      </c>
      <c r="CG61" s="16">
        <v>0.32700000000000001</v>
      </c>
      <c r="CH61" s="16">
        <v>0.32290000000000002</v>
      </c>
      <c r="CI61" s="16">
        <v>0.31890000000000002</v>
      </c>
      <c r="CJ61" s="16">
        <v>0.31490000000000001</v>
      </c>
      <c r="CK61" s="16">
        <v>0.311</v>
      </c>
      <c r="CL61" s="16">
        <v>0.30709999999999998</v>
      </c>
      <c r="CM61" s="16">
        <v>0.30330000000000001</v>
      </c>
      <c r="CN61" s="16">
        <v>0.29949999999999999</v>
      </c>
      <c r="CO61" s="16">
        <v>0.29570000000000002</v>
      </c>
      <c r="CP61" s="16">
        <v>0.29210000000000003</v>
      </c>
      <c r="CQ61" s="16">
        <v>0.28839999999999999</v>
      </c>
      <c r="CR61" s="16">
        <v>0.2848</v>
      </c>
      <c r="CS61" s="16">
        <v>0.28129999999999999</v>
      </c>
      <c r="CT61" s="16">
        <v>0.27779999999999999</v>
      </c>
      <c r="CU61" s="16">
        <v>0.27429999999999999</v>
      </c>
      <c r="CV61" s="16">
        <v>0.27089999999999997</v>
      </c>
      <c r="CW61" s="16">
        <v>0.26750000000000002</v>
      </c>
      <c r="CX61" s="16">
        <v>0.26419999999999999</v>
      </c>
      <c r="CY61" s="16">
        <v>0.26419999999999999</v>
      </c>
      <c r="CZ61" s="16">
        <v>0.26419999999999999</v>
      </c>
      <c r="DA61" s="16">
        <v>0.26419999999999999</v>
      </c>
      <c r="DB61" s="16">
        <v>0.26419999999999999</v>
      </c>
      <c r="DC61" s="16">
        <v>0.26419999999999999</v>
      </c>
      <c r="DD61" s="16">
        <v>0.26419999999999999</v>
      </c>
      <c r="DE61" s="16">
        <v>0.26419999999999999</v>
      </c>
      <c r="DF61" s="16">
        <v>0.26419999999999999</v>
      </c>
      <c r="DG61" s="16">
        <v>0.26419999999999999</v>
      </c>
      <c r="DH61" s="16">
        <v>0.26419999999999999</v>
      </c>
      <c r="DI61" s="16">
        <v>0.26419999999999999</v>
      </c>
      <c r="DJ61" s="16">
        <v>0.26419999999999999</v>
      </c>
      <c r="DK61" s="16">
        <v>0.26419999999999999</v>
      </c>
      <c r="DL61" s="16">
        <v>0.26419999999999999</v>
      </c>
      <c r="DM61" s="16">
        <v>0.26419999999999999</v>
      </c>
      <c r="DN61" s="16">
        <v>0.26419999999999999</v>
      </c>
      <c r="DO61" s="16">
        <v>0.26419999999999999</v>
      </c>
      <c r="DP61" s="16">
        <v>0.26419999999999999</v>
      </c>
      <c r="DQ61" s="16">
        <v>0.26419999999999999</v>
      </c>
      <c r="DR61" s="16">
        <v>0.26419999999999999</v>
      </c>
      <c r="DS61" s="16">
        <v>0.26419999999999999</v>
      </c>
      <c r="DT61" s="16">
        <v>0.26419999999999999</v>
      </c>
      <c r="DU61" s="16">
        <v>0.26419999999999999</v>
      </c>
      <c r="DV61" s="16">
        <v>0.26419999999999999</v>
      </c>
      <c r="DW61" s="16">
        <v>0.26419999999999999</v>
      </c>
      <c r="DX61" s="16">
        <v>0.26419999999999999</v>
      </c>
      <c r="DY61" s="16">
        <v>0.26419999999999999</v>
      </c>
      <c r="DZ61" s="16">
        <v>0.26419999999999999</v>
      </c>
      <c r="EA61" s="16">
        <v>0.26419999999999999</v>
      </c>
      <c r="EB61" s="16">
        <v>0.26419999999999999</v>
      </c>
      <c r="EC61" s="16">
        <v>0.26419999999999999</v>
      </c>
      <c r="ED61" s="16">
        <v>0.26419999999999999</v>
      </c>
      <c r="EE61" s="16">
        <v>0.26419999999999999</v>
      </c>
      <c r="EF61" s="16">
        <v>0.26419999999999999</v>
      </c>
      <c r="EG61" s="16">
        <v>0.26419999999999999</v>
      </c>
      <c r="EH61" s="16">
        <v>0.26419999999999999</v>
      </c>
      <c r="EI61" s="16">
        <v>0.26419999999999999</v>
      </c>
      <c r="EJ61" s="16">
        <v>0.26419999999999999</v>
      </c>
      <c r="EK61" s="16">
        <v>0.26419999999999999</v>
      </c>
      <c r="EL61" s="16">
        <v>0.26419999999999999</v>
      </c>
      <c r="EM61" s="16">
        <v>0.26419999999999999</v>
      </c>
      <c r="EN61" s="16">
        <v>0.26419999999999999</v>
      </c>
      <c r="EO61" s="16">
        <v>0.26419999999999999</v>
      </c>
      <c r="EP61" s="16">
        <v>0.26419999999999999</v>
      </c>
      <c r="EQ61" s="16">
        <v>0.26419999999999999</v>
      </c>
      <c r="ER61" s="16">
        <v>0.26419999999999999</v>
      </c>
      <c r="ES61" s="16">
        <v>0.26419999999999999</v>
      </c>
      <c r="ET61" s="16">
        <v>0.26419999999999999</v>
      </c>
      <c r="EU61" s="16">
        <v>0.26419999999999999</v>
      </c>
      <c r="EV61" s="16">
        <v>0.26419999999999999</v>
      </c>
      <c r="EW61" s="16">
        <v>0.26419999999999999</v>
      </c>
      <c r="EX61" s="16">
        <v>0.26419999999999999</v>
      </c>
      <c r="EY61" s="16">
        <v>0.26419999999999999</v>
      </c>
      <c r="EZ61" s="16">
        <v>0.26419999999999999</v>
      </c>
      <c r="FA61" s="16">
        <v>0.26419999999999999</v>
      </c>
      <c r="FB61" s="16">
        <v>0.26419999999999999</v>
      </c>
      <c r="FC61" s="16">
        <v>0.26419999999999999</v>
      </c>
      <c r="FD61" s="16">
        <v>0.26419999999999999</v>
      </c>
      <c r="FE61" s="16">
        <v>0.26419999999999999</v>
      </c>
      <c r="FF61" s="16">
        <v>0.26419999999999999</v>
      </c>
      <c r="FG61" s="16">
        <v>0.26419999999999999</v>
      </c>
      <c r="FH61" s="16">
        <v>0.26419999999999999</v>
      </c>
      <c r="FI61" s="16">
        <v>0.26419999999999999</v>
      </c>
      <c r="FJ61" s="16">
        <v>0.26419999999999999</v>
      </c>
      <c r="FK61" s="16">
        <v>0.26419999999999999</v>
      </c>
      <c r="FL61" s="16">
        <v>0.26419999999999999</v>
      </c>
      <c r="FM61" s="16">
        <v>0.26419999999999999</v>
      </c>
      <c r="FN61" s="16">
        <v>0.26419999999999999</v>
      </c>
      <c r="FO61" s="16">
        <v>0.26419999999999999</v>
      </c>
      <c r="FP61" s="16">
        <v>0.26419999999999999</v>
      </c>
      <c r="FQ61" s="16">
        <v>0.26419999999999999</v>
      </c>
      <c r="FR61" s="16">
        <v>0.26419999999999999</v>
      </c>
      <c r="FS61" s="16">
        <v>0.26419999999999999</v>
      </c>
      <c r="FT61" s="16">
        <v>0.26419999999999999</v>
      </c>
      <c r="FU61" s="16">
        <v>0.26419999999999999</v>
      </c>
      <c r="FV61" s="16">
        <v>0.26419999999999999</v>
      </c>
      <c r="FW61" s="16">
        <v>0.26419999999999999</v>
      </c>
      <c r="FX61" s="16">
        <v>0.26419999999999999</v>
      </c>
      <c r="FY61" s="16">
        <v>0.26419999999999999</v>
      </c>
      <c r="FZ61" s="16">
        <v>0.26419999999999999</v>
      </c>
      <c r="GA61" s="16">
        <v>0.26419999999999999</v>
      </c>
      <c r="GB61" s="16">
        <v>0.26419999999999999</v>
      </c>
      <c r="GC61" s="16">
        <v>0.26419999999999999</v>
      </c>
      <c r="GD61" s="16">
        <v>0.26419999999999999</v>
      </c>
      <c r="GE61" s="16">
        <v>0.26419999999999999</v>
      </c>
      <c r="GF61" s="16">
        <v>0.26419999999999999</v>
      </c>
      <c r="GG61" s="16">
        <v>0.26419999999999999</v>
      </c>
      <c r="GH61" s="16">
        <v>0.26419999999999999</v>
      </c>
      <c r="GI61" s="16">
        <v>0.26419999999999999</v>
      </c>
      <c r="GJ61" s="16">
        <v>0.26419999999999999</v>
      </c>
      <c r="GK61" s="16">
        <v>0.26419999999999999</v>
      </c>
      <c r="GL61" s="16">
        <v>0.26419999999999999</v>
      </c>
      <c r="GM61" s="16">
        <v>0.26419999999999999</v>
      </c>
      <c r="GN61" s="16">
        <v>0.26419999999999999</v>
      </c>
      <c r="GO61" s="16">
        <v>0.26419999999999999</v>
      </c>
      <c r="GP61" s="16">
        <v>0.26419999999999999</v>
      </c>
      <c r="GQ61" s="16">
        <v>0.26419999999999999</v>
      </c>
    </row>
    <row r="62" spans="1:199" x14ac:dyDescent="0.2">
      <c r="A62" s="16">
        <v>61</v>
      </c>
      <c r="B62" s="16">
        <v>1</v>
      </c>
      <c r="C62" s="16">
        <v>1</v>
      </c>
      <c r="D62" s="16">
        <v>1</v>
      </c>
      <c r="E62" s="16">
        <v>1</v>
      </c>
      <c r="F62" s="16">
        <v>0.98740000000000006</v>
      </c>
      <c r="G62" s="16">
        <v>1.0709</v>
      </c>
      <c r="H62" s="16">
        <v>1.0537000000000001</v>
      </c>
      <c r="I62" s="16">
        <v>0.99760000000000004</v>
      </c>
      <c r="J62" s="16">
        <v>0.96060000000000001</v>
      </c>
      <c r="K62" s="16">
        <v>0.92400000000000004</v>
      </c>
      <c r="L62" s="16">
        <v>0.88790000000000002</v>
      </c>
      <c r="M62" s="16">
        <v>0.87019999999999997</v>
      </c>
      <c r="N62" s="16">
        <v>0.8528</v>
      </c>
      <c r="O62" s="16">
        <v>0.83609999999999995</v>
      </c>
      <c r="P62" s="16">
        <v>0.82</v>
      </c>
      <c r="Q62" s="16">
        <v>0.80469999999999997</v>
      </c>
      <c r="R62" s="16">
        <v>0.79</v>
      </c>
      <c r="S62" s="16">
        <v>0.77580000000000005</v>
      </c>
      <c r="T62" s="16">
        <v>0.76200000000000001</v>
      </c>
      <c r="U62" s="16">
        <v>0.74839999999999995</v>
      </c>
      <c r="V62" s="16">
        <v>0.73529999999999995</v>
      </c>
      <c r="W62" s="16">
        <v>0.72289999999999999</v>
      </c>
      <c r="X62" s="16">
        <v>0.71130000000000004</v>
      </c>
      <c r="Y62" s="16">
        <v>0.70050000000000001</v>
      </c>
      <c r="Z62" s="16">
        <v>0.69040000000000001</v>
      </c>
      <c r="AA62" s="16">
        <v>0.68110000000000004</v>
      </c>
      <c r="AB62" s="16">
        <v>0.67220000000000002</v>
      </c>
      <c r="AC62" s="16">
        <v>0.66379999999999995</v>
      </c>
      <c r="AD62" s="16">
        <v>0.65549999999999997</v>
      </c>
      <c r="AE62" s="16">
        <v>0.64739999999999998</v>
      </c>
      <c r="AF62" s="16">
        <v>0.63929999999999998</v>
      </c>
      <c r="AG62" s="16">
        <v>0.63139999999999996</v>
      </c>
      <c r="AH62" s="16">
        <v>0.62350000000000005</v>
      </c>
      <c r="AI62" s="16">
        <v>0.61570000000000003</v>
      </c>
      <c r="AJ62" s="16">
        <v>0.60809999999999997</v>
      </c>
      <c r="AK62" s="16">
        <v>0.60050000000000003</v>
      </c>
      <c r="AL62" s="16">
        <v>0.59309999999999996</v>
      </c>
      <c r="AM62" s="16">
        <v>0.5857</v>
      </c>
      <c r="AN62" s="16">
        <v>0.57840000000000003</v>
      </c>
      <c r="AO62" s="16">
        <v>0.57120000000000004</v>
      </c>
      <c r="AP62" s="16">
        <v>0.56410000000000005</v>
      </c>
      <c r="AQ62" s="16">
        <v>0.55710000000000004</v>
      </c>
      <c r="AR62" s="16">
        <v>0.55010000000000003</v>
      </c>
      <c r="AS62" s="16">
        <v>0.54330000000000001</v>
      </c>
      <c r="AT62" s="16">
        <v>0.53649999999999998</v>
      </c>
      <c r="AU62" s="16">
        <v>0.52980000000000005</v>
      </c>
      <c r="AV62" s="16">
        <v>0.5232</v>
      </c>
      <c r="AW62" s="16">
        <v>0.51670000000000005</v>
      </c>
      <c r="AX62" s="16">
        <v>0.51029999999999998</v>
      </c>
      <c r="AY62" s="16">
        <v>0.50390000000000001</v>
      </c>
      <c r="AZ62" s="16">
        <v>0.49769999999999998</v>
      </c>
      <c r="BA62" s="16">
        <v>0.49149999999999999</v>
      </c>
      <c r="BB62" s="16">
        <v>0.48530000000000001</v>
      </c>
      <c r="BC62" s="16">
        <v>0.4793</v>
      </c>
      <c r="BD62" s="16">
        <v>0.4733</v>
      </c>
      <c r="BE62" s="16">
        <v>0.46739999999999998</v>
      </c>
      <c r="BF62" s="16">
        <v>0.46160000000000001</v>
      </c>
      <c r="BG62" s="16">
        <v>0.45590000000000003</v>
      </c>
      <c r="BH62" s="16">
        <v>0.45019999999999999</v>
      </c>
      <c r="BI62" s="16">
        <v>0.4446</v>
      </c>
      <c r="BJ62" s="16">
        <v>0.439</v>
      </c>
      <c r="BK62" s="16">
        <v>0.43359999999999999</v>
      </c>
      <c r="BL62" s="16">
        <v>0.42820000000000003</v>
      </c>
      <c r="BM62" s="16">
        <v>0.42280000000000001</v>
      </c>
      <c r="BN62" s="16">
        <v>0.41760000000000003</v>
      </c>
      <c r="BO62" s="16">
        <v>0.41239999999999999</v>
      </c>
      <c r="BP62" s="16">
        <v>0.40720000000000001</v>
      </c>
      <c r="BQ62" s="16">
        <v>0.4022</v>
      </c>
      <c r="BR62" s="16">
        <v>0.39710000000000001</v>
      </c>
      <c r="BS62" s="16">
        <v>0.39219999999999999</v>
      </c>
      <c r="BT62" s="16">
        <v>0.38729999999999998</v>
      </c>
      <c r="BU62" s="16">
        <v>0.38250000000000001</v>
      </c>
      <c r="BV62" s="16">
        <v>0.37769999999999998</v>
      </c>
      <c r="BW62" s="16">
        <v>0.373</v>
      </c>
      <c r="BX62" s="16">
        <v>0.36840000000000001</v>
      </c>
      <c r="BY62" s="16">
        <v>0.36380000000000001</v>
      </c>
      <c r="BZ62" s="16">
        <v>0.35920000000000002</v>
      </c>
      <c r="CA62" s="16">
        <v>0.3548</v>
      </c>
      <c r="CB62" s="16">
        <v>0.3503</v>
      </c>
      <c r="CC62" s="16">
        <v>0.34599999999999997</v>
      </c>
      <c r="CD62" s="16">
        <v>0.34160000000000001</v>
      </c>
      <c r="CE62" s="16">
        <v>0.33739999999999998</v>
      </c>
      <c r="CF62" s="16">
        <v>0.3332</v>
      </c>
      <c r="CG62" s="16">
        <v>0.32900000000000001</v>
      </c>
      <c r="CH62" s="16">
        <v>0.32490000000000002</v>
      </c>
      <c r="CI62" s="16">
        <v>0.32090000000000002</v>
      </c>
      <c r="CJ62" s="16">
        <v>0.31690000000000002</v>
      </c>
      <c r="CK62" s="16">
        <v>0.31290000000000001</v>
      </c>
      <c r="CL62" s="16">
        <v>0.309</v>
      </c>
      <c r="CM62" s="16">
        <v>0.30520000000000003</v>
      </c>
      <c r="CN62" s="16">
        <v>0.3014</v>
      </c>
      <c r="CO62" s="16">
        <v>0.29759999999999998</v>
      </c>
      <c r="CP62" s="16">
        <v>0.29389999999999999</v>
      </c>
      <c r="CQ62" s="16">
        <v>0.29020000000000001</v>
      </c>
      <c r="CR62" s="16">
        <v>0.28660000000000002</v>
      </c>
      <c r="CS62" s="16">
        <v>0.28299999999999997</v>
      </c>
      <c r="CT62" s="16">
        <v>0.27950000000000003</v>
      </c>
      <c r="CU62" s="16">
        <v>0.27600000000000002</v>
      </c>
      <c r="CV62" s="16">
        <v>0.27260000000000001</v>
      </c>
      <c r="CW62" s="16">
        <v>0.26919999999999999</v>
      </c>
      <c r="CX62" s="16">
        <v>0.26579999999999998</v>
      </c>
      <c r="CY62" s="16">
        <v>0.26579999999999998</v>
      </c>
      <c r="CZ62" s="16">
        <v>0.26579999999999998</v>
      </c>
      <c r="DA62" s="16">
        <v>0.26579999999999998</v>
      </c>
      <c r="DB62" s="16">
        <v>0.26579999999999998</v>
      </c>
      <c r="DC62" s="16">
        <v>0.26579999999999998</v>
      </c>
      <c r="DD62" s="16">
        <v>0.26579999999999998</v>
      </c>
      <c r="DE62" s="16">
        <v>0.26579999999999998</v>
      </c>
      <c r="DF62" s="16">
        <v>0.26579999999999998</v>
      </c>
      <c r="DG62" s="16">
        <v>0.26579999999999998</v>
      </c>
      <c r="DH62" s="16">
        <v>0.26579999999999998</v>
      </c>
      <c r="DI62" s="16">
        <v>0.26579999999999998</v>
      </c>
      <c r="DJ62" s="16">
        <v>0.26579999999999998</v>
      </c>
      <c r="DK62" s="16">
        <v>0.26579999999999998</v>
      </c>
      <c r="DL62" s="16">
        <v>0.26579999999999998</v>
      </c>
      <c r="DM62" s="16">
        <v>0.26579999999999998</v>
      </c>
      <c r="DN62" s="16">
        <v>0.26579999999999998</v>
      </c>
      <c r="DO62" s="16">
        <v>0.26579999999999998</v>
      </c>
      <c r="DP62" s="16">
        <v>0.26579999999999998</v>
      </c>
      <c r="DQ62" s="16">
        <v>0.26579999999999998</v>
      </c>
      <c r="DR62" s="16">
        <v>0.26579999999999998</v>
      </c>
      <c r="DS62" s="16">
        <v>0.26579999999999998</v>
      </c>
      <c r="DT62" s="16">
        <v>0.26579999999999998</v>
      </c>
      <c r="DU62" s="16">
        <v>0.26579999999999998</v>
      </c>
      <c r="DV62" s="16">
        <v>0.26579999999999998</v>
      </c>
      <c r="DW62" s="16">
        <v>0.26579999999999998</v>
      </c>
      <c r="DX62" s="16">
        <v>0.26579999999999998</v>
      </c>
      <c r="DY62" s="16">
        <v>0.26579999999999998</v>
      </c>
      <c r="DZ62" s="16">
        <v>0.26579999999999998</v>
      </c>
      <c r="EA62" s="16">
        <v>0.26579999999999998</v>
      </c>
      <c r="EB62" s="16">
        <v>0.26579999999999998</v>
      </c>
      <c r="EC62" s="16">
        <v>0.26579999999999998</v>
      </c>
      <c r="ED62" s="16">
        <v>0.26579999999999998</v>
      </c>
      <c r="EE62" s="16">
        <v>0.26579999999999998</v>
      </c>
      <c r="EF62" s="16">
        <v>0.26579999999999998</v>
      </c>
      <c r="EG62" s="16">
        <v>0.26579999999999998</v>
      </c>
      <c r="EH62" s="16">
        <v>0.26579999999999998</v>
      </c>
      <c r="EI62" s="16">
        <v>0.26579999999999998</v>
      </c>
      <c r="EJ62" s="16">
        <v>0.26579999999999998</v>
      </c>
      <c r="EK62" s="16">
        <v>0.26579999999999998</v>
      </c>
      <c r="EL62" s="16">
        <v>0.26579999999999998</v>
      </c>
      <c r="EM62" s="16">
        <v>0.26579999999999998</v>
      </c>
      <c r="EN62" s="16">
        <v>0.26579999999999998</v>
      </c>
      <c r="EO62" s="16">
        <v>0.26579999999999998</v>
      </c>
      <c r="EP62" s="16">
        <v>0.26579999999999998</v>
      </c>
      <c r="EQ62" s="16">
        <v>0.26579999999999998</v>
      </c>
      <c r="ER62" s="16">
        <v>0.26579999999999998</v>
      </c>
      <c r="ES62" s="16">
        <v>0.26579999999999998</v>
      </c>
      <c r="ET62" s="16">
        <v>0.26579999999999998</v>
      </c>
      <c r="EU62" s="16">
        <v>0.26579999999999998</v>
      </c>
      <c r="EV62" s="16">
        <v>0.26579999999999998</v>
      </c>
      <c r="EW62" s="16">
        <v>0.26579999999999998</v>
      </c>
      <c r="EX62" s="16">
        <v>0.26579999999999998</v>
      </c>
      <c r="EY62" s="16">
        <v>0.26579999999999998</v>
      </c>
      <c r="EZ62" s="16">
        <v>0.26579999999999998</v>
      </c>
      <c r="FA62" s="16">
        <v>0.26579999999999998</v>
      </c>
      <c r="FB62" s="16">
        <v>0.26579999999999998</v>
      </c>
      <c r="FC62" s="16">
        <v>0.26579999999999998</v>
      </c>
      <c r="FD62" s="16">
        <v>0.26579999999999998</v>
      </c>
      <c r="FE62" s="16">
        <v>0.26579999999999998</v>
      </c>
      <c r="FF62" s="16">
        <v>0.26579999999999998</v>
      </c>
      <c r="FG62" s="16">
        <v>0.26579999999999998</v>
      </c>
      <c r="FH62" s="16">
        <v>0.26579999999999998</v>
      </c>
      <c r="FI62" s="16">
        <v>0.26579999999999998</v>
      </c>
      <c r="FJ62" s="16">
        <v>0.26579999999999998</v>
      </c>
      <c r="FK62" s="16">
        <v>0.26579999999999998</v>
      </c>
      <c r="FL62" s="16">
        <v>0.26579999999999998</v>
      </c>
      <c r="FM62" s="16">
        <v>0.26579999999999998</v>
      </c>
      <c r="FN62" s="16">
        <v>0.26579999999999998</v>
      </c>
      <c r="FO62" s="16">
        <v>0.26579999999999998</v>
      </c>
      <c r="FP62" s="16">
        <v>0.26579999999999998</v>
      </c>
      <c r="FQ62" s="16">
        <v>0.26579999999999998</v>
      </c>
      <c r="FR62" s="16">
        <v>0.26579999999999998</v>
      </c>
      <c r="FS62" s="16">
        <v>0.26579999999999998</v>
      </c>
      <c r="FT62" s="16">
        <v>0.26579999999999998</v>
      </c>
      <c r="FU62" s="16">
        <v>0.26579999999999998</v>
      </c>
      <c r="FV62" s="16">
        <v>0.26579999999999998</v>
      </c>
      <c r="FW62" s="16">
        <v>0.26579999999999998</v>
      </c>
      <c r="FX62" s="16">
        <v>0.26579999999999998</v>
      </c>
      <c r="FY62" s="16">
        <v>0.26579999999999998</v>
      </c>
      <c r="FZ62" s="16">
        <v>0.26579999999999998</v>
      </c>
      <c r="GA62" s="16">
        <v>0.26579999999999998</v>
      </c>
      <c r="GB62" s="16">
        <v>0.26579999999999998</v>
      </c>
      <c r="GC62" s="16">
        <v>0.26579999999999998</v>
      </c>
      <c r="GD62" s="16">
        <v>0.26579999999999998</v>
      </c>
      <c r="GE62" s="16">
        <v>0.26579999999999998</v>
      </c>
      <c r="GF62" s="16">
        <v>0.26579999999999998</v>
      </c>
      <c r="GG62" s="16">
        <v>0.26579999999999998</v>
      </c>
      <c r="GH62" s="16">
        <v>0.26579999999999998</v>
      </c>
      <c r="GI62" s="16">
        <v>0.26579999999999998</v>
      </c>
      <c r="GJ62" s="16">
        <v>0.26579999999999998</v>
      </c>
      <c r="GK62" s="16">
        <v>0.26579999999999998</v>
      </c>
      <c r="GL62" s="16">
        <v>0.26579999999999998</v>
      </c>
      <c r="GM62" s="16">
        <v>0.26579999999999998</v>
      </c>
      <c r="GN62" s="16">
        <v>0.26579999999999998</v>
      </c>
      <c r="GO62" s="16">
        <v>0.26579999999999998</v>
      </c>
      <c r="GP62" s="16">
        <v>0.26579999999999998</v>
      </c>
      <c r="GQ62" s="16">
        <v>0.26579999999999998</v>
      </c>
    </row>
    <row r="63" spans="1:199" x14ac:dyDescent="0.2">
      <c r="A63" s="16">
        <v>62</v>
      </c>
      <c r="B63" s="16">
        <v>1</v>
      </c>
      <c r="C63" s="16">
        <v>1</v>
      </c>
      <c r="D63" s="16">
        <v>1</v>
      </c>
      <c r="E63" s="16">
        <v>1</v>
      </c>
      <c r="F63" s="16">
        <v>0.98850000000000005</v>
      </c>
      <c r="G63" s="16">
        <v>1.0731999999999999</v>
      </c>
      <c r="H63" s="16">
        <v>1.0578000000000001</v>
      </c>
      <c r="I63" s="16">
        <v>1.0026999999999999</v>
      </c>
      <c r="J63" s="16">
        <v>0.96650000000000003</v>
      </c>
      <c r="K63" s="16">
        <v>0.93030000000000002</v>
      </c>
      <c r="L63" s="16">
        <v>0.89449999999999996</v>
      </c>
      <c r="M63" s="16">
        <v>0.87690000000000001</v>
      </c>
      <c r="N63" s="16">
        <v>0.85950000000000004</v>
      </c>
      <c r="O63" s="16">
        <v>0.84250000000000003</v>
      </c>
      <c r="P63" s="16">
        <v>0.82620000000000005</v>
      </c>
      <c r="Q63" s="16">
        <v>0.8105</v>
      </c>
      <c r="R63" s="16">
        <v>0.79549999999999998</v>
      </c>
      <c r="S63" s="16">
        <v>0.78110000000000002</v>
      </c>
      <c r="T63" s="16">
        <v>0.7671</v>
      </c>
      <c r="U63" s="16">
        <v>0.75339999999999996</v>
      </c>
      <c r="V63" s="16">
        <v>0.74029999999999996</v>
      </c>
      <c r="W63" s="16">
        <v>0.7278</v>
      </c>
      <c r="X63" s="16">
        <v>0.71609999999999996</v>
      </c>
      <c r="Y63" s="16">
        <v>0.70520000000000005</v>
      </c>
      <c r="Z63" s="16">
        <v>0.69510000000000005</v>
      </c>
      <c r="AA63" s="16">
        <v>0.68569999999999998</v>
      </c>
      <c r="AB63" s="16">
        <v>0.67679999999999996</v>
      </c>
      <c r="AC63" s="16">
        <v>0.66830000000000001</v>
      </c>
      <c r="AD63" s="16">
        <v>0.66</v>
      </c>
      <c r="AE63" s="16">
        <v>0.65180000000000005</v>
      </c>
      <c r="AF63" s="16">
        <v>0.64370000000000005</v>
      </c>
      <c r="AG63" s="16">
        <v>0.63570000000000004</v>
      </c>
      <c r="AH63" s="16">
        <v>0.62770000000000004</v>
      </c>
      <c r="AI63" s="16">
        <v>0.61990000000000001</v>
      </c>
      <c r="AJ63" s="16">
        <v>0.61219999999999997</v>
      </c>
      <c r="AK63" s="16">
        <v>0.60460000000000003</v>
      </c>
      <c r="AL63" s="16">
        <v>0.59709999999999996</v>
      </c>
      <c r="AM63" s="16">
        <v>0.5897</v>
      </c>
      <c r="AN63" s="16">
        <v>0.58230000000000004</v>
      </c>
      <c r="AO63" s="16">
        <v>0.57509999999999994</v>
      </c>
      <c r="AP63" s="16">
        <v>0.56789999999999996</v>
      </c>
      <c r="AQ63" s="16">
        <v>0.56089999999999995</v>
      </c>
      <c r="AR63" s="16">
        <v>0.55389999999999995</v>
      </c>
      <c r="AS63" s="16">
        <v>0.54700000000000004</v>
      </c>
      <c r="AT63" s="16">
        <v>0.54020000000000001</v>
      </c>
      <c r="AU63" s="16">
        <v>0.53349999999999997</v>
      </c>
      <c r="AV63" s="16">
        <v>0.52680000000000005</v>
      </c>
      <c r="AW63" s="16">
        <v>0.52029999999999998</v>
      </c>
      <c r="AX63" s="16">
        <v>0.51380000000000003</v>
      </c>
      <c r="AY63" s="16">
        <v>0.50739999999999996</v>
      </c>
      <c r="AZ63" s="16">
        <v>0.50109999999999999</v>
      </c>
      <c r="BA63" s="16">
        <v>0.49490000000000001</v>
      </c>
      <c r="BB63" s="16">
        <v>0.48870000000000002</v>
      </c>
      <c r="BC63" s="16">
        <v>0.48259999999999997</v>
      </c>
      <c r="BD63" s="16">
        <v>0.47660000000000002</v>
      </c>
      <c r="BE63" s="16">
        <v>0.47070000000000001</v>
      </c>
      <c r="BF63" s="16">
        <v>0.46479999999999999</v>
      </c>
      <c r="BG63" s="16">
        <v>0.45900000000000002</v>
      </c>
      <c r="BH63" s="16">
        <v>0.45329999999999998</v>
      </c>
      <c r="BI63" s="16">
        <v>0.44769999999999999</v>
      </c>
      <c r="BJ63" s="16">
        <v>0.44209999999999999</v>
      </c>
      <c r="BK63" s="16">
        <v>0.43659999999999999</v>
      </c>
      <c r="BL63" s="16">
        <v>0.43120000000000003</v>
      </c>
      <c r="BM63" s="16">
        <v>0.42580000000000001</v>
      </c>
      <c r="BN63" s="16">
        <v>0.42049999999999998</v>
      </c>
      <c r="BO63" s="16">
        <v>0.41520000000000001</v>
      </c>
      <c r="BP63" s="16">
        <v>0.41010000000000002</v>
      </c>
      <c r="BQ63" s="16">
        <v>0.40500000000000003</v>
      </c>
      <c r="BR63" s="16">
        <v>0.39989999999999998</v>
      </c>
      <c r="BS63" s="16">
        <v>0.39489999999999997</v>
      </c>
      <c r="BT63" s="16">
        <v>0.39</v>
      </c>
      <c r="BU63" s="16">
        <v>0.38519999999999999</v>
      </c>
      <c r="BV63" s="16">
        <v>0.38040000000000002</v>
      </c>
      <c r="BW63" s="16">
        <v>0.37559999999999999</v>
      </c>
      <c r="BX63" s="16">
        <v>0.37090000000000001</v>
      </c>
      <c r="BY63" s="16">
        <v>0.36630000000000001</v>
      </c>
      <c r="BZ63" s="16">
        <v>0.36180000000000001</v>
      </c>
      <c r="CA63" s="16">
        <v>0.35720000000000002</v>
      </c>
      <c r="CB63" s="16">
        <v>0.3528</v>
      </c>
      <c r="CC63" s="16">
        <v>0.34839999999999999</v>
      </c>
      <c r="CD63" s="16">
        <v>0.34410000000000002</v>
      </c>
      <c r="CE63" s="16">
        <v>0.33979999999999999</v>
      </c>
      <c r="CF63" s="16">
        <v>0.33550000000000002</v>
      </c>
      <c r="CG63" s="16">
        <v>0.33129999999999998</v>
      </c>
      <c r="CH63" s="16">
        <v>0.32719999999999999</v>
      </c>
      <c r="CI63" s="16">
        <v>0.3231</v>
      </c>
      <c r="CJ63" s="16">
        <v>0.31909999999999999</v>
      </c>
      <c r="CK63" s="16">
        <v>0.31509999999999999</v>
      </c>
      <c r="CL63" s="16">
        <v>0.31119999999999998</v>
      </c>
      <c r="CM63" s="16">
        <v>0.30730000000000002</v>
      </c>
      <c r="CN63" s="16">
        <v>0.30349999999999999</v>
      </c>
      <c r="CO63" s="16">
        <v>0.29970000000000002</v>
      </c>
      <c r="CP63" s="16">
        <v>0.29599999999999999</v>
      </c>
      <c r="CQ63" s="16">
        <v>0.2923</v>
      </c>
      <c r="CR63" s="16">
        <v>0.28860000000000002</v>
      </c>
      <c r="CS63" s="16">
        <v>0.28499999999999998</v>
      </c>
      <c r="CT63" s="16">
        <v>0.28149999999999997</v>
      </c>
      <c r="CU63" s="16">
        <v>0.27800000000000002</v>
      </c>
      <c r="CV63" s="16">
        <v>0.27450000000000002</v>
      </c>
      <c r="CW63" s="16">
        <v>0.27110000000000001</v>
      </c>
      <c r="CX63" s="16">
        <v>0.26769999999999999</v>
      </c>
      <c r="CY63" s="16">
        <v>0.26769999999999999</v>
      </c>
      <c r="CZ63" s="16">
        <v>0.26769999999999999</v>
      </c>
      <c r="DA63" s="16">
        <v>0.26769999999999999</v>
      </c>
      <c r="DB63" s="16">
        <v>0.26769999999999999</v>
      </c>
      <c r="DC63" s="16">
        <v>0.26769999999999999</v>
      </c>
      <c r="DD63" s="16">
        <v>0.26769999999999999</v>
      </c>
      <c r="DE63" s="16">
        <v>0.26769999999999999</v>
      </c>
      <c r="DF63" s="16">
        <v>0.26769999999999999</v>
      </c>
      <c r="DG63" s="16">
        <v>0.26769999999999999</v>
      </c>
      <c r="DH63" s="16">
        <v>0.26769999999999999</v>
      </c>
      <c r="DI63" s="16">
        <v>0.26769999999999999</v>
      </c>
      <c r="DJ63" s="16">
        <v>0.26769999999999999</v>
      </c>
      <c r="DK63" s="16">
        <v>0.26769999999999999</v>
      </c>
      <c r="DL63" s="16">
        <v>0.26769999999999999</v>
      </c>
      <c r="DM63" s="16">
        <v>0.26769999999999999</v>
      </c>
      <c r="DN63" s="16">
        <v>0.26769999999999999</v>
      </c>
      <c r="DO63" s="16">
        <v>0.26769999999999999</v>
      </c>
      <c r="DP63" s="16">
        <v>0.26769999999999999</v>
      </c>
      <c r="DQ63" s="16">
        <v>0.26769999999999999</v>
      </c>
      <c r="DR63" s="16">
        <v>0.26769999999999999</v>
      </c>
      <c r="DS63" s="16">
        <v>0.26769999999999999</v>
      </c>
      <c r="DT63" s="16">
        <v>0.26769999999999999</v>
      </c>
      <c r="DU63" s="16">
        <v>0.26769999999999999</v>
      </c>
      <c r="DV63" s="16">
        <v>0.26769999999999999</v>
      </c>
      <c r="DW63" s="16">
        <v>0.26769999999999999</v>
      </c>
      <c r="DX63" s="16">
        <v>0.26769999999999999</v>
      </c>
      <c r="DY63" s="16">
        <v>0.26769999999999999</v>
      </c>
      <c r="DZ63" s="16">
        <v>0.26769999999999999</v>
      </c>
      <c r="EA63" s="16">
        <v>0.26769999999999999</v>
      </c>
      <c r="EB63" s="16">
        <v>0.26769999999999999</v>
      </c>
      <c r="EC63" s="16">
        <v>0.26769999999999999</v>
      </c>
      <c r="ED63" s="16">
        <v>0.26769999999999999</v>
      </c>
      <c r="EE63" s="16">
        <v>0.26769999999999999</v>
      </c>
      <c r="EF63" s="16">
        <v>0.26769999999999999</v>
      </c>
      <c r="EG63" s="16">
        <v>0.26769999999999999</v>
      </c>
      <c r="EH63" s="16">
        <v>0.26769999999999999</v>
      </c>
      <c r="EI63" s="16">
        <v>0.26769999999999999</v>
      </c>
      <c r="EJ63" s="16">
        <v>0.26769999999999999</v>
      </c>
      <c r="EK63" s="16">
        <v>0.26769999999999999</v>
      </c>
      <c r="EL63" s="16">
        <v>0.26769999999999999</v>
      </c>
      <c r="EM63" s="16">
        <v>0.26769999999999999</v>
      </c>
      <c r="EN63" s="16">
        <v>0.26769999999999999</v>
      </c>
      <c r="EO63" s="16">
        <v>0.26769999999999999</v>
      </c>
      <c r="EP63" s="16">
        <v>0.26769999999999999</v>
      </c>
      <c r="EQ63" s="16">
        <v>0.26769999999999999</v>
      </c>
      <c r="ER63" s="16">
        <v>0.26769999999999999</v>
      </c>
      <c r="ES63" s="16">
        <v>0.26769999999999999</v>
      </c>
      <c r="ET63" s="16">
        <v>0.26769999999999999</v>
      </c>
      <c r="EU63" s="16">
        <v>0.26769999999999999</v>
      </c>
      <c r="EV63" s="16">
        <v>0.26769999999999999</v>
      </c>
      <c r="EW63" s="16">
        <v>0.26769999999999999</v>
      </c>
      <c r="EX63" s="16">
        <v>0.26769999999999999</v>
      </c>
      <c r="EY63" s="16">
        <v>0.26769999999999999</v>
      </c>
      <c r="EZ63" s="16">
        <v>0.26769999999999999</v>
      </c>
      <c r="FA63" s="16">
        <v>0.26769999999999999</v>
      </c>
      <c r="FB63" s="16">
        <v>0.26769999999999999</v>
      </c>
      <c r="FC63" s="16">
        <v>0.26769999999999999</v>
      </c>
      <c r="FD63" s="16">
        <v>0.26769999999999999</v>
      </c>
      <c r="FE63" s="16">
        <v>0.26769999999999999</v>
      </c>
      <c r="FF63" s="16">
        <v>0.26769999999999999</v>
      </c>
      <c r="FG63" s="16">
        <v>0.26769999999999999</v>
      </c>
      <c r="FH63" s="16">
        <v>0.26769999999999999</v>
      </c>
      <c r="FI63" s="16">
        <v>0.26769999999999999</v>
      </c>
      <c r="FJ63" s="16">
        <v>0.26769999999999999</v>
      </c>
      <c r="FK63" s="16">
        <v>0.26769999999999999</v>
      </c>
      <c r="FL63" s="16">
        <v>0.26769999999999999</v>
      </c>
      <c r="FM63" s="16">
        <v>0.26769999999999999</v>
      </c>
      <c r="FN63" s="16">
        <v>0.26769999999999999</v>
      </c>
      <c r="FO63" s="16">
        <v>0.26769999999999999</v>
      </c>
      <c r="FP63" s="16">
        <v>0.26769999999999999</v>
      </c>
      <c r="FQ63" s="16">
        <v>0.26769999999999999</v>
      </c>
      <c r="FR63" s="16">
        <v>0.26769999999999999</v>
      </c>
      <c r="FS63" s="16">
        <v>0.26769999999999999</v>
      </c>
      <c r="FT63" s="16">
        <v>0.26769999999999999</v>
      </c>
      <c r="FU63" s="16">
        <v>0.26769999999999999</v>
      </c>
      <c r="FV63" s="16">
        <v>0.26769999999999999</v>
      </c>
      <c r="FW63" s="16">
        <v>0.26769999999999999</v>
      </c>
      <c r="FX63" s="16">
        <v>0.26769999999999999</v>
      </c>
      <c r="FY63" s="16">
        <v>0.26769999999999999</v>
      </c>
      <c r="FZ63" s="16">
        <v>0.26769999999999999</v>
      </c>
      <c r="GA63" s="16">
        <v>0.26769999999999999</v>
      </c>
      <c r="GB63" s="16">
        <v>0.26769999999999999</v>
      </c>
      <c r="GC63" s="16">
        <v>0.26769999999999999</v>
      </c>
      <c r="GD63" s="16">
        <v>0.26769999999999999</v>
      </c>
      <c r="GE63" s="16">
        <v>0.26769999999999999</v>
      </c>
      <c r="GF63" s="16">
        <v>0.26769999999999999</v>
      </c>
      <c r="GG63" s="16">
        <v>0.26769999999999999</v>
      </c>
      <c r="GH63" s="16">
        <v>0.26769999999999999</v>
      </c>
      <c r="GI63" s="16">
        <v>0.26769999999999999</v>
      </c>
      <c r="GJ63" s="16">
        <v>0.26769999999999999</v>
      </c>
      <c r="GK63" s="16">
        <v>0.26769999999999999</v>
      </c>
      <c r="GL63" s="16">
        <v>0.26769999999999999</v>
      </c>
      <c r="GM63" s="16">
        <v>0.26769999999999999</v>
      </c>
      <c r="GN63" s="16">
        <v>0.26769999999999999</v>
      </c>
      <c r="GO63" s="16">
        <v>0.26769999999999999</v>
      </c>
      <c r="GP63" s="16">
        <v>0.26769999999999999</v>
      </c>
      <c r="GQ63" s="16">
        <v>0.26769999999999999</v>
      </c>
    </row>
    <row r="64" spans="1:199" x14ac:dyDescent="0.2">
      <c r="A64" s="16">
        <v>63</v>
      </c>
      <c r="B64" s="16">
        <v>1</v>
      </c>
      <c r="C64" s="16">
        <v>1</v>
      </c>
      <c r="D64" s="16">
        <v>1</v>
      </c>
      <c r="E64" s="16">
        <v>1</v>
      </c>
      <c r="F64" s="16">
        <v>0.98939999999999995</v>
      </c>
      <c r="G64" s="16">
        <v>1.0752999999999999</v>
      </c>
      <c r="H64" s="16">
        <v>1.0609999999999999</v>
      </c>
      <c r="I64" s="16">
        <v>1.0073000000000001</v>
      </c>
      <c r="J64" s="16">
        <v>0.97209999999999996</v>
      </c>
      <c r="K64" s="16">
        <v>0.9365</v>
      </c>
      <c r="L64" s="16">
        <v>0.90100000000000002</v>
      </c>
      <c r="M64" s="16">
        <v>0.88370000000000004</v>
      </c>
      <c r="N64" s="16">
        <v>0.86639999999999995</v>
      </c>
      <c r="O64" s="16">
        <v>0.84940000000000004</v>
      </c>
      <c r="P64" s="16">
        <v>0.83279999999999998</v>
      </c>
      <c r="Q64" s="16">
        <v>0.81679999999999997</v>
      </c>
      <c r="R64" s="16">
        <v>0.80149999999999999</v>
      </c>
      <c r="S64" s="16">
        <v>0.78680000000000005</v>
      </c>
      <c r="T64" s="16">
        <v>0.77259999999999995</v>
      </c>
      <c r="U64" s="16">
        <v>0.75880000000000003</v>
      </c>
      <c r="V64" s="16">
        <v>0.74560000000000004</v>
      </c>
      <c r="W64" s="16">
        <v>0.73309999999999997</v>
      </c>
      <c r="X64" s="16">
        <v>0.72130000000000005</v>
      </c>
      <c r="Y64" s="16">
        <v>0.71030000000000004</v>
      </c>
      <c r="Z64" s="16">
        <v>0.70009999999999994</v>
      </c>
      <c r="AA64" s="16">
        <v>0.69059999999999999</v>
      </c>
      <c r="AB64" s="16">
        <v>0.68169999999999997</v>
      </c>
      <c r="AC64" s="16">
        <v>0.67310000000000003</v>
      </c>
      <c r="AD64" s="16">
        <v>0.66479999999999995</v>
      </c>
      <c r="AE64" s="16">
        <v>0.65649999999999997</v>
      </c>
      <c r="AF64" s="16">
        <v>0.64829999999999999</v>
      </c>
      <c r="AG64" s="16">
        <v>0.64029999999999998</v>
      </c>
      <c r="AH64" s="16">
        <v>0.63229999999999997</v>
      </c>
      <c r="AI64" s="16">
        <v>0.62450000000000006</v>
      </c>
      <c r="AJ64" s="16">
        <v>0.61670000000000003</v>
      </c>
      <c r="AK64" s="16">
        <v>0.60899999999999999</v>
      </c>
      <c r="AL64" s="16">
        <v>0.60150000000000003</v>
      </c>
      <c r="AM64" s="16">
        <v>0.59399999999999997</v>
      </c>
      <c r="AN64" s="16">
        <v>0.58660000000000001</v>
      </c>
      <c r="AO64" s="16">
        <v>0.57930000000000004</v>
      </c>
      <c r="AP64" s="16">
        <v>0.57210000000000005</v>
      </c>
      <c r="AQ64" s="16">
        <v>0.56499999999999995</v>
      </c>
      <c r="AR64" s="16">
        <v>0.55800000000000005</v>
      </c>
      <c r="AS64" s="16">
        <v>0.55100000000000005</v>
      </c>
      <c r="AT64" s="16">
        <v>0.54420000000000002</v>
      </c>
      <c r="AU64" s="16">
        <v>0.53739999999999999</v>
      </c>
      <c r="AV64" s="16">
        <v>0.53069999999999995</v>
      </c>
      <c r="AW64" s="16">
        <v>0.52410000000000001</v>
      </c>
      <c r="AX64" s="16">
        <v>0.51759999999999995</v>
      </c>
      <c r="AY64" s="16">
        <v>0.51119999999999999</v>
      </c>
      <c r="AZ64" s="16">
        <v>0.50480000000000003</v>
      </c>
      <c r="BA64" s="16">
        <v>0.4985</v>
      </c>
      <c r="BB64" s="16">
        <v>0.49230000000000002</v>
      </c>
      <c r="BC64" s="16">
        <v>0.48620000000000002</v>
      </c>
      <c r="BD64" s="16">
        <v>0.48010000000000003</v>
      </c>
      <c r="BE64" s="16">
        <v>0.47420000000000001</v>
      </c>
      <c r="BF64" s="16">
        <v>0.46829999999999999</v>
      </c>
      <c r="BG64" s="16">
        <v>0.46239999999999998</v>
      </c>
      <c r="BH64" s="16">
        <v>0.45669999999999999</v>
      </c>
      <c r="BI64" s="16">
        <v>0.45100000000000001</v>
      </c>
      <c r="BJ64" s="16">
        <v>0.44540000000000002</v>
      </c>
      <c r="BK64" s="16">
        <v>0.43980000000000002</v>
      </c>
      <c r="BL64" s="16">
        <v>0.43440000000000001</v>
      </c>
      <c r="BM64" s="16">
        <v>0.42899999999999999</v>
      </c>
      <c r="BN64" s="16">
        <v>0.42359999999999998</v>
      </c>
      <c r="BO64" s="16">
        <v>0.41830000000000001</v>
      </c>
      <c r="BP64" s="16">
        <v>0.41310000000000002</v>
      </c>
      <c r="BQ64" s="16">
        <v>0.40799999999999997</v>
      </c>
      <c r="BR64" s="16">
        <v>0.40289999999999998</v>
      </c>
      <c r="BS64" s="16">
        <v>0.39789999999999998</v>
      </c>
      <c r="BT64" s="16">
        <v>0.39290000000000003</v>
      </c>
      <c r="BU64" s="16">
        <v>0.38800000000000001</v>
      </c>
      <c r="BV64" s="16">
        <v>0.38319999999999999</v>
      </c>
      <c r="BW64" s="16">
        <v>0.37840000000000001</v>
      </c>
      <c r="BX64" s="16">
        <v>0.37369999999999998</v>
      </c>
      <c r="BY64" s="16">
        <v>0.36909999999999998</v>
      </c>
      <c r="BZ64" s="16">
        <v>0.36449999999999999</v>
      </c>
      <c r="CA64" s="16">
        <v>0.3599</v>
      </c>
      <c r="CB64" s="16">
        <v>0.35539999999999999</v>
      </c>
      <c r="CC64" s="16">
        <v>0.35099999999999998</v>
      </c>
      <c r="CD64" s="16">
        <v>0.34660000000000002</v>
      </c>
      <c r="CE64" s="16">
        <v>0.34229999999999999</v>
      </c>
      <c r="CF64" s="16">
        <v>0.33810000000000001</v>
      </c>
      <c r="CG64" s="16">
        <v>0.33379999999999999</v>
      </c>
      <c r="CH64" s="16">
        <v>0.32969999999999999</v>
      </c>
      <c r="CI64" s="16">
        <v>0.3256</v>
      </c>
      <c r="CJ64" s="16">
        <v>0.32150000000000001</v>
      </c>
      <c r="CK64" s="16">
        <v>0.3175</v>
      </c>
      <c r="CL64" s="16">
        <v>0.31359999999999999</v>
      </c>
      <c r="CM64" s="16">
        <v>0.30959999999999999</v>
      </c>
      <c r="CN64" s="16">
        <v>0.30580000000000002</v>
      </c>
      <c r="CO64" s="16">
        <v>0.30199999999999999</v>
      </c>
      <c r="CP64" s="16">
        <v>0.29820000000000002</v>
      </c>
      <c r="CQ64" s="16">
        <v>0.29449999999999998</v>
      </c>
      <c r="CR64" s="16">
        <v>0.2908</v>
      </c>
      <c r="CS64" s="16">
        <v>0.28720000000000001</v>
      </c>
      <c r="CT64" s="16">
        <v>0.28360000000000002</v>
      </c>
      <c r="CU64" s="16">
        <v>0.28010000000000002</v>
      </c>
      <c r="CV64" s="16">
        <v>0.27660000000000001</v>
      </c>
      <c r="CW64" s="16">
        <v>0.27310000000000001</v>
      </c>
      <c r="CX64" s="16">
        <v>0.2697</v>
      </c>
      <c r="CY64" s="16">
        <v>0.2697</v>
      </c>
      <c r="CZ64" s="16">
        <v>0.2697</v>
      </c>
      <c r="DA64" s="16">
        <v>0.2697</v>
      </c>
      <c r="DB64" s="16">
        <v>0.2697</v>
      </c>
      <c r="DC64" s="16">
        <v>0.2697</v>
      </c>
      <c r="DD64" s="16">
        <v>0.2697</v>
      </c>
      <c r="DE64" s="16">
        <v>0.2697</v>
      </c>
      <c r="DF64" s="16">
        <v>0.2697</v>
      </c>
      <c r="DG64" s="16">
        <v>0.2697</v>
      </c>
      <c r="DH64" s="16">
        <v>0.2697</v>
      </c>
      <c r="DI64" s="16">
        <v>0.2697</v>
      </c>
      <c r="DJ64" s="16">
        <v>0.2697</v>
      </c>
      <c r="DK64" s="16">
        <v>0.2697</v>
      </c>
      <c r="DL64" s="16">
        <v>0.2697</v>
      </c>
      <c r="DM64" s="16">
        <v>0.2697</v>
      </c>
      <c r="DN64" s="16">
        <v>0.2697</v>
      </c>
      <c r="DO64" s="16">
        <v>0.2697</v>
      </c>
      <c r="DP64" s="16">
        <v>0.2697</v>
      </c>
      <c r="DQ64" s="16">
        <v>0.2697</v>
      </c>
      <c r="DR64" s="16">
        <v>0.2697</v>
      </c>
      <c r="DS64" s="16">
        <v>0.2697</v>
      </c>
      <c r="DT64" s="16">
        <v>0.2697</v>
      </c>
      <c r="DU64" s="16">
        <v>0.2697</v>
      </c>
      <c r="DV64" s="16">
        <v>0.2697</v>
      </c>
      <c r="DW64" s="16">
        <v>0.2697</v>
      </c>
      <c r="DX64" s="16">
        <v>0.2697</v>
      </c>
      <c r="DY64" s="16">
        <v>0.2697</v>
      </c>
      <c r="DZ64" s="16">
        <v>0.2697</v>
      </c>
      <c r="EA64" s="16">
        <v>0.2697</v>
      </c>
      <c r="EB64" s="16">
        <v>0.2697</v>
      </c>
      <c r="EC64" s="16">
        <v>0.2697</v>
      </c>
      <c r="ED64" s="16">
        <v>0.2697</v>
      </c>
      <c r="EE64" s="16">
        <v>0.2697</v>
      </c>
      <c r="EF64" s="16">
        <v>0.2697</v>
      </c>
      <c r="EG64" s="16">
        <v>0.2697</v>
      </c>
      <c r="EH64" s="16">
        <v>0.2697</v>
      </c>
      <c r="EI64" s="16">
        <v>0.2697</v>
      </c>
      <c r="EJ64" s="16">
        <v>0.2697</v>
      </c>
      <c r="EK64" s="16">
        <v>0.2697</v>
      </c>
      <c r="EL64" s="16">
        <v>0.2697</v>
      </c>
      <c r="EM64" s="16">
        <v>0.2697</v>
      </c>
      <c r="EN64" s="16">
        <v>0.2697</v>
      </c>
      <c r="EO64" s="16">
        <v>0.2697</v>
      </c>
      <c r="EP64" s="16">
        <v>0.2697</v>
      </c>
      <c r="EQ64" s="16">
        <v>0.2697</v>
      </c>
      <c r="ER64" s="16">
        <v>0.2697</v>
      </c>
      <c r="ES64" s="16">
        <v>0.2697</v>
      </c>
      <c r="ET64" s="16">
        <v>0.2697</v>
      </c>
      <c r="EU64" s="16">
        <v>0.2697</v>
      </c>
      <c r="EV64" s="16">
        <v>0.2697</v>
      </c>
      <c r="EW64" s="16">
        <v>0.2697</v>
      </c>
      <c r="EX64" s="16">
        <v>0.2697</v>
      </c>
      <c r="EY64" s="16">
        <v>0.2697</v>
      </c>
      <c r="EZ64" s="16">
        <v>0.2697</v>
      </c>
      <c r="FA64" s="16">
        <v>0.2697</v>
      </c>
      <c r="FB64" s="16">
        <v>0.2697</v>
      </c>
      <c r="FC64" s="16">
        <v>0.2697</v>
      </c>
      <c r="FD64" s="16">
        <v>0.2697</v>
      </c>
      <c r="FE64" s="16">
        <v>0.2697</v>
      </c>
      <c r="FF64" s="16">
        <v>0.2697</v>
      </c>
      <c r="FG64" s="16">
        <v>0.2697</v>
      </c>
      <c r="FH64" s="16">
        <v>0.2697</v>
      </c>
      <c r="FI64" s="16">
        <v>0.2697</v>
      </c>
      <c r="FJ64" s="16">
        <v>0.2697</v>
      </c>
      <c r="FK64" s="16">
        <v>0.2697</v>
      </c>
      <c r="FL64" s="16">
        <v>0.2697</v>
      </c>
      <c r="FM64" s="16">
        <v>0.2697</v>
      </c>
      <c r="FN64" s="16">
        <v>0.2697</v>
      </c>
      <c r="FO64" s="16">
        <v>0.2697</v>
      </c>
      <c r="FP64" s="16">
        <v>0.2697</v>
      </c>
      <c r="FQ64" s="16">
        <v>0.2697</v>
      </c>
      <c r="FR64" s="16">
        <v>0.2697</v>
      </c>
      <c r="FS64" s="16">
        <v>0.2697</v>
      </c>
      <c r="FT64" s="16">
        <v>0.2697</v>
      </c>
      <c r="FU64" s="16">
        <v>0.2697</v>
      </c>
      <c r="FV64" s="16">
        <v>0.2697</v>
      </c>
      <c r="FW64" s="16">
        <v>0.2697</v>
      </c>
      <c r="FX64" s="16">
        <v>0.2697</v>
      </c>
      <c r="FY64" s="16">
        <v>0.2697</v>
      </c>
      <c r="FZ64" s="16">
        <v>0.2697</v>
      </c>
      <c r="GA64" s="16">
        <v>0.2697</v>
      </c>
      <c r="GB64" s="16">
        <v>0.2697</v>
      </c>
      <c r="GC64" s="16">
        <v>0.2697</v>
      </c>
      <c r="GD64" s="16">
        <v>0.2697</v>
      </c>
      <c r="GE64" s="16">
        <v>0.2697</v>
      </c>
      <c r="GF64" s="16">
        <v>0.2697</v>
      </c>
      <c r="GG64" s="16">
        <v>0.2697</v>
      </c>
      <c r="GH64" s="16">
        <v>0.2697</v>
      </c>
      <c r="GI64" s="16">
        <v>0.2697</v>
      </c>
      <c r="GJ64" s="16">
        <v>0.2697</v>
      </c>
      <c r="GK64" s="16">
        <v>0.2697</v>
      </c>
      <c r="GL64" s="16">
        <v>0.2697</v>
      </c>
      <c r="GM64" s="16">
        <v>0.2697</v>
      </c>
      <c r="GN64" s="16">
        <v>0.2697</v>
      </c>
      <c r="GO64" s="16">
        <v>0.2697</v>
      </c>
      <c r="GP64" s="16">
        <v>0.2697</v>
      </c>
      <c r="GQ64" s="16">
        <v>0.2697</v>
      </c>
    </row>
    <row r="65" spans="1:199" x14ac:dyDescent="0.2">
      <c r="A65" s="16">
        <v>64</v>
      </c>
      <c r="B65" s="16">
        <v>1</v>
      </c>
      <c r="C65" s="16">
        <v>1</v>
      </c>
      <c r="D65" s="16">
        <v>1</v>
      </c>
      <c r="E65" s="16">
        <v>1</v>
      </c>
      <c r="F65" s="16">
        <v>0.99009999999999998</v>
      </c>
      <c r="G65" s="16">
        <v>1.0770999999999999</v>
      </c>
      <c r="H65" s="16">
        <v>1.0638000000000001</v>
      </c>
      <c r="I65" s="16">
        <v>1.0109999999999999</v>
      </c>
      <c r="J65" s="16">
        <v>0.97709999999999997</v>
      </c>
      <c r="K65" s="16">
        <v>0.94230000000000003</v>
      </c>
      <c r="L65" s="16">
        <v>0.90739999999999998</v>
      </c>
      <c r="M65" s="16">
        <v>0.89039999999999997</v>
      </c>
      <c r="N65" s="16">
        <v>0.87329999999999997</v>
      </c>
      <c r="O65" s="16">
        <v>0.85629999999999995</v>
      </c>
      <c r="P65" s="16">
        <v>0.83960000000000001</v>
      </c>
      <c r="Q65" s="16">
        <v>0.82340000000000002</v>
      </c>
      <c r="R65" s="16">
        <v>0.80779999999999996</v>
      </c>
      <c r="S65" s="16">
        <v>0.79279999999999995</v>
      </c>
      <c r="T65" s="16">
        <v>0.77839999999999998</v>
      </c>
      <c r="U65" s="16">
        <v>0.76459999999999995</v>
      </c>
      <c r="V65" s="16">
        <v>0.75119999999999998</v>
      </c>
      <c r="W65" s="16">
        <v>0.73860000000000003</v>
      </c>
      <c r="X65" s="16">
        <v>0.72670000000000001</v>
      </c>
      <c r="Y65" s="16">
        <v>0.7157</v>
      </c>
      <c r="Z65" s="16">
        <v>0.70540000000000003</v>
      </c>
      <c r="AA65" s="16">
        <v>0.69589999999999996</v>
      </c>
      <c r="AB65" s="16">
        <v>0.68689999999999996</v>
      </c>
      <c r="AC65" s="16">
        <v>0.67820000000000003</v>
      </c>
      <c r="AD65" s="16">
        <v>0.66979999999999995</v>
      </c>
      <c r="AE65" s="16">
        <v>0.66149999999999998</v>
      </c>
      <c r="AF65" s="16">
        <v>0.65329999999999999</v>
      </c>
      <c r="AG65" s="16">
        <v>0.6452</v>
      </c>
      <c r="AH65" s="16">
        <v>0.63719999999999999</v>
      </c>
      <c r="AI65" s="16">
        <v>0.62919999999999998</v>
      </c>
      <c r="AJ65" s="16">
        <v>0.62139999999999995</v>
      </c>
      <c r="AK65" s="16">
        <v>0.61370000000000002</v>
      </c>
      <c r="AL65" s="16">
        <v>0.60609999999999997</v>
      </c>
      <c r="AM65" s="16">
        <v>0.59860000000000002</v>
      </c>
      <c r="AN65" s="16">
        <v>0.59109999999999996</v>
      </c>
      <c r="AO65" s="16">
        <v>0.58379999999999999</v>
      </c>
      <c r="AP65" s="16">
        <v>0.57650000000000001</v>
      </c>
      <c r="AQ65" s="16">
        <v>0.56940000000000002</v>
      </c>
      <c r="AR65" s="16">
        <v>0.56230000000000002</v>
      </c>
      <c r="AS65" s="16">
        <v>0.55530000000000002</v>
      </c>
      <c r="AT65" s="16">
        <v>0.5484</v>
      </c>
      <c r="AU65" s="16">
        <v>0.54159999999999997</v>
      </c>
      <c r="AV65" s="16">
        <v>0.53480000000000005</v>
      </c>
      <c r="AW65" s="16">
        <v>0.5282</v>
      </c>
      <c r="AX65" s="16">
        <v>0.52159999999999995</v>
      </c>
      <c r="AY65" s="16">
        <v>0.5151</v>
      </c>
      <c r="AZ65" s="16">
        <v>0.50870000000000004</v>
      </c>
      <c r="BA65" s="16">
        <v>0.50239999999999996</v>
      </c>
      <c r="BB65" s="16">
        <v>0.49619999999999997</v>
      </c>
      <c r="BC65" s="16">
        <v>0.49</v>
      </c>
      <c r="BD65" s="16">
        <v>0.4839</v>
      </c>
      <c r="BE65" s="16">
        <v>0.47789999999999999</v>
      </c>
      <c r="BF65" s="16">
        <v>0.47189999999999999</v>
      </c>
      <c r="BG65" s="16">
        <v>0.46610000000000001</v>
      </c>
      <c r="BH65" s="16">
        <v>0.46029999999999999</v>
      </c>
      <c r="BI65" s="16">
        <v>0.45450000000000002</v>
      </c>
      <c r="BJ65" s="16">
        <v>0.44890000000000002</v>
      </c>
      <c r="BK65" s="16">
        <v>0.44330000000000003</v>
      </c>
      <c r="BL65" s="16">
        <v>0.43780000000000002</v>
      </c>
      <c r="BM65" s="16">
        <v>0.43230000000000002</v>
      </c>
      <c r="BN65" s="16">
        <v>0.4269</v>
      </c>
      <c r="BO65" s="16">
        <v>0.42159999999999997</v>
      </c>
      <c r="BP65" s="16">
        <v>0.41639999999999999</v>
      </c>
      <c r="BQ65" s="16">
        <v>0.41120000000000001</v>
      </c>
      <c r="BR65" s="16">
        <v>0.40610000000000002</v>
      </c>
      <c r="BS65" s="16">
        <v>0.40100000000000002</v>
      </c>
      <c r="BT65" s="16">
        <v>0.39600000000000002</v>
      </c>
      <c r="BU65" s="16">
        <v>0.3911</v>
      </c>
      <c r="BV65" s="16">
        <v>0.38619999999999999</v>
      </c>
      <c r="BW65" s="16">
        <v>0.38140000000000002</v>
      </c>
      <c r="BX65" s="16">
        <v>0.37669999999999998</v>
      </c>
      <c r="BY65" s="16">
        <v>0.372</v>
      </c>
      <c r="BZ65" s="16">
        <v>0.36730000000000002</v>
      </c>
      <c r="CA65" s="16">
        <v>0.36280000000000001</v>
      </c>
      <c r="CB65" s="16">
        <v>0.35830000000000001</v>
      </c>
      <c r="CC65" s="16">
        <v>0.3538</v>
      </c>
      <c r="CD65" s="16">
        <v>0.34939999999999999</v>
      </c>
      <c r="CE65" s="16">
        <v>0.34499999999999997</v>
      </c>
      <c r="CF65" s="16">
        <v>0.3407</v>
      </c>
      <c r="CG65" s="16">
        <v>0.33650000000000002</v>
      </c>
      <c r="CH65" s="16">
        <v>0.33229999999999998</v>
      </c>
      <c r="CI65" s="16">
        <v>0.32819999999999999</v>
      </c>
      <c r="CJ65" s="16">
        <v>0.3241</v>
      </c>
      <c r="CK65" s="16">
        <v>0.32</v>
      </c>
      <c r="CL65" s="16">
        <v>0.316</v>
      </c>
      <c r="CM65" s="16">
        <v>0.31209999999999999</v>
      </c>
      <c r="CN65" s="16">
        <v>0.30819999999999997</v>
      </c>
      <c r="CO65" s="16">
        <v>0.3044</v>
      </c>
      <c r="CP65" s="16">
        <v>0.30059999999999998</v>
      </c>
      <c r="CQ65" s="16">
        <v>0.29680000000000001</v>
      </c>
      <c r="CR65" s="16">
        <v>0.29310000000000003</v>
      </c>
      <c r="CS65" s="16">
        <v>0.28949999999999998</v>
      </c>
      <c r="CT65" s="16">
        <v>0.28589999999999999</v>
      </c>
      <c r="CU65" s="16">
        <v>0.2823</v>
      </c>
      <c r="CV65" s="16">
        <v>0.27879999999999999</v>
      </c>
      <c r="CW65" s="16">
        <v>0.27529999999999999</v>
      </c>
      <c r="CX65" s="16">
        <v>0.27189999999999998</v>
      </c>
      <c r="CY65" s="16">
        <v>0.27189999999999998</v>
      </c>
      <c r="CZ65" s="16">
        <v>0.27189999999999998</v>
      </c>
      <c r="DA65" s="16">
        <v>0.27189999999999998</v>
      </c>
      <c r="DB65" s="16">
        <v>0.27189999999999998</v>
      </c>
      <c r="DC65" s="16">
        <v>0.27189999999999998</v>
      </c>
      <c r="DD65" s="16">
        <v>0.27189999999999998</v>
      </c>
      <c r="DE65" s="16">
        <v>0.27189999999999998</v>
      </c>
      <c r="DF65" s="16">
        <v>0.27189999999999998</v>
      </c>
      <c r="DG65" s="16">
        <v>0.27189999999999998</v>
      </c>
      <c r="DH65" s="16">
        <v>0.27189999999999998</v>
      </c>
      <c r="DI65" s="16">
        <v>0.27189999999999998</v>
      </c>
      <c r="DJ65" s="16">
        <v>0.27189999999999998</v>
      </c>
      <c r="DK65" s="16">
        <v>0.27189999999999998</v>
      </c>
      <c r="DL65" s="16">
        <v>0.27189999999999998</v>
      </c>
      <c r="DM65" s="16">
        <v>0.27189999999999998</v>
      </c>
      <c r="DN65" s="16">
        <v>0.27189999999999998</v>
      </c>
      <c r="DO65" s="16">
        <v>0.27189999999999998</v>
      </c>
      <c r="DP65" s="16">
        <v>0.27189999999999998</v>
      </c>
      <c r="DQ65" s="16">
        <v>0.27189999999999998</v>
      </c>
      <c r="DR65" s="16">
        <v>0.27189999999999998</v>
      </c>
      <c r="DS65" s="16">
        <v>0.27189999999999998</v>
      </c>
      <c r="DT65" s="16">
        <v>0.27189999999999998</v>
      </c>
      <c r="DU65" s="16">
        <v>0.27189999999999998</v>
      </c>
      <c r="DV65" s="16">
        <v>0.27189999999999998</v>
      </c>
      <c r="DW65" s="16">
        <v>0.27189999999999998</v>
      </c>
      <c r="DX65" s="16">
        <v>0.27189999999999998</v>
      </c>
      <c r="DY65" s="16">
        <v>0.27189999999999998</v>
      </c>
      <c r="DZ65" s="16">
        <v>0.27189999999999998</v>
      </c>
      <c r="EA65" s="16">
        <v>0.27189999999999998</v>
      </c>
      <c r="EB65" s="16">
        <v>0.27189999999999998</v>
      </c>
      <c r="EC65" s="16">
        <v>0.27189999999999998</v>
      </c>
      <c r="ED65" s="16">
        <v>0.27189999999999998</v>
      </c>
      <c r="EE65" s="16">
        <v>0.27189999999999998</v>
      </c>
      <c r="EF65" s="16">
        <v>0.27189999999999998</v>
      </c>
      <c r="EG65" s="16">
        <v>0.27189999999999998</v>
      </c>
      <c r="EH65" s="16">
        <v>0.27189999999999998</v>
      </c>
      <c r="EI65" s="16">
        <v>0.27189999999999998</v>
      </c>
      <c r="EJ65" s="16">
        <v>0.27189999999999998</v>
      </c>
      <c r="EK65" s="16">
        <v>0.27189999999999998</v>
      </c>
      <c r="EL65" s="16">
        <v>0.27189999999999998</v>
      </c>
      <c r="EM65" s="16">
        <v>0.27189999999999998</v>
      </c>
      <c r="EN65" s="16">
        <v>0.27189999999999998</v>
      </c>
      <c r="EO65" s="16">
        <v>0.27189999999999998</v>
      </c>
      <c r="EP65" s="16">
        <v>0.27189999999999998</v>
      </c>
      <c r="EQ65" s="16">
        <v>0.27189999999999998</v>
      </c>
      <c r="ER65" s="16">
        <v>0.27189999999999998</v>
      </c>
      <c r="ES65" s="16">
        <v>0.27189999999999998</v>
      </c>
      <c r="ET65" s="16">
        <v>0.27189999999999998</v>
      </c>
      <c r="EU65" s="16">
        <v>0.27189999999999998</v>
      </c>
      <c r="EV65" s="16">
        <v>0.27189999999999998</v>
      </c>
      <c r="EW65" s="16">
        <v>0.27189999999999998</v>
      </c>
      <c r="EX65" s="16">
        <v>0.27189999999999998</v>
      </c>
      <c r="EY65" s="16">
        <v>0.27189999999999998</v>
      </c>
      <c r="EZ65" s="16">
        <v>0.27189999999999998</v>
      </c>
      <c r="FA65" s="16">
        <v>0.27189999999999998</v>
      </c>
      <c r="FB65" s="16">
        <v>0.27189999999999998</v>
      </c>
      <c r="FC65" s="16">
        <v>0.27189999999999998</v>
      </c>
      <c r="FD65" s="16">
        <v>0.27189999999999998</v>
      </c>
      <c r="FE65" s="16">
        <v>0.27189999999999998</v>
      </c>
      <c r="FF65" s="16">
        <v>0.27189999999999998</v>
      </c>
      <c r="FG65" s="16">
        <v>0.27189999999999998</v>
      </c>
      <c r="FH65" s="16">
        <v>0.27189999999999998</v>
      </c>
      <c r="FI65" s="16">
        <v>0.27189999999999998</v>
      </c>
      <c r="FJ65" s="16">
        <v>0.27189999999999998</v>
      </c>
      <c r="FK65" s="16">
        <v>0.27189999999999998</v>
      </c>
      <c r="FL65" s="16">
        <v>0.27189999999999998</v>
      </c>
      <c r="FM65" s="16">
        <v>0.27189999999999998</v>
      </c>
      <c r="FN65" s="16">
        <v>0.27189999999999998</v>
      </c>
      <c r="FO65" s="16">
        <v>0.27189999999999998</v>
      </c>
      <c r="FP65" s="16">
        <v>0.27189999999999998</v>
      </c>
      <c r="FQ65" s="16">
        <v>0.27189999999999998</v>
      </c>
      <c r="FR65" s="16">
        <v>0.27189999999999998</v>
      </c>
      <c r="FS65" s="16">
        <v>0.27189999999999998</v>
      </c>
      <c r="FT65" s="16">
        <v>0.27189999999999998</v>
      </c>
      <c r="FU65" s="16">
        <v>0.27189999999999998</v>
      </c>
      <c r="FV65" s="16">
        <v>0.27189999999999998</v>
      </c>
      <c r="FW65" s="16">
        <v>0.27189999999999998</v>
      </c>
      <c r="FX65" s="16">
        <v>0.27189999999999998</v>
      </c>
      <c r="FY65" s="16">
        <v>0.27189999999999998</v>
      </c>
      <c r="FZ65" s="16">
        <v>0.27189999999999998</v>
      </c>
      <c r="GA65" s="16">
        <v>0.27189999999999998</v>
      </c>
      <c r="GB65" s="16">
        <v>0.27189999999999998</v>
      </c>
      <c r="GC65" s="16">
        <v>0.27189999999999998</v>
      </c>
      <c r="GD65" s="16">
        <v>0.27189999999999998</v>
      </c>
      <c r="GE65" s="16">
        <v>0.27189999999999998</v>
      </c>
      <c r="GF65" s="16">
        <v>0.27189999999999998</v>
      </c>
      <c r="GG65" s="16">
        <v>0.27189999999999998</v>
      </c>
      <c r="GH65" s="16">
        <v>0.27189999999999998</v>
      </c>
      <c r="GI65" s="16">
        <v>0.27189999999999998</v>
      </c>
      <c r="GJ65" s="16">
        <v>0.27189999999999998</v>
      </c>
      <c r="GK65" s="16">
        <v>0.27189999999999998</v>
      </c>
      <c r="GL65" s="16">
        <v>0.27189999999999998</v>
      </c>
      <c r="GM65" s="16">
        <v>0.27189999999999998</v>
      </c>
      <c r="GN65" s="16">
        <v>0.27189999999999998</v>
      </c>
      <c r="GO65" s="16">
        <v>0.27189999999999998</v>
      </c>
      <c r="GP65" s="16">
        <v>0.27189999999999998</v>
      </c>
      <c r="GQ65" s="16">
        <v>0.27189999999999998</v>
      </c>
    </row>
    <row r="66" spans="1:199" x14ac:dyDescent="0.2">
      <c r="A66" s="16">
        <v>65</v>
      </c>
      <c r="B66" s="16">
        <v>1</v>
      </c>
      <c r="C66" s="16">
        <v>1</v>
      </c>
      <c r="D66" s="16">
        <v>1</v>
      </c>
      <c r="E66" s="16">
        <v>1</v>
      </c>
      <c r="F66" s="16">
        <v>0.99070000000000003</v>
      </c>
      <c r="G66" s="16">
        <v>1.0785</v>
      </c>
      <c r="H66" s="16">
        <v>1.0661</v>
      </c>
      <c r="I66" s="16">
        <v>1.0142</v>
      </c>
      <c r="J66" s="16">
        <v>0.98109999999999997</v>
      </c>
      <c r="K66" s="16">
        <v>0.94740000000000002</v>
      </c>
      <c r="L66" s="16">
        <v>0.91320000000000001</v>
      </c>
      <c r="M66" s="16">
        <v>0.89680000000000004</v>
      </c>
      <c r="N66" s="16">
        <v>0.88009999999999999</v>
      </c>
      <c r="O66" s="16">
        <v>0.86319999999999997</v>
      </c>
      <c r="P66" s="16">
        <v>0.84650000000000003</v>
      </c>
      <c r="Q66" s="16">
        <v>0.83009999999999995</v>
      </c>
      <c r="R66" s="16">
        <v>0.81430000000000002</v>
      </c>
      <c r="S66" s="16">
        <v>0.79900000000000004</v>
      </c>
      <c r="T66" s="16">
        <v>0.78439999999999999</v>
      </c>
      <c r="U66" s="16">
        <v>0.77039999999999997</v>
      </c>
      <c r="V66" s="16">
        <v>0.75700000000000001</v>
      </c>
      <c r="W66" s="16">
        <v>0.74429999999999996</v>
      </c>
      <c r="X66" s="16">
        <v>0.73229999999999995</v>
      </c>
      <c r="Y66" s="16">
        <v>0.72119999999999995</v>
      </c>
      <c r="Z66" s="16">
        <v>0.71089999999999998</v>
      </c>
      <c r="AA66" s="16">
        <v>0.70120000000000005</v>
      </c>
      <c r="AB66" s="16">
        <v>0.69220000000000004</v>
      </c>
      <c r="AC66" s="16">
        <v>0.6835</v>
      </c>
      <c r="AD66" s="16">
        <v>0.67500000000000004</v>
      </c>
      <c r="AE66" s="16">
        <v>0.66659999999999997</v>
      </c>
      <c r="AF66" s="16">
        <v>0.65839999999999999</v>
      </c>
      <c r="AG66" s="16">
        <v>0.6502</v>
      </c>
      <c r="AH66" s="16">
        <v>0.6421</v>
      </c>
      <c r="AI66" s="16">
        <v>0.63419999999999999</v>
      </c>
      <c r="AJ66" s="16">
        <v>0.62629999999999997</v>
      </c>
      <c r="AK66" s="16">
        <v>0.61850000000000005</v>
      </c>
      <c r="AL66" s="16">
        <v>0.61080000000000001</v>
      </c>
      <c r="AM66" s="16">
        <v>0.60319999999999996</v>
      </c>
      <c r="AN66" s="16">
        <v>0.5958</v>
      </c>
      <c r="AO66" s="16">
        <v>0.58840000000000003</v>
      </c>
      <c r="AP66" s="16">
        <v>0.58099999999999996</v>
      </c>
      <c r="AQ66" s="16">
        <v>0.57379999999999998</v>
      </c>
      <c r="AR66" s="16">
        <v>0.56669999999999998</v>
      </c>
      <c r="AS66" s="16">
        <v>0.55969999999999998</v>
      </c>
      <c r="AT66" s="16">
        <v>0.55269999999999997</v>
      </c>
      <c r="AU66" s="16">
        <v>0.54579999999999995</v>
      </c>
      <c r="AV66" s="16">
        <v>0.53910000000000002</v>
      </c>
      <c r="AW66" s="16">
        <v>0.53239999999999998</v>
      </c>
      <c r="AX66" s="16">
        <v>0.52580000000000005</v>
      </c>
      <c r="AY66" s="16">
        <v>0.51919999999999999</v>
      </c>
      <c r="AZ66" s="16">
        <v>0.51280000000000003</v>
      </c>
      <c r="BA66" s="16">
        <v>0.50639999999999996</v>
      </c>
      <c r="BB66" s="16">
        <v>0.50009999999999999</v>
      </c>
      <c r="BC66" s="16">
        <v>0.49390000000000001</v>
      </c>
      <c r="BD66" s="16">
        <v>0.48770000000000002</v>
      </c>
      <c r="BE66" s="16">
        <v>0.48170000000000002</v>
      </c>
      <c r="BF66" s="16">
        <v>0.47570000000000001</v>
      </c>
      <c r="BG66" s="16">
        <v>0.4698</v>
      </c>
      <c r="BH66" s="16">
        <v>0.46389999999999998</v>
      </c>
      <c r="BI66" s="16">
        <v>0.4582</v>
      </c>
      <c r="BJ66" s="16">
        <v>0.45250000000000001</v>
      </c>
      <c r="BK66" s="16">
        <v>0.44679999999999997</v>
      </c>
      <c r="BL66" s="16">
        <v>0.44130000000000003</v>
      </c>
      <c r="BM66" s="16">
        <v>0.43580000000000002</v>
      </c>
      <c r="BN66" s="16">
        <v>0.4304</v>
      </c>
      <c r="BO66" s="16">
        <v>0.42499999999999999</v>
      </c>
      <c r="BP66" s="16">
        <v>0.41970000000000002</v>
      </c>
      <c r="BQ66" s="16">
        <v>0.41449999999999998</v>
      </c>
      <c r="BR66" s="16">
        <v>0.4093</v>
      </c>
      <c r="BS66" s="16">
        <v>0.40429999999999999</v>
      </c>
      <c r="BT66" s="16">
        <v>0.3992</v>
      </c>
      <c r="BU66" s="16">
        <v>0.39429999999999998</v>
      </c>
      <c r="BV66" s="16">
        <v>0.38929999999999998</v>
      </c>
      <c r="BW66" s="16">
        <v>0.38450000000000001</v>
      </c>
      <c r="BX66" s="16">
        <v>0.37969999999999998</v>
      </c>
      <c r="BY66" s="16">
        <v>0.375</v>
      </c>
      <c r="BZ66" s="16">
        <v>0.37030000000000002</v>
      </c>
      <c r="CA66" s="16">
        <v>0.36570000000000003</v>
      </c>
      <c r="CB66" s="16">
        <v>0.36120000000000002</v>
      </c>
      <c r="CC66" s="16">
        <v>0.35670000000000002</v>
      </c>
      <c r="CD66" s="16">
        <v>0.35220000000000001</v>
      </c>
      <c r="CE66" s="16">
        <v>0.3478</v>
      </c>
      <c r="CF66" s="16">
        <v>0.34350000000000003</v>
      </c>
      <c r="CG66" s="16">
        <v>0.3392</v>
      </c>
      <c r="CH66" s="16">
        <v>0.33500000000000002</v>
      </c>
      <c r="CI66" s="16">
        <v>0.33079999999999998</v>
      </c>
      <c r="CJ66" s="16">
        <v>0.32669999999999999</v>
      </c>
      <c r="CK66" s="16">
        <v>0.3226</v>
      </c>
      <c r="CL66" s="16">
        <v>0.31859999999999999</v>
      </c>
      <c r="CM66" s="16">
        <v>0.31469999999999998</v>
      </c>
      <c r="CN66" s="16">
        <v>0.31069999999999998</v>
      </c>
      <c r="CO66" s="16">
        <v>0.30690000000000001</v>
      </c>
      <c r="CP66" s="16">
        <v>0.30299999999999999</v>
      </c>
      <c r="CQ66" s="16">
        <v>0.29930000000000001</v>
      </c>
      <c r="CR66" s="16">
        <v>0.29549999999999998</v>
      </c>
      <c r="CS66" s="16">
        <v>0.29189999999999999</v>
      </c>
      <c r="CT66" s="16">
        <v>0.28820000000000001</v>
      </c>
      <c r="CU66" s="16">
        <v>0.28460000000000002</v>
      </c>
      <c r="CV66" s="16">
        <v>0.28110000000000002</v>
      </c>
      <c r="CW66" s="16">
        <v>0.27760000000000001</v>
      </c>
      <c r="CX66" s="16">
        <v>0.27410000000000001</v>
      </c>
      <c r="CY66" s="16">
        <v>0.27410000000000001</v>
      </c>
      <c r="CZ66" s="16">
        <v>0.27410000000000001</v>
      </c>
      <c r="DA66" s="16">
        <v>0.27410000000000001</v>
      </c>
      <c r="DB66" s="16">
        <v>0.27410000000000001</v>
      </c>
      <c r="DC66" s="16">
        <v>0.27410000000000001</v>
      </c>
      <c r="DD66" s="16">
        <v>0.27410000000000001</v>
      </c>
      <c r="DE66" s="16">
        <v>0.27410000000000001</v>
      </c>
      <c r="DF66" s="16">
        <v>0.27410000000000001</v>
      </c>
      <c r="DG66" s="16">
        <v>0.27410000000000001</v>
      </c>
      <c r="DH66" s="16">
        <v>0.27410000000000001</v>
      </c>
      <c r="DI66" s="16">
        <v>0.27410000000000001</v>
      </c>
      <c r="DJ66" s="16">
        <v>0.27410000000000001</v>
      </c>
      <c r="DK66" s="16">
        <v>0.27410000000000001</v>
      </c>
      <c r="DL66" s="16">
        <v>0.27410000000000001</v>
      </c>
      <c r="DM66" s="16">
        <v>0.27410000000000001</v>
      </c>
      <c r="DN66" s="16">
        <v>0.27410000000000001</v>
      </c>
      <c r="DO66" s="16">
        <v>0.27410000000000001</v>
      </c>
      <c r="DP66" s="16">
        <v>0.27410000000000001</v>
      </c>
      <c r="DQ66" s="16">
        <v>0.27410000000000001</v>
      </c>
      <c r="DR66" s="16">
        <v>0.27410000000000001</v>
      </c>
      <c r="DS66" s="16">
        <v>0.27410000000000001</v>
      </c>
      <c r="DT66" s="16">
        <v>0.27410000000000001</v>
      </c>
      <c r="DU66" s="16">
        <v>0.27410000000000001</v>
      </c>
      <c r="DV66" s="16">
        <v>0.27410000000000001</v>
      </c>
      <c r="DW66" s="16">
        <v>0.27410000000000001</v>
      </c>
      <c r="DX66" s="16">
        <v>0.27410000000000001</v>
      </c>
      <c r="DY66" s="16">
        <v>0.27410000000000001</v>
      </c>
      <c r="DZ66" s="16">
        <v>0.27410000000000001</v>
      </c>
      <c r="EA66" s="16">
        <v>0.27410000000000001</v>
      </c>
      <c r="EB66" s="16">
        <v>0.27410000000000001</v>
      </c>
      <c r="EC66" s="16">
        <v>0.27410000000000001</v>
      </c>
      <c r="ED66" s="16">
        <v>0.27410000000000001</v>
      </c>
      <c r="EE66" s="16">
        <v>0.27410000000000001</v>
      </c>
      <c r="EF66" s="16">
        <v>0.27410000000000001</v>
      </c>
      <c r="EG66" s="16">
        <v>0.27410000000000001</v>
      </c>
      <c r="EH66" s="16">
        <v>0.27410000000000001</v>
      </c>
      <c r="EI66" s="16">
        <v>0.27410000000000001</v>
      </c>
      <c r="EJ66" s="16">
        <v>0.27410000000000001</v>
      </c>
      <c r="EK66" s="16">
        <v>0.27410000000000001</v>
      </c>
      <c r="EL66" s="16">
        <v>0.27410000000000001</v>
      </c>
      <c r="EM66" s="16">
        <v>0.27410000000000001</v>
      </c>
      <c r="EN66" s="16">
        <v>0.27410000000000001</v>
      </c>
      <c r="EO66" s="16">
        <v>0.27410000000000001</v>
      </c>
      <c r="EP66" s="16">
        <v>0.27410000000000001</v>
      </c>
      <c r="EQ66" s="16">
        <v>0.27410000000000001</v>
      </c>
      <c r="ER66" s="16">
        <v>0.27410000000000001</v>
      </c>
      <c r="ES66" s="16">
        <v>0.27410000000000001</v>
      </c>
      <c r="ET66" s="16">
        <v>0.27410000000000001</v>
      </c>
      <c r="EU66" s="16">
        <v>0.27410000000000001</v>
      </c>
      <c r="EV66" s="16">
        <v>0.27410000000000001</v>
      </c>
      <c r="EW66" s="16">
        <v>0.27410000000000001</v>
      </c>
      <c r="EX66" s="16">
        <v>0.27410000000000001</v>
      </c>
      <c r="EY66" s="16">
        <v>0.27410000000000001</v>
      </c>
      <c r="EZ66" s="16">
        <v>0.27410000000000001</v>
      </c>
      <c r="FA66" s="16">
        <v>0.27410000000000001</v>
      </c>
      <c r="FB66" s="16">
        <v>0.27410000000000001</v>
      </c>
      <c r="FC66" s="16">
        <v>0.27410000000000001</v>
      </c>
      <c r="FD66" s="16">
        <v>0.27410000000000001</v>
      </c>
      <c r="FE66" s="16">
        <v>0.27410000000000001</v>
      </c>
      <c r="FF66" s="16">
        <v>0.27410000000000001</v>
      </c>
      <c r="FG66" s="16">
        <v>0.27410000000000001</v>
      </c>
      <c r="FH66" s="16">
        <v>0.27410000000000001</v>
      </c>
      <c r="FI66" s="16">
        <v>0.27410000000000001</v>
      </c>
      <c r="FJ66" s="16">
        <v>0.27410000000000001</v>
      </c>
      <c r="FK66" s="16">
        <v>0.27410000000000001</v>
      </c>
      <c r="FL66" s="16">
        <v>0.27410000000000001</v>
      </c>
      <c r="FM66" s="16">
        <v>0.27410000000000001</v>
      </c>
      <c r="FN66" s="16">
        <v>0.27410000000000001</v>
      </c>
      <c r="FO66" s="16">
        <v>0.27410000000000001</v>
      </c>
      <c r="FP66" s="16">
        <v>0.27410000000000001</v>
      </c>
      <c r="FQ66" s="16">
        <v>0.27410000000000001</v>
      </c>
      <c r="FR66" s="16">
        <v>0.27410000000000001</v>
      </c>
      <c r="FS66" s="16">
        <v>0.27410000000000001</v>
      </c>
      <c r="FT66" s="16">
        <v>0.27410000000000001</v>
      </c>
      <c r="FU66" s="16">
        <v>0.27410000000000001</v>
      </c>
      <c r="FV66" s="16">
        <v>0.27410000000000001</v>
      </c>
      <c r="FW66" s="16">
        <v>0.27410000000000001</v>
      </c>
      <c r="FX66" s="16">
        <v>0.27410000000000001</v>
      </c>
      <c r="FY66" s="16">
        <v>0.27410000000000001</v>
      </c>
      <c r="FZ66" s="16">
        <v>0.27410000000000001</v>
      </c>
      <c r="GA66" s="16">
        <v>0.27410000000000001</v>
      </c>
      <c r="GB66" s="16">
        <v>0.27410000000000001</v>
      </c>
      <c r="GC66" s="16">
        <v>0.27410000000000001</v>
      </c>
      <c r="GD66" s="16">
        <v>0.27410000000000001</v>
      </c>
      <c r="GE66" s="16">
        <v>0.27410000000000001</v>
      </c>
      <c r="GF66" s="16">
        <v>0.27410000000000001</v>
      </c>
      <c r="GG66" s="16">
        <v>0.27410000000000001</v>
      </c>
      <c r="GH66" s="16">
        <v>0.27410000000000001</v>
      </c>
      <c r="GI66" s="16">
        <v>0.27410000000000001</v>
      </c>
      <c r="GJ66" s="16">
        <v>0.27410000000000001</v>
      </c>
      <c r="GK66" s="16">
        <v>0.27410000000000001</v>
      </c>
      <c r="GL66" s="16">
        <v>0.27410000000000001</v>
      </c>
      <c r="GM66" s="16">
        <v>0.27410000000000001</v>
      </c>
      <c r="GN66" s="16">
        <v>0.27410000000000001</v>
      </c>
      <c r="GO66" s="16">
        <v>0.27410000000000001</v>
      </c>
      <c r="GP66" s="16">
        <v>0.27410000000000001</v>
      </c>
      <c r="GQ66" s="16">
        <v>0.27410000000000001</v>
      </c>
    </row>
    <row r="67" spans="1:199" x14ac:dyDescent="0.2">
      <c r="A67" s="16">
        <v>66</v>
      </c>
      <c r="B67" s="16">
        <v>1</v>
      </c>
      <c r="C67" s="16">
        <v>1</v>
      </c>
      <c r="D67" s="16">
        <v>1</v>
      </c>
      <c r="E67" s="16">
        <v>1</v>
      </c>
      <c r="F67" s="16">
        <v>0.99109999999999998</v>
      </c>
      <c r="G67" s="16">
        <v>1.0795999999999999</v>
      </c>
      <c r="H67" s="16">
        <v>1.0680000000000001</v>
      </c>
      <c r="I67" s="16">
        <v>1.0167999999999999</v>
      </c>
      <c r="J67" s="16">
        <v>0.98440000000000005</v>
      </c>
      <c r="K67" s="16">
        <v>0.9516</v>
      </c>
      <c r="L67" s="16">
        <v>0.91830000000000001</v>
      </c>
      <c r="M67" s="16">
        <v>0.90259999999999996</v>
      </c>
      <c r="N67" s="16">
        <v>0.88629999999999998</v>
      </c>
      <c r="O67" s="16">
        <v>0.86970000000000003</v>
      </c>
      <c r="P67" s="16">
        <v>0.85309999999999997</v>
      </c>
      <c r="Q67" s="16">
        <v>0.8367</v>
      </c>
      <c r="R67" s="16">
        <v>0.82069999999999999</v>
      </c>
      <c r="S67" s="16">
        <v>0.80520000000000003</v>
      </c>
      <c r="T67" s="16">
        <v>0.79020000000000001</v>
      </c>
      <c r="U67" s="16">
        <v>0.7762</v>
      </c>
      <c r="V67" s="16">
        <v>0.76270000000000004</v>
      </c>
      <c r="W67" s="16">
        <v>0.74990000000000001</v>
      </c>
      <c r="X67" s="16">
        <v>0.73780000000000001</v>
      </c>
      <c r="Y67" s="16">
        <v>0.72660000000000002</v>
      </c>
      <c r="Z67" s="16">
        <v>0.71619999999999995</v>
      </c>
      <c r="AA67" s="16">
        <v>0.70650000000000002</v>
      </c>
      <c r="AB67" s="16">
        <v>0.69740000000000002</v>
      </c>
      <c r="AC67" s="16">
        <v>0.68869999999999998</v>
      </c>
      <c r="AD67" s="16">
        <v>0.68010000000000004</v>
      </c>
      <c r="AE67" s="16">
        <v>0.67169999999999996</v>
      </c>
      <c r="AF67" s="16">
        <v>0.66339999999999999</v>
      </c>
      <c r="AG67" s="16">
        <v>0.65510000000000002</v>
      </c>
      <c r="AH67" s="16">
        <v>0.64700000000000002</v>
      </c>
      <c r="AI67" s="16">
        <v>0.63900000000000001</v>
      </c>
      <c r="AJ67" s="16">
        <v>0.63109999999999999</v>
      </c>
      <c r="AK67" s="16">
        <v>0.62319999999999998</v>
      </c>
      <c r="AL67" s="16">
        <v>0.61550000000000005</v>
      </c>
      <c r="AM67" s="16">
        <v>0.6079</v>
      </c>
      <c r="AN67" s="16">
        <v>0.60029999999999994</v>
      </c>
      <c r="AO67" s="16">
        <v>0.59289999999999998</v>
      </c>
      <c r="AP67" s="16">
        <v>0.58550000000000002</v>
      </c>
      <c r="AQ67" s="16">
        <v>0.57830000000000004</v>
      </c>
      <c r="AR67" s="16">
        <v>0.57110000000000005</v>
      </c>
      <c r="AS67" s="16">
        <v>0.56399999999999995</v>
      </c>
      <c r="AT67" s="16">
        <v>0.55700000000000005</v>
      </c>
      <c r="AU67" s="16">
        <v>0.55010000000000003</v>
      </c>
      <c r="AV67" s="16">
        <v>0.54320000000000002</v>
      </c>
      <c r="AW67" s="16">
        <v>0.53649999999999998</v>
      </c>
      <c r="AX67" s="16">
        <v>0.52980000000000005</v>
      </c>
      <c r="AY67" s="16">
        <v>0.5232</v>
      </c>
      <c r="AZ67" s="16">
        <v>0.51670000000000005</v>
      </c>
      <c r="BA67" s="16">
        <v>0.51029999999999998</v>
      </c>
      <c r="BB67" s="16">
        <v>0.504</v>
      </c>
      <c r="BC67" s="16">
        <v>0.49769999999999998</v>
      </c>
      <c r="BD67" s="16">
        <v>0.49149999999999999</v>
      </c>
      <c r="BE67" s="16">
        <v>0.4854</v>
      </c>
      <c r="BF67" s="16">
        <v>0.47939999999999999</v>
      </c>
      <c r="BG67" s="16">
        <v>0.47339999999999999</v>
      </c>
      <c r="BH67" s="16">
        <v>0.46760000000000002</v>
      </c>
      <c r="BI67" s="16">
        <v>0.4617</v>
      </c>
      <c r="BJ67" s="16">
        <v>0.45600000000000002</v>
      </c>
      <c r="BK67" s="16">
        <v>0.45029999999999998</v>
      </c>
      <c r="BL67" s="16">
        <v>0.44469999999999998</v>
      </c>
      <c r="BM67" s="16">
        <v>0.43919999999999998</v>
      </c>
      <c r="BN67" s="16">
        <v>0.43369999999999997</v>
      </c>
      <c r="BO67" s="16">
        <v>0.4284</v>
      </c>
      <c r="BP67" s="16">
        <v>0.42299999999999999</v>
      </c>
      <c r="BQ67" s="16">
        <v>0.4178</v>
      </c>
      <c r="BR67" s="16">
        <v>0.41260000000000002</v>
      </c>
      <c r="BS67" s="16">
        <v>0.40739999999999998</v>
      </c>
      <c r="BT67" s="16">
        <v>0.40239999999999998</v>
      </c>
      <c r="BU67" s="16">
        <v>0.39739999999999998</v>
      </c>
      <c r="BV67" s="16">
        <v>0.39240000000000003</v>
      </c>
      <c r="BW67" s="16">
        <v>0.38750000000000001</v>
      </c>
      <c r="BX67" s="16">
        <v>0.38269999999999998</v>
      </c>
      <c r="BY67" s="16">
        <v>0.378</v>
      </c>
      <c r="BZ67" s="16">
        <v>0.37330000000000002</v>
      </c>
      <c r="CA67" s="16">
        <v>0.36859999999999998</v>
      </c>
      <c r="CB67" s="16">
        <v>0.36399999999999999</v>
      </c>
      <c r="CC67" s="16">
        <v>0.35949999999999999</v>
      </c>
      <c r="CD67" s="16">
        <v>0.35499999999999998</v>
      </c>
      <c r="CE67" s="16">
        <v>0.35060000000000002</v>
      </c>
      <c r="CF67" s="16">
        <v>0.34620000000000001</v>
      </c>
      <c r="CG67" s="16">
        <v>0.34189999999999998</v>
      </c>
      <c r="CH67" s="16">
        <v>0.3377</v>
      </c>
      <c r="CI67" s="16">
        <v>0.33350000000000002</v>
      </c>
      <c r="CJ67" s="16">
        <v>0.32929999999999998</v>
      </c>
      <c r="CK67" s="16">
        <v>0.32519999999999999</v>
      </c>
      <c r="CL67" s="16">
        <v>0.32119999999999999</v>
      </c>
      <c r="CM67" s="16">
        <v>0.31719999999999998</v>
      </c>
      <c r="CN67" s="16">
        <v>0.31319999999999998</v>
      </c>
      <c r="CO67" s="16">
        <v>0.30930000000000002</v>
      </c>
      <c r="CP67" s="16">
        <v>0.30549999999999999</v>
      </c>
      <c r="CQ67" s="16">
        <v>0.30170000000000002</v>
      </c>
      <c r="CR67" s="16">
        <v>0.2979</v>
      </c>
      <c r="CS67" s="16">
        <v>0.29420000000000002</v>
      </c>
      <c r="CT67" s="16">
        <v>0.29049999999999998</v>
      </c>
      <c r="CU67" s="16">
        <v>0.28689999999999999</v>
      </c>
      <c r="CV67" s="16">
        <v>0.2833</v>
      </c>
      <c r="CW67" s="16">
        <v>0.27979999999999999</v>
      </c>
      <c r="CX67" s="16">
        <v>0.27629999999999999</v>
      </c>
      <c r="CY67" s="16">
        <v>0.27629999999999999</v>
      </c>
      <c r="CZ67" s="16">
        <v>0.27629999999999999</v>
      </c>
      <c r="DA67" s="16">
        <v>0.27629999999999999</v>
      </c>
      <c r="DB67" s="16">
        <v>0.27629999999999999</v>
      </c>
      <c r="DC67" s="16">
        <v>0.27629999999999999</v>
      </c>
      <c r="DD67" s="16">
        <v>0.27629999999999999</v>
      </c>
      <c r="DE67" s="16">
        <v>0.27629999999999999</v>
      </c>
      <c r="DF67" s="16">
        <v>0.27629999999999999</v>
      </c>
      <c r="DG67" s="16">
        <v>0.27629999999999999</v>
      </c>
      <c r="DH67" s="16">
        <v>0.27629999999999999</v>
      </c>
      <c r="DI67" s="16">
        <v>0.27629999999999999</v>
      </c>
      <c r="DJ67" s="16">
        <v>0.27629999999999999</v>
      </c>
      <c r="DK67" s="16">
        <v>0.27629999999999999</v>
      </c>
      <c r="DL67" s="16">
        <v>0.27629999999999999</v>
      </c>
      <c r="DM67" s="16">
        <v>0.27629999999999999</v>
      </c>
      <c r="DN67" s="16">
        <v>0.27629999999999999</v>
      </c>
      <c r="DO67" s="16">
        <v>0.27629999999999999</v>
      </c>
      <c r="DP67" s="16">
        <v>0.27629999999999999</v>
      </c>
      <c r="DQ67" s="16">
        <v>0.27629999999999999</v>
      </c>
      <c r="DR67" s="16">
        <v>0.27629999999999999</v>
      </c>
      <c r="DS67" s="16">
        <v>0.27629999999999999</v>
      </c>
      <c r="DT67" s="16">
        <v>0.27629999999999999</v>
      </c>
      <c r="DU67" s="16">
        <v>0.27629999999999999</v>
      </c>
      <c r="DV67" s="16">
        <v>0.27629999999999999</v>
      </c>
      <c r="DW67" s="16">
        <v>0.27629999999999999</v>
      </c>
      <c r="DX67" s="16">
        <v>0.27629999999999999</v>
      </c>
      <c r="DY67" s="16">
        <v>0.27629999999999999</v>
      </c>
      <c r="DZ67" s="16">
        <v>0.27629999999999999</v>
      </c>
      <c r="EA67" s="16">
        <v>0.27629999999999999</v>
      </c>
      <c r="EB67" s="16">
        <v>0.27629999999999999</v>
      </c>
      <c r="EC67" s="16">
        <v>0.27629999999999999</v>
      </c>
      <c r="ED67" s="16">
        <v>0.27629999999999999</v>
      </c>
      <c r="EE67" s="16">
        <v>0.27629999999999999</v>
      </c>
      <c r="EF67" s="16">
        <v>0.27629999999999999</v>
      </c>
      <c r="EG67" s="16">
        <v>0.27629999999999999</v>
      </c>
      <c r="EH67" s="16">
        <v>0.27629999999999999</v>
      </c>
      <c r="EI67" s="16">
        <v>0.27629999999999999</v>
      </c>
      <c r="EJ67" s="16">
        <v>0.27629999999999999</v>
      </c>
      <c r="EK67" s="16">
        <v>0.27629999999999999</v>
      </c>
      <c r="EL67" s="16">
        <v>0.27629999999999999</v>
      </c>
      <c r="EM67" s="16">
        <v>0.27629999999999999</v>
      </c>
      <c r="EN67" s="16">
        <v>0.27629999999999999</v>
      </c>
      <c r="EO67" s="16">
        <v>0.27629999999999999</v>
      </c>
      <c r="EP67" s="16">
        <v>0.27629999999999999</v>
      </c>
      <c r="EQ67" s="16">
        <v>0.27629999999999999</v>
      </c>
      <c r="ER67" s="16">
        <v>0.27629999999999999</v>
      </c>
      <c r="ES67" s="16">
        <v>0.27629999999999999</v>
      </c>
      <c r="ET67" s="16">
        <v>0.27629999999999999</v>
      </c>
      <c r="EU67" s="16">
        <v>0.27629999999999999</v>
      </c>
      <c r="EV67" s="16">
        <v>0.27629999999999999</v>
      </c>
      <c r="EW67" s="16">
        <v>0.27629999999999999</v>
      </c>
      <c r="EX67" s="16">
        <v>0.27629999999999999</v>
      </c>
      <c r="EY67" s="16">
        <v>0.27629999999999999</v>
      </c>
      <c r="EZ67" s="16">
        <v>0.27629999999999999</v>
      </c>
      <c r="FA67" s="16">
        <v>0.27629999999999999</v>
      </c>
      <c r="FB67" s="16">
        <v>0.27629999999999999</v>
      </c>
      <c r="FC67" s="16">
        <v>0.27629999999999999</v>
      </c>
      <c r="FD67" s="16">
        <v>0.27629999999999999</v>
      </c>
      <c r="FE67" s="16">
        <v>0.27629999999999999</v>
      </c>
      <c r="FF67" s="16">
        <v>0.27629999999999999</v>
      </c>
      <c r="FG67" s="16">
        <v>0.27629999999999999</v>
      </c>
      <c r="FH67" s="16">
        <v>0.27629999999999999</v>
      </c>
      <c r="FI67" s="16">
        <v>0.27629999999999999</v>
      </c>
      <c r="FJ67" s="16">
        <v>0.27629999999999999</v>
      </c>
      <c r="FK67" s="16">
        <v>0.27629999999999999</v>
      </c>
      <c r="FL67" s="16">
        <v>0.27629999999999999</v>
      </c>
      <c r="FM67" s="16">
        <v>0.27629999999999999</v>
      </c>
      <c r="FN67" s="16">
        <v>0.27629999999999999</v>
      </c>
      <c r="FO67" s="16">
        <v>0.27629999999999999</v>
      </c>
      <c r="FP67" s="16">
        <v>0.27629999999999999</v>
      </c>
      <c r="FQ67" s="16">
        <v>0.27629999999999999</v>
      </c>
      <c r="FR67" s="16">
        <v>0.27629999999999999</v>
      </c>
      <c r="FS67" s="16">
        <v>0.27629999999999999</v>
      </c>
      <c r="FT67" s="16">
        <v>0.27629999999999999</v>
      </c>
      <c r="FU67" s="16">
        <v>0.27629999999999999</v>
      </c>
      <c r="FV67" s="16">
        <v>0.27629999999999999</v>
      </c>
      <c r="FW67" s="16">
        <v>0.27629999999999999</v>
      </c>
      <c r="FX67" s="16">
        <v>0.27629999999999999</v>
      </c>
      <c r="FY67" s="16">
        <v>0.27629999999999999</v>
      </c>
      <c r="FZ67" s="16">
        <v>0.27629999999999999</v>
      </c>
      <c r="GA67" s="16">
        <v>0.27629999999999999</v>
      </c>
      <c r="GB67" s="16">
        <v>0.27629999999999999</v>
      </c>
      <c r="GC67" s="16">
        <v>0.27629999999999999</v>
      </c>
      <c r="GD67" s="16">
        <v>0.27629999999999999</v>
      </c>
      <c r="GE67" s="16">
        <v>0.27629999999999999</v>
      </c>
      <c r="GF67" s="16">
        <v>0.27629999999999999</v>
      </c>
      <c r="GG67" s="16">
        <v>0.27629999999999999</v>
      </c>
      <c r="GH67" s="16">
        <v>0.27629999999999999</v>
      </c>
      <c r="GI67" s="16">
        <v>0.27629999999999999</v>
      </c>
      <c r="GJ67" s="16">
        <v>0.27629999999999999</v>
      </c>
      <c r="GK67" s="16">
        <v>0.27629999999999999</v>
      </c>
      <c r="GL67" s="16">
        <v>0.27629999999999999</v>
      </c>
      <c r="GM67" s="16">
        <v>0.27629999999999999</v>
      </c>
      <c r="GN67" s="16">
        <v>0.27629999999999999</v>
      </c>
      <c r="GO67" s="16">
        <v>0.27629999999999999</v>
      </c>
      <c r="GP67" s="16">
        <v>0.27629999999999999</v>
      </c>
      <c r="GQ67" s="16">
        <v>0.27629999999999999</v>
      </c>
    </row>
    <row r="68" spans="1:199" x14ac:dyDescent="0.2">
      <c r="A68" s="16">
        <v>67</v>
      </c>
      <c r="B68" s="16">
        <v>1</v>
      </c>
      <c r="C68" s="16">
        <v>1</v>
      </c>
      <c r="D68" s="16">
        <v>1</v>
      </c>
      <c r="E68" s="16">
        <v>1</v>
      </c>
      <c r="F68" s="16">
        <v>0.99129999999999996</v>
      </c>
      <c r="G68" s="16">
        <v>1.0803</v>
      </c>
      <c r="H68" s="16">
        <v>1.0691999999999999</v>
      </c>
      <c r="I68" s="16">
        <v>1.0186999999999999</v>
      </c>
      <c r="J68" s="16">
        <v>0.98709999999999998</v>
      </c>
      <c r="K68" s="16">
        <v>0.95489999999999997</v>
      </c>
      <c r="L68" s="16">
        <v>0.92230000000000001</v>
      </c>
      <c r="M68" s="16">
        <v>0.90759999999999996</v>
      </c>
      <c r="N68" s="16">
        <v>0.89190000000000003</v>
      </c>
      <c r="O68" s="16">
        <v>0.87580000000000002</v>
      </c>
      <c r="P68" s="16">
        <v>0.85929999999999995</v>
      </c>
      <c r="Q68" s="16">
        <v>0.84299999999999997</v>
      </c>
      <c r="R68" s="16">
        <v>0.82679999999999998</v>
      </c>
      <c r="S68" s="16">
        <v>0.81110000000000004</v>
      </c>
      <c r="T68" s="16">
        <v>0.79600000000000004</v>
      </c>
      <c r="U68" s="16">
        <v>0.78180000000000005</v>
      </c>
      <c r="V68" s="16">
        <v>0.76819999999999999</v>
      </c>
      <c r="W68" s="16">
        <v>0.75529999999999997</v>
      </c>
      <c r="X68" s="16">
        <v>0.74319999999999997</v>
      </c>
      <c r="Y68" s="16">
        <v>0.73199999999999998</v>
      </c>
      <c r="Z68" s="16">
        <v>0.72150000000000003</v>
      </c>
      <c r="AA68" s="16">
        <v>0.7117</v>
      </c>
      <c r="AB68" s="16">
        <v>0.70250000000000001</v>
      </c>
      <c r="AC68" s="16">
        <v>0.69379999999999997</v>
      </c>
      <c r="AD68" s="16">
        <v>0.68520000000000003</v>
      </c>
      <c r="AE68" s="16">
        <v>0.67669999999999997</v>
      </c>
      <c r="AF68" s="16">
        <v>0.66830000000000001</v>
      </c>
      <c r="AG68" s="16">
        <v>0.66</v>
      </c>
      <c r="AH68" s="16">
        <v>0.65180000000000005</v>
      </c>
      <c r="AI68" s="16">
        <v>0.64380000000000004</v>
      </c>
      <c r="AJ68" s="16">
        <v>0.63580000000000003</v>
      </c>
      <c r="AK68" s="16">
        <v>0.62790000000000001</v>
      </c>
      <c r="AL68" s="16">
        <v>0.62009999999999998</v>
      </c>
      <c r="AM68" s="16">
        <v>0.61240000000000006</v>
      </c>
      <c r="AN68" s="16">
        <v>0.6048</v>
      </c>
      <c r="AO68" s="16">
        <v>0.59730000000000005</v>
      </c>
      <c r="AP68" s="16">
        <v>0.58989999999999998</v>
      </c>
      <c r="AQ68" s="16">
        <v>0.58260000000000001</v>
      </c>
      <c r="AR68" s="16">
        <v>0.57540000000000002</v>
      </c>
      <c r="AS68" s="16">
        <v>0.56820000000000004</v>
      </c>
      <c r="AT68" s="16">
        <v>0.56120000000000003</v>
      </c>
      <c r="AU68" s="16">
        <v>0.55420000000000003</v>
      </c>
      <c r="AV68" s="16">
        <v>0.54730000000000001</v>
      </c>
      <c r="AW68" s="16">
        <v>0.54059999999999997</v>
      </c>
      <c r="AX68" s="16">
        <v>0.53380000000000005</v>
      </c>
      <c r="AY68" s="16">
        <v>0.5272</v>
      </c>
      <c r="AZ68" s="16">
        <v>0.52070000000000005</v>
      </c>
      <c r="BA68" s="16">
        <v>0.51419999999999999</v>
      </c>
      <c r="BB68" s="16">
        <v>0.50780000000000003</v>
      </c>
      <c r="BC68" s="16">
        <v>0.50149999999999995</v>
      </c>
      <c r="BD68" s="16">
        <v>0.49530000000000002</v>
      </c>
      <c r="BE68" s="16">
        <v>0.48909999999999998</v>
      </c>
      <c r="BF68" s="16">
        <v>0.48309999999999997</v>
      </c>
      <c r="BG68" s="16">
        <v>0.47710000000000002</v>
      </c>
      <c r="BH68" s="16">
        <v>0.47110000000000002</v>
      </c>
      <c r="BI68" s="16">
        <v>0.46529999999999999</v>
      </c>
      <c r="BJ68" s="16">
        <v>0.45950000000000002</v>
      </c>
      <c r="BK68" s="16">
        <v>0.45379999999999998</v>
      </c>
      <c r="BL68" s="16">
        <v>0.44819999999999999</v>
      </c>
      <c r="BM68" s="16">
        <v>0.44259999999999999</v>
      </c>
      <c r="BN68" s="16">
        <v>0.43709999999999999</v>
      </c>
      <c r="BO68" s="16">
        <v>0.43169999999999997</v>
      </c>
      <c r="BP68" s="16">
        <v>0.42630000000000001</v>
      </c>
      <c r="BQ68" s="16">
        <v>0.42099999999999999</v>
      </c>
      <c r="BR68" s="16">
        <v>0.4158</v>
      </c>
      <c r="BS68" s="16">
        <v>0.41060000000000002</v>
      </c>
      <c r="BT68" s="16">
        <v>0.40550000000000003</v>
      </c>
      <c r="BU68" s="16">
        <v>0.40039999999999998</v>
      </c>
      <c r="BV68" s="16">
        <v>0.39550000000000002</v>
      </c>
      <c r="BW68" s="16">
        <v>0.3906</v>
      </c>
      <c r="BX68" s="16">
        <v>0.38569999999999999</v>
      </c>
      <c r="BY68" s="16">
        <v>0.38090000000000002</v>
      </c>
      <c r="BZ68" s="16">
        <v>0.37619999999999998</v>
      </c>
      <c r="CA68" s="16">
        <v>0.3715</v>
      </c>
      <c r="CB68" s="16">
        <v>0.3669</v>
      </c>
      <c r="CC68" s="16">
        <v>0.36230000000000001</v>
      </c>
      <c r="CD68" s="16">
        <v>0.35780000000000001</v>
      </c>
      <c r="CE68" s="16">
        <v>0.3533</v>
      </c>
      <c r="CF68" s="16">
        <v>0.34889999999999999</v>
      </c>
      <c r="CG68" s="16">
        <v>0.34460000000000002</v>
      </c>
      <c r="CH68" s="16">
        <v>0.34029999999999999</v>
      </c>
      <c r="CI68" s="16">
        <v>0.33610000000000001</v>
      </c>
      <c r="CJ68" s="16">
        <v>0.33189999999999997</v>
      </c>
      <c r="CK68" s="16">
        <v>0.32779999999999998</v>
      </c>
      <c r="CL68" s="16">
        <v>0.32369999999999999</v>
      </c>
      <c r="CM68" s="16">
        <v>0.31969999999999998</v>
      </c>
      <c r="CN68" s="16">
        <v>0.31569999999999998</v>
      </c>
      <c r="CO68" s="16">
        <v>0.31169999999999998</v>
      </c>
      <c r="CP68" s="16">
        <v>0.30790000000000001</v>
      </c>
      <c r="CQ68" s="16">
        <v>0.30399999999999999</v>
      </c>
      <c r="CR68" s="16">
        <v>0.30030000000000001</v>
      </c>
      <c r="CS68" s="16">
        <v>0.29649999999999999</v>
      </c>
      <c r="CT68" s="16">
        <v>0.2928</v>
      </c>
      <c r="CU68" s="16">
        <v>0.28920000000000001</v>
      </c>
      <c r="CV68" s="16">
        <v>0.28560000000000002</v>
      </c>
      <c r="CW68" s="16">
        <v>0.28199999999999997</v>
      </c>
      <c r="CX68" s="16">
        <v>0.27850000000000003</v>
      </c>
      <c r="CY68" s="16">
        <v>0.27850000000000003</v>
      </c>
      <c r="CZ68" s="16">
        <v>0.27850000000000003</v>
      </c>
      <c r="DA68" s="16">
        <v>0.27850000000000003</v>
      </c>
      <c r="DB68" s="16">
        <v>0.27850000000000003</v>
      </c>
      <c r="DC68" s="16">
        <v>0.27850000000000003</v>
      </c>
      <c r="DD68" s="16">
        <v>0.27850000000000003</v>
      </c>
      <c r="DE68" s="16">
        <v>0.27850000000000003</v>
      </c>
      <c r="DF68" s="16">
        <v>0.27850000000000003</v>
      </c>
      <c r="DG68" s="16">
        <v>0.27850000000000003</v>
      </c>
      <c r="DH68" s="16">
        <v>0.27850000000000003</v>
      </c>
      <c r="DI68" s="16">
        <v>0.27850000000000003</v>
      </c>
      <c r="DJ68" s="16">
        <v>0.27850000000000003</v>
      </c>
      <c r="DK68" s="16">
        <v>0.27850000000000003</v>
      </c>
      <c r="DL68" s="16">
        <v>0.27850000000000003</v>
      </c>
      <c r="DM68" s="16">
        <v>0.27850000000000003</v>
      </c>
      <c r="DN68" s="16">
        <v>0.27850000000000003</v>
      </c>
      <c r="DO68" s="16">
        <v>0.27850000000000003</v>
      </c>
      <c r="DP68" s="16">
        <v>0.27850000000000003</v>
      </c>
      <c r="DQ68" s="16">
        <v>0.27850000000000003</v>
      </c>
      <c r="DR68" s="16">
        <v>0.27850000000000003</v>
      </c>
      <c r="DS68" s="16">
        <v>0.27850000000000003</v>
      </c>
      <c r="DT68" s="16">
        <v>0.27850000000000003</v>
      </c>
      <c r="DU68" s="16">
        <v>0.27850000000000003</v>
      </c>
      <c r="DV68" s="16">
        <v>0.27850000000000003</v>
      </c>
      <c r="DW68" s="16">
        <v>0.27850000000000003</v>
      </c>
      <c r="DX68" s="16">
        <v>0.27850000000000003</v>
      </c>
      <c r="DY68" s="16">
        <v>0.27850000000000003</v>
      </c>
      <c r="DZ68" s="16">
        <v>0.27850000000000003</v>
      </c>
      <c r="EA68" s="16">
        <v>0.27850000000000003</v>
      </c>
      <c r="EB68" s="16">
        <v>0.27850000000000003</v>
      </c>
      <c r="EC68" s="16">
        <v>0.27850000000000003</v>
      </c>
      <c r="ED68" s="16">
        <v>0.27850000000000003</v>
      </c>
      <c r="EE68" s="16">
        <v>0.27850000000000003</v>
      </c>
      <c r="EF68" s="16">
        <v>0.27850000000000003</v>
      </c>
      <c r="EG68" s="16">
        <v>0.27850000000000003</v>
      </c>
      <c r="EH68" s="16">
        <v>0.27850000000000003</v>
      </c>
      <c r="EI68" s="16">
        <v>0.27850000000000003</v>
      </c>
      <c r="EJ68" s="16">
        <v>0.27850000000000003</v>
      </c>
      <c r="EK68" s="16">
        <v>0.27850000000000003</v>
      </c>
      <c r="EL68" s="16">
        <v>0.27850000000000003</v>
      </c>
      <c r="EM68" s="16">
        <v>0.27850000000000003</v>
      </c>
      <c r="EN68" s="16">
        <v>0.27850000000000003</v>
      </c>
      <c r="EO68" s="16">
        <v>0.27850000000000003</v>
      </c>
      <c r="EP68" s="16">
        <v>0.27850000000000003</v>
      </c>
      <c r="EQ68" s="16">
        <v>0.27850000000000003</v>
      </c>
      <c r="ER68" s="16">
        <v>0.27850000000000003</v>
      </c>
      <c r="ES68" s="16">
        <v>0.27850000000000003</v>
      </c>
      <c r="ET68" s="16">
        <v>0.27850000000000003</v>
      </c>
      <c r="EU68" s="16">
        <v>0.27850000000000003</v>
      </c>
      <c r="EV68" s="16">
        <v>0.27850000000000003</v>
      </c>
      <c r="EW68" s="16">
        <v>0.27850000000000003</v>
      </c>
      <c r="EX68" s="16">
        <v>0.27850000000000003</v>
      </c>
      <c r="EY68" s="16">
        <v>0.27850000000000003</v>
      </c>
      <c r="EZ68" s="16">
        <v>0.27850000000000003</v>
      </c>
      <c r="FA68" s="16">
        <v>0.27850000000000003</v>
      </c>
      <c r="FB68" s="16">
        <v>0.27850000000000003</v>
      </c>
      <c r="FC68" s="16">
        <v>0.27850000000000003</v>
      </c>
      <c r="FD68" s="16">
        <v>0.27850000000000003</v>
      </c>
      <c r="FE68" s="16">
        <v>0.27850000000000003</v>
      </c>
      <c r="FF68" s="16">
        <v>0.27850000000000003</v>
      </c>
      <c r="FG68" s="16">
        <v>0.27850000000000003</v>
      </c>
      <c r="FH68" s="16">
        <v>0.27850000000000003</v>
      </c>
      <c r="FI68" s="16">
        <v>0.27850000000000003</v>
      </c>
      <c r="FJ68" s="16">
        <v>0.27850000000000003</v>
      </c>
      <c r="FK68" s="16">
        <v>0.27850000000000003</v>
      </c>
      <c r="FL68" s="16">
        <v>0.27850000000000003</v>
      </c>
      <c r="FM68" s="16">
        <v>0.27850000000000003</v>
      </c>
      <c r="FN68" s="16">
        <v>0.27850000000000003</v>
      </c>
      <c r="FO68" s="16">
        <v>0.27850000000000003</v>
      </c>
      <c r="FP68" s="16">
        <v>0.27850000000000003</v>
      </c>
      <c r="FQ68" s="16">
        <v>0.27850000000000003</v>
      </c>
      <c r="FR68" s="16">
        <v>0.27850000000000003</v>
      </c>
      <c r="FS68" s="16">
        <v>0.27850000000000003</v>
      </c>
      <c r="FT68" s="16">
        <v>0.27850000000000003</v>
      </c>
      <c r="FU68" s="16">
        <v>0.27850000000000003</v>
      </c>
      <c r="FV68" s="16">
        <v>0.27850000000000003</v>
      </c>
      <c r="FW68" s="16">
        <v>0.27850000000000003</v>
      </c>
      <c r="FX68" s="16">
        <v>0.27850000000000003</v>
      </c>
      <c r="FY68" s="16">
        <v>0.27850000000000003</v>
      </c>
      <c r="FZ68" s="16">
        <v>0.27850000000000003</v>
      </c>
      <c r="GA68" s="16">
        <v>0.27850000000000003</v>
      </c>
      <c r="GB68" s="16">
        <v>0.27850000000000003</v>
      </c>
      <c r="GC68" s="16">
        <v>0.27850000000000003</v>
      </c>
      <c r="GD68" s="16">
        <v>0.27850000000000003</v>
      </c>
      <c r="GE68" s="16">
        <v>0.27850000000000003</v>
      </c>
      <c r="GF68" s="16">
        <v>0.27850000000000003</v>
      </c>
      <c r="GG68" s="16">
        <v>0.27850000000000003</v>
      </c>
      <c r="GH68" s="16">
        <v>0.27850000000000003</v>
      </c>
      <c r="GI68" s="16">
        <v>0.27850000000000003</v>
      </c>
      <c r="GJ68" s="16">
        <v>0.27850000000000003</v>
      </c>
      <c r="GK68" s="16">
        <v>0.27850000000000003</v>
      </c>
      <c r="GL68" s="16">
        <v>0.27850000000000003</v>
      </c>
      <c r="GM68" s="16">
        <v>0.27850000000000003</v>
      </c>
      <c r="GN68" s="16">
        <v>0.27850000000000003</v>
      </c>
      <c r="GO68" s="16">
        <v>0.27850000000000003</v>
      </c>
      <c r="GP68" s="16">
        <v>0.27850000000000003</v>
      </c>
      <c r="GQ68" s="16">
        <v>0.27850000000000003</v>
      </c>
    </row>
    <row r="69" spans="1:199" x14ac:dyDescent="0.2">
      <c r="A69" s="16">
        <v>68</v>
      </c>
      <c r="B69" s="16">
        <v>1</v>
      </c>
      <c r="C69" s="16">
        <v>1</v>
      </c>
      <c r="D69" s="16">
        <v>1</v>
      </c>
      <c r="E69" s="16">
        <v>1</v>
      </c>
      <c r="F69" s="16">
        <v>0.99129999999999996</v>
      </c>
      <c r="G69" s="16">
        <v>1.0805</v>
      </c>
      <c r="H69" s="16">
        <v>1.0699000000000001</v>
      </c>
      <c r="I69" s="16">
        <v>1.0199</v>
      </c>
      <c r="J69" s="16">
        <v>0.98899999999999999</v>
      </c>
      <c r="K69" s="16">
        <v>0.95750000000000002</v>
      </c>
      <c r="L69" s="16">
        <v>0.92549999999999999</v>
      </c>
      <c r="M69" s="16">
        <v>0.91149999999999998</v>
      </c>
      <c r="N69" s="16">
        <v>0.89670000000000005</v>
      </c>
      <c r="O69" s="16">
        <v>0.88100000000000001</v>
      </c>
      <c r="P69" s="16">
        <v>0.8649</v>
      </c>
      <c r="Q69" s="16">
        <v>0.84870000000000001</v>
      </c>
      <c r="R69" s="16">
        <v>0.83250000000000002</v>
      </c>
      <c r="S69" s="16">
        <v>0.81669999999999998</v>
      </c>
      <c r="T69" s="16">
        <v>0.80130000000000001</v>
      </c>
      <c r="U69" s="16">
        <v>0.78710000000000002</v>
      </c>
      <c r="V69" s="16">
        <v>0.77339999999999998</v>
      </c>
      <c r="W69" s="16">
        <v>0.76039999999999996</v>
      </c>
      <c r="X69" s="16">
        <v>0.74829999999999997</v>
      </c>
      <c r="Y69" s="16">
        <v>0.7369</v>
      </c>
      <c r="Z69" s="16">
        <v>0.72640000000000005</v>
      </c>
      <c r="AA69" s="16">
        <v>0.71660000000000001</v>
      </c>
      <c r="AB69" s="16">
        <v>0.70740000000000003</v>
      </c>
      <c r="AC69" s="16">
        <v>0.69850000000000001</v>
      </c>
      <c r="AD69" s="16">
        <v>0.68989999999999996</v>
      </c>
      <c r="AE69" s="16">
        <v>0.68130000000000002</v>
      </c>
      <c r="AF69" s="16">
        <v>0.67290000000000005</v>
      </c>
      <c r="AG69" s="16">
        <v>0.66459999999999997</v>
      </c>
      <c r="AH69" s="16">
        <v>0.65629999999999999</v>
      </c>
      <c r="AI69" s="16">
        <v>0.6482</v>
      </c>
      <c r="AJ69" s="16">
        <v>0.64019999999999999</v>
      </c>
      <c r="AK69" s="16">
        <v>0.63219999999999998</v>
      </c>
      <c r="AL69" s="16">
        <v>0.62439999999999996</v>
      </c>
      <c r="AM69" s="16">
        <v>0.61670000000000003</v>
      </c>
      <c r="AN69" s="16">
        <v>0.60899999999999999</v>
      </c>
      <c r="AO69" s="16">
        <v>0.60150000000000003</v>
      </c>
      <c r="AP69" s="16">
        <v>0.59399999999999997</v>
      </c>
      <c r="AQ69" s="16">
        <v>0.5867</v>
      </c>
      <c r="AR69" s="16">
        <v>0.57940000000000003</v>
      </c>
      <c r="AS69" s="16">
        <v>0.57220000000000004</v>
      </c>
      <c r="AT69" s="16">
        <v>0.56510000000000005</v>
      </c>
      <c r="AU69" s="16">
        <v>0.55810000000000004</v>
      </c>
      <c r="AV69" s="16">
        <v>0.55120000000000002</v>
      </c>
      <c r="AW69" s="16">
        <v>0.5444</v>
      </c>
      <c r="AX69" s="16">
        <v>0.53759999999999997</v>
      </c>
      <c r="AY69" s="16">
        <v>0.53090000000000004</v>
      </c>
      <c r="AZ69" s="16">
        <v>0.52439999999999998</v>
      </c>
      <c r="BA69" s="16">
        <v>0.51790000000000003</v>
      </c>
      <c r="BB69" s="16">
        <v>0.51139999999999997</v>
      </c>
      <c r="BC69" s="16">
        <v>0.50509999999999999</v>
      </c>
      <c r="BD69" s="16">
        <v>0.49880000000000002</v>
      </c>
      <c r="BE69" s="16">
        <v>0.49259999999999998</v>
      </c>
      <c r="BF69" s="16">
        <v>0.48649999999999999</v>
      </c>
      <c r="BG69" s="16">
        <v>0.48049999999999998</v>
      </c>
      <c r="BH69" s="16">
        <v>0.47449999999999998</v>
      </c>
      <c r="BI69" s="16">
        <v>0.46860000000000002</v>
      </c>
      <c r="BJ69" s="16">
        <v>0.46279999999999999</v>
      </c>
      <c r="BK69" s="16">
        <v>0.45700000000000002</v>
      </c>
      <c r="BL69" s="16">
        <v>0.45140000000000002</v>
      </c>
      <c r="BM69" s="16">
        <v>0.44579999999999997</v>
      </c>
      <c r="BN69" s="16">
        <v>0.44019999999999998</v>
      </c>
      <c r="BO69" s="16">
        <v>0.43480000000000002</v>
      </c>
      <c r="BP69" s="16">
        <v>0.4294</v>
      </c>
      <c r="BQ69" s="16">
        <v>0.42399999999999999</v>
      </c>
      <c r="BR69" s="16">
        <v>0.41880000000000001</v>
      </c>
      <c r="BS69" s="16">
        <v>0.41360000000000002</v>
      </c>
      <c r="BT69" s="16">
        <v>0.40839999999999999</v>
      </c>
      <c r="BU69" s="16">
        <v>0.40329999999999999</v>
      </c>
      <c r="BV69" s="16">
        <v>0.39829999999999999</v>
      </c>
      <c r="BW69" s="16">
        <v>0.39340000000000003</v>
      </c>
      <c r="BX69" s="16">
        <v>0.38850000000000001</v>
      </c>
      <c r="BY69" s="16">
        <v>0.38369999999999999</v>
      </c>
      <c r="BZ69" s="16">
        <v>0.37890000000000001</v>
      </c>
      <c r="CA69" s="16">
        <v>0.37419999999999998</v>
      </c>
      <c r="CB69" s="16">
        <v>0.3695</v>
      </c>
      <c r="CC69" s="16">
        <v>0.3649</v>
      </c>
      <c r="CD69" s="16">
        <v>0.3604</v>
      </c>
      <c r="CE69" s="16">
        <v>0.35589999999999999</v>
      </c>
      <c r="CF69" s="16">
        <v>0.35149999999999998</v>
      </c>
      <c r="CG69" s="16">
        <v>0.34710000000000002</v>
      </c>
      <c r="CH69" s="16">
        <v>0.34279999999999999</v>
      </c>
      <c r="CI69" s="16">
        <v>0.33850000000000002</v>
      </c>
      <c r="CJ69" s="16">
        <v>0.33429999999999999</v>
      </c>
      <c r="CK69" s="16">
        <v>0.33019999999999999</v>
      </c>
      <c r="CL69" s="16">
        <v>0.3261</v>
      </c>
      <c r="CM69" s="16">
        <v>0.32200000000000001</v>
      </c>
      <c r="CN69" s="16">
        <v>0.318</v>
      </c>
      <c r="CO69" s="16">
        <v>0.314</v>
      </c>
      <c r="CP69" s="16">
        <v>0.31009999999999999</v>
      </c>
      <c r="CQ69" s="16">
        <v>0.30630000000000002</v>
      </c>
      <c r="CR69" s="16">
        <v>0.30249999999999999</v>
      </c>
      <c r="CS69" s="16">
        <v>0.29870000000000002</v>
      </c>
      <c r="CT69" s="16">
        <v>0.29499999999999998</v>
      </c>
      <c r="CU69" s="16">
        <v>0.2913</v>
      </c>
      <c r="CV69" s="16">
        <v>0.28770000000000001</v>
      </c>
      <c r="CW69" s="16">
        <v>0.28410000000000002</v>
      </c>
      <c r="CX69" s="16">
        <v>0.28060000000000002</v>
      </c>
      <c r="CY69" s="16">
        <v>0.28060000000000002</v>
      </c>
      <c r="CZ69" s="16">
        <v>0.28060000000000002</v>
      </c>
      <c r="DA69" s="16">
        <v>0.28060000000000002</v>
      </c>
      <c r="DB69" s="16">
        <v>0.28060000000000002</v>
      </c>
      <c r="DC69" s="16">
        <v>0.28060000000000002</v>
      </c>
      <c r="DD69" s="16">
        <v>0.28060000000000002</v>
      </c>
      <c r="DE69" s="16">
        <v>0.28060000000000002</v>
      </c>
      <c r="DF69" s="16">
        <v>0.28060000000000002</v>
      </c>
      <c r="DG69" s="16">
        <v>0.28060000000000002</v>
      </c>
      <c r="DH69" s="16">
        <v>0.28060000000000002</v>
      </c>
      <c r="DI69" s="16">
        <v>0.28060000000000002</v>
      </c>
      <c r="DJ69" s="16">
        <v>0.28060000000000002</v>
      </c>
      <c r="DK69" s="16">
        <v>0.28060000000000002</v>
      </c>
      <c r="DL69" s="16">
        <v>0.28060000000000002</v>
      </c>
      <c r="DM69" s="16">
        <v>0.28060000000000002</v>
      </c>
      <c r="DN69" s="16">
        <v>0.28060000000000002</v>
      </c>
      <c r="DO69" s="16">
        <v>0.28060000000000002</v>
      </c>
      <c r="DP69" s="16">
        <v>0.28060000000000002</v>
      </c>
      <c r="DQ69" s="16">
        <v>0.28060000000000002</v>
      </c>
      <c r="DR69" s="16">
        <v>0.28060000000000002</v>
      </c>
      <c r="DS69" s="16">
        <v>0.28060000000000002</v>
      </c>
      <c r="DT69" s="16">
        <v>0.28060000000000002</v>
      </c>
      <c r="DU69" s="16">
        <v>0.28060000000000002</v>
      </c>
      <c r="DV69" s="16">
        <v>0.28060000000000002</v>
      </c>
      <c r="DW69" s="16">
        <v>0.28060000000000002</v>
      </c>
      <c r="DX69" s="16">
        <v>0.28060000000000002</v>
      </c>
      <c r="DY69" s="16">
        <v>0.28060000000000002</v>
      </c>
      <c r="DZ69" s="16">
        <v>0.28060000000000002</v>
      </c>
      <c r="EA69" s="16">
        <v>0.28060000000000002</v>
      </c>
      <c r="EB69" s="16">
        <v>0.28060000000000002</v>
      </c>
      <c r="EC69" s="16">
        <v>0.28060000000000002</v>
      </c>
      <c r="ED69" s="16">
        <v>0.28060000000000002</v>
      </c>
      <c r="EE69" s="16">
        <v>0.28060000000000002</v>
      </c>
      <c r="EF69" s="16">
        <v>0.28060000000000002</v>
      </c>
      <c r="EG69" s="16">
        <v>0.28060000000000002</v>
      </c>
      <c r="EH69" s="16">
        <v>0.28060000000000002</v>
      </c>
      <c r="EI69" s="16">
        <v>0.28060000000000002</v>
      </c>
      <c r="EJ69" s="16">
        <v>0.28060000000000002</v>
      </c>
      <c r="EK69" s="16">
        <v>0.28060000000000002</v>
      </c>
      <c r="EL69" s="16">
        <v>0.28060000000000002</v>
      </c>
      <c r="EM69" s="16">
        <v>0.28060000000000002</v>
      </c>
      <c r="EN69" s="16">
        <v>0.28060000000000002</v>
      </c>
      <c r="EO69" s="16">
        <v>0.28060000000000002</v>
      </c>
      <c r="EP69" s="16">
        <v>0.28060000000000002</v>
      </c>
      <c r="EQ69" s="16">
        <v>0.28060000000000002</v>
      </c>
      <c r="ER69" s="16">
        <v>0.28060000000000002</v>
      </c>
      <c r="ES69" s="16">
        <v>0.28060000000000002</v>
      </c>
      <c r="ET69" s="16">
        <v>0.28060000000000002</v>
      </c>
      <c r="EU69" s="16">
        <v>0.28060000000000002</v>
      </c>
      <c r="EV69" s="16">
        <v>0.28060000000000002</v>
      </c>
      <c r="EW69" s="16">
        <v>0.28060000000000002</v>
      </c>
      <c r="EX69" s="16">
        <v>0.28060000000000002</v>
      </c>
      <c r="EY69" s="16">
        <v>0.28060000000000002</v>
      </c>
      <c r="EZ69" s="16">
        <v>0.28060000000000002</v>
      </c>
      <c r="FA69" s="16">
        <v>0.28060000000000002</v>
      </c>
      <c r="FB69" s="16">
        <v>0.28060000000000002</v>
      </c>
      <c r="FC69" s="16">
        <v>0.28060000000000002</v>
      </c>
      <c r="FD69" s="16">
        <v>0.28060000000000002</v>
      </c>
      <c r="FE69" s="16">
        <v>0.28060000000000002</v>
      </c>
      <c r="FF69" s="16">
        <v>0.28060000000000002</v>
      </c>
      <c r="FG69" s="16">
        <v>0.28060000000000002</v>
      </c>
      <c r="FH69" s="16">
        <v>0.28060000000000002</v>
      </c>
      <c r="FI69" s="16">
        <v>0.28060000000000002</v>
      </c>
      <c r="FJ69" s="16">
        <v>0.28060000000000002</v>
      </c>
      <c r="FK69" s="16">
        <v>0.28060000000000002</v>
      </c>
      <c r="FL69" s="16">
        <v>0.28060000000000002</v>
      </c>
      <c r="FM69" s="16">
        <v>0.28060000000000002</v>
      </c>
      <c r="FN69" s="16">
        <v>0.28060000000000002</v>
      </c>
      <c r="FO69" s="16">
        <v>0.28060000000000002</v>
      </c>
      <c r="FP69" s="16">
        <v>0.28060000000000002</v>
      </c>
      <c r="FQ69" s="16">
        <v>0.28060000000000002</v>
      </c>
      <c r="FR69" s="16">
        <v>0.28060000000000002</v>
      </c>
      <c r="FS69" s="16">
        <v>0.28060000000000002</v>
      </c>
      <c r="FT69" s="16">
        <v>0.28060000000000002</v>
      </c>
      <c r="FU69" s="16">
        <v>0.28060000000000002</v>
      </c>
      <c r="FV69" s="16">
        <v>0.28060000000000002</v>
      </c>
      <c r="FW69" s="16">
        <v>0.28060000000000002</v>
      </c>
      <c r="FX69" s="16">
        <v>0.28060000000000002</v>
      </c>
      <c r="FY69" s="16">
        <v>0.28060000000000002</v>
      </c>
      <c r="FZ69" s="16">
        <v>0.28060000000000002</v>
      </c>
      <c r="GA69" s="16">
        <v>0.28060000000000002</v>
      </c>
      <c r="GB69" s="16">
        <v>0.28060000000000002</v>
      </c>
      <c r="GC69" s="16">
        <v>0.28060000000000002</v>
      </c>
      <c r="GD69" s="16">
        <v>0.28060000000000002</v>
      </c>
      <c r="GE69" s="16">
        <v>0.28060000000000002</v>
      </c>
      <c r="GF69" s="16">
        <v>0.28060000000000002</v>
      </c>
      <c r="GG69" s="16">
        <v>0.28060000000000002</v>
      </c>
      <c r="GH69" s="16">
        <v>0.28060000000000002</v>
      </c>
      <c r="GI69" s="16">
        <v>0.28060000000000002</v>
      </c>
      <c r="GJ69" s="16">
        <v>0.28060000000000002</v>
      </c>
      <c r="GK69" s="16">
        <v>0.28060000000000002</v>
      </c>
      <c r="GL69" s="16">
        <v>0.28060000000000002</v>
      </c>
      <c r="GM69" s="16">
        <v>0.28060000000000002</v>
      </c>
      <c r="GN69" s="16">
        <v>0.28060000000000002</v>
      </c>
      <c r="GO69" s="16">
        <v>0.28060000000000002</v>
      </c>
      <c r="GP69" s="16">
        <v>0.28060000000000002</v>
      </c>
      <c r="GQ69" s="16">
        <v>0.28060000000000002</v>
      </c>
    </row>
    <row r="70" spans="1:199" x14ac:dyDescent="0.2">
      <c r="A70" s="16">
        <v>69</v>
      </c>
      <c r="B70" s="16">
        <v>1</v>
      </c>
      <c r="C70" s="16">
        <v>1</v>
      </c>
      <c r="D70" s="16">
        <v>1</v>
      </c>
      <c r="E70" s="16">
        <v>1</v>
      </c>
      <c r="F70" s="16">
        <v>0.99109999999999998</v>
      </c>
      <c r="G70" s="16">
        <v>1.0803</v>
      </c>
      <c r="H70" s="16">
        <v>1.0699000000000001</v>
      </c>
      <c r="I70" s="16">
        <v>1.0204</v>
      </c>
      <c r="J70" s="16">
        <v>0.99</v>
      </c>
      <c r="K70" s="16">
        <v>0.95909999999999995</v>
      </c>
      <c r="L70" s="16">
        <v>0.92779999999999996</v>
      </c>
      <c r="M70" s="16">
        <v>0.91439999999999999</v>
      </c>
      <c r="N70" s="16">
        <v>0.9002</v>
      </c>
      <c r="O70" s="16">
        <v>0.88529999999999998</v>
      </c>
      <c r="P70" s="16">
        <v>0.86960000000000004</v>
      </c>
      <c r="Q70" s="16">
        <v>0.85360000000000003</v>
      </c>
      <c r="R70" s="16">
        <v>0.83760000000000001</v>
      </c>
      <c r="S70" s="16">
        <v>0.82169999999999999</v>
      </c>
      <c r="T70" s="16">
        <v>0.80620000000000003</v>
      </c>
      <c r="U70" s="16">
        <v>0.79190000000000005</v>
      </c>
      <c r="V70" s="16">
        <v>0.77810000000000001</v>
      </c>
      <c r="W70" s="16">
        <v>0.7651</v>
      </c>
      <c r="X70" s="16">
        <v>0.75290000000000001</v>
      </c>
      <c r="Y70" s="16">
        <v>0.74150000000000005</v>
      </c>
      <c r="Z70" s="16">
        <v>0.73089999999999999</v>
      </c>
      <c r="AA70" s="16">
        <v>0.72099999999999997</v>
      </c>
      <c r="AB70" s="16">
        <v>0.7117</v>
      </c>
      <c r="AC70" s="16">
        <v>0.70279999999999998</v>
      </c>
      <c r="AD70" s="16">
        <v>0.69410000000000005</v>
      </c>
      <c r="AE70" s="16">
        <v>0.68559999999999999</v>
      </c>
      <c r="AF70" s="16">
        <v>0.67710000000000004</v>
      </c>
      <c r="AG70" s="16">
        <v>0.66869999999999996</v>
      </c>
      <c r="AH70" s="16">
        <v>0.66039999999999999</v>
      </c>
      <c r="AI70" s="16">
        <v>0.65229999999999999</v>
      </c>
      <c r="AJ70" s="16">
        <v>0.64419999999999999</v>
      </c>
      <c r="AK70" s="16">
        <v>0.63619999999999999</v>
      </c>
      <c r="AL70" s="16">
        <v>0.62829999999999997</v>
      </c>
      <c r="AM70" s="16">
        <v>0.62060000000000004</v>
      </c>
      <c r="AN70" s="16">
        <v>0.6129</v>
      </c>
      <c r="AO70" s="16">
        <v>0.60529999999999995</v>
      </c>
      <c r="AP70" s="16">
        <v>0.5978</v>
      </c>
      <c r="AQ70" s="16">
        <v>0.59040000000000004</v>
      </c>
      <c r="AR70" s="16">
        <v>0.58309999999999995</v>
      </c>
      <c r="AS70" s="16">
        <v>0.57589999999999997</v>
      </c>
      <c r="AT70" s="16">
        <v>0.56869999999999998</v>
      </c>
      <c r="AU70" s="16">
        <v>0.56169999999999998</v>
      </c>
      <c r="AV70" s="16">
        <v>0.55469999999999997</v>
      </c>
      <c r="AW70" s="16">
        <v>0.54790000000000005</v>
      </c>
      <c r="AX70" s="16">
        <v>0.54110000000000003</v>
      </c>
      <c r="AY70" s="16">
        <v>0.53439999999999999</v>
      </c>
      <c r="AZ70" s="16">
        <v>0.52769999999999995</v>
      </c>
      <c r="BA70" s="16">
        <v>0.5212</v>
      </c>
      <c r="BB70" s="16">
        <v>0.51470000000000005</v>
      </c>
      <c r="BC70" s="16">
        <v>0.50829999999999997</v>
      </c>
      <c r="BD70" s="16">
        <v>0.502</v>
      </c>
      <c r="BE70" s="16">
        <v>0.49580000000000002</v>
      </c>
      <c r="BF70" s="16">
        <v>0.48970000000000002</v>
      </c>
      <c r="BG70" s="16">
        <v>0.48359999999999997</v>
      </c>
      <c r="BH70" s="16">
        <v>0.47760000000000002</v>
      </c>
      <c r="BI70" s="16">
        <v>0.47170000000000001</v>
      </c>
      <c r="BJ70" s="16">
        <v>0.46579999999999999</v>
      </c>
      <c r="BK70" s="16">
        <v>0.46</v>
      </c>
      <c r="BL70" s="16">
        <v>0.45429999999999998</v>
      </c>
      <c r="BM70" s="16">
        <v>0.44869999999999999</v>
      </c>
      <c r="BN70" s="16">
        <v>0.44309999999999999</v>
      </c>
      <c r="BO70" s="16">
        <v>0.43759999999999999</v>
      </c>
      <c r="BP70" s="16">
        <v>0.43219999999999997</v>
      </c>
      <c r="BQ70" s="16">
        <v>0.42680000000000001</v>
      </c>
      <c r="BR70" s="16">
        <v>0.42149999999999999</v>
      </c>
      <c r="BS70" s="16">
        <v>0.4163</v>
      </c>
      <c r="BT70" s="16">
        <v>0.41110000000000002</v>
      </c>
      <c r="BU70" s="16">
        <v>0.40600000000000003</v>
      </c>
      <c r="BV70" s="16">
        <v>0.40100000000000002</v>
      </c>
      <c r="BW70" s="16">
        <v>0.39600000000000002</v>
      </c>
      <c r="BX70" s="16">
        <v>0.3911</v>
      </c>
      <c r="BY70" s="16">
        <v>0.38619999999999999</v>
      </c>
      <c r="BZ70" s="16">
        <v>0.38140000000000002</v>
      </c>
      <c r="CA70" s="16">
        <v>0.37669999999999998</v>
      </c>
      <c r="CB70" s="16">
        <v>0.372</v>
      </c>
      <c r="CC70" s="16">
        <v>0.3674</v>
      </c>
      <c r="CD70" s="16">
        <v>0.36280000000000001</v>
      </c>
      <c r="CE70" s="16">
        <v>0.35830000000000001</v>
      </c>
      <c r="CF70" s="16">
        <v>0.3538</v>
      </c>
      <c r="CG70" s="16">
        <v>0.34939999999999999</v>
      </c>
      <c r="CH70" s="16">
        <v>0.34510000000000002</v>
      </c>
      <c r="CI70" s="16">
        <v>0.34079999999999999</v>
      </c>
      <c r="CJ70" s="16">
        <v>0.33660000000000001</v>
      </c>
      <c r="CK70" s="16">
        <v>0.33239999999999997</v>
      </c>
      <c r="CL70" s="16">
        <v>0.32819999999999999</v>
      </c>
      <c r="CM70" s="16">
        <v>0.32419999999999999</v>
      </c>
      <c r="CN70" s="16">
        <v>0.3201</v>
      </c>
      <c r="CO70" s="16">
        <v>0.31609999999999999</v>
      </c>
      <c r="CP70" s="16">
        <v>0.31219999999999998</v>
      </c>
      <c r="CQ70" s="16">
        <v>0.30830000000000002</v>
      </c>
      <c r="CR70" s="16">
        <v>0.30449999999999999</v>
      </c>
      <c r="CS70" s="16">
        <v>0.30070000000000002</v>
      </c>
      <c r="CT70" s="16">
        <v>0.29699999999999999</v>
      </c>
      <c r="CU70" s="16">
        <v>0.29330000000000001</v>
      </c>
      <c r="CV70" s="16">
        <v>0.28960000000000002</v>
      </c>
      <c r="CW70" s="16">
        <v>0.28599999999999998</v>
      </c>
      <c r="CX70" s="16">
        <v>0.28249999999999997</v>
      </c>
      <c r="CY70" s="16">
        <v>0.28249999999999997</v>
      </c>
      <c r="CZ70" s="16">
        <v>0.28249999999999997</v>
      </c>
      <c r="DA70" s="16">
        <v>0.28249999999999997</v>
      </c>
      <c r="DB70" s="16">
        <v>0.28249999999999997</v>
      </c>
      <c r="DC70" s="16">
        <v>0.28249999999999997</v>
      </c>
      <c r="DD70" s="16">
        <v>0.28249999999999997</v>
      </c>
      <c r="DE70" s="16">
        <v>0.28249999999999997</v>
      </c>
      <c r="DF70" s="16">
        <v>0.28249999999999997</v>
      </c>
      <c r="DG70" s="16">
        <v>0.28249999999999997</v>
      </c>
      <c r="DH70" s="16">
        <v>0.28249999999999997</v>
      </c>
      <c r="DI70" s="16">
        <v>0.28249999999999997</v>
      </c>
      <c r="DJ70" s="16">
        <v>0.28249999999999997</v>
      </c>
      <c r="DK70" s="16">
        <v>0.28249999999999997</v>
      </c>
      <c r="DL70" s="16">
        <v>0.28249999999999997</v>
      </c>
      <c r="DM70" s="16">
        <v>0.28249999999999997</v>
      </c>
      <c r="DN70" s="16">
        <v>0.28249999999999997</v>
      </c>
      <c r="DO70" s="16">
        <v>0.28249999999999997</v>
      </c>
      <c r="DP70" s="16">
        <v>0.28249999999999997</v>
      </c>
      <c r="DQ70" s="16">
        <v>0.28249999999999997</v>
      </c>
      <c r="DR70" s="16">
        <v>0.28249999999999997</v>
      </c>
      <c r="DS70" s="16">
        <v>0.28249999999999997</v>
      </c>
      <c r="DT70" s="16">
        <v>0.28249999999999997</v>
      </c>
      <c r="DU70" s="16">
        <v>0.28249999999999997</v>
      </c>
      <c r="DV70" s="16">
        <v>0.28249999999999997</v>
      </c>
      <c r="DW70" s="16">
        <v>0.28249999999999997</v>
      </c>
      <c r="DX70" s="16">
        <v>0.28249999999999997</v>
      </c>
      <c r="DY70" s="16">
        <v>0.28249999999999997</v>
      </c>
      <c r="DZ70" s="16">
        <v>0.28249999999999997</v>
      </c>
      <c r="EA70" s="16">
        <v>0.28249999999999997</v>
      </c>
      <c r="EB70" s="16">
        <v>0.28249999999999997</v>
      </c>
      <c r="EC70" s="16">
        <v>0.28249999999999997</v>
      </c>
      <c r="ED70" s="16">
        <v>0.28249999999999997</v>
      </c>
      <c r="EE70" s="16">
        <v>0.28249999999999997</v>
      </c>
      <c r="EF70" s="16">
        <v>0.28249999999999997</v>
      </c>
      <c r="EG70" s="16">
        <v>0.28249999999999997</v>
      </c>
      <c r="EH70" s="16">
        <v>0.28249999999999997</v>
      </c>
      <c r="EI70" s="16">
        <v>0.28249999999999997</v>
      </c>
      <c r="EJ70" s="16">
        <v>0.28249999999999997</v>
      </c>
      <c r="EK70" s="16">
        <v>0.28249999999999997</v>
      </c>
      <c r="EL70" s="16">
        <v>0.28249999999999997</v>
      </c>
      <c r="EM70" s="16">
        <v>0.28249999999999997</v>
      </c>
      <c r="EN70" s="16">
        <v>0.28249999999999997</v>
      </c>
      <c r="EO70" s="16">
        <v>0.28249999999999997</v>
      </c>
      <c r="EP70" s="16">
        <v>0.28249999999999997</v>
      </c>
      <c r="EQ70" s="16">
        <v>0.28249999999999997</v>
      </c>
      <c r="ER70" s="16">
        <v>0.28249999999999997</v>
      </c>
      <c r="ES70" s="16">
        <v>0.28249999999999997</v>
      </c>
      <c r="ET70" s="16">
        <v>0.28249999999999997</v>
      </c>
      <c r="EU70" s="16">
        <v>0.28249999999999997</v>
      </c>
      <c r="EV70" s="16">
        <v>0.28249999999999997</v>
      </c>
      <c r="EW70" s="16">
        <v>0.28249999999999997</v>
      </c>
      <c r="EX70" s="16">
        <v>0.28249999999999997</v>
      </c>
      <c r="EY70" s="16">
        <v>0.28249999999999997</v>
      </c>
      <c r="EZ70" s="16">
        <v>0.28249999999999997</v>
      </c>
      <c r="FA70" s="16">
        <v>0.28249999999999997</v>
      </c>
      <c r="FB70" s="16">
        <v>0.28249999999999997</v>
      </c>
      <c r="FC70" s="16">
        <v>0.28249999999999997</v>
      </c>
      <c r="FD70" s="16">
        <v>0.28249999999999997</v>
      </c>
      <c r="FE70" s="16">
        <v>0.28249999999999997</v>
      </c>
      <c r="FF70" s="16">
        <v>0.28249999999999997</v>
      </c>
      <c r="FG70" s="16">
        <v>0.28249999999999997</v>
      </c>
      <c r="FH70" s="16">
        <v>0.28249999999999997</v>
      </c>
      <c r="FI70" s="16">
        <v>0.28249999999999997</v>
      </c>
      <c r="FJ70" s="16">
        <v>0.28249999999999997</v>
      </c>
      <c r="FK70" s="16">
        <v>0.28249999999999997</v>
      </c>
      <c r="FL70" s="16">
        <v>0.28249999999999997</v>
      </c>
      <c r="FM70" s="16">
        <v>0.28249999999999997</v>
      </c>
      <c r="FN70" s="16">
        <v>0.28249999999999997</v>
      </c>
      <c r="FO70" s="16">
        <v>0.28249999999999997</v>
      </c>
      <c r="FP70" s="16">
        <v>0.28249999999999997</v>
      </c>
      <c r="FQ70" s="16">
        <v>0.28249999999999997</v>
      </c>
      <c r="FR70" s="16">
        <v>0.28249999999999997</v>
      </c>
      <c r="FS70" s="16">
        <v>0.28249999999999997</v>
      </c>
      <c r="FT70" s="16">
        <v>0.28249999999999997</v>
      </c>
      <c r="FU70" s="16">
        <v>0.28249999999999997</v>
      </c>
      <c r="FV70" s="16">
        <v>0.28249999999999997</v>
      </c>
      <c r="FW70" s="16">
        <v>0.28249999999999997</v>
      </c>
      <c r="FX70" s="16">
        <v>0.28249999999999997</v>
      </c>
      <c r="FY70" s="16">
        <v>0.28249999999999997</v>
      </c>
      <c r="FZ70" s="16">
        <v>0.28249999999999997</v>
      </c>
      <c r="GA70" s="16">
        <v>0.28249999999999997</v>
      </c>
      <c r="GB70" s="16">
        <v>0.28249999999999997</v>
      </c>
      <c r="GC70" s="16">
        <v>0.28249999999999997</v>
      </c>
      <c r="GD70" s="16">
        <v>0.28249999999999997</v>
      </c>
      <c r="GE70" s="16">
        <v>0.28249999999999997</v>
      </c>
      <c r="GF70" s="16">
        <v>0.28249999999999997</v>
      </c>
      <c r="GG70" s="16">
        <v>0.28249999999999997</v>
      </c>
      <c r="GH70" s="16">
        <v>0.28249999999999997</v>
      </c>
      <c r="GI70" s="16">
        <v>0.28249999999999997</v>
      </c>
      <c r="GJ70" s="16">
        <v>0.28249999999999997</v>
      </c>
      <c r="GK70" s="16">
        <v>0.28249999999999997</v>
      </c>
      <c r="GL70" s="16">
        <v>0.28249999999999997</v>
      </c>
      <c r="GM70" s="16">
        <v>0.28249999999999997</v>
      </c>
      <c r="GN70" s="16">
        <v>0.28249999999999997</v>
      </c>
      <c r="GO70" s="16">
        <v>0.28249999999999997</v>
      </c>
      <c r="GP70" s="16">
        <v>0.28249999999999997</v>
      </c>
      <c r="GQ70" s="16">
        <v>0.28249999999999997</v>
      </c>
    </row>
    <row r="71" spans="1:199" x14ac:dyDescent="0.2">
      <c r="A71" s="16">
        <v>70</v>
      </c>
      <c r="B71" s="16">
        <v>1</v>
      </c>
      <c r="C71" s="16">
        <v>1</v>
      </c>
      <c r="D71" s="16">
        <v>1</v>
      </c>
      <c r="E71" s="16">
        <v>1</v>
      </c>
      <c r="F71" s="16">
        <v>0.99070000000000003</v>
      </c>
      <c r="G71" s="16">
        <v>1.0795999999999999</v>
      </c>
      <c r="H71" s="16">
        <v>1.0692999999999999</v>
      </c>
      <c r="I71" s="16">
        <v>1.0201</v>
      </c>
      <c r="J71" s="16">
        <v>0.99009999999999998</v>
      </c>
      <c r="K71" s="16">
        <v>0.95979999999999999</v>
      </c>
      <c r="L71" s="16">
        <v>0.92910000000000004</v>
      </c>
      <c r="M71" s="16">
        <v>0.9163</v>
      </c>
      <c r="N71" s="16">
        <v>0.90269999999999995</v>
      </c>
      <c r="O71" s="16">
        <v>0.88839999999999997</v>
      </c>
      <c r="P71" s="16">
        <v>0.87339999999999995</v>
      </c>
      <c r="Q71" s="16">
        <v>0.85770000000000002</v>
      </c>
      <c r="R71" s="16">
        <v>0.84189999999999998</v>
      </c>
      <c r="S71" s="16">
        <v>0.82609999999999995</v>
      </c>
      <c r="T71" s="16">
        <v>0.81040000000000001</v>
      </c>
      <c r="U71" s="16">
        <v>0.79610000000000003</v>
      </c>
      <c r="V71" s="16">
        <v>0.7823</v>
      </c>
      <c r="W71" s="16">
        <v>0.76919999999999999</v>
      </c>
      <c r="X71" s="16">
        <v>0.75690000000000002</v>
      </c>
      <c r="Y71" s="16">
        <v>0.74550000000000005</v>
      </c>
      <c r="Z71" s="16">
        <v>0.7349</v>
      </c>
      <c r="AA71" s="16">
        <v>0.72489999999999999</v>
      </c>
      <c r="AB71" s="16">
        <v>0.71560000000000001</v>
      </c>
      <c r="AC71" s="16">
        <v>0.70669999999999999</v>
      </c>
      <c r="AD71" s="16">
        <v>0.69799999999999995</v>
      </c>
      <c r="AE71" s="16">
        <v>0.68930000000000002</v>
      </c>
      <c r="AF71" s="16">
        <v>0.68079999999999996</v>
      </c>
      <c r="AG71" s="16">
        <v>0.6724</v>
      </c>
      <c r="AH71" s="16">
        <v>0.66410000000000002</v>
      </c>
      <c r="AI71" s="16">
        <v>0.65590000000000004</v>
      </c>
      <c r="AJ71" s="16">
        <v>0.64780000000000004</v>
      </c>
      <c r="AK71" s="16">
        <v>0.63980000000000004</v>
      </c>
      <c r="AL71" s="16">
        <v>0.63190000000000002</v>
      </c>
      <c r="AM71" s="16">
        <v>0.62409999999999999</v>
      </c>
      <c r="AN71" s="16">
        <v>0.61629999999999996</v>
      </c>
      <c r="AO71" s="16">
        <v>0.60870000000000002</v>
      </c>
      <c r="AP71" s="16">
        <v>0.60119999999999996</v>
      </c>
      <c r="AQ71" s="16">
        <v>0.59370000000000001</v>
      </c>
      <c r="AR71" s="16">
        <v>0.58640000000000003</v>
      </c>
      <c r="AS71" s="16">
        <v>0.57909999999999995</v>
      </c>
      <c r="AT71" s="16">
        <v>0.57199999999999995</v>
      </c>
      <c r="AU71" s="16">
        <v>0.56489999999999996</v>
      </c>
      <c r="AV71" s="16">
        <v>0.55789999999999995</v>
      </c>
      <c r="AW71" s="16">
        <v>0.55100000000000005</v>
      </c>
      <c r="AX71" s="16">
        <v>0.54420000000000002</v>
      </c>
      <c r="AY71" s="16">
        <v>0.53739999999999999</v>
      </c>
      <c r="AZ71" s="16">
        <v>0.53080000000000005</v>
      </c>
      <c r="BA71" s="16">
        <v>0.5242</v>
      </c>
      <c r="BB71" s="16">
        <v>0.51770000000000005</v>
      </c>
      <c r="BC71" s="16">
        <v>0.51129999999999998</v>
      </c>
      <c r="BD71" s="16">
        <v>0.505</v>
      </c>
      <c r="BE71" s="16">
        <v>0.49869999999999998</v>
      </c>
      <c r="BF71" s="16">
        <v>0.49249999999999999</v>
      </c>
      <c r="BG71" s="16">
        <v>0.4864</v>
      </c>
      <c r="BH71" s="16">
        <v>0.48039999999999999</v>
      </c>
      <c r="BI71" s="16">
        <v>0.47439999999999999</v>
      </c>
      <c r="BJ71" s="16">
        <v>0.46860000000000002</v>
      </c>
      <c r="BK71" s="16">
        <v>0.4627</v>
      </c>
      <c r="BL71" s="16">
        <v>0.45700000000000002</v>
      </c>
      <c r="BM71" s="16">
        <v>0.45129999999999998</v>
      </c>
      <c r="BN71" s="16">
        <v>0.44569999999999999</v>
      </c>
      <c r="BO71" s="16">
        <v>0.44019999999999998</v>
      </c>
      <c r="BP71" s="16">
        <v>0.43469999999999998</v>
      </c>
      <c r="BQ71" s="16">
        <v>0.4294</v>
      </c>
      <c r="BR71" s="16">
        <v>0.42399999999999999</v>
      </c>
      <c r="BS71" s="16">
        <v>0.41880000000000001</v>
      </c>
      <c r="BT71" s="16">
        <v>0.41360000000000002</v>
      </c>
      <c r="BU71" s="16">
        <v>0.40839999999999999</v>
      </c>
      <c r="BV71" s="16">
        <v>0.40339999999999998</v>
      </c>
      <c r="BW71" s="16">
        <v>0.39839999999999998</v>
      </c>
      <c r="BX71" s="16">
        <v>0.39340000000000003</v>
      </c>
      <c r="BY71" s="16">
        <v>0.38850000000000001</v>
      </c>
      <c r="BZ71" s="16">
        <v>0.38369999999999999</v>
      </c>
      <c r="CA71" s="16">
        <v>0.37890000000000001</v>
      </c>
      <c r="CB71" s="16">
        <v>0.37419999999999998</v>
      </c>
      <c r="CC71" s="16">
        <v>0.36959999999999998</v>
      </c>
      <c r="CD71" s="16">
        <v>0.36499999999999999</v>
      </c>
      <c r="CE71" s="16">
        <v>0.36049999999999999</v>
      </c>
      <c r="CF71" s="16">
        <v>0.35599999999999998</v>
      </c>
      <c r="CG71" s="16">
        <v>0.35160000000000002</v>
      </c>
      <c r="CH71" s="16">
        <v>0.34720000000000001</v>
      </c>
      <c r="CI71" s="16">
        <v>0.34289999999999998</v>
      </c>
      <c r="CJ71" s="16">
        <v>0.33860000000000001</v>
      </c>
      <c r="CK71" s="16">
        <v>0.33439999999999998</v>
      </c>
      <c r="CL71" s="16">
        <v>0.33029999999999998</v>
      </c>
      <c r="CM71" s="16">
        <v>0.3261</v>
      </c>
      <c r="CN71" s="16">
        <v>0.3221</v>
      </c>
      <c r="CO71" s="16">
        <v>0.31809999999999999</v>
      </c>
      <c r="CP71" s="16">
        <v>0.31409999999999999</v>
      </c>
      <c r="CQ71" s="16">
        <v>0.31019999999999998</v>
      </c>
      <c r="CR71" s="16">
        <v>0.30640000000000001</v>
      </c>
      <c r="CS71" s="16">
        <v>0.30259999999999998</v>
      </c>
      <c r="CT71" s="16">
        <v>0.29880000000000001</v>
      </c>
      <c r="CU71" s="16">
        <v>0.29509999999999997</v>
      </c>
      <c r="CV71" s="16">
        <v>0.29139999999999999</v>
      </c>
      <c r="CW71" s="16">
        <v>0.2878</v>
      </c>
      <c r="CX71" s="16">
        <v>0.28420000000000001</v>
      </c>
      <c r="CY71" s="16">
        <v>0.28420000000000001</v>
      </c>
      <c r="CZ71" s="16">
        <v>0.28420000000000001</v>
      </c>
      <c r="DA71" s="16">
        <v>0.28420000000000001</v>
      </c>
      <c r="DB71" s="16">
        <v>0.28420000000000001</v>
      </c>
      <c r="DC71" s="16">
        <v>0.28420000000000001</v>
      </c>
      <c r="DD71" s="16">
        <v>0.28420000000000001</v>
      </c>
      <c r="DE71" s="16">
        <v>0.28420000000000001</v>
      </c>
      <c r="DF71" s="16">
        <v>0.28420000000000001</v>
      </c>
      <c r="DG71" s="16">
        <v>0.28420000000000001</v>
      </c>
      <c r="DH71" s="16">
        <v>0.28420000000000001</v>
      </c>
      <c r="DI71" s="16">
        <v>0.28420000000000001</v>
      </c>
      <c r="DJ71" s="16">
        <v>0.28420000000000001</v>
      </c>
      <c r="DK71" s="16">
        <v>0.28420000000000001</v>
      </c>
      <c r="DL71" s="16">
        <v>0.28420000000000001</v>
      </c>
      <c r="DM71" s="16">
        <v>0.28420000000000001</v>
      </c>
      <c r="DN71" s="16">
        <v>0.28420000000000001</v>
      </c>
      <c r="DO71" s="16">
        <v>0.28420000000000001</v>
      </c>
      <c r="DP71" s="16">
        <v>0.28420000000000001</v>
      </c>
      <c r="DQ71" s="16">
        <v>0.28420000000000001</v>
      </c>
      <c r="DR71" s="16">
        <v>0.28420000000000001</v>
      </c>
      <c r="DS71" s="16">
        <v>0.28420000000000001</v>
      </c>
      <c r="DT71" s="16">
        <v>0.28420000000000001</v>
      </c>
      <c r="DU71" s="16">
        <v>0.28420000000000001</v>
      </c>
      <c r="DV71" s="16">
        <v>0.28420000000000001</v>
      </c>
      <c r="DW71" s="16">
        <v>0.28420000000000001</v>
      </c>
      <c r="DX71" s="16">
        <v>0.28420000000000001</v>
      </c>
      <c r="DY71" s="16">
        <v>0.28420000000000001</v>
      </c>
      <c r="DZ71" s="16">
        <v>0.28420000000000001</v>
      </c>
      <c r="EA71" s="16">
        <v>0.28420000000000001</v>
      </c>
      <c r="EB71" s="16">
        <v>0.28420000000000001</v>
      </c>
      <c r="EC71" s="16">
        <v>0.28420000000000001</v>
      </c>
      <c r="ED71" s="16">
        <v>0.28420000000000001</v>
      </c>
      <c r="EE71" s="16">
        <v>0.28420000000000001</v>
      </c>
      <c r="EF71" s="16">
        <v>0.28420000000000001</v>
      </c>
      <c r="EG71" s="16">
        <v>0.28420000000000001</v>
      </c>
      <c r="EH71" s="16">
        <v>0.28420000000000001</v>
      </c>
      <c r="EI71" s="16">
        <v>0.28420000000000001</v>
      </c>
      <c r="EJ71" s="16">
        <v>0.28420000000000001</v>
      </c>
      <c r="EK71" s="16">
        <v>0.28420000000000001</v>
      </c>
      <c r="EL71" s="16">
        <v>0.28420000000000001</v>
      </c>
      <c r="EM71" s="16">
        <v>0.28420000000000001</v>
      </c>
      <c r="EN71" s="16">
        <v>0.28420000000000001</v>
      </c>
      <c r="EO71" s="16">
        <v>0.28420000000000001</v>
      </c>
      <c r="EP71" s="16">
        <v>0.28420000000000001</v>
      </c>
      <c r="EQ71" s="16">
        <v>0.28420000000000001</v>
      </c>
      <c r="ER71" s="16">
        <v>0.28420000000000001</v>
      </c>
      <c r="ES71" s="16">
        <v>0.28420000000000001</v>
      </c>
      <c r="ET71" s="16">
        <v>0.28420000000000001</v>
      </c>
      <c r="EU71" s="16">
        <v>0.28420000000000001</v>
      </c>
      <c r="EV71" s="16">
        <v>0.28420000000000001</v>
      </c>
      <c r="EW71" s="16">
        <v>0.28420000000000001</v>
      </c>
      <c r="EX71" s="16">
        <v>0.28420000000000001</v>
      </c>
      <c r="EY71" s="16">
        <v>0.28420000000000001</v>
      </c>
      <c r="EZ71" s="16">
        <v>0.28420000000000001</v>
      </c>
      <c r="FA71" s="16">
        <v>0.28420000000000001</v>
      </c>
      <c r="FB71" s="16">
        <v>0.28420000000000001</v>
      </c>
      <c r="FC71" s="16">
        <v>0.28420000000000001</v>
      </c>
      <c r="FD71" s="16">
        <v>0.28420000000000001</v>
      </c>
      <c r="FE71" s="16">
        <v>0.28420000000000001</v>
      </c>
      <c r="FF71" s="16">
        <v>0.28420000000000001</v>
      </c>
      <c r="FG71" s="16">
        <v>0.28420000000000001</v>
      </c>
      <c r="FH71" s="16">
        <v>0.28420000000000001</v>
      </c>
      <c r="FI71" s="16">
        <v>0.28420000000000001</v>
      </c>
      <c r="FJ71" s="16">
        <v>0.28420000000000001</v>
      </c>
      <c r="FK71" s="16">
        <v>0.28420000000000001</v>
      </c>
      <c r="FL71" s="16">
        <v>0.28420000000000001</v>
      </c>
      <c r="FM71" s="16">
        <v>0.28420000000000001</v>
      </c>
      <c r="FN71" s="16">
        <v>0.28420000000000001</v>
      </c>
      <c r="FO71" s="16">
        <v>0.28420000000000001</v>
      </c>
      <c r="FP71" s="16">
        <v>0.28420000000000001</v>
      </c>
      <c r="FQ71" s="16">
        <v>0.28420000000000001</v>
      </c>
      <c r="FR71" s="16">
        <v>0.28420000000000001</v>
      </c>
      <c r="FS71" s="16">
        <v>0.28420000000000001</v>
      </c>
      <c r="FT71" s="16">
        <v>0.28420000000000001</v>
      </c>
      <c r="FU71" s="16">
        <v>0.28420000000000001</v>
      </c>
      <c r="FV71" s="16">
        <v>0.28420000000000001</v>
      </c>
      <c r="FW71" s="16">
        <v>0.28420000000000001</v>
      </c>
      <c r="FX71" s="16">
        <v>0.28420000000000001</v>
      </c>
      <c r="FY71" s="16">
        <v>0.28420000000000001</v>
      </c>
      <c r="FZ71" s="16">
        <v>0.28420000000000001</v>
      </c>
      <c r="GA71" s="16">
        <v>0.28420000000000001</v>
      </c>
      <c r="GB71" s="16">
        <v>0.28420000000000001</v>
      </c>
      <c r="GC71" s="16">
        <v>0.28420000000000001</v>
      </c>
      <c r="GD71" s="16">
        <v>0.28420000000000001</v>
      </c>
      <c r="GE71" s="16">
        <v>0.28420000000000001</v>
      </c>
      <c r="GF71" s="16">
        <v>0.28420000000000001</v>
      </c>
      <c r="GG71" s="16">
        <v>0.28420000000000001</v>
      </c>
      <c r="GH71" s="16">
        <v>0.28420000000000001</v>
      </c>
      <c r="GI71" s="16">
        <v>0.28420000000000001</v>
      </c>
      <c r="GJ71" s="16">
        <v>0.28420000000000001</v>
      </c>
      <c r="GK71" s="16">
        <v>0.28420000000000001</v>
      </c>
      <c r="GL71" s="16">
        <v>0.28420000000000001</v>
      </c>
      <c r="GM71" s="16">
        <v>0.28420000000000001</v>
      </c>
      <c r="GN71" s="16">
        <v>0.28420000000000001</v>
      </c>
      <c r="GO71" s="16">
        <v>0.28420000000000001</v>
      </c>
      <c r="GP71" s="16">
        <v>0.28420000000000001</v>
      </c>
      <c r="GQ71" s="16">
        <v>0.28420000000000001</v>
      </c>
    </row>
    <row r="72" spans="1:199" x14ac:dyDescent="0.2">
      <c r="A72" s="16">
        <v>71</v>
      </c>
      <c r="B72" s="16">
        <v>1</v>
      </c>
      <c r="C72" s="16">
        <v>1</v>
      </c>
      <c r="D72" s="16">
        <v>1</v>
      </c>
      <c r="E72" s="16">
        <v>1</v>
      </c>
      <c r="F72" s="16">
        <v>0.99009999999999998</v>
      </c>
      <c r="G72" s="16">
        <v>1.0786</v>
      </c>
      <c r="H72" s="16">
        <v>1.0682</v>
      </c>
      <c r="I72" s="16">
        <v>1.0190999999999999</v>
      </c>
      <c r="J72" s="16">
        <v>0.98939999999999995</v>
      </c>
      <c r="K72" s="16">
        <v>0.95950000000000002</v>
      </c>
      <c r="L72" s="16">
        <v>0.92930000000000001</v>
      </c>
      <c r="M72" s="16">
        <v>0.91710000000000003</v>
      </c>
      <c r="N72" s="16">
        <v>0.90410000000000001</v>
      </c>
      <c r="O72" s="16">
        <v>0.89029999999999998</v>
      </c>
      <c r="P72" s="16">
        <v>0.87590000000000001</v>
      </c>
      <c r="Q72" s="16">
        <v>0.86080000000000001</v>
      </c>
      <c r="R72" s="16">
        <v>0.84519999999999995</v>
      </c>
      <c r="S72" s="16">
        <v>0.82950000000000002</v>
      </c>
      <c r="T72" s="16">
        <v>0.81389999999999996</v>
      </c>
      <c r="U72" s="16">
        <v>0.79949999999999999</v>
      </c>
      <c r="V72" s="16">
        <v>0.78569999999999995</v>
      </c>
      <c r="W72" s="16">
        <v>0.77249999999999996</v>
      </c>
      <c r="X72" s="16">
        <v>0.76019999999999999</v>
      </c>
      <c r="Y72" s="16">
        <v>0.74870000000000003</v>
      </c>
      <c r="Z72" s="16">
        <v>0.73809999999999998</v>
      </c>
      <c r="AA72" s="16">
        <v>0.72809999999999997</v>
      </c>
      <c r="AB72" s="16">
        <v>0.71879999999999999</v>
      </c>
      <c r="AC72" s="16">
        <v>0.70979999999999999</v>
      </c>
      <c r="AD72" s="16">
        <v>0.70109999999999995</v>
      </c>
      <c r="AE72" s="16">
        <v>0.69240000000000002</v>
      </c>
      <c r="AF72" s="16">
        <v>0.68389999999999995</v>
      </c>
      <c r="AG72" s="16">
        <v>0.6754</v>
      </c>
      <c r="AH72" s="16">
        <v>0.66710000000000003</v>
      </c>
      <c r="AI72" s="16">
        <v>0.65890000000000004</v>
      </c>
      <c r="AJ72" s="16">
        <v>0.65069999999999995</v>
      </c>
      <c r="AK72" s="16">
        <v>0.64270000000000005</v>
      </c>
      <c r="AL72" s="16">
        <v>0.63470000000000004</v>
      </c>
      <c r="AM72" s="16">
        <v>0.62690000000000001</v>
      </c>
      <c r="AN72" s="16">
        <v>0.61919999999999997</v>
      </c>
      <c r="AO72" s="16">
        <v>0.61150000000000004</v>
      </c>
      <c r="AP72" s="16">
        <v>0.60389999999999999</v>
      </c>
      <c r="AQ72" s="16">
        <v>0.59650000000000003</v>
      </c>
      <c r="AR72" s="16">
        <v>0.58909999999999996</v>
      </c>
      <c r="AS72" s="16">
        <v>0.58179999999999998</v>
      </c>
      <c r="AT72" s="16">
        <v>0.5746</v>
      </c>
      <c r="AU72" s="16">
        <v>0.5675</v>
      </c>
      <c r="AV72" s="16">
        <v>0.5605</v>
      </c>
      <c r="AW72" s="16">
        <v>0.55359999999999998</v>
      </c>
      <c r="AX72" s="16">
        <v>0.54669999999999996</v>
      </c>
      <c r="AY72" s="16">
        <v>0.54</v>
      </c>
      <c r="AZ72" s="16">
        <v>0.5333</v>
      </c>
      <c r="BA72" s="16">
        <v>0.52669999999999995</v>
      </c>
      <c r="BB72" s="16">
        <v>0.5202</v>
      </c>
      <c r="BC72" s="16">
        <v>0.51370000000000005</v>
      </c>
      <c r="BD72" s="16">
        <v>0.50739999999999996</v>
      </c>
      <c r="BE72" s="16">
        <v>0.50109999999999999</v>
      </c>
      <c r="BF72" s="16">
        <v>0.49490000000000001</v>
      </c>
      <c r="BG72" s="16">
        <v>0.48870000000000002</v>
      </c>
      <c r="BH72" s="16">
        <v>0.48270000000000002</v>
      </c>
      <c r="BI72" s="16">
        <v>0.47670000000000001</v>
      </c>
      <c r="BJ72" s="16">
        <v>0.4708</v>
      </c>
      <c r="BK72" s="16">
        <v>0.46500000000000002</v>
      </c>
      <c r="BL72" s="16">
        <v>0.4592</v>
      </c>
      <c r="BM72" s="16">
        <v>0.45350000000000001</v>
      </c>
      <c r="BN72" s="16">
        <v>0.44790000000000002</v>
      </c>
      <c r="BO72" s="16">
        <v>0.44230000000000003</v>
      </c>
      <c r="BP72" s="16">
        <v>0.43690000000000001</v>
      </c>
      <c r="BQ72" s="16">
        <v>0.43140000000000001</v>
      </c>
      <c r="BR72" s="16">
        <v>0.42609999999999998</v>
      </c>
      <c r="BS72" s="16">
        <v>0.42080000000000001</v>
      </c>
      <c r="BT72" s="16">
        <v>0.41560000000000002</v>
      </c>
      <c r="BU72" s="16">
        <v>0.41039999999999999</v>
      </c>
      <c r="BV72" s="16">
        <v>0.40529999999999999</v>
      </c>
      <c r="BW72" s="16">
        <v>0.40029999999999999</v>
      </c>
      <c r="BX72" s="16">
        <v>0.39529999999999998</v>
      </c>
      <c r="BY72" s="16">
        <v>0.39040000000000002</v>
      </c>
      <c r="BZ72" s="16">
        <v>0.3856</v>
      </c>
      <c r="CA72" s="16">
        <v>0.38080000000000003</v>
      </c>
      <c r="CB72" s="16">
        <v>0.37609999999999999</v>
      </c>
      <c r="CC72" s="16">
        <v>0.37140000000000001</v>
      </c>
      <c r="CD72" s="16">
        <v>0.36680000000000001</v>
      </c>
      <c r="CE72" s="16">
        <v>0.36220000000000002</v>
      </c>
      <c r="CF72" s="16">
        <v>0.35780000000000001</v>
      </c>
      <c r="CG72" s="16">
        <v>0.3533</v>
      </c>
      <c r="CH72" s="16">
        <v>0.34889999999999999</v>
      </c>
      <c r="CI72" s="16">
        <v>0.34460000000000002</v>
      </c>
      <c r="CJ72" s="16">
        <v>0.34029999999999999</v>
      </c>
      <c r="CK72" s="16">
        <v>0.33610000000000001</v>
      </c>
      <c r="CL72" s="16">
        <v>0.33189999999999997</v>
      </c>
      <c r="CM72" s="16">
        <v>0.32779999999999998</v>
      </c>
      <c r="CN72" s="16">
        <v>0.32369999999999999</v>
      </c>
      <c r="CO72" s="16">
        <v>0.31969999999999998</v>
      </c>
      <c r="CP72" s="16">
        <v>0.31569999999999998</v>
      </c>
      <c r="CQ72" s="16">
        <v>0.31180000000000002</v>
      </c>
      <c r="CR72" s="16">
        <v>0.30790000000000001</v>
      </c>
      <c r="CS72" s="16">
        <v>0.30409999999999998</v>
      </c>
      <c r="CT72" s="16">
        <v>0.30030000000000001</v>
      </c>
      <c r="CU72" s="16">
        <v>0.29659999999999997</v>
      </c>
      <c r="CV72" s="16">
        <v>0.29289999999999999</v>
      </c>
      <c r="CW72" s="16">
        <v>0.28920000000000001</v>
      </c>
      <c r="CX72" s="16">
        <v>0.28570000000000001</v>
      </c>
      <c r="CY72" s="16">
        <v>0.28570000000000001</v>
      </c>
      <c r="CZ72" s="16">
        <v>0.28570000000000001</v>
      </c>
      <c r="DA72" s="16">
        <v>0.28570000000000001</v>
      </c>
      <c r="DB72" s="16">
        <v>0.28570000000000001</v>
      </c>
      <c r="DC72" s="16">
        <v>0.28570000000000001</v>
      </c>
      <c r="DD72" s="16">
        <v>0.28570000000000001</v>
      </c>
      <c r="DE72" s="16">
        <v>0.28570000000000001</v>
      </c>
      <c r="DF72" s="16">
        <v>0.28570000000000001</v>
      </c>
      <c r="DG72" s="16">
        <v>0.28570000000000001</v>
      </c>
      <c r="DH72" s="16">
        <v>0.28570000000000001</v>
      </c>
      <c r="DI72" s="16">
        <v>0.28570000000000001</v>
      </c>
      <c r="DJ72" s="16">
        <v>0.28570000000000001</v>
      </c>
      <c r="DK72" s="16">
        <v>0.28570000000000001</v>
      </c>
      <c r="DL72" s="16">
        <v>0.28570000000000001</v>
      </c>
      <c r="DM72" s="16">
        <v>0.28570000000000001</v>
      </c>
      <c r="DN72" s="16">
        <v>0.28570000000000001</v>
      </c>
      <c r="DO72" s="16">
        <v>0.28570000000000001</v>
      </c>
      <c r="DP72" s="16">
        <v>0.28570000000000001</v>
      </c>
      <c r="DQ72" s="16">
        <v>0.28570000000000001</v>
      </c>
      <c r="DR72" s="16">
        <v>0.28570000000000001</v>
      </c>
      <c r="DS72" s="16">
        <v>0.28570000000000001</v>
      </c>
      <c r="DT72" s="16">
        <v>0.28570000000000001</v>
      </c>
      <c r="DU72" s="16">
        <v>0.28570000000000001</v>
      </c>
      <c r="DV72" s="16">
        <v>0.28570000000000001</v>
      </c>
      <c r="DW72" s="16">
        <v>0.28570000000000001</v>
      </c>
      <c r="DX72" s="16">
        <v>0.28570000000000001</v>
      </c>
      <c r="DY72" s="16">
        <v>0.28570000000000001</v>
      </c>
      <c r="DZ72" s="16">
        <v>0.28570000000000001</v>
      </c>
      <c r="EA72" s="16">
        <v>0.28570000000000001</v>
      </c>
      <c r="EB72" s="16">
        <v>0.28570000000000001</v>
      </c>
      <c r="EC72" s="16">
        <v>0.28570000000000001</v>
      </c>
      <c r="ED72" s="16">
        <v>0.28570000000000001</v>
      </c>
      <c r="EE72" s="16">
        <v>0.28570000000000001</v>
      </c>
      <c r="EF72" s="16">
        <v>0.28570000000000001</v>
      </c>
      <c r="EG72" s="16">
        <v>0.28570000000000001</v>
      </c>
      <c r="EH72" s="16">
        <v>0.28570000000000001</v>
      </c>
      <c r="EI72" s="16">
        <v>0.28570000000000001</v>
      </c>
      <c r="EJ72" s="16">
        <v>0.28570000000000001</v>
      </c>
      <c r="EK72" s="16">
        <v>0.28570000000000001</v>
      </c>
      <c r="EL72" s="16">
        <v>0.28570000000000001</v>
      </c>
      <c r="EM72" s="16">
        <v>0.28570000000000001</v>
      </c>
      <c r="EN72" s="16">
        <v>0.28570000000000001</v>
      </c>
      <c r="EO72" s="16">
        <v>0.28570000000000001</v>
      </c>
      <c r="EP72" s="16">
        <v>0.28570000000000001</v>
      </c>
      <c r="EQ72" s="16">
        <v>0.28570000000000001</v>
      </c>
      <c r="ER72" s="16">
        <v>0.28570000000000001</v>
      </c>
      <c r="ES72" s="16">
        <v>0.28570000000000001</v>
      </c>
      <c r="ET72" s="16">
        <v>0.28570000000000001</v>
      </c>
      <c r="EU72" s="16">
        <v>0.28570000000000001</v>
      </c>
      <c r="EV72" s="16">
        <v>0.28570000000000001</v>
      </c>
      <c r="EW72" s="16">
        <v>0.28570000000000001</v>
      </c>
      <c r="EX72" s="16">
        <v>0.28570000000000001</v>
      </c>
      <c r="EY72" s="16">
        <v>0.28570000000000001</v>
      </c>
      <c r="EZ72" s="16">
        <v>0.28570000000000001</v>
      </c>
      <c r="FA72" s="16">
        <v>0.28570000000000001</v>
      </c>
      <c r="FB72" s="16">
        <v>0.28570000000000001</v>
      </c>
      <c r="FC72" s="16">
        <v>0.28570000000000001</v>
      </c>
      <c r="FD72" s="16">
        <v>0.28570000000000001</v>
      </c>
      <c r="FE72" s="16">
        <v>0.28570000000000001</v>
      </c>
      <c r="FF72" s="16">
        <v>0.28570000000000001</v>
      </c>
      <c r="FG72" s="16">
        <v>0.28570000000000001</v>
      </c>
      <c r="FH72" s="16">
        <v>0.28570000000000001</v>
      </c>
      <c r="FI72" s="16">
        <v>0.28570000000000001</v>
      </c>
      <c r="FJ72" s="16">
        <v>0.28570000000000001</v>
      </c>
      <c r="FK72" s="16">
        <v>0.28570000000000001</v>
      </c>
      <c r="FL72" s="16">
        <v>0.28570000000000001</v>
      </c>
      <c r="FM72" s="16">
        <v>0.28570000000000001</v>
      </c>
      <c r="FN72" s="16">
        <v>0.28570000000000001</v>
      </c>
      <c r="FO72" s="16">
        <v>0.28570000000000001</v>
      </c>
      <c r="FP72" s="16">
        <v>0.28570000000000001</v>
      </c>
      <c r="FQ72" s="16">
        <v>0.28570000000000001</v>
      </c>
      <c r="FR72" s="16">
        <v>0.28570000000000001</v>
      </c>
      <c r="FS72" s="16">
        <v>0.28570000000000001</v>
      </c>
      <c r="FT72" s="16">
        <v>0.28570000000000001</v>
      </c>
      <c r="FU72" s="16">
        <v>0.28570000000000001</v>
      </c>
      <c r="FV72" s="16">
        <v>0.28570000000000001</v>
      </c>
      <c r="FW72" s="16">
        <v>0.28570000000000001</v>
      </c>
      <c r="FX72" s="16">
        <v>0.28570000000000001</v>
      </c>
      <c r="FY72" s="16">
        <v>0.28570000000000001</v>
      </c>
      <c r="FZ72" s="16">
        <v>0.28570000000000001</v>
      </c>
      <c r="GA72" s="16">
        <v>0.28570000000000001</v>
      </c>
      <c r="GB72" s="16">
        <v>0.28570000000000001</v>
      </c>
      <c r="GC72" s="16">
        <v>0.28570000000000001</v>
      </c>
      <c r="GD72" s="16">
        <v>0.28570000000000001</v>
      </c>
      <c r="GE72" s="16">
        <v>0.28570000000000001</v>
      </c>
      <c r="GF72" s="16">
        <v>0.28570000000000001</v>
      </c>
      <c r="GG72" s="16">
        <v>0.28570000000000001</v>
      </c>
      <c r="GH72" s="16">
        <v>0.28570000000000001</v>
      </c>
      <c r="GI72" s="16">
        <v>0.28570000000000001</v>
      </c>
      <c r="GJ72" s="16">
        <v>0.28570000000000001</v>
      </c>
      <c r="GK72" s="16">
        <v>0.28570000000000001</v>
      </c>
      <c r="GL72" s="16">
        <v>0.28570000000000001</v>
      </c>
      <c r="GM72" s="16">
        <v>0.28570000000000001</v>
      </c>
      <c r="GN72" s="16">
        <v>0.28570000000000001</v>
      </c>
      <c r="GO72" s="16">
        <v>0.28570000000000001</v>
      </c>
      <c r="GP72" s="16">
        <v>0.28570000000000001</v>
      </c>
      <c r="GQ72" s="16">
        <v>0.28570000000000001</v>
      </c>
    </row>
    <row r="73" spans="1:199" x14ac:dyDescent="0.2">
      <c r="A73" s="16">
        <v>72</v>
      </c>
      <c r="B73" s="16">
        <v>1</v>
      </c>
      <c r="C73" s="16">
        <v>1</v>
      </c>
      <c r="D73" s="16">
        <v>1</v>
      </c>
      <c r="E73" s="16">
        <v>1</v>
      </c>
      <c r="F73" s="16">
        <v>0.98929999999999996</v>
      </c>
      <c r="G73" s="16">
        <v>1.0771999999999999</v>
      </c>
      <c r="H73" s="16">
        <v>1.0664</v>
      </c>
      <c r="I73" s="16">
        <v>1.0174000000000001</v>
      </c>
      <c r="J73" s="16">
        <v>0.98780000000000001</v>
      </c>
      <c r="K73" s="16">
        <v>0.95830000000000004</v>
      </c>
      <c r="L73" s="16">
        <v>0.92849999999999999</v>
      </c>
      <c r="M73" s="16">
        <v>0.91690000000000005</v>
      </c>
      <c r="N73" s="16">
        <v>0.90439999999999998</v>
      </c>
      <c r="O73" s="16">
        <v>0.89119999999999999</v>
      </c>
      <c r="P73" s="16">
        <v>0.87729999999999997</v>
      </c>
      <c r="Q73" s="16">
        <v>0.86270000000000002</v>
      </c>
      <c r="R73" s="16">
        <v>0.84760000000000002</v>
      </c>
      <c r="S73" s="16">
        <v>0.83209999999999995</v>
      </c>
      <c r="T73" s="16">
        <v>0.81659999999999999</v>
      </c>
      <c r="U73" s="16">
        <v>0.80220000000000002</v>
      </c>
      <c r="V73" s="16">
        <v>0.7883</v>
      </c>
      <c r="W73" s="16">
        <v>0.77510000000000001</v>
      </c>
      <c r="X73" s="16">
        <v>0.76280000000000003</v>
      </c>
      <c r="Y73" s="16">
        <v>0.75129999999999997</v>
      </c>
      <c r="Z73" s="16">
        <v>0.74060000000000004</v>
      </c>
      <c r="AA73" s="16">
        <v>0.73070000000000002</v>
      </c>
      <c r="AB73" s="16">
        <v>0.72130000000000005</v>
      </c>
      <c r="AC73" s="16">
        <v>0.71230000000000004</v>
      </c>
      <c r="AD73" s="16">
        <v>0.70350000000000001</v>
      </c>
      <c r="AE73" s="16">
        <v>0.69489999999999996</v>
      </c>
      <c r="AF73" s="16">
        <v>0.68630000000000002</v>
      </c>
      <c r="AG73" s="16">
        <v>0.67779999999999996</v>
      </c>
      <c r="AH73" s="16">
        <v>0.66949999999999998</v>
      </c>
      <c r="AI73" s="16">
        <v>0.66120000000000001</v>
      </c>
      <c r="AJ73" s="16">
        <v>0.65310000000000001</v>
      </c>
      <c r="AK73" s="16">
        <v>0.64500000000000002</v>
      </c>
      <c r="AL73" s="16">
        <v>0.6371</v>
      </c>
      <c r="AM73" s="16">
        <v>0.62919999999999998</v>
      </c>
      <c r="AN73" s="16">
        <v>0.62139999999999995</v>
      </c>
      <c r="AO73" s="16">
        <v>0.61380000000000001</v>
      </c>
      <c r="AP73" s="16">
        <v>0.60619999999999996</v>
      </c>
      <c r="AQ73" s="16">
        <v>0.59870000000000001</v>
      </c>
      <c r="AR73" s="16">
        <v>0.59130000000000005</v>
      </c>
      <c r="AS73" s="16">
        <v>0.58399999999999996</v>
      </c>
      <c r="AT73" s="16">
        <v>0.57679999999999998</v>
      </c>
      <c r="AU73" s="16">
        <v>0.56969999999999998</v>
      </c>
      <c r="AV73" s="16">
        <v>0.56259999999999999</v>
      </c>
      <c r="AW73" s="16">
        <v>0.55569999999999997</v>
      </c>
      <c r="AX73" s="16">
        <v>0.54879999999999995</v>
      </c>
      <c r="AY73" s="16">
        <v>0.54200000000000004</v>
      </c>
      <c r="AZ73" s="16">
        <v>0.5353</v>
      </c>
      <c r="BA73" s="16">
        <v>0.52869999999999995</v>
      </c>
      <c r="BB73" s="16">
        <v>0.5222</v>
      </c>
      <c r="BC73" s="16">
        <v>0.51570000000000005</v>
      </c>
      <c r="BD73" s="16">
        <v>0.50929999999999997</v>
      </c>
      <c r="BE73" s="16">
        <v>0.503</v>
      </c>
      <c r="BF73" s="16">
        <v>0.49680000000000002</v>
      </c>
      <c r="BG73" s="16">
        <v>0.49070000000000003</v>
      </c>
      <c r="BH73" s="16">
        <v>0.48459999999999998</v>
      </c>
      <c r="BI73" s="16">
        <v>0.47860000000000003</v>
      </c>
      <c r="BJ73" s="16">
        <v>0.47270000000000001</v>
      </c>
      <c r="BK73" s="16">
        <v>0.46679999999999999</v>
      </c>
      <c r="BL73" s="16">
        <v>0.46100000000000002</v>
      </c>
      <c r="BM73" s="16">
        <v>0.45529999999999998</v>
      </c>
      <c r="BN73" s="16">
        <v>0.44969999999999999</v>
      </c>
      <c r="BO73" s="16">
        <v>0.44409999999999999</v>
      </c>
      <c r="BP73" s="16">
        <v>0.43859999999999999</v>
      </c>
      <c r="BQ73" s="16">
        <v>0.43319999999999997</v>
      </c>
      <c r="BR73" s="16">
        <v>0.42780000000000001</v>
      </c>
      <c r="BS73" s="16">
        <v>0.42249999999999999</v>
      </c>
      <c r="BT73" s="16">
        <v>0.4173</v>
      </c>
      <c r="BU73" s="16">
        <v>0.41210000000000002</v>
      </c>
      <c r="BV73" s="16">
        <v>0.40699999999999997</v>
      </c>
      <c r="BW73" s="16">
        <v>0.40200000000000002</v>
      </c>
      <c r="BX73" s="16">
        <v>0.39700000000000002</v>
      </c>
      <c r="BY73" s="16">
        <v>0.3921</v>
      </c>
      <c r="BZ73" s="16">
        <v>0.38719999999999999</v>
      </c>
      <c r="CA73" s="16">
        <v>0.38240000000000002</v>
      </c>
      <c r="CB73" s="16">
        <v>0.37769999999999998</v>
      </c>
      <c r="CC73" s="16">
        <v>0.373</v>
      </c>
      <c r="CD73" s="16">
        <v>0.36830000000000002</v>
      </c>
      <c r="CE73" s="16">
        <v>0.36380000000000001</v>
      </c>
      <c r="CF73" s="16">
        <v>0.35930000000000001</v>
      </c>
      <c r="CG73" s="16">
        <v>0.3548</v>
      </c>
      <c r="CH73" s="16">
        <v>0.35039999999999999</v>
      </c>
      <c r="CI73" s="16">
        <v>0.34599999999999997</v>
      </c>
      <c r="CJ73" s="16">
        <v>0.34179999999999999</v>
      </c>
      <c r="CK73" s="16">
        <v>0.33750000000000002</v>
      </c>
      <c r="CL73" s="16">
        <v>0.33329999999999999</v>
      </c>
      <c r="CM73" s="16">
        <v>0.32919999999999999</v>
      </c>
      <c r="CN73" s="16">
        <v>0.3251</v>
      </c>
      <c r="CO73" s="16">
        <v>0.3211</v>
      </c>
      <c r="CP73" s="16">
        <v>0.31709999999999999</v>
      </c>
      <c r="CQ73" s="16">
        <v>0.31309999999999999</v>
      </c>
      <c r="CR73" s="16">
        <v>0.30919999999999997</v>
      </c>
      <c r="CS73" s="16">
        <v>0.3054</v>
      </c>
      <c r="CT73" s="16">
        <v>0.30159999999999998</v>
      </c>
      <c r="CU73" s="16">
        <v>0.2979</v>
      </c>
      <c r="CV73" s="16">
        <v>0.29420000000000002</v>
      </c>
      <c r="CW73" s="16">
        <v>0.29049999999999998</v>
      </c>
      <c r="CX73" s="16">
        <v>0.28689999999999999</v>
      </c>
      <c r="CY73" s="16">
        <v>0.28689999999999999</v>
      </c>
      <c r="CZ73" s="16">
        <v>0.28689999999999999</v>
      </c>
      <c r="DA73" s="16">
        <v>0.28689999999999999</v>
      </c>
      <c r="DB73" s="16">
        <v>0.28689999999999999</v>
      </c>
      <c r="DC73" s="16">
        <v>0.28689999999999999</v>
      </c>
      <c r="DD73" s="16">
        <v>0.28689999999999999</v>
      </c>
      <c r="DE73" s="16">
        <v>0.28689999999999999</v>
      </c>
      <c r="DF73" s="16">
        <v>0.28689999999999999</v>
      </c>
      <c r="DG73" s="16">
        <v>0.28689999999999999</v>
      </c>
      <c r="DH73" s="16">
        <v>0.28689999999999999</v>
      </c>
      <c r="DI73" s="16">
        <v>0.28689999999999999</v>
      </c>
      <c r="DJ73" s="16">
        <v>0.28689999999999999</v>
      </c>
      <c r="DK73" s="16">
        <v>0.28689999999999999</v>
      </c>
      <c r="DL73" s="16">
        <v>0.28689999999999999</v>
      </c>
      <c r="DM73" s="16">
        <v>0.28689999999999999</v>
      </c>
      <c r="DN73" s="16">
        <v>0.28689999999999999</v>
      </c>
      <c r="DO73" s="16">
        <v>0.28689999999999999</v>
      </c>
      <c r="DP73" s="16">
        <v>0.28689999999999999</v>
      </c>
      <c r="DQ73" s="16">
        <v>0.28689999999999999</v>
      </c>
      <c r="DR73" s="16">
        <v>0.28689999999999999</v>
      </c>
      <c r="DS73" s="16">
        <v>0.28689999999999999</v>
      </c>
      <c r="DT73" s="16">
        <v>0.28689999999999999</v>
      </c>
      <c r="DU73" s="16">
        <v>0.28689999999999999</v>
      </c>
      <c r="DV73" s="16">
        <v>0.28689999999999999</v>
      </c>
      <c r="DW73" s="16">
        <v>0.28689999999999999</v>
      </c>
      <c r="DX73" s="16">
        <v>0.28689999999999999</v>
      </c>
      <c r="DY73" s="16">
        <v>0.28689999999999999</v>
      </c>
      <c r="DZ73" s="16">
        <v>0.28689999999999999</v>
      </c>
      <c r="EA73" s="16">
        <v>0.28689999999999999</v>
      </c>
      <c r="EB73" s="16">
        <v>0.28689999999999999</v>
      </c>
      <c r="EC73" s="16">
        <v>0.28689999999999999</v>
      </c>
      <c r="ED73" s="16">
        <v>0.28689999999999999</v>
      </c>
      <c r="EE73" s="16">
        <v>0.28689999999999999</v>
      </c>
      <c r="EF73" s="16">
        <v>0.28689999999999999</v>
      </c>
      <c r="EG73" s="16">
        <v>0.28689999999999999</v>
      </c>
      <c r="EH73" s="16">
        <v>0.28689999999999999</v>
      </c>
      <c r="EI73" s="16">
        <v>0.28689999999999999</v>
      </c>
      <c r="EJ73" s="16">
        <v>0.28689999999999999</v>
      </c>
      <c r="EK73" s="16">
        <v>0.28689999999999999</v>
      </c>
      <c r="EL73" s="16">
        <v>0.28689999999999999</v>
      </c>
      <c r="EM73" s="16">
        <v>0.28689999999999999</v>
      </c>
      <c r="EN73" s="16">
        <v>0.28689999999999999</v>
      </c>
      <c r="EO73" s="16">
        <v>0.28689999999999999</v>
      </c>
      <c r="EP73" s="16">
        <v>0.28689999999999999</v>
      </c>
      <c r="EQ73" s="16">
        <v>0.28689999999999999</v>
      </c>
      <c r="ER73" s="16">
        <v>0.28689999999999999</v>
      </c>
      <c r="ES73" s="16">
        <v>0.28689999999999999</v>
      </c>
      <c r="ET73" s="16">
        <v>0.28689999999999999</v>
      </c>
      <c r="EU73" s="16">
        <v>0.28689999999999999</v>
      </c>
      <c r="EV73" s="16">
        <v>0.28689999999999999</v>
      </c>
      <c r="EW73" s="16">
        <v>0.28689999999999999</v>
      </c>
      <c r="EX73" s="16">
        <v>0.28689999999999999</v>
      </c>
      <c r="EY73" s="16">
        <v>0.28689999999999999</v>
      </c>
      <c r="EZ73" s="16">
        <v>0.28689999999999999</v>
      </c>
      <c r="FA73" s="16">
        <v>0.28689999999999999</v>
      </c>
      <c r="FB73" s="16">
        <v>0.28689999999999999</v>
      </c>
      <c r="FC73" s="16">
        <v>0.28689999999999999</v>
      </c>
      <c r="FD73" s="16">
        <v>0.28689999999999999</v>
      </c>
      <c r="FE73" s="16">
        <v>0.28689999999999999</v>
      </c>
      <c r="FF73" s="16">
        <v>0.28689999999999999</v>
      </c>
      <c r="FG73" s="16">
        <v>0.28689999999999999</v>
      </c>
      <c r="FH73" s="16">
        <v>0.28689999999999999</v>
      </c>
      <c r="FI73" s="16">
        <v>0.28689999999999999</v>
      </c>
      <c r="FJ73" s="16">
        <v>0.28689999999999999</v>
      </c>
      <c r="FK73" s="16">
        <v>0.28689999999999999</v>
      </c>
      <c r="FL73" s="16">
        <v>0.28689999999999999</v>
      </c>
      <c r="FM73" s="16">
        <v>0.28689999999999999</v>
      </c>
      <c r="FN73" s="16">
        <v>0.28689999999999999</v>
      </c>
      <c r="FO73" s="16">
        <v>0.28689999999999999</v>
      </c>
      <c r="FP73" s="16">
        <v>0.28689999999999999</v>
      </c>
      <c r="FQ73" s="16">
        <v>0.28689999999999999</v>
      </c>
      <c r="FR73" s="16">
        <v>0.28689999999999999</v>
      </c>
      <c r="FS73" s="16">
        <v>0.28689999999999999</v>
      </c>
      <c r="FT73" s="16">
        <v>0.28689999999999999</v>
      </c>
      <c r="FU73" s="16">
        <v>0.28689999999999999</v>
      </c>
      <c r="FV73" s="16">
        <v>0.28689999999999999</v>
      </c>
      <c r="FW73" s="16">
        <v>0.28689999999999999</v>
      </c>
      <c r="FX73" s="16">
        <v>0.28689999999999999</v>
      </c>
      <c r="FY73" s="16">
        <v>0.28689999999999999</v>
      </c>
      <c r="FZ73" s="16">
        <v>0.28689999999999999</v>
      </c>
      <c r="GA73" s="16">
        <v>0.28689999999999999</v>
      </c>
      <c r="GB73" s="16">
        <v>0.28689999999999999</v>
      </c>
      <c r="GC73" s="16">
        <v>0.28689999999999999</v>
      </c>
      <c r="GD73" s="16">
        <v>0.28689999999999999</v>
      </c>
      <c r="GE73" s="16">
        <v>0.28689999999999999</v>
      </c>
      <c r="GF73" s="16">
        <v>0.28689999999999999</v>
      </c>
      <c r="GG73" s="16">
        <v>0.28689999999999999</v>
      </c>
      <c r="GH73" s="16">
        <v>0.28689999999999999</v>
      </c>
      <c r="GI73" s="16">
        <v>0.28689999999999999</v>
      </c>
      <c r="GJ73" s="16">
        <v>0.28689999999999999</v>
      </c>
      <c r="GK73" s="16">
        <v>0.28689999999999999</v>
      </c>
      <c r="GL73" s="16">
        <v>0.28689999999999999</v>
      </c>
      <c r="GM73" s="16">
        <v>0.28689999999999999</v>
      </c>
      <c r="GN73" s="16">
        <v>0.28689999999999999</v>
      </c>
      <c r="GO73" s="16">
        <v>0.28689999999999999</v>
      </c>
      <c r="GP73" s="16">
        <v>0.28689999999999999</v>
      </c>
      <c r="GQ73" s="16">
        <v>0.28689999999999999</v>
      </c>
    </row>
    <row r="74" spans="1:199" x14ac:dyDescent="0.2">
      <c r="A74" s="16">
        <v>73</v>
      </c>
      <c r="B74" s="16">
        <v>1</v>
      </c>
      <c r="C74" s="16">
        <v>1</v>
      </c>
      <c r="D74" s="16">
        <v>1</v>
      </c>
      <c r="E74" s="16">
        <v>1</v>
      </c>
      <c r="F74" s="16">
        <v>0.98839999999999995</v>
      </c>
      <c r="G74" s="16">
        <v>1.0753999999999999</v>
      </c>
      <c r="H74" s="16">
        <v>1.0642</v>
      </c>
      <c r="I74" s="16">
        <v>1.0149999999999999</v>
      </c>
      <c r="J74" s="16">
        <v>0.98550000000000004</v>
      </c>
      <c r="K74" s="16">
        <v>0.95620000000000005</v>
      </c>
      <c r="L74" s="16">
        <v>0.92679999999999996</v>
      </c>
      <c r="M74" s="16">
        <v>0.91559999999999997</v>
      </c>
      <c r="N74" s="16">
        <v>0.90369999999999995</v>
      </c>
      <c r="O74" s="16">
        <v>0.89100000000000001</v>
      </c>
      <c r="P74" s="16">
        <v>0.87760000000000005</v>
      </c>
      <c r="Q74" s="16">
        <v>0.86350000000000005</v>
      </c>
      <c r="R74" s="16">
        <v>0.84889999999999999</v>
      </c>
      <c r="S74" s="16">
        <v>0.83379999999999999</v>
      </c>
      <c r="T74" s="16">
        <v>0.81840000000000002</v>
      </c>
      <c r="U74" s="16">
        <v>0.80389999999999995</v>
      </c>
      <c r="V74" s="16">
        <v>0.79010000000000002</v>
      </c>
      <c r="W74" s="16">
        <v>0.77690000000000003</v>
      </c>
      <c r="X74" s="16">
        <v>0.76459999999999995</v>
      </c>
      <c r="Y74" s="16">
        <v>0.75309999999999999</v>
      </c>
      <c r="Z74" s="16">
        <v>0.74239999999999995</v>
      </c>
      <c r="AA74" s="16">
        <v>0.73240000000000005</v>
      </c>
      <c r="AB74" s="16">
        <v>0.72299999999999998</v>
      </c>
      <c r="AC74" s="16">
        <v>0.71399999999999997</v>
      </c>
      <c r="AD74" s="16">
        <v>0.70530000000000004</v>
      </c>
      <c r="AE74" s="16">
        <v>0.6966</v>
      </c>
      <c r="AF74" s="16">
        <v>0.68799999999999994</v>
      </c>
      <c r="AG74" s="16">
        <v>0.67949999999999999</v>
      </c>
      <c r="AH74" s="16">
        <v>0.67120000000000002</v>
      </c>
      <c r="AI74" s="16">
        <v>0.66290000000000004</v>
      </c>
      <c r="AJ74" s="16">
        <v>0.65469999999999995</v>
      </c>
      <c r="AK74" s="16">
        <v>0.64670000000000005</v>
      </c>
      <c r="AL74" s="16">
        <v>0.63870000000000005</v>
      </c>
      <c r="AM74" s="16">
        <v>0.63080000000000003</v>
      </c>
      <c r="AN74" s="16">
        <v>0.62309999999999999</v>
      </c>
      <c r="AO74" s="16">
        <v>0.61539999999999995</v>
      </c>
      <c r="AP74" s="16">
        <v>0.60780000000000001</v>
      </c>
      <c r="AQ74" s="16">
        <v>0.60029999999999994</v>
      </c>
      <c r="AR74" s="16">
        <v>0.59289999999999998</v>
      </c>
      <c r="AS74" s="16">
        <v>0.58560000000000001</v>
      </c>
      <c r="AT74" s="16">
        <v>0.57840000000000003</v>
      </c>
      <c r="AU74" s="16">
        <v>0.57120000000000004</v>
      </c>
      <c r="AV74" s="16">
        <v>0.56420000000000003</v>
      </c>
      <c r="AW74" s="16">
        <v>0.55720000000000003</v>
      </c>
      <c r="AX74" s="16">
        <v>0.5504</v>
      </c>
      <c r="AY74" s="16">
        <v>0.54359999999999997</v>
      </c>
      <c r="AZ74" s="16">
        <v>0.53680000000000005</v>
      </c>
      <c r="BA74" s="16">
        <v>0.5302</v>
      </c>
      <c r="BB74" s="16">
        <v>0.52370000000000005</v>
      </c>
      <c r="BC74" s="16">
        <v>0.51719999999999999</v>
      </c>
      <c r="BD74" s="16">
        <v>0.51080000000000003</v>
      </c>
      <c r="BE74" s="16">
        <v>0.50449999999999995</v>
      </c>
      <c r="BF74" s="16">
        <v>0.49830000000000002</v>
      </c>
      <c r="BG74" s="16">
        <v>0.49209999999999998</v>
      </c>
      <c r="BH74" s="16">
        <v>0.48599999999999999</v>
      </c>
      <c r="BI74" s="16">
        <v>0.48</v>
      </c>
      <c r="BJ74" s="16">
        <v>0.47410000000000002</v>
      </c>
      <c r="BK74" s="16">
        <v>0.46820000000000001</v>
      </c>
      <c r="BL74" s="16">
        <v>0.46239999999999998</v>
      </c>
      <c r="BM74" s="16">
        <v>0.45669999999999999</v>
      </c>
      <c r="BN74" s="16">
        <v>0.4511</v>
      </c>
      <c r="BO74" s="16">
        <v>0.44550000000000001</v>
      </c>
      <c r="BP74" s="16">
        <v>0.44</v>
      </c>
      <c r="BQ74" s="16">
        <v>0.4345</v>
      </c>
      <c r="BR74" s="16">
        <v>0.42909999999999998</v>
      </c>
      <c r="BS74" s="16">
        <v>0.42380000000000001</v>
      </c>
      <c r="BT74" s="16">
        <v>0.41860000000000003</v>
      </c>
      <c r="BU74" s="16">
        <v>0.41339999999999999</v>
      </c>
      <c r="BV74" s="16">
        <v>0.4083</v>
      </c>
      <c r="BW74" s="16">
        <v>0.4032</v>
      </c>
      <c r="BX74" s="16">
        <v>0.3982</v>
      </c>
      <c r="BY74" s="16">
        <v>0.39329999999999998</v>
      </c>
      <c r="BZ74" s="16">
        <v>0.38840000000000002</v>
      </c>
      <c r="CA74" s="16">
        <v>0.3836</v>
      </c>
      <c r="CB74" s="16">
        <v>0.37880000000000003</v>
      </c>
      <c r="CC74" s="16">
        <v>0.37419999999999998</v>
      </c>
      <c r="CD74" s="16">
        <v>0.3695</v>
      </c>
      <c r="CE74" s="16">
        <v>0.3649</v>
      </c>
      <c r="CF74" s="16">
        <v>0.3604</v>
      </c>
      <c r="CG74" s="16">
        <v>0.35589999999999999</v>
      </c>
      <c r="CH74" s="16">
        <v>0.35149999999999998</v>
      </c>
      <c r="CI74" s="16">
        <v>0.34720000000000001</v>
      </c>
      <c r="CJ74" s="16">
        <v>0.34289999999999998</v>
      </c>
      <c r="CK74" s="16">
        <v>0.33860000000000001</v>
      </c>
      <c r="CL74" s="16">
        <v>0.33439999999999998</v>
      </c>
      <c r="CM74" s="16">
        <v>0.33029999999999998</v>
      </c>
      <c r="CN74" s="16">
        <v>0.32619999999999999</v>
      </c>
      <c r="CO74" s="16">
        <v>0.3221</v>
      </c>
      <c r="CP74" s="16">
        <v>0.31809999999999999</v>
      </c>
      <c r="CQ74" s="16">
        <v>0.31419999999999998</v>
      </c>
      <c r="CR74" s="16">
        <v>0.31030000000000002</v>
      </c>
      <c r="CS74" s="16">
        <v>0.30640000000000001</v>
      </c>
      <c r="CT74" s="16">
        <v>0.30259999999999998</v>
      </c>
      <c r="CU74" s="16">
        <v>0.2989</v>
      </c>
      <c r="CV74" s="16">
        <v>0.29509999999999997</v>
      </c>
      <c r="CW74" s="16">
        <v>0.29149999999999998</v>
      </c>
      <c r="CX74" s="16">
        <v>0.28789999999999999</v>
      </c>
      <c r="CY74" s="16">
        <v>0.28789999999999999</v>
      </c>
      <c r="CZ74" s="16">
        <v>0.28789999999999999</v>
      </c>
      <c r="DA74" s="16">
        <v>0.28789999999999999</v>
      </c>
      <c r="DB74" s="16">
        <v>0.28789999999999999</v>
      </c>
      <c r="DC74" s="16">
        <v>0.28789999999999999</v>
      </c>
      <c r="DD74" s="16">
        <v>0.28789999999999999</v>
      </c>
      <c r="DE74" s="16">
        <v>0.28789999999999999</v>
      </c>
      <c r="DF74" s="16">
        <v>0.28789999999999999</v>
      </c>
      <c r="DG74" s="16">
        <v>0.28789999999999999</v>
      </c>
      <c r="DH74" s="16">
        <v>0.28789999999999999</v>
      </c>
      <c r="DI74" s="16">
        <v>0.28789999999999999</v>
      </c>
      <c r="DJ74" s="16">
        <v>0.28789999999999999</v>
      </c>
      <c r="DK74" s="16">
        <v>0.28789999999999999</v>
      </c>
      <c r="DL74" s="16">
        <v>0.28789999999999999</v>
      </c>
      <c r="DM74" s="16">
        <v>0.28789999999999999</v>
      </c>
      <c r="DN74" s="16">
        <v>0.28789999999999999</v>
      </c>
      <c r="DO74" s="16">
        <v>0.28789999999999999</v>
      </c>
      <c r="DP74" s="16">
        <v>0.28789999999999999</v>
      </c>
      <c r="DQ74" s="16">
        <v>0.28789999999999999</v>
      </c>
      <c r="DR74" s="16">
        <v>0.28789999999999999</v>
      </c>
      <c r="DS74" s="16">
        <v>0.28789999999999999</v>
      </c>
      <c r="DT74" s="16">
        <v>0.28789999999999999</v>
      </c>
      <c r="DU74" s="16">
        <v>0.28789999999999999</v>
      </c>
      <c r="DV74" s="16">
        <v>0.28789999999999999</v>
      </c>
      <c r="DW74" s="16">
        <v>0.28789999999999999</v>
      </c>
      <c r="DX74" s="16">
        <v>0.28789999999999999</v>
      </c>
      <c r="DY74" s="16">
        <v>0.28789999999999999</v>
      </c>
      <c r="DZ74" s="16">
        <v>0.28789999999999999</v>
      </c>
      <c r="EA74" s="16">
        <v>0.28789999999999999</v>
      </c>
      <c r="EB74" s="16">
        <v>0.28789999999999999</v>
      </c>
      <c r="EC74" s="16">
        <v>0.28789999999999999</v>
      </c>
      <c r="ED74" s="16">
        <v>0.28789999999999999</v>
      </c>
      <c r="EE74" s="16">
        <v>0.28789999999999999</v>
      </c>
      <c r="EF74" s="16">
        <v>0.28789999999999999</v>
      </c>
      <c r="EG74" s="16">
        <v>0.28789999999999999</v>
      </c>
      <c r="EH74" s="16">
        <v>0.28789999999999999</v>
      </c>
      <c r="EI74" s="16">
        <v>0.28789999999999999</v>
      </c>
      <c r="EJ74" s="16">
        <v>0.28789999999999999</v>
      </c>
      <c r="EK74" s="16">
        <v>0.28789999999999999</v>
      </c>
      <c r="EL74" s="16">
        <v>0.28789999999999999</v>
      </c>
      <c r="EM74" s="16">
        <v>0.28789999999999999</v>
      </c>
      <c r="EN74" s="16">
        <v>0.28789999999999999</v>
      </c>
      <c r="EO74" s="16">
        <v>0.28789999999999999</v>
      </c>
      <c r="EP74" s="16">
        <v>0.28789999999999999</v>
      </c>
      <c r="EQ74" s="16">
        <v>0.28789999999999999</v>
      </c>
      <c r="ER74" s="16">
        <v>0.28789999999999999</v>
      </c>
      <c r="ES74" s="16">
        <v>0.28789999999999999</v>
      </c>
      <c r="ET74" s="16">
        <v>0.28789999999999999</v>
      </c>
      <c r="EU74" s="16">
        <v>0.28789999999999999</v>
      </c>
      <c r="EV74" s="16">
        <v>0.28789999999999999</v>
      </c>
      <c r="EW74" s="16">
        <v>0.28789999999999999</v>
      </c>
      <c r="EX74" s="16">
        <v>0.28789999999999999</v>
      </c>
      <c r="EY74" s="16">
        <v>0.28789999999999999</v>
      </c>
      <c r="EZ74" s="16">
        <v>0.28789999999999999</v>
      </c>
      <c r="FA74" s="16">
        <v>0.28789999999999999</v>
      </c>
      <c r="FB74" s="16">
        <v>0.28789999999999999</v>
      </c>
      <c r="FC74" s="16">
        <v>0.28789999999999999</v>
      </c>
      <c r="FD74" s="16">
        <v>0.28789999999999999</v>
      </c>
      <c r="FE74" s="16">
        <v>0.28789999999999999</v>
      </c>
      <c r="FF74" s="16">
        <v>0.28789999999999999</v>
      </c>
      <c r="FG74" s="16">
        <v>0.28789999999999999</v>
      </c>
      <c r="FH74" s="16">
        <v>0.28789999999999999</v>
      </c>
      <c r="FI74" s="16">
        <v>0.28789999999999999</v>
      </c>
      <c r="FJ74" s="16">
        <v>0.28789999999999999</v>
      </c>
      <c r="FK74" s="16">
        <v>0.28789999999999999</v>
      </c>
      <c r="FL74" s="16">
        <v>0.28789999999999999</v>
      </c>
      <c r="FM74" s="16">
        <v>0.28789999999999999</v>
      </c>
      <c r="FN74" s="16">
        <v>0.28789999999999999</v>
      </c>
      <c r="FO74" s="16">
        <v>0.28789999999999999</v>
      </c>
      <c r="FP74" s="16">
        <v>0.28789999999999999</v>
      </c>
      <c r="FQ74" s="16">
        <v>0.28789999999999999</v>
      </c>
      <c r="FR74" s="16">
        <v>0.28789999999999999</v>
      </c>
      <c r="FS74" s="16">
        <v>0.28789999999999999</v>
      </c>
      <c r="FT74" s="16">
        <v>0.28789999999999999</v>
      </c>
      <c r="FU74" s="16">
        <v>0.28789999999999999</v>
      </c>
      <c r="FV74" s="16">
        <v>0.28789999999999999</v>
      </c>
      <c r="FW74" s="16">
        <v>0.28789999999999999</v>
      </c>
      <c r="FX74" s="16">
        <v>0.28789999999999999</v>
      </c>
      <c r="FY74" s="16">
        <v>0.28789999999999999</v>
      </c>
      <c r="FZ74" s="16">
        <v>0.28789999999999999</v>
      </c>
      <c r="GA74" s="16">
        <v>0.28789999999999999</v>
      </c>
      <c r="GB74" s="16">
        <v>0.28789999999999999</v>
      </c>
      <c r="GC74" s="16">
        <v>0.28789999999999999</v>
      </c>
      <c r="GD74" s="16">
        <v>0.28789999999999999</v>
      </c>
      <c r="GE74" s="16">
        <v>0.28789999999999999</v>
      </c>
      <c r="GF74" s="16">
        <v>0.28789999999999999</v>
      </c>
      <c r="GG74" s="16">
        <v>0.28789999999999999</v>
      </c>
      <c r="GH74" s="16">
        <v>0.28789999999999999</v>
      </c>
      <c r="GI74" s="16">
        <v>0.28789999999999999</v>
      </c>
      <c r="GJ74" s="16">
        <v>0.28789999999999999</v>
      </c>
      <c r="GK74" s="16">
        <v>0.28789999999999999</v>
      </c>
      <c r="GL74" s="16">
        <v>0.28789999999999999</v>
      </c>
      <c r="GM74" s="16">
        <v>0.28789999999999999</v>
      </c>
      <c r="GN74" s="16">
        <v>0.28789999999999999</v>
      </c>
      <c r="GO74" s="16">
        <v>0.28789999999999999</v>
      </c>
      <c r="GP74" s="16">
        <v>0.28789999999999999</v>
      </c>
      <c r="GQ74" s="16">
        <v>0.28789999999999999</v>
      </c>
    </row>
    <row r="75" spans="1:199" x14ac:dyDescent="0.2">
      <c r="A75" s="16">
        <v>74</v>
      </c>
      <c r="B75" s="16">
        <v>1</v>
      </c>
      <c r="C75" s="16">
        <v>1</v>
      </c>
      <c r="D75" s="16">
        <v>1</v>
      </c>
      <c r="E75" s="16">
        <v>1</v>
      </c>
      <c r="F75" s="16">
        <v>0.98740000000000006</v>
      </c>
      <c r="G75" s="16">
        <v>1.0733999999999999</v>
      </c>
      <c r="H75" s="16">
        <v>1.0616000000000001</v>
      </c>
      <c r="I75" s="16">
        <v>1.012</v>
      </c>
      <c r="J75" s="16">
        <v>0.98250000000000004</v>
      </c>
      <c r="K75" s="16">
        <v>0.95320000000000005</v>
      </c>
      <c r="L75" s="16">
        <v>0.92410000000000003</v>
      </c>
      <c r="M75" s="16">
        <v>0.91320000000000001</v>
      </c>
      <c r="N75" s="16">
        <v>0.90180000000000005</v>
      </c>
      <c r="O75" s="16">
        <v>0.88959999999999995</v>
      </c>
      <c r="P75" s="16">
        <v>0.87680000000000002</v>
      </c>
      <c r="Q75" s="16">
        <v>0.86319999999999997</v>
      </c>
      <c r="R75" s="16">
        <v>0.84899999999999998</v>
      </c>
      <c r="S75" s="16">
        <v>0.83430000000000004</v>
      </c>
      <c r="T75" s="16">
        <v>0.81920000000000004</v>
      </c>
      <c r="U75" s="16">
        <v>0.80479999999999996</v>
      </c>
      <c r="V75" s="16">
        <v>0.79090000000000005</v>
      </c>
      <c r="W75" s="16">
        <v>0.77780000000000005</v>
      </c>
      <c r="X75" s="16">
        <v>0.76539999999999997</v>
      </c>
      <c r="Y75" s="16">
        <v>0.754</v>
      </c>
      <c r="Z75" s="16">
        <v>0.74329999999999996</v>
      </c>
      <c r="AA75" s="16">
        <v>0.73329999999999995</v>
      </c>
      <c r="AB75" s="16">
        <v>0.72389999999999999</v>
      </c>
      <c r="AC75" s="16">
        <v>0.71489999999999998</v>
      </c>
      <c r="AD75" s="16">
        <v>0.70620000000000005</v>
      </c>
      <c r="AE75" s="16">
        <v>0.69750000000000001</v>
      </c>
      <c r="AF75" s="16">
        <v>0.68889999999999996</v>
      </c>
      <c r="AG75" s="16">
        <v>0.6804</v>
      </c>
      <c r="AH75" s="16">
        <v>0.67210000000000003</v>
      </c>
      <c r="AI75" s="16">
        <v>0.66379999999999995</v>
      </c>
      <c r="AJ75" s="16">
        <v>0.65569999999999995</v>
      </c>
      <c r="AK75" s="16">
        <v>0.64759999999999995</v>
      </c>
      <c r="AL75" s="16">
        <v>0.63959999999999995</v>
      </c>
      <c r="AM75" s="16">
        <v>0.63180000000000003</v>
      </c>
      <c r="AN75" s="16">
        <v>0.624</v>
      </c>
      <c r="AO75" s="16">
        <v>0.61629999999999996</v>
      </c>
      <c r="AP75" s="16">
        <v>0.60870000000000002</v>
      </c>
      <c r="AQ75" s="16">
        <v>0.60119999999999996</v>
      </c>
      <c r="AR75" s="16">
        <v>0.59379999999999999</v>
      </c>
      <c r="AS75" s="16">
        <v>0.58650000000000002</v>
      </c>
      <c r="AT75" s="16">
        <v>0.57930000000000004</v>
      </c>
      <c r="AU75" s="16">
        <v>0.57210000000000005</v>
      </c>
      <c r="AV75" s="16">
        <v>0.56510000000000005</v>
      </c>
      <c r="AW75" s="16">
        <v>0.55810000000000004</v>
      </c>
      <c r="AX75" s="16">
        <v>0.55130000000000001</v>
      </c>
      <c r="AY75" s="16">
        <v>0.54449999999999998</v>
      </c>
      <c r="AZ75" s="16">
        <v>0.53769999999999996</v>
      </c>
      <c r="BA75" s="16">
        <v>0.53110000000000002</v>
      </c>
      <c r="BB75" s="16">
        <v>0.52459999999999996</v>
      </c>
      <c r="BC75" s="16">
        <v>0.5181</v>
      </c>
      <c r="BD75" s="16">
        <v>0.51170000000000004</v>
      </c>
      <c r="BE75" s="16">
        <v>0.50539999999999996</v>
      </c>
      <c r="BF75" s="16">
        <v>0.49909999999999999</v>
      </c>
      <c r="BG75" s="16">
        <v>0.49299999999999999</v>
      </c>
      <c r="BH75" s="16">
        <v>0.4869</v>
      </c>
      <c r="BI75" s="16">
        <v>0.48089999999999999</v>
      </c>
      <c r="BJ75" s="16">
        <v>0.47489999999999999</v>
      </c>
      <c r="BK75" s="16">
        <v>0.46910000000000002</v>
      </c>
      <c r="BL75" s="16">
        <v>0.46329999999999999</v>
      </c>
      <c r="BM75" s="16">
        <v>0.45760000000000001</v>
      </c>
      <c r="BN75" s="16">
        <v>0.45190000000000002</v>
      </c>
      <c r="BO75" s="16">
        <v>0.44629999999999997</v>
      </c>
      <c r="BP75" s="16">
        <v>0.44080000000000003</v>
      </c>
      <c r="BQ75" s="16">
        <v>0.43530000000000002</v>
      </c>
      <c r="BR75" s="16">
        <v>0.43</v>
      </c>
      <c r="BS75" s="16">
        <v>0.42459999999999998</v>
      </c>
      <c r="BT75" s="16">
        <v>0.4194</v>
      </c>
      <c r="BU75" s="16">
        <v>0.41420000000000001</v>
      </c>
      <c r="BV75" s="16">
        <v>0.40910000000000002</v>
      </c>
      <c r="BW75" s="16">
        <v>0.40400000000000003</v>
      </c>
      <c r="BX75" s="16">
        <v>0.39900000000000002</v>
      </c>
      <c r="BY75" s="16">
        <v>0.39410000000000001</v>
      </c>
      <c r="BZ75" s="16">
        <v>0.38919999999999999</v>
      </c>
      <c r="CA75" s="16">
        <v>0.38440000000000002</v>
      </c>
      <c r="CB75" s="16">
        <v>0.37959999999999999</v>
      </c>
      <c r="CC75" s="16">
        <v>0.37490000000000001</v>
      </c>
      <c r="CD75" s="16">
        <v>0.37030000000000002</v>
      </c>
      <c r="CE75" s="16">
        <v>0.36570000000000003</v>
      </c>
      <c r="CF75" s="16">
        <v>0.36120000000000002</v>
      </c>
      <c r="CG75" s="16">
        <v>0.35670000000000002</v>
      </c>
      <c r="CH75" s="16">
        <v>0.3523</v>
      </c>
      <c r="CI75" s="16">
        <v>0.34789999999999999</v>
      </c>
      <c r="CJ75" s="16">
        <v>0.34360000000000002</v>
      </c>
      <c r="CK75" s="16">
        <v>0.33929999999999999</v>
      </c>
      <c r="CL75" s="16">
        <v>0.33510000000000001</v>
      </c>
      <c r="CM75" s="16">
        <v>0.33100000000000002</v>
      </c>
      <c r="CN75" s="16">
        <v>0.32690000000000002</v>
      </c>
      <c r="CO75" s="16">
        <v>0.32279999999999998</v>
      </c>
      <c r="CP75" s="16">
        <v>0.31879999999999997</v>
      </c>
      <c r="CQ75" s="16">
        <v>0.31490000000000001</v>
      </c>
      <c r="CR75" s="16">
        <v>0.311</v>
      </c>
      <c r="CS75" s="16">
        <v>0.30709999999999998</v>
      </c>
      <c r="CT75" s="16">
        <v>0.30330000000000001</v>
      </c>
      <c r="CU75" s="16">
        <v>0.29949999999999999</v>
      </c>
      <c r="CV75" s="16">
        <v>0.29580000000000001</v>
      </c>
      <c r="CW75" s="16">
        <v>0.29210000000000003</v>
      </c>
      <c r="CX75" s="16">
        <v>0.28849999999999998</v>
      </c>
      <c r="CY75" s="16">
        <v>0.28849999999999998</v>
      </c>
      <c r="CZ75" s="16">
        <v>0.28849999999999998</v>
      </c>
      <c r="DA75" s="16">
        <v>0.28849999999999998</v>
      </c>
      <c r="DB75" s="16">
        <v>0.28849999999999998</v>
      </c>
      <c r="DC75" s="16">
        <v>0.28849999999999998</v>
      </c>
      <c r="DD75" s="16">
        <v>0.28849999999999998</v>
      </c>
      <c r="DE75" s="16">
        <v>0.28849999999999998</v>
      </c>
      <c r="DF75" s="16">
        <v>0.28849999999999998</v>
      </c>
      <c r="DG75" s="16">
        <v>0.28849999999999998</v>
      </c>
      <c r="DH75" s="16">
        <v>0.28849999999999998</v>
      </c>
      <c r="DI75" s="16">
        <v>0.28849999999999998</v>
      </c>
      <c r="DJ75" s="16">
        <v>0.28849999999999998</v>
      </c>
      <c r="DK75" s="16">
        <v>0.28849999999999998</v>
      </c>
      <c r="DL75" s="16">
        <v>0.28849999999999998</v>
      </c>
      <c r="DM75" s="16">
        <v>0.28849999999999998</v>
      </c>
      <c r="DN75" s="16">
        <v>0.28849999999999998</v>
      </c>
      <c r="DO75" s="16">
        <v>0.28849999999999998</v>
      </c>
      <c r="DP75" s="16">
        <v>0.28849999999999998</v>
      </c>
      <c r="DQ75" s="16">
        <v>0.28849999999999998</v>
      </c>
      <c r="DR75" s="16">
        <v>0.28849999999999998</v>
      </c>
      <c r="DS75" s="16">
        <v>0.28849999999999998</v>
      </c>
      <c r="DT75" s="16">
        <v>0.28849999999999998</v>
      </c>
      <c r="DU75" s="16">
        <v>0.28849999999999998</v>
      </c>
      <c r="DV75" s="16">
        <v>0.28849999999999998</v>
      </c>
      <c r="DW75" s="16">
        <v>0.28849999999999998</v>
      </c>
      <c r="DX75" s="16">
        <v>0.28849999999999998</v>
      </c>
      <c r="DY75" s="16">
        <v>0.28849999999999998</v>
      </c>
      <c r="DZ75" s="16">
        <v>0.28849999999999998</v>
      </c>
      <c r="EA75" s="16">
        <v>0.28849999999999998</v>
      </c>
      <c r="EB75" s="16">
        <v>0.28849999999999998</v>
      </c>
      <c r="EC75" s="16">
        <v>0.28849999999999998</v>
      </c>
      <c r="ED75" s="16">
        <v>0.28849999999999998</v>
      </c>
      <c r="EE75" s="16">
        <v>0.28849999999999998</v>
      </c>
      <c r="EF75" s="16">
        <v>0.28849999999999998</v>
      </c>
      <c r="EG75" s="16">
        <v>0.28849999999999998</v>
      </c>
      <c r="EH75" s="16">
        <v>0.28849999999999998</v>
      </c>
      <c r="EI75" s="16">
        <v>0.28849999999999998</v>
      </c>
      <c r="EJ75" s="16">
        <v>0.28849999999999998</v>
      </c>
      <c r="EK75" s="16">
        <v>0.28849999999999998</v>
      </c>
      <c r="EL75" s="16">
        <v>0.28849999999999998</v>
      </c>
      <c r="EM75" s="16">
        <v>0.28849999999999998</v>
      </c>
      <c r="EN75" s="16">
        <v>0.28849999999999998</v>
      </c>
      <c r="EO75" s="16">
        <v>0.28849999999999998</v>
      </c>
      <c r="EP75" s="16">
        <v>0.28849999999999998</v>
      </c>
      <c r="EQ75" s="16">
        <v>0.28849999999999998</v>
      </c>
      <c r="ER75" s="16">
        <v>0.28849999999999998</v>
      </c>
      <c r="ES75" s="16">
        <v>0.28849999999999998</v>
      </c>
      <c r="ET75" s="16">
        <v>0.28849999999999998</v>
      </c>
      <c r="EU75" s="16">
        <v>0.28849999999999998</v>
      </c>
      <c r="EV75" s="16">
        <v>0.28849999999999998</v>
      </c>
      <c r="EW75" s="16">
        <v>0.28849999999999998</v>
      </c>
      <c r="EX75" s="16">
        <v>0.28849999999999998</v>
      </c>
      <c r="EY75" s="16">
        <v>0.28849999999999998</v>
      </c>
      <c r="EZ75" s="16">
        <v>0.28849999999999998</v>
      </c>
      <c r="FA75" s="16">
        <v>0.28849999999999998</v>
      </c>
      <c r="FB75" s="16">
        <v>0.28849999999999998</v>
      </c>
      <c r="FC75" s="16">
        <v>0.28849999999999998</v>
      </c>
      <c r="FD75" s="16">
        <v>0.28849999999999998</v>
      </c>
      <c r="FE75" s="16">
        <v>0.28849999999999998</v>
      </c>
      <c r="FF75" s="16">
        <v>0.28849999999999998</v>
      </c>
      <c r="FG75" s="16">
        <v>0.28849999999999998</v>
      </c>
      <c r="FH75" s="16">
        <v>0.28849999999999998</v>
      </c>
      <c r="FI75" s="16">
        <v>0.28849999999999998</v>
      </c>
      <c r="FJ75" s="16">
        <v>0.28849999999999998</v>
      </c>
      <c r="FK75" s="16">
        <v>0.28849999999999998</v>
      </c>
      <c r="FL75" s="16">
        <v>0.28849999999999998</v>
      </c>
      <c r="FM75" s="16">
        <v>0.28849999999999998</v>
      </c>
      <c r="FN75" s="16">
        <v>0.28849999999999998</v>
      </c>
      <c r="FO75" s="16">
        <v>0.28849999999999998</v>
      </c>
      <c r="FP75" s="16">
        <v>0.28849999999999998</v>
      </c>
      <c r="FQ75" s="16">
        <v>0.28849999999999998</v>
      </c>
      <c r="FR75" s="16">
        <v>0.28849999999999998</v>
      </c>
      <c r="FS75" s="16">
        <v>0.28849999999999998</v>
      </c>
      <c r="FT75" s="16">
        <v>0.28849999999999998</v>
      </c>
      <c r="FU75" s="16">
        <v>0.28849999999999998</v>
      </c>
      <c r="FV75" s="16">
        <v>0.28849999999999998</v>
      </c>
      <c r="FW75" s="16">
        <v>0.28849999999999998</v>
      </c>
      <c r="FX75" s="16">
        <v>0.28849999999999998</v>
      </c>
      <c r="FY75" s="16">
        <v>0.28849999999999998</v>
      </c>
      <c r="FZ75" s="16">
        <v>0.28849999999999998</v>
      </c>
      <c r="GA75" s="16">
        <v>0.28849999999999998</v>
      </c>
      <c r="GB75" s="16">
        <v>0.28849999999999998</v>
      </c>
      <c r="GC75" s="16">
        <v>0.28849999999999998</v>
      </c>
      <c r="GD75" s="16">
        <v>0.28849999999999998</v>
      </c>
      <c r="GE75" s="16">
        <v>0.28849999999999998</v>
      </c>
      <c r="GF75" s="16">
        <v>0.28849999999999998</v>
      </c>
      <c r="GG75" s="16">
        <v>0.28849999999999998</v>
      </c>
      <c r="GH75" s="16">
        <v>0.28849999999999998</v>
      </c>
      <c r="GI75" s="16">
        <v>0.28849999999999998</v>
      </c>
      <c r="GJ75" s="16">
        <v>0.28849999999999998</v>
      </c>
      <c r="GK75" s="16">
        <v>0.28849999999999998</v>
      </c>
      <c r="GL75" s="16">
        <v>0.28849999999999998</v>
      </c>
      <c r="GM75" s="16">
        <v>0.28849999999999998</v>
      </c>
      <c r="GN75" s="16">
        <v>0.28849999999999998</v>
      </c>
      <c r="GO75" s="16">
        <v>0.28849999999999998</v>
      </c>
      <c r="GP75" s="16">
        <v>0.28849999999999998</v>
      </c>
      <c r="GQ75" s="16">
        <v>0.28849999999999998</v>
      </c>
    </row>
    <row r="76" spans="1:199" x14ac:dyDescent="0.2">
      <c r="A76" s="16">
        <v>75</v>
      </c>
      <c r="B76" s="16">
        <v>1</v>
      </c>
      <c r="C76" s="16">
        <v>1</v>
      </c>
      <c r="D76" s="16">
        <v>1</v>
      </c>
      <c r="E76" s="16">
        <v>1</v>
      </c>
      <c r="F76" s="16">
        <v>0.98550000000000004</v>
      </c>
      <c r="G76" s="16">
        <v>1.0704</v>
      </c>
      <c r="H76" s="16">
        <v>1.0577000000000001</v>
      </c>
      <c r="I76" s="16">
        <v>1.0079</v>
      </c>
      <c r="J76" s="16">
        <v>0.97809999999999997</v>
      </c>
      <c r="K76" s="16">
        <v>0.94879999999999998</v>
      </c>
      <c r="L76" s="16">
        <v>0.91990000000000005</v>
      </c>
      <c r="M76" s="16">
        <v>0.9093</v>
      </c>
      <c r="N76" s="16">
        <v>0.8982</v>
      </c>
      <c r="O76" s="16">
        <v>0.88649999999999995</v>
      </c>
      <c r="P76" s="16">
        <v>0.87419999999999998</v>
      </c>
      <c r="Q76" s="16">
        <v>0.86109999999999998</v>
      </c>
      <c r="R76" s="16">
        <v>0.84750000000000003</v>
      </c>
      <c r="S76" s="16">
        <v>0.83320000000000005</v>
      </c>
      <c r="T76" s="16">
        <v>0.81850000000000001</v>
      </c>
      <c r="U76" s="16">
        <v>0.80410000000000004</v>
      </c>
      <c r="V76" s="16">
        <v>0.7903</v>
      </c>
      <c r="W76" s="16">
        <v>0.7772</v>
      </c>
      <c r="X76" s="16">
        <v>0.76490000000000002</v>
      </c>
      <c r="Y76" s="16">
        <v>0.75339999999999996</v>
      </c>
      <c r="Z76" s="16">
        <v>0.74270000000000003</v>
      </c>
      <c r="AA76" s="16">
        <v>0.73280000000000001</v>
      </c>
      <c r="AB76" s="16">
        <v>0.72340000000000004</v>
      </c>
      <c r="AC76" s="16">
        <v>0.71450000000000002</v>
      </c>
      <c r="AD76" s="16">
        <v>0.70569999999999999</v>
      </c>
      <c r="AE76" s="16">
        <v>0.69710000000000005</v>
      </c>
      <c r="AF76" s="16">
        <v>0.6885</v>
      </c>
      <c r="AG76" s="16">
        <v>0.68010000000000004</v>
      </c>
      <c r="AH76" s="16">
        <v>0.67169999999999996</v>
      </c>
      <c r="AI76" s="16">
        <v>0.66349999999999998</v>
      </c>
      <c r="AJ76" s="16">
        <v>0.65529999999999999</v>
      </c>
      <c r="AK76" s="16">
        <v>0.64729999999999999</v>
      </c>
      <c r="AL76" s="16">
        <v>0.63939999999999997</v>
      </c>
      <c r="AM76" s="16">
        <v>0.63149999999999995</v>
      </c>
      <c r="AN76" s="16">
        <v>0.62370000000000003</v>
      </c>
      <c r="AO76" s="16">
        <v>0.61609999999999998</v>
      </c>
      <c r="AP76" s="16">
        <v>0.60850000000000004</v>
      </c>
      <c r="AQ76" s="16">
        <v>0.60099999999999998</v>
      </c>
      <c r="AR76" s="16">
        <v>0.59360000000000002</v>
      </c>
      <c r="AS76" s="16">
        <v>0.58630000000000004</v>
      </c>
      <c r="AT76" s="16">
        <v>0.57909999999999995</v>
      </c>
      <c r="AU76" s="16">
        <v>0.57199999999999995</v>
      </c>
      <c r="AV76" s="16">
        <v>0.56499999999999995</v>
      </c>
      <c r="AW76" s="16">
        <v>0.55800000000000005</v>
      </c>
      <c r="AX76" s="16">
        <v>0.55110000000000003</v>
      </c>
      <c r="AY76" s="16">
        <v>0.5444</v>
      </c>
      <c r="AZ76" s="16">
        <v>0.53759999999999997</v>
      </c>
      <c r="BA76" s="16">
        <v>0.53100000000000003</v>
      </c>
      <c r="BB76" s="16">
        <v>0.52449999999999997</v>
      </c>
      <c r="BC76" s="16">
        <v>0.51800000000000002</v>
      </c>
      <c r="BD76" s="16">
        <v>0.51160000000000005</v>
      </c>
      <c r="BE76" s="16">
        <v>0.50529999999999997</v>
      </c>
      <c r="BF76" s="16">
        <v>0.49909999999999999</v>
      </c>
      <c r="BG76" s="16">
        <v>0.4929</v>
      </c>
      <c r="BH76" s="16">
        <v>0.4869</v>
      </c>
      <c r="BI76" s="16">
        <v>0.48089999999999999</v>
      </c>
      <c r="BJ76" s="16">
        <v>0.47489999999999999</v>
      </c>
      <c r="BK76" s="16">
        <v>0.46910000000000002</v>
      </c>
      <c r="BL76" s="16">
        <v>0.46329999999999999</v>
      </c>
      <c r="BM76" s="16">
        <v>0.45760000000000001</v>
      </c>
      <c r="BN76" s="16">
        <v>0.45190000000000002</v>
      </c>
      <c r="BO76" s="16">
        <v>0.44629999999999997</v>
      </c>
      <c r="BP76" s="16">
        <v>0.44080000000000003</v>
      </c>
      <c r="BQ76" s="16">
        <v>0.43540000000000001</v>
      </c>
      <c r="BR76" s="16">
        <v>0.43</v>
      </c>
      <c r="BS76" s="16">
        <v>0.42470000000000002</v>
      </c>
      <c r="BT76" s="16">
        <v>0.4194</v>
      </c>
      <c r="BU76" s="16">
        <v>0.4143</v>
      </c>
      <c r="BV76" s="16">
        <v>0.40910000000000002</v>
      </c>
      <c r="BW76" s="16">
        <v>0.40410000000000001</v>
      </c>
      <c r="BX76" s="16">
        <v>0.39910000000000001</v>
      </c>
      <c r="BY76" s="16">
        <v>0.39419999999999999</v>
      </c>
      <c r="BZ76" s="16">
        <v>0.38929999999999998</v>
      </c>
      <c r="CA76" s="16">
        <v>0.38450000000000001</v>
      </c>
      <c r="CB76" s="16">
        <v>0.37969999999999998</v>
      </c>
      <c r="CC76" s="16">
        <v>0.375</v>
      </c>
      <c r="CD76" s="16">
        <v>0.37040000000000001</v>
      </c>
      <c r="CE76" s="16">
        <v>0.36580000000000001</v>
      </c>
      <c r="CF76" s="16">
        <v>0.36130000000000001</v>
      </c>
      <c r="CG76" s="16">
        <v>0.35680000000000001</v>
      </c>
      <c r="CH76" s="16">
        <v>0.35239999999999999</v>
      </c>
      <c r="CI76" s="16">
        <v>0.34799999999999998</v>
      </c>
      <c r="CJ76" s="16">
        <v>0.34370000000000001</v>
      </c>
      <c r="CK76" s="16">
        <v>0.33939999999999998</v>
      </c>
      <c r="CL76" s="16">
        <v>0.3352</v>
      </c>
      <c r="CM76" s="16">
        <v>0.33110000000000001</v>
      </c>
      <c r="CN76" s="16">
        <v>0.32700000000000001</v>
      </c>
      <c r="CO76" s="16">
        <v>0.32290000000000002</v>
      </c>
      <c r="CP76" s="16">
        <v>0.31890000000000002</v>
      </c>
      <c r="CQ76" s="16">
        <v>0.315</v>
      </c>
      <c r="CR76" s="16">
        <v>0.31109999999999999</v>
      </c>
      <c r="CS76" s="16">
        <v>0.30719999999999997</v>
      </c>
      <c r="CT76" s="16">
        <v>0.3034</v>
      </c>
      <c r="CU76" s="16">
        <v>0.29970000000000002</v>
      </c>
      <c r="CV76" s="16">
        <v>0.2959</v>
      </c>
      <c r="CW76" s="16">
        <v>0.2923</v>
      </c>
      <c r="CX76" s="16">
        <v>0.28860000000000002</v>
      </c>
      <c r="CY76" s="16">
        <v>0.28860000000000002</v>
      </c>
      <c r="CZ76" s="16">
        <v>0.28860000000000002</v>
      </c>
      <c r="DA76" s="16">
        <v>0.28860000000000002</v>
      </c>
      <c r="DB76" s="16">
        <v>0.28860000000000002</v>
      </c>
      <c r="DC76" s="16">
        <v>0.28860000000000002</v>
      </c>
      <c r="DD76" s="16">
        <v>0.28860000000000002</v>
      </c>
      <c r="DE76" s="16">
        <v>0.28860000000000002</v>
      </c>
      <c r="DF76" s="16">
        <v>0.28860000000000002</v>
      </c>
      <c r="DG76" s="16">
        <v>0.28860000000000002</v>
      </c>
      <c r="DH76" s="16">
        <v>0.28860000000000002</v>
      </c>
      <c r="DI76" s="16">
        <v>0.28860000000000002</v>
      </c>
      <c r="DJ76" s="16">
        <v>0.28860000000000002</v>
      </c>
      <c r="DK76" s="16">
        <v>0.28860000000000002</v>
      </c>
      <c r="DL76" s="16">
        <v>0.28860000000000002</v>
      </c>
      <c r="DM76" s="16">
        <v>0.28860000000000002</v>
      </c>
      <c r="DN76" s="16">
        <v>0.28860000000000002</v>
      </c>
      <c r="DO76" s="16">
        <v>0.28860000000000002</v>
      </c>
      <c r="DP76" s="16">
        <v>0.28860000000000002</v>
      </c>
      <c r="DQ76" s="16">
        <v>0.28860000000000002</v>
      </c>
      <c r="DR76" s="16">
        <v>0.28860000000000002</v>
      </c>
      <c r="DS76" s="16">
        <v>0.28860000000000002</v>
      </c>
      <c r="DT76" s="16">
        <v>0.28860000000000002</v>
      </c>
      <c r="DU76" s="16">
        <v>0.28860000000000002</v>
      </c>
      <c r="DV76" s="16">
        <v>0.28860000000000002</v>
      </c>
      <c r="DW76" s="16">
        <v>0.28860000000000002</v>
      </c>
      <c r="DX76" s="16">
        <v>0.28860000000000002</v>
      </c>
      <c r="DY76" s="16">
        <v>0.28860000000000002</v>
      </c>
      <c r="DZ76" s="16">
        <v>0.28860000000000002</v>
      </c>
      <c r="EA76" s="16">
        <v>0.28860000000000002</v>
      </c>
      <c r="EB76" s="16">
        <v>0.28860000000000002</v>
      </c>
      <c r="EC76" s="16">
        <v>0.28860000000000002</v>
      </c>
      <c r="ED76" s="16">
        <v>0.28860000000000002</v>
      </c>
      <c r="EE76" s="16">
        <v>0.28860000000000002</v>
      </c>
      <c r="EF76" s="16">
        <v>0.28860000000000002</v>
      </c>
      <c r="EG76" s="16">
        <v>0.28860000000000002</v>
      </c>
      <c r="EH76" s="16">
        <v>0.28860000000000002</v>
      </c>
      <c r="EI76" s="16">
        <v>0.28860000000000002</v>
      </c>
      <c r="EJ76" s="16">
        <v>0.28860000000000002</v>
      </c>
      <c r="EK76" s="16">
        <v>0.28860000000000002</v>
      </c>
      <c r="EL76" s="16">
        <v>0.28860000000000002</v>
      </c>
      <c r="EM76" s="16">
        <v>0.28860000000000002</v>
      </c>
      <c r="EN76" s="16">
        <v>0.28860000000000002</v>
      </c>
      <c r="EO76" s="16">
        <v>0.28860000000000002</v>
      </c>
      <c r="EP76" s="16">
        <v>0.28860000000000002</v>
      </c>
      <c r="EQ76" s="16">
        <v>0.28860000000000002</v>
      </c>
      <c r="ER76" s="16">
        <v>0.28860000000000002</v>
      </c>
      <c r="ES76" s="16">
        <v>0.28860000000000002</v>
      </c>
      <c r="ET76" s="16">
        <v>0.28860000000000002</v>
      </c>
      <c r="EU76" s="16">
        <v>0.28860000000000002</v>
      </c>
      <c r="EV76" s="16">
        <v>0.28860000000000002</v>
      </c>
      <c r="EW76" s="16">
        <v>0.28860000000000002</v>
      </c>
      <c r="EX76" s="16">
        <v>0.28860000000000002</v>
      </c>
      <c r="EY76" s="16">
        <v>0.28860000000000002</v>
      </c>
      <c r="EZ76" s="16">
        <v>0.28860000000000002</v>
      </c>
      <c r="FA76" s="16">
        <v>0.28860000000000002</v>
      </c>
      <c r="FB76" s="16">
        <v>0.28860000000000002</v>
      </c>
      <c r="FC76" s="16">
        <v>0.28860000000000002</v>
      </c>
      <c r="FD76" s="16">
        <v>0.28860000000000002</v>
      </c>
      <c r="FE76" s="16">
        <v>0.28860000000000002</v>
      </c>
      <c r="FF76" s="16">
        <v>0.28860000000000002</v>
      </c>
      <c r="FG76" s="16">
        <v>0.28860000000000002</v>
      </c>
      <c r="FH76" s="16">
        <v>0.28860000000000002</v>
      </c>
      <c r="FI76" s="16">
        <v>0.28860000000000002</v>
      </c>
      <c r="FJ76" s="16">
        <v>0.28860000000000002</v>
      </c>
      <c r="FK76" s="16">
        <v>0.28860000000000002</v>
      </c>
      <c r="FL76" s="16">
        <v>0.28860000000000002</v>
      </c>
      <c r="FM76" s="16">
        <v>0.28860000000000002</v>
      </c>
      <c r="FN76" s="16">
        <v>0.28860000000000002</v>
      </c>
      <c r="FO76" s="16">
        <v>0.28860000000000002</v>
      </c>
      <c r="FP76" s="16">
        <v>0.28860000000000002</v>
      </c>
      <c r="FQ76" s="16">
        <v>0.28860000000000002</v>
      </c>
      <c r="FR76" s="16">
        <v>0.28860000000000002</v>
      </c>
      <c r="FS76" s="16">
        <v>0.28860000000000002</v>
      </c>
      <c r="FT76" s="16">
        <v>0.28860000000000002</v>
      </c>
      <c r="FU76" s="16">
        <v>0.28860000000000002</v>
      </c>
      <c r="FV76" s="16">
        <v>0.28860000000000002</v>
      </c>
      <c r="FW76" s="16">
        <v>0.28860000000000002</v>
      </c>
      <c r="FX76" s="16">
        <v>0.28860000000000002</v>
      </c>
      <c r="FY76" s="16">
        <v>0.28860000000000002</v>
      </c>
      <c r="FZ76" s="16">
        <v>0.28860000000000002</v>
      </c>
      <c r="GA76" s="16">
        <v>0.28860000000000002</v>
      </c>
      <c r="GB76" s="16">
        <v>0.28860000000000002</v>
      </c>
      <c r="GC76" s="16">
        <v>0.28860000000000002</v>
      </c>
      <c r="GD76" s="16">
        <v>0.28860000000000002</v>
      </c>
      <c r="GE76" s="16">
        <v>0.28860000000000002</v>
      </c>
      <c r="GF76" s="16">
        <v>0.28860000000000002</v>
      </c>
      <c r="GG76" s="16">
        <v>0.28860000000000002</v>
      </c>
      <c r="GH76" s="16">
        <v>0.28860000000000002</v>
      </c>
      <c r="GI76" s="16">
        <v>0.28860000000000002</v>
      </c>
      <c r="GJ76" s="16">
        <v>0.28860000000000002</v>
      </c>
      <c r="GK76" s="16">
        <v>0.28860000000000002</v>
      </c>
      <c r="GL76" s="16">
        <v>0.28860000000000002</v>
      </c>
      <c r="GM76" s="16">
        <v>0.28860000000000002</v>
      </c>
      <c r="GN76" s="16">
        <v>0.28860000000000002</v>
      </c>
      <c r="GO76" s="16">
        <v>0.28860000000000002</v>
      </c>
      <c r="GP76" s="16">
        <v>0.28860000000000002</v>
      </c>
      <c r="GQ76" s="16">
        <v>0.28860000000000002</v>
      </c>
    </row>
    <row r="77" spans="1:199" x14ac:dyDescent="0.2">
      <c r="A77" s="16">
        <v>76</v>
      </c>
      <c r="B77" s="16">
        <v>1</v>
      </c>
      <c r="C77" s="16">
        <v>1</v>
      </c>
      <c r="D77" s="16">
        <v>1</v>
      </c>
      <c r="E77" s="16">
        <v>1</v>
      </c>
      <c r="F77" s="16">
        <v>0.98280000000000001</v>
      </c>
      <c r="G77" s="16">
        <v>1.0656000000000001</v>
      </c>
      <c r="H77" s="16">
        <v>1.0521</v>
      </c>
      <c r="I77" s="16">
        <v>1.0018</v>
      </c>
      <c r="J77" s="16">
        <v>0.97170000000000001</v>
      </c>
      <c r="K77" s="16">
        <v>0.94240000000000002</v>
      </c>
      <c r="L77" s="16">
        <v>0.91369999999999996</v>
      </c>
      <c r="M77" s="16">
        <v>0.9032</v>
      </c>
      <c r="N77" s="16">
        <v>0.89239999999999997</v>
      </c>
      <c r="O77" s="16">
        <v>0.88119999999999998</v>
      </c>
      <c r="P77" s="16">
        <v>0.86929999999999996</v>
      </c>
      <c r="Q77" s="16">
        <v>0.85680000000000001</v>
      </c>
      <c r="R77" s="16">
        <v>0.84370000000000001</v>
      </c>
      <c r="S77" s="16">
        <v>0.82989999999999997</v>
      </c>
      <c r="T77" s="16">
        <v>0.81559999999999999</v>
      </c>
      <c r="U77" s="16">
        <v>0.8014</v>
      </c>
      <c r="V77" s="16">
        <v>0.78759999999999997</v>
      </c>
      <c r="W77" s="16">
        <v>0.77459999999999996</v>
      </c>
      <c r="X77" s="16">
        <v>0.76229999999999998</v>
      </c>
      <c r="Y77" s="16">
        <v>0.75090000000000001</v>
      </c>
      <c r="Z77" s="16">
        <v>0.74039999999999995</v>
      </c>
      <c r="AA77" s="16">
        <v>0.73050000000000004</v>
      </c>
      <c r="AB77" s="16">
        <v>0.72119999999999995</v>
      </c>
      <c r="AC77" s="16">
        <v>0.71220000000000006</v>
      </c>
      <c r="AD77" s="16">
        <v>0.70350000000000001</v>
      </c>
      <c r="AE77" s="16">
        <v>0.69489999999999996</v>
      </c>
      <c r="AF77" s="16">
        <v>0.68640000000000001</v>
      </c>
      <c r="AG77" s="16">
        <v>0.67800000000000005</v>
      </c>
      <c r="AH77" s="16">
        <v>0.66969999999999996</v>
      </c>
      <c r="AI77" s="16">
        <v>0.66149999999999998</v>
      </c>
      <c r="AJ77" s="16">
        <v>0.65339999999999998</v>
      </c>
      <c r="AK77" s="16">
        <v>0.64539999999999997</v>
      </c>
      <c r="AL77" s="16">
        <v>0.63749999999999996</v>
      </c>
      <c r="AM77" s="16">
        <v>0.62970000000000004</v>
      </c>
      <c r="AN77" s="16">
        <v>0.622</v>
      </c>
      <c r="AO77" s="16">
        <v>0.61429999999999996</v>
      </c>
      <c r="AP77" s="16">
        <v>0.60680000000000001</v>
      </c>
      <c r="AQ77" s="16">
        <v>0.59940000000000004</v>
      </c>
      <c r="AR77" s="16">
        <v>0.59199999999999997</v>
      </c>
      <c r="AS77" s="16">
        <v>0.5847</v>
      </c>
      <c r="AT77" s="16">
        <v>0.5776</v>
      </c>
      <c r="AU77" s="16">
        <v>0.57050000000000001</v>
      </c>
      <c r="AV77" s="16">
        <v>0.5635</v>
      </c>
      <c r="AW77" s="16">
        <v>0.55649999999999999</v>
      </c>
      <c r="AX77" s="16">
        <v>0.54969999999999997</v>
      </c>
      <c r="AY77" s="16">
        <v>0.54290000000000005</v>
      </c>
      <c r="AZ77" s="16">
        <v>0.5363</v>
      </c>
      <c r="BA77" s="16">
        <v>0.52969999999999995</v>
      </c>
      <c r="BB77" s="16">
        <v>0.5232</v>
      </c>
      <c r="BC77" s="16">
        <v>0.51670000000000005</v>
      </c>
      <c r="BD77" s="16">
        <v>0.51039999999999996</v>
      </c>
      <c r="BE77" s="16">
        <v>0.50409999999999999</v>
      </c>
      <c r="BF77" s="16">
        <v>0.49790000000000001</v>
      </c>
      <c r="BG77" s="16">
        <v>0.49170000000000003</v>
      </c>
      <c r="BH77" s="16">
        <v>0.48570000000000002</v>
      </c>
      <c r="BI77" s="16">
        <v>0.47970000000000002</v>
      </c>
      <c r="BJ77" s="16">
        <v>0.4738</v>
      </c>
      <c r="BK77" s="16">
        <v>0.46800000000000003</v>
      </c>
      <c r="BL77" s="16">
        <v>0.4622</v>
      </c>
      <c r="BM77" s="16">
        <v>0.45650000000000002</v>
      </c>
      <c r="BN77" s="16">
        <v>0.45090000000000002</v>
      </c>
      <c r="BO77" s="16">
        <v>0.44529999999999997</v>
      </c>
      <c r="BP77" s="16">
        <v>0.43980000000000002</v>
      </c>
      <c r="BQ77" s="16">
        <v>0.43440000000000001</v>
      </c>
      <c r="BR77" s="16">
        <v>0.42899999999999999</v>
      </c>
      <c r="BS77" s="16">
        <v>0.42370000000000002</v>
      </c>
      <c r="BT77" s="16">
        <v>0.41849999999999998</v>
      </c>
      <c r="BU77" s="16">
        <v>0.41339999999999999</v>
      </c>
      <c r="BV77" s="16">
        <v>0.4083</v>
      </c>
      <c r="BW77" s="16">
        <v>0.4032</v>
      </c>
      <c r="BX77" s="16">
        <v>0.3982</v>
      </c>
      <c r="BY77" s="16">
        <v>0.39329999999999998</v>
      </c>
      <c r="BZ77" s="16">
        <v>0.38850000000000001</v>
      </c>
      <c r="CA77" s="16">
        <v>0.38369999999999999</v>
      </c>
      <c r="CB77" s="16">
        <v>0.37890000000000001</v>
      </c>
      <c r="CC77" s="16">
        <v>0.37419999999999998</v>
      </c>
      <c r="CD77" s="16">
        <v>0.36959999999999998</v>
      </c>
      <c r="CE77" s="16">
        <v>0.36499999999999999</v>
      </c>
      <c r="CF77" s="16">
        <v>0.36049999999999999</v>
      </c>
      <c r="CG77" s="16">
        <v>0.35610000000000003</v>
      </c>
      <c r="CH77" s="16">
        <v>0.35170000000000001</v>
      </c>
      <c r="CI77" s="16">
        <v>0.3473</v>
      </c>
      <c r="CJ77" s="16">
        <v>0.34300000000000003</v>
      </c>
      <c r="CK77" s="16">
        <v>0.33879999999999999</v>
      </c>
      <c r="CL77" s="16">
        <v>0.33460000000000001</v>
      </c>
      <c r="CM77" s="16">
        <v>0.33050000000000002</v>
      </c>
      <c r="CN77" s="16">
        <v>0.32640000000000002</v>
      </c>
      <c r="CO77" s="16">
        <v>0.32229999999999998</v>
      </c>
      <c r="CP77" s="16">
        <v>0.31830000000000003</v>
      </c>
      <c r="CQ77" s="16">
        <v>0.31440000000000001</v>
      </c>
      <c r="CR77" s="16">
        <v>0.3105</v>
      </c>
      <c r="CS77" s="16">
        <v>0.30669999999999997</v>
      </c>
      <c r="CT77" s="16">
        <v>0.3029</v>
      </c>
      <c r="CU77" s="16">
        <v>0.29909999999999998</v>
      </c>
      <c r="CV77" s="16">
        <v>0.2954</v>
      </c>
      <c r="CW77" s="16">
        <v>0.29170000000000001</v>
      </c>
      <c r="CX77" s="16">
        <v>0.28810000000000002</v>
      </c>
      <c r="CY77" s="16">
        <v>0.28810000000000002</v>
      </c>
      <c r="CZ77" s="16">
        <v>0.28810000000000002</v>
      </c>
      <c r="DA77" s="16">
        <v>0.28810000000000002</v>
      </c>
      <c r="DB77" s="16">
        <v>0.28810000000000002</v>
      </c>
      <c r="DC77" s="16">
        <v>0.28810000000000002</v>
      </c>
      <c r="DD77" s="16">
        <v>0.28810000000000002</v>
      </c>
      <c r="DE77" s="16">
        <v>0.28810000000000002</v>
      </c>
      <c r="DF77" s="16">
        <v>0.28810000000000002</v>
      </c>
      <c r="DG77" s="16">
        <v>0.28810000000000002</v>
      </c>
      <c r="DH77" s="16">
        <v>0.28810000000000002</v>
      </c>
      <c r="DI77" s="16">
        <v>0.28810000000000002</v>
      </c>
      <c r="DJ77" s="16">
        <v>0.28810000000000002</v>
      </c>
      <c r="DK77" s="16">
        <v>0.28810000000000002</v>
      </c>
      <c r="DL77" s="16">
        <v>0.28810000000000002</v>
      </c>
      <c r="DM77" s="16">
        <v>0.28810000000000002</v>
      </c>
      <c r="DN77" s="16">
        <v>0.28810000000000002</v>
      </c>
      <c r="DO77" s="16">
        <v>0.28810000000000002</v>
      </c>
      <c r="DP77" s="16">
        <v>0.28810000000000002</v>
      </c>
      <c r="DQ77" s="16">
        <v>0.28810000000000002</v>
      </c>
      <c r="DR77" s="16">
        <v>0.28810000000000002</v>
      </c>
      <c r="DS77" s="16">
        <v>0.28810000000000002</v>
      </c>
      <c r="DT77" s="16">
        <v>0.28810000000000002</v>
      </c>
      <c r="DU77" s="16">
        <v>0.28810000000000002</v>
      </c>
      <c r="DV77" s="16">
        <v>0.28810000000000002</v>
      </c>
      <c r="DW77" s="16">
        <v>0.28810000000000002</v>
      </c>
      <c r="DX77" s="16">
        <v>0.28810000000000002</v>
      </c>
      <c r="DY77" s="16">
        <v>0.28810000000000002</v>
      </c>
      <c r="DZ77" s="16">
        <v>0.28810000000000002</v>
      </c>
      <c r="EA77" s="16">
        <v>0.28810000000000002</v>
      </c>
      <c r="EB77" s="16">
        <v>0.28810000000000002</v>
      </c>
      <c r="EC77" s="16">
        <v>0.28810000000000002</v>
      </c>
      <c r="ED77" s="16">
        <v>0.28810000000000002</v>
      </c>
      <c r="EE77" s="16">
        <v>0.28810000000000002</v>
      </c>
      <c r="EF77" s="16">
        <v>0.28810000000000002</v>
      </c>
      <c r="EG77" s="16">
        <v>0.28810000000000002</v>
      </c>
      <c r="EH77" s="16">
        <v>0.28810000000000002</v>
      </c>
      <c r="EI77" s="16">
        <v>0.28810000000000002</v>
      </c>
      <c r="EJ77" s="16">
        <v>0.28810000000000002</v>
      </c>
      <c r="EK77" s="16">
        <v>0.28810000000000002</v>
      </c>
      <c r="EL77" s="16">
        <v>0.28810000000000002</v>
      </c>
      <c r="EM77" s="16">
        <v>0.28810000000000002</v>
      </c>
      <c r="EN77" s="16">
        <v>0.28810000000000002</v>
      </c>
      <c r="EO77" s="16">
        <v>0.28810000000000002</v>
      </c>
      <c r="EP77" s="16">
        <v>0.28810000000000002</v>
      </c>
      <c r="EQ77" s="16">
        <v>0.28810000000000002</v>
      </c>
      <c r="ER77" s="16">
        <v>0.28810000000000002</v>
      </c>
      <c r="ES77" s="16">
        <v>0.28810000000000002</v>
      </c>
      <c r="ET77" s="16">
        <v>0.28810000000000002</v>
      </c>
      <c r="EU77" s="16">
        <v>0.28810000000000002</v>
      </c>
      <c r="EV77" s="16">
        <v>0.28810000000000002</v>
      </c>
      <c r="EW77" s="16">
        <v>0.28810000000000002</v>
      </c>
      <c r="EX77" s="16">
        <v>0.28810000000000002</v>
      </c>
      <c r="EY77" s="16">
        <v>0.28810000000000002</v>
      </c>
      <c r="EZ77" s="16">
        <v>0.28810000000000002</v>
      </c>
      <c r="FA77" s="16">
        <v>0.28810000000000002</v>
      </c>
      <c r="FB77" s="16">
        <v>0.28810000000000002</v>
      </c>
      <c r="FC77" s="16">
        <v>0.28810000000000002</v>
      </c>
      <c r="FD77" s="16">
        <v>0.28810000000000002</v>
      </c>
      <c r="FE77" s="16">
        <v>0.28810000000000002</v>
      </c>
      <c r="FF77" s="16">
        <v>0.28810000000000002</v>
      </c>
      <c r="FG77" s="16">
        <v>0.28810000000000002</v>
      </c>
      <c r="FH77" s="16">
        <v>0.28810000000000002</v>
      </c>
      <c r="FI77" s="16">
        <v>0.28810000000000002</v>
      </c>
      <c r="FJ77" s="16">
        <v>0.28810000000000002</v>
      </c>
      <c r="FK77" s="16">
        <v>0.28810000000000002</v>
      </c>
      <c r="FL77" s="16">
        <v>0.28810000000000002</v>
      </c>
      <c r="FM77" s="16">
        <v>0.28810000000000002</v>
      </c>
      <c r="FN77" s="16">
        <v>0.28810000000000002</v>
      </c>
      <c r="FO77" s="16">
        <v>0.28810000000000002</v>
      </c>
      <c r="FP77" s="16">
        <v>0.28810000000000002</v>
      </c>
      <c r="FQ77" s="16">
        <v>0.28810000000000002</v>
      </c>
      <c r="FR77" s="16">
        <v>0.28810000000000002</v>
      </c>
      <c r="FS77" s="16">
        <v>0.28810000000000002</v>
      </c>
      <c r="FT77" s="16">
        <v>0.28810000000000002</v>
      </c>
      <c r="FU77" s="16">
        <v>0.28810000000000002</v>
      </c>
      <c r="FV77" s="16">
        <v>0.28810000000000002</v>
      </c>
      <c r="FW77" s="16">
        <v>0.28810000000000002</v>
      </c>
      <c r="FX77" s="16">
        <v>0.28810000000000002</v>
      </c>
      <c r="FY77" s="16">
        <v>0.28810000000000002</v>
      </c>
      <c r="FZ77" s="16">
        <v>0.28810000000000002</v>
      </c>
      <c r="GA77" s="16">
        <v>0.28810000000000002</v>
      </c>
      <c r="GB77" s="16">
        <v>0.28810000000000002</v>
      </c>
      <c r="GC77" s="16">
        <v>0.28810000000000002</v>
      </c>
      <c r="GD77" s="16">
        <v>0.28810000000000002</v>
      </c>
      <c r="GE77" s="16">
        <v>0.28810000000000002</v>
      </c>
      <c r="GF77" s="16">
        <v>0.28810000000000002</v>
      </c>
      <c r="GG77" s="16">
        <v>0.28810000000000002</v>
      </c>
      <c r="GH77" s="16">
        <v>0.28810000000000002</v>
      </c>
      <c r="GI77" s="16">
        <v>0.28810000000000002</v>
      </c>
      <c r="GJ77" s="16">
        <v>0.28810000000000002</v>
      </c>
      <c r="GK77" s="16">
        <v>0.28810000000000002</v>
      </c>
      <c r="GL77" s="16">
        <v>0.28810000000000002</v>
      </c>
      <c r="GM77" s="16">
        <v>0.28810000000000002</v>
      </c>
      <c r="GN77" s="16">
        <v>0.28810000000000002</v>
      </c>
      <c r="GO77" s="16">
        <v>0.28810000000000002</v>
      </c>
      <c r="GP77" s="16">
        <v>0.28810000000000002</v>
      </c>
      <c r="GQ77" s="16">
        <v>0.28810000000000002</v>
      </c>
    </row>
    <row r="78" spans="1:199" x14ac:dyDescent="0.2">
      <c r="A78" s="16">
        <v>77</v>
      </c>
      <c r="B78" s="16">
        <v>1</v>
      </c>
      <c r="C78" s="16">
        <v>1</v>
      </c>
      <c r="D78" s="16">
        <v>1</v>
      </c>
      <c r="E78" s="16">
        <v>1</v>
      </c>
      <c r="F78" s="16">
        <v>0.98009999999999997</v>
      </c>
      <c r="G78" s="16">
        <v>1.06</v>
      </c>
      <c r="H78" s="16">
        <v>1.0448999999999999</v>
      </c>
      <c r="I78" s="16">
        <v>0.99419999999999997</v>
      </c>
      <c r="J78" s="16">
        <v>0.9637</v>
      </c>
      <c r="K78" s="16">
        <v>0.93430000000000002</v>
      </c>
      <c r="L78" s="16">
        <v>0.90559999999999996</v>
      </c>
      <c r="M78" s="16">
        <v>0.8952</v>
      </c>
      <c r="N78" s="16">
        <v>0.88470000000000004</v>
      </c>
      <c r="O78" s="16">
        <v>0.87380000000000002</v>
      </c>
      <c r="P78" s="16">
        <v>0.86240000000000006</v>
      </c>
      <c r="Q78" s="16">
        <v>0.85040000000000004</v>
      </c>
      <c r="R78" s="16">
        <v>0.83779999999999999</v>
      </c>
      <c r="S78" s="16">
        <v>0.8246</v>
      </c>
      <c r="T78" s="16">
        <v>0.81079999999999997</v>
      </c>
      <c r="U78" s="16">
        <v>0.79659999999999997</v>
      </c>
      <c r="V78" s="16">
        <v>0.78300000000000003</v>
      </c>
      <c r="W78" s="16">
        <v>0.77010000000000001</v>
      </c>
      <c r="X78" s="16">
        <v>0.75800000000000001</v>
      </c>
      <c r="Y78" s="16">
        <v>0.74670000000000003</v>
      </c>
      <c r="Z78" s="16">
        <v>0.73609999999999998</v>
      </c>
      <c r="AA78" s="16">
        <v>0.72629999999999995</v>
      </c>
      <c r="AB78" s="16">
        <v>0.71709999999999996</v>
      </c>
      <c r="AC78" s="16">
        <v>0.70830000000000004</v>
      </c>
      <c r="AD78" s="16">
        <v>0.6996</v>
      </c>
      <c r="AE78" s="16">
        <v>0.69110000000000005</v>
      </c>
      <c r="AF78" s="16">
        <v>0.68259999999999998</v>
      </c>
      <c r="AG78" s="16">
        <v>0.67430000000000001</v>
      </c>
      <c r="AH78" s="16">
        <v>0.66610000000000003</v>
      </c>
      <c r="AI78" s="16">
        <v>0.65790000000000004</v>
      </c>
      <c r="AJ78" s="16">
        <v>0.64990000000000003</v>
      </c>
      <c r="AK78" s="16">
        <v>0.64190000000000003</v>
      </c>
      <c r="AL78" s="16">
        <v>0.6341</v>
      </c>
      <c r="AM78" s="16">
        <v>0.62629999999999997</v>
      </c>
      <c r="AN78" s="16">
        <v>0.61870000000000003</v>
      </c>
      <c r="AO78" s="16">
        <v>0.61109999999999998</v>
      </c>
      <c r="AP78" s="16">
        <v>0.60360000000000003</v>
      </c>
      <c r="AQ78" s="16">
        <v>0.59619999999999995</v>
      </c>
      <c r="AR78" s="16">
        <v>0.58889999999999998</v>
      </c>
      <c r="AS78" s="16">
        <v>0.58169999999999999</v>
      </c>
      <c r="AT78" s="16">
        <v>0.5746</v>
      </c>
      <c r="AU78" s="16">
        <v>0.5675</v>
      </c>
      <c r="AV78" s="16">
        <v>0.56059999999999999</v>
      </c>
      <c r="AW78" s="16">
        <v>0.55369999999999997</v>
      </c>
      <c r="AX78" s="16">
        <v>0.54690000000000005</v>
      </c>
      <c r="AY78" s="16">
        <v>0.54020000000000001</v>
      </c>
      <c r="AZ78" s="16">
        <v>0.53359999999999996</v>
      </c>
      <c r="BA78" s="16">
        <v>0.52700000000000002</v>
      </c>
      <c r="BB78" s="16">
        <v>0.52059999999999995</v>
      </c>
      <c r="BC78" s="16">
        <v>0.51419999999999999</v>
      </c>
      <c r="BD78" s="16">
        <v>0.50780000000000003</v>
      </c>
      <c r="BE78" s="16">
        <v>0.50160000000000005</v>
      </c>
      <c r="BF78" s="16">
        <v>0.49540000000000001</v>
      </c>
      <c r="BG78" s="16">
        <v>0.4894</v>
      </c>
      <c r="BH78" s="16">
        <v>0.48330000000000001</v>
      </c>
      <c r="BI78" s="16">
        <v>0.47739999999999999</v>
      </c>
      <c r="BJ78" s="16">
        <v>0.47149999999999997</v>
      </c>
      <c r="BK78" s="16">
        <v>0.4657</v>
      </c>
      <c r="BL78" s="16">
        <v>0.46</v>
      </c>
      <c r="BM78" s="16">
        <v>0.45429999999999998</v>
      </c>
      <c r="BN78" s="16">
        <v>0.44869999999999999</v>
      </c>
      <c r="BO78" s="16">
        <v>0.44319999999999998</v>
      </c>
      <c r="BP78" s="16">
        <v>0.43780000000000002</v>
      </c>
      <c r="BQ78" s="16">
        <v>0.43240000000000001</v>
      </c>
      <c r="BR78" s="16">
        <v>0.42699999999999999</v>
      </c>
      <c r="BS78" s="16">
        <v>0.42180000000000001</v>
      </c>
      <c r="BT78" s="16">
        <v>0.41660000000000003</v>
      </c>
      <c r="BU78" s="16">
        <v>0.41139999999999999</v>
      </c>
      <c r="BV78" s="16">
        <v>0.40639999999999998</v>
      </c>
      <c r="BW78" s="16">
        <v>0.40139999999999998</v>
      </c>
      <c r="BX78" s="16">
        <v>0.39639999999999997</v>
      </c>
      <c r="BY78" s="16">
        <v>0.39150000000000001</v>
      </c>
      <c r="BZ78" s="16">
        <v>0.38669999999999999</v>
      </c>
      <c r="CA78" s="16">
        <v>0.38190000000000002</v>
      </c>
      <c r="CB78" s="16">
        <v>0.37719999999999998</v>
      </c>
      <c r="CC78" s="16">
        <v>0.37259999999999999</v>
      </c>
      <c r="CD78" s="16">
        <v>0.36799999999999999</v>
      </c>
      <c r="CE78" s="16">
        <v>0.3634</v>
      </c>
      <c r="CF78" s="16">
        <v>0.3589</v>
      </c>
      <c r="CG78" s="16">
        <v>0.35449999999999998</v>
      </c>
      <c r="CH78" s="16">
        <v>0.35010000000000002</v>
      </c>
      <c r="CI78" s="16">
        <v>0.3458</v>
      </c>
      <c r="CJ78" s="16">
        <v>0.34150000000000003</v>
      </c>
      <c r="CK78" s="16">
        <v>0.33729999999999999</v>
      </c>
      <c r="CL78" s="16">
        <v>0.33310000000000001</v>
      </c>
      <c r="CM78" s="16">
        <v>0.32900000000000001</v>
      </c>
      <c r="CN78" s="16">
        <v>0.32500000000000001</v>
      </c>
      <c r="CO78" s="16">
        <v>0.32090000000000002</v>
      </c>
      <c r="CP78" s="16">
        <v>0.317</v>
      </c>
      <c r="CQ78" s="16">
        <v>0.313</v>
      </c>
      <c r="CR78" s="16">
        <v>0.30919999999999997</v>
      </c>
      <c r="CS78" s="16">
        <v>0.3054</v>
      </c>
      <c r="CT78" s="16">
        <v>0.30159999999999998</v>
      </c>
      <c r="CU78" s="16">
        <v>0.29780000000000001</v>
      </c>
      <c r="CV78" s="16">
        <v>0.29420000000000002</v>
      </c>
      <c r="CW78" s="16">
        <v>0.29049999999999998</v>
      </c>
      <c r="CX78" s="16">
        <v>0.28689999999999999</v>
      </c>
      <c r="CY78" s="16">
        <v>0.28689999999999999</v>
      </c>
      <c r="CZ78" s="16">
        <v>0.28689999999999999</v>
      </c>
      <c r="DA78" s="16">
        <v>0.28689999999999999</v>
      </c>
      <c r="DB78" s="16">
        <v>0.28689999999999999</v>
      </c>
      <c r="DC78" s="16">
        <v>0.28689999999999999</v>
      </c>
      <c r="DD78" s="16">
        <v>0.28689999999999999</v>
      </c>
      <c r="DE78" s="16">
        <v>0.28689999999999999</v>
      </c>
      <c r="DF78" s="16">
        <v>0.28689999999999999</v>
      </c>
      <c r="DG78" s="16">
        <v>0.28689999999999999</v>
      </c>
      <c r="DH78" s="16">
        <v>0.28689999999999999</v>
      </c>
      <c r="DI78" s="16">
        <v>0.28689999999999999</v>
      </c>
      <c r="DJ78" s="16">
        <v>0.28689999999999999</v>
      </c>
      <c r="DK78" s="16">
        <v>0.28689999999999999</v>
      </c>
      <c r="DL78" s="16">
        <v>0.28689999999999999</v>
      </c>
      <c r="DM78" s="16">
        <v>0.28689999999999999</v>
      </c>
      <c r="DN78" s="16">
        <v>0.28689999999999999</v>
      </c>
      <c r="DO78" s="16">
        <v>0.28689999999999999</v>
      </c>
      <c r="DP78" s="16">
        <v>0.28689999999999999</v>
      </c>
      <c r="DQ78" s="16">
        <v>0.28689999999999999</v>
      </c>
      <c r="DR78" s="16">
        <v>0.28689999999999999</v>
      </c>
      <c r="DS78" s="16">
        <v>0.28689999999999999</v>
      </c>
      <c r="DT78" s="16">
        <v>0.28689999999999999</v>
      </c>
      <c r="DU78" s="16">
        <v>0.28689999999999999</v>
      </c>
      <c r="DV78" s="16">
        <v>0.28689999999999999</v>
      </c>
      <c r="DW78" s="16">
        <v>0.28689999999999999</v>
      </c>
      <c r="DX78" s="16">
        <v>0.28689999999999999</v>
      </c>
      <c r="DY78" s="16">
        <v>0.28689999999999999</v>
      </c>
      <c r="DZ78" s="16">
        <v>0.28689999999999999</v>
      </c>
      <c r="EA78" s="16">
        <v>0.28689999999999999</v>
      </c>
      <c r="EB78" s="16">
        <v>0.28689999999999999</v>
      </c>
      <c r="EC78" s="16">
        <v>0.28689999999999999</v>
      </c>
      <c r="ED78" s="16">
        <v>0.28689999999999999</v>
      </c>
      <c r="EE78" s="16">
        <v>0.28689999999999999</v>
      </c>
      <c r="EF78" s="16">
        <v>0.28689999999999999</v>
      </c>
      <c r="EG78" s="16">
        <v>0.28689999999999999</v>
      </c>
      <c r="EH78" s="16">
        <v>0.28689999999999999</v>
      </c>
      <c r="EI78" s="16">
        <v>0.28689999999999999</v>
      </c>
      <c r="EJ78" s="16">
        <v>0.28689999999999999</v>
      </c>
      <c r="EK78" s="16">
        <v>0.28689999999999999</v>
      </c>
      <c r="EL78" s="16">
        <v>0.28689999999999999</v>
      </c>
      <c r="EM78" s="16">
        <v>0.28689999999999999</v>
      </c>
      <c r="EN78" s="16">
        <v>0.28689999999999999</v>
      </c>
      <c r="EO78" s="16">
        <v>0.28689999999999999</v>
      </c>
      <c r="EP78" s="16">
        <v>0.28689999999999999</v>
      </c>
      <c r="EQ78" s="16">
        <v>0.28689999999999999</v>
      </c>
      <c r="ER78" s="16">
        <v>0.28689999999999999</v>
      </c>
      <c r="ES78" s="16">
        <v>0.28689999999999999</v>
      </c>
      <c r="ET78" s="16">
        <v>0.28689999999999999</v>
      </c>
      <c r="EU78" s="16">
        <v>0.28689999999999999</v>
      </c>
      <c r="EV78" s="16">
        <v>0.28689999999999999</v>
      </c>
      <c r="EW78" s="16">
        <v>0.28689999999999999</v>
      </c>
      <c r="EX78" s="16">
        <v>0.28689999999999999</v>
      </c>
      <c r="EY78" s="16">
        <v>0.28689999999999999</v>
      </c>
      <c r="EZ78" s="16">
        <v>0.28689999999999999</v>
      </c>
      <c r="FA78" s="16">
        <v>0.28689999999999999</v>
      </c>
      <c r="FB78" s="16">
        <v>0.28689999999999999</v>
      </c>
      <c r="FC78" s="16">
        <v>0.28689999999999999</v>
      </c>
      <c r="FD78" s="16">
        <v>0.28689999999999999</v>
      </c>
      <c r="FE78" s="16">
        <v>0.28689999999999999</v>
      </c>
      <c r="FF78" s="16">
        <v>0.28689999999999999</v>
      </c>
      <c r="FG78" s="16">
        <v>0.28689999999999999</v>
      </c>
      <c r="FH78" s="16">
        <v>0.28689999999999999</v>
      </c>
      <c r="FI78" s="16">
        <v>0.28689999999999999</v>
      </c>
      <c r="FJ78" s="16">
        <v>0.28689999999999999</v>
      </c>
      <c r="FK78" s="16">
        <v>0.28689999999999999</v>
      </c>
      <c r="FL78" s="16">
        <v>0.28689999999999999</v>
      </c>
      <c r="FM78" s="16">
        <v>0.28689999999999999</v>
      </c>
      <c r="FN78" s="16">
        <v>0.28689999999999999</v>
      </c>
      <c r="FO78" s="16">
        <v>0.28689999999999999</v>
      </c>
      <c r="FP78" s="16">
        <v>0.28689999999999999</v>
      </c>
      <c r="FQ78" s="16">
        <v>0.28689999999999999</v>
      </c>
      <c r="FR78" s="16">
        <v>0.28689999999999999</v>
      </c>
      <c r="FS78" s="16">
        <v>0.28689999999999999</v>
      </c>
      <c r="FT78" s="16">
        <v>0.28689999999999999</v>
      </c>
      <c r="FU78" s="16">
        <v>0.28689999999999999</v>
      </c>
      <c r="FV78" s="16">
        <v>0.28689999999999999</v>
      </c>
      <c r="FW78" s="16">
        <v>0.28689999999999999</v>
      </c>
      <c r="FX78" s="16">
        <v>0.28689999999999999</v>
      </c>
      <c r="FY78" s="16">
        <v>0.28689999999999999</v>
      </c>
      <c r="FZ78" s="16">
        <v>0.28689999999999999</v>
      </c>
      <c r="GA78" s="16">
        <v>0.28689999999999999</v>
      </c>
      <c r="GB78" s="16">
        <v>0.28689999999999999</v>
      </c>
      <c r="GC78" s="16">
        <v>0.28689999999999999</v>
      </c>
      <c r="GD78" s="16">
        <v>0.28689999999999999</v>
      </c>
      <c r="GE78" s="16">
        <v>0.28689999999999999</v>
      </c>
      <c r="GF78" s="16">
        <v>0.28689999999999999</v>
      </c>
      <c r="GG78" s="16">
        <v>0.28689999999999999</v>
      </c>
      <c r="GH78" s="16">
        <v>0.28689999999999999</v>
      </c>
      <c r="GI78" s="16">
        <v>0.28689999999999999</v>
      </c>
      <c r="GJ78" s="16">
        <v>0.28689999999999999</v>
      </c>
      <c r="GK78" s="16">
        <v>0.28689999999999999</v>
      </c>
      <c r="GL78" s="16">
        <v>0.28689999999999999</v>
      </c>
      <c r="GM78" s="16">
        <v>0.28689999999999999</v>
      </c>
      <c r="GN78" s="16">
        <v>0.28689999999999999</v>
      </c>
      <c r="GO78" s="16">
        <v>0.28689999999999999</v>
      </c>
      <c r="GP78" s="16">
        <v>0.28689999999999999</v>
      </c>
      <c r="GQ78" s="16">
        <v>0.28689999999999999</v>
      </c>
    </row>
    <row r="79" spans="1:199" x14ac:dyDescent="0.2">
      <c r="A79" s="16">
        <v>78</v>
      </c>
      <c r="B79" s="16">
        <v>1</v>
      </c>
      <c r="C79" s="16">
        <v>1</v>
      </c>
      <c r="D79" s="16">
        <v>1</v>
      </c>
      <c r="E79" s="16">
        <v>1</v>
      </c>
      <c r="F79" s="16">
        <v>0.97750000000000004</v>
      </c>
      <c r="G79" s="16">
        <v>1.0544</v>
      </c>
      <c r="H79" s="16">
        <v>1.0369999999999999</v>
      </c>
      <c r="I79" s="16">
        <v>0.98519999999999996</v>
      </c>
      <c r="J79" s="16">
        <v>0.95440000000000003</v>
      </c>
      <c r="K79" s="16">
        <v>0.92469999999999997</v>
      </c>
      <c r="L79" s="16">
        <v>0.89600000000000002</v>
      </c>
      <c r="M79" s="16">
        <v>0.88560000000000005</v>
      </c>
      <c r="N79" s="16">
        <v>0.87519999999999998</v>
      </c>
      <c r="O79" s="16">
        <v>0.86460000000000004</v>
      </c>
      <c r="P79" s="16">
        <v>0.85360000000000003</v>
      </c>
      <c r="Q79" s="16">
        <v>0.84209999999999996</v>
      </c>
      <c r="R79" s="16">
        <v>0.83009999999999995</v>
      </c>
      <c r="S79" s="16">
        <v>0.81740000000000002</v>
      </c>
      <c r="T79" s="16">
        <v>0.80420000000000003</v>
      </c>
      <c r="U79" s="16">
        <v>0.79020000000000001</v>
      </c>
      <c r="V79" s="16">
        <v>0.77669999999999995</v>
      </c>
      <c r="W79" s="16">
        <v>0.76390000000000002</v>
      </c>
      <c r="X79" s="16">
        <v>0.75190000000000001</v>
      </c>
      <c r="Y79" s="16">
        <v>0.74070000000000003</v>
      </c>
      <c r="Z79" s="16">
        <v>0.73029999999999995</v>
      </c>
      <c r="AA79" s="16">
        <v>0.72060000000000002</v>
      </c>
      <c r="AB79" s="16">
        <v>0.71140000000000003</v>
      </c>
      <c r="AC79" s="16">
        <v>0.70269999999999999</v>
      </c>
      <c r="AD79" s="16">
        <v>0.69410000000000005</v>
      </c>
      <c r="AE79" s="16">
        <v>0.68569999999999998</v>
      </c>
      <c r="AF79" s="16">
        <v>0.67730000000000001</v>
      </c>
      <c r="AG79" s="16">
        <v>0.66910000000000003</v>
      </c>
      <c r="AH79" s="16">
        <v>0.66090000000000004</v>
      </c>
      <c r="AI79" s="16">
        <v>0.65290000000000004</v>
      </c>
      <c r="AJ79" s="16">
        <v>0.64490000000000003</v>
      </c>
      <c r="AK79" s="16">
        <v>0.63700000000000001</v>
      </c>
      <c r="AL79" s="16">
        <v>0.62929999999999997</v>
      </c>
      <c r="AM79" s="16">
        <v>0.62160000000000004</v>
      </c>
      <c r="AN79" s="16">
        <v>0.61399999999999999</v>
      </c>
      <c r="AO79" s="16">
        <v>0.60650000000000004</v>
      </c>
      <c r="AP79" s="16">
        <v>0.59909999999999997</v>
      </c>
      <c r="AQ79" s="16">
        <v>0.59179999999999999</v>
      </c>
      <c r="AR79" s="16">
        <v>0.58450000000000002</v>
      </c>
      <c r="AS79" s="16">
        <v>0.57740000000000002</v>
      </c>
      <c r="AT79" s="16">
        <v>0.57030000000000003</v>
      </c>
      <c r="AU79" s="16">
        <v>0.56330000000000002</v>
      </c>
      <c r="AV79" s="16">
        <v>0.55640000000000001</v>
      </c>
      <c r="AW79" s="16">
        <v>0.54959999999999998</v>
      </c>
      <c r="AX79" s="16">
        <v>0.54290000000000005</v>
      </c>
      <c r="AY79" s="16">
        <v>0.53620000000000001</v>
      </c>
      <c r="AZ79" s="16">
        <v>0.52969999999999995</v>
      </c>
      <c r="BA79" s="16">
        <v>0.5232</v>
      </c>
      <c r="BB79" s="16">
        <v>0.51680000000000004</v>
      </c>
      <c r="BC79" s="16">
        <v>0.51039999999999996</v>
      </c>
      <c r="BD79" s="16">
        <v>0.50419999999999998</v>
      </c>
      <c r="BE79" s="16">
        <v>0.498</v>
      </c>
      <c r="BF79" s="16">
        <v>0.4919</v>
      </c>
      <c r="BG79" s="16">
        <v>0.4859</v>
      </c>
      <c r="BH79" s="16">
        <v>0.47989999999999999</v>
      </c>
      <c r="BI79" s="16">
        <v>0.47399999999999998</v>
      </c>
      <c r="BJ79" s="16">
        <v>0.46820000000000001</v>
      </c>
      <c r="BK79" s="16">
        <v>0.46239999999999998</v>
      </c>
      <c r="BL79" s="16">
        <v>0.45669999999999999</v>
      </c>
      <c r="BM79" s="16">
        <v>0.4511</v>
      </c>
      <c r="BN79" s="16">
        <v>0.4456</v>
      </c>
      <c r="BO79" s="16">
        <v>0.44009999999999999</v>
      </c>
      <c r="BP79" s="16">
        <v>0.43469999999999998</v>
      </c>
      <c r="BQ79" s="16">
        <v>0.4294</v>
      </c>
      <c r="BR79" s="16">
        <v>0.42409999999999998</v>
      </c>
      <c r="BS79" s="16">
        <v>0.41889999999999999</v>
      </c>
      <c r="BT79" s="16">
        <v>0.41370000000000001</v>
      </c>
      <c r="BU79" s="16">
        <v>0.40860000000000002</v>
      </c>
      <c r="BV79" s="16">
        <v>0.40360000000000001</v>
      </c>
      <c r="BW79" s="16">
        <v>0.39860000000000001</v>
      </c>
      <c r="BX79" s="16">
        <v>0.39369999999999999</v>
      </c>
      <c r="BY79" s="16">
        <v>0.38879999999999998</v>
      </c>
      <c r="BZ79" s="16">
        <v>0.3841</v>
      </c>
      <c r="CA79" s="16">
        <v>0.37930000000000003</v>
      </c>
      <c r="CB79" s="16">
        <v>0.37469999999999998</v>
      </c>
      <c r="CC79" s="16">
        <v>0.37</v>
      </c>
      <c r="CD79" s="16">
        <v>0.36549999999999999</v>
      </c>
      <c r="CE79" s="16">
        <v>0.36099999999999999</v>
      </c>
      <c r="CF79" s="16">
        <v>0.35649999999999998</v>
      </c>
      <c r="CG79" s="16">
        <v>0.35210000000000002</v>
      </c>
      <c r="CH79" s="16">
        <v>0.3478</v>
      </c>
      <c r="CI79" s="16">
        <v>0.34350000000000003</v>
      </c>
      <c r="CJ79" s="16">
        <v>0.3392</v>
      </c>
      <c r="CK79" s="16">
        <v>0.33510000000000001</v>
      </c>
      <c r="CL79" s="16">
        <v>0.33090000000000003</v>
      </c>
      <c r="CM79" s="16">
        <v>0.32679999999999998</v>
      </c>
      <c r="CN79" s="16">
        <v>0.32279999999999998</v>
      </c>
      <c r="CO79" s="16">
        <v>0.31879999999999997</v>
      </c>
      <c r="CP79" s="16">
        <v>0.31490000000000001</v>
      </c>
      <c r="CQ79" s="16">
        <v>0.311</v>
      </c>
      <c r="CR79" s="16">
        <v>0.30709999999999998</v>
      </c>
      <c r="CS79" s="16">
        <v>0.30330000000000001</v>
      </c>
      <c r="CT79" s="16">
        <v>0.29959999999999998</v>
      </c>
      <c r="CU79" s="16">
        <v>0.2959</v>
      </c>
      <c r="CV79" s="16">
        <v>0.29220000000000002</v>
      </c>
      <c r="CW79" s="16">
        <v>0.28860000000000002</v>
      </c>
      <c r="CX79" s="16">
        <v>0.28510000000000002</v>
      </c>
      <c r="CY79" s="16">
        <v>0.28510000000000002</v>
      </c>
      <c r="CZ79" s="16">
        <v>0.28510000000000002</v>
      </c>
      <c r="DA79" s="16">
        <v>0.28510000000000002</v>
      </c>
      <c r="DB79" s="16">
        <v>0.28510000000000002</v>
      </c>
      <c r="DC79" s="16">
        <v>0.28510000000000002</v>
      </c>
      <c r="DD79" s="16">
        <v>0.28510000000000002</v>
      </c>
      <c r="DE79" s="16">
        <v>0.28510000000000002</v>
      </c>
      <c r="DF79" s="16">
        <v>0.28510000000000002</v>
      </c>
      <c r="DG79" s="16">
        <v>0.28510000000000002</v>
      </c>
      <c r="DH79" s="16">
        <v>0.28510000000000002</v>
      </c>
      <c r="DI79" s="16">
        <v>0.28510000000000002</v>
      </c>
      <c r="DJ79" s="16">
        <v>0.28510000000000002</v>
      </c>
      <c r="DK79" s="16">
        <v>0.28510000000000002</v>
      </c>
      <c r="DL79" s="16">
        <v>0.28510000000000002</v>
      </c>
      <c r="DM79" s="16">
        <v>0.28510000000000002</v>
      </c>
      <c r="DN79" s="16">
        <v>0.28510000000000002</v>
      </c>
      <c r="DO79" s="16">
        <v>0.28510000000000002</v>
      </c>
      <c r="DP79" s="16">
        <v>0.28510000000000002</v>
      </c>
      <c r="DQ79" s="16">
        <v>0.28510000000000002</v>
      </c>
      <c r="DR79" s="16">
        <v>0.28510000000000002</v>
      </c>
      <c r="DS79" s="16">
        <v>0.28510000000000002</v>
      </c>
      <c r="DT79" s="16">
        <v>0.28510000000000002</v>
      </c>
      <c r="DU79" s="16">
        <v>0.28510000000000002</v>
      </c>
      <c r="DV79" s="16">
        <v>0.28510000000000002</v>
      </c>
      <c r="DW79" s="16">
        <v>0.28510000000000002</v>
      </c>
      <c r="DX79" s="16">
        <v>0.28510000000000002</v>
      </c>
      <c r="DY79" s="16">
        <v>0.28510000000000002</v>
      </c>
      <c r="DZ79" s="16">
        <v>0.28510000000000002</v>
      </c>
      <c r="EA79" s="16">
        <v>0.28510000000000002</v>
      </c>
      <c r="EB79" s="16">
        <v>0.28510000000000002</v>
      </c>
      <c r="EC79" s="16">
        <v>0.28510000000000002</v>
      </c>
      <c r="ED79" s="16">
        <v>0.28510000000000002</v>
      </c>
      <c r="EE79" s="16">
        <v>0.28510000000000002</v>
      </c>
      <c r="EF79" s="16">
        <v>0.28510000000000002</v>
      </c>
      <c r="EG79" s="16">
        <v>0.28510000000000002</v>
      </c>
      <c r="EH79" s="16">
        <v>0.28510000000000002</v>
      </c>
      <c r="EI79" s="16">
        <v>0.28510000000000002</v>
      </c>
      <c r="EJ79" s="16">
        <v>0.28510000000000002</v>
      </c>
      <c r="EK79" s="16">
        <v>0.28510000000000002</v>
      </c>
      <c r="EL79" s="16">
        <v>0.28510000000000002</v>
      </c>
      <c r="EM79" s="16">
        <v>0.28510000000000002</v>
      </c>
      <c r="EN79" s="16">
        <v>0.28510000000000002</v>
      </c>
      <c r="EO79" s="16">
        <v>0.28510000000000002</v>
      </c>
      <c r="EP79" s="16">
        <v>0.28510000000000002</v>
      </c>
      <c r="EQ79" s="16">
        <v>0.28510000000000002</v>
      </c>
      <c r="ER79" s="16">
        <v>0.28510000000000002</v>
      </c>
      <c r="ES79" s="16">
        <v>0.28510000000000002</v>
      </c>
      <c r="ET79" s="16">
        <v>0.28510000000000002</v>
      </c>
      <c r="EU79" s="16">
        <v>0.28510000000000002</v>
      </c>
      <c r="EV79" s="16">
        <v>0.28510000000000002</v>
      </c>
      <c r="EW79" s="16">
        <v>0.28510000000000002</v>
      </c>
      <c r="EX79" s="16">
        <v>0.28510000000000002</v>
      </c>
      <c r="EY79" s="16">
        <v>0.28510000000000002</v>
      </c>
      <c r="EZ79" s="16">
        <v>0.28510000000000002</v>
      </c>
      <c r="FA79" s="16">
        <v>0.28510000000000002</v>
      </c>
      <c r="FB79" s="16">
        <v>0.28510000000000002</v>
      </c>
      <c r="FC79" s="16">
        <v>0.28510000000000002</v>
      </c>
      <c r="FD79" s="16">
        <v>0.28510000000000002</v>
      </c>
      <c r="FE79" s="16">
        <v>0.28510000000000002</v>
      </c>
      <c r="FF79" s="16">
        <v>0.28510000000000002</v>
      </c>
      <c r="FG79" s="16">
        <v>0.28510000000000002</v>
      </c>
      <c r="FH79" s="16">
        <v>0.28510000000000002</v>
      </c>
      <c r="FI79" s="16">
        <v>0.28510000000000002</v>
      </c>
      <c r="FJ79" s="16">
        <v>0.28510000000000002</v>
      </c>
      <c r="FK79" s="16">
        <v>0.28510000000000002</v>
      </c>
      <c r="FL79" s="16">
        <v>0.28510000000000002</v>
      </c>
      <c r="FM79" s="16">
        <v>0.28510000000000002</v>
      </c>
      <c r="FN79" s="16">
        <v>0.28510000000000002</v>
      </c>
      <c r="FO79" s="16">
        <v>0.28510000000000002</v>
      </c>
      <c r="FP79" s="16">
        <v>0.28510000000000002</v>
      </c>
      <c r="FQ79" s="16">
        <v>0.28510000000000002</v>
      </c>
      <c r="FR79" s="16">
        <v>0.28510000000000002</v>
      </c>
      <c r="FS79" s="16">
        <v>0.28510000000000002</v>
      </c>
      <c r="FT79" s="16">
        <v>0.28510000000000002</v>
      </c>
      <c r="FU79" s="16">
        <v>0.28510000000000002</v>
      </c>
      <c r="FV79" s="16">
        <v>0.28510000000000002</v>
      </c>
      <c r="FW79" s="16">
        <v>0.28510000000000002</v>
      </c>
      <c r="FX79" s="16">
        <v>0.28510000000000002</v>
      </c>
      <c r="FY79" s="16">
        <v>0.28510000000000002</v>
      </c>
      <c r="FZ79" s="16">
        <v>0.28510000000000002</v>
      </c>
      <c r="GA79" s="16">
        <v>0.28510000000000002</v>
      </c>
      <c r="GB79" s="16">
        <v>0.28510000000000002</v>
      </c>
      <c r="GC79" s="16">
        <v>0.28510000000000002</v>
      </c>
      <c r="GD79" s="16">
        <v>0.28510000000000002</v>
      </c>
      <c r="GE79" s="16">
        <v>0.28510000000000002</v>
      </c>
      <c r="GF79" s="16">
        <v>0.28510000000000002</v>
      </c>
      <c r="GG79" s="16">
        <v>0.28510000000000002</v>
      </c>
      <c r="GH79" s="16">
        <v>0.28510000000000002</v>
      </c>
      <c r="GI79" s="16">
        <v>0.28510000000000002</v>
      </c>
      <c r="GJ79" s="16">
        <v>0.28510000000000002</v>
      </c>
      <c r="GK79" s="16">
        <v>0.28510000000000002</v>
      </c>
      <c r="GL79" s="16">
        <v>0.28510000000000002</v>
      </c>
      <c r="GM79" s="16">
        <v>0.28510000000000002</v>
      </c>
      <c r="GN79" s="16">
        <v>0.28510000000000002</v>
      </c>
      <c r="GO79" s="16">
        <v>0.28510000000000002</v>
      </c>
      <c r="GP79" s="16">
        <v>0.28510000000000002</v>
      </c>
      <c r="GQ79" s="16">
        <v>0.28510000000000002</v>
      </c>
    </row>
    <row r="80" spans="1:199" x14ac:dyDescent="0.2">
      <c r="A80" s="16">
        <v>79</v>
      </c>
      <c r="B80" s="16">
        <v>1</v>
      </c>
      <c r="C80" s="16">
        <v>1</v>
      </c>
      <c r="D80" s="16">
        <v>1</v>
      </c>
      <c r="E80" s="16">
        <v>1</v>
      </c>
      <c r="F80" s="16">
        <v>0.97509999999999997</v>
      </c>
      <c r="G80" s="16">
        <v>1.0492999999999999</v>
      </c>
      <c r="H80" s="16">
        <v>1.0295000000000001</v>
      </c>
      <c r="I80" s="16">
        <v>0.97589999999999999</v>
      </c>
      <c r="J80" s="16">
        <v>0.94410000000000005</v>
      </c>
      <c r="K80" s="16">
        <v>0.9143</v>
      </c>
      <c r="L80" s="16">
        <v>0.88549999999999995</v>
      </c>
      <c r="M80" s="16">
        <v>0.875</v>
      </c>
      <c r="N80" s="16">
        <v>0.86470000000000002</v>
      </c>
      <c r="O80" s="16">
        <v>0.85429999999999995</v>
      </c>
      <c r="P80" s="16">
        <v>0.84360000000000002</v>
      </c>
      <c r="Q80" s="16">
        <v>0.83260000000000001</v>
      </c>
      <c r="R80" s="16">
        <v>0.82110000000000005</v>
      </c>
      <c r="S80" s="16">
        <v>0.80900000000000005</v>
      </c>
      <c r="T80" s="16">
        <v>0.79630000000000001</v>
      </c>
      <c r="U80" s="16">
        <v>0.78249999999999997</v>
      </c>
      <c r="V80" s="16">
        <v>0.76919999999999999</v>
      </c>
      <c r="W80" s="16">
        <v>0.75660000000000005</v>
      </c>
      <c r="X80" s="16">
        <v>0.74470000000000003</v>
      </c>
      <c r="Y80" s="16">
        <v>0.73370000000000002</v>
      </c>
      <c r="Z80" s="16">
        <v>0.72340000000000004</v>
      </c>
      <c r="AA80" s="16">
        <v>0.71379999999999999</v>
      </c>
      <c r="AB80" s="16">
        <v>0.70479999999999998</v>
      </c>
      <c r="AC80" s="16">
        <v>0.69620000000000004</v>
      </c>
      <c r="AD80" s="16">
        <v>0.68769999999999998</v>
      </c>
      <c r="AE80" s="16">
        <v>0.6794</v>
      </c>
      <c r="AF80" s="16">
        <v>0.67110000000000003</v>
      </c>
      <c r="AG80" s="16">
        <v>0.66300000000000003</v>
      </c>
      <c r="AH80" s="16">
        <v>0.65490000000000004</v>
      </c>
      <c r="AI80" s="16">
        <v>0.64690000000000003</v>
      </c>
      <c r="AJ80" s="16">
        <v>0.6391</v>
      </c>
      <c r="AK80" s="16">
        <v>0.63129999999999997</v>
      </c>
      <c r="AL80" s="16">
        <v>0.62360000000000004</v>
      </c>
      <c r="AM80" s="16">
        <v>0.61599999999999999</v>
      </c>
      <c r="AN80" s="16">
        <v>0.60850000000000004</v>
      </c>
      <c r="AO80" s="16">
        <v>0.60109999999999997</v>
      </c>
      <c r="AP80" s="16">
        <v>0.59379999999999999</v>
      </c>
      <c r="AQ80" s="16">
        <v>0.58660000000000001</v>
      </c>
      <c r="AR80" s="16">
        <v>0.57940000000000003</v>
      </c>
      <c r="AS80" s="16">
        <v>0.57230000000000003</v>
      </c>
      <c r="AT80" s="16">
        <v>0.56540000000000001</v>
      </c>
      <c r="AU80" s="16">
        <v>0.5585</v>
      </c>
      <c r="AV80" s="16">
        <v>0.55169999999999997</v>
      </c>
      <c r="AW80" s="16">
        <v>0.54490000000000005</v>
      </c>
      <c r="AX80" s="16">
        <v>0.5383</v>
      </c>
      <c r="AY80" s="16">
        <v>0.53169999999999995</v>
      </c>
      <c r="AZ80" s="16">
        <v>0.5252</v>
      </c>
      <c r="BA80" s="16">
        <v>0.51880000000000004</v>
      </c>
      <c r="BB80" s="16">
        <v>0.51239999999999997</v>
      </c>
      <c r="BC80" s="16">
        <v>0.50619999999999998</v>
      </c>
      <c r="BD80" s="16">
        <v>0.5</v>
      </c>
      <c r="BE80" s="16">
        <v>0.49390000000000001</v>
      </c>
      <c r="BF80" s="16">
        <v>0.48780000000000001</v>
      </c>
      <c r="BG80" s="16">
        <v>0.48180000000000001</v>
      </c>
      <c r="BH80" s="16">
        <v>0.47589999999999999</v>
      </c>
      <c r="BI80" s="16">
        <v>0.47010000000000002</v>
      </c>
      <c r="BJ80" s="16">
        <v>0.46429999999999999</v>
      </c>
      <c r="BK80" s="16">
        <v>0.4587</v>
      </c>
      <c r="BL80" s="16">
        <v>0.45300000000000001</v>
      </c>
      <c r="BM80" s="16">
        <v>0.44750000000000001</v>
      </c>
      <c r="BN80" s="16">
        <v>0.442</v>
      </c>
      <c r="BO80" s="16">
        <v>0.43659999999999999</v>
      </c>
      <c r="BP80" s="16">
        <v>0.43120000000000003</v>
      </c>
      <c r="BQ80" s="16">
        <v>0.4259</v>
      </c>
      <c r="BR80" s="16">
        <v>0.42070000000000002</v>
      </c>
      <c r="BS80" s="16">
        <v>0.41549999999999998</v>
      </c>
      <c r="BT80" s="16">
        <v>0.41039999999999999</v>
      </c>
      <c r="BU80" s="16">
        <v>0.40539999999999998</v>
      </c>
      <c r="BV80" s="16">
        <v>0.40039999999999998</v>
      </c>
      <c r="BW80" s="16">
        <v>0.39550000000000002</v>
      </c>
      <c r="BX80" s="16">
        <v>0.3906</v>
      </c>
      <c r="BY80" s="16">
        <v>0.38579999999999998</v>
      </c>
      <c r="BZ80" s="16">
        <v>0.38109999999999999</v>
      </c>
      <c r="CA80" s="16">
        <v>0.37640000000000001</v>
      </c>
      <c r="CB80" s="16">
        <v>0.37180000000000002</v>
      </c>
      <c r="CC80" s="16">
        <v>0.36720000000000003</v>
      </c>
      <c r="CD80" s="16">
        <v>0.36270000000000002</v>
      </c>
      <c r="CE80" s="16">
        <v>0.35820000000000002</v>
      </c>
      <c r="CF80" s="16">
        <v>0.3538</v>
      </c>
      <c r="CG80" s="16">
        <v>0.34939999999999999</v>
      </c>
      <c r="CH80" s="16">
        <v>0.34510000000000002</v>
      </c>
      <c r="CI80" s="16">
        <v>0.34089999999999998</v>
      </c>
      <c r="CJ80" s="16">
        <v>0.3367</v>
      </c>
      <c r="CK80" s="16">
        <v>0.33250000000000002</v>
      </c>
      <c r="CL80" s="16">
        <v>0.32840000000000003</v>
      </c>
      <c r="CM80" s="16">
        <v>0.32440000000000002</v>
      </c>
      <c r="CN80" s="16">
        <v>0.32040000000000002</v>
      </c>
      <c r="CO80" s="16">
        <v>0.31640000000000001</v>
      </c>
      <c r="CP80" s="16">
        <v>0.3125</v>
      </c>
      <c r="CQ80" s="16">
        <v>0.30869999999999997</v>
      </c>
      <c r="CR80" s="16">
        <v>0.3049</v>
      </c>
      <c r="CS80" s="16">
        <v>0.30109999999999998</v>
      </c>
      <c r="CT80" s="16">
        <v>0.2974</v>
      </c>
      <c r="CU80" s="16">
        <v>0.29370000000000002</v>
      </c>
      <c r="CV80" s="16">
        <v>0.29010000000000002</v>
      </c>
      <c r="CW80" s="16">
        <v>0.28649999999999998</v>
      </c>
      <c r="CX80" s="16">
        <v>0.28299999999999997</v>
      </c>
      <c r="CY80" s="16">
        <v>0.28299999999999997</v>
      </c>
      <c r="CZ80" s="16">
        <v>0.28299999999999997</v>
      </c>
      <c r="DA80" s="16">
        <v>0.28299999999999997</v>
      </c>
      <c r="DB80" s="16">
        <v>0.28299999999999997</v>
      </c>
      <c r="DC80" s="16">
        <v>0.28299999999999997</v>
      </c>
      <c r="DD80" s="16">
        <v>0.28299999999999997</v>
      </c>
      <c r="DE80" s="16">
        <v>0.28299999999999997</v>
      </c>
      <c r="DF80" s="16">
        <v>0.28299999999999997</v>
      </c>
      <c r="DG80" s="16">
        <v>0.28299999999999997</v>
      </c>
      <c r="DH80" s="16">
        <v>0.28299999999999997</v>
      </c>
      <c r="DI80" s="16">
        <v>0.28299999999999997</v>
      </c>
      <c r="DJ80" s="16">
        <v>0.28299999999999997</v>
      </c>
      <c r="DK80" s="16">
        <v>0.28299999999999997</v>
      </c>
      <c r="DL80" s="16">
        <v>0.28299999999999997</v>
      </c>
      <c r="DM80" s="16">
        <v>0.28299999999999997</v>
      </c>
      <c r="DN80" s="16">
        <v>0.28299999999999997</v>
      </c>
      <c r="DO80" s="16">
        <v>0.28299999999999997</v>
      </c>
      <c r="DP80" s="16">
        <v>0.28299999999999997</v>
      </c>
      <c r="DQ80" s="16">
        <v>0.28299999999999997</v>
      </c>
      <c r="DR80" s="16">
        <v>0.28299999999999997</v>
      </c>
      <c r="DS80" s="16">
        <v>0.28299999999999997</v>
      </c>
      <c r="DT80" s="16">
        <v>0.28299999999999997</v>
      </c>
      <c r="DU80" s="16">
        <v>0.28299999999999997</v>
      </c>
      <c r="DV80" s="16">
        <v>0.28299999999999997</v>
      </c>
      <c r="DW80" s="16">
        <v>0.28299999999999997</v>
      </c>
      <c r="DX80" s="16">
        <v>0.28299999999999997</v>
      </c>
      <c r="DY80" s="16">
        <v>0.28299999999999997</v>
      </c>
      <c r="DZ80" s="16">
        <v>0.28299999999999997</v>
      </c>
      <c r="EA80" s="16">
        <v>0.28299999999999997</v>
      </c>
      <c r="EB80" s="16">
        <v>0.28299999999999997</v>
      </c>
      <c r="EC80" s="16">
        <v>0.28299999999999997</v>
      </c>
      <c r="ED80" s="16">
        <v>0.28299999999999997</v>
      </c>
      <c r="EE80" s="16">
        <v>0.28299999999999997</v>
      </c>
      <c r="EF80" s="16">
        <v>0.28299999999999997</v>
      </c>
      <c r="EG80" s="16">
        <v>0.28299999999999997</v>
      </c>
      <c r="EH80" s="16">
        <v>0.28299999999999997</v>
      </c>
      <c r="EI80" s="16">
        <v>0.28299999999999997</v>
      </c>
      <c r="EJ80" s="16">
        <v>0.28299999999999997</v>
      </c>
      <c r="EK80" s="16">
        <v>0.28299999999999997</v>
      </c>
      <c r="EL80" s="16">
        <v>0.28299999999999997</v>
      </c>
      <c r="EM80" s="16">
        <v>0.28299999999999997</v>
      </c>
      <c r="EN80" s="16">
        <v>0.28299999999999997</v>
      </c>
      <c r="EO80" s="16">
        <v>0.28299999999999997</v>
      </c>
      <c r="EP80" s="16">
        <v>0.28299999999999997</v>
      </c>
      <c r="EQ80" s="16">
        <v>0.28299999999999997</v>
      </c>
      <c r="ER80" s="16">
        <v>0.28299999999999997</v>
      </c>
      <c r="ES80" s="16">
        <v>0.28299999999999997</v>
      </c>
      <c r="ET80" s="16">
        <v>0.28299999999999997</v>
      </c>
      <c r="EU80" s="16">
        <v>0.28299999999999997</v>
      </c>
      <c r="EV80" s="16">
        <v>0.28299999999999997</v>
      </c>
      <c r="EW80" s="16">
        <v>0.28299999999999997</v>
      </c>
      <c r="EX80" s="16">
        <v>0.28299999999999997</v>
      </c>
      <c r="EY80" s="16">
        <v>0.28299999999999997</v>
      </c>
      <c r="EZ80" s="16">
        <v>0.28299999999999997</v>
      </c>
      <c r="FA80" s="16">
        <v>0.28299999999999997</v>
      </c>
      <c r="FB80" s="16">
        <v>0.28299999999999997</v>
      </c>
      <c r="FC80" s="16">
        <v>0.28299999999999997</v>
      </c>
      <c r="FD80" s="16">
        <v>0.28299999999999997</v>
      </c>
      <c r="FE80" s="16">
        <v>0.28299999999999997</v>
      </c>
      <c r="FF80" s="16">
        <v>0.28299999999999997</v>
      </c>
      <c r="FG80" s="16">
        <v>0.28299999999999997</v>
      </c>
      <c r="FH80" s="16">
        <v>0.28299999999999997</v>
      </c>
      <c r="FI80" s="16">
        <v>0.28299999999999997</v>
      </c>
      <c r="FJ80" s="16">
        <v>0.28299999999999997</v>
      </c>
      <c r="FK80" s="16">
        <v>0.28299999999999997</v>
      </c>
      <c r="FL80" s="16">
        <v>0.28299999999999997</v>
      </c>
      <c r="FM80" s="16">
        <v>0.28299999999999997</v>
      </c>
      <c r="FN80" s="16">
        <v>0.28299999999999997</v>
      </c>
      <c r="FO80" s="16">
        <v>0.28299999999999997</v>
      </c>
      <c r="FP80" s="16">
        <v>0.28299999999999997</v>
      </c>
      <c r="FQ80" s="16">
        <v>0.28299999999999997</v>
      </c>
      <c r="FR80" s="16">
        <v>0.28299999999999997</v>
      </c>
      <c r="FS80" s="16">
        <v>0.28299999999999997</v>
      </c>
      <c r="FT80" s="16">
        <v>0.28299999999999997</v>
      </c>
      <c r="FU80" s="16">
        <v>0.28299999999999997</v>
      </c>
      <c r="FV80" s="16">
        <v>0.28299999999999997</v>
      </c>
      <c r="FW80" s="16">
        <v>0.28299999999999997</v>
      </c>
      <c r="FX80" s="16">
        <v>0.28299999999999997</v>
      </c>
      <c r="FY80" s="16">
        <v>0.28299999999999997</v>
      </c>
      <c r="FZ80" s="16">
        <v>0.28299999999999997</v>
      </c>
      <c r="GA80" s="16">
        <v>0.28299999999999997</v>
      </c>
      <c r="GB80" s="16">
        <v>0.28299999999999997</v>
      </c>
      <c r="GC80" s="16">
        <v>0.28299999999999997</v>
      </c>
      <c r="GD80" s="16">
        <v>0.28299999999999997</v>
      </c>
      <c r="GE80" s="16">
        <v>0.28299999999999997</v>
      </c>
      <c r="GF80" s="16">
        <v>0.28299999999999997</v>
      </c>
      <c r="GG80" s="16">
        <v>0.28299999999999997</v>
      </c>
      <c r="GH80" s="16">
        <v>0.28299999999999997</v>
      </c>
      <c r="GI80" s="16">
        <v>0.28299999999999997</v>
      </c>
      <c r="GJ80" s="16">
        <v>0.28299999999999997</v>
      </c>
      <c r="GK80" s="16">
        <v>0.28299999999999997</v>
      </c>
      <c r="GL80" s="16">
        <v>0.28299999999999997</v>
      </c>
      <c r="GM80" s="16">
        <v>0.28299999999999997</v>
      </c>
      <c r="GN80" s="16">
        <v>0.28299999999999997</v>
      </c>
      <c r="GO80" s="16">
        <v>0.28299999999999997</v>
      </c>
      <c r="GP80" s="16">
        <v>0.28299999999999997</v>
      </c>
      <c r="GQ80" s="16">
        <v>0.28299999999999997</v>
      </c>
    </row>
    <row r="81" spans="1:199" x14ac:dyDescent="0.2">
      <c r="A81" s="16">
        <v>80</v>
      </c>
      <c r="B81" s="16">
        <v>1</v>
      </c>
      <c r="C81" s="16">
        <v>1</v>
      </c>
      <c r="D81" s="16">
        <v>1</v>
      </c>
      <c r="E81" s="16">
        <v>1</v>
      </c>
      <c r="F81" s="16">
        <v>0.97289999999999999</v>
      </c>
      <c r="G81" s="16">
        <v>1.0444</v>
      </c>
      <c r="H81" s="16">
        <v>1.0223</v>
      </c>
      <c r="I81" s="16">
        <v>0.96699999999999997</v>
      </c>
      <c r="J81" s="16">
        <v>0.93369999999999997</v>
      </c>
      <c r="K81" s="16">
        <v>0.90300000000000002</v>
      </c>
      <c r="L81" s="16">
        <v>0.87409999999999999</v>
      </c>
      <c r="M81" s="16">
        <v>0.86339999999999995</v>
      </c>
      <c r="N81" s="16">
        <v>0.85309999999999997</v>
      </c>
      <c r="O81" s="16">
        <v>0.84279999999999999</v>
      </c>
      <c r="P81" s="16">
        <v>0.83240000000000003</v>
      </c>
      <c r="Q81" s="16">
        <v>0.82179999999999997</v>
      </c>
      <c r="R81" s="16">
        <v>0.81069999999999998</v>
      </c>
      <c r="S81" s="16">
        <v>0.79910000000000003</v>
      </c>
      <c r="T81" s="16">
        <v>0.78700000000000003</v>
      </c>
      <c r="U81" s="16">
        <v>0.77339999999999998</v>
      </c>
      <c r="V81" s="16">
        <v>0.76029999999999998</v>
      </c>
      <c r="W81" s="16">
        <v>0.74780000000000002</v>
      </c>
      <c r="X81" s="16">
        <v>0.73609999999999998</v>
      </c>
      <c r="Y81" s="16">
        <v>0.72519999999999996</v>
      </c>
      <c r="Z81" s="16">
        <v>0.71509999999999996</v>
      </c>
      <c r="AA81" s="16">
        <v>0.70569999999999999</v>
      </c>
      <c r="AB81" s="16">
        <v>0.69679999999999997</v>
      </c>
      <c r="AC81" s="16">
        <v>0.68820000000000003</v>
      </c>
      <c r="AD81" s="16">
        <v>0.67989999999999995</v>
      </c>
      <c r="AE81" s="16">
        <v>0.67169999999999996</v>
      </c>
      <c r="AF81" s="16">
        <v>0.66349999999999998</v>
      </c>
      <c r="AG81" s="16">
        <v>0.65549999999999997</v>
      </c>
      <c r="AH81" s="16">
        <v>0.64749999999999996</v>
      </c>
      <c r="AI81" s="16">
        <v>0.63970000000000005</v>
      </c>
      <c r="AJ81" s="16">
        <v>0.63190000000000002</v>
      </c>
      <c r="AK81" s="16">
        <v>0.62419999999999998</v>
      </c>
      <c r="AL81" s="16">
        <v>0.61670000000000003</v>
      </c>
      <c r="AM81" s="16">
        <v>0.60919999999999996</v>
      </c>
      <c r="AN81" s="16">
        <v>0.6018</v>
      </c>
      <c r="AO81" s="16">
        <v>0.59440000000000004</v>
      </c>
      <c r="AP81" s="16">
        <v>0.58720000000000006</v>
      </c>
      <c r="AQ81" s="16">
        <v>0.58009999999999995</v>
      </c>
      <c r="AR81" s="16">
        <v>0.57299999999999995</v>
      </c>
      <c r="AS81" s="16">
        <v>0.56599999999999995</v>
      </c>
      <c r="AT81" s="16">
        <v>0.55910000000000004</v>
      </c>
      <c r="AU81" s="16">
        <v>0.55230000000000001</v>
      </c>
      <c r="AV81" s="16">
        <v>0.54559999999999997</v>
      </c>
      <c r="AW81" s="16">
        <v>0.53900000000000003</v>
      </c>
      <c r="AX81" s="16">
        <v>0.53239999999999998</v>
      </c>
      <c r="AY81" s="16">
        <v>0.52590000000000003</v>
      </c>
      <c r="AZ81" s="16">
        <v>0.51949999999999996</v>
      </c>
      <c r="BA81" s="16">
        <v>0.5131</v>
      </c>
      <c r="BB81" s="16">
        <v>0.50690000000000002</v>
      </c>
      <c r="BC81" s="16">
        <v>0.50070000000000003</v>
      </c>
      <c r="BD81" s="16">
        <v>0.49459999999999998</v>
      </c>
      <c r="BE81" s="16">
        <v>0.48849999999999999</v>
      </c>
      <c r="BF81" s="16">
        <v>0.48249999999999998</v>
      </c>
      <c r="BG81" s="16">
        <v>0.47660000000000002</v>
      </c>
      <c r="BH81" s="16">
        <v>0.4708</v>
      </c>
      <c r="BI81" s="16">
        <v>0.46510000000000001</v>
      </c>
      <c r="BJ81" s="16">
        <v>0.45939999999999998</v>
      </c>
      <c r="BK81" s="16">
        <v>0.45369999999999999</v>
      </c>
      <c r="BL81" s="16">
        <v>0.44819999999999999</v>
      </c>
      <c r="BM81" s="16">
        <v>0.44269999999999998</v>
      </c>
      <c r="BN81" s="16">
        <v>0.43730000000000002</v>
      </c>
      <c r="BO81" s="16">
        <v>0.43190000000000001</v>
      </c>
      <c r="BP81" s="16">
        <v>0.42659999999999998</v>
      </c>
      <c r="BQ81" s="16">
        <v>0.4214</v>
      </c>
      <c r="BR81" s="16">
        <v>0.41620000000000001</v>
      </c>
      <c r="BS81" s="16">
        <v>0.41110000000000002</v>
      </c>
      <c r="BT81" s="16">
        <v>0.40610000000000002</v>
      </c>
      <c r="BU81" s="16">
        <v>0.40110000000000001</v>
      </c>
      <c r="BV81" s="16">
        <v>0.3962</v>
      </c>
      <c r="BW81" s="16">
        <v>0.39129999999999998</v>
      </c>
      <c r="BX81" s="16">
        <v>0.38650000000000001</v>
      </c>
      <c r="BY81" s="16">
        <v>0.38179999999999997</v>
      </c>
      <c r="BZ81" s="16">
        <v>0.37709999999999999</v>
      </c>
      <c r="CA81" s="16">
        <v>0.3725</v>
      </c>
      <c r="CB81" s="16">
        <v>0.3679</v>
      </c>
      <c r="CC81" s="16">
        <v>0.3634</v>
      </c>
      <c r="CD81" s="16">
        <v>0.3589</v>
      </c>
      <c r="CE81" s="16">
        <v>0.35449999999999998</v>
      </c>
      <c r="CF81" s="16">
        <v>0.35010000000000002</v>
      </c>
      <c r="CG81" s="16">
        <v>0.3458</v>
      </c>
      <c r="CH81" s="16">
        <v>0.34160000000000001</v>
      </c>
      <c r="CI81" s="16">
        <v>0.33729999999999999</v>
      </c>
      <c r="CJ81" s="16">
        <v>0.3332</v>
      </c>
      <c r="CK81" s="16">
        <v>0.3291</v>
      </c>
      <c r="CL81" s="16">
        <v>0.32500000000000001</v>
      </c>
      <c r="CM81" s="16">
        <v>0.32100000000000001</v>
      </c>
      <c r="CN81" s="16">
        <v>0.31709999999999999</v>
      </c>
      <c r="CO81" s="16">
        <v>0.31319999999999998</v>
      </c>
      <c r="CP81" s="16">
        <v>0.30930000000000002</v>
      </c>
      <c r="CQ81" s="16">
        <v>0.30549999999999999</v>
      </c>
      <c r="CR81" s="16">
        <v>0.30170000000000002</v>
      </c>
      <c r="CS81" s="16">
        <v>0.29799999999999999</v>
      </c>
      <c r="CT81" s="16">
        <v>0.29430000000000001</v>
      </c>
      <c r="CU81" s="16">
        <v>0.29070000000000001</v>
      </c>
      <c r="CV81" s="16">
        <v>0.28710000000000002</v>
      </c>
      <c r="CW81" s="16">
        <v>0.28360000000000002</v>
      </c>
      <c r="CX81" s="16">
        <v>0.28010000000000002</v>
      </c>
      <c r="CY81" s="16">
        <v>0.28010000000000002</v>
      </c>
      <c r="CZ81" s="16">
        <v>0.28010000000000002</v>
      </c>
      <c r="DA81" s="16">
        <v>0.28010000000000002</v>
      </c>
      <c r="DB81" s="16">
        <v>0.28010000000000002</v>
      </c>
      <c r="DC81" s="16">
        <v>0.28010000000000002</v>
      </c>
      <c r="DD81" s="16">
        <v>0.28010000000000002</v>
      </c>
      <c r="DE81" s="16">
        <v>0.28010000000000002</v>
      </c>
      <c r="DF81" s="16">
        <v>0.28010000000000002</v>
      </c>
      <c r="DG81" s="16">
        <v>0.28010000000000002</v>
      </c>
      <c r="DH81" s="16">
        <v>0.28010000000000002</v>
      </c>
      <c r="DI81" s="16">
        <v>0.28010000000000002</v>
      </c>
      <c r="DJ81" s="16">
        <v>0.28010000000000002</v>
      </c>
      <c r="DK81" s="16">
        <v>0.28010000000000002</v>
      </c>
      <c r="DL81" s="16">
        <v>0.28010000000000002</v>
      </c>
      <c r="DM81" s="16">
        <v>0.28010000000000002</v>
      </c>
      <c r="DN81" s="16">
        <v>0.28010000000000002</v>
      </c>
      <c r="DO81" s="16">
        <v>0.28010000000000002</v>
      </c>
      <c r="DP81" s="16">
        <v>0.28010000000000002</v>
      </c>
      <c r="DQ81" s="16">
        <v>0.28010000000000002</v>
      </c>
      <c r="DR81" s="16">
        <v>0.28010000000000002</v>
      </c>
      <c r="DS81" s="16">
        <v>0.28010000000000002</v>
      </c>
      <c r="DT81" s="16">
        <v>0.28010000000000002</v>
      </c>
      <c r="DU81" s="16">
        <v>0.28010000000000002</v>
      </c>
      <c r="DV81" s="16">
        <v>0.28010000000000002</v>
      </c>
      <c r="DW81" s="16">
        <v>0.28010000000000002</v>
      </c>
      <c r="DX81" s="16">
        <v>0.28010000000000002</v>
      </c>
      <c r="DY81" s="16">
        <v>0.28010000000000002</v>
      </c>
      <c r="DZ81" s="16">
        <v>0.28010000000000002</v>
      </c>
      <c r="EA81" s="16">
        <v>0.28010000000000002</v>
      </c>
      <c r="EB81" s="16">
        <v>0.28010000000000002</v>
      </c>
      <c r="EC81" s="16">
        <v>0.28010000000000002</v>
      </c>
      <c r="ED81" s="16">
        <v>0.28010000000000002</v>
      </c>
      <c r="EE81" s="16">
        <v>0.28010000000000002</v>
      </c>
      <c r="EF81" s="16">
        <v>0.28010000000000002</v>
      </c>
      <c r="EG81" s="16">
        <v>0.28010000000000002</v>
      </c>
      <c r="EH81" s="16">
        <v>0.28010000000000002</v>
      </c>
      <c r="EI81" s="16">
        <v>0.28010000000000002</v>
      </c>
      <c r="EJ81" s="16">
        <v>0.28010000000000002</v>
      </c>
      <c r="EK81" s="16">
        <v>0.28010000000000002</v>
      </c>
      <c r="EL81" s="16">
        <v>0.28010000000000002</v>
      </c>
      <c r="EM81" s="16">
        <v>0.28010000000000002</v>
      </c>
      <c r="EN81" s="16">
        <v>0.28010000000000002</v>
      </c>
      <c r="EO81" s="16">
        <v>0.28010000000000002</v>
      </c>
      <c r="EP81" s="16">
        <v>0.28010000000000002</v>
      </c>
      <c r="EQ81" s="16">
        <v>0.28010000000000002</v>
      </c>
      <c r="ER81" s="16">
        <v>0.28010000000000002</v>
      </c>
      <c r="ES81" s="16">
        <v>0.28010000000000002</v>
      </c>
      <c r="ET81" s="16">
        <v>0.28010000000000002</v>
      </c>
      <c r="EU81" s="16">
        <v>0.28010000000000002</v>
      </c>
      <c r="EV81" s="16">
        <v>0.28010000000000002</v>
      </c>
      <c r="EW81" s="16">
        <v>0.28010000000000002</v>
      </c>
      <c r="EX81" s="16">
        <v>0.28010000000000002</v>
      </c>
      <c r="EY81" s="16">
        <v>0.28010000000000002</v>
      </c>
      <c r="EZ81" s="16">
        <v>0.28010000000000002</v>
      </c>
      <c r="FA81" s="16">
        <v>0.28010000000000002</v>
      </c>
      <c r="FB81" s="16">
        <v>0.28010000000000002</v>
      </c>
      <c r="FC81" s="16">
        <v>0.28010000000000002</v>
      </c>
      <c r="FD81" s="16">
        <v>0.28010000000000002</v>
      </c>
      <c r="FE81" s="16">
        <v>0.28010000000000002</v>
      </c>
      <c r="FF81" s="16">
        <v>0.28010000000000002</v>
      </c>
      <c r="FG81" s="16">
        <v>0.28010000000000002</v>
      </c>
      <c r="FH81" s="16">
        <v>0.28010000000000002</v>
      </c>
      <c r="FI81" s="16">
        <v>0.28010000000000002</v>
      </c>
      <c r="FJ81" s="16">
        <v>0.28010000000000002</v>
      </c>
      <c r="FK81" s="16">
        <v>0.28010000000000002</v>
      </c>
      <c r="FL81" s="16">
        <v>0.28010000000000002</v>
      </c>
      <c r="FM81" s="16">
        <v>0.28010000000000002</v>
      </c>
      <c r="FN81" s="16">
        <v>0.28010000000000002</v>
      </c>
      <c r="FO81" s="16">
        <v>0.28010000000000002</v>
      </c>
      <c r="FP81" s="16">
        <v>0.28010000000000002</v>
      </c>
      <c r="FQ81" s="16">
        <v>0.28010000000000002</v>
      </c>
      <c r="FR81" s="16">
        <v>0.28010000000000002</v>
      </c>
      <c r="FS81" s="16">
        <v>0.28010000000000002</v>
      </c>
      <c r="FT81" s="16">
        <v>0.28010000000000002</v>
      </c>
      <c r="FU81" s="16">
        <v>0.28010000000000002</v>
      </c>
      <c r="FV81" s="16">
        <v>0.28010000000000002</v>
      </c>
      <c r="FW81" s="16">
        <v>0.28010000000000002</v>
      </c>
      <c r="FX81" s="16">
        <v>0.28010000000000002</v>
      </c>
      <c r="FY81" s="16">
        <v>0.28010000000000002</v>
      </c>
      <c r="FZ81" s="16">
        <v>0.28010000000000002</v>
      </c>
      <c r="GA81" s="16">
        <v>0.28010000000000002</v>
      </c>
      <c r="GB81" s="16">
        <v>0.28010000000000002</v>
      </c>
      <c r="GC81" s="16">
        <v>0.28010000000000002</v>
      </c>
      <c r="GD81" s="16">
        <v>0.28010000000000002</v>
      </c>
      <c r="GE81" s="16">
        <v>0.28010000000000002</v>
      </c>
      <c r="GF81" s="16">
        <v>0.28010000000000002</v>
      </c>
      <c r="GG81" s="16">
        <v>0.28010000000000002</v>
      </c>
      <c r="GH81" s="16">
        <v>0.28010000000000002</v>
      </c>
      <c r="GI81" s="16">
        <v>0.28010000000000002</v>
      </c>
      <c r="GJ81" s="16">
        <v>0.28010000000000002</v>
      </c>
      <c r="GK81" s="16">
        <v>0.28010000000000002</v>
      </c>
      <c r="GL81" s="16">
        <v>0.28010000000000002</v>
      </c>
      <c r="GM81" s="16">
        <v>0.28010000000000002</v>
      </c>
      <c r="GN81" s="16">
        <v>0.28010000000000002</v>
      </c>
      <c r="GO81" s="16">
        <v>0.28010000000000002</v>
      </c>
      <c r="GP81" s="16">
        <v>0.28010000000000002</v>
      </c>
      <c r="GQ81" s="16">
        <v>0.28010000000000002</v>
      </c>
    </row>
    <row r="82" spans="1:199" x14ac:dyDescent="0.2">
      <c r="A82" s="16">
        <v>81</v>
      </c>
      <c r="B82" s="16">
        <v>1</v>
      </c>
      <c r="C82" s="16">
        <v>1</v>
      </c>
      <c r="D82" s="16">
        <v>1</v>
      </c>
      <c r="E82" s="16">
        <v>1</v>
      </c>
      <c r="F82" s="16">
        <v>0.97409999999999997</v>
      </c>
      <c r="G82" s="16">
        <v>1.0468999999999999</v>
      </c>
      <c r="H82" s="16">
        <v>1.0257000000000001</v>
      </c>
      <c r="I82" s="16">
        <v>0.97109999999999996</v>
      </c>
      <c r="J82" s="16">
        <v>0.93830000000000002</v>
      </c>
      <c r="K82" s="16">
        <v>0.90810000000000002</v>
      </c>
      <c r="L82" s="16">
        <v>0.87960000000000005</v>
      </c>
      <c r="M82" s="16">
        <v>0.86939999999999995</v>
      </c>
      <c r="N82" s="16">
        <v>0.85950000000000004</v>
      </c>
      <c r="O82" s="16">
        <v>0.84970000000000001</v>
      </c>
      <c r="P82" s="16">
        <v>0.83979999999999999</v>
      </c>
      <c r="Q82" s="16">
        <v>0.8296</v>
      </c>
      <c r="R82" s="16">
        <v>0.81899999999999995</v>
      </c>
      <c r="S82" s="16">
        <v>0.80789999999999995</v>
      </c>
      <c r="T82" s="16">
        <v>0.79630000000000001</v>
      </c>
      <c r="U82" s="16">
        <v>0.7833</v>
      </c>
      <c r="V82" s="16">
        <v>0.77080000000000004</v>
      </c>
      <c r="W82" s="16">
        <v>0.75890000000000002</v>
      </c>
      <c r="X82" s="16">
        <v>0.74770000000000003</v>
      </c>
      <c r="Y82" s="16">
        <v>0.73729999999999996</v>
      </c>
      <c r="Z82" s="16">
        <v>0.72760000000000002</v>
      </c>
      <c r="AA82" s="16">
        <v>0.71850000000000003</v>
      </c>
      <c r="AB82" s="16">
        <v>0.71</v>
      </c>
      <c r="AC82" s="16">
        <v>0.70189999999999997</v>
      </c>
      <c r="AD82" s="16">
        <v>0.69389999999999996</v>
      </c>
      <c r="AE82" s="16">
        <v>0.68600000000000005</v>
      </c>
      <c r="AF82" s="16">
        <v>0.67830000000000001</v>
      </c>
      <c r="AG82" s="16">
        <v>0.67059999999999997</v>
      </c>
      <c r="AH82" s="16">
        <v>0.66300000000000003</v>
      </c>
      <c r="AI82" s="16">
        <v>0.65549999999999997</v>
      </c>
      <c r="AJ82" s="16">
        <v>0.64800000000000002</v>
      </c>
      <c r="AK82" s="16">
        <v>0.64070000000000005</v>
      </c>
      <c r="AL82" s="16">
        <v>0.63339999999999996</v>
      </c>
      <c r="AM82" s="16">
        <v>0.62629999999999997</v>
      </c>
      <c r="AN82" s="16">
        <v>0.61919999999999997</v>
      </c>
      <c r="AO82" s="16">
        <v>0.61219999999999997</v>
      </c>
      <c r="AP82" s="16">
        <v>0.60529999999999995</v>
      </c>
      <c r="AQ82" s="16">
        <v>0.59850000000000003</v>
      </c>
      <c r="AR82" s="16">
        <v>0.5917</v>
      </c>
      <c r="AS82" s="16">
        <v>0.58499999999999996</v>
      </c>
      <c r="AT82" s="16">
        <v>0.57840000000000003</v>
      </c>
      <c r="AU82" s="16">
        <v>0.57189999999999996</v>
      </c>
      <c r="AV82" s="16">
        <v>0.5655</v>
      </c>
      <c r="AW82" s="16">
        <v>0.55910000000000004</v>
      </c>
      <c r="AX82" s="16">
        <v>0.55289999999999995</v>
      </c>
      <c r="AY82" s="16">
        <v>0.54659999999999997</v>
      </c>
      <c r="AZ82" s="16">
        <v>0.54049999999999998</v>
      </c>
      <c r="BA82" s="16">
        <v>0.53449999999999998</v>
      </c>
      <c r="BB82" s="16">
        <v>0.52849999999999997</v>
      </c>
      <c r="BC82" s="16">
        <v>0.52249999999999996</v>
      </c>
      <c r="BD82" s="16">
        <v>0.51670000000000005</v>
      </c>
      <c r="BE82" s="16">
        <v>0.51090000000000002</v>
      </c>
      <c r="BF82" s="16">
        <v>0.50519999999999998</v>
      </c>
      <c r="BG82" s="16">
        <v>0.49959999999999999</v>
      </c>
      <c r="BH82" s="16">
        <v>0.49399999999999999</v>
      </c>
      <c r="BI82" s="16">
        <v>0.48849999999999999</v>
      </c>
      <c r="BJ82" s="16">
        <v>0.48299999999999998</v>
      </c>
      <c r="BK82" s="16">
        <v>0.47770000000000001</v>
      </c>
      <c r="BL82" s="16">
        <v>0.47239999999999999</v>
      </c>
      <c r="BM82" s="16">
        <v>0.46710000000000002</v>
      </c>
      <c r="BN82" s="16">
        <v>0.46189999999999998</v>
      </c>
      <c r="BO82" s="16">
        <v>0.45679999999999998</v>
      </c>
      <c r="BP82" s="16">
        <v>0.45169999999999999</v>
      </c>
      <c r="BQ82" s="16">
        <v>0.44669999999999999</v>
      </c>
      <c r="BR82" s="16">
        <v>0.44180000000000003</v>
      </c>
      <c r="BS82" s="16">
        <v>0.43690000000000001</v>
      </c>
      <c r="BT82" s="16">
        <v>0.43209999999999998</v>
      </c>
      <c r="BU82" s="16">
        <v>0.42730000000000001</v>
      </c>
      <c r="BV82" s="16">
        <v>0.42259999999999998</v>
      </c>
      <c r="BW82" s="16">
        <v>0.41799999999999998</v>
      </c>
      <c r="BX82" s="16">
        <v>0.41339999999999999</v>
      </c>
      <c r="BY82" s="16">
        <v>0.4088</v>
      </c>
      <c r="BZ82" s="16">
        <v>0.40439999999999998</v>
      </c>
      <c r="CA82" s="16">
        <v>0.39989999999999998</v>
      </c>
      <c r="CB82" s="16">
        <v>0.39560000000000001</v>
      </c>
      <c r="CC82" s="16">
        <v>0.39119999999999999</v>
      </c>
      <c r="CD82" s="16">
        <v>0.38700000000000001</v>
      </c>
      <c r="CE82" s="16">
        <v>0.38269999999999998</v>
      </c>
      <c r="CF82" s="16">
        <v>0.37859999999999999</v>
      </c>
      <c r="CG82" s="16">
        <v>0.3745</v>
      </c>
      <c r="CH82" s="16">
        <v>0.37040000000000001</v>
      </c>
      <c r="CI82" s="16">
        <v>0.3664</v>
      </c>
      <c r="CJ82" s="16">
        <v>0.3624</v>
      </c>
      <c r="CK82" s="16">
        <v>0.35849999999999999</v>
      </c>
      <c r="CL82" s="16">
        <v>0.35460000000000003</v>
      </c>
      <c r="CM82" s="16">
        <v>0.3508</v>
      </c>
      <c r="CN82" s="16">
        <v>0.34699999999999998</v>
      </c>
      <c r="CO82" s="16">
        <v>0.34329999999999999</v>
      </c>
      <c r="CP82" s="16">
        <v>0.33960000000000001</v>
      </c>
      <c r="CQ82" s="16">
        <v>0.33589999999999998</v>
      </c>
      <c r="CR82" s="16">
        <v>0.33229999999999998</v>
      </c>
      <c r="CS82" s="16">
        <v>0.32879999999999998</v>
      </c>
      <c r="CT82" s="16">
        <v>0.32519999999999999</v>
      </c>
      <c r="CU82" s="16">
        <v>0.32179999999999997</v>
      </c>
      <c r="CV82" s="16">
        <v>0.31830000000000003</v>
      </c>
      <c r="CW82" s="16">
        <v>0.315</v>
      </c>
      <c r="CX82" s="16">
        <v>0.31159999999999999</v>
      </c>
      <c r="CY82" s="16">
        <v>0.31159999999999999</v>
      </c>
      <c r="CZ82" s="16">
        <v>0.31159999999999999</v>
      </c>
      <c r="DA82" s="16">
        <v>0.31159999999999999</v>
      </c>
      <c r="DB82" s="16">
        <v>0.31159999999999999</v>
      </c>
      <c r="DC82" s="16">
        <v>0.31159999999999999</v>
      </c>
      <c r="DD82" s="16">
        <v>0.31159999999999999</v>
      </c>
      <c r="DE82" s="16">
        <v>0.31159999999999999</v>
      </c>
      <c r="DF82" s="16">
        <v>0.31159999999999999</v>
      </c>
      <c r="DG82" s="16">
        <v>0.31159999999999999</v>
      </c>
      <c r="DH82" s="16">
        <v>0.31159999999999999</v>
      </c>
      <c r="DI82" s="16">
        <v>0.31159999999999999</v>
      </c>
      <c r="DJ82" s="16">
        <v>0.31159999999999999</v>
      </c>
      <c r="DK82" s="16">
        <v>0.31159999999999999</v>
      </c>
      <c r="DL82" s="16">
        <v>0.31159999999999999</v>
      </c>
      <c r="DM82" s="16">
        <v>0.31159999999999999</v>
      </c>
      <c r="DN82" s="16">
        <v>0.31159999999999999</v>
      </c>
      <c r="DO82" s="16">
        <v>0.31159999999999999</v>
      </c>
      <c r="DP82" s="16">
        <v>0.31159999999999999</v>
      </c>
      <c r="DQ82" s="16">
        <v>0.31159999999999999</v>
      </c>
      <c r="DR82" s="16">
        <v>0.31159999999999999</v>
      </c>
      <c r="DS82" s="16">
        <v>0.31159999999999999</v>
      </c>
      <c r="DT82" s="16">
        <v>0.31159999999999999</v>
      </c>
      <c r="DU82" s="16">
        <v>0.31159999999999999</v>
      </c>
      <c r="DV82" s="16">
        <v>0.31159999999999999</v>
      </c>
      <c r="DW82" s="16">
        <v>0.31159999999999999</v>
      </c>
      <c r="DX82" s="16">
        <v>0.31159999999999999</v>
      </c>
      <c r="DY82" s="16">
        <v>0.31159999999999999</v>
      </c>
      <c r="DZ82" s="16">
        <v>0.31159999999999999</v>
      </c>
      <c r="EA82" s="16">
        <v>0.31159999999999999</v>
      </c>
      <c r="EB82" s="16">
        <v>0.31159999999999999</v>
      </c>
      <c r="EC82" s="16">
        <v>0.31159999999999999</v>
      </c>
      <c r="ED82" s="16">
        <v>0.31159999999999999</v>
      </c>
      <c r="EE82" s="16">
        <v>0.31159999999999999</v>
      </c>
      <c r="EF82" s="16">
        <v>0.31159999999999999</v>
      </c>
      <c r="EG82" s="16">
        <v>0.31159999999999999</v>
      </c>
      <c r="EH82" s="16">
        <v>0.31159999999999999</v>
      </c>
      <c r="EI82" s="16">
        <v>0.31159999999999999</v>
      </c>
      <c r="EJ82" s="16">
        <v>0.31159999999999999</v>
      </c>
      <c r="EK82" s="16">
        <v>0.31159999999999999</v>
      </c>
      <c r="EL82" s="16">
        <v>0.31159999999999999</v>
      </c>
      <c r="EM82" s="16">
        <v>0.31159999999999999</v>
      </c>
      <c r="EN82" s="16">
        <v>0.31159999999999999</v>
      </c>
      <c r="EO82" s="16">
        <v>0.31159999999999999</v>
      </c>
      <c r="EP82" s="16">
        <v>0.31159999999999999</v>
      </c>
      <c r="EQ82" s="16">
        <v>0.31159999999999999</v>
      </c>
      <c r="ER82" s="16">
        <v>0.31159999999999999</v>
      </c>
      <c r="ES82" s="16">
        <v>0.31159999999999999</v>
      </c>
      <c r="ET82" s="16">
        <v>0.31159999999999999</v>
      </c>
      <c r="EU82" s="16">
        <v>0.31159999999999999</v>
      </c>
      <c r="EV82" s="16">
        <v>0.31159999999999999</v>
      </c>
      <c r="EW82" s="16">
        <v>0.31159999999999999</v>
      </c>
      <c r="EX82" s="16">
        <v>0.31159999999999999</v>
      </c>
      <c r="EY82" s="16">
        <v>0.31159999999999999</v>
      </c>
      <c r="EZ82" s="16">
        <v>0.31159999999999999</v>
      </c>
      <c r="FA82" s="16">
        <v>0.31159999999999999</v>
      </c>
      <c r="FB82" s="16">
        <v>0.31159999999999999</v>
      </c>
      <c r="FC82" s="16">
        <v>0.31159999999999999</v>
      </c>
      <c r="FD82" s="16">
        <v>0.31159999999999999</v>
      </c>
      <c r="FE82" s="16">
        <v>0.31159999999999999</v>
      </c>
      <c r="FF82" s="16">
        <v>0.31159999999999999</v>
      </c>
      <c r="FG82" s="16">
        <v>0.31159999999999999</v>
      </c>
      <c r="FH82" s="16">
        <v>0.31159999999999999</v>
      </c>
      <c r="FI82" s="16">
        <v>0.31159999999999999</v>
      </c>
      <c r="FJ82" s="16">
        <v>0.31159999999999999</v>
      </c>
      <c r="FK82" s="16">
        <v>0.31159999999999999</v>
      </c>
      <c r="FL82" s="16">
        <v>0.31159999999999999</v>
      </c>
      <c r="FM82" s="16">
        <v>0.31159999999999999</v>
      </c>
      <c r="FN82" s="16">
        <v>0.31159999999999999</v>
      </c>
      <c r="FO82" s="16">
        <v>0.31159999999999999</v>
      </c>
      <c r="FP82" s="16">
        <v>0.31159999999999999</v>
      </c>
      <c r="FQ82" s="16">
        <v>0.31159999999999999</v>
      </c>
      <c r="FR82" s="16">
        <v>0.31159999999999999</v>
      </c>
      <c r="FS82" s="16">
        <v>0.31159999999999999</v>
      </c>
      <c r="FT82" s="16">
        <v>0.31159999999999999</v>
      </c>
      <c r="FU82" s="16">
        <v>0.31159999999999999</v>
      </c>
      <c r="FV82" s="16">
        <v>0.31159999999999999</v>
      </c>
      <c r="FW82" s="16">
        <v>0.31159999999999999</v>
      </c>
      <c r="FX82" s="16">
        <v>0.31159999999999999</v>
      </c>
      <c r="FY82" s="16">
        <v>0.31159999999999999</v>
      </c>
      <c r="FZ82" s="16">
        <v>0.31159999999999999</v>
      </c>
      <c r="GA82" s="16">
        <v>0.31159999999999999</v>
      </c>
      <c r="GB82" s="16">
        <v>0.31159999999999999</v>
      </c>
      <c r="GC82" s="16">
        <v>0.31159999999999999</v>
      </c>
      <c r="GD82" s="16">
        <v>0.31159999999999999</v>
      </c>
      <c r="GE82" s="16">
        <v>0.31159999999999999</v>
      </c>
      <c r="GF82" s="16">
        <v>0.31159999999999999</v>
      </c>
      <c r="GG82" s="16">
        <v>0.31159999999999999</v>
      </c>
      <c r="GH82" s="16">
        <v>0.31159999999999999</v>
      </c>
      <c r="GI82" s="16">
        <v>0.31159999999999999</v>
      </c>
      <c r="GJ82" s="16">
        <v>0.31159999999999999</v>
      </c>
      <c r="GK82" s="16">
        <v>0.31159999999999999</v>
      </c>
      <c r="GL82" s="16">
        <v>0.31159999999999999</v>
      </c>
      <c r="GM82" s="16">
        <v>0.31159999999999999</v>
      </c>
      <c r="GN82" s="16">
        <v>0.31159999999999999</v>
      </c>
      <c r="GO82" s="16">
        <v>0.31159999999999999</v>
      </c>
      <c r="GP82" s="16">
        <v>0.31159999999999999</v>
      </c>
      <c r="GQ82" s="16">
        <v>0.31159999999999999</v>
      </c>
    </row>
    <row r="83" spans="1:199" x14ac:dyDescent="0.2">
      <c r="A83" s="16">
        <v>82</v>
      </c>
      <c r="B83" s="16">
        <v>1</v>
      </c>
      <c r="C83" s="16">
        <v>1</v>
      </c>
      <c r="D83" s="16">
        <v>1</v>
      </c>
      <c r="E83" s="16">
        <v>1</v>
      </c>
      <c r="F83" s="16">
        <v>0.97529999999999994</v>
      </c>
      <c r="G83" s="16">
        <v>1.0492999999999999</v>
      </c>
      <c r="H83" s="16">
        <v>1.0290999999999999</v>
      </c>
      <c r="I83" s="16">
        <v>0.97509999999999997</v>
      </c>
      <c r="J83" s="16">
        <v>0.94289999999999996</v>
      </c>
      <c r="K83" s="16">
        <v>0.91320000000000001</v>
      </c>
      <c r="L83" s="16">
        <v>0.8851</v>
      </c>
      <c r="M83" s="16">
        <v>0.87539999999999996</v>
      </c>
      <c r="N83" s="16">
        <v>0.8659</v>
      </c>
      <c r="O83" s="16">
        <v>0.85650000000000004</v>
      </c>
      <c r="P83" s="16">
        <v>0.84699999999999998</v>
      </c>
      <c r="Q83" s="16">
        <v>0.83730000000000004</v>
      </c>
      <c r="R83" s="16">
        <v>0.82720000000000005</v>
      </c>
      <c r="S83" s="16">
        <v>0.81659999999999999</v>
      </c>
      <c r="T83" s="16">
        <v>0.80559999999999998</v>
      </c>
      <c r="U83" s="16">
        <v>0.79310000000000003</v>
      </c>
      <c r="V83" s="16">
        <v>0.78120000000000001</v>
      </c>
      <c r="W83" s="16">
        <v>0.76980000000000004</v>
      </c>
      <c r="X83" s="16">
        <v>0.7591</v>
      </c>
      <c r="Y83" s="16">
        <v>0.74919999999999998</v>
      </c>
      <c r="Z83" s="16">
        <v>0.74</v>
      </c>
      <c r="AA83" s="16">
        <v>0.73129999999999995</v>
      </c>
      <c r="AB83" s="16">
        <v>0.72319999999999995</v>
      </c>
      <c r="AC83" s="16">
        <v>0.71540000000000004</v>
      </c>
      <c r="AD83" s="16">
        <v>0.70779999999999998</v>
      </c>
      <c r="AE83" s="16">
        <v>0.70030000000000003</v>
      </c>
      <c r="AF83" s="16">
        <v>0.69289999999999996</v>
      </c>
      <c r="AG83" s="16">
        <v>0.6855</v>
      </c>
      <c r="AH83" s="16">
        <v>0.67830000000000001</v>
      </c>
      <c r="AI83" s="16">
        <v>0.67110000000000003</v>
      </c>
      <c r="AJ83" s="16">
        <v>0.66400000000000003</v>
      </c>
      <c r="AK83" s="16">
        <v>0.65700000000000003</v>
      </c>
      <c r="AL83" s="16">
        <v>0.65010000000000001</v>
      </c>
      <c r="AM83" s="16">
        <v>0.64329999999999998</v>
      </c>
      <c r="AN83" s="16">
        <v>0.63649999999999995</v>
      </c>
      <c r="AO83" s="16">
        <v>0.62980000000000003</v>
      </c>
      <c r="AP83" s="16">
        <v>0.62319999999999998</v>
      </c>
      <c r="AQ83" s="16">
        <v>0.61670000000000003</v>
      </c>
      <c r="AR83" s="16">
        <v>0.61029999999999995</v>
      </c>
      <c r="AS83" s="16">
        <v>0.60389999999999999</v>
      </c>
      <c r="AT83" s="16">
        <v>0.59760000000000002</v>
      </c>
      <c r="AU83" s="16">
        <v>0.59140000000000004</v>
      </c>
      <c r="AV83" s="16">
        <v>0.58520000000000005</v>
      </c>
      <c r="AW83" s="16">
        <v>0.57920000000000005</v>
      </c>
      <c r="AX83" s="16">
        <v>0.57320000000000004</v>
      </c>
      <c r="AY83" s="16">
        <v>0.56720000000000004</v>
      </c>
      <c r="AZ83" s="16">
        <v>0.56140000000000001</v>
      </c>
      <c r="BA83" s="16">
        <v>0.55559999999999998</v>
      </c>
      <c r="BB83" s="16">
        <v>0.54990000000000006</v>
      </c>
      <c r="BC83" s="16">
        <v>0.54420000000000002</v>
      </c>
      <c r="BD83" s="16">
        <v>0.53869999999999996</v>
      </c>
      <c r="BE83" s="16">
        <v>0.53310000000000002</v>
      </c>
      <c r="BF83" s="16">
        <v>0.52769999999999995</v>
      </c>
      <c r="BG83" s="16">
        <v>0.52229999999999999</v>
      </c>
      <c r="BH83" s="16">
        <v>0.51700000000000002</v>
      </c>
      <c r="BI83" s="16">
        <v>0.51170000000000004</v>
      </c>
      <c r="BJ83" s="16">
        <v>0.50649999999999995</v>
      </c>
      <c r="BK83" s="16">
        <v>0.50139999999999996</v>
      </c>
      <c r="BL83" s="16">
        <v>0.49630000000000002</v>
      </c>
      <c r="BM83" s="16">
        <v>0.49130000000000001</v>
      </c>
      <c r="BN83" s="16">
        <v>0.4864</v>
      </c>
      <c r="BO83" s="16">
        <v>0.48149999999999998</v>
      </c>
      <c r="BP83" s="16">
        <v>0.47660000000000002</v>
      </c>
      <c r="BQ83" s="16">
        <v>0.47189999999999999</v>
      </c>
      <c r="BR83" s="16">
        <v>0.4672</v>
      </c>
      <c r="BS83" s="16">
        <v>0.46250000000000002</v>
      </c>
      <c r="BT83" s="16">
        <v>0.45789999999999997</v>
      </c>
      <c r="BU83" s="16">
        <v>0.45329999999999998</v>
      </c>
      <c r="BV83" s="16">
        <v>0.44890000000000002</v>
      </c>
      <c r="BW83" s="16">
        <v>0.44440000000000002</v>
      </c>
      <c r="BX83" s="16">
        <v>0.44</v>
      </c>
      <c r="BY83" s="16">
        <v>0.43569999999999998</v>
      </c>
      <c r="BZ83" s="16">
        <v>0.43140000000000001</v>
      </c>
      <c r="CA83" s="16">
        <v>0.42720000000000002</v>
      </c>
      <c r="CB83" s="16">
        <v>0.42299999999999999</v>
      </c>
      <c r="CC83" s="16">
        <v>0.41889999999999999</v>
      </c>
      <c r="CD83" s="16">
        <v>0.4148</v>
      </c>
      <c r="CE83" s="16">
        <v>0.4108</v>
      </c>
      <c r="CF83" s="16">
        <v>0.40679999999999999</v>
      </c>
      <c r="CG83" s="16">
        <v>0.40289999999999998</v>
      </c>
      <c r="CH83" s="16">
        <v>0.39900000000000002</v>
      </c>
      <c r="CI83" s="16">
        <v>0.3952</v>
      </c>
      <c r="CJ83" s="16">
        <v>0.39140000000000003</v>
      </c>
      <c r="CK83" s="16">
        <v>0.3876</v>
      </c>
      <c r="CL83" s="16">
        <v>0.38390000000000002</v>
      </c>
      <c r="CM83" s="16">
        <v>0.38030000000000003</v>
      </c>
      <c r="CN83" s="16">
        <v>0.37669999999999998</v>
      </c>
      <c r="CO83" s="16">
        <v>0.37309999999999999</v>
      </c>
      <c r="CP83" s="16">
        <v>0.36959999999999998</v>
      </c>
      <c r="CQ83" s="16">
        <v>0.36609999999999998</v>
      </c>
      <c r="CR83" s="16">
        <v>0.36270000000000002</v>
      </c>
      <c r="CS83" s="16">
        <v>0.35930000000000001</v>
      </c>
      <c r="CT83" s="16">
        <v>0.35589999999999999</v>
      </c>
      <c r="CU83" s="16">
        <v>0.35260000000000002</v>
      </c>
      <c r="CV83" s="16">
        <v>0.3493</v>
      </c>
      <c r="CW83" s="16">
        <v>0.34610000000000002</v>
      </c>
      <c r="CX83" s="16">
        <v>0.34289999999999998</v>
      </c>
      <c r="CY83" s="16">
        <v>0.34289999999999998</v>
      </c>
      <c r="CZ83" s="16">
        <v>0.34289999999999998</v>
      </c>
      <c r="DA83" s="16">
        <v>0.34289999999999998</v>
      </c>
      <c r="DB83" s="16">
        <v>0.34289999999999998</v>
      </c>
      <c r="DC83" s="16">
        <v>0.34289999999999998</v>
      </c>
      <c r="DD83" s="16">
        <v>0.34289999999999998</v>
      </c>
      <c r="DE83" s="16">
        <v>0.34289999999999998</v>
      </c>
      <c r="DF83" s="16">
        <v>0.34289999999999998</v>
      </c>
      <c r="DG83" s="16">
        <v>0.34289999999999998</v>
      </c>
      <c r="DH83" s="16">
        <v>0.34289999999999998</v>
      </c>
      <c r="DI83" s="16">
        <v>0.34289999999999998</v>
      </c>
      <c r="DJ83" s="16">
        <v>0.34289999999999998</v>
      </c>
      <c r="DK83" s="16">
        <v>0.34289999999999998</v>
      </c>
      <c r="DL83" s="16">
        <v>0.34289999999999998</v>
      </c>
      <c r="DM83" s="16">
        <v>0.34289999999999998</v>
      </c>
      <c r="DN83" s="16">
        <v>0.34289999999999998</v>
      </c>
      <c r="DO83" s="16">
        <v>0.34289999999999998</v>
      </c>
      <c r="DP83" s="16">
        <v>0.34289999999999998</v>
      </c>
      <c r="DQ83" s="16">
        <v>0.34289999999999998</v>
      </c>
      <c r="DR83" s="16">
        <v>0.34289999999999998</v>
      </c>
      <c r="DS83" s="16">
        <v>0.34289999999999998</v>
      </c>
      <c r="DT83" s="16">
        <v>0.34289999999999998</v>
      </c>
      <c r="DU83" s="16">
        <v>0.34289999999999998</v>
      </c>
      <c r="DV83" s="16">
        <v>0.34289999999999998</v>
      </c>
      <c r="DW83" s="16">
        <v>0.34289999999999998</v>
      </c>
      <c r="DX83" s="16">
        <v>0.34289999999999998</v>
      </c>
      <c r="DY83" s="16">
        <v>0.34289999999999998</v>
      </c>
      <c r="DZ83" s="16">
        <v>0.34289999999999998</v>
      </c>
      <c r="EA83" s="16">
        <v>0.34289999999999998</v>
      </c>
      <c r="EB83" s="16">
        <v>0.34289999999999998</v>
      </c>
      <c r="EC83" s="16">
        <v>0.34289999999999998</v>
      </c>
      <c r="ED83" s="16">
        <v>0.34289999999999998</v>
      </c>
      <c r="EE83" s="16">
        <v>0.34289999999999998</v>
      </c>
      <c r="EF83" s="16">
        <v>0.34289999999999998</v>
      </c>
      <c r="EG83" s="16">
        <v>0.34289999999999998</v>
      </c>
      <c r="EH83" s="16">
        <v>0.34289999999999998</v>
      </c>
      <c r="EI83" s="16">
        <v>0.34289999999999998</v>
      </c>
      <c r="EJ83" s="16">
        <v>0.34289999999999998</v>
      </c>
      <c r="EK83" s="16">
        <v>0.34289999999999998</v>
      </c>
      <c r="EL83" s="16">
        <v>0.34289999999999998</v>
      </c>
      <c r="EM83" s="16">
        <v>0.34289999999999998</v>
      </c>
      <c r="EN83" s="16">
        <v>0.34289999999999998</v>
      </c>
      <c r="EO83" s="16">
        <v>0.34289999999999998</v>
      </c>
      <c r="EP83" s="16">
        <v>0.34289999999999998</v>
      </c>
      <c r="EQ83" s="16">
        <v>0.34289999999999998</v>
      </c>
      <c r="ER83" s="16">
        <v>0.34289999999999998</v>
      </c>
      <c r="ES83" s="16">
        <v>0.34289999999999998</v>
      </c>
      <c r="ET83" s="16">
        <v>0.34289999999999998</v>
      </c>
      <c r="EU83" s="16">
        <v>0.34289999999999998</v>
      </c>
      <c r="EV83" s="16">
        <v>0.34289999999999998</v>
      </c>
      <c r="EW83" s="16">
        <v>0.34289999999999998</v>
      </c>
      <c r="EX83" s="16">
        <v>0.34289999999999998</v>
      </c>
      <c r="EY83" s="16">
        <v>0.34289999999999998</v>
      </c>
      <c r="EZ83" s="16">
        <v>0.34289999999999998</v>
      </c>
      <c r="FA83" s="16">
        <v>0.34289999999999998</v>
      </c>
      <c r="FB83" s="16">
        <v>0.34289999999999998</v>
      </c>
      <c r="FC83" s="16">
        <v>0.34289999999999998</v>
      </c>
      <c r="FD83" s="16">
        <v>0.34289999999999998</v>
      </c>
      <c r="FE83" s="16">
        <v>0.34289999999999998</v>
      </c>
      <c r="FF83" s="16">
        <v>0.34289999999999998</v>
      </c>
      <c r="FG83" s="16">
        <v>0.34289999999999998</v>
      </c>
      <c r="FH83" s="16">
        <v>0.34289999999999998</v>
      </c>
      <c r="FI83" s="16">
        <v>0.34289999999999998</v>
      </c>
      <c r="FJ83" s="16">
        <v>0.34289999999999998</v>
      </c>
      <c r="FK83" s="16">
        <v>0.34289999999999998</v>
      </c>
      <c r="FL83" s="16">
        <v>0.34289999999999998</v>
      </c>
      <c r="FM83" s="16">
        <v>0.34289999999999998</v>
      </c>
      <c r="FN83" s="16">
        <v>0.34289999999999998</v>
      </c>
      <c r="FO83" s="16">
        <v>0.34289999999999998</v>
      </c>
      <c r="FP83" s="16">
        <v>0.34289999999999998</v>
      </c>
      <c r="FQ83" s="16">
        <v>0.34289999999999998</v>
      </c>
      <c r="FR83" s="16">
        <v>0.34289999999999998</v>
      </c>
      <c r="FS83" s="16">
        <v>0.34289999999999998</v>
      </c>
      <c r="FT83" s="16">
        <v>0.34289999999999998</v>
      </c>
      <c r="FU83" s="16">
        <v>0.34289999999999998</v>
      </c>
      <c r="FV83" s="16">
        <v>0.34289999999999998</v>
      </c>
      <c r="FW83" s="16">
        <v>0.34289999999999998</v>
      </c>
      <c r="FX83" s="16">
        <v>0.34289999999999998</v>
      </c>
      <c r="FY83" s="16">
        <v>0.34289999999999998</v>
      </c>
      <c r="FZ83" s="16">
        <v>0.34289999999999998</v>
      </c>
      <c r="GA83" s="16">
        <v>0.34289999999999998</v>
      </c>
      <c r="GB83" s="16">
        <v>0.34289999999999998</v>
      </c>
      <c r="GC83" s="16">
        <v>0.34289999999999998</v>
      </c>
      <c r="GD83" s="16">
        <v>0.34289999999999998</v>
      </c>
      <c r="GE83" s="16">
        <v>0.34289999999999998</v>
      </c>
      <c r="GF83" s="16">
        <v>0.34289999999999998</v>
      </c>
      <c r="GG83" s="16">
        <v>0.34289999999999998</v>
      </c>
      <c r="GH83" s="16">
        <v>0.34289999999999998</v>
      </c>
      <c r="GI83" s="16">
        <v>0.34289999999999998</v>
      </c>
      <c r="GJ83" s="16">
        <v>0.34289999999999998</v>
      </c>
      <c r="GK83" s="16">
        <v>0.34289999999999998</v>
      </c>
      <c r="GL83" s="16">
        <v>0.34289999999999998</v>
      </c>
      <c r="GM83" s="16">
        <v>0.34289999999999998</v>
      </c>
      <c r="GN83" s="16">
        <v>0.34289999999999998</v>
      </c>
      <c r="GO83" s="16">
        <v>0.34289999999999998</v>
      </c>
      <c r="GP83" s="16">
        <v>0.34289999999999998</v>
      </c>
      <c r="GQ83" s="16">
        <v>0.34289999999999998</v>
      </c>
    </row>
    <row r="84" spans="1:199" x14ac:dyDescent="0.2">
      <c r="A84" s="16">
        <v>83</v>
      </c>
      <c r="B84" s="16">
        <v>1</v>
      </c>
      <c r="C84" s="16">
        <v>1</v>
      </c>
      <c r="D84" s="16">
        <v>1</v>
      </c>
      <c r="E84" s="16">
        <v>1</v>
      </c>
      <c r="F84" s="16">
        <v>0.97650000000000003</v>
      </c>
      <c r="G84" s="16">
        <v>1.0517000000000001</v>
      </c>
      <c r="H84" s="16">
        <v>1.0324</v>
      </c>
      <c r="I84" s="16">
        <v>0.97909999999999997</v>
      </c>
      <c r="J84" s="16">
        <v>0.94750000000000001</v>
      </c>
      <c r="K84" s="16">
        <v>0.91830000000000001</v>
      </c>
      <c r="L84" s="16">
        <v>0.89049999999999996</v>
      </c>
      <c r="M84" s="16">
        <v>0.88119999999999998</v>
      </c>
      <c r="N84" s="16">
        <v>0.87219999999999998</v>
      </c>
      <c r="O84" s="16">
        <v>0.86329999999999996</v>
      </c>
      <c r="P84" s="16">
        <v>0.85429999999999995</v>
      </c>
      <c r="Q84" s="16">
        <v>0.84499999999999997</v>
      </c>
      <c r="R84" s="16">
        <v>0.83540000000000003</v>
      </c>
      <c r="S84" s="16">
        <v>0.82530000000000003</v>
      </c>
      <c r="T84" s="16">
        <v>0.81479999999999997</v>
      </c>
      <c r="U84" s="16">
        <v>0.80289999999999995</v>
      </c>
      <c r="V84" s="16">
        <v>0.79149999999999998</v>
      </c>
      <c r="W84" s="16">
        <v>0.78069999999999995</v>
      </c>
      <c r="X84" s="16">
        <v>0.77049999999999996</v>
      </c>
      <c r="Y84" s="16">
        <v>0.76100000000000001</v>
      </c>
      <c r="Z84" s="16">
        <v>0.75219999999999998</v>
      </c>
      <c r="AA84" s="16">
        <v>0.74399999999999999</v>
      </c>
      <c r="AB84" s="16">
        <v>0.73629999999999995</v>
      </c>
      <c r="AC84" s="16">
        <v>0.72889999999999999</v>
      </c>
      <c r="AD84" s="16">
        <v>0.72160000000000002</v>
      </c>
      <c r="AE84" s="16">
        <v>0.71450000000000002</v>
      </c>
      <c r="AF84" s="16">
        <v>0.70740000000000003</v>
      </c>
      <c r="AG84" s="16">
        <v>0.70040000000000002</v>
      </c>
      <c r="AH84" s="16">
        <v>0.69350000000000001</v>
      </c>
      <c r="AI84" s="16">
        <v>0.68659999999999999</v>
      </c>
      <c r="AJ84" s="16">
        <v>0.67989999999999995</v>
      </c>
      <c r="AK84" s="16">
        <v>0.67320000000000002</v>
      </c>
      <c r="AL84" s="16">
        <v>0.66659999999999997</v>
      </c>
      <c r="AM84" s="16">
        <v>0.66010000000000002</v>
      </c>
      <c r="AN84" s="16">
        <v>0.65369999999999995</v>
      </c>
      <c r="AO84" s="16">
        <v>0.64729999999999999</v>
      </c>
      <c r="AP84" s="16">
        <v>0.64100000000000001</v>
      </c>
      <c r="AQ84" s="16">
        <v>0.63480000000000003</v>
      </c>
      <c r="AR84" s="16">
        <v>0.62870000000000004</v>
      </c>
      <c r="AS84" s="16">
        <v>0.62260000000000004</v>
      </c>
      <c r="AT84" s="16">
        <v>0.61660000000000004</v>
      </c>
      <c r="AU84" s="16">
        <v>0.61070000000000002</v>
      </c>
      <c r="AV84" s="16">
        <v>0.6048</v>
      </c>
      <c r="AW84" s="16">
        <v>0.59899999999999998</v>
      </c>
      <c r="AX84" s="16">
        <v>0.59330000000000005</v>
      </c>
      <c r="AY84" s="16">
        <v>0.5877</v>
      </c>
      <c r="AZ84" s="16">
        <v>0.58209999999999995</v>
      </c>
      <c r="BA84" s="16">
        <v>0.5766</v>
      </c>
      <c r="BB84" s="16">
        <v>0.57110000000000005</v>
      </c>
      <c r="BC84" s="16">
        <v>0.56579999999999997</v>
      </c>
      <c r="BD84" s="16">
        <v>0.56040000000000001</v>
      </c>
      <c r="BE84" s="16">
        <v>0.55520000000000003</v>
      </c>
      <c r="BF84" s="16">
        <v>0.55000000000000004</v>
      </c>
      <c r="BG84" s="16">
        <v>0.54490000000000005</v>
      </c>
      <c r="BH84" s="16">
        <v>0.53979999999999995</v>
      </c>
      <c r="BI84" s="16">
        <v>0.53480000000000005</v>
      </c>
      <c r="BJ84" s="16">
        <v>0.52980000000000005</v>
      </c>
      <c r="BK84" s="16">
        <v>0.52490000000000003</v>
      </c>
      <c r="BL84" s="16">
        <v>0.52010000000000001</v>
      </c>
      <c r="BM84" s="16">
        <v>0.51529999999999998</v>
      </c>
      <c r="BN84" s="16">
        <v>0.51060000000000005</v>
      </c>
      <c r="BO84" s="16">
        <v>0.50600000000000001</v>
      </c>
      <c r="BP84" s="16">
        <v>0.50139999999999996</v>
      </c>
      <c r="BQ84" s="16">
        <v>0.49680000000000002</v>
      </c>
      <c r="BR84" s="16">
        <v>0.49230000000000002</v>
      </c>
      <c r="BS84" s="16">
        <v>0.4879</v>
      </c>
      <c r="BT84" s="16">
        <v>0.48349999999999999</v>
      </c>
      <c r="BU84" s="16">
        <v>0.47920000000000001</v>
      </c>
      <c r="BV84" s="16">
        <v>0.47489999999999999</v>
      </c>
      <c r="BW84" s="16">
        <v>0.47070000000000001</v>
      </c>
      <c r="BX84" s="16">
        <v>0.46650000000000003</v>
      </c>
      <c r="BY84" s="16">
        <v>0.46229999999999999</v>
      </c>
      <c r="BZ84" s="16">
        <v>0.45829999999999999</v>
      </c>
      <c r="CA84" s="16">
        <v>0.45419999999999999</v>
      </c>
      <c r="CB84" s="16">
        <v>0.45029999999999998</v>
      </c>
      <c r="CC84" s="16">
        <v>0.44629999999999997</v>
      </c>
      <c r="CD84" s="16">
        <v>0.44240000000000002</v>
      </c>
      <c r="CE84" s="16">
        <v>0.43859999999999999</v>
      </c>
      <c r="CF84" s="16">
        <v>0.43480000000000002</v>
      </c>
      <c r="CG84" s="16">
        <v>0.43109999999999998</v>
      </c>
      <c r="CH84" s="16">
        <v>0.4274</v>
      </c>
      <c r="CI84" s="16">
        <v>0.42370000000000002</v>
      </c>
      <c r="CJ84" s="16">
        <v>0.42009999999999997</v>
      </c>
      <c r="CK84" s="16">
        <v>0.41649999999999998</v>
      </c>
      <c r="CL84" s="16">
        <v>0.41299999999999998</v>
      </c>
      <c r="CM84" s="16">
        <v>0.40949999999999998</v>
      </c>
      <c r="CN84" s="16">
        <v>0.40610000000000002</v>
      </c>
      <c r="CO84" s="16">
        <v>0.4027</v>
      </c>
      <c r="CP84" s="16">
        <v>0.39929999999999999</v>
      </c>
      <c r="CQ84" s="16">
        <v>0.39600000000000002</v>
      </c>
      <c r="CR84" s="16">
        <v>0.39269999999999999</v>
      </c>
      <c r="CS84" s="16">
        <v>0.38950000000000001</v>
      </c>
      <c r="CT84" s="16">
        <v>0.38629999999999998</v>
      </c>
      <c r="CU84" s="16">
        <v>0.38319999999999999</v>
      </c>
      <c r="CV84" s="16">
        <v>0.38</v>
      </c>
      <c r="CW84" s="16">
        <v>0.377</v>
      </c>
      <c r="CX84" s="16">
        <v>0.37390000000000001</v>
      </c>
      <c r="CY84" s="16">
        <v>0.37390000000000001</v>
      </c>
      <c r="CZ84" s="16">
        <v>0.37390000000000001</v>
      </c>
      <c r="DA84" s="16">
        <v>0.37390000000000001</v>
      </c>
      <c r="DB84" s="16">
        <v>0.37390000000000001</v>
      </c>
      <c r="DC84" s="16">
        <v>0.37390000000000001</v>
      </c>
      <c r="DD84" s="16">
        <v>0.37390000000000001</v>
      </c>
      <c r="DE84" s="16">
        <v>0.37390000000000001</v>
      </c>
      <c r="DF84" s="16">
        <v>0.37390000000000001</v>
      </c>
      <c r="DG84" s="16">
        <v>0.37390000000000001</v>
      </c>
      <c r="DH84" s="16">
        <v>0.37390000000000001</v>
      </c>
      <c r="DI84" s="16">
        <v>0.37390000000000001</v>
      </c>
      <c r="DJ84" s="16">
        <v>0.37390000000000001</v>
      </c>
      <c r="DK84" s="16">
        <v>0.37390000000000001</v>
      </c>
      <c r="DL84" s="16">
        <v>0.37390000000000001</v>
      </c>
      <c r="DM84" s="16">
        <v>0.37390000000000001</v>
      </c>
      <c r="DN84" s="16">
        <v>0.37390000000000001</v>
      </c>
      <c r="DO84" s="16">
        <v>0.37390000000000001</v>
      </c>
      <c r="DP84" s="16">
        <v>0.37390000000000001</v>
      </c>
      <c r="DQ84" s="16">
        <v>0.37390000000000001</v>
      </c>
      <c r="DR84" s="16">
        <v>0.37390000000000001</v>
      </c>
      <c r="DS84" s="16">
        <v>0.37390000000000001</v>
      </c>
      <c r="DT84" s="16">
        <v>0.37390000000000001</v>
      </c>
      <c r="DU84" s="16">
        <v>0.37390000000000001</v>
      </c>
      <c r="DV84" s="16">
        <v>0.37390000000000001</v>
      </c>
      <c r="DW84" s="16">
        <v>0.37390000000000001</v>
      </c>
      <c r="DX84" s="16">
        <v>0.37390000000000001</v>
      </c>
      <c r="DY84" s="16">
        <v>0.37390000000000001</v>
      </c>
      <c r="DZ84" s="16">
        <v>0.37390000000000001</v>
      </c>
      <c r="EA84" s="16">
        <v>0.37390000000000001</v>
      </c>
      <c r="EB84" s="16">
        <v>0.37390000000000001</v>
      </c>
      <c r="EC84" s="16">
        <v>0.37390000000000001</v>
      </c>
      <c r="ED84" s="16">
        <v>0.37390000000000001</v>
      </c>
      <c r="EE84" s="16">
        <v>0.37390000000000001</v>
      </c>
      <c r="EF84" s="16">
        <v>0.37390000000000001</v>
      </c>
      <c r="EG84" s="16">
        <v>0.37390000000000001</v>
      </c>
      <c r="EH84" s="16">
        <v>0.37390000000000001</v>
      </c>
      <c r="EI84" s="16">
        <v>0.37390000000000001</v>
      </c>
      <c r="EJ84" s="16">
        <v>0.37390000000000001</v>
      </c>
      <c r="EK84" s="16">
        <v>0.37390000000000001</v>
      </c>
      <c r="EL84" s="16">
        <v>0.37390000000000001</v>
      </c>
      <c r="EM84" s="16">
        <v>0.37390000000000001</v>
      </c>
      <c r="EN84" s="16">
        <v>0.37390000000000001</v>
      </c>
      <c r="EO84" s="16">
        <v>0.37390000000000001</v>
      </c>
      <c r="EP84" s="16">
        <v>0.37390000000000001</v>
      </c>
      <c r="EQ84" s="16">
        <v>0.37390000000000001</v>
      </c>
      <c r="ER84" s="16">
        <v>0.37390000000000001</v>
      </c>
      <c r="ES84" s="16">
        <v>0.37390000000000001</v>
      </c>
      <c r="ET84" s="16">
        <v>0.37390000000000001</v>
      </c>
      <c r="EU84" s="16">
        <v>0.37390000000000001</v>
      </c>
      <c r="EV84" s="16">
        <v>0.37390000000000001</v>
      </c>
      <c r="EW84" s="16">
        <v>0.37390000000000001</v>
      </c>
      <c r="EX84" s="16">
        <v>0.37390000000000001</v>
      </c>
      <c r="EY84" s="16">
        <v>0.37390000000000001</v>
      </c>
      <c r="EZ84" s="16">
        <v>0.37390000000000001</v>
      </c>
      <c r="FA84" s="16">
        <v>0.37390000000000001</v>
      </c>
      <c r="FB84" s="16">
        <v>0.37390000000000001</v>
      </c>
      <c r="FC84" s="16">
        <v>0.37390000000000001</v>
      </c>
      <c r="FD84" s="16">
        <v>0.37390000000000001</v>
      </c>
      <c r="FE84" s="16">
        <v>0.37390000000000001</v>
      </c>
      <c r="FF84" s="16">
        <v>0.37390000000000001</v>
      </c>
      <c r="FG84" s="16">
        <v>0.37390000000000001</v>
      </c>
      <c r="FH84" s="16">
        <v>0.37390000000000001</v>
      </c>
      <c r="FI84" s="16">
        <v>0.37390000000000001</v>
      </c>
      <c r="FJ84" s="16">
        <v>0.37390000000000001</v>
      </c>
      <c r="FK84" s="16">
        <v>0.37390000000000001</v>
      </c>
      <c r="FL84" s="16">
        <v>0.37390000000000001</v>
      </c>
      <c r="FM84" s="16">
        <v>0.37390000000000001</v>
      </c>
      <c r="FN84" s="16">
        <v>0.37390000000000001</v>
      </c>
      <c r="FO84" s="16">
        <v>0.37390000000000001</v>
      </c>
      <c r="FP84" s="16">
        <v>0.37390000000000001</v>
      </c>
      <c r="FQ84" s="16">
        <v>0.37390000000000001</v>
      </c>
      <c r="FR84" s="16">
        <v>0.37390000000000001</v>
      </c>
      <c r="FS84" s="16">
        <v>0.37390000000000001</v>
      </c>
      <c r="FT84" s="16">
        <v>0.37390000000000001</v>
      </c>
      <c r="FU84" s="16">
        <v>0.37390000000000001</v>
      </c>
      <c r="FV84" s="16">
        <v>0.37390000000000001</v>
      </c>
      <c r="FW84" s="16">
        <v>0.37390000000000001</v>
      </c>
      <c r="FX84" s="16">
        <v>0.37390000000000001</v>
      </c>
      <c r="FY84" s="16">
        <v>0.37390000000000001</v>
      </c>
      <c r="FZ84" s="16">
        <v>0.37390000000000001</v>
      </c>
      <c r="GA84" s="16">
        <v>0.37390000000000001</v>
      </c>
      <c r="GB84" s="16">
        <v>0.37390000000000001</v>
      </c>
      <c r="GC84" s="16">
        <v>0.37390000000000001</v>
      </c>
      <c r="GD84" s="16">
        <v>0.37390000000000001</v>
      </c>
      <c r="GE84" s="16">
        <v>0.37390000000000001</v>
      </c>
      <c r="GF84" s="16">
        <v>0.37390000000000001</v>
      </c>
      <c r="GG84" s="16">
        <v>0.37390000000000001</v>
      </c>
      <c r="GH84" s="16">
        <v>0.37390000000000001</v>
      </c>
      <c r="GI84" s="16">
        <v>0.37390000000000001</v>
      </c>
      <c r="GJ84" s="16">
        <v>0.37390000000000001</v>
      </c>
      <c r="GK84" s="16">
        <v>0.37390000000000001</v>
      </c>
      <c r="GL84" s="16">
        <v>0.37390000000000001</v>
      </c>
      <c r="GM84" s="16">
        <v>0.37390000000000001</v>
      </c>
      <c r="GN84" s="16">
        <v>0.37390000000000001</v>
      </c>
      <c r="GO84" s="16">
        <v>0.37390000000000001</v>
      </c>
      <c r="GP84" s="16">
        <v>0.37390000000000001</v>
      </c>
      <c r="GQ84" s="16">
        <v>0.37390000000000001</v>
      </c>
    </row>
    <row r="85" spans="1:199" x14ac:dyDescent="0.2">
      <c r="A85" s="16">
        <v>84</v>
      </c>
      <c r="B85" s="16">
        <v>1</v>
      </c>
      <c r="C85" s="16">
        <v>1</v>
      </c>
      <c r="D85" s="16">
        <v>1</v>
      </c>
      <c r="E85" s="16">
        <v>1</v>
      </c>
      <c r="F85" s="16">
        <v>0.97760000000000002</v>
      </c>
      <c r="G85" s="16">
        <v>1.0541</v>
      </c>
      <c r="H85" s="16">
        <v>1.0358000000000001</v>
      </c>
      <c r="I85" s="16">
        <v>0.98309999999999997</v>
      </c>
      <c r="J85" s="16">
        <v>0.95209999999999995</v>
      </c>
      <c r="K85" s="16">
        <v>0.92330000000000001</v>
      </c>
      <c r="L85" s="16">
        <v>0.89590000000000003</v>
      </c>
      <c r="M85" s="16">
        <v>0.8871</v>
      </c>
      <c r="N85" s="16">
        <v>0.87849999999999995</v>
      </c>
      <c r="O85" s="16">
        <v>0.87</v>
      </c>
      <c r="P85" s="16">
        <v>0.86140000000000005</v>
      </c>
      <c r="Q85" s="16">
        <v>0.85260000000000002</v>
      </c>
      <c r="R85" s="16">
        <v>0.84350000000000003</v>
      </c>
      <c r="S85" s="16">
        <v>0.83389999999999997</v>
      </c>
      <c r="T85" s="16">
        <v>0.82389999999999997</v>
      </c>
      <c r="U85" s="16">
        <v>0.81259999999999999</v>
      </c>
      <c r="V85" s="16">
        <v>0.80179999999999996</v>
      </c>
      <c r="W85" s="16">
        <v>0.79149999999999998</v>
      </c>
      <c r="X85" s="16">
        <v>0.78180000000000005</v>
      </c>
      <c r="Y85" s="16">
        <v>0.77280000000000004</v>
      </c>
      <c r="Z85" s="16">
        <v>0.76439999999999997</v>
      </c>
      <c r="AA85" s="16">
        <v>0.75660000000000005</v>
      </c>
      <c r="AB85" s="16">
        <v>0.74919999999999998</v>
      </c>
      <c r="AC85" s="16">
        <v>0.74219999999999997</v>
      </c>
      <c r="AD85" s="16">
        <v>0.73529999999999995</v>
      </c>
      <c r="AE85" s="16">
        <v>0.72850000000000004</v>
      </c>
      <c r="AF85" s="16">
        <v>0.7218</v>
      </c>
      <c r="AG85" s="16">
        <v>0.71509999999999996</v>
      </c>
      <c r="AH85" s="16">
        <v>0.70850000000000002</v>
      </c>
      <c r="AI85" s="16">
        <v>0.70199999999999996</v>
      </c>
      <c r="AJ85" s="16">
        <v>0.6956</v>
      </c>
      <c r="AK85" s="16">
        <v>0.68930000000000002</v>
      </c>
      <c r="AL85" s="16">
        <v>0.68300000000000005</v>
      </c>
      <c r="AM85" s="16">
        <v>0.67679999999999996</v>
      </c>
      <c r="AN85" s="16">
        <v>0.67069999999999996</v>
      </c>
      <c r="AO85" s="16">
        <v>0.66459999999999997</v>
      </c>
      <c r="AP85" s="16">
        <v>0.65869999999999995</v>
      </c>
      <c r="AQ85" s="16">
        <v>0.65280000000000005</v>
      </c>
      <c r="AR85" s="16">
        <v>0.64690000000000003</v>
      </c>
      <c r="AS85" s="16">
        <v>0.64119999999999999</v>
      </c>
      <c r="AT85" s="16">
        <v>0.63549999999999995</v>
      </c>
      <c r="AU85" s="16">
        <v>0.62980000000000003</v>
      </c>
      <c r="AV85" s="16">
        <v>0.62429999999999997</v>
      </c>
      <c r="AW85" s="16">
        <v>0.61880000000000002</v>
      </c>
      <c r="AX85" s="16">
        <v>0.61329999999999996</v>
      </c>
      <c r="AY85" s="16">
        <v>0.60799999999999998</v>
      </c>
      <c r="AZ85" s="16">
        <v>0.60270000000000001</v>
      </c>
      <c r="BA85" s="16">
        <v>0.59740000000000004</v>
      </c>
      <c r="BB85" s="16">
        <v>0.59219999999999995</v>
      </c>
      <c r="BC85" s="16">
        <v>0.58709999999999996</v>
      </c>
      <c r="BD85" s="16">
        <v>0.58209999999999995</v>
      </c>
      <c r="BE85" s="16">
        <v>0.57709999999999995</v>
      </c>
      <c r="BF85" s="16">
        <v>0.57210000000000005</v>
      </c>
      <c r="BG85" s="16">
        <v>0.56720000000000004</v>
      </c>
      <c r="BH85" s="16">
        <v>0.56240000000000001</v>
      </c>
      <c r="BI85" s="16">
        <v>0.55769999999999997</v>
      </c>
      <c r="BJ85" s="16">
        <v>0.55300000000000005</v>
      </c>
      <c r="BK85" s="16">
        <v>0.54830000000000001</v>
      </c>
      <c r="BL85" s="16">
        <v>0.54369999999999996</v>
      </c>
      <c r="BM85" s="16">
        <v>0.53920000000000001</v>
      </c>
      <c r="BN85" s="16">
        <v>0.53469999999999995</v>
      </c>
      <c r="BO85" s="16">
        <v>0.53029999999999999</v>
      </c>
      <c r="BP85" s="16">
        <v>0.52590000000000003</v>
      </c>
      <c r="BQ85" s="16">
        <v>0.52159999999999995</v>
      </c>
      <c r="BR85" s="16">
        <v>0.51729999999999998</v>
      </c>
      <c r="BS85" s="16">
        <v>0.5131</v>
      </c>
      <c r="BT85" s="16">
        <v>0.50890000000000002</v>
      </c>
      <c r="BU85" s="16">
        <v>0.50480000000000003</v>
      </c>
      <c r="BV85" s="16">
        <v>0.50070000000000003</v>
      </c>
      <c r="BW85" s="16">
        <v>0.49669999999999997</v>
      </c>
      <c r="BX85" s="16">
        <v>0.49270000000000003</v>
      </c>
      <c r="BY85" s="16">
        <v>0.48880000000000001</v>
      </c>
      <c r="BZ85" s="16">
        <v>0.4849</v>
      </c>
      <c r="CA85" s="16">
        <v>0.48110000000000003</v>
      </c>
      <c r="CB85" s="16">
        <v>0.4773</v>
      </c>
      <c r="CC85" s="16">
        <v>0.47360000000000002</v>
      </c>
      <c r="CD85" s="16">
        <v>0.46989999999999998</v>
      </c>
      <c r="CE85" s="16">
        <v>0.4662</v>
      </c>
      <c r="CF85" s="16">
        <v>0.46260000000000001</v>
      </c>
      <c r="CG85" s="16">
        <v>0.45900000000000002</v>
      </c>
      <c r="CH85" s="16">
        <v>0.45550000000000002</v>
      </c>
      <c r="CI85" s="16">
        <v>0.4521</v>
      </c>
      <c r="CJ85" s="16">
        <v>0.4486</v>
      </c>
      <c r="CK85" s="16">
        <v>0.44519999999999998</v>
      </c>
      <c r="CL85" s="16">
        <v>0.44190000000000002</v>
      </c>
      <c r="CM85" s="16">
        <v>0.43859999999999999</v>
      </c>
      <c r="CN85" s="16">
        <v>0.43530000000000002</v>
      </c>
      <c r="CO85" s="16">
        <v>0.43209999999999998</v>
      </c>
      <c r="CP85" s="16">
        <v>0.4289</v>
      </c>
      <c r="CQ85" s="16">
        <v>0.42570000000000002</v>
      </c>
      <c r="CR85" s="16">
        <v>0.42259999999999998</v>
      </c>
      <c r="CS85" s="16">
        <v>0.41949999999999998</v>
      </c>
      <c r="CT85" s="16">
        <v>0.41649999999999998</v>
      </c>
      <c r="CU85" s="16">
        <v>0.41349999999999998</v>
      </c>
      <c r="CV85" s="16">
        <v>0.41049999999999998</v>
      </c>
      <c r="CW85" s="16">
        <v>0.40760000000000002</v>
      </c>
      <c r="CX85" s="16">
        <v>0.4047</v>
      </c>
      <c r="CY85" s="16">
        <v>0.4047</v>
      </c>
      <c r="CZ85" s="16">
        <v>0.4047</v>
      </c>
      <c r="DA85" s="16">
        <v>0.4047</v>
      </c>
      <c r="DB85" s="16">
        <v>0.4047</v>
      </c>
      <c r="DC85" s="16">
        <v>0.4047</v>
      </c>
      <c r="DD85" s="16">
        <v>0.4047</v>
      </c>
      <c r="DE85" s="16">
        <v>0.4047</v>
      </c>
      <c r="DF85" s="16">
        <v>0.4047</v>
      </c>
      <c r="DG85" s="16">
        <v>0.4047</v>
      </c>
      <c r="DH85" s="16">
        <v>0.4047</v>
      </c>
      <c r="DI85" s="16">
        <v>0.4047</v>
      </c>
      <c r="DJ85" s="16">
        <v>0.4047</v>
      </c>
      <c r="DK85" s="16">
        <v>0.4047</v>
      </c>
      <c r="DL85" s="16">
        <v>0.4047</v>
      </c>
      <c r="DM85" s="16">
        <v>0.4047</v>
      </c>
      <c r="DN85" s="16">
        <v>0.4047</v>
      </c>
      <c r="DO85" s="16">
        <v>0.4047</v>
      </c>
      <c r="DP85" s="16">
        <v>0.4047</v>
      </c>
      <c r="DQ85" s="16">
        <v>0.4047</v>
      </c>
      <c r="DR85" s="16">
        <v>0.4047</v>
      </c>
      <c r="DS85" s="16">
        <v>0.4047</v>
      </c>
      <c r="DT85" s="16">
        <v>0.4047</v>
      </c>
      <c r="DU85" s="16">
        <v>0.4047</v>
      </c>
      <c r="DV85" s="16">
        <v>0.4047</v>
      </c>
      <c r="DW85" s="16">
        <v>0.4047</v>
      </c>
      <c r="DX85" s="16">
        <v>0.4047</v>
      </c>
      <c r="DY85" s="16">
        <v>0.4047</v>
      </c>
      <c r="DZ85" s="16">
        <v>0.4047</v>
      </c>
      <c r="EA85" s="16">
        <v>0.4047</v>
      </c>
      <c r="EB85" s="16">
        <v>0.4047</v>
      </c>
      <c r="EC85" s="16">
        <v>0.4047</v>
      </c>
      <c r="ED85" s="16">
        <v>0.4047</v>
      </c>
      <c r="EE85" s="16">
        <v>0.4047</v>
      </c>
      <c r="EF85" s="16">
        <v>0.4047</v>
      </c>
      <c r="EG85" s="16">
        <v>0.4047</v>
      </c>
      <c r="EH85" s="16">
        <v>0.4047</v>
      </c>
      <c r="EI85" s="16">
        <v>0.4047</v>
      </c>
      <c r="EJ85" s="16">
        <v>0.4047</v>
      </c>
      <c r="EK85" s="16">
        <v>0.4047</v>
      </c>
      <c r="EL85" s="16">
        <v>0.4047</v>
      </c>
      <c r="EM85" s="16">
        <v>0.4047</v>
      </c>
      <c r="EN85" s="16">
        <v>0.4047</v>
      </c>
      <c r="EO85" s="16">
        <v>0.4047</v>
      </c>
      <c r="EP85" s="16">
        <v>0.4047</v>
      </c>
      <c r="EQ85" s="16">
        <v>0.4047</v>
      </c>
      <c r="ER85" s="16">
        <v>0.4047</v>
      </c>
      <c r="ES85" s="16">
        <v>0.4047</v>
      </c>
      <c r="ET85" s="16">
        <v>0.4047</v>
      </c>
      <c r="EU85" s="16">
        <v>0.4047</v>
      </c>
      <c r="EV85" s="16">
        <v>0.4047</v>
      </c>
      <c r="EW85" s="16">
        <v>0.4047</v>
      </c>
      <c r="EX85" s="16">
        <v>0.4047</v>
      </c>
      <c r="EY85" s="16">
        <v>0.4047</v>
      </c>
      <c r="EZ85" s="16">
        <v>0.4047</v>
      </c>
      <c r="FA85" s="16">
        <v>0.4047</v>
      </c>
      <c r="FB85" s="16">
        <v>0.4047</v>
      </c>
      <c r="FC85" s="16">
        <v>0.4047</v>
      </c>
      <c r="FD85" s="16">
        <v>0.4047</v>
      </c>
      <c r="FE85" s="16">
        <v>0.4047</v>
      </c>
      <c r="FF85" s="16">
        <v>0.4047</v>
      </c>
      <c r="FG85" s="16">
        <v>0.4047</v>
      </c>
      <c r="FH85" s="16">
        <v>0.4047</v>
      </c>
      <c r="FI85" s="16">
        <v>0.4047</v>
      </c>
      <c r="FJ85" s="16">
        <v>0.4047</v>
      </c>
      <c r="FK85" s="16">
        <v>0.4047</v>
      </c>
      <c r="FL85" s="16">
        <v>0.4047</v>
      </c>
      <c r="FM85" s="16">
        <v>0.4047</v>
      </c>
      <c r="FN85" s="16">
        <v>0.4047</v>
      </c>
      <c r="FO85" s="16">
        <v>0.4047</v>
      </c>
      <c r="FP85" s="16">
        <v>0.4047</v>
      </c>
      <c r="FQ85" s="16">
        <v>0.4047</v>
      </c>
      <c r="FR85" s="16">
        <v>0.4047</v>
      </c>
      <c r="FS85" s="16">
        <v>0.4047</v>
      </c>
      <c r="FT85" s="16">
        <v>0.4047</v>
      </c>
      <c r="FU85" s="16">
        <v>0.4047</v>
      </c>
      <c r="FV85" s="16">
        <v>0.4047</v>
      </c>
      <c r="FW85" s="16">
        <v>0.4047</v>
      </c>
      <c r="FX85" s="16">
        <v>0.4047</v>
      </c>
      <c r="FY85" s="16">
        <v>0.4047</v>
      </c>
      <c r="FZ85" s="16">
        <v>0.4047</v>
      </c>
      <c r="GA85" s="16">
        <v>0.4047</v>
      </c>
      <c r="GB85" s="16">
        <v>0.4047</v>
      </c>
      <c r="GC85" s="16">
        <v>0.4047</v>
      </c>
      <c r="GD85" s="16">
        <v>0.4047</v>
      </c>
      <c r="GE85" s="16">
        <v>0.4047</v>
      </c>
      <c r="GF85" s="16">
        <v>0.4047</v>
      </c>
      <c r="GG85" s="16">
        <v>0.4047</v>
      </c>
      <c r="GH85" s="16">
        <v>0.4047</v>
      </c>
      <c r="GI85" s="16">
        <v>0.4047</v>
      </c>
      <c r="GJ85" s="16">
        <v>0.4047</v>
      </c>
      <c r="GK85" s="16">
        <v>0.4047</v>
      </c>
      <c r="GL85" s="16">
        <v>0.4047</v>
      </c>
      <c r="GM85" s="16">
        <v>0.4047</v>
      </c>
      <c r="GN85" s="16">
        <v>0.4047</v>
      </c>
      <c r="GO85" s="16">
        <v>0.4047</v>
      </c>
      <c r="GP85" s="16">
        <v>0.4047</v>
      </c>
      <c r="GQ85" s="16">
        <v>0.4047</v>
      </c>
    </row>
    <row r="86" spans="1:199" x14ac:dyDescent="0.2">
      <c r="A86" s="16">
        <v>85</v>
      </c>
      <c r="B86" s="16">
        <v>1</v>
      </c>
      <c r="C86" s="16">
        <v>1</v>
      </c>
      <c r="D86" s="16">
        <v>1</v>
      </c>
      <c r="E86" s="16">
        <v>1</v>
      </c>
      <c r="F86" s="16">
        <v>0.9788</v>
      </c>
      <c r="G86" s="16">
        <v>1.0564</v>
      </c>
      <c r="H86" s="16">
        <v>1.0390999999999999</v>
      </c>
      <c r="I86" s="16">
        <v>0.98699999999999999</v>
      </c>
      <c r="J86" s="16">
        <v>0.95660000000000001</v>
      </c>
      <c r="K86" s="16">
        <v>0.92820000000000003</v>
      </c>
      <c r="L86" s="16">
        <v>0.9012</v>
      </c>
      <c r="M86" s="16">
        <v>0.89290000000000003</v>
      </c>
      <c r="N86" s="16">
        <v>0.88470000000000004</v>
      </c>
      <c r="O86" s="16">
        <v>0.87670000000000003</v>
      </c>
      <c r="P86" s="16">
        <v>0.86850000000000005</v>
      </c>
      <c r="Q86" s="16">
        <v>0.86019999999999996</v>
      </c>
      <c r="R86" s="16">
        <v>0.85150000000000003</v>
      </c>
      <c r="S86" s="16">
        <v>0.84240000000000004</v>
      </c>
      <c r="T86" s="16">
        <v>0.83289999999999997</v>
      </c>
      <c r="U86" s="16">
        <v>0.82220000000000004</v>
      </c>
      <c r="V86" s="16">
        <v>0.81189999999999996</v>
      </c>
      <c r="W86" s="16">
        <v>0.80220000000000002</v>
      </c>
      <c r="X86" s="16">
        <v>0.79300000000000004</v>
      </c>
      <c r="Y86" s="16">
        <v>0.78449999999999998</v>
      </c>
      <c r="Z86" s="16">
        <v>0.77649999999999997</v>
      </c>
      <c r="AA86" s="16">
        <v>0.76910000000000001</v>
      </c>
      <c r="AB86" s="16">
        <v>0.7621</v>
      </c>
      <c r="AC86" s="16">
        <v>0.75539999999999996</v>
      </c>
      <c r="AD86" s="16">
        <v>0.74890000000000001</v>
      </c>
      <c r="AE86" s="16">
        <v>0.74239999999999995</v>
      </c>
      <c r="AF86" s="16">
        <v>0.73599999999999999</v>
      </c>
      <c r="AG86" s="16">
        <v>0.72970000000000002</v>
      </c>
      <c r="AH86" s="16">
        <v>0.72350000000000003</v>
      </c>
      <c r="AI86" s="16">
        <v>0.71730000000000005</v>
      </c>
      <c r="AJ86" s="16">
        <v>0.71120000000000005</v>
      </c>
      <c r="AK86" s="16">
        <v>0.70520000000000005</v>
      </c>
      <c r="AL86" s="16">
        <v>0.69930000000000003</v>
      </c>
      <c r="AM86" s="16">
        <v>0.69340000000000002</v>
      </c>
      <c r="AN86" s="16">
        <v>0.68759999999999999</v>
      </c>
      <c r="AO86" s="16">
        <v>0.68189999999999995</v>
      </c>
      <c r="AP86" s="16">
        <v>0.67620000000000002</v>
      </c>
      <c r="AQ86" s="16">
        <v>0.67059999999999997</v>
      </c>
      <c r="AR86" s="16">
        <v>0.66500000000000004</v>
      </c>
      <c r="AS86" s="16">
        <v>0.65959999999999996</v>
      </c>
      <c r="AT86" s="16">
        <v>0.6542</v>
      </c>
      <c r="AU86" s="16">
        <v>0.64880000000000004</v>
      </c>
      <c r="AV86" s="16">
        <v>0.64349999999999996</v>
      </c>
      <c r="AW86" s="16">
        <v>0.63829999999999998</v>
      </c>
      <c r="AX86" s="16">
        <v>0.63319999999999999</v>
      </c>
      <c r="AY86" s="16">
        <v>0.62809999999999999</v>
      </c>
      <c r="AZ86" s="16">
        <v>0.623</v>
      </c>
      <c r="BA86" s="16">
        <v>0.61809999999999998</v>
      </c>
      <c r="BB86" s="16">
        <v>0.61319999999999997</v>
      </c>
      <c r="BC86" s="16">
        <v>0.60829999999999995</v>
      </c>
      <c r="BD86" s="16">
        <v>0.60350000000000004</v>
      </c>
      <c r="BE86" s="16">
        <v>0.5988</v>
      </c>
      <c r="BF86" s="16">
        <v>0.59409999999999996</v>
      </c>
      <c r="BG86" s="16">
        <v>0.58940000000000003</v>
      </c>
      <c r="BH86" s="16">
        <v>0.58489999999999998</v>
      </c>
      <c r="BI86" s="16">
        <v>0.58040000000000003</v>
      </c>
      <c r="BJ86" s="16">
        <v>0.57589999999999997</v>
      </c>
      <c r="BK86" s="16">
        <v>0.57150000000000001</v>
      </c>
      <c r="BL86" s="16">
        <v>0.56710000000000005</v>
      </c>
      <c r="BM86" s="16">
        <v>0.56279999999999997</v>
      </c>
      <c r="BN86" s="16">
        <v>0.55859999999999999</v>
      </c>
      <c r="BO86" s="16">
        <v>0.5544</v>
      </c>
      <c r="BP86" s="16">
        <v>0.55020000000000002</v>
      </c>
      <c r="BQ86" s="16">
        <v>0.54610000000000003</v>
      </c>
      <c r="BR86" s="16">
        <v>0.54210000000000003</v>
      </c>
      <c r="BS86" s="16">
        <v>0.53810000000000002</v>
      </c>
      <c r="BT86" s="16">
        <v>0.53410000000000002</v>
      </c>
      <c r="BU86" s="16">
        <v>0.5302</v>
      </c>
      <c r="BV86" s="16">
        <v>0.52629999999999999</v>
      </c>
      <c r="BW86" s="16">
        <v>0.52249999999999996</v>
      </c>
      <c r="BX86" s="16">
        <v>0.51870000000000005</v>
      </c>
      <c r="BY86" s="16">
        <v>0.51500000000000001</v>
      </c>
      <c r="BZ86" s="16">
        <v>0.51129999999999998</v>
      </c>
      <c r="CA86" s="16">
        <v>0.50770000000000004</v>
      </c>
      <c r="CB86" s="16">
        <v>0.50409999999999999</v>
      </c>
      <c r="CC86" s="16">
        <v>0.50060000000000004</v>
      </c>
      <c r="CD86" s="16">
        <v>0.49709999999999999</v>
      </c>
      <c r="CE86" s="16">
        <v>0.49359999999999998</v>
      </c>
      <c r="CF86" s="16">
        <v>0.49020000000000002</v>
      </c>
      <c r="CG86" s="16">
        <v>0.48680000000000001</v>
      </c>
      <c r="CH86" s="16">
        <v>0.48349999999999999</v>
      </c>
      <c r="CI86" s="16">
        <v>0.48020000000000002</v>
      </c>
      <c r="CJ86" s="16">
        <v>0.47689999999999999</v>
      </c>
      <c r="CK86" s="16">
        <v>0.47370000000000001</v>
      </c>
      <c r="CL86" s="16">
        <v>0.47049999999999997</v>
      </c>
      <c r="CM86" s="16">
        <v>0.46739999999999998</v>
      </c>
      <c r="CN86" s="16">
        <v>0.46429999999999999</v>
      </c>
      <c r="CO86" s="16">
        <v>0.4612</v>
      </c>
      <c r="CP86" s="16">
        <v>0.4582</v>
      </c>
      <c r="CQ86" s="16">
        <v>0.45519999999999999</v>
      </c>
      <c r="CR86" s="16">
        <v>0.45219999999999999</v>
      </c>
      <c r="CS86" s="16">
        <v>0.44929999999999998</v>
      </c>
      <c r="CT86" s="16">
        <v>0.44640000000000002</v>
      </c>
      <c r="CU86" s="16">
        <v>0.44359999999999999</v>
      </c>
      <c r="CV86" s="16">
        <v>0.44080000000000003</v>
      </c>
      <c r="CW86" s="16">
        <v>0.438</v>
      </c>
      <c r="CX86" s="16">
        <v>0.43530000000000002</v>
      </c>
      <c r="CY86" s="16">
        <v>0.43530000000000002</v>
      </c>
      <c r="CZ86" s="16">
        <v>0.43530000000000002</v>
      </c>
      <c r="DA86" s="16">
        <v>0.43530000000000002</v>
      </c>
      <c r="DB86" s="16">
        <v>0.43530000000000002</v>
      </c>
      <c r="DC86" s="16">
        <v>0.43530000000000002</v>
      </c>
      <c r="DD86" s="16">
        <v>0.43530000000000002</v>
      </c>
      <c r="DE86" s="16">
        <v>0.43530000000000002</v>
      </c>
      <c r="DF86" s="16">
        <v>0.43530000000000002</v>
      </c>
      <c r="DG86" s="16">
        <v>0.43530000000000002</v>
      </c>
      <c r="DH86" s="16">
        <v>0.43530000000000002</v>
      </c>
      <c r="DI86" s="16">
        <v>0.43530000000000002</v>
      </c>
      <c r="DJ86" s="16">
        <v>0.43530000000000002</v>
      </c>
      <c r="DK86" s="16">
        <v>0.43530000000000002</v>
      </c>
      <c r="DL86" s="16">
        <v>0.43530000000000002</v>
      </c>
      <c r="DM86" s="16">
        <v>0.43530000000000002</v>
      </c>
      <c r="DN86" s="16">
        <v>0.43530000000000002</v>
      </c>
      <c r="DO86" s="16">
        <v>0.43530000000000002</v>
      </c>
      <c r="DP86" s="16">
        <v>0.43530000000000002</v>
      </c>
      <c r="DQ86" s="16">
        <v>0.43530000000000002</v>
      </c>
      <c r="DR86" s="16">
        <v>0.43530000000000002</v>
      </c>
      <c r="DS86" s="16">
        <v>0.43530000000000002</v>
      </c>
      <c r="DT86" s="16">
        <v>0.43530000000000002</v>
      </c>
      <c r="DU86" s="16">
        <v>0.43530000000000002</v>
      </c>
      <c r="DV86" s="16">
        <v>0.43530000000000002</v>
      </c>
      <c r="DW86" s="16">
        <v>0.43530000000000002</v>
      </c>
      <c r="DX86" s="16">
        <v>0.43530000000000002</v>
      </c>
      <c r="DY86" s="16">
        <v>0.43530000000000002</v>
      </c>
      <c r="DZ86" s="16">
        <v>0.43530000000000002</v>
      </c>
      <c r="EA86" s="16">
        <v>0.43530000000000002</v>
      </c>
      <c r="EB86" s="16">
        <v>0.43530000000000002</v>
      </c>
      <c r="EC86" s="16">
        <v>0.43530000000000002</v>
      </c>
      <c r="ED86" s="16">
        <v>0.43530000000000002</v>
      </c>
      <c r="EE86" s="16">
        <v>0.43530000000000002</v>
      </c>
      <c r="EF86" s="16">
        <v>0.43530000000000002</v>
      </c>
      <c r="EG86" s="16">
        <v>0.43530000000000002</v>
      </c>
      <c r="EH86" s="16">
        <v>0.43530000000000002</v>
      </c>
      <c r="EI86" s="16">
        <v>0.43530000000000002</v>
      </c>
      <c r="EJ86" s="16">
        <v>0.43530000000000002</v>
      </c>
      <c r="EK86" s="16">
        <v>0.43530000000000002</v>
      </c>
      <c r="EL86" s="16">
        <v>0.43530000000000002</v>
      </c>
      <c r="EM86" s="16">
        <v>0.43530000000000002</v>
      </c>
      <c r="EN86" s="16">
        <v>0.43530000000000002</v>
      </c>
      <c r="EO86" s="16">
        <v>0.43530000000000002</v>
      </c>
      <c r="EP86" s="16">
        <v>0.43530000000000002</v>
      </c>
      <c r="EQ86" s="16">
        <v>0.43530000000000002</v>
      </c>
      <c r="ER86" s="16">
        <v>0.43530000000000002</v>
      </c>
      <c r="ES86" s="16">
        <v>0.43530000000000002</v>
      </c>
      <c r="ET86" s="16">
        <v>0.43530000000000002</v>
      </c>
      <c r="EU86" s="16">
        <v>0.43530000000000002</v>
      </c>
      <c r="EV86" s="16">
        <v>0.43530000000000002</v>
      </c>
      <c r="EW86" s="16">
        <v>0.43530000000000002</v>
      </c>
      <c r="EX86" s="16">
        <v>0.43530000000000002</v>
      </c>
      <c r="EY86" s="16">
        <v>0.43530000000000002</v>
      </c>
      <c r="EZ86" s="16">
        <v>0.43530000000000002</v>
      </c>
      <c r="FA86" s="16">
        <v>0.43530000000000002</v>
      </c>
      <c r="FB86" s="16">
        <v>0.43530000000000002</v>
      </c>
      <c r="FC86" s="16">
        <v>0.43530000000000002</v>
      </c>
      <c r="FD86" s="16">
        <v>0.43530000000000002</v>
      </c>
      <c r="FE86" s="16">
        <v>0.43530000000000002</v>
      </c>
      <c r="FF86" s="16">
        <v>0.43530000000000002</v>
      </c>
      <c r="FG86" s="16">
        <v>0.43530000000000002</v>
      </c>
      <c r="FH86" s="16">
        <v>0.43530000000000002</v>
      </c>
      <c r="FI86" s="16">
        <v>0.43530000000000002</v>
      </c>
      <c r="FJ86" s="16">
        <v>0.43530000000000002</v>
      </c>
      <c r="FK86" s="16">
        <v>0.43530000000000002</v>
      </c>
      <c r="FL86" s="16">
        <v>0.43530000000000002</v>
      </c>
      <c r="FM86" s="16">
        <v>0.43530000000000002</v>
      </c>
      <c r="FN86" s="16">
        <v>0.43530000000000002</v>
      </c>
      <c r="FO86" s="16">
        <v>0.43530000000000002</v>
      </c>
      <c r="FP86" s="16">
        <v>0.43530000000000002</v>
      </c>
      <c r="FQ86" s="16">
        <v>0.43530000000000002</v>
      </c>
      <c r="FR86" s="16">
        <v>0.43530000000000002</v>
      </c>
      <c r="FS86" s="16">
        <v>0.43530000000000002</v>
      </c>
      <c r="FT86" s="16">
        <v>0.43530000000000002</v>
      </c>
      <c r="FU86" s="16">
        <v>0.43530000000000002</v>
      </c>
      <c r="FV86" s="16">
        <v>0.43530000000000002</v>
      </c>
      <c r="FW86" s="16">
        <v>0.43530000000000002</v>
      </c>
      <c r="FX86" s="16">
        <v>0.43530000000000002</v>
      </c>
      <c r="FY86" s="16">
        <v>0.43530000000000002</v>
      </c>
      <c r="FZ86" s="16">
        <v>0.43530000000000002</v>
      </c>
      <c r="GA86" s="16">
        <v>0.43530000000000002</v>
      </c>
      <c r="GB86" s="16">
        <v>0.43530000000000002</v>
      </c>
      <c r="GC86" s="16">
        <v>0.43530000000000002</v>
      </c>
      <c r="GD86" s="16">
        <v>0.43530000000000002</v>
      </c>
      <c r="GE86" s="16">
        <v>0.43530000000000002</v>
      </c>
      <c r="GF86" s="16">
        <v>0.43530000000000002</v>
      </c>
      <c r="GG86" s="16">
        <v>0.43530000000000002</v>
      </c>
      <c r="GH86" s="16">
        <v>0.43530000000000002</v>
      </c>
      <c r="GI86" s="16">
        <v>0.43530000000000002</v>
      </c>
      <c r="GJ86" s="16">
        <v>0.43530000000000002</v>
      </c>
      <c r="GK86" s="16">
        <v>0.43530000000000002</v>
      </c>
      <c r="GL86" s="16">
        <v>0.43530000000000002</v>
      </c>
      <c r="GM86" s="16">
        <v>0.43530000000000002</v>
      </c>
      <c r="GN86" s="16">
        <v>0.43530000000000002</v>
      </c>
      <c r="GO86" s="16">
        <v>0.43530000000000002</v>
      </c>
      <c r="GP86" s="16">
        <v>0.43530000000000002</v>
      </c>
      <c r="GQ86" s="16">
        <v>0.43530000000000002</v>
      </c>
    </row>
    <row r="87" spans="1:199" x14ac:dyDescent="0.2">
      <c r="A87" s="16">
        <v>86</v>
      </c>
      <c r="B87" s="16">
        <v>1</v>
      </c>
      <c r="C87" s="16">
        <v>1</v>
      </c>
      <c r="D87" s="16">
        <v>1</v>
      </c>
      <c r="E87" s="16">
        <v>1</v>
      </c>
      <c r="F87" s="16">
        <v>0.97989999999999999</v>
      </c>
      <c r="G87" s="16">
        <v>1.0588</v>
      </c>
      <c r="H87" s="16">
        <v>1.0423</v>
      </c>
      <c r="I87" s="16">
        <v>0.99099999999999999</v>
      </c>
      <c r="J87" s="16">
        <v>0.96099999999999997</v>
      </c>
      <c r="K87" s="16">
        <v>0.93320000000000003</v>
      </c>
      <c r="L87" s="16">
        <v>0.90649999999999997</v>
      </c>
      <c r="M87" s="16">
        <v>0.89859999999999995</v>
      </c>
      <c r="N87" s="16">
        <v>0.89090000000000003</v>
      </c>
      <c r="O87" s="16">
        <v>0.88329999999999997</v>
      </c>
      <c r="P87" s="16">
        <v>0.87560000000000004</v>
      </c>
      <c r="Q87" s="16">
        <v>0.86770000000000003</v>
      </c>
      <c r="R87" s="16">
        <v>0.85950000000000004</v>
      </c>
      <c r="S87" s="16">
        <v>0.85089999999999999</v>
      </c>
      <c r="T87" s="16">
        <v>0.84189999999999998</v>
      </c>
      <c r="U87" s="16">
        <v>0.83179999999999998</v>
      </c>
      <c r="V87" s="16">
        <v>0.82199999999999995</v>
      </c>
      <c r="W87" s="16">
        <v>0.81279999999999997</v>
      </c>
      <c r="X87" s="16">
        <v>0.80410000000000004</v>
      </c>
      <c r="Y87" s="16">
        <v>0.79600000000000004</v>
      </c>
      <c r="Z87" s="16">
        <v>0.78849999999999998</v>
      </c>
      <c r="AA87" s="16">
        <v>0.78149999999999997</v>
      </c>
      <c r="AB87" s="16">
        <v>0.77490000000000003</v>
      </c>
      <c r="AC87" s="16">
        <v>0.76859999999999995</v>
      </c>
      <c r="AD87" s="16">
        <v>0.76239999999999997</v>
      </c>
      <c r="AE87" s="16">
        <v>0.75629999999999997</v>
      </c>
      <c r="AF87" s="16">
        <v>0.75019999999999998</v>
      </c>
      <c r="AG87" s="16">
        <v>0.74419999999999997</v>
      </c>
      <c r="AH87" s="16">
        <v>0.73829999999999996</v>
      </c>
      <c r="AI87" s="16">
        <v>0.73250000000000004</v>
      </c>
      <c r="AJ87" s="16">
        <v>0.72670000000000001</v>
      </c>
      <c r="AK87" s="16">
        <v>0.72109999999999996</v>
      </c>
      <c r="AL87" s="16">
        <v>0.71540000000000004</v>
      </c>
      <c r="AM87" s="16">
        <v>0.70989999999999998</v>
      </c>
      <c r="AN87" s="16">
        <v>0.70440000000000003</v>
      </c>
      <c r="AO87" s="16">
        <v>0.69889999999999997</v>
      </c>
      <c r="AP87" s="16">
        <v>0.69359999999999999</v>
      </c>
      <c r="AQ87" s="16">
        <v>0.68830000000000002</v>
      </c>
      <c r="AR87" s="16">
        <v>0.68300000000000005</v>
      </c>
      <c r="AS87" s="16">
        <v>0.67779999999999996</v>
      </c>
      <c r="AT87" s="16">
        <v>0.67269999999999996</v>
      </c>
      <c r="AU87" s="16">
        <v>0.66769999999999996</v>
      </c>
      <c r="AV87" s="16">
        <v>0.66269999999999996</v>
      </c>
      <c r="AW87" s="16">
        <v>0.65769999999999995</v>
      </c>
      <c r="AX87" s="16">
        <v>0.65290000000000004</v>
      </c>
      <c r="AY87" s="16">
        <v>0.64800000000000002</v>
      </c>
      <c r="AZ87" s="16">
        <v>0.64329999999999998</v>
      </c>
      <c r="BA87" s="16">
        <v>0.63859999999999995</v>
      </c>
      <c r="BB87" s="16">
        <v>0.63390000000000002</v>
      </c>
      <c r="BC87" s="16">
        <v>0.62929999999999997</v>
      </c>
      <c r="BD87" s="16">
        <v>0.62480000000000002</v>
      </c>
      <c r="BE87" s="16">
        <v>0.62029999999999996</v>
      </c>
      <c r="BF87" s="16">
        <v>0.6159</v>
      </c>
      <c r="BG87" s="16">
        <v>0.61150000000000004</v>
      </c>
      <c r="BH87" s="16">
        <v>0.60719999999999996</v>
      </c>
      <c r="BI87" s="16">
        <v>0.60289999999999999</v>
      </c>
      <c r="BJ87" s="16">
        <v>0.59870000000000001</v>
      </c>
      <c r="BK87" s="16">
        <v>0.59450000000000003</v>
      </c>
      <c r="BL87" s="16">
        <v>0.59040000000000004</v>
      </c>
      <c r="BM87" s="16">
        <v>0.58630000000000004</v>
      </c>
      <c r="BN87" s="16">
        <v>0.58230000000000004</v>
      </c>
      <c r="BO87" s="16">
        <v>0.57830000000000004</v>
      </c>
      <c r="BP87" s="16">
        <v>0.57440000000000002</v>
      </c>
      <c r="BQ87" s="16">
        <v>0.57050000000000001</v>
      </c>
      <c r="BR87" s="16">
        <v>0.56659999999999999</v>
      </c>
      <c r="BS87" s="16">
        <v>0.56279999999999997</v>
      </c>
      <c r="BT87" s="16">
        <v>0.55910000000000004</v>
      </c>
      <c r="BU87" s="16">
        <v>0.5554</v>
      </c>
      <c r="BV87" s="16">
        <v>0.55179999999999996</v>
      </c>
      <c r="BW87" s="16">
        <v>0.54810000000000003</v>
      </c>
      <c r="BX87" s="16">
        <v>0.54459999999999997</v>
      </c>
      <c r="BY87" s="16">
        <v>0.54110000000000003</v>
      </c>
      <c r="BZ87" s="16">
        <v>0.53759999999999997</v>
      </c>
      <c r="CA87" s="16">
        <v>0.53410000000000002</v>
      </c>
      <c r="CB87" s="16">
        <v>0.53069999999999995</v>
      </c>
      <c r="CC87" s="16">
        <v>0.52739999999999998</v>
      </c>
      <c r="CD87" s="16">
        <v>0.52410000000000001</v>
      </c>
      <c r="CE87" s="16">
        <v>0.52080000000000004</v>
      </c>
      <c r="CF87" s="16">
        <v>0.51749999999999996</v>
      </c>
      <c r="CG87" s="16">
        <v>0.51439999999999997</v>
      </c>
      <c r="CH87" s="16">
        <v>0.51119999999999999</v>
      </c>
      <c r="CI87" s="16">
        <v>0.5081</v>
      </c>
      <c r="CJ87" s="16">
        <v>0.505</v>
      </c>
      <c r="CK87" s="16">
        <v>0.50190000000000001</v>
      </c>
      <c r="CL87" s="16">
        <v>0.49890000000000001</v>
      </c>
      <c r="CM87" s="16">
        <v>0.496</v>
      </c>
      <c r="CN87" s="16">
        <v>0.49299999999999999</v>
      </c>
      <c r="CO87" s="16">
        <v>0.49009999999999998</v>
      </c>
      <c r="CP87" s="16">
        <v>0.48730000000000001</v>
      </c>
      <c r="CQ87" s="16">
        <v>0.4844</v>
      </c>
      <c r="CR87" s="16">
        <v>0.48159999999999997</v>
      </c>
      <c r="CS87" s="16">
        <v>0.47889999999999999</v>
      </c>
      <c r="CT87" s="16">
        <v>0.47620000000000001</v>
      </c>
      <c r="CU87" s="16">
        <v>0.47349999999999998</v>
      </c>
      <c r="CV87" s="16">
        <v>0.4708</v>
      </c>
      <c r="CW87" s="16">
        <v>0.46820000000000001</v>
      </c>
      <c r="CX87" s="16">
        <v>0.46560000000000001</v>
      </c>
      <c r="CY87" s="16">
        <v>0.46560000000000001</v>
      </c>
      <c r="CZ87" s="16">
        <v>0.46560000000000001</v>
      </c>
      <c r="DA87" s="16">
        <v>0.46560000000000001</v>
      </c>
      <c r="DB87" s="16">
        <v>0.46560000000000001</v>
      </c>
      <c r="DC87" s="16">
        <v>0.46560000000000001</v>
      </c>
      <c r="DD87" s="16">
        <v>0.46560000000000001</v>
      </c>
      <c r="DE87" s="16">
        <v>0.46560000000000001</v>
      </c>
      <c r="DF87" s="16">
        <v>0.46560000000000001</v>
      </c>
      <c r="DG87" s="16">
        <v>0.46560000000000001</v>
      </c>
      <c r="DH87" s="16">
        <v>0.46560000000000001</v>
      </c>
      <c r="DI87" s="16">
        <v>0.46560000000000001</v>
      </c>
      <c r="DJ87" s="16">
        <v>0.46560000000000001</v>
      </c>
      <c r="DK87" s="16">
        <v>0.46560000000000001</v>
      </c>
      <c r="DL87" s="16">
        <v>0.46560000000000001</v>
      </c>
      <c r="DM87" s="16">
        <v>0.46560000000000001</v>
      </c>
      <c r="DN87" s="16">
        <v>0.46560000000000001</v>
      </c>
      <c r="DO87" s="16">
        <v>0.46560000000000001</v>
      </c>
      <c r="DP87" s="16">
        <v>0.46560000000000001</v>
      </c>
      <c r="DQ87" s="16">
        <v>0.46560000000000001</v>
      </c>
      <c r="DR87" s="16">
        <v>0.46560000000000001</v>
      </c>
      <c r="DS87" s="16">
        <v>0.46560000000000001</v>
      </c>
      <c r="DT87" s="16">
        <v>0.46560000000000001</v>
      </c>
      <c r="DU87" s="16">
        <v>0.46560000000000001</v>
      </c>
      <c r="DV87" s="16">
        <v>0.46560000000000001</v>
      </c>
      <c r="DW87" s="16">
        <v>0.46560000000000001</v>
      </c>
      <c r="DX87" s="16">
        <v>0.46560000000000001</v>
      </c>
      <c r="DY87" s="16">
        <v>0.46560000000000001</v>
      </c>
      <c r="DZ87" s="16">
        <v>0.46560000000000001</v>
      </c>
      <c r="EA87" s="16">
        <v>0.46560000000000001</v>
      </c>
      <c r="EB87" s="16">
        <v>0.46560000000000001</v>
      </c>
      <c r="EC87" s="16">
        <v>0.46560000000000001</v>
      </c>
      <c r="ED87" s="16">
        <v>0.46560000000000001</v>
      </c>
      <c r="EE87" s="16">
        <v>0.46560000000000001</v>
      </c>
      <c r="EF87" s="16">
        <v>0.46560000000000001</v>
      </c>
      <c r="EG87" s="16">
        <v>0.46560000000000001</v>
      </c>
      <c r="EH87" s="16">
        <v>0.46560000000000001</v>
      </c>
      <c r="EI87" s="16">
        <v>0.46560000000000001</v>
      </c>
      <c r="EJ87" s="16">
        <v>0.46560000000000001</v>
      </c>
      <c r="EK87" s="16">
        <v>0.46560000000000001</v>
      </c>
      <c r="EL87" s="16">
        <v>0.46560000000000001</v>
      </c>
      <c r="EM87" s="16">
        <v>0.46560000000000001</v>
      </c>
      <c r="EN87" s="16">
        <v>0.46560000000000001</v>
      </c>
      <c r="EO87" s="16">
        <v>0.46560000000000001</v>
      </c>
      <c r="EP87" s="16">
        <v>0.46560000000000001</v>
      </c>
      <c r="EQ87" s="16">
        <v>0.46560000000000001</v>
      </c>
      <c r="ER87" s="16">
        <v>0.46560000000000001</v>
      </c>
      <c r="ES87" s="16">
        <v>0.46560000000000001</v>
      </c>
      <c r="ET87" s="16">
        <v>0.46560000000000001</v>
      </c>
      <c r="EU87" s="16">
        <v>0.46560000000000001</v>
      </c>
      <c r="EV87" s="16">
        <v>0.46560000000000001</v>
      </c>
      <c r="EW87" s="16">
        <v>0.46560000000000001</v>
      </c>
      <c r="EX87" s="16">
        <v>0.46560000000000001</v>
      </c>
      <c r="EY87" s="16">
        <v>0.46560000000000001</v>
      </c>
      <c r="EZ87" s="16">
        <v>0.46560000000000001</v>
      </c>
      <c r="FA87" s="16">
        <v>0.46560000000000001</v>
      </c>
      <c r="FB87" s="16">
        <v>0.46560000000000001</v>
      </c>
      <c r="FC87" s="16">
        <v>0.46560000000000001</v>
      </c>
      <c r="FD87" s="16">
        <v>0.46560000000000001</v>
      </c>
      <c r="FE87" s="16">
        <v>0.46560000000000001</v>
      </c>
      <c r="FF87" s="16">
        <v>0.46560000000000001</v>
      </c>
      <c r="FG87" s="16">
        <v>0.46560000000000001</v>
      </c>
      <c r="FH87" s="16">
        <v>0.46560000000000001</v>
      </c>
      <c r="FI87" s="16">
        <v>0.46560000000000001</v>
      </c>
      <c r="FJ87" s="16">
        <v>0.46560000000000001</v>
      </c>
      <c r="FK87" s="16">
        <v>0.46560000000000001</v>
      </c>
      <c r="FL87" s="16">
        <v>0.46560000000000001</v>
      </c>
      <c r="FM87" s="16">
        <v>0.46560000000000001</v>
      </c>
      <c r="FN87" s="16">
        <v>0.46560000000000001</v>
      </c>
      <c r="FO87" s="16">
        <v>0.46560000000000001</v>
      </c>
      <c r="FP87" s="16">
        <v>0.46560000000000001</v>
      </c>
      <c r="FQ87" s="16">
        <v>0.46560000000000001</v>
      </c>
      <c r="FR87" s="16">
        <v>0.46560000000000001</v>
      </c>
      <c r="FS87" s="16">
        <v>0.46560000000000001</v>
      </c>
      <c r="FT87" s="16">
        <v>0.46560000000000001</v>
      </c>
      <c r="FU87" s="16">
        <v>0.46560000000000001</v>
      </c>
      <c r="FV87" s="16">
        <v>0.46560000000000001</v>
      </c>
      <c r="FW87" s="16">
        <v>0.46560000000000001</v>
      </c>
      <c r="FX87" s="16">
        <v>0.46560000000000001</v>
      </c>
      <c r="FY87" s="16">
        <v>0.46560000000000001</v>
      </c>
      <c r="FZ87" s="16">
        <v>0.46560000000000001</v>
      </c>
      <c r="GA87" s="16">
        <v>0.46560000000000001</v>
      </c>
      <c r="GB87" s="16">
        <v>0.46560000000000001</v>
      </c>
      <c r="GC87" s="16">
        <v>0.46560000000000001</v>
      </c>
      <c r="GD87" s="16">
        <v>0.46560000000000001</v>
      </c>
      <c r="GE87" s="16">
        <v>0.46560000000000001</v>
      </c>
      <c r="GF87" s="16">
        <v>0.46560000000000001</v>
      </c>
      <c r="GG87" s="16">
        <v>0.46560000000000001</v>
      </c>
      <c r="GH87" s="16">
        <v>0.46560000000000001</v>
      </c>
      <c r="GI87" s="16">
        <v>0.46560000000000001</v>
      </c>
      <c r="GJ87" s="16">
        <v>0.46560000000000001</v>
      </c>
      <c r="GK87" s="16">
        <v>0.46560000000000001</v>
      </c>
      <c r="GL87" s="16">
        <v>0.46560000000000001</v>
      </c>
      <c r="GM87" s="16">
        <v>0.46560000000000001</v>
      </c>
      <c r="GN87" s="16">
        <v>0.46560000000000001</v>
      </c>
      <c r="GO87" s="16">
        <v>0.46560000000000001</v>
      </c>
      <c r="GP87" s="16">
        <v>0.46560000000000001</v>
      </c>
      <c r="GQ87" s="16">
        <v>0.46560000000000001</v>
      </c>
    </row>
    <row r="88" spans="1:199" x14ac:dyDescent="0.2">
      <c r="A88" s="16">
        <v>87</v>
      </c>
      <c r="B88" s="16">
        <v>1</v>
      </c>
      <c r="C88" s="16">
        <v>1</v>
      </c>
      <c r="D88" s="16">
        <v>1</v>
      </c>
      <c r="E88" s="16">
        <v>1</v>
      </c>
      <c r="F88" s="16">
        <v>0.98099999999999998</v>
      </c>
      <c r="G88" s="16">
        <v>1.0610999999999999</v>
      </c>
      <c r="H88" s="16">
        <v>1.0456000000000001</v>
      </c>
      <c r="I88" s="16">
        <v>0.99480000000000002</v>
      </c>
      <c r="J88" s="16">
        <v>0.96550000000000002</v>
      </c>
      <c r="K88" s="16">
        <v>0.93799999999999994</v>
      </c>
      <c r="L88" s="16">
        <v>0.91180000000000005</v>
      </c>
      <c r="M88" s="16">
        <v>0.90429999999999999</v>
      </c>
      <c r="N88" s="16">
        <v>0.89710000000000001</v>
      </c>
      <c r="O88" s="16">
        <v>0.88990000000000002</v>
      </c>
      <c r="P88" s="16">
        <v>0.88260000000000005</v>
      </c>
      <c r="Q88" s="16">
        <v>0.87509999999999999</v>
      </c>
      <c r="R88" s="16">
        <v>0.86739999999999995</v>
      </c>
      <c r="S88" s="16">
        <v>0.85929999999999995</v>
      </c>
      <c r="T88" s="16">
        <v>0.8508</v>
      </c>
      <c r="U88" s="16">
        <v>0.84119999999999995</v>
      </c>
      <c r="V88" s="16">
        <v>0.83199999999999996</v>
      </c>
      <c r="W88" s="16">
        <v>0.82330000000000003</v>
      </c>
      <c r="X88" s="16">
        <v>0.81510000000000005</v>
      </c>
      <c r="Y88" s="16">
        <v>0.8075</v>
      </c>
      <c r="Z88" s="16">
        <v>0.8004</v>
      </c>
      <c r="AA88" s="16">
        <v>0.79379999999999995</v>
      </c>
      <c r="AB88" s="16">
        <v>0.78759999999999997</v>
      </c>
      <c r="AC88" s="16">
        <v>0.78159999999999996</v>
      </c>
      <c r="AD88" s="16">
        <v>0.77569999999999995</v>
      </c>
      <c r="AE88" s="16">
        <v>0.77</v>
      </c>
      <c r="AF88" s="16">
        <v>0.76429999999999998</v>
      </c>
      <c r="AG88" s="16">
        <v>0.75860000000000005</v>
      </c>
      <c r="AH88" s="16">
        <v>0.75309999999999999</v>
      </c>
      <c r="AI88" s="16">
        <v>0.74760000000000004</v>
      </c>
      <c r="AJ88" s="16">
        <v>0.74209999999999998</v>
      </c>
      <c r="AK88" s="16">
        <v>0.73680000000000001</v>
      </c>
      <c r="AL88" s="16">
        <v>0.73140000000000005</v>
      </c>
      <c r="AM88" s="16">
        <v>0.72619999999999996</v>
      </c>
      <c r="AN88" s="16">
        <v>0.72099999999999997</v>
      </c>
      <c r="AO88" s="16">
        <v>0.71589999999999998</v>
      </c>
      <c r="AP88" s="16">
        <v>0.71079999999999999</v>
      </c>
      <c r="AQ88" s="16">
        <v>0.70579999999999998</v>
      </c>
      <c r="AR88" s="16">
        <v>0.70089999999999997</v>
      </c>
      <c r="AS88" s="16">
        <v>0.69599999999999995</v>
      </c>
      <c r="AT88" s="16">
        <v>0.69110000000000005</v>
      </c>
      <c r="AU88" s="16">
        <v>0.68640000000000001</v>
      </c>
      <c r="AV88" s="16">
        <v>0.68169999999999997</v>
      </c>
      <c r="AW88" s="16">
        <v>0.67700000000000005</v>
      </c>
      <c r="AX88" s="16">
        <v>0.6724</v>
      </c>
      <c r="AY88" s="16">
        <v>0.66779999999999995</v>
      </c>
      <c r="AZ88" s="16">
        <v>0.66339999999999999</v>
      </c>
      <c r="BA88" s="16">
        <v>0.65890000000000004</v>
      </c>
      <c r="BB88" s="16">
        <v>0.65449999999999997</v>
      </c>
      <c r="BC88" s="16">
        <v>0.6502</v>
      </c>
      <c r="BD88" s="16">
        <v>0.64590000000000003</v>
      </c>
      <c r="BE88" s="16">
        <v>0.64170000000000005</v>
      </c>
      <c r="BF88" s="16">
        <v>0.63749999999999996</v>
      </c>
      <c r="BG88" s="16">
        <v>0.63339999999999996</v>
      </c>
      <c r="BH88" s="16">
        <v>0.62929999999999997</v>
      </c>
      <c r="BI88" s="16">
        <v>0.62519999999999998</v>
      </c>
      <c r="BJ88" s="16">
        <v>0.62119999999999997</v>
      </c>
      <c r="BK88" s="16">
        <v>0.61729999999999996</v>
      </c>
      <c r="BL88" s="16">
        <v>0.61339999999999995</v>
      </c>
      <c r="BM88" s="16">
        <v>0.60960000000000003</v>
      </c>
      <c r="BN88" s="16">
        <v>0.60580000000000001</v>
      </c>
      <c r="BO88" s="16">
        <v>0.60199999999999998</v>
      </c>
      <c r="BP88" s="16">
        <v>0.59830000000000005</v>
      </c>
      <c r="BQ88" s="16">
        <v>0.59460000000000002</v>
      </c>
      <c r="BR88" s="16">
        <v>0.59099999999999997</v>
      </c>
      <c r="BS88" s="16">
        <v>0.58750000000000002</v>
      </c>
      <c r="BT88" s="16">
        <v>0.58389999999999997</v>
      </c>
      <c r="BU88" s="16">
        <v>0.58040000000000003</v>
      </c>
      <c r="BV88" s="16">
        <v>0.57699999999999996</v>
      </c>
      <c r="BW88" s="16">
        <v>0.5736</v>
      </c>
      <c r="BX88" s="16">
        <v>0.57020000000000004</v>
      </c>
      <c r="BY88" s="16">
        <v>0.56689999999999996</v>
      </c>
      <c r="BZ88" s="16">
        <v>0.56359999999999999</v>
      </c>
      <c r="CA88" s="16">
        <v>0.56040000000000001</v>
      </c>
      <c r="CB88" s="16">
        <v>0.55710000000000004</v>
      </c>
      <c r="CC88" s="16">
        <v>0.55400000000000005</v>
      </c>
      <c r="CD88" s="16">
        <v>0.55079999999999996</v>
      </c>
      <c r="CE88" s="16">
        <v>0.54779999999999995</v>
      </c>
      <c r="CF88" s="16">
        <v>0.54469999999999996</v>
      </c>
      <c r="CG88" s="16">
        <v>0.54169999999999996</v>
      </c>
      <c r="CH88" s="16">
        <v>0.53869999999999996</v>
      </c>
      <c r="CI88" s="16">
        <v>0.53580000000000005</v>
      </c>
      <c r="CJ88" s="16">
        <v>0.53290000000000004</v>
      </c>
      <c r="CK88" s="16">
        <v>0.53</v>
      </c>
      <c r="CL88" s="16">
        <v>0.52710000000000001</v>
      </c>
      <c r="CM88" s="16">
        <v>0.52429999999999999</v>
      </c>
      <c r="CN88" s="16">
        <v>0.52159999999999995</v>
      </c>
      <c r="CO88" s="16">
        <v>0.51880000000000004</v>
      </c>
      <c r="CP88" s="16">
        <v>0.5161</v>
      </c>
      <c r="CQ88" s="16">
        <v>0.51349999999999996</v>
      </c>
      <c r="CR88" s="16">
        <v>0.51080000000000003</v>
      </c>
      <c r="CS88" s="16">
        <v>0.50819999999999999</v>
      </c>
      <c r="CT88" s="16">
        <v>0.50560000000000005</v>
      </c>
      <c r="CU88" s="16">
        <v>0.50309999999999999</v>
      </c>
      <c r="CV88" s="16">
        <v>0.50060000000000004</v>
      </c>
      <c r="CW88" s="16">
        <v>0.49809999999999999</v>
      </c>
      <c r="CX88" s="16">
        <v>0.49559999999999998</v>
      </c>
      <c r="CY88" s="16">
        <v>0.49559999999999998</v>
      </c>
      <c r="CZ88" s="16">
        <v>0.49559999999999998</v>
      </c>
      <c r="DA88" s="16">
        <v>0.49559999999999998</v>
      </c>
      <c r="DB88" s="16">
        <v>0.49559999999999998</v>
      </c>
      <c r="DC88" s="16">
        <v>0.49559999999999998</v>
      </c>
      <c r="DD88" s="16">
        <v>0.49559999999999998</v>
      </c>
      <c r="DE88" s="16">
        <v>0.49559999999999998</v>
      </c>
      <c r="DF88" s="16">
        <v>0.49559999999999998</v>
      </c>
      <c r="DG88" s="16">
        <v>0.49559999999999998</v>
      </c>
      <c r="DH88" s="16">
        <v>0.49559999999999998</v>
      </c>
      <c r="DI88" s="16">
        <v>0.49559999999999998</v>
      </c>
      <c r="DJ88" s="16">
        <v>0.49559999999999998</v>
      </c>
      <c r="DK88" s="16">
        <v>0.49559999999999998</v>
      </c>
      <c r="DL88" s="16">
        <v>0.49559999999999998</v>
      </c>
      <c r="DM88" s="16">
        <v>0.49559999999999998</v>
      </c>
      <c r="DN88" s="16">
        <v>0.49559999999999998</v>
      </c>
      <c r="DO88" s="16">
        <v>0.49559999999999998</v>
      </c>
      <c r="DP88" s="16">
        <v>0.49559999999999998</v>
      </c>
      <c r="DQ88" s="16">
        <v>0.49559999999999998</v>
      </c>
      <c r="DR88" s="16">
        <v>0.49559999999999998</v>
      </c>
      <c r="DS88" s="16">
        <v>0.49559999999999998</v>
      </c>
      <c r="DT88" s="16">
        <v>0.49559999999999998</v>
      </c>
      <c r="DU88" s="16">
        <v>0.49559999999999998</v>
      </c>
      <c r="DV88" s="16">
        <v>0.49559999999999998</v>
      </c>
      <c r="DW88" s="16">
        <v>0.49559999999999998</v>
      </c>
      <c r="DX88" s="16">
        <v>0.49559999999999998</v>
      </c>
      <c r="DY88" s="16">
        <v>0.49559999999999998</v>
      </c>
      <c r="DZ88" s="16">
        <v>0.49559999999999998</v>
      </c>
      <c r="EA88" s="16">
        <v>0.49559999999999998</v>
      </c>
      <c r="EB88" s="16">
        <v>0.49559999999999998</v>
      </c>
      <c r="EC88" s="16">
        <v>0.49559999999999998</v>
      </c>
      <c r="ED88" s="16">
        <v>0.49559999999999998</v>
      </c>
      <c r="EE88" s="16">
        <v>0.49559999999999998</v>
      </c>
      <c r="EF88" s="16">
        <v>0.49559999999999998</v>
      </c>
      <c r="EG88" s="16">
        <v>0.49559999999999998</v>
      </c>
      <c r="EH88" s="16">
        <v>0.49559999999999998</v>
      </c>
      <c r="EI88" s="16">
        <v>0.49559999999999998</v>
      </c>
      <c r="EJ88" s="16">
        <v>0.49559999999999998</v>
      </c>
      <c r="EK88" s="16">
        <v>0.49559999999999998</v>
      </c>
      <c r="EL88" s="16">
        <v>0.49559999999999998</v>
      </c>
      <c r="EM88" s="16">
        <v>0.49559999999999998</v>
      </c>
      <c r="EN88" s="16">
        <v>0.49559999999999998</v>
      </c>
      <c r="EO88" s="16">
        <v>0.49559999999999998</v>
      </c>
      <c r="EP88" s="16">
        <v>0.49559999999999998</v>
      </c>
      <c r="EQ88" s="16">
        <v>0.49559999999999998</v>
      </c>
      <c r="ER88" s="16">
        <v>0.49559999999999998</v>
      </c>
      <c r="ES88" s="16">
        <v>0.49559999999999998</v>
      </c>
      <c r="ET88" s="16">
        <v>0.49559999999999998</v>
      </c>
      <c r="EU88" s="16">
        <v>0.49559999999999998</v>
      </c>
      <c r="EV88" s="16">
        <v>0.49559999999999998</v>
      </c>
      <c r="EW88" s="16">
        <v>0.49559999999999998</v>
      </c>
      <c r="EX88" s="16">
        <v>0.49559999999999998</v>
      </c>
      <c r="EY88" s="16">
        <v>0.49559999999999998</v>
      </c>
      <c r="EZ88" s="16">
        <v>0.49559999999999998</v>
      </c>
      <c r="FA88" s="16">
        <v>0.49559999999999998</v>
      </c>
      <c r="FB88" s="16">
        <v>0.49559999999999998</v>
      </c>
      <c r="FC88" s="16">
        <v>0.49559999999999998</v>
      </c>
      <c r="FD88" s="16">
        <v>0.49559999999999998</v>
      </c>
      <c r="FE88" s="16">
        <v>0.49559999999999998</v>
      </c>
      <c r="FF88" s="16">
        <v>0.49559999999999998</v>
      </c>
      <c r="FG88" s="16">
        <v>0.49559999999999998</v>
      </c>
      <c r="FH88" s="16">
        <v>0.49559999999999998</v>
      </c>
      <c r="FI88" s="16">
        <v>0.49559999999999998</v>
      </c>
      <c r="FJ88" s="16">
        <v>0.49559999999999998</v>
      </c>
      <c r="FK88" s="16">
        <v>0.49559999999999998</v>
      </c>
      <c r="FL88" s="16">
        <v>0.49559999999999998</v>
      </c>
      <c r="FM88" s="16">
        <v>0.49559999999999998</v>
      </c>
      <c r="FN88" s="16">
        <v>0.49559999999999998</v>
      </c>
      <c r="FO88" s="16">
        <v>0.49559999999999998</v>
      </c>
      <c r="FP88" s="16">
        <v>0.49559999999999998</v>
      </c>
      <c r="FQ88" s="16">
        <v>0.49559999999999998</v>
      </c>
      <c r="FR88" s="16">
        <v>0.49559999999999998</v>
      </c>
      <c r="FS88" s="16">
        <v>0.49559999999999998</v>
      </c>
      <c r="FT88" s="16">
        <v>0.49559999999999998</v>
      </c>
      <c r="FU88" s="16">
        <v>0.49559999999999998</v>
      </c>
      <c r="FV88" s="16">
        <v>0.49559999999999998</v>
      </c>
      <c r="FW88" s="16">
        <v>0.49559999999999998</v>
      </c>
      <c r="FX88" s="16">
        <v>0.49559999999999998</v>
      </c>
      <c r="FY88" s="16">
        <v>0.49559999999999998</v>
      </c>
      <c r="FZ88" s="16">
        <v>0.49559999999999998</v>
      </c>
      <c r="GA88" s="16">
        <v>0.49559999999999998</v>
      </c>
      <c r="GB88" s="16">
        <v>0.49559999999999998</v>
      </c>
      <c r="GC88" s="16">
        <v>0.49559999999999998</v>
      </c>
      <c r="GD88" s="16">
        <v>0.49559999999999998</v>
      </c>
      <c r="GE88" s="16">
        <v>0.49559999999999998</v>
      </c>
      <c r="GF88" s="16">
        <v>0.49559999999999998</v>
      </c>
      <c r="GG88" s="16">
        <v>0.49559999999999998</v>
      </c>
      <c r="GH88" s="16">
        <v>0.49559999999999998</v>
      </c>
      <c r="GI88" s="16">
        <v>0.49559999999999998</v>
      </c>
      <c r="GJ88" s="16">
        <v>0.49559999999999998</v>
      </c>
      <c r="GK88" s="16">
        <v>0.49559999999999998</v>
      </c>
      <c r="GL88" s="16">
        <v>0.49559999999999998</v>
      </c>
      <c r="GM88" s="16">
        <v>0.49559999999999998</v>
      </c>
      <c r="GN88" s="16">
        <v>0.49559999999999998</v>
      </c>
      <c r="GO88" s="16">
        <v>0.49559999999999998</v>
      </c>
      <c r="GP88" s="16">
        <v>0.49559999999999998</v>
      </c>
      <c r="GQ88" s="16">
        <v>0.49559999999999998</v>
      </c>
    </row>
    <row r="89" spans="1:199" x14ac:dyDescent="0.2">
      <c r="A89" s="16">
        <v>88</v>
      </c>
      <c r="B89" s="16">
        <v>1</v>
      </c>
      <c r="C89" s="16">
        <v>1</v>
      </c>
      <c r="D89" s="16">
        <v>1</v>
      </c>
      <c r="E89" s="16">
        <v>1</v>
      </c>
      <c r="F89" s="16">
        <v>0.98219999999999996</v>
      </c>
      <c r="G89" s="16">
        <v>1.0633999999999999</v>
      </c>
      <c r="H89" s="16">
        <v>1.0488</v>
      </c>
      <c r="I89" s="16">
        <v>0.99870000000000003</v>
      </c>
      <c r="J89" s="16">
        <v>0.96989999999999998</v>
      </c>
      <c r="K89" s="16">
        <v>0.94289999999999996</v>
      </c>
      <c r="L89" s="16">
        <v>0.91700000000000004</v>
      </c>
      <c r="M89" s="16">
        <v>0.91</v>
      </c>
      <c r="N89" s="16">
        <v>0.9032</v>
      </c>
      <c r="O89" s="16">
        <v>0.89639999999999997</v>
      </c>
      <c r="P89" s="16">
        <v>0.88949999999999996</v>
      </c>
      <c r="Q89" s="16">
        <v>0.88249999999999995</v>
      </c>
      <c r="R89" s="16">
        <v>0.87519999999999998</v>
      </c>
      <c r="S89" s="16">
        <v>0.86760000000000004</v>
      </c>
      <c r="T89" s="16">
        <v>0.85960000000000003</v>
      </c>
      <c r="U89" s="16">
        <v>0.85060000000000002</v>
      </c>
      <c r="V89" s="16">
        <v>0.84199999999999997</v>
      </c>
      <c r="W89" s="16">
        <v>0.83379999999999999</v>
      </c>
      <c r="X89" s="16">
        <v>0.82609999999999995</v>
      </c>
      <c r="Y89" s="16">
        <v>0.81889999999999996</v>
      </c>
      <c r="Z89" s="16">
        <v>0.81220000000000003</v>
      </c>
      <c r="AA89" s="16">
        <v>0.80600000000000005</v>
      </c>
      <c r="AB89" s="16">
        <v>0.80010000000000003</v>
      </c>
      <c r="AC89" s="16">
        <v>0.79449999999999998</v>
      </c>
      <c r="AD89" s="16">
        <v>0.78900000000000003</v>
      </c>
      <c r="AE89" s="16">
        <v>0.78359999999999996</v>
      </c>
      <c r="AF89" s="16">
        <v>0.7782</v>
      </c>
      <c r="AG89" s="16">
        <v>0.77290000000000003</v>
      </c>
      <c r="AH89" s="16">
        <v>0.76770000000000005</v>
      </c>
      <c r="AI89" s="16">
        <v>0.76249999999999996</v>
      </c>
      <c r="AJ89" s="16">
        <v>0.75739999999999996</v>
      </c>
      <c r="AK89" s="16">
        <v>0.75229999999999997</v>
      </c>
      <c r="AL89" s="16">
        <v>0.74729999999999996</v>
      </c>
      <c r="AM89" s="16">
        <v>0.74239999999999995</v>
      </c>
      <c r="AN89" s="16">
        <v>0.73750000000000004</v>
      </c>
      <c r="AO89" s="16">
        <v>0.73270000000000002</v>
      </c>
      <c r="AP89" s="16">
        <v>0.72789999999999999</v>
      </c>
      <c r="AQ89" s="16">
        <v>0.72319999999999995</v>
      </c>
      <c r="AR89" s="16">
        <v>0.71860000000000002</v>
      </c>
      <c r="AS89" s="16">
        <v>0.71399999999999997</v>
      </c>
      <c r="AT89" s="16">
        <v>0.70940000000000003</v>
      </c>
      <c r="AU89" s="16">
        <v>0.70489999999999997</v>
      </c>
      <c r="AV89" s="16">
        <v>0.70050000000000001</v>
      </c>
      <c r="AW89" s="16">
        <v>0.69610000000000005</v>
      </c>
      <c r="AX89" s="16">
        <v>0.69179999999999997</v>
      </c>
      <c r="AY89" s="16">
        <v>0.6875</v>
      </c>
      <c r="AZ89" s="16">
        <v>0.68330000000000002</v>
      </c>
      <c r="BA89" s="16">
        <v>0.67910000000000004</v>
      </c>
      <c r="BB89" s="16">
        <v>0.67500000000000004</v>
      </c>
      <c r="BC89" s="16">
        <v>0.67090000000000005</v>
      </c>
      <c r="BD89" s="16">
        <v>0.66690000000000005</v>
      </c>
      <c r="BE89" s="16">
        <v>0.66290000000000004</v>
      </c>
      <c r="BF89" s="16">
        <v>0.65890000000000004</v>
      </c>
      <c r="BG89" s="16">
        <v>0.65500000000000003</v>
      </c>
      <c r="BH89" s="16">
        <v>0.6512</v>
      </c>
      <c r="BI89" s="16">
        <v>0.64739999999999998</v>
      </c>
      <c r="BJ89" s="16">
        <v>0.64370000000000005</v>
      </c>
      <c r="BK89" s="16">
        <v>0.64</v>
      </c>
      <c r="BL89" s="16">
        <v>0.63629999999999998</v>
      </c>
      <c r="BM89" s="16">
        <v>0.63270000000000004</v>
      </c>
      <c r="BN89" s="16">
        <v>0.62909999999999999</v>
      </c>
      <c r="BO89" s="16">
        <v>0.62560000000000004</v>
      </c>
      <c r="BP89" s="16">
        <v>0.62209999999999999</v>
      </c>
      <c r="BQ89" s="16">
        <v>0.61860000000000004</v>
      </c>
      <c r="BR89" s="16">
        <v>0.61519999999999997</v>
      </c>
      <c r="BS89" s="16">
        <v>0.6119</v>
      </c>
      <c r="BT89" s="16">
        <v>0.60850000000000004</v>
      </c>
      <c r="BU89" s="16">
        <v>0.60529999999999995</v>
      </c>
      <c r="BV89" s="16">
        <v>0.60199999999999998</v>
      </c>
      <c r="BW89" s="16">
        <v>0.5988</v>
      </c>
      <c r="BX89" s="16">
        <v>0.59560000000000002</v>
      </c>
      <c r="BY89" s="16">
        <v>0.59250000000000003</v>
      </c>
      <c r="BZ89" s="16">
        <v>0.58940000000000003</v>
      </c>
      <c r="CA89" s="16">
        <v>0.58640000000000003</v>
      </c>
      <c r="CB89" s="16">
        <v>0.58340000000000003</v>
      </c>
      <c r="CC89" s="16">
        <v>0.58040000000000003</v>
      </c>
      <c r="CD89" s="16">
        <v>0.57740000000000002</v>
      </c>
      <c r="CE89" s="16">
        <v>0.57450000000000001</v>
      </c>
      <c r="CF89" s="16">
        <v>0.5716</v>
      </c>
      <c r="CG89" s="16">
        <v>0.56879999999999997</v>
      </c>
      <c r="CH89" s="16">
        <v>0.56599999999999995</v>
      </c>
      <c r="CI89" s="16">
        <v>0.56320000000000003</v>
      </c>
      <c r="CJ89" s="16">
        <v>0.5605</v>
      </c>
      <c r="CK89" s="16">
        <v>0.55779999999999996</v>
      </c>
      <c r="CL89" s="16">
        <v>0.55510000000000004</v>
      </c>
      <c r="CM89" s="16">
        <v>0.55249999999999999</v>
      </c>
      <c r="CN89" s="16">
        <v>0.54990000000000006</v>
      </c>
      <c r="CO89" s="16">
        <v>0.54730000000000001</v>
      </c>
      <c r="CP89" s="16">
        <v>0.54479999999999995</v>
      </c>
      <c r="CQ89" s="16">
        <v>0.54220000000000002</v>
      </c>
      <c r="CR89" s="16">
        <v>0.53979999999999995</v>
      </c>
      <c r="CS89" s="16">
        <v>0.5373</v>
      </c>
      <c r="CT89" s="16">
        <v>0.53490000000000004</v>
      </c>
      <c r="CU89" s="16">
        <v>0.53249999999999997</v>
      </c>
      <c r="CV89" s="16">
        <v>0.53010000000000002</v>
      </c>
      <c r="CW89" s="16">
        <v>0.52780000000000005</v>
      </c>
      <c r="CX89" s="16">
        <v>0.52549999999999997</v>
      </c>
      <c r="CY89" s="16">
        <v>0.52549999999999997</v>
      </c>
      <c r="CZ89" s="16">
        <v>0.52549999999999997</v>
      </c>
      <c r="DA89" s="16">
        <v>0.52549999999999997</v>
      </c>
      <c r="DB89" s="16">
        <v>0.52549999999999997</v>
      </c>
      <c r="DC89" s="16">
        <v>0.52549999999999997</v>
      </c>
      <c r="DD89" s="16">
        <v>0.52549999999999997</v>
      </c>
      <c r="DE89" s="16">
        <v>0.52549999999999997</v>
      </c>
      <c r="DF89" s="16">
        <v>0.52549999999999997</v>
      </c>
      <c r="DG89" s="16">
        <v>0.52549999999999997</v>
      </c>
      <c r="DH89" s="16">
        <v>0.52549999999999997</v>
      </c>
      <c r="DI89" s="16">
        <v>0.52549999999999997</v>
      </c>
      <c r="DJ89" s="16">
        <v>0.52549999999999997</v>
      </c>
      <c r="DK89" s="16">
        <v>0.52549999999999997</v>
      </c>
      <c r="DL89" s="16">
        <v>0.52549999999999997</v>
      </c>
      <c r="DM89" s="16">
        <v>0.52549999999999997</v>
      </c>
      <c r="DN89" s="16">
        <v>0.52549999999999997</v>
      </c>
      <c r="DO89" s="16">
        <v>0.52549999999999997</v>
      </c>
      <c r="DP89" s="16">
        <v>0.52549999999999997</v>
      </c>
      <c r="DQ89" s="16">
        <v>0.52549999999999997</v>
      </c>
      <c r="DR89" s="16">
        <v>0.52549999999999997</v>
      </c>
      <c r="DS89" s="16">
        <v>0.52549999999999997</v>
      </c>
      <c r="DT89" s="16">
        <v>0.52549999999999997</v>
      </c>
      <c r="DU89" s="16">
        <v>0.52549999999999997</v>
      </c>
      <c r="DV89" s="16">
        <v>0.52549999999999997</v>
      </c>
      <c r="DW89" s="16">
        <v>0.52549999999999997</v>
      </c>
      <c r="DX89" s="16">
        <v>0.52549999999999997</v>
      </c>
      <c r="DY89" s="16">
        <v>0.52549999999999997</v>
      </c>
      <c r="DZ89" s="16">
        <v>0.52549999999999997</v>
      </c>
      <c r="EA89" s="16">
        <v>0.52549999999999997</v>
      </c>
      <c r="EB89" s="16">
        <v>0.52549999999999997</v>
      </c>
      <c r="EC89" s="16">
        <v>0.52549999999999997</v>
      </c>
      <c r="ED89" s="16">
        <v>0.52549999999999997</v>
      </c>
      <c r="EE89" s="16">
        <v>0.52549999999999997</v>
      </c>
      <c r="EF89" s="16">
        <v>0.52549999999999997</v>
      </c>
      <c r="EG89" s="16">
        <v>0.52549999999999997</v>
      </c>
      <c r="EH89" s="16">
        <v>0.52549999999999997</v>
      </c>
      <c r="EI89" s="16">
        <v>0.52549999999999997</v>
      </c>
      <c r="EJ89" s="16">
        <v>0.52549999999999997</v>
      </c>
      <c r="EK89" s="16">
        <v>0.52549999999999997</v>
      </c>
      <c r="EL89" s="16">
        <v>0.52549999999999997</v>
      </c>
      <c r="EM89" s="16">
        <v>0.52549999999999997</v>
      </c>
      <c r="EN89" s="16">
        <v>0.52549999999999997</v>
      </c>
      <c r="EO89" s="16">
        <v>0.52549999999999997</v>
      </c>
      <c r="EP89" s="16">
        <v>0.52549999999999997</v>
      </c>
      <c r="EQ89" s="16">
        <v>0.52549999999999997</v>
      </c>
      <c r="ER89" s="16">
        <v>0.52549999999999997</v>
      </c>
      <c r="ES89" s="16">
        <v>0.52549999999999997</v>
      </c>
      <c r="ET89" s="16">
        <v>0.52549999999999997</v>
      </c>
      <c r="EU89" s="16">
        <v>0.52549999999999997</v>
      </c>
      <c r="EV89" s="16">
        <v>0.52549999999999997</v>
      </c>
      <c r="EW89" s="16">
        <v>0.52549999999999997</v>
      </c>
      <c r="EX89" s="16">
        <v>0.52549999999999997</v>
      </c>
      <c r="EY89" s="16">
        <v>0.52549999999999997</v>
      </c>
      <c r="EZ89" s="16">
        <v>0.52549999999999997</v>
      </c>
      <c r="FA89" s="16">
        <v>0.52549999999999997</v>
      </c>
      <c r="FB89" s="16">
        <v>0.52549999999999997</v>
      </c>
      <c r="FC89" s="16">
        <v>0.52549999999999997</v>
      </c>
      <c r="FD89" s="16">
        <v>0.52549999999999997</v>
      </c>
      <c r="FE89" s="16">
        <v>0.52549999999999997</v>
      </c>
      <c r="FF89" s="16">
        <v>0.52549999999999997</v>
      </c>
      <c r="FG89" s="16">
        <v>0.52549999999999997</v>
      </c>
      <c r="FH89" s="16">
        <v>0.52549999999999997</v>
      </c>
      <c r="FI89" s="16">
        <v>0.52549999999999997</v>
      </c>
      <c r="FJ89" s="16">
        <v>0.52549999999999997</v>
      </c>
      <c r="FK89" s="16">
        <v>0.52549999999999997</v>
      </c>
      <c r="FL89" s="16">
        <v>0.52549999999999997</v>
      </c>
      <c r="FM89" s="16">
        <v>0.52549999999999997</v>
      </c>
      <c r="FN89" s="16">
        <v>0.52549999999999997</v>
      </c>
      <c r="FO89" s="16">
        <v>0.52549999999999997</v>
      </c>
      <c r="FP89" s="16">
        <v>0.52549999999999997</v>
      </c>
      <c r="FQ89" s="16">
        <v>0.52549999999999997</v>
      </c>
      <c r="FR89" s="16">
        <v>0.52549999999999997</v>
      </c>
      <c r="FS89" s="16">
        <v>0.52549999999999997</v>
      </c>
      <c r="FT89" s="16">
        <v>0.52549999999999997</v>
      </c>
      <c r="FU89" s="16">
        <v>0.52549999999999997</v>
      </c>
      <c r="FV89" s="16">
        <v>0.52549999999999997</v>
      </c>
      <c r="FW89" s="16">
        <v>0.52549999999999997</v>
      </c>
      <c r="FX89" s="16">
        <v>0.52549999999999997</v>
      </c>
      <c r="FY89" s="16">
        <v>0.52549999999999997</v>
      </c>
      <c r="FZ89" s="16">
        <v>0.52549999999999997</v>
      </c>
      <c r="GA89" s="16">
        <v>0.52549999999999997</v>
      </c>
      <c r="GB89" s="16">
        <v>0.52549999999999997</v>
      </c>
      <c r="GC89" s="16">
        <v>0.52549999999999997</v>
      </c>
      <c r="GD89" s="16">
        <v>0.52549999999999997</v>
      </c>
      <c r="GE89" s="16">
        <v>0.52549999999999997</v>
      </c>
      <c r="GF89" s="16">
        <v>0.52549999999999997</v>
      </c>
      <c r="GG89" s="16">
        <v>0.52549999999999997</v>
      </c>
      <c r="GH89" s="16">
        <v>0.52549999999999997</v>
      </c>
      <c r="GI89" s="16">
        <v>0.52549999999999997</v>
      </c>
      <c r="GJ89" s="16">
        <v>0.52549999999999997</v>
      </c>
      <c r="GK89" s="16">
        <v>0.52549999999999997</v>
      </c>
      <c r="GL89" s="16">
        <v>0.52549999999999997</v>
      </c>
      <c r="GM89" s="16">
        <v>0.52549999999999997</v>
      </c>
      <c r="GN89" s="16">
        <v>0.52549999999999997</v>
      </c>
      <c r="GO89" s="16">
        <v>0.52549999999999997</v>
      </c>
      <c r="GP89" s="16">
        <v>0.52549999999999997</v>
      </c>
      <c r="GQ89" s="16">
        <v>0.52549999999999997</v>
      </c>
    </row>
    <row r="90" spans="1:199" x14ac:dyDescent="0.2">
      <c r="A90" s="16">
        <v>89</v>
      </c>
      <c r="B90" s="16">
        <v>1</v>
      </c>
      <c r="C90" s="16">
        <v>1</v>
      </c>
      <c r="D90" s="16">
        <v>1</v>
      </c>
      <c r="E90" s="16">
        <v>1</v>
      </c>
      <c r="F90" s="16">
        <v>0.98329999999999995</v>
      </c>
      <c r="G90" s="16">
        <v>1.0657000000000001</v>
      </c>
      <c r="H90" s="16">
        <v>1.052</v>
      </c>
      <c r="I90" s="16">
        <v>1.0024999999999999</v>
      </c>
      <c r="J90" s="16">
        <v>0.97430000000000005</v>
      </c>
      <c r="K90" s="16">
        <v>0.94769999999999999</v>
      </c>
      <c r="L90" s="16">
        <v>0.92220000000000002</v>
      </c>
      <c r="M90" s="16">
        <v>0.91559999999999997</v>
      </c>
      <c r="N90" s="16">
        <v>0.90920000000000001</v>
      </c>
      <c r="O90" s="16">
        <v>0.90290000000000004</v>
      </c>
      <c r="P90" s="16">
        <v>0.89639999999999997</v>
      </c>
      <c r="Q90" s="16">
        <v>0.88990000000000002</v>
      </c>
      <c r="R90" s="16">
        <v>0.88300000000000001</v>
      </c>
      <c r="S90" s="16">
        <v>0.87590000000000001</v>
      </c>
      <c r="T90" s="16">
        <v>0.86839999999999995</v>
      </c>
      <c r="U90" s="16">
        <v>0.8599</v>
      </c>
      <c r="V90" s="16">
        <v>0.8518</v>
      </c>
      <c r="W90" s="16">
        <v>0.84419999999999995</v>
      </c>
      <c r="X90" s="16">
        <v>0.83689999999999998</v>
      </c>
      <c r="Y90" s="16">
        <v>0.83020000000000005</v>
      </c>
      <c r="Z90" s="16">
        <v>0.82389999999999997</v>
      </c>
      <c r="AA90" s="16">
        <v>0.81810000000000005</v>
      </c>
      <c r="AB90" s="16">
        <v>0.81259999999999999</v>
      </c>
      <c r="AC90" s="16">
        <v>0.80730000000000002</v>
      </c>
      <c r="AD90" s="16">
        <v>0.80220000000000002</v>
      </c>
      <c r="AE90" s="16">
        <v>0.79710000000000003</v>
      </c>
      <c r="AF90" s="16">
        <v>0.79210000000000003</v>
      </c>
      <c r="AG90" s="16">
        <v>0.78710000000000002</v>
      </c>
      <c r="AH90" s="16">
        <v>0.78220000000000001</v>
      </c>
      <c r="AI90" s="16">
        <v>0.77729999999999999</v>
      </c>
      <c r="AJ90" s="16">
        <v>0.77249999999999996</v>
      </c>
      <c r="AK90" s="16">
        <v>0.76780000000000004</v>
      </c>
      <c r="AL90" s="16">
        <v>0.7631</v>
      </c>
      <c r="AM90" s="16">
        <v>0.75849999999999995</v>
      </c>
      <c r="AN90" s="16">
        <v>0.75390000000000001</v>
      </c>
      <c r="AO90" s="16">
        <v>0.74939999999999996</v>
      </c>
      <c r="AP90" s="16">
        <v>0.74490000000000001</v>
      </c>
      <c r="AQ90" s="16">
        <v>0.74050000000000005</v>
      </c>
      <c r="AR90" s="16">
        <v>0.73609999999999998</v>
      </c>
      <c r="AS90" s="16">
        <v>0.73180000000000001</v>
      </c>
      <c r="AT90" s="16">
        <v>0.72760000000000002</v>
      </c>
      <c r="AU90" s="16">
        <v>0.72340000000000004</v>
      </c>
      <c r="AV90" s="16">
        <v>0.71919999999999995</v>
      </c>
      <c r="AW90" s="16">
        <v>0.71509999999999996</v>
      </c>
      <c r="AX90" s="16">
        <v>0.71099999999999997</v>
      </c>
      <c r="AY90" s="16">
        <v>0.70699999999999996</v>
      </c>
      <c r="AZ90" s="16">
        <v>0.70299999999999996</v>
      </c>
      <c r="BA90" s="16">
        <v>0.69910000000000005</v>
      </c>
      <c r="BB90" s="16">
        <v>0.69530000000000003</v>
      </c>
      <c r="BC90" s="16">
        <v>0.69140000000000001</v>
      </c>
      <c r="BD90" s="16">
        <v>0.68769999999999998</v>
      </c>
      <c r="BE90" s="16">
        <v>0.68389999999999995</v>
      </c>
      <c r="BF90" s="16">
        <v>0.68020000000000003</v>
      </c>
      <c r="BG90" s="16">
        <v>0.67659999999999998</v>
      </c>
      <c r="BH90" s="16">
        <v>0.67300000000000004</v>
      </c>
      <c r="BI90" s="16">
        <v>0.6694</v>
      </c>
      <c r="BJ90" s="16">
        <v>0.66590000000000005</v>
      </c>
      <c r="BK90" s="16">
        <v>0.66239999999999999</v>
      </c>
      <c r="BL90" s="16">
        <v>0.65900000000000003</v>
      </c>
      <c r="BM90" s="16">
        <v>0.65559999999999996</v>
      </c>
      <c r="BN90" s="16">
        <v>0.65229999999999999</v>
      </c>
      <c r="BO90" s="16">
        <v>0.64890000000000003</v>
      </c>
      <c r="BP90" s="16">
        <v>0.64570000000000005</v>
      </c>
      <c r="BQ90" s="16">
        <v>0.64239999999999997</v>
      </c>
      <c r="BR90" s="16">
        <v>0.63919999999999999</v>
      </c>
      <c r="BS90" s="16">
        <v>0.6361</v>
      </c>
      <c r="BT90" s="16">
        <v>0.63300000000000001</v>
      </c>
      <c r="BU90" s="16">
        <v>0.62990000000000002</v>
      </c>
      <c r="BV90" s="16">
        <v>0.62690000000000001</v>
      </c>
      <c r="BW90" s="16">
        <v>0.62390000000000001</v>
      </c>
      <c r="BX90" s="16">
        <v>0.62090000000000001</v>
      </c>
      <c r="BY90" s="16">
        <v>0.61799999999999999</v>
      </c>
      <c r="BZ90" s="16">
        <v>0.61509999999999998</v>
      </c>
      <c r="CA90" s="16">
        <v>0.61219999999999997</v>
      </c>
      <c r="CB90" s="16">
        <v>0.60940000000000005</v>
      </c>
      <c r="CC90" s="16">
        <v>0.60660000000000003</v>
      </c>
      <c r="CD90" s="16">
        <v>0.6038</v>
      </c>
      <c r="CE90" s="16">
        <v>0.60109999999999997</v>
      </c>
      <c r="CF90" s="16">
        <v>0.59840000000000004</v>
      </c>
      <c r="CG90" s="16">
        <v>0.59570000000000001</v>
      </c>
      <c r="CH90" s="16">
        <v>0.59309999999999996</v>
      </c>
      <c r="CI90" s="16">
        <v>0.59050000000000002</v>
      </c>
      <c r="CJ90" s="16">
        <v>0.58789999999999998</v>
      </c>
      <c r="CK90" s="16">
        <v>0.58540000000000003</v>
      </c>
      <c r="CL90" s="16">
        <v>0.58289999999999997</v>
      </c>
      <c r="CM90" s="16">
        <v>0.58040000000000003</v>
      </c>
      <c r="CN90" s="16">
        <v>0.57799999999999996</v>
      </c>
      <c r="CO90" s="16">
        <v>0.5756</v>
      </c>
      <c r="CP90" s="16">
        <v>0.57320000000000004</v>
      </c>
      <c r="CQ90" s="16">
        <v>0.57079999999999997</v>
      </c>
      <c r="CR90" s="16">
        <v>0.56850000000000001</v>
      </c>
      <c r="CS90" s="16">
        <v>0.56620000000000004</v>
      </c>
      <c r="CT90" s="16">
        <v>0.56389999999999996</v>
      </c>
      <c r="CU90" s="16">
        <v>0.56169999999999998</v>
      </c>
      <c r="CV90" s="16">
        <v>0.5595</v>
      </c>
      <c r="CW90" s="16">
        <v>0.55730000000000002</v>
      </c>
      <c r="CX90" s="16">
        <v>0.55510000000000004</v>
      </c>
      <c r="CY90" s="16">
        <v>0.55510000000000004</v>
      </c>
      <c r="CZ90" s="16">
        <v>0.55510000000000004</v>
      </c>
      <c r="DA90" s="16">
        <v>0.55510000000000004</v>
      </c>
      <c r="DB90" s="16">
        <v>0.55510000000000004</v>
      </c>
      <c r="DC90" s="16">
        <v>0.55510000000000004</v>
      </c>
      <c r="DD90" s="16">
        <v>0.55510000000000004</v>
      </c>
      <c r="DE90" s="16">
        <v>0.55510000000000004</v>
      </c>
      <c r="DF90" s="16">
        <v>0.55510000000000004</v>
      </c>
      <c r="DG90" s="16">
        <v>0.55510000000000004</v>
      </c>
      <c r="DH90" s="16">
        <v>0.55510000000000004</v>
      </c>
      <c r="DI90" s="16">
        <v>0.55510000000000004</v>
      </c>
      <c r="DJ90" s="16">
        <v>0.55510000000000004</v>
      </c>
      <c r="DK90" s="16">
        <v>0.55510000000000004</v>
      </c>
      <c r="DL90" s="16">
        <v>0.55510000000000004</v>
      </c>
      <c r="DM90" s="16">
        <v>0.55510000000000004</v>
      </c>
      <c r="DN90" s="16">
        <v>0.55510000000000004</v>
      </c>
      <c r="DO90" s="16">
        <v>0.55510000000000004</v>
      </c>
      <c r="DP90" s="16">
        <v>0.55510000000000004</v>
      </c>
      <c r="DQ90" s="16">
        <v>0.55510000000000004</v>
      </c>
      <c r="DR90" s="16">
        <v>0.55510000000000004</v>
      </c>
      <c r="DS90" s="16">
        <v>0.55510000000000004</v>
      </c>
      <c r="DT90" s="16">
        <v>0.55510000000000004</v>
      </c>
      <c r="DU90" s="16">
        <v>0.55510000000000004</v>
      </c>
      <c r="DV90" s="16">
        <v>0.55510000000000004</v>
      </c>
      <c r="DW90" s="16">
        <v>0.55510000000000004</v>
      </c>
      <c r="DX90" s="16">
        <v>0.55510000000000004</v>
      </c>
      <c r="DY90" s="16">
        <v>0.55510000000000004</v>
      </c>
      <c r="DZ90" s="16">
        <v>0.55510000000000004</v>
      </c>
      <c r="EA90" s="16">
        <v>0.55510000000000004</v>
      </c>
      <c r="EB90" s="16">
        <v>0.55510000000000004</v>
      </c>
      <c r="EC90" s="16">
        <v>0.55510000000000004</v>
      </c>
      <c r="ED90" s="16">
        <v>0.55510000000000004</v>
      </c>
      <c r="EE90" s="16">
        <v>0.55510000000000004</v>
      </c>
      <c r="EF90" s="16">
        <v>0.55510000000000004</v>
      </c>
      <c r="EG90" s="16">
        <v>0.55510000000000004</v>
      </c>
      <c r="EH90" s="16">
        <v>0.55510000000000004</v>
      </c>
      <c r="EI90" s="16">
        <v>0.55510000000000004</v>
      </c>
      <c r="EJ90" s="16">
        <v>0.55510000000000004</v>
      </c>
      <c r="EK90" s="16">
        <v>0.55510000000000004</v>
      </c>
      <c r="EL90" s="16">
        <v>0.55510000000000004</v>
      </c>
      <c r="EM90" s="16">
        <v>0.55510000000000004</v>
      </c>
      <c r="EN90" s="16">
        <v>0.55510000000000004</v>
      </c>
      <c r="EO90" s="16">
        <v>0.55510000000000004</v>
      </c>
      <c r="EP90" s="16">
        <v>0.55510000000000004</v>
      </c>
      <c r="EQ90" s="16">
        <v>0.55510000000000004</v>
      </c>
      <c r="ER90" s="16">
        <v>0.55510000000000004</v>
      </c>
      <c r="ES90" s="16">
        <v>0.55510000000000004</v>
      </c>
      <c r="ET90" s="16">
        <v>0.55510000000000004</v>
      </c>
      <c r="EU90" s="16">
        <v>0.55510000000000004</v>
      </c>
      <c r="EV90" s="16">
        <v>0.55510000000000004</v>
      </c>
      <c r="EW90" s="16">
        <v>0.55510000000000004</v>
      </c>
      <c r="EX90" s="16">
        <v>0.55510000000000004</v>
      </c>
      <c r="EY90" s="16">
        <v>0.55510000000000004</v>
      </c>
      <c r="EZ90" s="16">
        <v>0.55510000000000004</v>
      </c>
      <c r="FA90" s="16">
        <v>0.55510000000000004</v>
      </c>
      <c r="FB90" s="16">
        <v>0.55510000000000004</v>
      </c>
      <c r="FC90" s="16">
        <v>0.55510000000000004</v>
      </c>
      <c r="FD90" s="16">
        <v>0.55510000000000004</v>
      </c>
      <c r="FE90" s="16">
        <v>0.55510000000000004</v>
      </c>
      <c r="FF90" s="16">
        <v>0.55510000000000004</v>
      </c>
      <c r="FG90" s="16">
        <v>0.55510000000000004</v>
      </c>
      <c r="FH90" s="16">
        <v>0.55510000000000004</v>
      </c>
      <c r="FI90" s="16">
        <v>0.55510000000000004</v>
      </c>
      <c r="FJ90" s="16">
        <v>0.55510000000000004</v>
      </c>
      <c r="FK90" s="16">
        <v>0.55510000000000004</v>
      </c>
      <c r="FL90" s="16">
        <v>0.55510000000000004</v>
      </c>
      <c r="FM90" s="16">
        <v>0.55510000000000004</v>
      </c>
      <c r="FN90" s="16">
        <v>0.55510000000000004</v>
      </c>
      <c r="FO90" s="16">
        <v>0.55510000000000004</v>
      </c>
      <c r="FP90" s="16">
        <v>0.55510000000000004</v>
      </c>
      <c r="FQ90" s="16">
        <v>0.55510000000000004</v>
      </c>
      <c r="FR90" s="16">
        <v>0.55510000000000004</v>
      </c>
      <c r="FS90" s="16">
        <v>0.55510000000000004</v>
      </c>
      <c r="FT90" s="16">
        <v>0.55510000000000004</v>
      </c>
      <c r="FU90" s="16">
        <v>0.55510000000000004</v>
      </c>
      <c r="FV90" s="16">
        <v>0.55510000000000004</v>
      </c>
      <c r="FW90" s="16">
        <v>0.55510000000000004</v>
      </c>
      <c r="FX90" s="16">
        <v>0.55510000000000004</v>
      </c>
      <c r="FY90" s="16">
        <v>0.55510000000000004</v>
      </c>
      <c r="FZ90" s="16">
        <v>0.55510000000000004</v>
      </c>
      <c r="GA90" s="16">
        <v>0.55510000000000004</v>
      </c>
      <c r="GB90" s="16">
        <v>0.55510000000000004</v>
      </c>
      <c r="GC90" s="16">
        <v>0.55510000000000004</v>
      </c>
      <c r="GD90" s="16">
        <v>0.55510000000000004</v>
      </c>
      <c r="GE90" s="16">
        <v>0.55510000000000004</v>
      </c>
      <c r="GF90" s="16">
        <v>0.55510000000000004</v>
      </c>
      <c r="GG90" s="16">
        <v>0.55510000000000004</v>
      </c>
      <c r="GH90" s="16">
        <v>0.55510000000000004</v>
      </c>
      <c r="GI90" s="16">
        <v>0.55510000000000004</v>
      </c>
      <c r="GJ90" s="16">
        <v>0.55510000000000004</v>
      </c>
      <c r="GK90" s="16">
        <v>0.55510000000000004</v>
      </c>
      <c r="GL90" s="16">
        <v>0.55510000000000004</v>
      </c>
      <c r="GM90" s="16">
        <v>0.55510000000000004</v>
      </c>
      <c r="GN90" s="16">
        <v>0.55510000000000004</v>
      </c>
      <c r="GO90" s="16">
        <v>0.55510000000000004</v>
      </c>
      <c r="GP90" s="16">
        <v>0.55510000000000004</v>
      </c>
      <c r="GQ90" s="16">
        <v>0.55510000000000004</v>
      </c>
    </row>
    <row r="91" spans="1:199" x14ac:dyDescent="0.2">
      <c r="A91" s="16">
        <v>90</v>
      </c>
      <c r="B91" s="16">
        <v>1</v>
      </c>
      <c r="C91" s="16">
        <v>1</v>
      </c>
      <c r="D91" s="16">
        <v>1</v>
      </c>
      <c r="E91" s="16">
        <v>1</v>
      </c>
      <c r="F91" s="16">
        <v>0.98440000000000005</v>
      </c>
      <c r="G91" s="16">
        <v>1.0679000000000001</v>
      </c>
      <c r="H91" s="16">
        <v>1.0551999999999999</v>
      </c>
      <c r="I91" s="16">
        <v>1.0063</v>
      </c>
      <c r="J91" s="16">
        <v>0.97860000000000003</v>
      </c>
      <c r="K91" s="16">
        <v>0.95250000000000001</v>
      </c>
      <c r="L91" s="16">
        <v>0.92730000000000001</v>
      </c>
      <c r="M91" s="16">
        <v>0.92120000000000002</v>
      </c>
      <c r="N91" s="16">
        <v>0.91520000000000001</v>
      </c>
      <c r="O91" s="16">
        <v>0.9093</v>
      </c>
      <c r="P91" s="16">
        <v>0.90329999999999999</v>
      </c>
      <c r="Q91" s="16">
        <v>0.89710000000000001</v>
      </c>
      <c r="R91" s="16">
        <v>0.89070000000000005</v>
      </c>
      <c r="S91" s="16">
        <v>0.8841</v>
      </c>
      <c r="T91" s="16">
        <v>0.87709999999999999</v>
      </c>
      <c r="U91" s="16">
        <v>0.86919999999999997</v>
      </c>
      <c r="V91" s="16">
        <v>0.86160000000000003</v>
      </c>
      <c r="W91" s="16">
        <v>0.85450000000000004</v>
      </c>
      <c r="X91" s="16">
        <v>0.84770000000000001</v>
      </c>
      <c r="Y91" s="16">
        <v>0.84140000000000004</v>
      </c>
      <c r="Z91" s="16">
        <v>0.83560000000000001</v>
      </c>
      <c r="AA91" s="16">
        <v>0.83009999999999995</v>
      </c>
      <c r="AB91" s="16">
        <v>0.82499999999999996</v>
      </c>
      <c r="AC91" s="16">
        <v>0.82010000000000005</v>
      </c>
      <c r="AD91" s="16">
        <v>0.81530000000000002</v>
      </c>
      <c r="AE91" s="16">
        <v>0.8105</v>
      </c>
      <c r="AF91" s="16">
        <v>0.80579999999999996</v>
      </c>
      <c r="AG91" s="16">
        <v>0.80120000000000002</v>
      </c>
      <c r="AH91" s="16">
        <v>0.79659999999999997</v>
      </c>
      <c r="AI91" s="16">
        <v>0.79200000000000004</v>
      </c>
      <c r="AJ91" s="16">
        <v>0.78759999999999997</v>
      </c>
      <c r="AK91" s="16">
        <v>0.78310000000000002</v>
      </c>
      <c r="AL91" s="16">
        <v>0.77880000000000005</v>
      </c>
      <c r="AM91" s="16">
        <v>0.77439999999999998</v>
      </c>
      <c r="AN91" s="16">
        <v>0.7702</v>
      </c>
      <c r="AO91" s="16">
        <v>0.76590000000000003</v>
      </c>
      <c r="AP91" s="16">
        <v>0.76180000000000003</v>
      </c>
      <c r="AQ91" s="16">
        <v>0.75760000000000005</v>
      </c>
      <c r="AR91" s="16">
        <v>0.75360000000000005</v>
      </c>
      <c r="AS91" s="16">
        <v>0.74950000000000006</v>
      </c>
      <c r="AT91" s="16">
        <v>0.74560000000000004</v>
      </c>
      <c r="AU91" s="16">
        <v>0.74160000000000004</v>
      </c>
      <c r="AV91" s="16">
        <v>0.73770000000000002</v>
      </c>
      <c r="AW91" s="16">
        <v>0.7339</v>
      </c>
      <c r="AX91" s="16">
        <v>0.73009999999999997</v>
      </c>
      <c r="AY91" s="16">
        <v>0.72640000000000005</v>
      </c>
      <c r="AZ91" s="16">
        <v>0.72270000000000001</v>
      </c>
      <c r="BA91" s="16">
        <v>0.71899999999999997</v>
      </c>
      <c r="BB91" s="16">
        <v>0.71540000000000004</v>
      </c>
      <c r="BC91" s="16">
        <v>0.71179999999999999</v>
      </c>
      <c r="BD91" s="16">
        <v>0.70830000000000004</v>
      </c>
      <c r="BE91" s="16">
        <v>0.70479999999999998</v>
      </c>
      <c r="BF91" s="16">
        <v>0.70140000000000002</v>
      </c>
      <c r="BG91" s="16">
        <v>0.69799999999999995</v>
      </c>
      <c r="BH91" s="16">
        <v>0.6946</v>
      </c>
      <c r="BI91" s="16">
        <v>0.69130000000000003</v>
      </c>
      <c r="BJ91" s="16">
        <v>0.68799999999999994</v>
      </c>
      <c r="BK91" s="16">
        <v>0.68469999999999998</v>
      </c>
      <c r="BL91" s="16">
        <v>0.68149999999999999</v>
      </c>
      <c r="BM91" s="16">
        <v>0.6784</v>
      </c>
      <c r="BN91" s="16">
        <v>0.67520000000000002</v>
      </c>
      <c r="BO91" s="16">
        <v>0.67210000000000003</v>
      </c>
      <c r="BP91" s="16">
        <v>0.66910000000000003</v>
      </c>
      <c r="BQ91" s="16">
        <v>0.66610000000000003</v>
      </c>
      <c r="BR91" s="16">
        <v>0.66310000000000002</v>
      </c>
      <c r="BS91" s="16">
        <v>0.66010000000000002</v>
      </c>
      <c r="BT91" s="16">
        <v>0.65720000000000001</v>
      </c>
      <c r="BU91" s="16">
        <v>0.65439999999999998</v>
      </c>
      <c r="BV91" s="16">
        <v>0.65149999999999997</v>
      </c>
      <c r="BW91" s="16">
        <v>0.64870000000000005</v>
      </c>
      <c r="BX91" s="16">
        <v>0.64590000000000003</v>
      </c>
      <c r="BY91" s="16">
        <v>0.64319999999999999</v>
      </c>
      <c r="BZ91" s="16">
        <v>0.64049999999999996</v>
      </c>
      <c r="CA91" s="16">
        <v>0.63780000000000003</v>
      </c>
      <c r="CB91" s="16">
        <v>0.63519999999999999</v>
      </c>
      <c r="CC91" s="16">
        <v>0.63260000000000005</v>
      </c>
      <c r="CD91" s="16">
        <v>0.63</v>
      </c>
      <c r="CE91" s="16">
        <v>0.62739999999999996</v>
      </c>
      <c r="CF91" s="16">
        <v>0.62490000000000001</v>
      </c>
      <c r="CG91" s="16">
        <v>0.62239999999999995</v>
      </c>
      <c r="CH91" s="16">
        <v>0.62</v>
      </c>
      <c r="CI91" s="16">
        <v>0.61760000000000004</v>
      </c>
      <c r="CJ91" s="16">
        <v>0.61519999999999997</v>
      </c>
      <c r="CK91" s="16">
        <v>0.61280000000000001</v>
      </c>
      <c r="CL91" s="16">
        <v>0.61050000000000004</v>
      </c>
      <c r="CM91" s="16">
        <v>0.60809999999999997</v>
      </c>
      <c r="CN91" s="16">
        <v>0.60589999999999999</v>
      </c>
      <c r="CO91" s="16">
        <v>0.60360000000000003</v>
      </c>
      <c r="CP91" s="16">
        <v>0.60140000000000005</v>
      </c>
      <c r="CQ91" s="16">
        <v>0.59919999999999995</v>
      </c>
      <c r="CR91" s="16">
        <v>0.59699999999999998</v>
      </c>
      <c r="CS91" s="16">
        <v>0.59489999999999998</v>
      </c>
      <c r="CT91" s="16">
        <v>0.5927</v>
      </c>
      <c r="CU91" s="16">
        <v>0.59060000000000001</v>
      </c>
      <c r="CV91" s="16">
        <v>0.58860000000000001</v>
      </c>
      <c r="CW91" s="16">
        <v>0.58650000000000002</v>
      </c>
      <c r="CX91" s="16">
        <v>0.58450000000000002</v>
      </c>
      <c r="CY91" s="16">
        <v>0.58450000000000002</v>
      </c>
      <c r="CZ91" s="16">
        <v>0.58450000000000002</v>
      </c>
      <c r="DA91" s="16">
        <v>0.58450000000000002</v>
      </c>
      <c r="DB91" s="16">
        <v>0.58450000000000002</v>
      </c>
      <c r="DC91" s="16">
        <v>0.58450000000000002</v>
      </c>
      <c r="DD91" s="16">
        <v>0.58450000000000002</v>
      </c>
      <c r="DE91" s="16">
        <v>0.58450000000000002</v>
      </c>
      <c r="DF91" s="16">
        <v>0.58450000000000002</v>
      </c>
      <c r="DG91" s="16">
        <v>0.58450000000000002</v>
      </c>
      <c r="DH91" s="16">
        <v>0.58450000000000002</v>
      </c>
      <c r="DI91" s="16">
        <v>0.58450000000000002</v>
      </c>
      <c r="DJ91" s="16">
        <v>0.58450000000000002</v>
      </c>
      <c r="DK91" s="16">
        <v>0.58450000000000002</v>
      </c>
      <c r="DL91" s="16">
        <v>0.58450000000000002</v>
      </c>
      <c r="DM91" s="16">
        <v>0.58450000000000002</v>
      </c>
      <c r="DN91" s="16">
        <v>0.58450000000000002</v>
      </c>
      <c r="DO91" s="16">
        <v>0.58450000000000002</v>
      </c>
      <c r="DP91" s="16">
        <v>0.58450000000000002</v>
      </c>
      <c r="DQ91" s="16">
        <v>0.58450000000000002</v>
      </c>
      <c r="DR91" s="16">
        <v>0.58450000000000002</v>
      </c>
      <c r="DS91" s="16">
        <v>0.58450000000000002</v>
      </c>
      <c r="DT91" s="16">
        <v>0.58450000000000002</v>
      </c>
      <c r="DU91" s="16">
        <v>0.58450000000000002</v>
      </c>
      <c r="DV91" s="16">
        <v>0.58450000000000002</v>
      </c>
      <c r="DW91" s="16">
        <v>0.58450000000000002</v>
      </c>
      <c r="DX91" s="16">
        <v>0.58450000000000002</v>
      </c>
      <c r="DY91" s="16">
        <v>0.58450000000000002</v>
      </c>
      <c r="DZ91" s="16">
        <v>0.58450000000000002</v>
      </c>
      <c r="EA91" s="16">
        <v>0.58450000000000002</v>
      </c>
      <c r="EB91" s="16">
        <v>0.58450000000000002</v>
      </c>
      <c r="EC91" s="16">
        <v>0.58450000000000002</v>
      </c>
      <c r="ED91" s="16">
        <v>0.58450000000000002</v>
      </c>
      <c r="EE91" s="16">
        <v>0.58450000000000002</v>
      </c>
      <c r="EF91" s="16">
        <v>0.58450000000000002</v>
      </c>
      <c r="EG91" s="16">
        <v>0.58450000000000002</v>
      </c>
      <c r="EH91" s="16">
        <v>0.58450000000000002</v>
      </c>
      <c r="EI91" s="16">
        <v>0.58450000000000002</v>
      </c>
      <c r="EJ91" s="16">
        <v>0.58450000000000002</v>
      </c>
      <c r="EK91" s="16">
        <v>0.58450000000000002</v>
      </c>
      <c r="EL91" s="16">
        <v>0.58450000000000002</v>
      </c>
      <c r="EM91" s="16">
        <v>0.58450000000000002</v>
      </c>
      <c r="EN91" s="16">
        <v>0.58450000000000002</v>
      </c>
      <c r="EO91" s="16">
        <v>0.58450000000000002</v>
      </c>
      <c r="EP91" s="16">
        <v>0.58450000000000002</v>
      </c>
      <c r="EQ91" s="16">
        <v>0.58450000000000002</v>
      </c>
      <c r="ER91" s="16">
        <v>0.58450000000000002</v>
      </c>
      <c r="ES91" s="16">
        <v>0.58450000000000002</v>
      </c>
      <c r="ET91" s="16">
        <v>0.58450000000000002</v>
      </c>
      <c r="EU91" s="16">
        <v>0.58450000000000002</v>
      </c>
      <c r="EV91" s="16">
        <v>0.58450000000000002</v>
      </c>
      <c r="EW91" s="16">
        <v>0.58450000000000002</v>
      </c>
      <c r="EX91" s="16">
        <v>0.58450000000000002</v>
      </c>
      <c r="EY91" s="16">
        <v>0.58450000000000002</v>
      </c>
      <c r="EZ91" s="16">
        <v>0.58450000000000002</v>
      </c>
      <c r="FA91" s="16">
        <v>0.58450000000000002</v>
      </c>
      <c r="FB91" s="16">
        <v>0.58450000000000002</v>
      </c>
      <c r="FC91" s="16">
        <v>0.58450000000000002</v>
      </c>
      <c r="FD91" s="16">
        <v>0.58450000000000002</v>
      </c>
      <c r="FE91" s="16">
        <v>0.58450000000000002</v>
      </c>
      <c r="FF91" s="16">
        <v>0.58450000000000002</v>
      </c>
      <c r="FG91" s="16">
        <v>0.58450000000000002</v>
      </c>
      <c r="FH91" s="16">
        <v>0.58450000000000002</v>
      </c>
      <c r="FI91" s="16">
        <v>0.58450000000000002</v>
      </c>
      <c r="FJ91" s="16">
        <v>0.58450000000000002</v>
      </c>
      <c r="FK91" s="16">
        <v>0.58450000000000002</v>
      </c>
      <c r="FL91" s="16">
        <v>0.58450000000000002</v>
      </c>
      <c r="FM91" s="16">
        <v>0.58450000000000002</v>
      </c>
      <c r="FN91" s="16">
        <v>0.58450000000000002</v>
      </c>
      <c r="FO91" s="16">
        <v>0.58450000000000002</v>
      </c>
      <c r="FP91" s="16">
        <v>0.58450000000000002</v>
      </c>
      <c r="FQ91" s="16">
        <v>0.58450000000000002</v>
      </c>
      <c r="FR91" s="16">
        <v>0.58450000000000002</v>
      </c>
      <c r="FS91" s="16">
        <v>0.58450000000000002</v>
      </c>
      <c r="FT91" s="16">
        <v>0.58450000000000002</v>
      </c>
      <c r="FU91" s="16">
        <v>0.58450000000000002</v>
      </c>
      <c r="FV91" s="16">
        <v>0.58450000000000002</v>
      </c>
      <c r="FW91" s="16">
        <v>0.58450000000000002</v>
      </c>
      <c r="FX91" s="16">
        <v>0.58450000000000002</v>
      </c>
      <c r="FY91" s="16">
        <v>0.58450000000000002</v>
      </c>
      <c r="FZ91" s="16">
        <v>0.58450000000000002</v>
      </c>
      <c r="GA91" s="16">
        <v>0.58450000000000002</v>
      </c>
      <c r="GB91" s="16">
        <v>0.58450000000000002</v>
      </c>
      <c r="GC91" s="16">
        <v>0.58450000000000002</v>
      </c>
      <c r="GD91" s="16">
        <v>0.58450000000000002</v>
      </c>
      <c r="GE91" s="16">
        <v>0.58450000000000002</v>
      </c>
      <c r="GF91" s="16">
        <v>0.58450000000000002</v>
      </c>
      <c r="GG91" s="16">
        <v>0.58450000000000002</v>
      </c>
      <c r="GH91" s="16">
        <v>0.58450000000000002</v>
      </c>
      <c r="GI91" s="16">
        <v>0.58450000000000002</v>
      </c>
      <c r="GJ91" s="16">
        <v>0.58450000000000002</v>
      </c>
      <c r="GK91" s="16">
        <v>0.58450000000000002</v>
      </c>
      <c r="GL91" s="16">
        <v>0.58450000000000002</v>
      </c>
      <c r="GM91" s="16">
        <v>0.58450000000000002</v>
      </c>
      <c r="GN91" s="16">
        <v>0.58450000000000002</v>
      </c>
      <c r="GO91" s="16">
        <v>0.58450000000000002</v>
      </c>
      <c r="GP91" s="16">
        <v>0.58450000000000002</v>
      </c>
      <c r="GQ91" s="16">
        <v>0.58450000000000002</v>
      </c>
    </row>
    <row r="92" spans="1:199" x14ac:dyDescent="0.2">
      <c r="A92" s="16">
        <v>91</v>
      </c>
      <c r="B92" s="16">
        <v>1</v>
      </c>
      <c r="C92" s="16">
        <v>1</v>
      </c>
      <c r="D92" s="16">
        <v>1</v>
      </c>
      <c r="E92" s="16">
        <v>1</v>
      </c>
      <c r="F92" s="16">
        <v>0.98550000000000004</v>
      </c>
      <c r="G92" s="16">
        <v>1.0702</v>
      </c>
      <c r="H92" s="16">
        <v>1.0583</v>
      </c>
      <c r="I92" s="16">
        <v>1.0101</v>
      </c>
      <c r="J92" s="16">
        <v>0.9829</v>
      </c>
      <c r="K92" s="16">
        <v>0.95720000000000005</v>
      </c>
      <c r="L92" s="16">
        <v>0.93240000000000001</v>
      </c>
      <c r="M92" s="16">
        <v>0.92669999999999997</v>
      </c>
      <c r="N92" s="16">
        <v>0.92120000000000002</v>
      </c>
      <c r="O92" s="16">
        <v>0.91559999999999997</v>
      </c>
      <c r="P92" s="16">
        <v>0.91010000000000002</v>
      </c>
      <c r="Q92" s="16">
        <v>0.90439999999999998</v>
      </c>
      <c r="R92" s="16">
        <v>0.89839999999999998</v>
      </c>
      <c r="S92" s="16">
        <v>0.89219999999999999</v>
      </c>
      <c r="T92" s="16">
        <v>0.88570000000000004</v>
      </c>
      <c r="U92" s="16">
        <v>0.87839999999999996</v>
      </c>
      <c r="V92" s="16">
        <v>0.87129999999999996</v>
      </c>
      <c r="W92" s="16">
        <v>0.86470000000000002</v>
      </c>
      <c r="X92" s="16">
        <v>0.85840000000000005</v>
      </c>
      <c r="Y92" s="16">
        <v>0.85260000000000002</v>
      </c>
      <c r="Z92" s="16">
        <v>0.84709999999999996</v>
      </c>
      <c r="AA92" s="16">
        <v>0.84209999999999996</v>
      </c>
      <c r="AB92" s="16">
        <v>0.83730000000000004</v>
      </c>
      <c r="AC92" s="16">
        <v>0.8327</v>
      </c>
      <c r="AD92" s="16">
        <v>0.82820000000000005</v>
      </c>
      <c r="AE92" s="16">
        <v>0.82379999999999998</v>
      </c>
      <c r="AF92" s="16">
        <v>0.81940000000000002</v>
      </c>
      <c r="AG92" s="16">
        <v>0.81510000000000005</v>
      </c>
      <c r="AH92" s="16">
        <v>0.81089999999999995</v>
      </c>
      <c r="AI92" s="16">
        <v>0.80659999999999998</v>
      </c>
      <c r="AJ92" s="16">
        <v>0.80249999999999999</v>
      </c>
      <c r="AK92" s="16">
        <v>0.7984</v>
      </c>
      <c r="AL92" s="16">
        <v>0.79430000000000001</v>
      </c>
      <c r="AM92" s="16">
        <v>0.7903</v>
      </c>
      <c r="AN92" s="16">
        <v>0.7863</v>
      </c>
      <c r="AO92" s="16">
        <v>0.78239999999999998</v>
      </c>
      <c r="AP92" s="16">
        <v>0.77849999999999997</v>
      </c>
      <c r="AQ92" s="16">
        <v>0.77470000000000006</v>
      </c>
      <c r="AR92" s="16">
        <v>0.77090000000000003</v>
      </c>
      <c r="AS92" s="16">
        <v>0.7671</v>
      </c>
      <c r="AT92" s="16">
        <v>0.76339999999999997</v>
      </c>
      <c r="AU92" s="16">
        <v>0.75980000000000003</v>
      </c>
      <c r="AV92" s="16">
        <v>0.75619999999999998</v>
      </c>
      <c r="AW92" s="16">
        <v>0.75260000000000005</v>
      </c>
      <c r="AX92" s="16">
        <v>0.74909999999999999</v>
      </c>
      <c r="AY92" s="16">
        <v>0.74560000000000004</v>
      </c>
      <c r="AZ92" s="16">
        <v>0.74209999999999998</v>
      </c>
      <c r="BA92" s="16">
        <v>0.73870000000000002</v>
      </c>
      <c r="BB92" s="16">
        <v>0.73540000000000005</v>
      </c>
      <c r="BC92" s="16">
        <v>0.73209999999999997</v>
      </c>
      <c r="BD92" s="16">
        <v>0.7288</v>
      </c>
      <c r="BE92" s="16">
        <v>0.72550000000000003</v>
      </c>
      <c r="BF92" s="16">
        <v>0.72230000000000005</v>
      </c>
      <c r="BG92" s="16">
        <v>0.71919999999999995</v>
      </c>
      <c r="BH92" s="16">
        <v>0.71599999999999997</v>
      </c>
      <c r="BI92" s="16">
        <v>0.71289999999999998</v>
      </c>
      <c r="BJ92" s="16">
        <v>0.70989999999999998</v>
      </c>
      <c r="BK92" s="16">
        <v>0.70689999999999997</v>
      </c>
      <c r="BL92" s="16">
        <v>0.70389999999999997</v>
      </c>
      <c r="BM92" s="16">
        <v>0.70089999999999997</v>
      </c>
      <c r="BN92" s="16">
        <v>0.69799999999999995</v>
      </c>
      <c r="BO92" s="16">
        <v>0.69520000000000004</v>
      </c>
      <c r="BP92" s="16">
        <v>0.69230000000000003</v>
      </c>
      <c r="BQ92" s="16">
        <v>0.6895</v>
      </c>
      <c r="BR92" s="16">
        <v>0.68669999999999998</v>
      </c>
      <c r="BS92" s="16">
        <v>0.68400000000000005</v>
      </c>
      <c r="BT92" s="16">
        <v>0.68130000000000002</v>
      </c>
      <c r="BU92" s="16">
        <v>0.67859999999999998</v>
      </c>
      <c r="BV92" s="16">
        <v>0.67600000000000005</v>
      </c>
      <c r="BW92" s="16">
        <v>0.6734</v>
      </c>
      <c r="BX92" s="16">
        <v>0.67079999999999995</v>
      </c>
      <c r="BY92" s="16">
        <v>0.66820000000000002</v>
      </c>
      <c r="BZ92" s="16">
        <v>0.66569999999999996</v>
      </c>
      <c r="CA92" s="16">
        <v>0.66320000000000001</v>
      </c>
      <c r="CB92" s="16">
        <v>0.66080000000000005</v>
      </c>
      <c r="CC92" s="16">
        <v>0.65839999999999999</v>
      </c>
      <c r="CD92" s="16">
        <v>0.65600000000000003</v>
      </c>
      <c r="CE92" s="16">
        <v>0.65359999999999996</v>
      </c>
      <c r="CF92" s="16">
        <v>0.65129999999999999</v>
      </c>
      <c r="CG92" s="16">
        <v>0.64890000000000003</v>
      </c>
      <c r="CH92" s="16">
        <v>0.64670000000000005</v>
      </c>
      <c r="CI92" s="16">
        <v>0.64439999999999997</v>
      </c>
      <c r="CJ92" s="16">
        <v>0.64219999999999999</v>
      </c>
      <c r="CK92" s="16">
        <v>0.64</v>
      </c>
      <c r="CL92" s="16">
        <v>0.63780000000000003</v>
      </c>
      <c r="CM92" s="16">
        <v>0.63570000000000004</v>
      </c>
      <c r="CN92" s="16">
        <v>0.63349999999999995</v>
      </c>
      <c r="CO92" s="16">
        <v>0.63139999999999996</v>
      </c>
      <c r="CP92" s="16">
        <v>0.62939999999999996</v>
      </c>
      <c r="CQ92" s="16">
        <v>0.62729999999999997</v>
      </c>
      <c r="CR92" s="16">
        <v>0.62529999999999997</v>
      </c>
      <c r="CS92" s="16">
        <v>0.62329999999999997</v>
      </c>
      <c r="CT92" s="16">
        <v>0.62129999999999996</v>
      </c>
      <c r="CU92" s="16">
        <v>0.61939999999999995</v>
      </c>
      <c r="CV92" s="16">
        <v>0.61750000000000005</v>
      </c>
      <c r="CW92" s="16">
        <v>0.61560000000000004</v>
      </c>
      <c r="CX92" s="16">
        <v>0.61370000000000002</v>
      </c>
      <c r="CY92" s="16">
        <v>0.61370000000000002</v>
      </c>
      <c r="CZ92" s="16">
        <v>0.61370000000000002</v>
      </c>
      <c r="DA92" s="16">
        <v>0.61370000000000002</v>
      </c>
      <c r="DB92" s="16">
        <v>0.61370000000000002</v>
      </c>
      <c r="DC92" s="16">
        <v>0.61370000000000002</v>
      </c>
      <c r="DD92" s="16">
        <v>0.61370000000000002</v>
      </c>
      <c r="DE92" s="16">
        <v>0.61370000000000002</v>
      </c>
      <c r="DF92" s="16">
        <v>0.61370000000000002</v>
      </c>
      <c r="DG92" s="16">
        <v>0.61370000000000002</v>
      </c>
      <c r="DH92" s="16">
        <v>0.61370000000000002</v>
      </c>
      <c r="DI92" s="16">
        <v>0.61370000000000002</v>
      </c>
      <c r="DJ92" s="16">
        <v>0.61370000000000002</v>
      </c>
      <c r="DK92" s="16">
        <v>0.61370000000000002</v>
      </c>
      <c r="DL92" s="16">
        <v>0.61370000000000002</v>
      </c>
      <c r="DM92" s="16">
        <v>0.61370000000000002</v>
      </c>
      <c r="DN92" s="16">
        <v>0.61370000000000002</v>
      </c>
      <c r="DO92" s="16">
        <v>0.61370000000000002</v>
      </c>
      <c r="DP92" s="16">
        <v>0.61370000000000002</v>
      </c>
      <c r="DQ92" s="16">
        <v>0.61370000000000002</v>
      </c>
      <c r="DR92" s="16">
        <v>0.61370000000000002</v>
      </c>
      <c r="DS92" s="16">
        <v>0.61370000000000002</v>
      </c>
      <c r="DT92" s="16">
        <v>0.61370000000000002</v>
      </c>
      <c r="DU92" s="16">
        <v>0.61370000000000002</v>
      </c>
      <c r="DV92" s="16">
        <v>0.61370000000000002</v>
      </c>
      <c r="DW92" s="16">
        <v>0.61370000000000002</v>
      </c>
      <c r="DX92" s="16">
        <v>0.61370000000000002</v>
      </c>
      <c r="DY92" s="16">
        <v>0.61370000000000002</v>
      </c>
      <c r="DZ92" s="16">
        <v>0.61370000000000002</v>
      </c>
      <c r="EA92" s="16">
        <v>0.61370000000000002</v>
      </c>
      <c r="EB92" s="16">
        <v>0.61370000000000002</v>
      </c>
      <c r="EC92" s="16">
        <v>0.61370000000000002</v>
      </c>
      <c r="ED92" s="16">
        <v>0.61370000000000002</v>
      </c>
      <c r="EE92" s="16">
        <v>0.61370000000000002</v>
      </c>
      <c r="EF92" s="16">
        <v>0.61370000000000002</v>
      </c>
      <c r="EG92" s="16">
        <v>0.61370000000000002</v>
      </c>
      <c r="EH92" s="16">
        <v>0.61370000000000002</v>
      </c>
      <c r="EI92" s="16">
        <v>0.61370000000000002</v>
      </c>
      <c r="EJ92" s="16">
        <v>0.61370000000000002</v>
      </c>
      <c r="EK92" s="16">
        <v>0.61370000000000002</v>
      </c>
      <c r="EL92" s="16">
        <v>0.61370000000000002</v>
      </c>
      <c r="EM92" s="16">
        <v>0.61370000000000002</v>
      </c>
      <c r="EN92" s="16">
        <v>0.61370000000000002</v>
      </c>
      <c r="EO92" s="16">
        <v>0.61370000000000002</v>
      </c>
      <c r="EP92" s="16">
        <v>0.61370000000000002</v>
      </c>
      <c r="EQ92" s="16">
        <v>0.61370000000000002</v>
      </c>
      <c r="ER92" s="16">
        <v>0.61370000000000002</v>
      </c>
      <c r="ES92" s="16">
        <v>0.61370000000000002</v>
      </c>
      <c r="ET92" s="16">
        <v>0.61370000000000002</v>
      </c>
      <c r="EU92" s="16">
        <v>0.61370000000000002</v>
      </c>
      <c r="EV92" s="16">
        <v>0.61370000000000002</v>
      </c>
      <c r="EW92" s="16">
        <v>0.61370000000000002</v>
      </c>
      <c r="EX92" s="16">
        <v>0.61370000000000002</v>
      </c>
      <c r="EY92" s="16">
        <v>0.61370000000000002</v>
      </c>
      <c r="EZ92" s="16">
        <v>0.61370000000000002</v>
      </c>
      <c r="FA92" s="16">
        <v>0.61370000000000002</v>
      </c>
      <c r="FB92" s="16">
        <v>0.61370000000000002</v>
      </c>
      <c r="FC92" s="16">
        <v>0.61370000000000002</v>
      </c>
      <c r="FD92" s="16">
        <v>0.61370000000000002</v>
      </c>
      <c r="FE92" s="16">
        <v>0.61370000000000002</v>
      </c>
      <c r="FF92" s="16">
        <v>0.61370000000000002</v>
      </c>
      <c r="FG92" s="16">
        <v>0.61370000000000002</v>
      </c>
      <c r="FH92" s="16">
        <v>0.61370000000000002</v>
      </c>
      <c r="FI92" s="16">
        <v>0.61370000000000002</v>
      </c>
      <c r="FJ92" s="16">
        <v>0.61370000000000002</v>
      </c>
      <c r="FK92" s="16">
        <v>0.61370000000000002</v>
      </c>
      <c r="FL92" s="16">
        <v>0.61370000000000002</v>
      </c>
      <c r="FM92" s="16">
        <v>0.61370000000000002</v>
      </c>
      <c r="FN92" s="16">
        <v>0.61370000000000002</v>
      </c>
      <c r="FO92" s="16">
        <v>0.61370000000000002</v>
      </c>
      <c r="FP92" s="16">
        <v>0.61370000000000002</v>
      </c>
      <c r="FQ92" s="16">
        <v>0.61370000000000002</v>
      </c>
      <c r="FR92" s="16">
        <v>0.61370000000000002</v>
      </c>
      <c r="FS92" s="16">
        <v>0.61370000000000002</v>
      </c>
      <c r="FT92" s="16">
        <v>0.61370000000000002</v>
      </c>
      <c r="FU92" s="16">
        <v>0.61370000000000002</v>
      </c>
      <c r="FV92" s="16">
        <v>0.61370000000000002</v>
      </c>
      <c r="FW92" s="16">
        <v>0.61370000000000002</v>
      </c>
      <c r="FX92" s="16">
        <v>0.61370000000000002</v>
      </c>
      <c r="FY92" s="16">
        <v>0.61370000000000002</v>
      </c>
      <c r="FZ92" s="16">
        <v>0.61370000000000002</v>
      </c>
      <c r="GA92" s="16">
        <v>0.61370000000000002</v>
      </c>
      <c r="GB92" s="16">
        <v>0.61370000000000002</v>
      </c>
      <c r="GC92" s="16">
        <v>0.61370000000000002</v>
      </c>
      <c r="GD92" s="16">
        <v>0.61370000000000002</v>
      </c>
      <c r="GE92" s="16">
        <v>0.61370000000000002</v>
      </c>
      <c r="GF92" s="16">
        <v>0.61370000000000002</v>
      </c>
      <c r="GG92" s="16">
        <v>0.61370000000000002</v>
      </c>
      <c r="GH92" s="16">
        <v>0.61370000000000002</v>
      </c>
      <c r="GI92" s="16">
        <v>0.61370000000000002</v>
      </c>
      <c r="GJ92" s="16">
        <v>0.61370000000000002</v>
      </c>
      <c r="GK92" s="16">
        <v>0.61370000000000002</v>
      </c>
      <c r="GL92" s="16">
        <v>0.61370000000000002</v>
      </c>
      <c r="GM92" s="16">
        <v>0.61370000000000002</v>
      </c>
      <c r="GN92" s="16">
        <v>0.61370000000000002</v>
      </c>
      <c r="GO92" s="16">
        <v>0.61370000000000002</v>
      </c>
      <c r="GP92" s="16">
        <v>0.61370000000000002</v>
      </c>
      <c r="GQ92" s="16">
        <v>0.61370000000000002</v>
      </c>
    </row>
    <row r="93" spans="1:199" x14ac:dyDescent="0.2">
      <c r="A93" s="16">
        <v>92</v>
      </c>
      <c r="B93" s="16">
        <v>1</v>
      </c>
      <c r="C93" s="16">
        <v>1</v>
      </c>
      <c r="D93" s="16">
        <v>1</v>
      </c>
      <c r="E93" s="16">
        <v>1</v>
      </c>
      <c r="F93" s="16">
        <v>0.98660000000000003</v>
      </c>
      <c r="G93" s="16">
        <v>1.0724</v>
      </c>
      <c r="H93" s="16">
        <v>1.0613999999999999</v>
      </c>
      <c r="I93" s="16">
        <v>1.0138</v>
      </c>
      <c r="J93" s="16">
        <v>0.98719999999999997</v>
      </c>
      <c r="K93" s="16">
        <v>0.96189999999999998</v>
      </c>
      <c r="L93" s="16">
        <v>0.9375</v>
      </c>
      <c r="M93" s="16">
        <v>0.93220000000000003</v>
      </c>
      <c r="N93" s="16">
        <v>0.92710000000000004</v>
      </c>
      <c r="O93" s="16">
        <v>0.92200000000000004</v>
      </c>
      <c r="P93" s="16">
        <v>0.91679999999999995</v>
      </c>
      <c r="Q93" s="16">
        <v>0.91149999999999998</v>
      </c>
      <c r="R93" s="16">
        <v>0.90600000000000003</v>
      </c>
      <c r="S93" s="16">
        <v>0.90029999999999999</v>
      </c>
      <c r="T93" s="16">
        <v>0.89429999999999998</v>
      </c>
      <c r="U93" s="16">
        <v>0.88749999999999996</v>
      </c>
      <c r="V93" s="16">
        <v>0.88100000000000001</v>
      </c>
      <c r="W93" s="16">
        <v>0.87480000000000002</v>
      </c>
      <c r="X93" s="16">
        <v>0.86899999999999999</v>
      </c>
      <c r="Y93" s="16">
        <v>0.86360000000000003</v>
      </c>
      <c r="Z93" s="16">
        <v>0.85860000000000003</v>
      </c>
      <c r="AA93" s="16">
        <v>0.85389999999999999</v>
      </c>
      <c r="AB93" s="16">
        <v>0.84950000000000003</v>
      </c>
      <c r="AC93" s="16">
        <v>0.84519999999999995</v>
      </c>
      <c r="AD93" s="16">
        <v>0.84109999999999996</v>
      </c>
      <c r="AE93" s="16">
        <v>0.83699999999999997</v>
      </c>
      <c r="AF93" s="16">
        <v>0.83299999999999996</v>
      </c>
      <c r="AG93" s="16">
        <v>0.82899999999999996</v>
      </c>
      <c r="AH93" s="16">
        <v>0.82499999999999996</v>
      </c>
      <c r="AI93" s="16">
        <v>0.82110000000000005</v>
      </c>
      <c r="AJ93" s="16">
        <v>0.81730000000000003</v>
      </c>
      <c r="AK93" s="16">
        <v>0.8135</v>
      </c>
      <c r="AL93" s="16">
        <v>0.80969999999999998</v>
      </c>
      <c r="AM93" s="16">
        <v>0.80600000000000005</v>
      </c>
      <c r="AN93" s="16">
        <v>0.80230000000000001</v>
      </c>
      <c r="AO93" s="16">
        <v>0.79869999999999997</v>
      </c>
      <c r="AP93" s="16">
        <v>0.79510000000000003</v>
      </c>
      <c r="AQ93" s="16">
        <v>0.79149999999999998</v>
      </c>
      <c r="AR93" s="16">
        <v>0.78800000000000003</v>
      </c>
      <c r="AS93" s="16">
        <v>0.78459999999999996</v>
      </c>
      <c r="AT93" s="16">
        <v>0.78120000000000001</v>
      </c>
      <c r="AU93" s="16">
        <v>0.77780000000000005</v>
      </c>
      <c r="AV93" s="16">
        <v>0.77439999999999998</v>
      </c>
      <c r="AW93" s="16">
        <v>0.77110000000000001</v>
      </c>
      <c r="AX93" s="16">
        <v>0.76790000000000003</v>
      </c>
      <c r="AY93" s="16">
        <v>0.76459999999999995</v>
      </c>
      <c r="AZ93" s="16">
        <v>0.76149999999999995</v>
      </c>
      <c r="BA93" s="16">
        <v>0.75829999999999997</v>
      </c>
      <c r="BB93" s="16">
        <v>0.75519999999999998</v>
      </c>
      <c r="BC93" s="16">
        <v>0.75209999999999999</v>
      </c>
      <c r="BD93" s="16">
        <v>0.74909999999999999</v>
      </c>
      <c r="BE93" s="16">
        <v>0.74609999999999999</v>
      </c>
      <c r="BF93" s="16">
        <v>0.74309999999999998</v>
      </c>
      <c r="BG93" s="16">
        <v>0.74019999999999997</v>
      </c>
      <c r="BH93" s="16">
        <v>0.73729999999999996</v>
      </c>
      <c r="BI93" s="16">
        <v>0.73450000000000004</v>
      </c>
      <c r="BJ93" s="16">
        <v>0.73160000000000003</v>
      </c>
      <c r="BK93" s="16">
        <v>0.7288</v>
      </c>
      <c r="BL93" s="16">
        <v>0.72609999999999997</v>
      </c>
      <c r="BM93" s="16">
        <v>0.72340000000000004</v>
      </c>
      <c r="BN93" s="16">
        <v>0.72070000000000001</v>
      </c>
      <c r="BO93" s="16">
        <v>0.71799999999999997</v>
      </c>
      <c r="BP93" s="16">
        <v>0.71540000000000004</v>
      </c>
      <c r="BQ93" s="16">
        <v>0.71279999999999999</v>
      </c>
      <c r="BR93" s="16">
        <v>0.71020000000000005</v>
      </c>
      <c r="BS93" s="16">
        <v>0.7077</v>
      </c>
      <c r="BT93" s="16">
        <v>0.70520000000000005</v>
      </c>
      <c r="BU93" s="16">
        <v>0.70269999999999999</v>
      </c>
      <c r="BV93" s="16">
        <v>0.70030000000000003</v>
      </c>
      <c r="BW93" s="16">
        <v>0.69779999999999998</v>
      </c>
      <c r="BX93" s="16">
        <v>0.69550000000000001</v>
      </c>
      <c r="BY93" s="16">
        <v>0.69310000000000005</v>
      </c>
      <c r="BZ93" s="16">
        <v>0.69079999999999997</v>
      </c>
      <c r="CA93" s="16">
        <v>0.6885</v>
      </c>
      <c r="CB93" s="16">
        <v>0.68620000000000003</v>
      </c>
      <c r="CC93" s="16">
        <v>0.68400000000000005</v>
      </c>
      <c r="CD93" s="16">
        <v>0.68169999999999997</v>
      </c>
      <c r="CE93" s="16">
        <v>0.67959999999999998</v>
      </c>
      <c r="CF93" s="16">
        <v>0.6774</v>
      </c>
      <c r="CG93" s="16">
        <v>0.67530000000000001</v>
      </c>
      <c r="CH93" s="16">
        <v>0.67310000000000003</v>
      </c>
      <c r="CI93" s="16">
        <v>0.67110000000000003</v>
      </c>
      <c r="CJ93" s="16">
        <v>0.66900000000000004</v>
      </c>
      <c r="CK93" s="16">
        <v>0.66700000000000004</v>
      </c>
      <c r="CL93" s="16">
        <v>0.66490000000000005</v>
      </c>
      <c r="CM93" s="16">
        <v>0.66300000000000003</v>
      </c>
      <c r="CN93" s="16">
        <v>0.66100000000000003</v>
      </c>
      <c r="CO93" s="16">
        <v>0.65910000000000002</v>
      </c>
      <c r="CP93" s="16">
        <v>0.65710000000000002</v>
      </c>
      <c r="CQ93" s="16">
        <v>0.6552</v>
      </c>
      <c r="CR93" s="16">
        <v>0.65339999999999998</v>
      </c>
      <c r="CS93" s="16">
        <v>0.65149999999999997</v>
      </c>
      <c r="CT93" s="16">
        <v>0.64970000000000006</v>
      </c>
      <c r="CU93" s="16">
        <v>0.64790000000000003</v>
      </c>
      <c r="CV93" s="16">
        <v>0.64610000000000001</v>
      </c>
      <c r="CW93" s="16">
        <v>0.64439999999999997</v>
      </c>
      <c r="CX93" s="16">
        <v>0.64259999999999995</v>
      </c>
      <c r="CY93" s="16">
        <v>0.64259999999999995</v>
      </c>
      <c r="CZ93" s="16">
        <v>0.64259999999999995</v>
      </c>
      <c r="DA93" s="16">
        <v>0.64259999999999995</v>
      </c>
      <c r="DB93" s="16">
        <v>0.64259999999999995</v>
      </c>
      <c r="DC93" s="16">
        <v>0.64259999999999995</v>
      </c>
      <c r="DD93" s="16">
        <v>0.64259999999999995</v>
      </c>
      <c r="DE93" s="16">
        <v>0.64259999999999995</v>
      </c>
      <c r="DF93" s="16">
        <v>0.64259999999999995</v>
      </c>
      <c r="DG93" s="16">
        <v>0.64259999999999995</v>
      </c>
      <c r="DH93" s="16">
        <v>0.64259999999999995</v>
      </c>
      <c r="DI93" s="16">
        <v>0.64259999999999995</v>
      </c>
      <c r="DJ93" s="16">
        <v>0.64259999999999995</v>
      </c>
      <c r="DK93" s="16">
        <v>0.64259999999999995</v>
      </c>
      <c r="DL93" s="16">
        <v>0.64259999999999995</v>
      </c>
      <c r="DM93" s="16">
        <v>0.64259999999999995</v>
      </c>
      <c r="DN93" s="16">
        <v>0.64259999999999995</v>
      </c>
      <c r="DO93" s="16">
        <v>0.64259999999999995</v>
      </c>
      <c r="DP93" s="16">
        <v>0.64259999999999995</v>
      </c>
      <c r="DQ93" s="16">
        <v>0.64259999999999995</v>
      </c>
      <c r="DR93" s="16">
        <v>0.64259999999999995</v>
      </c>
      <c r="DS93" s="16">
        <v>0.64259999999999995</v>
      </c>
      <c r="DT93" s="16">
        <v>0.64259999999999995</v>
      </c>
      <c r="DU93" s="16">
        <v>0.64259999999999995</v>
      </c>
      <c r="DV93" s="16">
        <v>0.64259999999999995</v>
      </c>
      <c r="DW93" s="16">
        <v>0.64259999999999995</v>
      </c>
      <c r="DX93" s="16">
        <v>0.64259999999999995</v>
      </c>
      <c r="DY93" s="16">
        <v>0.64259999999999995</v>
      </c>
      <c r="DZ93" s="16">
        <v>0.64259999999999995</v>
      </c>
      <c r="EA93" s="16">
        <v>0.64259999999999995</v>
      </c>
      <c r="EB93" s="16">
        <v>0.64259999999999995</v>
      </c>
      <c r="EC93" s="16">
        <v>0.64259999999999995</v>
      </c>
      <c r="ED93" s="16">
        <v>0.64259999999999995</v>
      </c>
      <c r="EE93" s="16">
        <v>0.64259999999999995</v>
      </c>
      <c r="EF93" s="16">
        <v>0.64259999999999995</v>
      </c>
      <c r="EG93" s="16">
        <v>0.64259999999999995</v>
      </c>
      <c r="EH93" s="16">
        <v>0.64259999999999995</v>
      </c>
      <c r="EI93" s="16">
        <v>0.64259999999999995</v>
      </c>
      <c r="EJ93" s="16">
        <v>0.64259999999999995</v>
      </c>
      <c r="EK93" s="16">
        <v>0.64259999999999995</v>
      </c>
      <c r="EL93" s="16">
        <v>0.64259999999999995</v>
      </c>
      <c r="EM93" s="16">
        <v>0.64259999999999995</v>
      </c>
      <c r="EN93" s="16">
        <v>0.64259999999999995</v>
      </c>
      <c r="EO93" s="16">
        <v>0.64259999999999995</v>
      </c>
      <c r="EP93" s="16">
        <v>0.64259999999999995</v>
      </c>
      <c r="EQ93" s="16">
        <v>0.64259999999999995</v>
      </c>
      <c r="ER93" s="16">
        <v>0.64259999999999995</v>
      </c>
      <c r="ES93" s="16">
        <v>0.64259999999999995</v>
      </c>
      <c r="ET93" s="16">
        <v>0.64259999999999995</v>
      </c>
      <c r="EU93" s="16">
        <v>0.64259999999999995</v>
      </c>
      <c r="EV93" s="16">
        <v>0.64259999999999995</v>
      </c>
      <c r="EW93" s="16">
        <v>0.64259999999999995</v>
      </c>
      <c r="EX93" s="16">
        <v>0.64259999999999995</v>
      </c>
      <c r="EY93" s="16">
        <v>0.64259999999999995</v>
      </c>
      <c r="EZ93" s="16">
        <v>0.64259999999999995</v>
      </c>
      <c r="FA93" s="16">
        <v>0.64259999999999995</v>
      </c>
      <c r="FB93" s="16">
        <v>0.64259999999999995</v>
      </c>
      <c r="FC93" s="16">
        <v>0.64259999999999995</v>
      </c>
      <c r="FD93" s="16">
        <v>0.64259999999999995</v>
      </c>
      <c r="FE93" s="16">
        <v>0.64259999999999995</v>
      </c>
      <c r="FF93" s="16">
        <v>0.64259999999999995</v>
      </c>
      <c r="FG93" s="16">
        <v>0.64259999999999995</v>
      </c>
      <c r="FH93" s="16">
        <v>0.64259999999999995</v>
      </c>
      <c r="FI93" s="16">
        <v>0.64259999999999995</v>
      </c>
      <c r="FJ93" s="16">
        <v>0.64259999999999995</v>
      </c>
      <c r="FK93" s="16">
        <v>0.64259999999999995</v>
      </c>
      <c r="FL93" s="16">
        <v>0.64259999999999995</v>
      </c>
      <c r="FM93" s="16">
        <v>0.64259999999999995</v>
      </c>
      <c r="FN93" s="16">
        <v>0.64259999999999995</v>
      </c>
      <c r="FO93" s="16">
        <v>0.64259999999999995</v>
      </c>
      <c r="FP93" s="16">
        <v>0.64259999999999995</v>
      </c>
      <c r="FQ93" s="16">
        <v>0.64259999999999995</v>
      </c>
      <c r="FR93" s="16">
        <v>0.64259999999999995</v>
      </c>
      <c r="FS93" s="16">
        <v>0.64259999999999995</v>
      </c>
      <c r="FT93" s="16">
        <v>0.64259999999999995</v>
      </c>
      <c r="FU93" s="16">
        <v>0.64259999999999995</v>
      </c>
      <c r="FV93" s="16">
        <v>0.64259999999999995</v>
      </c>
      <c r="FW93" s="16">
        <v>0.64259999999999995</v>
      </c>
      <c r="FX93" s="16">
        <v>0.64259999999999995</v>
      </c>
      <c r="FY93" s="16">
        <v>0.64259999999999995</v>
      </c>
      <c r="FZ93" s="16">
        <v>0.64259999999999995</v>
      </c>
      <c r="GA93" s="16">
        <v>0.64259999999999995</v>
      </c>
      <c r="GB93" s="16">
        <v>0.64259999999999995</v>
      </c>
      <c r="GC93" s="16">
        <v>0.64259999999999995</v>
      </c>
      <c r="GD93" s="16">
        <v>0.64259999999999995</v>
      </c>
      <c r="GE93" s="16">
        <v>0.64259999999999995</v>
      </c>
      <c r="GF93" s="16">
        <v>0.64259999999999995</v>
      </c>
      <c r="GG93" s="16">
        <v>0.64259999999999995</v>
      </c>
      <c r="GH93" s="16">
        <v>0.64259999999999995</v>
      </c>
      <c r="GI93" s="16">
        <v>0.64259999999999995</v>
      </c>
      <c r="GJ93" s="16">
        <v>0.64259999999999995</v>
      </c>
      <c r="GK93" s="16">
        <v>0.64259999999999995</v>
      </c>
      <c r="GL93" s="16">
        <v>0.64259999999999995</v>
      </c>
      <c r="GM93" s="16">
        <v>0.64259999999999995</v>
      </c>
      <c r="GN93" s="16">
        <v>0.64259999999999995</v>
      </c>
      <c r="GO93" s="16">
        <v>0.64259999999999995</v>
      </c>
      <c r="GP93" s="16">
        <v>0.64259999999999995</v>
      </c>
      <c r="GQ93" s="16">
        <v>0.64259999999999995</v>
      </c>
    </row>
    <row r="94" spans="1:199" x14ac:dyDescent="0.2">
      <c r="A94" s="16">
        <v>93</v>
      </c>
      <c r="B94" s="16">
        <v>1</v>
      </c>
      <c r="C94" s="16">
        <v>1</v>
      </c>
      <c r="D94" s="16">
        <v>1</v>
      </c>
      <c r="E94" s="16">
        <v>1</v>
      </c>
      <c r="F94" s="16">
        <v>0.98770000000000002</v>
      </c>
      <c r="G94" s="16">
        <v>1.0746</v>
      </c>
      <c r="H94" s="16">
        <v>1.0645</v>
      </c>
      <c r="I94" s="16">
        <v>1.0175000000000001</v>
      </c>
      <c r="J94" s="16">
        <v>0.99150000000000005</v>
      </c>
      <c r="K94" s="16">
        <v>0.96660000000000001</v>
      </c>
      <c r="L94" s="16">
        <v>0.9425</v>
      </c>
      <c r="M94" s="16">
        <v>0.93769999999999998</v>
      </c>
      <c r="N94" s="16">
        <v>0.93289999999999995</v>
      </c>
      <c r="O94" s="16">
        <v>0.92820000000000003</v>
      </c>
      <c r="P94" s="16">
        <v>0.92349999999999999</v>
      </c>
      <c r="Q94" s="16">
        <v>0.91859999999999997</v>
      </c>
      <c r="R94" s="16">
        <v>0.91359999999999997</v>
      </c>
      <c r="S94" s="16">
        <v>0.9083</v>
      </c>
      <c r="T94" s="16">
        <v>0.90280000000000005</v>
      </c>
      <c r="U94" s="16">
        <v>0.89649999999999996</v>
      </c>
      <c r="V94" s="16">
        <v>0.89059999999999995</v>
      </c>
      <c r="W94" s="16">
        <v>0.88490000000000002</v>
      </c>
      <c r="X94" s="16">
        <v>0.87949999999999995</v>
      </c>
      <c r="Y94" s="16">
        <v>0.87460000000000004</v>
      </c>
      <c r="Z94" s="16">
        <v>0.86990000000000001</v>
      </c>
      <c r="AA94" s="16">
        <v>0.86560000000000004</v>
      </c>
      <c r="AB94" s="16">
        <v>0.86160000000000003</v>
      </c>
      <c r="AC94" s="16">
        <v>0.85770000000000002</v>
      </c>
      <c r="AD94" s="16">
        <v>0.85389999999999999</v>
      </c>
      <c r="AE94" s="16">
        <v>0.85009999999999997</v>
      </c>
      <c r="AF94" s="16">
        <v>0.84640000000000004</v>
      </c>
      <c r="AG94" s="16">
        <v>0.8427</v>
      </c>
      <c r="AH94" s="16">
        <v>0.83909999999999996</v>
      </c>
      <c r="AI94" s="16">
        <v>0.83550000000000002</v>
      </c>
      <c r="AJ94" s="16">
        <v>0.83199999999999996</v>
      </c>
      <c r="AK94" s="16">
        <v>0.82850000000000001</v>
      </c>
      <c r="AL94" s="16">
        <v>0.82499999999999996</v>
      </c>
      <c r="AM94" s="16">
        <v>0.8216</v>
      </c>
      <c r="AN94" s="16">
        <v>0.81820000000000004</v>
      </c>
      <c r="AO94" s="16">
        <v>0.81489999999999996</v>
      </c>
      <c r="AP94" s="16">
        <v>0.81159999999999999</v>
      </c>
      <c r="AQ94" s="16">
        <v>0.80830000000000002</v>
      </c>
      <c r="AR94" s="16">
        <v>0.80510000000000004</v>
      </c>
      <c r="AS94" s="16">
        <v>0.80189999999999995</v>
      </c>
      <c r="AT94" s="16">
        <v>0.79879999999999995</v>
      </c>
      <c r="AU94" s="16">
        <v>0.79559999999999997</v>
      </c>
      <c r="AV94" s="16">
        <v>0.79259999999999997</v>
      </c>
      <c r="AW94" s="16">
        <v>0.78949999999999998</v>
      </c>
      <c r="AX94" s="16">
        <v>0.78649999999999998</v>
      </c>
      <c r="AY94" s="16">
        <v>0.78359999999999996</v>
      </c>
      <c r="AZ94" s="16">
        <v>0.78059999999999996</v>
      </c>
      <c r="BA94" s="16">
        <v>0.77769999999999995</v>
      </c>
      <c r="BB94" s="16">
        <v>0.77490000000000003</v>
      </c>
      <c r="BC94" s="16">
        <v>0.77210000000000001</v>
      </c>
      <c r="BD94" s="16">
        <v>0.76929999999999998</v>
      </c>
      <c r="BE94" s="16">
        <v>0.76649999999999996</v>
      </c>
      <c r="BF94" s="16">
        <v>0.76380000000000003</v>
      </c>
      <c r="BG94" s="16">
        <v>0.7611</v>
      </c>
      <c r="BH94" s="16">
        <v>0.75839999999999996</v>
      </c>
      <c r="BI94" s="16">
        <v>0.75580000000000003</v>
      </c>
      <c r="BJ94" s="16">
        <v>0.75319999999999998</v>
      </c>
      <c r="BK94" s="16">
        <v>0.75060000000000004</v>
      </c>
      <c r="BL94" s="16">
        <v>0.74809999999999999</v>
      </c>
      <c r="BM94" s="16">
        <v>0.74560000000000004</v>
      </c>
      <c r="BN94" s="16">
        <v>0.74309999999999998</v>
      </c>
      <c r="BO94" s="16">
        <v>0.74070000000000003</v>
      </c>
      <c r="BP94" s="16">
        <v>0.73829999999999996</v>
      </c>
      <c r="BQ94" s="16">
        <v>0.7359</v>
      </c>
      <c r="BR94" s="16">
        <v>0.73350000000000004</v>
      </c>
      <c r="BS94" s="16">
        <v>0.73119999999999996</v>
      </c>
      <c r="BT94" s="16">
        <v>0.72889999999999999</v>
      </c>
      <c r="BU94" s="16">
        <v>0.72660000000000002</v>
      </c>
      <c r="BV94" s="16">
        <v>0.72440000000000004</v>
      </c>
      <c r="BW94" s="16">
        <v>0.72209999999999996</v>
      </c>
      <c r="BX94" s="16">
        <v>0.71989999999999998</v>
      </c>
      <c r="BY94" s="16">
        <v>0.71779999999999999</v>
      </c>
      <c r="BZ94" s="16">
        <v>0.71560000000000001</v>
      </c>
      <c r="CA94" s="16">
        <v>0.71350000000000002</v>
      </c>
      <c r="CB94" s="16">
        <v>0.71140000000000003</v>
      </c>
      <c r="CC94" s="16">
        <v>0.70940000000000003</v>
      </c>
      <c r="CD94" s="16">
        <v>0.70730000000000004</v>
      </c>
      <c r="CE94" s="16">
        <v>0.70530000000000004</v>
      </c>
      <c r="CF94" s="16">
        <v>0.70330000000000004</v>
      </c>
      <c r="CG94" s="16">
        <v>0.70140000000000002</v>
      </c>
      <c r="CH94" s="16">
        <v>0.69940000000000002</v>
      </c>
      <c r="CI94" s="16">
        <v>0.69750000000000001</v>
      </c>
      <c r="CJ94" s="16">
        <v>0.6956</v>
      </c>
      <c r="CK94" s="16">
        <v>0.69369999999999998</v>
      </c>
      <c r="CL94" s="16">
        <v>0.69189999999999996</v>
      </c>
      <c r="CM94" s="16">
        <v>0.69010000000000005</v>
      </c>
      <c r="CN94" s="16">
        <v>0.68820000000000003</v>
      </c>
      <c r="CO94" s="16">
        <v>0.6865</v>
      </c>
      <c r="CP94" s="16">
        <v>0.68469999999999998</v>
      </c>
      <c r="CQ94" s="16">
        <v>0.68300000000000005</v>
      </c>
      <c r="CR94" s="16">
        <v>0.68120000000000003</v>
      </c>
      <c r="CS94" s="16">
        <v>0.67949999999999999</v>
      </c>
      <c r="CT94" s="16">
        <v>0.67789999999999995</v>
      </c>
      <c r="CU94" s="16">
        <v>0.67620000000000002</v>
      </c>
      <c r="CV94" s="16">
        <v>0.67459999999999998</v>
      </c>
      <c r="CW94" s="16">
        <v>0.67300000000000004</v>
      </c>
      <c r="CX94" s="16">
        <v>0.6714</v>
      </c>
      <c r="CY94" s="16">
        <v>0.6714</v>
      </c>
      <c r="CZ94" s="16">
        <v>0.6714</v>
      </c>
      <c r="DA94" s="16">
        <v>0.6714</v>
      </c>
      <c r="DB94" s="16">
        <v>0.6714</v>
      </c>
      <c r="DC94" s="16">
        <v>0.6714</v>
      </c>
      <c r="DD94" s="16">
        <v>0.6714</v>
      </c>
      <c r="DE94" s="16">
        <v>0.6714</v>
      </c>
      <c r="DF94" s="16">
        <v>0.6714</v>
      </c>
      <c r="DG94" s="16">
        <v>0.6714</v>
      </c>
      <c r="DH94" s="16">
        <v>0.6714</v>
      </c>
      <c r="DI94" s="16">
        <v>0.6714</v>
      </c>
      <c r="DJ94" s="16">
        <v>0.6714</v>
      </c>
      <c r="DK94" s="16">
        <v>0.6714</v>
      </c>
      <c r="DL94" s="16">
        <v>0.6714</v>
      </c>
      <c r="DM94" s="16">
        <v>0.6714</v>
      </c>
      <c r="DN94" s="16">
        <v>0.6714</v>
      </c>
      <c r="DO94" s="16">
        <v>0.6714</v>
      </c>
      <c r="DP94" s="16">
        <v>0.6714</v>
      </c>
      <c r="DQ94" s="16">
        <v>0.6714</v>
      </c>
      <c r="DR94" s="16">
        <v>0.6714</v>
      </c>
      <c r="DS94" s="16">
        <v>0.6714</v>
      </c>
      <c r="DT94" s="16">
        <v>0.6714</v>
      </c>
      <c r="DU94" s="16">
        <v>0.6714</v>
      </c>
      <c r="DV94" s="16">
        <v>0.6714</v>
      </c>
      <c r="DW94" s="16">
        <v>0.6714</v>
      </c>
      <c r="DX94" s="16">
        <v>0.6714</v>
      </c>
      <c r="DY94" s="16">
        <v>0.6714</v>
      </c>
      <c r="DZ94" s="16">
        <v>0.6714</v>
      </c>
      <c r="EA94" s="16">
        <v>0.6714</v>
      </c>
      <c r="EB94" s="16">
        <v>0.6714</v>
      </c>
      <c r="EC94" s="16">
        <v>0.6714</v>
      </c>
      <c r="ED94" s="16">
        <v>0.6714</v>
      </c>
      <c r="EE94" s="16">
        <v>0.6714</v>
      </c>
      <c r="EF94" s="16">
        <v>0.6714</v>
      </c>
      <c r="EG94" s="16">
        <v>0.6714</v>
      </c>
      <c r="EH94" s="16">
        <v>0.6714</v>
      </c>
      <c r="EI94" s="16">
        <v>0.6714</v>
      </c>
      <c r="EJ94" s="16">
        <v>0.6714</v>
      </c>
      <c r="EK94" s="16">
        <v>0.6714</v>
      </c>
      <c r="EL94" s="16">
        <v>0.6714</v>
      </c>
      <c r="EM94" s="16">
        <v>0.6714</v>
      </c>
      <c r="EN94" s="16">
        <v>0.6714</v>
      </c>
      <c r="EO94" s="16">
        <v>0.6714</v>
      </c>
      <c r="EP94" s="16">
        <v>0.6714</v>
      </c>
      <c r="EQ94" s="16">
        <v>0.6714</v>
      </c>
      <c r="ER94" s="16">
        <v>0.6714</v>
      </c>
      <c r="ES94" s="16">
        <v>0.6714</v>
      </c>
      <c r="ET94" s="16">
        <v>0.6714</v>
      </c>
      <c r="EU94" s="16">
        <v>0.6714</v>
      </c>
      <c r="EV94" s="16">
        <v>0.6714</v>
      </c>
      <c r="EW94" s="16">
        <v>0.6714</v>
      </c>
      <c r="EX94" s="16">
        <v>0.6714</v>
      </c>
      <c r="EY94" s="16">
        <v>0.6714</v>
      </c>
      <c r="EZ94" s="16">
        <v>0.6714</v>
      </c>
      <c r="FA94" s="16">
        <v>0.6714</v>
      </c>
      <c r="FB94" s="16">
        <v>0.6714</v>
      </c>
      <c r="FC94" s="16">
        <v>0.6714</v>
      </c>
      <c r="FD94" s="16">
        <v>0.6714</v>
      </c>
      <c r="FE94" s="16">
        <v>0.6714</v>
      </c>
      <c r="FF94" s="16">
        <v>0.6714</v>
      </c>
      <c r="FG94" s="16">
        <v>0.6714</v>
      </c>
      <c r="FH94" s="16">
        <v>0.6714</v>
      </c>
      <c r="FI94" s="16">
        <v>0.6714</v>
      </c>
      <c r="FJ94" s="16">
        <v>0.6714</v>
      </c>
      <c r="FK94" s="16">
        <v>0.6714</v>
      </c>
      <c r="FL94" s="16">
        <v>0.6714</v>
      </c>
      <c r="FM94" s="16">
        <v>0.6714</v>
      </c>
      <c r="FN94" s="16">
        <v>0.6714</v>
      </c>
      <c r="FO94" s="16">
        <v>0.6714</v>
      </c>
      <c r="FP94" s="16">
        <v>0.6714</v>
      </c>
      <c r="FQ94" s="16">
        <v>0.6714</v>
      </c>
      <c r="FR94" s="16">
        <v>0.6714</v>
      </c>
      <c r="FS94" s="16">
        <v>0.6714</v>
      </c>
      <c r="FT94" s="16">
        <v>0.6714</v>
      </c>
      <c r="FU94" s="16">
        <v>0.6714</v>
      </c>
      <c r="FV94" s="16">
        <v>0.6714</v>
      </c>
      <c r="FW94" s="16">
        <v>0.6714</v>
      </c>
      <c r="FX94" s="16">
        <v>0.6714</v>
      </c>
      <c r="FY94" s="16">
        <v>0.6714</v>
      </c>
      <c r="FZ94" s="16">
        <v>0.6714</v>
      </c>
      <c r="GA94" s="16">
        <v>0.6714</v>
      </c>
      <c r="GB94" s="16">
        <v>0.6714</v>
      </c>
      <c r="GC94" s="16">
        <v>0.6714</v>
      </c>
      <c r="GD94" s="16">
        <v>0.6714</v>
      </c>
      <c r="GE94" s="16">
        <v>0.6714</v>
      </c>
      <c r="GF94" s="16">
        <v>0.6714</v>
      </c>
      <c r="GG94" s="16">
        <v>0.6714</v>
      </c>
      <c r="GH94" s="16">
        <v>0.6714</v>
      </c>
      <c r="GI94" s="16">
        <v>0.6714</v>
      </c>
      <c r="GJ94" s="16">
        <v>0.6714</v>
      </c>
      <c r="GK94" s="16">
        <v>0.6714</v>
      </c>
      <c r="GL94" s="16">
        <v>0.6714</v>
      </c>
      <c r="GM94" s="16">
        <v>0.6714</v>
      </c>
      <c r="GN94" s="16">
        <v>0.6714</v>
      </c>
      <c r="GO94" s="16">
        <v>0.6714</v>
      </c>
      <c r="GP94" s="16">
        <v>0.6714</v>
      </c>
      <c r="GQ94" s="16">
        <v>0.6714</v>
      </c>
    </row>
    <row r="95" spans="1:199" x14ac:dyDescent="0.2">
      <c r="A95" s="16">
        <v>94</v>
      </c>
      <c r="B95" s="16">
        <v>1</v>
      </c>
      <c r="C95" s="16">
        <v>1</v>
      </c>
      <c r="D95" s="16">
        <v>1</v>
      </c>
      <c r="E95" s="16">
        <v>1</v>
      </c>
      <c r="F95" s="16">
        <v>0.98870000000000002</v>
      </c>
      <c r="G95" s="16">
        <v>1.0768</v>
      </c>
      <c r="H95" s="16">
        <v>1.0676000000000001</v>
      </c>
      <c r="I95" s="16">
        <v>1.0212000000000001</v>
      </c>
      <c r="J95" s="16">
        <v>0.99570000000000003</v>
      </c>
      <c r="K95" s="16">
        <v>0.97119999999999995</v>
      </c>
      <c r="L95" s="16">
        <v>0.94750000000000001</v>
      </c>
      <c r="M95" s="16">
        <v>0.94310000000000005</v>
      </c>
      <c r="N95" s="16">
        <v>0.93869999999999998</v>
      </c>
      <c r="O95" s="16">
        <v>0.9345</v>
      </c>
      <c r="P95" s="16">
        <v>0.93010000000000004</v>
      </c>
      <c r="Q95" s="16">
        <v>0.92569999999999997</v>
      </c>
      <c r="R95" s="16">
        <v>0.92110000000000003</v>
      </c>
      <c r="S95" s="16">
        <v>0.9163</v>
      </c>
      <c r="T95" s="16">
        <v>0.91120000000000001</v>
      </c>
      <c r="U95" s="16">
        <v>0.90549999999999997</v>
      </c>
      <c r="V95" s="16">
        <v>0.90010000000000001</v>
      </c>
      <c r="W95" s="16">
        <v>0.89490000000000003</v>
      </c>
      <c r="X95" s="16">
        <v>0.89</v>
      </c>
      <c r="Y95" s="16">
        <v>0.88549999999999995</v>
      </c>
      <c r="Z95" s="16">
        <v>0.88119999999999998</v>
      </c>
      <c r="AA95" s="16">
        <v>0.87729999999999997</v>
      </c>
      <c r="AB95" s="16">
        <v>0.87360000000000004</v>
      </c>
      <c r="AC95" s="16">
        <v>0.87</v>
      </c>
      <c r="AD95" s="16">
        <v>0.86660000000000004</v>
      </c>
      <c r="AE95" s="16">
        <v>0.86309999999999998</v>
      </c>
      <c r="AF95" s="16">
        <v>0.85970000000000002</v>
      </c>
      <c r="AG95" s="16">
        <v>0.85640000000000005</v>
      </c>
      <c r="AH95" s="16">
        <v>0.85309999999999997</v>
      </c>
      <c r="AI95" s="16">
        <v>0.8498</v>
      </c>
      <c r="AJ95" s="16">
        <v>0.84650000000000003</v>
      </c>
      <c r="AK95" s="16">
        <v>0.84340000000000004</v>
      </c>
      <c r="AL95" s="16">
        <v>0.84019999999999995</v>
      </c>
      <c r="AM95" s="16">
        <v>0.83709999999999996</v>
      </c>
      <c r="AN95" s="16">
        <v>0.83399999999999996</v>
      </c>
      <c r="AO95" s="16">
        <v>0.83089999999999997</v>
      </c>
      <c r="AP95" s="16">
        <v>0.82789999999999997</v>
      </c>
      <c r="AQ95" s="16">
        <v>0.82489999999999997</v>
      </c>
      <c r="AR95" s="16">
        <v>0.82199999999999995</v>
      </c>
      <c r="AS95" s="16">
        <v>0.81910000000000005</v>
      </c>
      <c r="AT95" s="16">
        <v>0.81620000000000004</v>
      </c>
      <c r="AU95" s="16">
        <v>0.81340000000000001</v>
      </c>
      <c r="AV95" s="16">
        <v>0.81059999999999999</v>
      </c>
      <c r="AW95" s="16">
        <v>0.80779999999999996</v>
      </c>
      <c r="AX95" s="16">
        <v>0.80510000000000004</v>
      </c>
      <c r="AY95" s="16">
        <v>0.80230000000000001</v>
      </c>
      <c r="AZ95" s="16">
        <v>0.79969999999999997</v>
      </c>
      <c r="BA95" s="16">
        <v>0.79700000000000004</v>
      </c>
      <c r="BB95" s="16">
        <v>0.7944</v>
      </c>
      <c r="BC95" s="16">
        <v>0.79179999999999995</v>
      </c>
      <c r="BD95" s="16">
        <v>0.7893</v>
      </c>
      <c r="BE95" s="16">
        <v>0.78680000000000005</v>
      </c>
      <c r="BF95" s="16">
        <v>0.7843</v>
      </c>
      <c r="BG95" s="16">
        <v>0.78180000000000005</v>
      </c>
      <c r="BH95" s="16">
        <v>0.77939999999999998</v>
      </c>
      <c r="BI95" s="16">
        <v>0.77700000000000002</v>
      </c>
      <c r="BJ95" s="16">
        <v>0.77459999999999996</v>
      </c>
      <c r="BK95" s="16">
        <v>0.77229999999999999</v>
      </c>
      <c r="BL95" s="16">
        <v>0.77</v>
      </c>
      <c r="BM95" s="16">
        <v>0.76770000000000005</v>
      </c>
      <c r="BN95" s="16">
        <v>0.76539999999999997</v>
      </c>
      <c r="BO95" s="16">
        <v>0.76319999999999999</v>
      </c>
      <c r="BP95" s="16">
        <v>0.76100000000000001</v>
      </c>
      <c r="BQ95" s="16">
        <v>0.75880000000000003</v>
      </c>
      <c r="BR95" s="16">
        <v>0.75660000000000005</v>
      </c>
      <c r="BS95" s="16">
        <v>0.75449999999999995</v>
      </c>
      <c r="BT95" s="16">
        <v>0.75239999999999996</v>
      </c>
      <c r="BU95" s="16">
        <v>0.75029999999999997</v>
      </c>
      <c r="BV95" s="16">
        <v>0.74829999999999997</v>
      </c>
      <c r="BW95" s="16">
        <v>0.74619999999999997</v>
      </c>
      <c r="BX95" s="16">
        <v>0.74419999999999997</v>
      </c>
      <c r="BY95" s="16">
        <v>0.74229999999999996</v>
      </c>
      <c r="BZ95" s="16">
        <v>0.74029999999999996</v>
      </c>
      <c r="CA95" s="16">
        <v>0.73839999999999995</v>
      </c>
      <c r="CB95" s="16">
        <v>0.73650000000000004</v>
      </c>
      <c r="CC95" s="16">
        <v>0.73460000000000003</v>
      </c>
      <c r="CD95" s="16">
        <v>0.73270000000000002</v>
      </c>
      <c r="CE95" s="16">
        <v>0.73089999999999999</v>
      </c>
      <c r="CF95" s="16">
        <v>0.72909999999999997</v>
      </c>
      <c r="CG95" s="16">
        <v>0.72729999999999995</v>
      </c>
      <c r="CH95" s="16">
        <v>0.72550000000000003</v>
      </c>
      <c r="CI95" s="16">
        <v>0.72370000000000001</v>
      </c>
      <c r="CJ95" s="16">
        <v>0.72199999999999998</v>
      </c>
      <c r="CK95" s="16">
        <v>0.72030000000000005</v>
      </c>
      <c r="CL95" s="16">
        <v>0.71860000000000002</v>
      </c>
      <c r="CM95" s="16">
        <v>0.71689999999999998</v>
      </c>
      <c r="CN95" s="16">
        <v>0.71530000000000005</v>
      </c>
      <c r="CO95" s="16">
        <v>0.7137</v>
      </c>
      <c r="CP95" s="16">
        <v>0.71209999999999996</v>
      </c>
      <c r="CQ95" s="16">
        <v>0.71050000000000002</v>
      </c>
      <c r="CR95" s="16">
        <v>0.70889999999999997</v>
      </c>
      <c r="CS95" s="16">
        <v>0.70740000000000003</v>
      </c>
      <c r="CT95" s="16">
        <v>0.70579999999999998</v>
      </c>
      <c r="CU95" s="16">
        <v>0.70430000000000004</v>
      </c>
      <c r="CV95" s="16">
        <v>0.70279999999999998</v>
      </c>
      <c r="CW95" s="16">
        <v>0.70130000000000003</v>
      </c>
      <c r="CX95" s="16">
        <v>0.69989999999999997</v>
      </c>
      <c r="CY95" s="16">
        <v>0.69989999999999997</v>
      </c>
      <c r="CZ95" s="16">
        <v>0.69989999999999997</v>
      </c>
      <c r="DA95" s="16">
        <v>0.69989999999999997</v>
      </c>
      <c r="DB95" s="16">
        <v>0.69989999999999997</v>
      </c>
      <c r="DC95" s="16">
        <v>0.69989999999999997</v>
      </c>
      <c r="DD95" s="16">
        <v>0.69989999999999997</v>
      </c>
      <c r="DE95" s="16">
        <v>0.69989999999999997</v>
      </c>
      <c r="DF95" s="16">
        <v>0.69989999999999997</v>
      </c>
      <c r="DG95" s="16">
        <v>0.69989999999999997</v>
      </c>
      <c r="DH95" s="16">
        <v>0.69989999999999997</v>
      </c>
      <c r="DI95" s="16">
        <v>0.69989999999999997</v>
      </c>
      <c r="DJ95" s="16">
        <v>0.69989999999999997</v>
      </c>
      <c r="DK95" s="16">
        <v>0.69989999999999997</v>
      </c>
      <c r="DL95" s="16">
        <v>0.69989999999999997</v>
      </c>
      <c r="DM95" s="16">
        <v>0.69989999999999997</v>
      </c>
      <c r="DN95" s="16">
        <v>0.69989999999999997</v>
      </c>
      <c r="DO95" s="16">
        <v>0.69989999999999997</v>
      </c>
      <c r="DP95" s="16">
        <v>0.69989999999999997</v>
      </c>
      <c r="DQ95" s="16">
        <v>0.69989999999999997</v>
      </c>
      <c r="DR95" s="16">
        <v>0.69989999999999997</v>
      </c>
      <c r="DS95" s="16">
        <v>0.69989999999999997</v>
      </c>
      <c r="DT95" s="16">
        <v>0.69989999999999997</v>
      </c>
      <c r="DU95" s="16">
        <v>0.69989999999999997</v>
      </c>
      <c r="DV95" s="16">
        <v>0.69989999999999997</v>
      </c>
      <c r="DW95" s="16">
        <v>0.69989999999999997</v>
      </c>
      <c r="DX95" s="16">
        <v>0.69989999999999997</v>
      </c>
      <c r="DY95" s="16">
        <v>0.69989999999999997</v>
      </c>
      <c r="DZ95" s="16">
        <v>0.69989999999999997</v>
      </c>
      <c r="EA95" s="16">
        <v>0.69989999999999997</v>
      </c>
      <c r="EB95" s="16">
        <v>0.69989999999999997</v>
      </c>
      <c r="EC95" s="16">
        <v>0.69989999999999997</v>
      </c>
      <c r="ED95" s="16">
        <v>0.69989999999999997</v>
      </c>
      <c r="EE95" s="16">
        <v>0.69989999999999997</v>
      </c>
      <c r="EF95" s="16">
        <v>0.69989999999999997</v>
      </c>
      <c r="EG95" s="16">
        <v>0.69989999999999997</v>
      </c>
      <c r="EH95" s="16">
        <v>0.69989999999999997</v>
      </c>
      <c r="EI95" s="16">
        <v>0.69989999999999997</v>
      </c>
      <c r="EJ95" s="16">
        <v>0.69989999999999997</v>
      </c>
      <c r="EK95" s="16">
        <v>0.69989999999999997</v>
      </c>
      <c r="EL95" s="16">
        <v>0.69989999999999997</v>
      </c>
      <c r="EM95" s="16">
        <v>0.69989999999999997</v>
      </c>
      <c r="EN95" s="16">
        <v>0.69989999999999997</v>
      </c>
      <c r="EO95" s="16">
        <v>0.69989999999999997</v>
      </c>
      <c r="EP95" s="16">
        <v>0.69989999999999997</v>
      </c>
      <c r="EQ95" s="16">
        <v>0.69989999999999997</v>
      </c>
      <c r="ER95" s="16">
        <v>0.69989999999999997</v>
      </c>
      <c r="ES95" s="16">
        <v>0.69989999999999997</v>
      </c>
      <c r="ET95" s="16">
        <v>0.69989999999999997</v>
      </c>
      <c r="EU95" s="16">
        <v>0.69989999999999997</v>
      </c>
      <c r="EV95" s="16">
        <v>0.69989999999999997</v>
      </c>
      <c r="EW95" s="16">
        <v>0.69989999999999997</v>
      </c>
      <c r="EX95" s="16">
        <v>0.69989999999999997</v>
      </c>
      <c r="EY95" s="16">
        <v>0.69989999999999997</v>
      </c>
      <c r="EZ95" s="16">
        <v>0.69989999999999997</v>
      </c>
      <c r="FA95" s="16">
        <v>0.69989999999999997</v>
      </c>
      <c r="FB95" s="16">
        <v>0.69989999999999997</v>
      </c>
      <c r="FC95" s="16">
        <v>0.69989999999999997</v>
      </c>
      <c r="FD95" s="16">
        <v>0.69989999999999997</v>
      </c>
      <c r="FE95" s="16">
        <v>0.69989999999999997</v>
      </c>
      <c r="FF95" s="16">
        <v>0.69989999999999997</v>
      </c>
      <c r="FG95" s="16">
        <v>0.69989999999999997</v>
      </c>
      <c r="FH95" s="16">
        <v>0.69989999999999997</v>
      </c>
      <c r="FI95" s="16">
        <v>0.69989999999999997</v>
      </c>
      <c r="FJ95" s="16">
        <v>0.69989999999999997</v>
      </c>
      <c r="FK95" s="16">
        <v>0.69989999999999997</v>
      </c>
      <c r="FL95" s="16">
        <v>0.69989999999999997</v>
      </c>
      <c r="FM95" s="16">
        <v>0.69989999999999997</v>
      </c>
      <c r="FN95" s="16">
        <v>0.69989999999999997</v>
      </c>
      <c r="FO95" s="16">
        <v>0.69989999999999997</v>
      </c>
      <c r="FP95" s="16">
        <v>0.69989999999999997</v>
      </c>
      <c r="FQ95" s="16">
        <v>0.69989999999999997</v>
      </c>
      <c r="FR95" s="16">
        <v>0.69989999999999997</v>
      </c>
      <c r="FS95" s="16">
        <v>0.69989999999999997</v>
      </c>
      <c r="FT95" s="16">
        <v>0.69989999999999997</v>
      </c>
      <c r="FU95" s="16">
        <v>0.69989999999999997</v>
      </c>
      <c r="FV95" s="16">
        <v>0.69989999999999997</v>
      </c>
      <c r="FW95" s="16">
        <v>0.69989999999999997</v>
      </c>
      <c r="FX95" s="16">
        <v>0.69989999999999997</v>
      </c>
      <c r="FY95" s="16">
        <v>0.69989999999999997</v>
      </c>
      <c r="FZ95" s="16">
        <v>0.69989999999999997</v>
      </c>
      <c r="GA95" s="16">
        <v>0.69989999999999997</v>
      </c>
      <c r="GB95" s="16">
        <v>0.69989999999999997</v>
      </c>
      <c r="GC95" s="16">
        <v>0.69989999999999997</v>
      </c>
      <c r="GD95" s="16">
        <v>0.69989999999999997</v>
      </c>
      <c r="GE95" s="16">
        <v>0.69989999999999997</v>
      </c>
      <c r="GF95" s="16">
        <v>0.69989999999999997</v>
      </c>
      <c r="GG95" s="16">
        <v>0.69989999999999997</v>
      </c>
      <c r="GH95" s="16">
        <v>0.69989999999999997</v>
      </c>
      <c r="GI95" s="16">
        <v>0.69989999999999997</v>
      </c>
      <c r="GJ95" s="16">
        <v>0.69989999999999997</v>
      </c>
      <c r="GK95" s="16">
        <v>0.69989999999999997</v>
      </c>
      <c r="GL95" s="16">
        <v>0.69989999999999997</v>
      </c>
      <c r="GM95" s="16">
        <v>0.69989999999999997</v>
      </c>
      <c r="GN95" s="16">
        <v>0.69989999999999997</v>
      </c>
      <c r="GO95" s="16">
        <v>0.69989999999999997</v>
      </c>
      <c r="GP95" s="16">
        <v>0.69989999999999997</v>
      </c>
      <c r="GQ95" s="16">
        <v>0.69989999999999997</v>
      </c>
    </row>
    <row r="96" spans="1:199" x14ac:dyDescent="0.2">
      <c r="A96" s="16">
        <v>95</v>
      </c>
      <c r="B96" s="16">
        <v>1</v>
      </c>
      <c r="C96" s="16">
        <v>1</v>
      </c>
      <c r="D96" s="16">
        <v>1</v>
      </c>
      <c r="E96" s="16">
        <v>1</v>
      </c>
      <c r="F96" s="16">
        <v>0.98980000000000001</v>
      </c>
      <c r="G96" s="16">
        <v>1.079</v>
      </c>
      <c r="H96" s="16">
        <v>1.0707</v>
      </c>
      <c r="I96" s="16">
        <v>1.0248999999999999</v>
      </c>
      <c r="J96" s="16">
        <v>0.99980000000000002</v>
      </c>
      <c r="K96" s="16">
        <v>0.9758</v>
      </c>
      <c r="L96" s="16">
        <v>0.95250000000000001</v>
      </c>
      <c r="M96" s="16">
        <v>0.94840000000000002</v>
      </c>
      <c r="N96" s="16">
        <v>0.94450000000000001</v>
      </c>
      <c r="O96" s="16">
        <v>0.94059999999999999</v>
      </c>
      <c r="P96" s="16">
        <v>0.93669999999999998</v>
      </c>
      <c r="Q96" s="16">
        <v>0.93269999999999997</v>
      </c>
      <c r="R96" s="16">
        <v>0.92849999999999999</v>
      </c>
      <c r="S96" s="16">
        <v>0.92420000000000002</v>
      </c>
      <c r="T96" s="16">
        <v>0.91959999999999997</v>
      </c>
      <c r="U96" s="16">
        <v>0.91439999999999999</v>
      </c>
      <c r="V96" s="16">
        <v>0.90949999999999998</v>
      </c>
      <c r="W96" s="16">
        <v>0.90480000000000005</v>
      </c>
      <c r="X96" s="16">
        <v>0.90039999999999998</v>
      </c>
      <c r="Y96" s="16">
        <v>0.89629999999999999</v>
      </c>
      <c r="Z96" s="16">
        <v>0.89239999999999997</v>
      </c>
      <c r="AA96" s="16">
        <v>0.88890000000000002</v>
      </c>
      <c r="AB96" s="16">
        <v>0.88549999999999995</v>
      </c>
      <c r="AC96" s="16">
        <v>0.88229999999999997</v>
      </c>
      <c r="AD96" s="16">
        <v>0.87909999999999999</v>
      </c>
      <c r="AE96" s="16">
        <v>0.876</v>
      </c>
      <c r="AF96" s="16">
        <v>0.873</v>
      </c>
      <c r="AG96" s="16">
        <v>0.86990000000000001</v>
      </c>
      <c r="AH96" s="16">
        <v>0.8669</v>
      </c>
      <c r="AI96" s="16">
        <v>0.86399999999999999</v>
      </c>
      <c r="AJ96" s="16">
        <v>0.86099999999999999</v>
      </c>
      <c r="AK96" s="16">
        <v>0.85809999999999997</v>
      </c>
      <c r="AL96" s="16">
        <v>0.85529999999999995</v>
      </c>
      <c r="AM96" s="16">
        <v>0.85240000000000005</v>
      </c>
      <c r="AN96" s="16">
        <v>0.84960000000000002</v>
      </c>
      <c r="AO96" s="16">
        <v>0.84689999999999999</v>
      </c>
      <c r="AP96" s="16">
        <v>0.84409999999999996</v>
      </c>
      <c r="AQ96" s="16">
        <v>0.84140000000000004</v>
      </c>
      <c r="AR96" s="16">
        <v>0.83879999999999999</v>
      </c>
      <c r="AS96" s="16">
        <v>0.83609999999999995</v>
      </c>
      <c r="AT96" s="16">
        <v>0.83350000000000002</v>
      </c>
      <c r="AU96" s="16">
        <v>0.83099999999999996</v>
      </c>
      <c r="AV96" s="16">
        <v>0.82840000000000003</v>
      </c>
      <c r="AW96" s="16">
        <v>0.82589999999999997</v>
      </c>
      <c r="AX96" s="16">
        <v>0.82340000000000002</v>
      </c>
      <c r="AY96" s="16">
        <v>0.82099999999999995</v>
      </c>
      <c r="AZ96" s="16">
        <v>0.81859999999999999</v>
      </c>
      <c r="BA96" s="16">
        <v>0.81620000000000004</v>
      </c>
      <c r="BB96" s="16">
        <v>0.81379999999999997</v>
      </c>
      <c r="BC96" s="16">
        <v>0.8115</v>
      </c>
      <c r="BD96" s="16">
        <v>0.80920000000000003</v>
      </c>
      <c r="BE96" s="16">
        <v>0.80689999999999995</v>
      </c>
      <c r="BF96" s="16">
        <v>0.80459999999999998</v>
      </c>
      <c r="BG96" s="16">
        <v>0.8024</v>
      </c>
      <c r="BH96" s="16">
        <v>0.80020000000000002</v>
      </c>
      <c r="BI96" s="16">
        <v>0.79800000000000004</v>
      </c>
      <c r="BJ96" s="16">
        <v>0.79590000000000005</v>
      </c>
      <c r="BK96" s="16">
        <v>0.79379999999999995</v>
      </c>
      <c r="BL96" s="16">
        <v>0.79169999999999996</v>
      </c>
      <c r="BM96" s="16">
        <v>0.78959999999999997</v>
      </c>
      <c r="BN96" s="16">
        <v>0.78749999999999998</v>
      </c>
      <c r="BO96" s="16">
        <v>0.78549999999999998</v>
      </c>
      <c r="BP96" s="16">
        <v>0.78349999999999997</v>
      </c>
      <c r="BQ96" s="16">
        <v>0.78149999999999997</v>
      </c>
      <c r="BR96" s="16">
        <v>0.77959999999999996</v>
      </c>
      <c r="BS96" s="16">
        <v>0.77769999999999995</v>
      </c>
      <c r="BT96" s="16">
        <v>0.77580000000000005</v>
      </c>
      <c r="BU96" s="16">
        <v>0.77390000000000003</v>
      </c>
      <c r="BV96" s="16">
        <v>0.77200000000000002</v>
      </c>
      <c r="BW96" s="16">
        <v>0.7702</v>
      </c>
      <c r="BX96" s="16">
        <v>0.76839999999999997</v>
      </c>
      <c r="BY96" s="16">
        <v>0.76659999999999995</v>
      </c>
      <c r="BZ96" s="16">
        <v>0.76480000000000004</v>
      </c>
      <c r="CA96" s="16">
        <v>0.7631</v>
      </c>
      <c r="CB96" s="16">
        <v>0.76129999999999998</v>
      </c>
      <c r="CC96" s="16">
        <v>0.75960000000000005</v>
      </c>
      <c r="CD96" s="16">
        <v>0.75790000000000002</v>
      </c>
      <c r="CE96" s="16">
        <v>0.75629999999999997</v>
      </c>
      <c r="CF96" s="16">
        <v>0.75460000000000005</v>
      </c>
      <c r="CG96" s="16">
        <v>0.753</v>
      </c>
      <c r="CH96" s="16">
        <v>0.75139999999999996</v>
      </c>
      <c r="CI96" s="16">
        <v>0.74980000000000002</v>
      </c>
      <c r="CJ96" s="16">
        <v>0.74819999999999998</v>
      </c>
      <c r="CK96" s="16">
        <v>0.74670000000000003</v>
      </c>
      <c r="CL96" s="16">
        <v>0.74519999999999997</v>
      </c>
      <c r="CM96" s="16">
        <v>0.74360000000000004</v>
      </c>
      <c r="CN96" s="16">
        <v>0.74219999999999997</v>
      </c>
      <c r="CO96" s="16">
        <v>0.74070000000000003</v>
      </c>
      <c r="CP96" s="16">
        <v>0.73919999999999997</v>
      </c>
      <c r="CQ96" s="16">
        <v>0.73780000000000001</v>
      </c>
      <c r="CR96" s="16">
        <v>0.73640000000000005</v>
      </c>
      <c r="CS96" s="16">
        <v>0.73499999999999999</v>
      </c>
      <c r="CT96" s="16">
        <v>0.73360000000000003</v>
      </c>
      <c r="CU96" s="16">
        <v>0.73219999999999996</v>
      </c>
      <c r="CV96" s="16">
        <v>0.73080000000000001</v>
      </c>
      <c r="CW96" s="16">
        <v>0.72950000000000004</v>
      </c>
      <c r="CX96" s="16">
        <v>0.72819999999999996</v>
      </c>
      <c r="CY96" s="16">
        <v>0.72819999999999996</v>
      </c>
      <c r="CZ96" s="16">
        <v>0.72819999999999996</v>
      </c>
      <c r="DA96" s="16">
        <v>0.72819999999999996</v>
      </c>
      <c r="DB96" s="16">
        <v>0.72819999999999996</v>
      </c>
      <c r="DC96" s="16">
        <v>0.72819999999999996</v>
      </c>
      <c r="DD96" s="16">
        <v>0.72819999999999996</v>
      </c>
      <c r="DE96" s="16">
        <v>0.72819999999999996</v>
      </c>
      <c r="DF96" s="16">
        <v>0.72819999999999996</v>
      </c>
      <c r="DG96" s="16">
        <v>0.72819999999999996</v>
      </c>
      <c r="DH96" s="16">
        <v>0.72819999999999996</v>
      </c>
      <c r="DI96" s="16">
        <v>0.72819999999999996</v>
      </c>
      <c r="DJ96" s="16">
        <v>0.72819999999999996</v>
      </c>
      <c r="DK96" s="16">
        <v>0.72819999999999996</v>
      </c>
      <c r="DL96" s="16">
        <v>0.72819999999999996</v>
      </c>
      <c r="DM96" s="16">
        <v>0.72819999999999996</v>
      </c>
      <c r="DN96" s="16">
        <v>0.72819999999999996</v>
      </c>
      <c r="DO96" s="16">
        <v>0.72819999999999996</v>
      </c>
      <c r="DP96" s="16">
        <v>0.72819999999999996</v>
      </c>
      <c r="DQ96" s="16">
        <v>0.72819999999999996</v>
      </c>
      <c r="DR96" s="16">
        <v>0.72819999999999996</v>
      </c>
      <c r="DS96" s="16">
        <v>0.72819999999999996</v>
      </c>
      <c r="DT96" s="16">
        <v>0.72819999999999996</v>
      </c>
      <c r="DU96" s="16">
        <v>0.72819999999999996</v>
      </c>
      <c r="DV96" s="16">
        <v>0.72819999999999996</v>
      </c>
      <c r="DW96" s="16">
        <v>0.72819999999999996</v>
      </c>
      <c r="DX96" s="16">
        <v>0.72819999999999996</v>
      </c>
      <c r="DY96" s="16">
        <v>0.72819999999999996</v>
      </c>
      <c r="DZ96" s="16">
        <v>0.72819999999999996</v>
      </c>
      <c r="EA96" s="16">
        <v>0.72819999999999996</v>
      </c>
      <c r="EB96" s="16">
        <v>0.72819999999999996</v>
      </c>
      <c r="EC96" s="16">
        <v>0.72819999999999996</v>
      </c>
      <c r="ED96" s="16">
        <v>0.72819999999999996</v>
      </c>
      <c r="EE96" s="16">
        <v>0.72819999999999996</v>
      </c>
      <c r="EF96" s="16">
        <v>0.72819999999999996</v>
      </c>
      <c r="EG96" s="16">
        <v>0.72819999999999996</v>
      </c>
      <c r="EH96" s="16">
        <v>0.72819999999999996</v>
      </c>
      <c r="EI96" s="16">
        <v>0.72819999999999996</v>
      </c>
      <c r="EJ96" s="16">
        <v>0.72819999999999996</v>
      </c>
      <c r="EK96" s="16">
        <v>0.72819999999999996</v>
      </c>
      <c r="EL96" s="16">
        <v>0.72819999999999996</v>
      </c>
      <c r="EM96" s="16">
        <v>0.72819999999999996</v>
      </c>
      <c r="EN96" s="16">
        <v>0.72819999999999996</v>
      </c>
      <c r="EO96" s="16">
        <v>0.72819999999999996</v>
      </c>
      <c r="EP96" s="16">
        <v>0.72819999999999996</v>
      </c>
      <c r="EQ96" s="16">
        <v>0.72819999999999996</v>
      </c>
      <c r="ER96" s="16">
        <v>0.72819999999999996</v>
      </c>
      <c r="ES96" s="16">
        <v>0.72819999999999996</v>
      </c>
      <c r="ET96" s="16">
        <v>0.72819999999999996</v>
      </c>
      <c r="EU96" s="16">
        <v>0.72819999999999996</v>
      </c>
      <c r="EV96" s="16">
        <v>0.72819999999999996</v>
      </c>
      <c r="EW96" s="16">
        <v>0.72819999999999996</v>
      </c>
      <c r="EX96" s="16">
        <v>0.72819999999999996</v>
      </c>
      <c r="EY96" s="16">
        <v>0.72819999999999996</v>
      </c>
      <c r="EZ96" s="16">
        <v>0.72819999999999996</v>
      </c>
      <c r="FA96" s="16">
        <v>0.72819999999999996</v>
      </c>
      <c r="FB96" s="16">
        <v>0.72819999999999996</v>
      </c>
      <c r="FC96" s="16">
        <v>0.72819999999999996</v>
      </c>
      <c r="FD96" s="16">
        <v>0.72819999999999996</v>
      </c>
      <c r="FE96" s="16">
        <v>0.72819999999999996</v>
      </c>
      <c r="FF96" s="16">
        <v>0.72819999999999996</v>
      </c>
      <c r="FG96" s="16">
        <v>0.72819999999999996</v>
      </c>
      <c r="FH96" s="16">
        <v>0.72819999999999996</v>
      </c>
      <c r="FI96" s="16">
        <v>0.72819999999999996</v>
      </c>
      <c r="FJ96" s="16">
        <v>0.72819999999999996</v>
      </c>
      <c r="FK96" s="16">
        <v>0.72819999999999996</v>
      </c>
      <c r="FL96" s="16">
        <v>0.72819999999999996</v>
      </c>
      <c r="FM96" s="16">
        <v>0.72819999999999996</v>
      </c>
      <c r="FN96" s="16">
        <v>0.72819999999999996</v>
      </c>
      <c r="FO96" s="16">
        <v>0.72819999999999996</v>
      </c>
      <c r="FP96" s="16">
        <v>0.72819999999999996</v>
      </c>
      <c r="FQ96" s="16">
        <v>0.72819999999999996</v>
      </c>
      <c r="FR96" s="16">
        <v>0.72819999999999996</v>
      </c>
      <c r="FS96" s="16">
        <v>0.72819999999999996</v>
      </c>
      <c r="FT96" s="16">
        <v>0.72819999999999996</v>
      </c>
      <c r="FU96" s="16">
        <v>0.72819999999999996</v>
      </c>
      <c r="FV96" s="16">
        <v>0.72819999999999996</v>
      </c>
      <c r="FW96" s="16">
        <v>0.72819999999999996</v>
      </c>
      <c r="FX96" s="16">
        <v>0.72819999999999996</v>
      </c>
      <c r="FY96" s="16">
        <v>0.72819999999999996</v>
      </c>
      <c r="FZ96" s="16">
        <v>0.72819999999999996</v>
      </c>
      <c r="GA96" s="16">
        <v>0.72819999999999996</v>
      </c>
      <c r="GB96" s="16">
        <v>0.72819999999999996</v>
      </c>
      <c r="GC96" s="16">
        <v>0.72819999999999996</v>
      </c>
      <c r="GD96" s="16">
        <v>0.72819999999999996</v>
      </c>
      <c r="GE96" s="16">
        <v>0.72819999999999996</v>
      </c>
      <c r="GF96" s="16">
        <v>0.72819999999999996</v>
      </c>
      <c r="GG96" s="16">
        <v>0.72819999999999996</v>
      </c>
      <c r="GH96" s="16">
        <v>0.72819999999999996</v>
      </c>
      <c r="GI96" s="16">
        <v>0.72819999999999996</v>
      </c>
      <c r="GJ96" s="16">
        <v>0.72819999999999996</v>
      </c>
      <c r="GK96" s="16">
        <v>0.72819999999999996</v>
      </c>
      <c r="GL96" s="16">
        <v>0.72819999999999996</v>
      </c>
      <c r="GM96" s="16">
        <v>0.72819999999999996</v>
      </c>
      <c r="GN96" s="16">
        <v>0.72819999999999996</v>
      </c>
      <c r="GO96" s="16">
        <v>0.72819999999999996</v>
      </c>
      <c r="GP96" s="16">
        <v>0.72819999999999996</v>
      </c>
      <c r="GQ96" s="16">
        <v>0.72819999999999996</v>
      </c>
    </row>
    <row r="97" spans="1:199" x14ac:dyDescent="0.2">
      <c r="A97" s="16">
        <v>96</v>
      </c>
      <c r="B97" s="16">
        <v>1</v>
      </c>
      <c r="C97" s="16">
        <v>1</v>
      </c>
      <c r="D97" s="16">
        <v>1</v>
      </c>
      <c r="E97" s="16">
        <v>1</v>
      </c>
      <c r="F97" s="16">
        <v>0.99080000000000001</v>
      </c>
      <c r="G97" s="16">
        <v>1.0811999999999999</v>
      </c>
      <c r="H97" s="16">
        <v>1.0737000000000001</v>
      </c>
      <c r="I97" s="16">
        <v>1.0285</v>
      </c>
      <c r="J97" s="16">
        <v>1.004</v>
      </c>
      <c r="K97" s="16">
        <v>0.98040000000000005</v>
      </c>
      <c r="L97" s="16">
        <v>0.95740000000000003</v>
      </c>
      <c r="M97" s="16">
        <v>0.95379999999999998</v>
      </c>
      <c r="N97" s="16">
        <v>0.95030000000000003</v>
      </c>
      <c r="O97" s="16">
        <v>0.94679999999999997</v>
      </c>
      <c r="P97" s="16">
        <v>0.94330000000000003</v>
      </c>
      <c r="Q97" s="16">
        <v>0.93969999999999998</v>
      </c>
      <c r="R97" s="16">
        <v>0.93589999999999995</v>
      </c>
      <c r="S97" s="16">
        <v>0.93200000000000005</v>
      </c>
      <c r="T97" s="16">
        <v>0.92789999999999995</v>
      </c>
      <c r="U97" s="16">
        <v>0.92330000000000001</v>
      </c>
      <c r="V97" s="16">
        <v>0.91879999999999995</v>
      </c>
      <c r="W97" s="16">
        <v>0.91459999999999997</v>
      </c>
      <c r="X97" s="16">
        <v>0.91069999999999995</v>
      </c>
      <c r="Y97" s="16">
        <v>0.90700000000000003</v>
      </c>
      <c r="Z97" s="16">
        <v>0.90359999999999996</v>
      </c>
      <c r="AA97" s="16">
        <v>0.90039999999999998</v>
      </c>
      <c r="AB97" s="16">
        <v>0.89729999999999999</v>
      </c>
      <c r="AC97" s="16">
        <v>0.89449999999999996</v>
      </c>
      <c r="AD97" s="16">
        <v>0.89159999999999995</v>
      </c>
      <c r="AE97" s="16">
        <v>0.88880000000000003</v>
      </c>
      <c r="AF97" s="16">
        <v>0.8861</v>
      </c>
      <c r="AG97" s="16">
        <v>0.88339999999999996</v>
      </c>
      <c r="AH97" s="16">
        <v>0.88070000000000004</v>
      </c>
      <c r="AI97" s="16">
        <v>0.878</v>
      </c>
      <c r="AJ97" s="16">
        <v>0.87539999999999996</v>
      </c>
      <c r="AK97" s="16">
        <v>0.87280000000000002</v>
      </c>
      <c r="AL97" s="16">
        <v>0.87019999999999997</v>
      </c>
      <c r="AM97" s="16">
        <v>0.86770000000000003</v>
      </c>
      <c r="AN97" s="16">
        <v>0.86519999999999997</v>
      </c>
      <c r="AO97" s="16">
        <v>0.86270000000000002</v>
      </c>
      <c r="AP97" s="16">
        <v>0.86029999999999995</v>
      </c>
      <c r="AQ97" s="16">
        <v>0.85780000000000001</v>
      </c>
      <c r="AR97" s="16">
        <v>0.85540000000000005</v>
      </c>
      <c r="AS97" s="16">
        <v>0.85309999999999997</v>
      </c>
      <c r="AT97" s="16">
        <v>0.85070000000000001</v>
      </c>
      <c r="AU97" s="16">
        <v>0.84840000000000004</v>
      </c>
      <c r="AV97" s="16">
        <v>0.84619999999999995</v>
      </c>
      <c r="AW97" s="16">
        <v>0.84389999999999998</v>
      </c>
      <c r="AX97" s="16">
        <v>0.8417</v>
      </c>
      <c r="AY97" s="16">
        <v>0.83950000000000002</v>
      </c>
      <c r="AZ97" s="16">
        <v>0.83730000000000004</v>
      </c>
      <c r="BA97" s="16">
        <v>0.83520000000000005</v>
      </c>
      <c r="BB97" s="16">
        <v>0.83309999999999995</v>
      </c>
      <c r="BC97" s="16">
        <v>0.83099999999999996</v>
      </c>
      <c r="BD97" s="16">
        <v>0.82889999999999997</v>
      </c>
      <c r="BE97" s="16">
        <v>0.82679999999999998</v>
      </c>
      <c r="BF97" s="16">
        <v>0.82479999999999998</v>
      </c>
      <c r="BG97" s="16">
        <v>0.82279999999999998</v>
      </c>
      <c r="BH97" s="16">
        <v>0.82079999999999997</v>
      </c>
      <c r="BI97" s="16">
        <v>0.81889999999999996</v>
      </c>
      <c r="BJ97" s="16">
        <v>0.81699999999999995</v>
      </c>
      <c r="BK97" s="16">
        <v>0.81510000000000005</v>
      </c>
      <c r="BL97" s="16">
        <v>0.81320000000000003</v>
      </c>
      <c r="BM97" s="16">
        <v>0.81130000000000002</v>
      </c>
      <c r="BN97" s="16">
        <v>0.8095</v>
      </c>
      <c r="BO97" s="16">
        <v>0.80769999999999997</v>
      </c>
      <c r="BP97" s="16">
        <v>0.80589999999999995</v>
      </c>
      <c r="BQ97" s="16">
        <v>0.80410000000000004</v>
      </c>
      <c r="BR97" s="16">
        <v>0.8024</v>
      </c>
      <c r="BS97" s="16">
        <v>0.80059999999999998</v>
      </c>
      <c r="BT97" s="16">
        <v>0.79890000000000005</v>
      </c>
      <c r="BU97" s="16">
        <v>0.79720000000000002</v>
      </c>
      <c r="BV97" s="16">
        <v>0.79559999999999997</v>
      </c>
      <c r="BW97" s="16">
        <v>0.79390000000000005</v>
      </c>
      <c r="BX97" s="16">
        <v>0.7923</v>
      </c>
      <c r="BY97" s="16">
        <v>0.79069999999999996</v>
      </c>
      <c r="BZ97" s="16">
        <v>0.78910000000000002</v>
      </c>
      <c r="CA97" s="16">
        <v>0.78749999999999998</v>
      </c>
      <c r="CB97" s="16">
        <v>0.78600000000000003</v>
      </c>
      <c r="CC97" s="16">
        <v>0.78449999999999998</v>
      </c>
      <c r="CD97" s="16">
        <v>0.78300000000000003</v>
      </c>
      <c r="CE97" s="16">
        <v>0.78149999999999997</v>
      </c>
      <c r="CF97" s="16">
        <v>0.78</v>
      </c>
      <c r="CG97" s="16">
        <v>0.77849999999999997</v>
      </c>
      <c r="CH97" s="16">
        <v>0.77710000000000001</v>
      </c>
      <c r="CI97" s="16">
        <v>0.77569999999999995</v>
      </c>
      <c r="CJ97" s="16">
        <v>0.77429999999999999</v>
      </c>
      <c r="CK97" s="16">
        <v>0.77290000000000003</v>
      </c>
      <c r="CL97" s="16">
        <v>0.77149999999999996</v>
      </c>
      <c r="CM97" s="16">
        <v>0.77010000000000001</v>
      </c>
      <c r="CN97" s="16">
        <v>0.76880000000000004</v>
      </c>
      <c r="CO97" s="16">
        <v>0.76749999999999996</v>
      </c>
      <c r="CP97" s="16">
        <v>0.76619999999999999</v>
      </c>
      <c r="CQ97" s="16">
        <v>0.76490000000000002</v>
      </c>
      <c r="CR97" s="16">
        <v>0.76359999999999995</v>
      </c>
      <c r="CS97" s="16">
        <v>0.76229999999999998</v>
      </c>
      <c r="CT97" s="16">
        <v>0.7611</v>
      </c>
      <c r="CU97" s="16">
        <v>0.75990000000000002</v>
      </c>
      <c r="CV97" s="16">
        <v>0.75870000000000004</v>
      </c>
      <c r="CW97" s="16">
        <v>0.75749999999999995</v>
      </c>
      <c r="CX97" s="16">
        <v>0.75629999999999997</v>
      </c>
      <c r="CY97" s="16">
        <v>0.75629999999999997</v>
      </c>
      <c r="CZ97" s="16">
        <v>0.75629999999999997</v>
      </c>
      <c r="DA97" s="16">
        <v>0.75629999999999997</v>
      </c>
      <c r="DB97" s="16">
        <v>0.75629999999999997</v>
      </c>
      <c r="DC97" s="16">
        <v>0.75629999999999997</v>
      </c>
      <c r="DD97" s="16">
        <v>0.75629999999999997</v>
      </c>
      <c r="DE97" s="16">
        <v>0.75629999999999997</v>
      </c>
      <c r="DF97" s="16">
        <v>0.75629999999999997</v>
      </c>
      <c r="DG97" s="16">
        <v>0.75629999999999997</v>
      </c>
      <c r="DH97" s="16">
        <v>0.75629999999999997</v>
      </c>
      <c r="DI97" s="16">
        <v>0.75629999999999997</v>
      </c>
      <c r="DJ97" s="16">
        <v>0.75629999999999997</v>
      </c>
      <c r="DK97" s="16">
        <v>0.75629999999999997</v>
      </c>
      <c r="DL97" s="16">
        <v>0.75629999999999997</v>
      </c>
      <c r="DM97" s="16">
        <v>0.75629999999999997</v>
      </c>
      <c r="DN97" s="16">
        <v>0.75629999999999997</v>
      </c>
      <c r="DO97" s="16">
        <v>0.75629999999999997</v>
      </c>
      <c r="DP97" s="16">
        <v>0.75629999999999997</v>
      </c>
      <c r="DQ97" s="16">
        <v>0.75629999999999997</v>
      </c>
      <c r="DR97" s="16">
        <v>0.75629999999999997</v>
      </c>
      <c r="DS97" s="16">
        <v>0.75629999999999997</v>
      </c>
      <c r="DT97" s="16">
        <v>0.75629999999999997</v>
      </c>
      <c r="DU97" s="16">
        <v>0.75629999999999997</v>
      </c>
      <c r="DV97" s="16">
        <v>0.75629999999999997</v>
      </c>
      <c r="DW97" s="16">
        <v>0.75629999999999997</v>
      </c>
      <c r="DX97" s="16">
        <v>0.75629999999999997</v>
      </c>
      <c r="DY97" s="16">
        <v>0.75629999999999997</v>
      </c>
      <c r="DZ97" s="16">
        <v>0.75629999999999997</v>
      </c>
      <c r="EA97" s="16">
        <v>0.75629999999999997</v>
      </c>
      <c r="EB97" s="16">
        <v>0.75629999999999997</v>
      </c>
      <c r="EC97" s="16">
        <v>0.75629999999999997</v>
      </c>
      <c r="ED97" s="16">
        <v>0.75629999999999997</v>
      </c>
      <c r="EE97" s="16">
        <v>0.75629999999999997</v>
      </c>
      <c r="EF97" s="16">
        <v>0.75629999999999997</v>
      </c>
      <c r="EG97" s="16">
        <v>0.75629999999999997</v>
      </c>
      <c r="EH97" s="16">
        <v>0.75629999999999997</v>
      </c>
      <c r="EI97" s="16">
        <v>0.75629999999999997</v>
      </c>
      <c r="EJ97" s="16">
        <v>0.75629999999999997</v>
      </c>
      <c r="EK97" s="16">
        <v>0.75629999999999997</v>
      </c>
      <c r="EL97" s="16">
        <v>0.75629999999999997</v>
      </c>
      <c r="EM97" s="16">
        <v>0.75629999999999997</v>
      </c>
      <c r="EN97" s="16">
        <v>0.75629999999999997</v>
      </c>
      <c r="EO97" s="16">
        <v>0.75629999999999997</v>
      </c>
      <c r="EP97" s="16">
        <v>0.75629999999999997</v>
      </c>
      <c r="EQ97" s="16">
        <v>0.75629999999999997</v>
      </c>
      <c r="ER97" s="16">
        <v>0.75629999999999997</v>
      </c>
      <c r="ES97" s="16">
        <v>0.75629999999999997</v>
      </c>
      <c r="ET97" s="16">
        <v>0.75629999999999997</v>
      </c>
      <c r="EU97" s="16">
        <v>0.75629999999999997</v>
      </c>
      <c r="EV97" s="16">
        <v>0.75629999999999997</v>
      </c>
      <c r="EW97" s="16">
        <v>0.75629999999999997</v>
      </c>
      <c r="EX97" s="16">
        <v>0.75629999999999997</v>
      </c>
      <c r="EY97" s="16">
        <v>0.75629999999999997</v>
      </c>
      <c r="EZ97" s="16">
        <v>0.75629999999999997</v>
      </c>
      <c r="FA97" s="16">
        <v>0.75629999999999997</v>
      </c>
      <c r="FB97" s="16">
        <v>0.75629999999999997</v>
      </c>
      <c r="FC97" s="16">
        <v>0.75629999999999997</v>
      </c>
      <c r="FD97" s="16">
        <v>0.75629999999999997</v>
      </c>
      <c r="FE97" s="16">
        <v>0.75629999999999997</v>
      </c>
      <c r="FF97" s="16">
        <v>0.75629999999999997</v>
      </c>
      <c r="FG97" s="16">
        <v>0.75629999999999997</v>
      </c>
      <c r="FH97" s="16">
        <v>0.75629999999999997</v>
      </c>
      <c r="FI97" s="16">
        <v>0.75629999999999997</v>
      </c>
      <c r="FJ97" s="16">
        <v>0.75629999999999997</v>
      </c>
      <c r="FK97" s="16">
        <v>0.75629999999999997</v>
      </c>
      <c r="FL97" s="16">
        <v>0.75629999999999997</v>
      </c>
      <c r="FM97" s="16">
        <v>0.75629999999999997</v>
      </c>
      <c r="FN97" s="16">
        <v>0.75629999999999997</v>
      </c>
      <c r="FO97" s="16">
        <v>0.75629999999999997</v>
      </c>
      <c r="FP97" s="16">
        <v>0.75629999999999997</v>
      </c>
      <c r="FQ97" s="16">
        <v>0.75629999999999997</v>
      </c>
      <c r="FR97" s="16">
        <v>0.75629999999999997</v>
      </c>
      <c r="FS97" s="16">
        <v>0.75629999999999997</v>
      </c>
      <c r="FT97" s="16">
        <v>0.75629999999999997</v>
      </c>
      <c r="FU97" s="16">
        <v>0.75629999999999997</v>
      </c>
      <c r="FV97" s="16">
        <v>0.75629999999999997</v>
      </c>
      <c r="FW97" s="16">
        <v>0.75629999999999997</v>
      </c>
      <c r="FX97" s="16">
        <v>0.75629999999999997</v>
      </c>
      <c r="FY97" s="16">
        <v>0.75629999999999997</v>
      </c>
      <c r="FZ97" s="16">
        <v>0.75629999999999997</v>
      </c>
      <c r="GA97" s="16">
        <v>0.75629999999999997</v>
      </c>
      <c r="GB97" s="16">
        <v>0.75629999999999997</v>
      </c>
      <c r="GC97" s="16">
        <v>0.75629999999999997</v>
      </c>
      <c r="GD97" s="16">
        <v>0.75629999999999997</v>
      </c>
      <c r="GE97" s="16">
        <v>0.75629999999999997</v>
      </c>
      <c r="GF97" s="16">
        <v>0.75629999999999997</v>
      </c>
      <c r="GG97" s="16">
        <v>0.75629999999999997</v>
      </c>
      <c r="GH97" s="16">
        <v>0.75629999999999997</v>
      </c>
      <c r="GI97" s="16">
        <v>0.75629999999999997</v>
      </c>
      <c r="GJ97" s="16">
        <v>0.75629999999999997</v>
      </c>
      <c r="GK97" s="16">
        <v>0.75629999999999997</v>
      </c>
      <c r="GL97" s="16">
        <v>0.75629999999999997</v>
      </c>
      <c r="GM97" s="16">
        <v>0.75629999999999997</v>
      </c>
      <c r="GN97" s="16">
        <v>0.75629999999999997</v>
      </c>
      <c r="GO97" s="16">
        <v>0.75629999999999997</v>
      </c>
      <c r="GP97" s="16">
        <v>0.75629999999999997</v>
      </c>
      <c r="GQ97" s="16">
        <v>0.75629999999999997</v>
      </c>
    </row>
    <row r="98" spans="1:199" x14ac:dyDescent="0.2">
      <c r="A98" s="16">
        <v>97</v>
      </c>
      <c r="B98" s="16">
        <v>1</v>
      </c>
      <c r="C98" s="16">
        <v>1</v>
      </c>
      <c r="D98" s="16">
        <v>1</v>
      </c>
      <c r="E98" s="16">
        <v>1</v>
      </c>
      <c r="F98" s="16">
        <v>0.9919</v>
      </c>
      <c r="G98" s="16">
        <v>1.0832999999999999</v>
      </c>
      <c r="H98" s="16">
        <v>1.0767</v>
      </c>
      <c r="I98" s="16">
        <v>1.0321</v>
      </c>
      <c r="J98" s="16">
        <v>1.0081</v>
      </c>
      <c r="K98" s="16">
        <v>0.9849</v>
      </c>
      <c r="L98" s="16">
        <v>0.96230000000000004</v>
      </c>
      <c r="M98" s="16">
        <v>0.95909999999999995</v>
      </c>
      <c r="N98" s="16">
        <v>0.95589999999999997</v>
      </c>
      <c r="O98" s="16">
        <v>0.95289999999999997</v>
      </c>
      <c r="P98" s="16">
        <v>0.94979999999999998</v>
      </c>
      <c r="Q98" s="16">
        <v>0.9466</v>
      </c>
      <c r="R98" s="16">
        <v>0.94320000000000004</v>
      </c>
      <c r="S98" s="16">
        <v>0.93979999999999997</v>
      </c>
      <c r="T98" s="16">
        <v>0.93610000000000004</v>
      </c>
      <c r="U98" s="16">
        <v>0.93210000000000004</v>
      </c>
      <c r="V98" s="16">
        <v>0.92810000000000004</v>
      </c>
      <c r="W98" s="16">
        <v>0.9244</v>
      </c>
      <c r="X98" s="16">
        <v>0.92090000000000005</v>
      </c>
      <c r="Y98" s="16">
        <v>0.91759999999999997</v>
      </c>
      <c r="Z98" s="16">
        <v>0.91459999999999997</v>
      </c>
      <c r="AA98" s="16">
        <v>0.91180000000000005</v>
      </c>
      <c r="AB98" s="16">
        <v>0.90910000000000002</v>
      </c>
      <c r="AC98" s="16">
        <v>0.90649999999999997</v>
      </c>
      <c r="AD98" s="16">
        <v>0.90400000000000003</v>
      </c>
      <c r="AE98" s="16">
        <v>0.90159999999999996</v>
      </c>
      <c r="AF98" s="16">
        <v>0.89910000000000001</v>
      </c>
      <c r="AG98" s="16">
        <v>0.89670000000000005</v>
      </c>
      <c r="AH98" s="16">
        <v>0.89429999999999998</v>
      </c>
      <c r="AI98" s="16">
        <v>0.89200000000000002</v>
      </c>
      <c r="AJ98" s="16">
        <v>0.88959999999999995</v>
      </c>
      <c r="AK98" s="16">
        <v>0.88729999999999998</v>
      </c>
      <c r="AL98" s="16">
        <v>0.8851</v>
      </c>
      <c r="AM98" s="16">
        <v>0.88280000000000003</v>
      </c>
      <c r="AN98" s="16">
        <v>0.88060000000000005</v>
      </c>
      <c r="AO98" s="16">
        <v>0.87839999999999996</v>
      </c>
      <c r="AP98" s="16">
        <v>0.87619999999999998</v>
      </c>
      <c r="AQ98" s="16">
        <v>0.87409999999999999</v>
      </c>
      <c r="AR98" s="16">
        <v>0.872</v>
      </c>
      <c r="AS98" s="16">
        <v>0.86990000000000001</v>
      </c>
      <c r="AT98" s="16">
        <v>0.86780000000000002</v>
      </c>
      <c r="AU98" s="16">
        <v>0.86580000000000001</v>
      </c>
      <c r="AV98" s="16">
        <v>0.86380000000000001</v>
      </c>
      <c r="AW98" s="16">
        <v>0.86180000000000001</v>
      </c>
      <c r="AX98" s="16">
        <v>0.85980000000000001</v>
      </c>
      <c r="AY98" s="16">
        <v>0.8579</v>
      </c>
      <c r="AZ98" s="16">
        <v>0.85589999999999999</v>
      </c>
      <c r="BA98" s="16">
        <v>0.85399999999999998</v>
      </c>
      <c r="BB98" s="16">
        <v>0.85219999999999996</v>
      </c>
      <c r="BC98" s="16">
        <v>0.85029999999999994</v>
      </c>
      <c r="BD98" s="16">
        <v>0.84850000000000003</v>
      </c>
      <c r="BE98" s="16">
        <v>0.84660000000000002</v>
      </c>
      <c r="BF98" s="16">
        <v>0.84489999999999998</v>
      </c>
      <c r="BG98" s="16">
        <v>0.84309999999999996</v>
      </c>
      <c r="BH98" s="16">
        <v>0.84130000000000005</v>
      </c>
      <c r="BI98" s="16">
        <v>0.83960000000000001</v>
      </c>
      <c r="BJ98" s="16">
        <v>0.83789999999999998</v>
      </c>
      <c r="BK98" s="16">
        <v>0.83620000000000005</v>
      </c>
      <c r="BL98" s="16">
        <v>0.83460000000000001</v>
      </c>
      <c r="BM98" s="16">
        <v>0.83289999999999997</v>
      </c>
      <c r="BN98" s="16">
        <v>0.83130000000000004</v>
      </c>
      <c r="BO98" s="16">
        <v>0.82969999999999999</v>
      </c>
      <c r="BP98" s="16">
        <v>0.82809999999999995</v>
      </c>
      <c r="BQ98" s="16">
        <v>0.82650000000000001</v>
      </c>
      <c r="BR98" s="16">
        <v>0.82499999999999996</v>
      </c>
      <c r="BS98" s="16">
        <v>0.82340000000000002</v>
      </c>
      <c r="BT98" s="16">
        <v>0.82189999999999996</v>
      </c>
      <c r="BU98" s="16">
        <v>0.82040000000000002</v>
      </c>
      <c r="BV98" s="16">
        <v>0.81899999999999995</v>
      </c>
      <c r="BW98" s="16">
        <v>0.8175</v>
      </c>
      <c r="BX98" s="16">
        <v>0.81610000000000005</v>
      </c>
      <c r="BY98" s="16">
        <v>0.81459999999999999</v>
      </c>
      <c r="BZ98" s="16">
        <v>0.81320000000000003</v>
      </c>
      <c r="CA98" s="16">
        <v>0.81189999999999996</v>
      </c>
      <c r="CB98" s="16">
        <v>0.8105</v>
      </c>
      <c r="CC98" s="16">
        <v>0.80910000000000004</v>
      </c>
      <c r="CD98" s="16">
        <v>0.80779999999999996</v>
      </c>
      <c r="CE98" s="16">
        <v>0.80649999999999999</v>
      </c>
      <c r="CF98" s="16">
        <v>0.80520000000000003</v>
      </c>
      <c r="CG98" s="16">
        <v>0.80389999999999995</v>
      </c>
      <c r="CH98" s="16">
        <v>0.80259999999999998</v>
      </c>
      <c r="CI98" s="16">
        <v>0.80130000000000001</v>
      </c>
      <c r="CJ98" s="16">
        <v>0.80010000000000003</v>
      </c>
      <c r="CK98" s="16">
        <v>0.79890000000000005</v>
      </c>
      <c r="CL98" s="16">
        <v>0.79759999999999998</v>
      </c>
      <c r="CM98" s="16">
        <v>0.7964</v>
      </c>
      <c r="CN98" s="16">
        <v>0.79530000000000001</v>
      </c>
      <c r="CO98" s="16">
        <v>0.79410000000000003</v>
      </c>
      <c r="CP98" s="16">
        <v>0.79290000000000005</v>
      </c>
      <c r="CQ98" s="16">
        <v>0.79179999999999995</v>
      </c>
      <c r="CR98" s="16">
        <v>0.79069999999999996</v>
      </c>
      <c r="CS98" s="16">
        <v>0.78949999999999998</v>
      </c>
      <c r="CT98" s="16">
        <v>0.78839999999999999</v>
      </c>
      <c r="CU98" s="16">
        <v>0.7873</v>
      </c>
      <c r="CV98" s="16">
        <v>0.7863</v>
      </c>
      <c r="CW98" s="16">
        <v>0.78520000000000001</v>
      </c>
      <c r="CX98" s="16">
        <v>0.78420000000000001</v>
      </c>
      <c r="CY98" s="16">
        <v>0.78420000000000001</v>
      </c>
      <c r="CZ98" s="16">
        <v>0.78420000000000001</v>
      </c>
      <c r="DA98" s="16">
        <v>0.78420000000000001</v>
      </c>
      <c r="DB98" s="16">
        <v>0.78420000000000001</v>
      </c>
      <c r="DC98" s="16">
        <v>0.78420000000000001</v>
      </c>
      <c r="DD98" s="16">
        <v>0.78420000000000001</v>
      </c>
      <c r="DE98" s="16">
        <v>0.78420000000000001</v>
      </c>
      <c r="DF98" s="16">
        <v>0.78420000000000001</v>
      </c>
      <c r="DG98" s="16">
        <v>0.78420000000000001</v>
      </c>
      <c r="DH98" s="16">
        <v>0.78420000000000001</v>
      </c>
      <c r="DI98" s="16">
        <v>0.78420000000000001</v>
      </c>
      <c r="DJ98" s="16">
        <v>0.78420000000000001</v>
      </c>
      <c r="DK98" s="16">
        <v>0.78420000000000001</v>
      </c>
      <c r="DL98" s="16">
        <v>0.78420000000000001</v>
      </c>
      <c r="DM98" s="16">
        <v>0.78420000000000001</v>
      </c>
      <c r="DN98" s="16">
        <v>0.78420000000000001</v>
      </c>
      <c r="DO98" s="16">
        <v>0.78420000000000001</v>
      </c>
      <c r="DP98" s="16">
        <v>0.78420000000000001</v>
      </c>
      <c r="DQ98" s="16">
        <v>0.78420000000000001</v>
      </c>
      <c r="DR98" s="16">
        <v>0.78420000000000001</v>
      </c>
      <c r="DS98" s="16">
        <v>0.78420000000000001</v>
      </c>
      <c r="DT98" s="16">
        <v>0.78420000000000001</v>
      </c>
      <c r="DU98" s="16">
        <v>0.78420000000000001</v>
      </c>
      <c r="DV98" s="16">
        <v>0.78420000000000001</v>
      </c>
      <c r="DW98" s="16">
        <v>0.78420000000000001</v>
      </c>
      <c r="DX98" s="16">
        <v>0.78420000000000001</v>
      </c>
      <c r="DY98" s="16">
        <v>0.78420000000000001</v>
      </c>
      <c r="DZ98" s="16">
        <v>0.78420000000000001</v>
      </c>
      <c r="EA98" s="16">
        <v>0.78420000000000001</v>
      </c>
      <c r="EB98" s="16">
        <v>0.78420000000000001</v>
      </c>
      <c r="EC98" s="16">
        <v>0.78420000000000001</v>
      </c>
      <c r="ED98" s="16">
        <v>0.78420000000000001</v>
      </c>
      <c r="EE98" s="16">
        <v>0.78420000000000001</v>
      </c>
      <c r="EF98" s="16">
        <v>0.78420000000000001</v>
      </c>
      <c r="EG98" s="16">
        <v>0.78420000000000001</v>
      </c>
      <c r="EH98" s="16">
        <v>0.78420000000000001</v>
      </c>
      <c r="EI98" s="16">
        <v>0.78420000000000001</v>
      </c>
      <c r="EJ98" s="16">
        <v>0.78420000000000001</v>
      </c>
      <c r="EK98" s="16">
        <v>0.78420000000000001</v>
      </c>
      <c r="EL98" s="16">
        <v>0.78420000000000001</v>
      </c>
      <c r="EM98" s="16">
        <v>0.78420000000000001</v>
      </c>
      <c r="EN98" s="16">
        <v>0.78420000000000001</v>
      </c>
      <c r="EO98" s="16">
        <v>0.78420000000000001</v>
      </c>
      <c r="EP98" s="16">
        <v>0.78420000000000001</v>
      </c>
      <c r="EQ98" s="16">
        <v>0.78420000000000001</v>
      </c>
      <c r="ER98" s="16">
        <v>0.78420000000000001</v>
      </c>
      <c r="ES98" s="16">
        <v>0.78420000000000001</v>
      </c>
      <c r="ET98" s="16">
        <v>0.78420000000000001</v>
      </c>
      <c r="EU98" s="16">
        <v>0.78420000000000001</v>
      </c>
      <c r="EV98" s="16">
        <v>0.78420000000000001</v>
      </c>
      <c r="EW98" s="16">
        <v>0.78420000000000001</v>
      </c>
      <c r="EX98" s="16">
        <v>0.78420000000000001</v>
      </c>
      <c r="EY98" s="16">
        <v>0.78420000000000001</v>
      </c>
      <c r="EZ98" s="16">
        <v>0.78420000000000001</v>
      </c>
      <c r="FA98" s="16">
        <v>0.78420000000000001</v>
      </c>
      <c r="FB98" s="16">
        <v>0.78420000000000001</v>
      </c>
      <c r="FC98" s="16">
        <v>0.78420000000000001</v>
      </c>
      <c r="FD98" s="16">
        <v>0.78420000000000001</v>
      </c>
      <c r="FE98" s="16">
        <v>0.78420000000000001</v>
      </c>
      <c r="FF98" s="16">
        <v>0.78420000000000001</v>
      </c>
      <c r="FG98" s="16">
        <v>0.78420000000000001</v>
      </c>
      <c r="FH98" s="16">
        <v>0.78420000000000001</v>
      </c>
      <c r="FI98" s="16">
        <v>0.78420000000000001</v>
      </c>
      <c r="FJ98" s="16">
        <v>0.78420000000000001</v>
      </c>
      <c r="FK98" s="16">
        <v>0.78420000000000001</v>
      </c>
      <c r="FL98" s="16">
        <v>0.78420000000000001</v>
      </c>
      <c r="FM98" s="16">
        <v>0.78420000000000001</v>
      </c>
      <c r="FN98" s="16">
        <v>0.78420000000000001</v>
      </c>
      <c r="FO98" s="16">
        <v>0.78420000000000001</v>
      </c>
      <c r="FP98" s="16">
        <v>0.78420000000000001</v>
      </c>
      <c r="FQ98" s="16">
        <v>0.78420000000000001</v>
      </c>
      <c r="FR98" s="16">
        <v>0.78420000000000001</v>
      </c>
      <c r="FS98" s="16">
        <v>0.78420000000000001</v>
      </c>
      <c r="FT98" s="16">
        <v>0.78420000000000001</v>
      </c>
      <c r="FU98" s="16">
        <v>0.78420000000000001</v>
      </c>
      <c r="FV98" s="16">
        <v>0.78420000000000001</v>
      </c>
      <c r="FW98" s="16">
        <v>0.78420000000000001</v>
      </c>
      <c r="FX98" s="16">
        <v>0.78420000000000001</v>
      </c>
      <c r="FY98" s="16">
        <v>0.78420000000000001</v>
      </c>
      <c r="FZ98" s="16">
        <v>0.78420000000000001</v>
      </c>
      <c r="GA98" s="16">
        <v>0.78420000000000001</v>
      </c>
      <c r="GB98" s="16">
        <v>0.78420000000000001</v>
      </c>
      <c r="GC98" s="16">
        <v>0.78420000000000001</v>
      </c>
      <c r="GD98" s="16">
        <v>0.78420000000000001</v>
      </c>
      <c r="GE98" s="16">
        <v>0.78420000000000001</v>
      </c>
      <c r="GF98" s="16">
        <v>0.78420000000000001</v>
      </c>
      <c r="GG98" s="16">
        <v>0.78420000000000001</v>
      </c>
      <c r="GH98" s="16">
        <v>0.78420000000000001</v>
      </c>
      <c r="GI98" s="16">
        <v>0.78420000000000001</v>
      </c>
      <c r="GJ98" s="16">
        <v>0.78420000000000001</v>
      </c>
      <c r="GK98" s="16">
        <v>0.78420000000000001</v>
      </c>
      <c r="GL98" s="16">
        <v>0.78420000000000001</v>
      </c>
      <c r="GM98" s="16">
        <v>0.78420000000000001</v>
      </c>
      <c r="GN98" s="16">
        <v>0.78420000000000001</v>
      </c>
      <c r="GO98" s="16">
        <v>0.78420000000000001</v>
      </c>
      <c r="GP98" s="16">
        <v>0.78420000000000001</v>
      </c>
      <c r="GQ98" s="16">
        <v>0.78420000000000001</v>
      </c>
    </row>
    <row r="99" spans="1:199" x14ac:dyDescent="0.2">
      <c r="A99" s="16">
        <v>98</v>
      </c>
      <c r="B99" s="16">
        <v>1</v>
      </c>
      <c r="C99" s="16">
        <v>1</v>
      </c>
      <c r="D99" s="16">
        <v>1</v>
      </c>
      <c r="E99" s="16">
        <v>1</v>
      </c>
      <c r="F99" s="16">
        <v>0.9929</v>
      </c>
      <c r="G99" s="16">
        <v>1.0854999999999999</v>
      </c>
      <c r="H99" s="16">
        <v>1.0797000000000001</v>
      </c>
      <c r="I99" s="16">
        <v>1.0357000000000001</v>
      </c>
      <c r="J99" s="16">
        <v>1.0122</v>
      </c>
      <c r="K99" s="16">
        <v>0.98939999999999995</v>
      </c>
      <c r="L99" s="16">
        <v>0.96709999999999996</v>
      </c>
      <c r="M99" s="16">
        <v>0.96430000000000005</v>
      </c>
      <c r="N99" s="16">
        <v>0.96160000000000001</v>
      </c>
      <c r="O99" s="16">
        <v>0.95889999999999997</v>
      </c>
      <c r="P99" s="16">
        <v>0.95620000000000005</v>
      </c>
      <c r="Q99" s="16">
        <v>0.95340000000000003</v>
      </c>
      <c r="R99" s="16">
        <v>0.95050000000000001</v>
      </c>
      <c r="S99" s="16">
        <v>0.94750000000000001</v>
      </c>
      <c r="T99" s="16">
        <v>0.94430000000000003</v>
      </c>
      <c r="U99" s="16">
        <v>0.94079999999999997</v>
      </c>
      <c r="V99" s="16">
        <v>0.93730000000000002</v>
      </c>
      <c r="W99" s="16">
        <v>0.93410000000000004</v>
      </c>
      <c r="X99" s="16">
        <v>0.93100000000000005</v>
      </c>
      <c r="Y99" s="16">
        <v>0.92820000000000003</v>
      </c>
      <c r="Z99" s="16">
        <v>0.92549999999999999</v>
      </c>
      <c r="AA99" s="16">
        <v>0.92310000000000003</v>
      </c>
      <c r="AB99" s="16">
        <v>0.92069999999999996</v>
      </c>
      <c r="AC99" s="16">
        <v>0.91849999999999998</v>
      </c>
      <c r="AD99" s="16">
        <v>0.9163</v>
      </c>
      <c r="AE99" s="16">
        <v>0.91420000000000001</v>
      </c>
      <c r="AF99" s="16">
        <v>0.91210000000000002</v>
      </c>
      <c r="AG99" s="16">
        <v>0.91</v>
      </c>
      <c r="AH99" s="16">
        <v>0.90790000000000004</v>
      </c>
      <c r="AI99" s="16">
        <v>0.90580000000000005</v>
      </c>
      <c r="AJ99" s="16">
        <v>0.90380000000000005</v>
      </c>
      <c r="AK99" s="16">
        <v>0.90180000000000005</v>
      </c>
      <c r="AL99" s="16">
        <v>0.89980000000000004</v>
      </c>
      <c r="AM99" s="16">
        <v>0.89780000000000004</v>
      </c>
      <c r="AN99" s="16">
        <v>0.89590000000000003</v>
      </c>
      <c r="AO99" s="16">
        <v>0.89400000000000002</v>
      </c>
      <c r="AP99" s="16">
        <v>0.8921</v>
      </c>
      <c r="AQ99" s="16">
        <v>0.89019999999999999</v>
      </c>
      <c r="AR99" s="16">
        <v>0.88839999999999997</v>
      </c>
      <c r="AS99" s="16">
        <v>0.88660000000000005</v>
      </c>
      <c r="AT99" s="16">
        <v>0.88480000000000003</v>
      </c>
      <c r="AU99" s="16">
        <v>0.88300000000000001</v>
      </c>
      <c r="AV99" s="16">
        <v>0.88119999999999998</v>
      </c>
      <c r="AW99" s="16">
        <v>0.87949999999999995</v>
      </c>
      <c r="AX99" s="16">
        <v>0.87780000000000002</v>
      </c>
      <c r="AY99" s="16">
        <v>0.87609999999999999</v>
      </c>
      <c r="AZ99" s="16">
        <v>0.87439999999999996</v>
      </c>
      <c r="BA99" s="16">
        <v>0.87270000000000003</v>
      </c>
      <c r="BB99" s="16">
        <v>0.87109999999999999</v>
      </c>
      <c r="BC99" s="16">
        <v>0.86950000000000005</v>
      </c>
      <c r="BD99" s="16">
        <v>0.8679</v>
      </c>
      <c r="BE99" s="16">
        <v>0.86629999999999996</v>
      </c>
      <c r="BF99" s="16">
        <v>0.86480000000000001</v>
      </c>
      <c r="BG99" s="16">
        <v>0.86319999999999997</v>
      </c>
      <c r="BH99" s="16">
        <v>0.86170000000000002</v>
      </c>
      <c r="BI99" s="16">
        <v>0.86019999999999996</v>
      </c>
      <c r="BJ99" s="16">
        <v>0.85870000000000002</v>
      </c>
      <c r="BK99" s="16">
        <v>0.85719999999999996</v>
      </c>
      <c r="BL99" s="16">
        <v>0.85580000000000001</v>
      </c>
      <c r="BM99" s="16">
        <v>0.85429999999999995</v>
      </c>
      <c r="BN99" s="16">
        <v>0.85289999999999999</v>
      </c>
      <c r="BO99" s="16">
        <v>0.85150000000000003</v>
      </c>
      <c r="BP99" s="16">
        <v>0.85009999999999997</v>
      </c>
      <c r="BQ99" s="16">
        <v>0.8488</v>
      </c>
      <c r="BR99" s="16">
        <v>0.84740000000000004</v>
      </c>
      <c r="BS99" s="16">
        <v>0.84609999999999996</v>
      </c>
      <c r="BT99" s="16">
        <v>0.8448</v>
      </c>
      <c r="BU99" s="16">
        <v>0.84350000000000003</v>
      </c>
      <c r="BV99" s="16">
        <v>0.84219999999999995</v>
      </c>
      <c r="BW99" s="16">
        <v>0.84089999999999998</v>
      </c>
      <c r="BX99" s="16">
        <v>0.8397</v>
      </c>
      <c r="BY99" s="16">
        <v>0.83840000000000003</v>
      </c>
      <c r="BZ99" s="16">
        <v>0.83720000000000006</v>
      </c>
      <c r="CA99" s="16">
        <v>0.83599999999999997</v>
      </c>
      <c r="CB99" s="16">
        <v>0.83479999999999999</v>
      </c>
      <c r="CC99" s="16">
        <v>0.83360000000000001</v>
      </c>
      <c r="CD99" s="16">
        <v>0.83240000000000003</v>
      </c>
      <c r="CE99" s="16">
        <v>0.83130000000000004</v>
      </c>
      <c r="CF99" s="16">
        <v>0.83009999999999995</v>
      </c>
      <c r="CG99" s="16">
        <v>0.82899999999999996</v>
      </c>
      <c r="CH99" s="16">
        <v>0.82789999999999997</v>
      </c>
      <c r="CI99" s="16">
        <v>0.82679999999999998</v>
      </c>
      <c r="CJ99" s="16">
        <v>0.82569999999999999</v>
      </c>
      <c r="CK99" s="16">
        <v>0.8246</v>
      </c>
      <c r="CL99" s="16">
        <v>0.8236</v>
      </c>
      <c r="CM99" s="16">
        <v>0.82250000000000001</v>
      </c>
      <c r="CN99" s="16">
        <v>0.82150000000000001</v>
      </c>
      <c r="CO99" s="16">
        <v>0.82050000000000001</v>
      </c>
      <c r="CP99" s="16">
        <v>0.81950000000000001</v>
      </c>
      <c r="CQ99" s="16">
        <v>0.81850000000000001</v>
      </c>
      <c r="CR99" s="16">
        <v>0.8175</v>
      </c>
      <c r="CS99" s="16">
        <v>0.8165</v>
      </c>
      <c r="CT99" s="16">
        <v>0.81559999999999999</v>
      </c>
      <c r="CU99" s="16">
        <v>0.81459999999999999</v>
      </c>
      <c r="CV99" s="16">
        <v>0.81369999999999998</v>
      </c>
      <c r="CW99" s="16">
        <v>0.81279999999999997</v>
      </c>
      <c r="CX99" s="16">
        <v>0.81179999999999997</v>
      </c>
      <c r="CY99" s="16">
        <v>0.81179999999999997</v>
      </c>
      <c r="CZ99" s="16">
        <v>0.81179999999999997</v>
      </c>
      <c r="DA99" s="16">
        <v>0.81179999999999997</v>
      </c>
      <c r="DB99" s="16">
        <v>0.81179999999999997</v>
      </c>
      <c r="DC99" s="16">
        <v>0.81179999999999997</v>
      </c>
      <c r="DD99" s="16">
        <v>0.81179999999999997</v>
      </c>
      <c r="DE99" s="16">
        <v>0.81179999999999997</v>
      </c>
      <c r="DF99" s="16">
        <v>0.81179999999999997</v>
      </c>
      <c r="DG99" s="16">
        <v>0.81179999999999997</v>
      </c>
      <c r="DH99" s="16">
        <v>0.81179999999999997</v>
      </c>
      <c r="DI99" s="16">
        <v>0.81179999999999997</v>
      </c>
      <c r="DJ99" s="16">
        <v>0.81179999999999997</v>
      </c>
      <c r="DK99" s="16">
        <v>0.81179999999999997</v>
      </c>
      <c r="DL99" s="16">
        <v>0.81179999999999997</v>
      </c>
      <c r="DM99" s="16">
        <v>0.81179999999999997</v>
      </c>
      <c r="DN99" s="16">
        <v>0.81179999999999997</v>
      </c>
      <c r="DO99" s="16">
        <v>0.81179999999999997</v>
      </c>
      <c r="DP99" s="16">
        <v>0.81179999999999997</v>
      </c>
      <c r="DQ99" s="16">
        <v>0.81179999999999997</v>
      </c>
      <c r="DR99" s="16">
        <v>0.81179999999999997</v>
      </c>
      <c r="DS99" s="16">
        <v>0.81179999999999997</v>
      </c>
      <c r="DT99" s="16">
        <v>0.81179999999999997</v>
      </c>
      <c r="DU99" s="16">
        <v>0.81179999999999997</v>
      </c>
      <c r="DV99" s="16">
        <v>0.81179999999999997</v>
      </c>
      <c r="DW99" s="16">
        <v>0.81179999999999997</v>
      </c>
      <c r="DX99" s="16">
        <v>0.81179999999999997</v>
      </c>
      <c r="DY99" s="16">
        <v>0.81179999999999997</v>
      </c>
      <c r="DZ99" s="16">
        <v>0.81179999999999997</v>
      </c>
      <c r="EA99" s="16">
        <v>0.81179999999999997</v>
      </c>
      <c r="EB99" s="16">
        <v>0.81179999999999997</v>
      </c>
      <c r="EC99" s="16">
        <v>0.81179999999999997</v>
      </c>
      <c r="ED99" s="16">
        <v>0.81179999999999997</v>
      </c>
      <c r="EE99" s="16">
        <v>0.81179999999999997</v>
      </c>
      <c r="EF99" s="16">
        <v>0.81179999999999997</v>
      </c>
      <c r="EG99" s="16">
        <v>0.81179999999999997</v>
      </c>
      <c r="EH99" s="16">
        <v>0.81179999999999997</v>
      </c>
      <c r="EI99" s="16">
        <v>0.81179999999999997</v>
      </c>
      <c r="EJ99" s="16">
        <v>0.81179999999999997</v>
      </c>
      <c r="EK99" s="16">
        <v>0.81179999999999997</v>
      </c>
      <c r="EL99" s="16">
        <v>0.81179999999999997</v>
      </c>
      <c r="EM99" s="16">
        <v>0.81179999999999997</v>
      </c>
      <c r="EN99" s="16">
        <v>0.81179999999999997</v>
      </c>
      <c r="EO99" s="16">
        <v>0.81179999999999997</v>
      </c>
      <c r="EP99" s="16">
        <v>0.81179999999999997</v>
      </c>
      <c r="EQ99" s="16">
        <v>0.81179999999999997</v>
      </c>
      <c r="ER99" s="16">
        <v>0.81179999999999997</v>
      </c>
      <c r="ES99" s="16">
        <v>0.81179999999999997</v>
      </c>
      <c r="ET99" s="16">
        <v>0.81179999999999997</v>
      </c>
      <c r="EU99" s="16">
        <v>0.81179999999999997</v>
      </c>
      <c r="EV99" s="16">
        <v>0.81179999999999997</v>
      </c>
      <c r="EW99" s="16">
        <v>0.81179999999999997</v>
      </c>
      <c r="EX99" s="16">
        <v>0.81179999999999997</v>
      </c>
      <c r="EY99" s="16">
        <v>0.81179999999999997</v>
      </c>
      <c r="EZ99" s="16">
        <v>0.81179999999999997</v>
      </c>
      <c r="FA99" s="16">
        <v>0.81179999999999997</v>
      </c>
      <c r="FB99" s="16">
        <v>0.81179999999999997</v>
      </c>
      <c r="FC99" s="16">
        <v>0.81179999999999997</v>
      </c>
      <c r="FD99" s="16">
        <v>0.81179999999999997</v>
      </c>
      <c r="FE99" s="16">
        <v>0.81179999999999997</v>
      </c>
      <c r="FF99" s="16">
        <v>0.81179999999999997</v>
      </c>
      <c r="FG99" s="16">
        <v>0.81179999999999997</v>
      </c>
      <c r="FH99" s="16">
        <v>0.81179999999999997</v>
      </c>
      <c r="FI99" s="16">
        <v>0.81179999999999997</v>
      </c>
      <c r="FJ99" s="16">
        <v>0.81179999999999997</v>
      </c>
      <c r="FK99" s="16">
        <v>0.81179999999999997</v>
      </c>
      <c r="FL99" s="16">
        <v>0.81179999999999997</v>
      </c>
      <c r="FM99" s="16">
        <v>0.81179999999999997</v>
      </c>
      <c r="FN99" s="16">
        <v>0.81179999999999997</v>
      </c>
      <c r="FO99" s="16">
        <v>0.81179999999999997</v>
      </c>
      <c r="FP99" s="16">
        <v>0.81179999999999997</v>
      </c>
      <c r="FQ99" s="16">
        <v>0.81179999999999997</v>
      </c>
      <c r="FR99" s="16">
        <v>0.81179999999999997</v>
      </c>
      <c r="FS99" s="16">
        <v>0.81179999999999997</v>
      </c>
      <c r="FT99" s="16">
        <v>0.81179999999999997</v>
      </c>
      <c r="FU99" s="16">
        <v>0.81179999999999997</v>
      </c>
      <c r="FV99" s="16">
        <v>0.81179999999999997</v>
      </c>
      <c r="FW99" s="16">
        <v>0.81179999999999997</v>
      </c>
      <c r="FX99" s="16">
        <v>0.81179999999999997</v>
      </c>
      <c r="FY99" s="16">
        <v>0.81179999999999997</v>
      </c>
      <c r="FZ99" s="16">
        <v>0.81179999999999997</v>
      </c>
      <c r="GA99" s="16">
        <v>0.81179999999999997</v>
      </c>
      <c r="GB99" s="16">
        <v>0.81179999999999997</v>
      </c>
      <c r="GC99" s="16">
        <v>0.81179999999999997</v>
      </c>
      <c r="GD99" s="16">
        <v>0.81179999999999997</v>
      </c>
      <c r="GE99" s="16">
        <v>0.81179999999999997</v>
      </c>
      <c r="GF99" s="16">
        <v>0.81179999999999997</v>
      </c>
      <c r="GG99" s="16">
        <v>0.81179999999999997</v>
      </c>
      <c r="GH99" s="16">
        <v>0.81179999999999997</v>
      </c>
      <c r="GI99" s="16">
        <v>0.81179999999999997</v>
      </c>
      <c r="GJ99" s="16">
        <v>0.81179999999999997</v>
      </c>
      <c r="GK99" s="16">
        <v>0.81179999999999997</v>
      </c>
      <c r="GL99" s="16">
        <v>0.81179999999999997</v>
      </c>
      <c r="GM99" s="16">
        <v>0.81179999999999997</v>
      </c>
      <c r="GN99" s="16">
        <v>0.81179999999999997</v>
      </c>
      <c r="GO99" s="16">
        <v>0.81179999999999997</v>
      </c>
      <c r="GP99" s="16">
        <v>0.81179999999999997</v>
      </c>
      <c r="GQ99" s="16">
        <v>0.81179999999999997</v>
      </c>
    </row>
    <row r="100" spans="1:199" x14ac:dyDescent="0.2">
      <c r="A100" s="16">
        <v>99</v>
      </c>
      <c r="B100" s="16">
        <v>1</v>
      </c>
      <c r="C100" s="16">
        <v>1</v>
      </c>
      <c r="D100" s="16">
        <v>1</v>
      </c>
      <c r="E100" s="16">
        <v>1</v>
      </c>
      <c r="F100" s="16">
        <v>0.99399999999999999</v>
      </c>
      <c r="G100" s="16">
        <v>1.0875999999999999</v>
      </c>
      <c r="H100" s="16">
        <v>1.0827</v>
      </c>
      <c r="I100" s="16">
        <v>1.0391999999999999</v>
      </c>
      <c r="J100" s="16">
        <v>1.0163</v>
      </c>
      <c r="K100" s="16">
        <v>0.99390000000000001</v>
      </c>
      <c r="L100" s="16">
        <v>0.97189999999999999</v>
      </c>
      <c r="M100" s="16">
        <v>0.96950000000000003</v>
      </c>
      <c r="N100" s="16">
        <v>0.96719999999999995</v>
      </c>
      <c r="O100" s="16">
        <v>0.96489999999999998</v>
      </c>
      <c r="P100" s="16">
        <v>0.96260000000000001</v>
      </c>
      <c r="Q100" s="16">
        <v>0.96020000000000005</v>
      </c>
      <c r="R100" s="16">
        <v>0.9577</v>
      </c>
      <c r="S100" s="16">
        <v>0.95520000000000005</v>
      </c>
      <c r="T100" s="16">
        <v>0.95250000000000001</v>
      </c>
      <c r="U100" s="16">
        <v>0.94940000000000002</v>
      </c>
      <c r="V100" s="16">
        <v>0.94650000000000001</v>
      </c>
      <c r="W100" s="16">
        <v>0.94369999999999998</v>
      </c>
      <c r="X100" s="16">
        <v>0.94110000000000005</v>
      </c>
      <c r="Y100" s="16">
        <v>0.93869999999999998</v>
      </c>
      <c r="Z100" s="16">
        <v>0.93640000000000001</v>
      </c>
      <c r="AA100" s="16">
        <v>0.93430000000000002</v>
      </c>
      <c r="AB100" s="16">
        <v>0.93230000000000002</v>
      </c>
      <c r="AC100" s="16">
        <v>0.9304</v>
      </c>
      <c r="AD100" s="16">
        <v>0.92859999999999998</v>
      </c>
      <c r="AE100" s="16">
        <v>0.92669999999999997</v>
      </c>
      <c r="AF100" s="16">
        <v>0.92490000000000006</v>
      </c>
      <c r="AG100" s="16">
        <v>0.92310000000000003</v>
      </c>
      <c r="AH100" s="16">
        <v>0.92130000000000001</v>
      </c>
      <c r="AI100" s="16">
        <v>0.91959999999999997</v>
      </c>
      <c r="AJ100" s="16">
        <v>0.91779999999999995</v>
      </c>
      <c r="AK100" s="16">
        <v>0.91610000000000003</v>
      </c>
      <c r="AL100" s="16">
        <v>0.91439999999999999</v>
      </c>
      <c r="AM100" s="16">
        <v>0.91279999999999994</v>
      </c>
      <c r="AN100" s="16">
        <v>0.91110000000000002</v>
      </c>
      <c r="AO100" s="16">
        <v>0.90949999999999998</v>
      </c>
      <c r="AP100" s="16">
        <v>0.90790000000000004</v>
      </c>
      <c r="AQ100" s="16">
        <v>0.90629999999999999</v>
      </c>
      <c r="AR100" s="16">
        <v>0.90469999999999995</v>
      </c>
      <c r="AS100" s="16">
        <v>0.90310000000000001</v>
      </c>
      <c r="AT100" s="16">
        <v>0.90159999999999996</v>
      </c>
      <c r="AU100" s="16">
        <v>0.90010000000000001</v>
      </c>
      <c r="AV100" s="16">
        <v>0.89859999999999995</v>
      </c>
      <c r="AW100" s="16">
        <v>0.89710000000000001</v>
      </c>
      <c r="AX100" s="16">
        <v>0.89559999999999995</v>
      </c>
      <c r="AY100" s="16">
        <v>0.89419999999999999</v>
      </c>
      <c r="AZ100" s="16">
        <v>0.89270000000000005</v>
      </c>
      <c r="BA100" s="16">
        <v>0.89129999999999998</v>
      </c>
      <c r="BB100" s="16">
        <v>0.88990000000000002</v>
      </c>
      <c r="BC100" s="16">
        <v>0.88849999999999996</v>
      </c>
      <c r="BD100" s="16">
        <v>0.88719999999999999</v>
      </c>
      <c r="BE100" s="16">
        <v>0.88580000000000003</v>
      </c>
      <c r="BF100" s="16">
        <v>0.88449999999999995</v>
      </c>
      <c r="BG100" s="16">
        <v>0.88319999999999999</v>
      </c>
      <c r="BH100" s="16">
        <v>0.88190000000000002</v>
      </c>
      <c r="BI100" s="16">
        <v>0.88060000000000005</v>
      </c>
      <c r="BJ100" s="16">
        <v>0.87929999999999997</v>
      </c>
      <c r="BK100" s="16">
        <v>0.87809999999999999</v>
      </c>
      <c r="BL100" s="16">
        <v>0.87680000000000002</v>
      </c>
      <c r="BM100" s="16">
        <v>0.87560000000000004</v>
      </c>
      <c r="BN100" s="16">
        <v>0.87439999999999996</v>
      </c>
      <c r="BO100" s="16">
        <v>0.87319999999999998</v>
      </c>
      <c r="BP100" s="16">
        <v>0.872</v>
      </c>
      <c r="BQ100" s="16">
        <v>0.87090000000000001</v>
      </c>
      <c r="BR100" s="16">
        <v>0.86970000000000003</v>
      </c>
      <c r="BS100" s="16">
        <v>0.86860000000000004</v>
      </c>
      <c r="BT100" s="16">
        <v>0.86739999999999995</v>
      </c>
      <c r="BU100" s="16">
        <v>0.86629999999999996</v>
      </c>
      <c r="BV100" s="16">
        <v>0.86519999999999997</v>
      </c>
      <c r="BW100" s="16">
        <v>0.86409999999999998</v>
      </c>
      <c r="BX100" s="16">
        <v>0.86309999999999998</v>
      </c>
      <c r="BY100" s="16">
        <v>0.86199999999999999</v>
      </c>
      <c r="BZ100" s="16">
        <v>0.86099999999999999</v>
      </c>
      <c r="CA100" s="16">
        <v>0.8599</v>
      </c>
      <c r="CB100" s="16">
        <v>0.8589</v>
      </c>
      <c r="CC100" s="16">
        <v>0.8579</v>
      </c>
      <c r="CD100" s="16">
        <v>0.8569</v>
      </c>
      <c r="CE100" s="16">
        <v>0.85589999999999999</v>
      </c>
      <c r="CF100" s="16">
        <v>0.85489999999999999</v>
      </c>
      <c r="CG100" s="16">
        <v>0.85399999999999998</v>
      </c>
      <c r="CH100" s="16">
        <v>0.85299999999999998</v>
      </c>
      <c r="CI100" s="16">
        <v>0.85209999999999997</v>
      </c>
      <c r="CJ100" s="16">
        <v>0.85119999999999996</v>
      </c>
      <c r="CK100" s="16">
        <v>0.85019999999999996</v>
      </c>
      <c r="CL100" s="16">
        <v>0.84930000000000005</v>
      </c>
      <c r="CM100" s="16">
        <v>0.84850000000000003</v>
      </c>
      <c r="CN100" s="16">
        <v>0.84760000000000002</v>
      </c>
      <c r="CO100" s="16">
        <v>0.84670000000000001</v>
      </c>
      <c r="CP100" s="16">
        <v>0.8458</v>
      </c>
      <c r="CQ100" s="16">
        <v>0.84499999999999997</v>
      </c>
      <c r="CR100" s="16">
        <v>0.84409999999999996</v>
      </c>
      <c r="CS100" s="16">
        <v>0.84330000000000005</v>
      </c>
      <c r="CT100" s="16">
        <v>0.84250000000000003</v>
      </c>
      <c r="CU100" s="16">
        <v>0.8417</v>
      </c>
      <c r="CV100" s="16">
        <v>0.84089999999999998</v>
      </c>
      <c r="CW100" s="16">
        <v>0.84009999999999996</v>
      </c>
      <c r="CX100" s="16">
        <v>0.83930000000000005</v>
      </c>
      <c r="CY100" s="16">
        <v>0.83930000000000005</v>
      </c>
      <c r="CZ100" s="16">
        <v>0.83930000000000005</v>
      </c>
      <c r="DA100" s="16">
        <v>0.83930000000000005</v>
      </c>
      <c r="DB100" s="16">
        <v>0.83930000000000005</v>
      </c>
      <c r="DC100" s="16">
        <v>0.83930000000000005</v>
      </c>
      <c r="DD100" s="16">
        <v>0.83930000000000005</v>
      </c>
      <c r="DE100" s="16">
        <v>0.83930000000000005</v>
      </c>
      <c r="DF100" s="16">
        <v>0.83930000000000005</v>
      </c>
      <c r="DG100" s="16">
        <v>0.83930000000000005</v>
      </c>
      <c r="DH100" s="16">
        <v>0.83930000000000005</v>
      </c>
      <c r="DI100" s="16">
        <v>0.83930000000000005</v>
      </c>
      <c r="DJ100" s="16">
        <v>0.83930000000000005</v>
      </c>
      <c r="DK100" s="16">
        <v>0.83930000000000005</v>
      </c>
      <c r="DL100" s="16">
        <v>0.83930000000000005</v>
      </c>
      <c r="DM100" s="16">
        <v>0.83930000000000005</v>
      </c>
      <c r="DN100" s="16">
        <v>0.83930000000000005</v>
      </c>
      <c r="DO100" s="16">
        <v>0.83930000000000005</v>
      </c>
      <c r="DP100" s="16">
        <v>0.83930000000000005</v>
      </c>
      <c r="DQ100" s="16">
        <v>0.83930000000000005</v>
      </c>
      <c r="DR100" s="16">
        <v>0.83930000000000005</v>
      </c>
      <c r="DS100" s="16">
        <v>0.83930000000000005</v>
      </c>
      <c r="DT100" s="16">
        <v>0.83930000000000005</v>
      </c>
      <c r="DU100" s="16">
        <v>0.83930000000000005</v>
      </c>
      <c r="DV100" s="16">
        <v>0.83930000000000005</v>
      </c>
      <c r="DW100" s="16">
        <v>0.83930000000000005</v>
      </c>
      <c r="DX100" s="16">
        <v>0.83930000000000005</v>
      </c>
      <c r="DY100" s="16">
        <v>0.83930000000000005</v>
      </c>
      <c r="DZ100" s="16">
        <v>0.83930000000000005</v>
      </c>
      <c r="EA100" s="16">
        <v>0.83930000000000005</v>
      </c>
      <c r="EB100" s="16">
        <v>0.83930000000000005</v>
      </c>
      <c r="EC100" s="16">
        <v>0.83930000000000005</v>
      </c>
      <c r="ED100" s="16">
        <v>0.83930000000000005</v>
      </c>
      <c r="EE100" s="16">
        <v>0.83930000000000005</v>
      </c>
      <c r="EF100" s="16">
        <v>0.83930000000000005</v>
      </c>
      <c r="EG100" s="16">
        <v>0.83930000000000005</v>
      </c>
      <c r="EH100" s="16">
        <v>0.83930000000000005</v>
      </c>
      <c r="EI100" s="16">
        <v>0.83930000000000005</v>
      </c>
      <c r="EJ100" s="16">
        <v>0.83930000000000005</v>
      </c>
      <c r="EK100" s="16">
        <v>0.83930000000000005</v>
      </c>
      <c r="EL100" s="16">
        <v>0.83930000000000005</v>
      </c>
      <c r="EM100" s="16">
        <v>0.83930000000000005</v>
      </c>
      <c r="EN100" s="16">
        <v>0.83930000000000005</v>
      </c>
      <c r="EO100" s="16">
        <v>0.83930000000000005</v>
      </c>
      <c r="EP100" s="16">
        <v>0.83930000000000005</v>
      </c>
      <c r="EQ100" s="16">
        <v>0.83930000000000005</v>
      </c>
      <c r="ER100" s="16">
        <v>0.83930000000000005</v>
      </c>
      <c r="ES100" s="16">
        <v>0.83930000000000005</v>
      </c>
      <c r="ET100" s="16">
        <v>0.83930000000000005</v>
      </c>
      <c r="EU100" s="16">
        <v>0.83930000000000005</v>
      </c>
      <c r="EV100" s="16">
        <v>0.83930000000000005</v>
      </c>
      <c r="EW100" s="16">
        <v>0.83930000000000005</v>
      </c>
      <c r="EX100" s="16">
        <v>0.83930000000000005</v>
      </c>
      <c r="EY100" s="16">
        <v>0.83930000000000005</v>
      </c>
      <c r="EZ100" s="16">
        <v>0.83930000000000005</v>
      </c>
      <c r="FA100" s="16">
        <v>0.83930000000000005</v>
      </c>
      <c r="FB100" s="16">
        <v>0.83930000000000005</v>
      </c>
      <c r="FC100" s="16">
        <v>0.83930000000000005</v>
      </c>
      <c r="FD100" s="16">
        <v>0.83930000000000005</v>
      </c>
      <c r="FE100" s="16">
        <v>0.83930000000000005</v>
      </c>
      <c r="FF100" s="16">
        <v>0.83930000000000005</v>
      </c>
      <c r="FG100" s="16">
        <v>0.83930000000000005</v>
      </c>
      <c r="FH100" s="16">
        <v>0.83930000000000005</v>
      </c>
      <c r="FI100" s="16">
        <v>0.83930000000000005</v>
      </c>
      <c r="FJ100" s="16">
        <v>0.83930000000000005</v>
      </c>
      <c r="FK100" s="16">
        <v>0.83930000000000005</v>
      </c>
      <c r="FL100" s="16">
        <v>0.83930000000000005</v>
      </c>
      <c r="FM100" s="16">
        <v>0.83930000000000005</v>
      </c>
      <c r="FN100" s="16">
        <v>0.83930000000000005</v>
      </c>
      <c r="FO100" s="16">
        <v>0.83930000000000005</v>
      </c>
      <c r="FP100" s="16">
        <v>0.83930000000000005</v>
      </c>
      <c r="FQ100" s="16">
        <v>0.83930000000000005</v>
      </c>
      <c r="FR100" s="16">
        <v>0.83930000000000005</v>
      </c>
      <c r="FS100" s="16">
        <v>0.83930000000000005</v>
      </c>
      <c r="FT100" s="16">
        <v>0.83930000000000005</v>
      </c>
      <c r="FU100" s="16">
        <v>0.83930000000000005</v>
      </c>
      <c r="FV100" s="16">
        <v>0.83930000000000005</v>
      </c>
      <c r="FW100" s="16">
        <v>0.83930000000000005</v>
      </c>
      <c r="FX100" s="16">
        <v>0.83930000000000005</v>
      </c>
      <c r="FY100" s="16">
        <v>0.83930000000000005</v>
      </c>
      <c r="FZ100" s="16">
        <v>0.83930000000000005</v>
      </c>
      <c r="GA100" s="16">
        <v>0.83930000000000005</v>
      </c>
      <c r="GB100" s="16">
        <v>0.83930000000000005</v>
      </c>
      <c r="GC100" s="16">
        <v>0.83930000000000005</v>
      </c>
      <c r="GD100" s="16">
        <v>0.83930000000000005</v>
      </c>
      <c r="GE100" s="16">
        <v>0.83930000000000005</v>
      </c>
      <c r="GF100" s="16">
        <v>0.83930000000000005</v>
      </c>
      <c r="GG100" s="16">
        <v>0.83930000000000005</v>
      </c>
      <c r="GH100" s="16">
        <v>0.83930000000000005</v>
      </c>
      <c r="GI100" s="16">
        <v>0.83930000000000005</v>
      </c>
      <c r="GJ100" s="16">
        <v>0.83930000000000005</v>
      </c>
      <c r="GK100" s="16">
        <v>0.83930000000000005</v>
      </c>
      <c r="GL100" s="16">
        <v>0.83930000000000005</v>
      </c>
      <c r="GM100" s="16">
        <v>0.83930000000000005</v>
      </c>
      <c r="GN100" s="16">
        <v>0.83930000000000005</v>
      </c>
      <c r="GO100" s="16">
        <v>0.83930000000000005</v>
      </c>
      <c r="GP100" s="16">
        <v>0.83930000000000005</v>
      </c>
      <c r="GQ100" s="16">
        <v>0.83930000000000005</v>
      </c>
    </row>
    <row r="101" spans="1:199" x14ac:dyDescent="0.2">
      <c r="A101" s="16">
        <v>100</v>
      </c>
      <c r="B101" s="16">
        <v>1</v>
      </c>
      <c r="C101" s="16">
        <v>1</v>
      </c>
      <c r="D101" s="16">
        <v>1</v>
      </c>
      <c r="E101" s="16">
        <v>1</v>
      </c>
      <c r="F101" s="16">
        <v>0.995</v>
      </c>
      <c r="G101" s="16">
        <v>1.0896999999999999</v>
      </c>
      <c r="H101" s="16">
        <v>1.0855999999999999</v>
      </c>
      <c r="I101" s="16">
        <v>1.0427999999999999</v>
      </c>
      <c r="J101" s="16">
        <v>1.0203</v>
      </c>
      <c r="K101" s="16">
        <v>0.99829999999999997</v>
      </c>
      <c r="L101" s="16">
        <v>0.97670000000000001</v>
      </c>
      <c r="M101" s="16">
        <v>0.97470000000000001</v>
      </c>
      <c r="N101" s="16">
        <v>0.9728</v>
      </c>
      <c r="O101" s="16">
        <v>0.97089999999999999</v>
      </c>
      <c r="P101" s="16">
        <v>0.96889999999999998</v>
      </c>
      <c r="Q101" s="16">
        <v>0.96699999999999997</v>
      </c>
      <c r="R101" s="16">
        <v>0.96489999999999998</v>
      </c>
      <c r="S101" s="16">
        <v>0.96279999999999999</v>
      </c>
      <c r="T101" s="16">
        <v>0.96050000000000002</v>
      </c>
      <c r="U101" s="16">
        <v>0.95799999999999996</v>
      </c>
      <c r="V101" s="16">
        <v>0.9556</v>
      </c>
      <c r="W101" s="16">
        <v>0.95330000000000004</v>
      </c>
      <c r="X101" s="16">
        <v>0.95109999999999995</v>
      </c>
      <c r="Y101" s="16">
        <v>0.94910000000000005</v>
      </c>
      <c r="Z101" s="16">
        <v>0.94720000000000004</v>
      </c>
      <c r="AA101" s="16">
        <v>0.94550000000000001</v>
      </c>
      <c r="AB101" s="16">
        <v>0.94379999999999997</v>
      </c>
      <c r="AC101" s="16">
        <v>0.94220000000000004</v>
      </c>
      <c r="AD101" s="16">
        <v>0.94069999999999998</v>
      </c>
      <c r="AE101" s="16">
        <v>0.93920000000000003</v>
      </c>
      <c r="AF101" s="16">
        <v>0.93759999999999999</v>
      </c>
      <c r="AG101" s="16">
        <v>0.93620000000000003</v>
      </c>
      <c r="AH101" s="16">
        <v>0.93469999999999998</v>
      </c>
      <c r="AI101" s="16">
        <v>0.93320000000000003</v>
      </c>
      <c r="AJ101" s="16">
        <v>0.93179999999999996</v>
      </c>
      <c r="AK101" s="16">
        <v>0.9304</v>
      </c>
      <c r="AL101" s="16">
        <v>0.92900000000000005</v>
      </c>
      <c r="AM101" s="16">
        <v>0.92759999999999998</v>
      </c>
      <c r="AN101" s="16">
        <v>0.92620000000000002</v>
      </c>
      <c r="AO101" s="16">
        <v>0.92479999999999996</v>
      </c>
      <c r="AP101" s="16">
        <v>0.92349999999999999</v>
      </c>
      <c r="AQ101" s="16">
        <v>0.92220000000000002</v>
      </c>
      <c r="AR101" s="16">
        <v>0.92090000000000005</v>
      </c>
      <c r="AS101" s="16">
        <v>0.91959999999999997</v>
      </c>
      <c r="AT101" s="16">
        <v>0.91830000000000001</v>
      </c>
      <c r="AU101" s="16">
        <v>0.91700000000000004</v>
      </c>
      <c r="AV101" s="16">
        <v>0.91579999999999995</v>
      </c>
      <c r="AW101" s="16">
        <v>0.91459999999999997</v>
      </c>
      <c r="AX101" s="16">
        <v>0.9133</v>
      </c>
      <c r="AY101" s="16">
        <v>0.91210000000000002</v>
      </c>
      <c r="AZ101" s="16">
        <v>0.91090000000000004</v>
      </c>
      <c r="BA101" s="16">
        <v>0.90980000000000005</v>
      </c>
      <c r="BB101" s="16">
        <v>0.90859999999999996</v>
      </c>
      <c r="BC101" s="16">
        <v>0.90749999999999997</v>
      </c>
      <c r="BD101" s="16">
        <v>0.90629999999999999</v>
      </c>
      <c r="BE101" s="16">
        <v>0.9052</v>
      </c>
      <c r="BF101" s="16">
        <v>0.90410000000000001</v>
      </c>
      <c r="BG101" s="16">
        <v>0.90300000000000002</v>
      </c>
      <c r="BH101" s="16">
        <v>0.90190000000000003</v>
      </c>
      <c r="BI101" s="16">
        <v>0.90090000000000003</v>
      </c>
      <c r="BJ101" s="16">
        <v>0.89980000000000004</v>
      </c>
      <c r="BK101" s="16">
        <v>0.89880000000000004</v>
      </c>
      <c r="BL101" s="16">
        <v>0.89770000000000005</v>
      </c>
      <c r="BM101" s="16">
        <v>0.89670000000000005</v>
      </c>
      <c r="BN101" s="16">
        <v>0.89570000000000005</v>
      </c>
      <c r="BO101" s="16">
        <v>0.89470000000000005</v>
      </c>
      <c r="BP101" s="16">
        <v>0.89370000000000005</v>
      </c>
      <c r="BQ101" s="16">
        <v>0.89280000000000004</v>
      </c>
      <c r="BR101" s="16">
        <v>0.89180000000000004</v>
      </c>
      <c r="BS101" s="16">
        <v>0.89090000000000003</v>
      </c>
      <c r="BT101" s="16">
        <v>0.88990000000000002</v>
      </c>
      <c r="BU101" s="16">
        <v>0.88900000000000001</v>
      </c>
      <c r="BV101" s="16">
        <v>0.8881</v>
      </c>
      <c r="BW101" s="16">
        <v>0.88719999999999999</v>
      </c>
      <c r="BX101" s="16">
        <v>0.88629999999999998</v>
      </c>
      <c r="BY101" s="16">
        <v>0.88539999999999996</v>
      </c>
      <c r="BZ101" s="16">
        <v>0.88460000000000005</v>
      </c>
      <c r="CA101" s="16">
        <v>0.88370000000000004</v>
      </c>
      <c r="CB101" s="16">
        <v>0.88290000000000002</v>
      </c>
      <c r="CC101" s="16">
        <v>0.88200000000000001</v>
      </c>
      <c r="CD101" s="16">
        <v>0.88119999999999998</v>
      </c>
      <c r="CE101" s="16">
        <v>0.88039999999999996</v>
      </c>
      <c r="CF101" s="16">
        <v>0.87960000000000005</v>
      </c>
      <c r="CG101" s="16">
        <v>0.87880000000000003</v>
      </c>
      <c r="CH101" s="16">
        <v>0.878</v>
      </c>
      <c r="CI101" s="16">
        <v>0.87719999999999998</v>
      </c>
      <c r="CJ101" s="16">
        <v>0.87639999999999996</v>
      </c>
      <c r="CK101" s="16">
        <v>0.87570000000000003</v>
      </c>
      <c r="CL101" s="16">
        <v>0.87490000000000001</v>
      </c>
      <c r="CM101" s="16">
        <v>0.87419999999999998</v>
      </c>
      <c r="CN101" s="16">
        <v>0.87339999999999995</v>
      </c>
      <c r="CO101" s="16">
        <v>0.87270000000000003</v>
      </c>
      <c r="CP101" s="16">
        <v>0.872</v>
      </c>
      <c r="CQ101" s="16">
        <v>0.87129999999999996</v>
      </c>
      <c r="CR101" s="16">
        <v>0.87060000000000004</v>
      </c>
      <c r="CS101" s="16">
        <v>0.86990000000000001</v>
      </c>
      <c r="CT101" s="16">
        <v>0.86919999999999997</v>
      </c>
      <c r="CU101" s="16">
        <v>0.86860000000000004</v>
      </c>
      <c r="CV101" s="16">
        <v>0.8679</v>
      </c>
      <c r="CW101" s="16">
        <v>0.86719999999999997</v>
      </c>
      <c r="CX101" s="16">
        <v>0.86660000000000004</v>
      </c>
      <c r="CY101" s="16">
        <v>0.86660000000000004</v>
      </c>
      <c r="CZ101" s="16">
        <v>0.86660000000000004</v>
      </c>
      <c r="DA101" s="16">
        <v>0.86660000000000004</v>
      </c>
      <c r="DB101" s="16">
        <v>0.86660000000000004</v>
      </c>
      <c r="DC101" s="16">
        <v>0.86660000000000004</v>
      </c>
      <c r="DD101" s="16">
        <v>0.86660000000000004</v>
      </c>
      <c r="DE101" s="16">
        <v>0.86660000000000004</v>
      </c>
      <c r="DF101" s="16">
        <v>0.86660000000000004</v>
      </c>
      <c r="DG101" s="16">
        <v>0.86660000000000004</v>
      </c>
      <c r="DH101" s="16">
        <v>0.86660000000000004</v>
      </c>
      <c r="DI101" s="16">
        <v>0.86660000000000004</v>
      </c>
      <c r="DJ101" s="16">
        <v>0.86660000000000004</v>
      </c>
      <c r="DK101" s="16">
        <v>0.86660000000000004</v>
      </c>
      <c r="DL101" s="16">
        <v>0.86660000000000004</v>
      </c>
      <c r="DM101" s="16">
        <v>0.86660000000000004</v>
      </c>
      <c r="DN101" s="16">
        <v>0.86660000000000004</v>
      </c>
      <c r="DO101" s="16">
        <v>0.86660000000000004</v>
      </c>
      <c r="DP101" s="16">
        <v>0.86660000000000004</v>
      </c>
      <c r="DQ101" s="16">
        <v>0.86660000000000004</v>
      </c>
      <c r="DR101" s="16">
        <v>0.86660000000000004</v>
      </c>
      <c r="DS101" s="16">
        <v>0.86660000000000004</v>
      </c>
      <c r="DT101" s="16">
        <v>0.86660000000000004</v>
      </c>
      <c r="DU101" s="16">
        <v>0.86660000000000004</v>
      </c>
      <c r="DV101" s="16">
        <v>0.86660000000000004</v>
      </c>
      <c r="DW101" s="16">
        <v>0.86660000000000004</v>
      </c>
      <c r="DX101" s="16">
        <v>0.86660000000000004</v>
      </c>
      <c r="DY101" s="16">
        <v>0.86660000000000004</v>
      </c>
      <c r="DZ101" s="16">
        <v>0.86660000000000004</v>
      </c>
      <c r="EA101" s="16">
        <v>0.86660000000000004</v>
      </c>
      <c r="EB101" s="16">
        <v>0.86660000000000004</v>
      </c>
      <c r="EC101" s="16">
        <v>0.86660000000000004</v>
      </c>
      <c r="ED101" s="16">
        <v>0.86660000000000004</v>
      </c>
      <c r="EE101" s="16">
        <v>0.86660000000000004</v>
      </c>
      <c r="EF101" s="16">
        <v>0.86660000000000004</v>
      </c>
      <c r="EG101" s="16">
        <v>0.86660000000000004</v>
      </c>
      <c r="EH101" s="16">
        <v>0.86660000000000004</v>
      </c>
      <c r="EI101" s="16">
        <v>0.86660000000000004</v>
      </c>
      <c r="EJ101" s="16">
        <v>0.86660000000000004</v>
      </c>
      <c r="EK101" s="16">
        <v>0.86660000000000004</v>
      </c>
      <c r="EL101" s="16">
        <v>0.86660000000000004</v>
      </c>
      <c r="EM101" s="16">
        <v>0.86660000000000004</v>
      </c>
      <c r="EN101" s="16">
        <v>0.86660000000000004</v>
      </c>
      <c r="EO101" s="16">
        <v>0.86660000000000004</v>
      </c>
      <c r="EP101" s="16">
        <v>0.86660000000000004</v>
      </c>
      <c r="EQ101" s="16">
        <v>0.86660000000000004</v>
      </c>
      <c r="ER101" s="16">
        <v>0.86660000000000004</v>
      </c>
      <c r="ES101" s="16">
        <v>0.86660000000000004</v>
      </c>
      <c r="ET101" s="16">
        <v>0.86660000000000004</v>
      </c>
      <c r="EU101" s="16">
        <v>0.86660000000000004</v>
      </c>
      <c r="EV101" s="16">
        <v>0.86660000000000004</v>
      </c>
      <c r="EW101" s="16">
        <v>0.86660000000000004</v>
      </c>
      <c r="EX101" s="16">
        <v>0.86660000000000004</v>
      </c>
      <c r="EY101" s="16">
        <v>0.86660000000000004</v>
      </c>
      <c r="EZ101" s="16">
        <v>0.86660000000000004</v>
      </c>
      <c r="FA101" s="16">
        <v>0.86660000000000004</v>
      </c>
      <c r="FB101" s="16">
        <v>0.86660000000000004</v>
      </c>
      <c r="FC101" s="16">
        <v>0.86660000000000004</v>
      </c>
      <c r="FD101" s="16">
        <v>0.86660000000000004</v>
      </c>
      <c r="FE101" s="16">
        <v>0.86660000000000004</v>
      </c>
      <c r="FF101" s="16">
        <v>0.86660000000000004</v>
      </c>
      <c r="FG101" s="16">
        <v>0.86660000000000004</v>
      </c>
      <c r="FH101" s="16">
        <v>0.86660000000000004</v>
      </c>
      <c r="FI101" s="16">
        <v>0.86660000000000004</v>
      </c>
      <c r="FJ101" s="16">
        <v>0.86660000000000004</v>
      </c>
      <c r="FK101" s="16">
        <v>0.86660000000000004</v>
      </c>
      <c r="FL101" s="16">
        <v>0.86660000000000004</v>
      </c>
      <c r="FM101" s="16">
        <v>0.86660000000000004</v>
      </c>
      <c r="FN101" s="16">
        <v>0.86660000000000004</v>
      </c>
      <c r="FO101" s="16">
        <v>0.86660000000000004</v>
      </c>
      <c r="FP101" s="16">
        <v>0.86660000000000004</v>
      </c>
      <c r="FQ101" s="16">
        <v>0.86660000000000004</v>
      </c>
      <c r="FR101" s="16">
        <v>0.86660000000000004</v>
      </c>
      <c r="FS101" s="16">
        <v>0.86660000000000004</v>
      </c>
      <c r="FT101" s="16">
        <v>0.86660000000000004</v>
      </c>
      <c r="FU101" s="16">
        <v>0.86660000000000004</v>
      </c>
      <c r="FV101" s="16">
        <v>0.86660000000000004</v>
      </c>
      <c r="FW101" s="16">
        <v>0.86660000000000004</v>
      </c>
      <c r="FX101" s="16">
        <v>0.86660000000000004</v>
      </c>
      <c r="FY101" s="16">
        <v>0.86660000000000004</v>
      </c>
      <c r="FZ101" s="16">
        <v>0.86660000000000004</v>
      </c>
      <c r="GA101" s="16">
        <v>0.86660000000000004</v>
      </c>
      <c r="GB101" s="16">
        <v>0.86660000000000004</v>
      </c>
      <c r="GC101" s="16">
        <v>0.86660000000000004</v>
      </c>
      <c r="GD101" s="16">
        <v>0.86660000000000004</v>
      </c>
      <c r="GE101" s="16">
        <v>0.86660000000000004</v>
      </c>
      <c r="GF101" s="16">
        <v>0.86660000000000004</v>
      </c>
      <c r="GG101" s="16">
        <v>0.86660000000000004</v>
      </c>
      <c r="GH101" s="16">
        <v>0.86660000000000004</v>
      </c>
      <c r="GI101" s="16">
        <v>0.86660000000000004</v>
      </c>
      <c r="GJ101" s="16">
        <v>0.86660000000000004</v>
      </c>
      <c r="GK101" s="16">
        <v>0.86660000000000004</v>
      </c>
      <c r="GL101" s="16">
        <v>0.86660000000000004</v>
      </c>
      <c r="GM101" s="16">
        <v>0.86660000000000004</v>
      </c>
      <c r="GN101" s="16">
        <v>0.86660000000000004</v>
      </c>
      <c r="GO101" s="16">
        <v>0.86660000000000004</v>
      </c>
      <c r="GP101" s="16">
        <v>0.86660000000000004</v>
      </c>
      <c r="GQ101" s="16">
        <v>0.86660000000000004</v>
      </c>
    </row>
    <row r="102" spans="1:199" x14ac:dyDescent="0.2">
      <c r="A102" s="16">
        <v>101</v>
      </c>
      <c r="B102" s="16">
        <v>1</v>
      </c>
      <c r="C102" s="16">
        <v>1</v>
      </c>
      <c r="D102" s="16">
        <v>1</v>
      </c>
      <c r="E102" s="16">
        <v>1</v>
      </c>
      <c r="F102" s="16">
        <v>0.996</v>
      </c>
      <c r="G102" s="16">
        <v>1.0918000000000001</v>
      </c>
      <c r="H102" s="16">
        <v>1.0885</v>
      </c>
      <c r="I102" s="16">
        <v>1.0463</v>
      </c>
      <c r="J102" s="16">
        <v>1.0243</v>
      </c>
      <c r="K102" s="16">
        <v>1.0026999999999999</v>
      </c>
      <c r="L102" s="16">
        <v>0.98140000000000005</v>
      </c>
      <c r="M102" s="16">
        <v>0.9798</v>
      </c>
      <c r="N102" s="16">
        <v>0.97829999999999995</v>
      </c>
      <c r="O102" s="16">
        <v>0.9768</v>
      </c>
      <c r="P102" s="16">
        <v>0.97519999999999996</v>
      </c>
      <c r="Q102" s="16">
        <v>0.97370000000000001</v>
      </c>
      <c r="R102" s="16">
        <v>0.97199999999999998</v>
      </c>
      <c r="S102" s="16">
        <v>0.97030000000000005</v>
      </c>
      <c r="T102" s="16">
        <v>0.96850000000000003</v>
      </c>
      <c r="U102" s="16">
        <v>0.96650000000000003</v>
      </c>
      <c r="V102" s="16">
        <v>0.96460000000000001</v>
      </c>
      <c r="W102" s="16">
        <v>0.9627</v>
      </c>
      <c r="X102" s="16">
        <v>0.96099999999999997</v>
      </c>
      <c r="Y102" s="16">
        <v>0.95940000000000003</v>
      </c>
      <c r="Z102" s="16">
        <v>0.95789999999999997</v>
      </c>
      <c r="AA102" s="16">
        <v>0.95650000000000002</v>
      </c>
      <c r="AB102" s="16">
        <v>0.95520000000000005</v>
      </c>
      <c r="AC102" s="16">
        <v>0.95389999999999997</v>
      </c>
      <c r="AD102" s="16">
        <v>0.95269999999999999</v>
      </c>
      <c r="AE102" s="16">
        <v>0.95150000000000001</v>
      </c>
      <c r="AF102" s="16">
        <v>0.95030000000000003</v>
      </c>
      <c r="AG102" s="16">
        <v>0.94910000000000005</v>
      </c>
      <c r="AH102" s="16">
        <v>0.94789999999999996</v>
      </c>
      <c r="AI102" s="16">
        <v>0.94679999999999997</v>
      </c>
      <c r="AJ102" s="16">
        <v>0.9456</v>
      </c>
      <c r="AK102" s="16">
        <v>0.94450000000000001</v>
      </c>
      <c r="AL102" s="16">
        <v>0.94340000000000002</v>
      </c>
      <c r="AM102" s="16">
        <v>0.94230000000000003</v>
      </c>
      <c r="AN102" s="16">
        <v>0.94120000000000004</v>
      </c>
      <c r="AO102" s="16">
        <v>0.94010000000000005</v>
      </c>
      <c r="AP102" s="16">
        <v>0.93899999999999995</v>
      </c>
      <c r="AQ102" s="16">
        <v>0.93799999999999994</v>
      </c>
      <c r="AR102" s="16">
        <v>0.93689999999999996</v>
      </c>
      <c r="AS102" s="16">
        <v>0.93589999999999995</v>
      </c>
      <c r="AT102" s="16">
        <v>0.93489999999999995</v>
      </c>
      <c r="AU102" s="16">
        <v>0.93389999999999995</v>
      </c>
      <c r="AV102" s="16">
        <v>0.93289999999999995</v>
      </c>
      <c r="AW102" s="16">
        <v>0.93189999999999995</v>
      </c>
      <c r="AX102" s="16">
        <v>0.93089999999999995</v>
      </c>
      <c r="AY102" s="16">
        <v>0.93</v>
      </c>
      <c r="AZ102" s="16">
        <v>0.92900000000000005</v>
      </c>
      <c r="BA102" s="16">
        <v>0.92810000000000004</v>
      </c>
      <c r="BB102" s="16">
        <v>0.92720000000000002</v>
      </c>
      <c r="BC102" s="16">
        <v>0.92620000000000002</v>
      </c>
      <c r="BD102" s="16">
        <v>0.92530000000000001</v>
      </c>
      <c r="BE102" s="16">
        <v>0.9244</v>
      </c>
      <c r="BF102" s="16">
        <v>0.92359999999999998</v>
      </c>
      <c r="BG102" s="16">
        <v>0.92269999999999996</v>
      </c>
      <c r="BH102" s="16">
        <v>0.92179999999999995</v>
      </c>
      <c r="BI102" s="16">
        <v>0.92100000000000004</v>
      </c>
      <c r="BJ102" s="16">
        <v>0.92010000000000003</v>
      </c>
      <c r="BK102" s="16">
        <v>0.91930000000000001</v>
      </c>
      <c r="BL102" s="16">
        <v>0.91849999999999998</v>
      </c>
      <c r="BM102" s="16">
        <v>0.91769999999999996</v>
      </c>
      <c r="BN102" s="16">
        <v>0.91690000000000005</v>
      </c>
      <c r="BO102" s="16">
        <v>0.91610000000000003</v>
      </c>
      <c r="BP102" s="16">
        <v>0.9153</v>
      </c>
      <c r="BQ102" s="16">
        <v>0.91449999999999998</v>
      </c>
      <c r="BR102" s="16">
        <v>0.91379999999999995</v>
      </c>
      <c r="BS102" s="16">
        <v>0.91300000000000003</v>
      </c>
      <c r="BT102" s="16">
        <v>0.9123</v>
      </c>
      <c r="BU102" s="16">
        <v>0.91149999999999998</v>
      </c>
      <c r="BV102" s="16">
        <v>0.91080000000000005</v>
      </c>
      <c r="BW102" s="16">
        <v>0.91010000000000002</v>
      </c>
      <c r="BX102" s="16">
        <v>0.90939999999999999</v>
      </c>
      <c r="BY102" s="16">
        <v>0.90869999999999995</v>
      </c>
      <c r="BZ102" s="16">
        <v>0.90800000000000003</v>
      </c>
      <c r="CA102" s="16">
        <v>0.9073</v>
      </c>
      <c r="CB102" s="16">
        <v>0.90659999999999996</v>
      </c>
      <c r="CC102" s="16">
        <v>0.90600000000000003</v>
      </c>
      <c r="CD102" s="16">
        <v>0.90529999999999999</v>
      </c>
      <c r="CE102" s="16">
        <v>0.90459999999999996</v>
      </c>
      <c r="CF102" s="16">
        <v>0.90400000000000003</v>
      </c>
      <c r="CG102" s="16">
        <v>0.90339999999999998</v>
      </c>
      <c r="CH102" s="16">
        <v>0.90269999999999995</v>
      </c>
      <c r="CI102" s="16">
        <v>0.90210000000000001</v>
      </c>
      <c r="CJ102" s="16">
        <v>0.90149999999999997</v>
      </c>
      <c r="CK102" s="16">
        <v>0.90090000000000003</v>
      </c>
      <c r="CL102" s="16">
        <v>0.90029999999999999</v>
      </c>
      <c r="CM102" s="16">
        <v>0.89970000000000006</v>
      </c>
      <c r="CN102" s="16">
        <v>0.89910000000000001</v>
      </c>
      <c r="CO102" s="16">
        <v>0.89849999999999997</v>
      </c>
      <c r="CP102" s="16">
        <v>0.89800000000000002</v>
      </c>
      <c r="CQ102" s="16">
        <v>0.89739999999999998</v>
      </c>
      <c r="CR102" s="16">
        <v>0.89690000000000003</v>
      </c>
      <c r="CS102" s="16">
        <v>0.89629999999999999</v>
      </c>
      <c r="CT102" s="16">
        <v>0.89580000000000004</v>
      </c>
      <c r="CU102" s="16">
        <v>0.8952</v>
      </c>
      <c r="CV102" s="16">
        <v>0.89470000000000005</v>
      </c>
      <c r="CW102" s="16">
        <v>0.89419999999999999</v>
      </c>
      <c r="CX102" s="16">
        <v>0.89370000000000005</v>
      </c>
      <c r="CY102" s="16">
        <v>0.89370000000000005</v>
      </c>
      <c r="CZ102" s="16">
        <v>0.89370000000000005</v>
      </c>
      <c r="DA102" s="16">
        <v>0.89370000000000005</v>
      </c>
      <c r="DB102" s="16">
        <v>0.89370000000000005</v>
      </c>
      <c r="DC102" s="16">
        <v>0.89370000000000005</v>
      </c>
      <c r="DD102" s="16">
        <v>0.89370000000000005</v>
      </c>
      <c r="DE102" s="16">
        <v>0.89370000000000005</v>
      </c>
      <c r="DF102" s="16">
        <v>0.89370000000000005</v>
      </c>
      <c r="DG102" s="16">
        <v>0.89370000000000005</v>
      </c>
      <c r="DH102" s="16">
        <v>0.89370000000000005</v>
      </c>
      <c r="DI102" s="16">
        <v>0.89370000000000005</v>
      </c>
      <c r="DJ102" s="16">
        <v>0.89370000000000005</v>
      </c>
      <c r="DK102" s="16">
        <v>0.89370000000000005</v>
      </c>
      <c r="DL102" s="16">
        <v>0.89370000000000005</v>
      </c>
      <c r="DM102" s="16">
        <v>0.89370000000000005</v>
      </c>
      <c r="DN102" s="16">
        <v>0.89370000000000005</v>
      </c>
      <c r="DO102" s="16">
        <v>0.89370000000000005</v>
      </c>
      <c r="DP102" s="16">
        <v>0.89370000000000005</v>
      </c>
      <c r="DQ102" s="16">
        <v>0.89370000000000005</v>
      </c>
      <c r="DR102" s="16">
        <v>0.89370000000000005</v>
      </c>
      <c r="DS102" s="16">
        <v>0.89370000000000005</v>
      </c>
      <c r="DT102" s="16">
        <v>0.89370000000000005</v>
      </c>
      <c r="DU102" s="16">
        <v>0.89370000000000005</v>
      </c>
      <c r="DV102" s="16">
        <v>0.89370000000000005</v>
      </c>
      <c r="DW102" s="16">
        <v>0.89370000000000005</v>
      </c>
      <c r="DX102" s="16">
        <v>0.89370000000000005</v>
      </c>
      <c r="DY102" s="16">
        <v>0.89370000000000005</v>
      </c>
      <c r="DZ102" s="16">
        <v>0.89370000000000005</v>
      </c>
      <c r="EA102" s="16">
        <v>0.89370000000000005</v>
      </c>
      <c r="EB102" s="16">
        <v>0.89370000000000005</v>
      </c>
      <c r="EC102" s="16">
        <v>0.89370000000000005</v>
      </c>
      <c r="ED102" s="16">
        <v>0.89370000000000005</v>
      </c>
      <c r="EE102" s="16">
        <v>0.89370000000000005</v>
      </c>
      <c r="EF102" s="16">
        <v>0.89370000000000005</v>
      </c>
      <c r="EG102" s="16">
        <v>0.89370000000000005</v>
      </c>
      <c r="EH102" s="16">
        <v>0.89370000000000005</v>
      </c>
      <c r="EI102" s="16">
        <v>0.89370000000000005</v>
      </c>
      <c r="EJ102" s="16">
        <v>0.89370000000000005</v>
      </c>
      <c r="EK102" s="16">
        <v>0.89370000000000005</v>
      </c>
      <c r="EL102" s="16">
        <v>0.89370000000000005</v>
      </c>
      <c r="EM102" s="16">
        <v>0.89370000000000005</v>
      </c>
      <c r="EN102" s="16">
        <v>0.89370000000000005</v>
      </c>
      <c r="EO102" s="16">
        <v>0.89370000000000005</v>
      </c>
      <c r="EP102" s="16">
        <v>0.89370000000000005</v>
      </c>
      <c r="EQ102" s="16">
        <v>0.89370000000000005</v>
      </c>
      <c r="ER102" s="16">
        <v>0.89370000000000005</v>
      </c>
      <c r="ES102" s="16">
        <v>0.89370000000000005</v>
      </c>
      <c r="ET102" s="16">
        <v>0.89370000000000005</v>
      </c>
      <c r="EU102" s="16">
        <v>0.89370000000000005</v>
      </c>
      <c r="EV102" s="16">
        <v>0.89370000000000005</v>
      </c>
      <c r="EW102" s="16">
        <v>0.89370000000000005</v>
      </c>
      <c r="EX102" s="16">
        <v>0.89370000000000005</v>
      </c>
      <c r="EY102" s="16">
        <v>0.89370000000000005</v>
      </c>
      <c r="EZ102" s="16">
        <v>0.89370000000000005</v>
      </c>
      <c r="FA102" s="16">
        <v>0.89370000000000005</v>
      </c>
      <c r="FB102" s="16">
        <v>0.89370000000000005</v>
      </c>
      <c r="FC102" s="16">
        <v>0.89370000000000005</v>
      </c>
      <c r="FD102" s="16">
        <v>0.89370000000000005</v>
      </c>
      <c r="FE102" s="16">
        <v>0.89370000000000005</v>
      </c>
      <c r="FF102" s="16">
        <v>0.89370000000000005</v>
      </c>
      <c r="FG102" s="16">
        <v>0.89370000000000005</v>
      </c>
      <c r="FH102" s="16">
        <v>0.89370000000000005</v>
      </c>
      <c r="FI102" s="16">
        <v>0.89370000000000005</v>
      </c>
      <c r="FJ102" s="16">
        <v>0.89370000000000005</v>
      </c>
      <c r="FK102" s="16">
        <v>0.89370000000000005</v>
      </c>
      <c r="FL102" s="16">
        <v>0.89370000000000005</v>
      </c>
      <c r="FM102" s="16">
        <v>0.89370000000000005</v>
      </c>
      <c r="FN102" s="16">
        <v>0.89370000000000005</v>
      </c>
      <c r="FO102" s="16">
        <v>0.89370000000000005</v>
      </c>
      <c r="FP102" s="16">
        <v>0.89370000000000005</v>
      </c>
      <c r="FQ102" s="16">
        <v>0.89370000000000005</v>
      </c>
      <c r="FR102" s="16">
        <v>0.89370000000000005</v>
      </c>
      <c r="FS102" s="16">
        <v>0.89370000000000005</v>
      </c>
      <c r="FT102" s="16">
        <v>0.89370000000000005</v>
      </c>
      <c r="FU102" s="16">
        <v>0.89370000000000005</v>
      </c>
      <c r="FV102" s="16">
        <v>0.89370000000000005</v>
      </c>
      <c r="FW102" s="16">
        <v>0.89370000000000005</v>
      </c>
      <c r="FX102" s="16">
        <v>0.89370000000000005</v>
      </c>
      <c r="FY102" s="16">
        <v>0.89370000000000005</v>
      </c>
      <c r="FZ102" s="16">
        <v>0.89370000000000005</v>
      </c>
      <c r="GA102" s="16">
        <v>0.89370000000000005</v>
      </c>
      <c r="GB102" s="16">
        <v>0.89370000000000005</v>
      </c>
      <c r="GC102" s="16">
        <v>0.89370000000000005</v>
      </c>
      <c r="GD102" s="16">
        <v>0.89370000000000005</v>
      </c>
      <c r="GE102" s="16">
        <v>0.89370000000000005</v>
      </c>
      <c r="GF102" s="16">
        <v>0.89370000000000005</v>
      </c>
      <c r="GG102" s="16">
        <v>0.89370000000000005</v>
      </c>
      <c r="GH102" s="16">
        <v>0.89370000000000005</v>
      </c>
      <c r="GI102" s="16">
        <v>0.89370000000000005</v>
      </c>
      <c r="GJ102" s="16">
        <v>0.89370000000000005</v>
      </c>
      <c r="GK102" s="16">
        <v>0.89370000000000005</v>
      </c>
      <c r="GL102" s="16">
        <v>0.89370000000000005</v>
      </c>
      <c r="GM102" s="16">
        <v>0.89370000000000005</v>
      </c>
      <c r="GN102" s="16">
        <v>0.89370000000000005</v>
      </c>
      <c r="GO102" s="16">
        <v>0.89370000000000005</v>
      </c>
      <c r="GP102" s="16">
        <v>0.89370000000000005</v>
      </c>
      <c r="GQ102" s="16">
        <v>0.89370000000000005</v>
      </c>
    </row>
    <row r="103" spans="1:199" x14ac:dyDescent="0.2">
      <c r="A103" s="16">
        <v>102</v>
      </c>
      <c r="B103" s="16">
        <v>1</v>
      </c>
      <c r="C103" s="16">
        <v>1</v>
      </c>
      <c r="D103" s="16">
        <v>1</v>
      </c>
      <c r="E103" s="16">
        <v>1</v>
      </c>
      <c r="F103" s="16">
        <v>0.997</v>
      </c>
      <c r="G103" s="16">
        <v>1.0939000000000001</v>
      </c>
      <c r="H103" s="16">
        <v>1.0913999999999999</v>
      </c>
      <c r="I103" s="16">
        <v>1.0497000000000001</v>
      </c>
      <c r="J103" s="16">
        <v>1.0283</v>
      </c>
      <c r="K103" s="16">
        <v>1.0071000000000001</v>
      </c>
      <c r="L103" s="16">
        <v>0.98609999999999998</v>
      </c>
      <c r="M103" s="16">
        <v>0.9849</v>
      </c>
      <c r="N103" s="16">
        <v>0.98380000000000001</v>
      </c>
      <c r="O103" s="16">
        <v>0.98260000000000003</v>
      </c>
      <c r="P103" s="16">
        <v>0.98150000000000004</v>
      </c>
      <c r="Q103" s="16">
        <v>0.98029999999999995</v>
      </c>
      <c r="R103" s="16">
        <v>0.97909999999999997</v>
      </c>
      <c r="S103" s="16">
        <v>0.9778</v>
      </c>
      <c r="T103" s="16">
        <v>0.97650000000000003</v>
      </c>
      <c r="U103" s="16">
        <v>0.97499999999999998</v>
      </c>
      <c r="V103" s="16">
        <v>0.97350000000000003</v>
      </c>
      <c r="W103" s="16">
        <v>0.97219999999999995</v>
      </c>
      <c r="X103" s="16">
        <v>0.97089999999999999</v>
      </c>
      <c r="Y103" s="16">
        <v>0.96970000000000001</v>
      </c>
      <c r="Z103" s="16">
        <v>0.96860000000000002</v>
      </c>
      <c r="AA103" s="16">
        <v>0.96750000000000003</v>
      </c>
      <c r="AB103" s="16">
        <v>0.96650000000000003</v>
      </c>
      <c r="AC103" s="16">
        <v>0.96560000000000001</v>
      </c>
      <c r="AD103" s="16">
        <v>0.9647</v>
      </c>
      <c r="AE103" s="16">
        <v>0.96379999999999999</v>
      </c>
      <c r="AF103" s="16">
        <v>0.96289999999999998</v>
      </c>
      <c r="AG103" s="16">
        <v>0.96199999999999997</v>
      </c>
      <c r="AH103" s="16">
        <v>0.96109999999999995</v>
      </c>
      <c r="AI103" s="16">
        <v>0.96020000000000005</v>
      </c>
      <c r="AJ103" s="16">
        <v>0.95940000000000003</v>
      </c>
      <c r="AK103" s="16">
        <v>0.95850000000000002</v>
      </c>
      <c r="AL103" s="16">
        <v>0.9577</v>
      </c>
      <c r="AM103" s="16">
        <v>0.95689999999999997</v>
      </c>
      <c r="AN103" s="16">
        <v>0.95599999999999996</v>
      </c>
      <c r="AO103" s="16">
        <v>0.95520000000000005</v>
      </c>
      <c r="AP103" s="16">
        <v>0.95440000000000003</v>
      </c>
      <c r="AQ103" s="16">
        <v>0.9536</v>
      </c>
      <c r="AR103" s="16">
        <v>0.95289999999999997</v>
      </c>
      <c r="AS103" s="16">
        <v>0.95209999999999995</v>
      </c>
      <c r="AT103" s="16">
        <v>0.95130000000000003</v>
      </c>
      <c r="AU103" s="16">
        <v>0.9506</v>
      </c>
      <c r="AV103" s="16">
        <v>0.94979999999999998</v>
      </c>
      <c r="AW103" s="16">
        <v>0.94910000000000005</v>
      </c>
      <c r="AX103" s="16">
        <v>0.94840000000000002</v>
      </c>
      <c r="AY103" s="16">
        <v>0.94769999999999999</v>
      </c>
      <c r="AZ103" s="16">
        <v>0.94699999999999995</v>
      </c>
      <c r="BA103" s="16">
        <v>0.94630000000000003</v>
      </c>
      <c r="BB103" s="16">
        <v>0.9456</v>
      </c>
      <c r="BC103" s="16">
        <v>0.94489999999999996</v>
      </c>
      <c r="BD103" s="16">
        <v>0.94420000000000004</v>
      </c>
      <c r="BE103" s="16">
        <v>0.94350000000000001</v>
      </c>
      <c r="BF103" s="16">
        <v>0.94289999999999996</v>
      </c>
      <c r="BG103" s="16">
        <v>0.94220000000000004</v>
      </c>
      <c r="BH103" s="16">
        <v>0.94159999999999999</v>
      </c>
      <c r="BI103" s="16">
        <v>0.94099999999999995</v>
      </c>
      <c r="BJ103" s="16">
        <v>0.94030000000000002</v>
      </c>
      <c r="BK103" s="16">
        <v>0.93969999999999998</v>
      </c>
      <c r="BL103" s="16">
        <v>0.93910000000000005</v>
      </c>
      <c r="BM103" s="16">
        <v>0.9385</v>
      </c>
      <c r="BN103" s="16">
        <v>0.93789999999999996</v>
      </c>
      <c r="BO103" s="16">
        <v>0.93730000000000002</v>
      </c>
      <c r="BP103" s="16">
        <v>0.93669999999999998</v>
      </c>
      <c r="BQ103" s="16">
        <v>0.93610000000000004</v>
      </c>
      <c r="BR103" s="16">
        <v>0.93559999999999999</v>
      </c>
      <c r="BS103" s="16">
        <v>0.93500000000000005</v>
      </c>
      <c r="BT103" s="16">
        <v>0.93440000000000001</v>
      </c>
      <c r="BU103" s="16">
        <v>0.93389999999999995</v>
      </c>
      <c r="BV103" s="16">
        <v>0.93330000000000002</v>
      </c>
      <c r="BW103" s="16">
        <v>0.93279999999999996</v>
      </c>
      <c r="BX103" s="16">
        <v>0.93230000000000002</v>
      </c>
      <c r="BY103" s="16">
        <v>0.93179999999999996</v>
      </c>
      <c r="BZ103" s="16">
        <v>0.93120000000000003</v>
      </c>
      <c r="CA103" s="16">
        <v>0.93069999999999997</v>
      </c>
      <c r="CB103" s="16">
        <v>0.93020000000000003</v>
      </c>
      <c r="CC103" s="16">
        <v>0.92969999999999997</v>
      </c>
      <c r="CD103" s="16">
        <v>0.92920000000000003</v>
      </c>
      <c r="CE103" s="16">
        <v>0.92869999999999997</v>
      </c>
      <c r="CF103" s="16">
        <v>0.92830000000000001</v>
      </c>
      <c r="CG103" s="16">
        <v>0.92779999999999996</v>
      </c>
      <c r="CH103" s="16">
        <v>0.92730000000000001</v>
      </c>
      <c r="CI103" s="16">
        <v>0.92689999999999995</v>
      </c>
      <c r="CJ103" s="16">
        <v>0.9264</v>
      </c>
      <c r="CK103" s="16">
        <v>0.92589999999999995</v>
      </c>
      <c r="CL103" s="16">
        <v>0.92549999999999999</v>
      </c>
      <c r="CM103" s="16">
        <v>0.92510000000000003</v>
      </c>
      <c r="CN103" s="16">
        <v>0.92459999999999998</v>
      </c>
      <c r="CO103" s="16">
        <v>0.92420000000000002</v>
      </c>
      <c r="CP103" s="16">
        <v>0.92379999999999995</v>
      </c>
      <c r="CQ103" s="16">
        <v>0.92330000000000001</v>
      </c>
      <c r="CR103" s="16">
        <v>0.92290000000000005</v>
      </c>
      <c r="CS103" s="16">
        <v>0.92249999999999999</v>
      </c>
      <c r="CT103" s="16">
        <v>0.92210000000000003</v>
      </c>
      <c r="CU103" s="16">
        <v>0.92169999999999996</v>
      </c>
      <c r="CV103" s="16">
        <v>0.92130000000000001</v>
      </c>
      <c r="CW103" s="16">
        <v>0.92090000000000005</v>
      </c>
      <c r="CX103" s="16">
        <v>0.92049999999999998</v>
      </c>
      <c r="CY103" s="16">
        <v>0.92049999999999998</v>
      </c>
      <c r="CZ103" s="16">
        <v>0.92049999999999998</v>
      </c>
      <c r="DA103" s="16">
        <v>0.92049999999999998</v>
      </c>
      <c r="DB103" s="16">
        <v>0.92049999999999998</v>
      </c>
      <c r="DC103" s="16">
        <v>0.92049999999999998</v>
      </c>
      <c r="DD103" s="16">
        <v>0.92049999999999998</v>
      </c>
      <c r="DE103" s="16">
        <v>0.92049999999999998</v>
      </c>
      <c r="DF103" s="16">
        <v>0.92049999999999998</v>
      </c>
      <c r="DG103" s="16">
        <v>0.92049999999999998</v>
      </c>
      <c r="DH103" s="16">
        <v>0.92049999999999998</v>
      </c>
      <c r="DI103" s="16">
        <v>0.92049999999999998</v>
      </c>
      <c r="DJ103" s="16">
        <v>0.92049999999999998</v>
      </c>
      <c r="DK103" s="16">
        <v>0.92049999999999998</v>
      </c>
      <c r="DL103" s="16">
        <v>0.92049999999999998</v>
      </c>
      <c r="DM103" s="16">
        <v>0.92049999999999998</v>
      </c>
      <c r="DN103" s="16">
        <v>0.92049999999999998</v>
      </c>
      <c r="DO103" s="16">
        <v>0.92049999999999998</v>
      </c>
      <c r="DP103" s="16">
        <v>0.92049999999999998</v>
      </c>
      <c r="DQ103" s="16">
        <v>0.92049999999999998</v>
      </c>
      <c r="DR103" s="16">
        <v>0.92049999999999998</v>
      </c>
      <c r="DS103" s="16">
        <v>0.92049999999999998</v>
      </c>
      <c r="DT103" s="16">
        <v>0.92049999999999998</v>
      </c>
      <c r="DU103" s="16">
        <v>0.92049999999999998</v>
      </c>
      <c r="DV103" s="16">
        <v>0.92049999999999998</v>
      </c>
      <c r="DW103" s="16">
        <v>0.92049999999999998</v>
      </c>
      <c r="DX103" s="16">
        <v>0.92049999999999998</v>
      </c>
      <c r="DY103" s="16">
        <v>0.92049999999999998</v>
      </c>
      <c r="DZ103" s="16">
        <v>0.92049999999999998</v>
      </c>
      <c r="EA103" s="16">
        <v>0.92049999999999998</v>
      </c>
      <c r="EB103" s="16">
        <v>0.92049999999999998</v>
      </c>
      <c r="EC103" s="16">
        <v>0.92049999999999998</v>
      </c>
      <c r="ED103" s="16">
        <v>0.92049999999999998</v>
      </c>
      <c r="EE103" s="16">
        <v>0.92049999999999998</v>
      </c>
      <c r="EF103" s="16">
        <v>0.92049999999999998</v>
      </c>
      <c r="EG103" s="16">
        <v>0.92049999999999998</v>
      </c>
      <c r="EH103" s="16">
        <v>0.92049999999999998</v>
      </c>
      <c r="EI103" s="16">
        <v>0.92049999999999998</v>
      </c>
      <c r="EJ103" s="16">
        <v>0.92049999999999998</v>
      </c>
      <c r="EK103" s="16">
        <v>0.92049999999999998</v>
      </c>
      <c r="EL103" s="16">
        <v>0.92049999999999998</v>
      </c>
      <c r="EM103" s="16">
        <v>0.92049999999999998</v>
      </c>
      <c r="EN103" s="16">
        <v>0.92049999999999998</v>
      </c>
      <c r="EO103" s="16">
        <v>0.92049999999999998</v>
      </c>
      <c r="EP103" s="16">
        <v>0.92049999999999998</v>
      </c>
      <c r="EQ103" s="16">
        <v>0.92049999999999998</v>
      </c>
      <c r="ER103" s="16">
        <v>0.92049999999999998</v>
      </c>
      <c r="ES103" s="16">
        <v>0.92049999999999998</v>
      </c>
      <c r="ET103" s="16">
        <v>0.92049999999999998</v>
      </c>
      <c r="EU103" s="16">
        <v>0.92049999999999998</v>
      </c>
      <c r="EV103" s="16">
        <v>0.92049999999999998</v>
      </c>
      <c r="EW103" s="16">
        <v>0.92049999999999998</v>
      </c>
      <c r="EX103" s="16">
        <v>0.92049999999999998</v>
      </c>
      <c r="EY103" s="16">
        <v>0.92049999999999998</v>
      </c>
      <c r="EZ103" s="16">
        <v>0.92049999999999998</v>
      </c>
      <c r="FA103" s="16">
        <v>0.92049999999999998</v>
      </c>
      <c r="FB103" s="16">
        <v>0.92049999999999998</v>
      </c>
      <c r="FC103" s="16">
        <v>0.92049999999999998</v>
      </c>
      <c r="FD103" s="16">
        <v>0.92049999999999998</v>
      </c>
      <c r="FE103" s="16">
        <v>0.92049999999999998</v>
      </c>
      <c r="FF103" s="16">
        <v>0.92049999999999998</v>
      </c>
      <c r="FG103" s="16">
        <v>0.92049999999999998</v>
      </c>
      <c r="FH103" s="16">
        <v>0.92049999999999998</v>
      </c>
      <c r="FI103" s="16">
        <v>0.92049999999999998</v>
      </c>
      <c r="FJ103" s="16">
        <v>0.92049999999999998</v>
      </c>
      <c r="FK103" s="16">
        <v>0.92049999999999998</v>
      </c>
      <c r="FL103" s="16">
        <v>0.92049999999999998</v>
      </c>
      <c r="FM103" s="16">
        <v>0.92049999999999998</v>
      </c>
      <c r="FN103" s="16">
        <v>0.92049999999999998</v>
      </c>
      <c r="FO103" s="16">
        <v>0.92049999999999998</v>
      </c>
      <c r="FP103" s="16">
        <v>0.92049999999999998</v>
      </c>
      <c r="FQ103" s="16">
        <v>0.92049999999999998</v>
      </c>
      <c r="FR103" s="16">
        <v>0.92049999999999998</v>
      </c>
      <c r="FS103" s="16">
        <v>0.92049999999999998</v>
      </c>
      <c r="FT103" s="16">
        <v>0.92049999999999998</v>
      </c>
      <c r="FU103" s="16">
        <v>0.92049999999999998</v>
      </c>
      <c r="FV103" s="16">
        <v>0.92049999999999998</v>
      </c>
      <c r="FW103" s="16">
        <v>0.92049999999999998</v>
      </c>
      <c r="FX103" s="16">
        <v>0.92049999999999998</v>
      </c>
      <c r="FY103" s="16">
        <v>0.92049999999999998</v>
      </c>
      <c r="FZ103" s="16">
        <v>0.92049999999999998</v>
      </c>
      <c r="GA103" s="16">
        <v>0.92049999999999998</v>
      </c>
      <c r="GB103" s="16">
        <v>0.92049999999999998</v>
      </c>
      <c r="GC103" s="16">
        <v>0.92049999999999998</v>
      </c>
      <c r="GD103" s="16">
        <v>0.92049999999999998</v>
      </c>
      <c r="GE103" s="16">
        <v>0.92049999999999998</v>
      </c>
      <c r="GF103" s="16">
        <v>0.92049999999999998</v>
      </c>
      <c r="GG103" s="16">
        <v>0.92049999999999998</v>
      </c>
      <c r="GH103" s="16">
        <v>0.92049999999999998</v>
      </c>
      <c r="GI103" s="16">
        <v>0.92049999999999998</v>
      </c>
      <c r="GJ103" s="16">
        <v>0.92049999999999998</v>
      </c>
      <c r="GK103" s="16">
        <v>0.92049999999999998</v>
      </c>
      <c r="GL103" s="16">
        <v>0.92049999999999998</v>
      </c>
      <c r="GM103" s="16">
        <v>0.92049999999999998</v>
      </c>
      <c r="GN103" s="16">
        <v>0.92049999999999998</v>
      </c>
      <c r="GO103" s="16">
        <v>0.92049999999999998</v>
      </c>
      <c r="GP103" s="16">
        <v>0.92049999999999998</v>
      </c>
      <c r="GQ103" s="16">
        <v>0.92049999999999998</v>
      </c>
    </row>
    <row r="104" spans="1:199" x14ac:dyDescent="0.2">
      <c r="A104" s="16">
        <v>103</v>
      </c>
      <c r="B104" s="16">
        <v>1</v>
      </c>
      <c r="C104" s="16">
        <v>1</v>
      </c>
      <c r="D104" s="16">
        <v>1</v>
      </c>
      <c r="E104" s="16">
        <v>1</v>
      </c>
      <c r="F104" s="16">
        <v>0.998</v>
      </c>
      <c r="G104" s="16">
        <v>1.0959000000000001</v>
      </c>
      <c r="H104" s="16">
        <v>1.0943000000000001</v>
      </c>
      <c r="I104" s="16">
        <v>1.0531999999999999</v>
      </c>
      <c r="J104" s="16">
        <v>1.0322</v>
      </c>
      <c r="K104" s="16">
        <v>1.0114000000000001</v>
      </c>
      <c r="L104" s="16">
        <v>0.99080000000000001</v>
      </c>
      <c r="M104" s="16">
        <v>0.99</v>
      </c>
      <c r="N104" s="16">
        <v>0.98919999999999997</v>
      </c>
      <c r="O104" s="16">
        <v>0.98850000000000005</v>
      </c>
      <c r="P104" s="16">
        <v>0.98770000000000002</v>
      </c>
      <c r="Q104" s="16">
        <v>0.9869</v>
      </c>
      <c r="R104" s="16">
        <v>0.98609999999999998</v>
      </c>
      <c r="S104" s="16">
        <v>0.98529999999999995</v>
      </c>
      <c r="T104" s="16">
        <v>0.98440000000000005</v>
      </c>
      <c r="U104" s="16">
        <v>0.98340000000000005</v>
      </c>
      <c r="V104" s="16">
        <v>0.98240000000000005</v>
      </c>
      <c r="W104" s="16">
        <v>0.98150000000000004</v>
      </c>
      <c r="X104" s="16">
        <v>0.98070000000000002</v>
      </c>
      <c r="Y104" s="16">
        <v>0.97989999999999999</v>
      </c>
      <c r="Z104" s="16">
        <v>0.97909999999999997</v>
      </c>
      <c r="AA104" s="16">
        <v>0.97840000000000005</v>
      </c>
      <c r="AB104" s="16">
        <v>0.9778</v>
      </c>
      <c r="AC104" s="16">
        <v>0.97709999999999997</v>
      </c>
      <c r="AD104" s="16">
        <v>0.97650000000000003</v>
      </c>
      <c r="AE104" s="16">
        <v>0.97589999999999999</v>
      </c>
      <c r="AF104" s="16">
        <v>0.97529999999999994</v>
      </c>
      <c r="AG104" s="16">
        <v>0.97470000000000001</v>
      </c>
      <c r="AH104" s="16">
        <v>0.97419999999999995</v>
      </c>
      <c r="AI104" s="16">
        <v>0.97360000000000002</v>
      </c>
      <c r="AJ104" s="16">
        <v>0.97299999999999998</v>
      </c>
      <c r="AK104" s="16">
        <v>0.97240000000000004</v>
      </c>
      <c r="AL104" s="16">
        <v>0.97189999999999999</v>
      </c>
      <c r="AM104" s="16">
        <v>0.97130000000000005</v>
      </c>
      <c r="AN104" s="16">
        <v>0.9708</v>
      </c>
      <c r="AO104" s="16">
        <v>0.97030000000000005</v>
      </c>
      <c r="AP104" s="16">
        <v>0.96970000000000001</v>
      </c>
      <c r="AQ104" s="16">
        <v>0.96919999999999995</v>
      </c>
      <c r="AR104" s="16">
        <v>0.96870000000000001</v>
      </c>
      <c r="AS104" s="16">
        <v>0.96819999999999995</v>
      </c>
      <c r="AT104" s="16">
        <v>0.9677</v>
      </c>
      <c r="AU104" s="16">
        <v>0.96719999999999995</v>
      </c>
      <c r="AV104" s="16">
        <v>0.9667</v>
      </c>
      <c r="AW104" s="16">
        <v>0.96619999999999995</v>
      </c>
      <c r="AX104" s="16">
        <v>0.9657</v>
      </c>
      <c r="AY104" s="16">
        <v>0.96519999999999995</v>
      </c>
      <c r="AZ104" s="16">
        <v>0.96479999999999999</v>
      </c>
      <c r="BA104" s="16">
        <v>0.96430000000000005</v>
      </c>
      <c r="BB104" s="16">
        <v>0.96379999999999999</v>
      </c>
      <c r="BC104" s="16">
        <v>0.96340000000000003</v>
      </c>
      <c r="BD104" s="16">
        <v>0.96289999999999998</v>
      </c>
      <c r="BE104" s="16">
        <v>0.96250000000000002</v>
      </c>
      <c r="BF104" s="16">
        <v>0.96209999999999996</v>
      </c>
      <c r="BG104" s="16">
        <v>0.96160000000000001</v>
      </c>
      <c r="BH104" s="16">
        <v>0.96120000000000005</v>
      </c>
      <c r="BI104" s="16">
        <v>0.96079999999999999</v>
      </c>
      <c r="BJ104" s="16">
        <v>0.96040000000000003</v>
      </c>
      <c r="BK104" s="16">
        <v>0.95989999999999998</v>
      </c>
      <c r="BL104" s="16">
        <v>0.95950000000000002</v>
      </c>
      <c r="BM104" s="16">
        <v>0.95909999999999995</v>
      </c>
      <c r="BN104" s="16">
        <v>0.9587</v>
      </c>
      <c r="BO104" s="16">
        <v>0.95830000000000004</v>
      </c>
      <c r="BP104" s="16">
        <v>0.95799999999999996</v>
      </c>
      <c r="BQ104" s="16">
        <v>0.95760000000000001</v>
      </c>
      <c r="BR104" s="16">
        <v>0.95720000000000005</v>
      </c>
      <c r="BS104" s="16">
        <v>0.95679999999999998</v>
      </c>
      <c r="BT104" s="16">
        <v>0.95650000000000002</v>
      </c>
      <c r="BU104" s="16">
        <v>0.95609999999999995</v>
      </c>
      <c r="BV104" s="16">
        <v>0.95569999999999999</v>
      </c>
      <c r="BW104" s="16">
        <v>0.95540000000000003</v>
      </c>
      <c r="BX104" s="16">
        <v>0.95499999999999996</v>
      </c>
      <c r="BY104" s="16">
        <v>0.95469999999999999</v>
      </c>
      <c r="BZ104" s="16">
        <v>0.95430000000000004</v>
      </c>
      <c r="CA104" s="16">
        <v>0.95399999999999996</v>
      </c>
      <c r="CB104" s="16">
        <v>0.95369999999999999</v>
      </c>
      <c r="CC104" s="16">
        <v>0.95330000000000004</v>
      </c>
      <c r="CD104" s="16">
        <v>0.95299999999999996</v>
      </c>
      <c r="CE104" s="16">
        <v>0.95269999999999999</v>
      </c>
      <c r="CF104" s="16">
        <v>0.95230000000000004</v>
      </c>
      <c r="CG104" s="16">
        <v>0.95199999999999996</v>
      </c>
      <c r="CH104" s="16">
        <v>0.95169999999999999</v>
      </c>
      <c r="CI104" s="16">
        <v>0.95140000000000002</v>
      </c>
      <c r="CJ104" s="16">
        <v>0.95109999999999995</v>
      </c>
      <c r="CK104" s="16">
        <v>0.95079999999999998</v>
      </c>
      <c r="CL104" s="16">
        <v>0.95050000000000001</v>
      </c>
      <c r="CM104" s="16">
        <v>0.95020000000000004</v>
      </c>
      <c r="CN104" s="16">
        <v>0.94989999999999997</v>
      </c>
      <c r="CO104" s="16">
        <v>0.9496</v>
      </c>
      <c r="CP104" s="16">
        <v>0.94940000000000002</v>
      </c>
      <c r="CQ104" s="16">
        <v>0.94910000000000005</v>
      </c>
      <c r="CR104" s="16">
        <v>0.94879999999999998</v>
      </c>
      <c r="CS104" s="16">
        <v>0.94850000000000001</v>
      </c>
      <c r="CT104" s="16">
        <v>0.94830000000000003</v>
      </c>
      <c r="CU104" s="16">
        <v>0.94799999999999995</v>
      </c>
      <c r="CV104" s="16">
        <v>0.94769999999999999</v>
      </c>
      <c r="CW104" s="16">
        <v>0.94750000000000001</v>
      </c>
      <c r="CX104" s="16">
        <v>0.94720000000000004</v>
      </c>
      <c r="CY104" s="16">
        <v>0.94720000000000004</v>
      </c>
      <c r="CZ104" s="16">
        <v>0.94720000000000004</v>
      </c>
      <c r="DA104" s="16">
        <v>0.94720000000000004</v>
      </c>
      <c r="DB104" s="16">
        <v>0.94720000000000004</v>
      </c>
      <c r="DC104" s="16">
        <v>0.94720000000000004</v>
      </c>
      <c r="DD104" s="16">
        <v>0.94720000000000004</v>
      </c>
      <c r="DE104" s="16">
        <v>0.94720000000000004</v>
      </c>
      <c r="DF104" s="16">
        <v>0.94720000000000004</v>
      </c>
      <c r="DG104" s="16">
        <v>0.94720000000000004</v>
      </c>
      <c r="DH104" s="16">
        <v>0.94720000000000004</v>
      </c>
      <c r="DI104" s="16">
        <v>0.94720000000000004</v>
      </c>
      <c r="DJ104" s="16">
        <v>0.94720000000000004</v>
      </c>
      <c r="DK104" s="16">
        <v>0.94720000000000004</v>
      </c>
      <c r="DL104" s="16">
        <v>0.94720000000000004</v>
      </c>
      <c r="DM104" s="16">
        <v>0.94720000000000004</v>
      </c>
      <c r="DN104" s="16">
        <v>0.94720000000000004</v>
      </c>
      <c r="DO104" s="16">
        <v>0.94720000000000004</v>
      </c>
      <c r="DP104" s="16">
        <v>0.94720000000000004</v>
      </c>
      <c r="DQ104" s="16">
        <v>0.94720000000000004</v>
      </c>
      <c r="DR104" s="16">
        <v>0.94720000000000004</v>
      </c>
      <c r="DS104" s="16">
        <v>0.94720000000000004</v>
      </c>
      <c r="DT104" s="16">
        <v>0.94720000000000004</v>
      </c>
      <c r="DU104" s="16">
        <v>0.94720000000000004</v>
      </c>
      <c r="DV104" s="16">
        <v>0.94720000000000004</v>
      </c>
      <c r="DW104" s="16">
        <v>0.94720000000000004</v>
      </c>
      <c r="DX104" s="16">
        <v>0.94720000000000004</v>
      </c>
      <c r="DY104" s="16">
        <v>0.94720000000000004</v>
      </c>
      <c r="DZ104" s="16">
        <v>0.94720000000000004</v>
      </c>
      <c r="EA104" s="16">
        <v>0.94720000000000004</v>
      </c>
      <c r="EB104" s="16">
        <v>0.94720000000000004</v>
      </c>
      <c r="EC104" s="16">
        <v>0.94720000000000004</v>
      </c>
      <c r="ED104" s="16">
        <v>0.94720000000000004</v>
      </c>
      <c r="EE104" s="16">
        <v>0.94720000000000004</v>
      </c>
      <c r="EF104" s="16">
        <v>0.94720000000000004</v>
      </c>
      <c r="EG104" s="16">
        <v>0.94720000000000004</v>
      </c>
      <c r="EH104" s="16">
        <v>0.94720000000000004</v>
      </c>
      <c r="EI104" s="16">
        <v>0.94720000000000004</v>
      </c>
      <c r="EJ104" s="16">
        <v>0.94720000000000004</v>
      </c>
      <c r="EK104" s="16">
        <v>0.94720000000000004</v>
      </c>
      <c r="EL104" s="16">
        <v>0.94720000000000004</v>
      </c>
      <c r="EM104" s="16">
        <v>0.94720000000000004</v>
      </c>
      <c r="EN104" s="16">
        <v>0.94720000000000004</v>
      </c>
      <c r="EO104" s="16">
        <v>0.94720000000000004</v>
      </c>
      <c r="EP104" s="16">
        <v>0.94720000000000004</v>
      </c>
      <c r="EQ104" s="16">
        <v>0.94720000000000004</v>
      </c>
      <c r="ER104" s="16">
        <v>0.94720000000000004</v>
      </c>
      <c r="ES104" s="16">
        <v>0.94720000000000004</v>
      </c>
      <c r="ET104" s="16">
        <v>0.94720000000000004</v>
      </c>
      <c r="EU104" s="16">
        <v>0.94720000000000004</v>
      </c>
      <c r="EV104" s="16">
        <v>0.94720000000000004</v>
      </c>
      <c r="EW104" s="16">
        <v>0.94720000000000004</v>
      </c>
      <c r="EX104" s="16">
        <v>0.94720000000000004</v>
      </c>
      <c r="EY104" s="16">
        <v>0.94720000000000004</v>
      </c>
      <c r="EZ104" s="16">
        <v>0.94720000000000004</v>
      </c>
      <c r="FA104" s="16">
        <v>0.94720000000000004</v>
      </c>
      <c r="FB104" s="16">
        <v>0.94720000000000004</v>
      </c>
      <c r="FC104" s="16">
        <v>0.94720000000000004</v>
      </c>
      <c r="FD104" s="16">
        <v>0.94720000000000004</v>
      </c>
      <c r="FE104" s="16">
        <v>0.94720000000000004</v>
      </c>
      <c r="FF104" s="16">
        <v>0.94720000000000004</v>
      </c>
      <c r="FG104" s="16">
        <v>0.94720000000000004</v>
      </c>
      <c r="FH104" s="16">
        <v>0.94720000000000004</v>
      </c>
      <c r="FI104" s="16">
        <v>0.94720000000000004</v>
      </c>
      <c r="FJ104" s="16">
        <v>0.94720000000000004</v>
      </c>
      <c r="FK104" s="16">
        <v>0.94720000000000004</v>
      </c>
      <c r="FL104" s="16">
        <v>0.94720000000000004</v>
      </c>
      <c r="FM104" s="16">
        <v>0.94720000000000004</v>
      </c>
      <c r="FN104" s="16">
        <v>0.94720000000000004</v>
      </c>
      <c r="FO104" s="16">
        <v>0.94720000000000004</v>
      </c>
      <c r="FP104" s="16">
        <v>0.94720000000000004</v>
      </c>
      <c r="FQ104" s="16">
        <v>0.94720000000000004</v>
      </c>
      <c r="FR104" s="16">
        <v>0.94720000000000004</v>
      </c>
      <c r="FS104" s="16">
        <v>0.94720000000000004</v>
      </c>
      <c r="FT104" s="16">
        <v>0.94720000000000004</v>
      </c>
      <c r="FU104" s="16">
        <v>0.94720000000000004</v>
      </c>
      <c r="FV104" s="16">
        <v>0.94720000000000004</v>
      </c>
      <c r="FW104" s="16">
        <v>0.94720000000000004</v>
      </c>
      <c r="FX104" s="16">
        <v>0.94720000000000004</v>
      </c>
      <c r="FY104" s="16">
        <v>0.94720000000000004</v>
      </c>
      <c r="FZ104" s="16">
        <v>0.94720000000000004</v>
      </c>
      <c r="GA104" s="16">
        <v>0.94720000000000004</v>
      </c>
      <c r="GB104" s="16">
        <v>0.94720000000000004</v>
      </c>
      <c r="GC104" s="16">
        <v>0.94720000000000004</v>
      </c>
      <c r="GD104" s="16">
        <v>0.94720000000000004</v>
      </c>
      <c r="GE104" s="16">
        <v>0.94720000000000004</v>
      </c>
      <c r="GF104" s="16">
        <v>0.94720000000000004</v>
      </c>
      <c r="GG104" s="16">
        <v>0.94720000000000004</v>
      </c>
      <c r="GH104" s="16">
        <v>0.94720000000000004</v>
      </c>
      <c r="GI104" s="16">
        <v>0.94720000000000004</v>
      </c>
      <c r="GJ104" s="16">
        <v>0.94720000000000004</v>
      </c>
      <c r="GK104" s="16">
        <v>0.94720000000000004</v>
      </c>
      <c r="GL104" s="16">
        <v>0.94720000000000004</v>
      </c>
      <c r="GM104" s="16">
        <v>0.94720000000000004</v>
      </c>
      <c r="GN104" s="16">
        <v>0.94720000000000004</v>
      </c>
      <c r="GO104" s="16">
        <v>0.94720000000000004</v>
      </c>
      <c r="GP104" s="16">
        <v>0.94720000000000004</v>
      </c>
      <c r="GQ104" s="16">
        <v>0.94720000000000004</v>
      </c>
    </row>
    <row r="105" spans="1:199" x14ac:dyDescent="0.2">
      <c r="A105" s="16">
        <v>104</v>
      </c>
      <c r="B105" s="16">
        <v>1</v>
      </c>
      <c r="C105" s="16">
        <v>1</v>
      </c>
      <c r="D105" s="16">
        <v>1</v>
      </c>
      <c r="E105" s="16">
        <v>1</v>
      </c>
      <c r="F105" s="16">
        <v>0.999</v>
      </c>
      <c r="G105" s="16">
        <v>1.0980000000000001</v>
      </c>
      <c r="H105" s="16">
        <v>1.0972</v>
      </c>
      <c r="I105" s="16">
        <v>1.0566</v>
      </c>
      <c r="J105" s="16">
        <v>1.0361</v>
      </c>
      <c r="K105" s="16">
        <v>1.0157</v>
      </c>
      <c r="L105" s="16">
        <v>0.99539999999999995</v>
      </c>
      <c r="M105" s="16">
        <v>0.995</v>
      </c>
      <c r="N105" s="16">
        <v>0.99460000000000004</v>
      </c>
      <c r="O105" s="16">
        <v>0.99429999999999996</v>
      </c>
      <c r="P105" s="16">
        <v>0.99390000000000001</v>
      </c>
      <c r="Q105" s="16">
        <v>0.99350000000000005</v>
      </c>
      <c r="R105" s="16">
        <v>0.99309999999999998</v>
      </c>
      <c r="S105" s="16">
        <v>0.99270000000000003</v>
      </c>
      <c r="T105" s="16">
        <v>0.99219999999999997</v>
      </c>
      <c r="U105" s="16">
        <v>0.99170000000000003</v>
      </c>
      <c r="V105" s="16">
        <v>0.99119999999999997</v>
      </c>
      <c r="W105" s="16">
        <v>0.99080000000000001</v>
      </c>
      <c r="X105" s="16">
        <v>0.99039999999999995</v>
      </c>
      <c r="Y105" s="16">
        <v>0.99</v>
      </c>
      <c r="Z105" s="16">
        <v>0.98960000000000004</v>
      </c>
      <c r="AA105" s="16">
        <v>0.98919999999999997</v>
      </c>
      <c r="AB105" s="16">
        <v>0.9889</v>
      </c>
      <c r="AC105" s="16">
        <v>0.98860000000000003</v>
      </c>
      <c r="AD105" s="16">
        <v>0.98829999999999996</v>
      </c>
      <c r="AE105" s="16">
        <v>0.98799999999999999</v>
      </c>
      <c r="AF105" s="16">
        <v>0.98770000000000002</v>
      </c>
      <c r="AG105" s="16">
        <v>0.98740000000000006</v>
      </c>
      <c r="AH105" s="16">
        <v>0.98709999999999998</v>
      </c>
      <c r="AI105" s="16">
        <v>0.98680000000000001</v>
      </c>
      <c r="AJ105" s="16">
        <v>0.98660000000000003</v>
      </c>
      <c r="AK105" s="16">
        <v>0.98629999999999995</v>
      </c>
      <c r="AL105" s="16">
        <v>0.98599999999999999</v>
      </c>
      <c r="AM105" s="16">
        <v>0.98570000000000002</v>
      </c>
      <c r="AN105" s="16">
        <v>0.98550000000000004</v>
      </c>
      <c r="AO105" s="16">
        <v>0.98519999999999996</v>
      </c>
      <c r="AP105" s="16">
        <v>0.9849</v>
      </c>
      <c r="AQ105" s="16">
        <v>0.98470000000000002</v>
      </c>
      <c r="AR105" s="16">
        <v>0.98440000000000005</v>
      </c>
      <c r="AS105" s="16">
        <v>0.98409999999999997</v>
      </c>
      <c r="AT105" s="16">
        <v>0.9839</v>
      </c>
      <c r="AU105" s="16">
        <v>0.98360000000000003</v>
      </c>
      <c r="AV105" s="16">
        <v>0.98340000000000005</v>
      </c>
      <c r="AW105" s="16">
        <v>0.98319999999999996</v>
      </c>
      <c r="AX105" s="16">
        <v>0.9829</v>
      </c>
      <c r="AY105" s="16">
        <v>0.98270000000000002</v>
      </c>
      <c r="AZ105" s="16">
        <v>0.98240000000000005</v>
      </c>
      <c r="BA105" s="16">
        <v>0.98219999999999996</v>
      </c>
      <c r="BB105" s="16">
        <v>0.98199999999999998</v>
      </c>
      <c r="BC105" s="16">
        <v>0.98180000000000001</v>
      </c>
      <c r="BD105" s="16">
        <v>0.98150000000000004</v>
      </c>
      <c r="BE105" s="16">
        <v>0.98129999999999995</v>
      </c>
      <c r="BF105" s="16">
        <v>0.98109999999999997</v>
      </c>
      <c r="BG105" s="16">
        <v>0.98089999999999999</v>
      </c>
      <c r="BH105" s="16">
        <v>0.98070000000000002</v>
      </c>
      <c r="BI105" s="16">
        <v>0.98050000000000004</v>
      </c>
      <c r="BJ105" s="16">
        <v>0.98029999999999995</v>
      </c>
      <c r="BK105" s="16">
        <v>0.98</v>
      </c>
      <c r="BL105" s="16">
        <v>0.9798</v>
      </c>
      <c r="BM105" s="16">
        <v>0.97960000000000003</v>
      </c>
      <c r="BN105" s="16">
        <v>0.97940000000000005</v>
      </c>
      <c r="BO105" s="16">
        <v>0.97919999999999996</v>
      </c>
      <c r="BP105" s="16">
        <v>0.97909999999999997</v>
      </c>
      <c r="BQ105" s="16">
        <v>0.97889999999999999</v>
      </c>
      <c r="BR105" s="16">
        <v>0.97870000000000001</v>
      </c>
      <c r="BS105" s="16">
        <v>0.97850000000000004</v>
      </c>
      <c r="BT105" s="16">
        <v>0.97829999999999995</v>
      </c>
      <c r="BU105" s="16">
        <v>0.97809999999999997</v>
      </c>
      <c r="BV105" s="16">
        <v>0.97789999999999999</v>
      </c>
      <c r="BW105" s="16">
        <v>0.9778</v>
      </c>
      <c r="BX105" s="16">
        <v>0.97760000000000002</v>
      </c>
      <c r="BY105" s="16">
        <v>0.97740000000000005</v>
      </c>
      <c r="BZ105" s="16">
        <v>0.97719999999999996</v>
      </c>
      <c r="CA105" s="16">
        <v>0.97709999999999997</v>
      </c>
      <c r="CB105" s="16">
        <v>0.97689999999999999</v>
      </c>
      <c r="CC105" s="16">
        <v>0.97670000000000001</v>
      </c>
      <c r="CD105" s="16">
        <v>0.97660000000000002</v>
      </c>
      <c r="CE105" s="16">
        <v>0.97640000000000005</v>
      </c>
      <c r="CF105" s="16">
        <v>0.97629999999999995</v>
      </c>
      <c r="CG105" s="16">
        <v>0.97609999999999997</v>
      </c>
      <c r="CH105" s="16">
        <v>0.97589999999999999</v>
      </c>
      <c r="CI105" s="16">
        <v>0.9758</v>
      </c>
      <c r="CJ105" s="16">
        <v>0.97560000000000002</v>
      </c>
      <c r="CK105" s="16">
        <v>0.97550000000000003</v>
      </c>
      <c r="CL105" s="16">
        <v>0.97529999999999994</v>
      </c>
      <c r="CM105" s="16">
        <v>0.97519999999999996</v>
      </c>
      <c r="CN105" s="16">
        <v>0.97509999999999997</v>
      </c>
      <c r="CO105" s="16">
        <v>0.97489999999999999</v>
      </c>
      <c r="CP105" s="16">
        <v>0.9748</v>
      </c>
      <c r="CQ105" s="16">
        <v>0.97460000000000002</v>
      </c>
      <c r="CR105" s="16">
        <v>0.97450000000000003</v>
      </c>
      <c r="CS105" s="16">
        <v>0.97440000000000004</v>
      </c>
      <c r="CT105" s="16">
        <v>0.97419999999999995</v>
      </c>
      <c r="CU105" s="16">
        <v>0.97409999999999997</v>
      </c>
      <c r="CV105" s="16">
        <v>0.97399999999999998</v>
      </c>
      <c r="CW105" s="16">
        <v>0.9738</v>
      </c>
      <c r="CX105" s="16">
        <v>0.97370000000000001</v>
      </c>
      <c r="CY105" s="16">
        <v>0.97370000000000001</v>
      </c>
      <c r="CZ105" s="16">
        <v>0.97370000000000001</v>
      </c>
      <c r="DA105" s="16">
        <v>0.97370000000000001</v>
      </c>
      <c r="DB105" s="16">
        <v>0.97370000000000001</v>
      </c>
      <c r="DC105" s="16">
        <v>0.97370000000000001</v>
      </c>
      <c r="DD105" s="16">
        <v>0.97370000000000001</v>
      </c>
      <c r="DE105" s="16">
        <v>0.97370000000000001</v>
      </c>
      <c r="DF105" s="16">
        <v>0.97370000000000001</v>
      </c>
      <c r="DG105" s="16">
        <v>0.97370000000000001</v>
      </c>
      <c r="DH105" s="16">
        <v>0.97370000000000001</v>
      </c>
      <c r="DI105" s="16">
        <v>0.97370000000000001</v>
      </c>
      <c r="DJ105" s="16">
        <v>0.97370000000000001</v>
      </c>
      <c r="DK105" s="16">
        <v>0.97370000000000001</v>
      </c>
      <c r="DL105" s="16">
        <v>0.97370000000000001</v>
      </c>
      <c r="DM105" s="16">
        <v>0.97370000000000001</v>
      </c>
      <c r="DN105" s="16">
        <v>0.97370000000000001</v>
      </c>
      <c r="DO105" s="16">
        <v>0.97370000000000001</v>
      </c>
      <c r="DP105" s="16">
        <v>0.97370000000000001</v>
      </c>
      <c r="DQ105" s="16">
        <v>0.97370000000000001</v>
      </c>
      <c r="DR105" s="16">
        <v>0.97370000000000001</v>
      </c>
      <c r="DS105" s="16">
        <v>0.97370000000000001</v>
      </c>
      <c r="DT105" s="16">
        <v>0.97370000000000001</v>
      </c>
      <c r="DU105" s="16">
        <v>0.97370000000000001</v>
      </c>
      <c r="DV105" s="16">
        <v>0.97370000000000001</v>
      </c>
      <c r="DW105" s="16">
        <v>0.97370000000000001</v>
      </c>
      <c r="DX105" s="16">
        <v>0.97370000000000001</v>
      </c>
      <c r="DY105" s="16">
        <v>0.97370000000000001</v>
      </c>
      <c r="DZ105" s="16">
        <v>0.97370000000000001</v>
      </c>
      <c r="EA105" s="16">
        <v>0.97370000000000001</v>
      </c>
      <c r="EB105" s="16">
        <v>0.97370000000000001</v>
      </c>
      <c r="EC105" s="16">
        <v>0.97370000000000001</v>
      </c>
      <c r="ED105" s="16">
        <v>0.97370000000000001</v>
      </c>
      <c r="EE105" s="16">
        <v>0.97370000000000001</v>
      </c>
      <c r="EF105" s="16">
        <v>0.97370000000000001</v>
      </c>
      <c r="EG105" s="16">
        <v>0.97370000000000001</v>
      </c>
      <c r="EH105" s="16">
        <v>0.97370000000000001</v>
      </c>
      <c r="EI105" s="16">
        <v>0.97370000000000001</v>
      </c>
      <c r="EJ105" s="16">
        <v>0.97370000000000001</v>
      </c>
      <c r="EK105" s="16">
        <v>0.97370000000000001</v>
      </c>
      <c r="EL105" s="16">
        <v>0.97370000000000001</v>
      </c>
      <c r="EM105" s="16">
        <v>0.97370000000000001</v>
      </c>
      <c r="EN105" s="16">
        <v>0.97370000000000001</v>
      </c>
      <c r="EO105" s="16">
        <v>0.97370000000000001</v>
      </c>
      <c r="EP105" s="16">
        <v>0.97370000000000001</v>
      </c>
      <c r="EQ105" s="16">
        <v>0.97370000000000001</v>
      </c>
      <c r="ER105" s="16">
        <v>0.97370000000000001</v>
      </c>
      <c r="ES105" s="16">
        <v>0.97370000000000001</v>
      </c>
      <c r="ET105" s="16">
        <v>0.97370000000000001</v>
      </c>
      <c r="EU105" s="16">
        <v>0.97370000000000001</v>
      </c>
      <c r="EV105" s="16">
        <v>0.97370000000000001</v>
      </c>
      <c r="EW105" s="16">
        <v>0.97370000000000001</v>
      </c>
      <c r="EX105" s="16">
        <v>0.97370000000000001</v>
      </c>
      <c r="EY105" s="16">
        <v>0.97370000000000001</v>
      </c>
      <c r="EZ105" s="16">
        <v>0.97370000000000001</v>
      </c>
      <c r="FA105" s="16">
        <v>0.97370000000000001</v>
      </c>
      <c r="FB105" s="16">
        <v>0.97370000000000001</v>
      </c>
      <c r="FC105" s="16">
        <v>0.97370000000000001</v>
      </c>
      <c r="FD105" s="16">
        <v>0.97370000000000001</v>
      </c>
      <c r="FE105" s="16">
        <v>0.97370000000000001</v>
      </c>
      <c r="FF105" s="16">
        <v>0.97370000000000001</v>
      </c>
      <c r="FG105" s="16">
        <v>0.97370000000000001</v>
      </c>
      <c r="FH105" s="16">
        <v>0.97370000000000001</v>
      </c>
      <c r="FI105" s="16">
        <v>0.97370000000000001</v>
      </c>
      <c r="FJ105" s="16">
        <v>0.97370000000000001</v>
      </c>
      <c r="FK105" s="16">
        <v>0.97370000000000001</v>
      </c>
      <c r="FL105" s="16">
        <v>0.97370000000000001</v>
      </c>
      <c r="FM105" s="16">
        <v>0.97370000000000001</v>
      </c>
      <c r="FN105" s="16">
        <v>0.97370000000000001</v>
      </c>
      <c r="FO105" s="16">
        <v>0.97370000000000001</v>
      </c>
      <c r="FP105" s="16">
        <v>0.97370000000000001</v>
      </c>
      <c r="FQ105" s="16">
        <v>0.97370000000000001</v>
      </c>
      <c r="FR105" s="16">
        <v>0.97370000000000001</v>
      </c>
      <c r="FS105" s="16">
        <v>0.97370000000000001</v>
      </c>
      <c r="FT105" s="16">
        <v>0.97370000000000001</v>
      </c>
      <c r="FU105" s="16">
        <v>0.97370000000000001</v>
      </c>
      <c r="FV105" s="16">
        <v>0.97370000000000001</v>
      </c>
      <c r="FW105" s="16">
        <v>0.97370000000000001</v>
      </c>
      <c r="FX105" s="16">
        <v>0.97370000000000001</v>
      </c>
      <c r="FY105" s="16">
        <v>0.97370000000000001</v>
      </c>
      <c r="FZ105" s="16">
        <v>0.97370000000000001</v>
      </c>
      <c r="GA105" s="16">
        <v>0.97370000000000001</v>
      </c>
      <c r="GB105" s="16">
        <v>0.97370000000000001</v>
      </c>
      <c r="GC105" s="16">
        <v>0.97370000000000001</v>
      </c>
      <c r="GD105" s="16">
        <v>0.97370000000000001</v>
      </c>
      <c r="GE105" s="16">
        <v>0.97370000000000001</v>
      </c>
      <c r="GF105" s="16">
        <v>0.97370000000000001</v>
      </c>
      <c r="GG105" s="16">
        <v>0.97370000000000001</v>
      </c>
      <c r="GH105" s="16">
        <v>0.97370000000000001</v>
      </c>
      <c r="GI105" s="16">
        <v>0.97370000000000001</v>
      </c>
      <c r="GJ105" s="16">
        <v>0.97370000000000001</v>
      </c>
      <c r="GK105" s="16">
        <v>0.97370000000000001</v>
      </c>
      <c r="GL105" s="16">
        <v>0.97370000000000001</v>
      </c>
      <c r="GM105" s="16">
        <v>0.97370000000000001</v>
      </c>
      <c r="GN105" s="16">
        <v>0.97370000000000001</v>
      </c>
      <c r="GO105" s="16">
        <v>0.97370000000000001</v>
      </c>
      <c r="GP105" s="16">
        <v>0.97370000000000001</v>
      </c>
      <c r="GQ105" s="16">
        <v>0.97370000000000001</v>
      </c>
    </row>
    <row r="106" spans="1:199" x14ac:dyDescent="0.2">
      <c r="A106" s="16">
        <v>105</v>
      </c>
      <c r="B106" s="16">
        <v>1</v>
      </c>
      <c r="C106" s="16">
        <v>1</v>
      </c>
      <c r="D106" s="16">
        <v>1</v>
      </c>
      <c r="E106" s="16">
        <v>1</v>
      </c>
      <c r="F106" s="16">
        <v>1</v>
      </c>
      <c r="G106" s="16">
        <v>1.1000000000000001</v>
      </c>
      <c r="H106" s="16">
        <v>1.1000000000000001</v>
      </c>
      <c r="I106" s="16">
        <v>1.06</v>
      </c>
      <c r="J106" s="16">
        <v>1.04</v>
      </c>
      <c r="K106" s="16">
        <v>1.02</v>
      </c>
      <c r="L106" s="16">
        <v>1</v>
      </c>
      <c r="M106" s="16">
        <v>1</v>
      </c>
      <c r="N106" s="16">
        <v>1</v>
      </c>
      <c r="O106" s="16">
        <v>1</v>
      </c>
      <c r="P106" s="16">
        <v>1</v>
      </c>
      <c r="Q106" s="16">
        <v>1</v>
      </c>
      <c r="R106" s="16">
        <v>1</v>
      </c>
      <c r="S106" s="16">
        <v>1</v>
      </c>
      <c r="T106" s="16">
        <v>1</v>
      </c>
      <c r="U106" s="16">
        <v>1</v>
      </c>
      <c r="V106" s="16">
        <v>1</v>
      </c>
      <c r="W106" s="16">
        <v>1</v>
      </c>
      <c r="X106" s="16">
        <v>1</v>
      </c>
      <c r="Y106" s="16">
        <v>1</v>
      </c>
      <c r="Z106" s="16">
        <v>1</v>
      </c>
      <c r="AA106" s="16">
        <v>1</v>
      </c>
      <c r="AB106" s="16">
        <v>1</v>
      </c>
      <c r="AC106" s="16">
        <v>1</v>
      </c>
      <c r="AD106" s="16">
        <v>1</v>
      </c>
      <c r="AE106" s="16">
        <v>1</v>
      </c>
      <c r="AF106" s="16">
        <v>1</v>
      </c>
      <c r="AG106" s="16">
        <v>1</v>
      </c>
      <c r="AH106" s="16">
        <v>1</v>
      </c>
      <c r="AI106" s="16">
        <v>1</v>
      </c>
      <c r="AJ106" s="16">
        <v>1</v>
      </c>
      <c r="AK106" s="16">
        <v>1</v>
      </c>
      <c r="AL106" s="16">
        <v>1</v>
      </c>
      <c r="AM106" s="16">
        <v>1</v>
      </c>
      <c r="AN106" s="16">
        <v>1</v>
      </c>
      <c r="AO106" s="16">
        <v>1</v>
      </c>
      <c r="AP106" s="16">
        <v>1</v>
      </c>
      <c r="AQ106" s="16">
        <v>1</v>
      </c>
      <c r="AR106" s="16">
        <v>1</v>
      </c>
      <c r="AS106" s="16">
        <v>1</v>
      </c>
      <c r="AT106" s="16">
        <v>1</v>
      </c>
      <c r="AU106" s="16">
        <v>1</v>
      </c>
      <c r="AV106" s="16">
        <v>1</v>
      </c>
      <c r="AW106" s="16">
        <v>1</v>
      </c>
      <c r="AX106" s="16">
        <v>1</v>
      </c>
      <c r="AY106" s="16">
        <v>1</v>
      </c>
      <c r="AZ106" s="16">
        <v>1</v>
      </c>
      <c r="BA106" s="16">
        <v>1</v>
      </c>
      <c r="BB106" s="16">
        <v>1</v>
      </c>
      <c r="BC106" s="16">
        <v>1</v>
      </c>
      <c r="BD106" s="16">
        <v>1</v>
      </c>
      <c r="BE106" s="16">
        <v>1</v>
      </c>
      <c r="BF106" s="16">
        <v>1</v>
      </c>
      <c r="BG106" s="16">
        <v>1</v>
      </c>
      <c r="BH106" s="16">
        <v>1</v>
      </c>
      <c r="BI106" s="16">
        <v>1</v>
      </c>
      <c r="BJ106" s="16">
        <v>1</v>
      </c>
      <c r="BK106" s="16">
        <v>1</v>
      </c>
      <c r="BL106" s="16">
        <v>1</v>
      </c>
      <c r="BM106" s="16">
        <v>1</v>
      </c>
      <c r="BN106" s="16">
        <v>1</v>
      </c>
      <c r="BO106" s="16">
        <v>1</v>
      </c>
      <c r="BP106" s="16">
        <v>1</v>
      </c>
      <c r="BQ106" s="16">
        <v>1</v>
      </c>
      <c r="BR106" s="16">
        <v>1</v>
      </c>
      <c r="BS106" s="16">
        <v>1</v>
      </c>
      <c r="BT106" s="16">
        <v>1</v>
      </c>
      <c r="BU106" s="16">
        <v>1</v>
      </c>
      <c r="BV106" s="16">
        <v>1</v>
      </c>
      <c r="BW106" s="16">
        <v>1</v>
      </c>
      <c r="BX106" s="16">
        <v>1</v>
      </c>
      <c r="BY106" s="16">
        <v>1</v>
      </c>
      <c r="BZ106" s="16">
        <v>1</v>
      </c>
      <c r="CA106" s="16">
        <v>1</v>
      </c>
      <c r="CB106" s="16">
        <v>1</v>
      </c>
      <c r="CC106" s="16">
        <v>1</v>
      </c>
      <c r="CD106" s="16">
        <v>1</v>
      </c>
      <c r="CE106" s="16">
        <v>1</v>
      </c>
      <c r="CF106" s="16">
        <v>1</v>
      </c>
      <c r="CG106" s="16">
        <v>1</v>
      </c>
      <c r="CH106" s="16">
        <v>1</v>
      </c>
      <c r="CI106" s="16">
        <v>1</v>
      </c>
      <c r="CJ106" s="16">
        <v>1</v>
      </c>
      <c r="CK106" s="16">
        <v>1</v>
      </c>
      <c r="CL106" s="16">
        <v>1</v>
      </c>
      <c r="CM106" s="16">
        <v>1</v>
      </c>
      <c r="CN106" s="16">
        <v>1</v>
      </c>
      <c r="CO106" s="16">
        <v>1</v>
      </c>
      <c r="CP106" s="16">
        <v>1</v>
      </c>
      <c r="CQ106" s="16">
        <v>1</v>
      </c>
      <c r="CR106" s="16">
        <v>1</v>
      </c>
      <c r="CS106" s="16">
        <v>1</v>
      </c>
      <c r="CT106" s="16">
        <v>1</v>
      </c>
      <c r="CU106" s="16">
        <v>1</v>
      </c>
      <c r="CV106" s="16">
        <v>1</v>
      </c>
      <c r="CW106" s="16">
        <v>1</v>
      </c>
      <c r="CX106" s="16">
        <v>1</v>
      </c>
      <c r="CY106" s="16">
        <v>1</v>
      </c>
      <c r="CZ106" s="16">
        <v>1</v>
      </c>
      <c r="DA106" s="16">
        <v>1</v>
      </c>
      <c r="DB106" s="16">
        <v>1</v>
      </c>
      <c r="DC106" s="16">
        <v>1</v>
      </c>
      <c r="DD106" s="16">
        <v>1</v>
      </c>
      <c r="DE106" s="16">
        <v>1</v>
      </c>
      <c r="DF106" s="16">
        <v>1</v>
      </c>
      <c r="DG106" s="16">
        <v>1</v>
      </c>
      <c r="DH106" s="16">
        <v>1</v>
      </c>
      <c r="DI106" s="16">
        <v>1</v>
      </c>
      <c r="DJ106" s="16">
        <v>1</v>
      </c>
      <c r="DK106" s="16">
        <v>1</v>
      </c>
      <c r="DL106" s="16">
        <v>1</v>
      </c>
      <c r="DM106" s="16">
        <v>1</v>
      </c>
      <c r="DN106" s="16">
        <v>1</v>
      </c>
      <c r="DO106" s="16">
        <v>1</v>
      </c>
      <c r="DP106" s="16">
        <v>1</v>
      </c>
      <c r="DQ106" s="16">
        <v>1</v>
      </c>
      <c r="DR106" s="16">
        <v>1</v>
      </c>
      <c r="DS106" s="16">
        <v>1</v>
      </c>
      <c r="DT106" s="16">
        <v>1</v>
      </c>
      <c r="DU106" s="16">
        <v>1</v>
      </c>
      <c r="DV106" s="16">
        <v>1</v>
      </c>
      <c r="DW106" s="16">
        <v>1</v>
      </c>
      <c r="DX106" s="16">
        <v>1</v>
      </c>
      <c r="DY106" s="16">
        <v>1</v>
      </c>
      <c r="DZ106" s="16">
        <v>1</v>
      </c>
      <c r="EA106" s="16">
        <v>1</v>
      </c>
      <c r="EB106" s="16">
        <v>1</v>
      </c>
      <c r="EC106" s="16">
        <v>1</v>
      </c>
      <c r="ED106" s="16">
        <v>1</v>
      </c>
      <c r="EE106" s="16">
        <v>1</v>
      </c>
      <c r="EF106" s="16">
        <v>1</v>
      </c>
      <c r="EG106" s="16">
        <v>1</v>
      </c>
      <c r="EH106" s="16">
        <v>1</v>
      </c>
      <c r="EI106" s="16">
        <v>1</v>
      </c>
      <c r="EJ106" s="16">
        <v>1</v>
      </c>
      <c r="EK106" s="16">
        <v>1</v>
      </c>
      <c r="EL106" s="16">
        <v>1</v>
      </c>
      <c r="EM106" s="16">
        <v>1</v>
      </c>
      <c r="EN106" s="16">
        <v>1</v>
      </c>
      <c r="EO106" s="16">
        <v>1</v>
      </c>
      <c r="EP106" s="16">
        <v>1</v>
      </c>
      <c r="EQ106" s="16">
        <v>1</v>
      </c>
      <c r="ER106" s="16">
        <v>1</v>
      </c>
      <c r="ES106" s="16">
        <v>1</v>
      </c>
      <c r="ET106" s="16">
        <v>1</v>
      </c>
      <c r="EU106" s="16">
        <v>1</v>
      </c>
      <c r="EV106" s="16">
        <v>1</v>
      </c>
      <c r="EW106" s="16">
        <v>1</v>
      </c>
      <c r="EX106" s="16">
        <v>1</v>
      </c>
      <c r="EY106" s="16">
        <v>1</v>
      </c>
      <c r="EZ106" s="16">
        <v>1</v>
      </c>
      <c r="FA106" s="16">
        <v>1</v>
      </c>
      <c r="FB106" s="16">
        <v>1</v>
      </c>
      <c r="FC106" s="16">
        <v>1</v>
      </c>
      <c r="FD106" s="16">
        <v>1</v>
      </c>
      <c r="FE106" s="16">
        <v>1</v>
      </c>
      <c r="FF106" s="16">
        <v>1</v>
      </c>
      <c r="FG106" s="16">
        <v>1</v>
      </c>
      <c r="FH106" s="16">
        <v>1</v>
      </c>
      <c r="FI106" s="16">
        <v>1</v>
      </c>
      <c r="FJ106" s="16">
        <v>1</v>
      </c>
      <c r="FK106" s="16">
        <v>1</v>
      </c>
      <c r="FL106" s="16">
        <v>1</v>
      </c>
      <c r="FM106" s="16">
        <v>1</v>
      </c>
      <c r="FN106" s="16">
        <v>1</v>
      </c>
      <c r="FO106" s="16">
        <v>1</v>
      </c>
      <c r="FP106" s="16">
        <v>1</v>
      </c>
      <c r="FQ106" s="16">
        <v>1</v>
      </c>
      <c r="FR106" s="16">
        <v>1</v>
      </c>
      <c r="FS106" s="16">
        <v>1</v>
      </c>
      <c r="FT106" s="16">
        <v>1</v>
      </c>
      <c r="FU106" s="16">
        <v>1</v>
      </c>
      <c r="FV106" s="16">
        <v>1</v>
      </c>
      <c r="FW106" s="16">
        <v>1</v>
      </c>
      <c r="FX106" s="16">
        <v>1</v>
      </c>
      <c r="FY106" s="16">
        <v>1</v>
      </c>
      <c r="FZ106" s="16">
        <v>1</v>
      </c>
      <c r="GA106" s="16">
        <v>1</v>
      </c>
      <c r="GB106" s="16">
        <v>1</v>
      </c>
      <c r="GC106" s="16">
        <v>1</v>
      </c>
      <c r="GD106" s="16">
        <v>1</v>
      </c>
      <c r="GE106" s="16">
        <v>1</v>
      </c>
      <c r="GF106" s="16">
        <v>1</v>
      </c>
      <c r="GG106" s="16">
        <v>1</v>
      </c>
      <c r="GH106" s="16">
        <v>1</v>
      </c>
      <c r="GI106" s="16">
        <v>1</v>
      </c>
      <c r="GJ106" s="16">
        <v>1</v>
      </c>
      <c r="GK106" s="16">
        <v>1</v>
      </c>
      <c r="GL106" s="16">
        <v>1</v>
      </c>
      <c r="GM106" s="16">
        <v>1</v>
      </c>
      <c r="GN106" s="16">
        <v>1</v>
      </c>
      <c r="GO106" s="16">
        <v>1</v>
      </c>
      <c r="GP106" s="16">
        <v>1</v>
      </c>
      <c r="GQ106" s="16">
        <v>1</v>
      </c>
    </row>
    <row r="107" spans="1:199" x14ac:dyDescent="0.2">
      <c r="A107" s="16">
        <v>106</v>
      </c>
      <c r="B107" s="16">
        <v>1</v>
      </c>
      <c r="C107" s="16">
        <v>1</v>
      </c>
      <c r="D107" s="16">
        <v>1</v>
      </c>
      <c r="E107" s="16">
        <v>1</v>
      </c>
      <c r="F107" s="16">
        <v>1</v>
      </c>
      <c r="G107" s="16">
        <v>1</v>
      </c>
      <c r="H107" s="16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>
        <v>1</v>
      </c>
      <c r="BD107" s="16">
        <v>1</v>
      </c>
      <c r="BE107" s="16">
        <v>1</v>
      </c>
      <c r="BF107" s="16">
        <v>1</v>
      </c>
      <c r="BG107" s="16">
        <v>1</v>
      </c>
      <c r="BH107" s="16">
        <v>1</v>
      </c>
      <c r="BI107" s="16">
        <v>1</v>
      </c>
      <c r="BJ107" s="16">
        <v>1</v>
      </c>
      <c r="BK107" s="16">
        <v>1</v>
      </c>
      <c r="BL107" s="16">
        <v>1</v>
      </c>
      <c r="BM107" s="16">
        <v>1</v>
      </c>
      <c r="BN107" s="16">
        <v>1</v>
      </c>
      <c r="BO107" s="16">
        <v>1</v>
      </c>
      <c r="BP107" s="16">
        <v>1</v>
      </c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  <c r="BY107" s="16">
        <v>1</v>
      </c>
      <c r="BZ107" s="16">
        <v>1</v>
      </c>
      <c r="CA107" s="16">
        <v>1</v>
      </c>
      <c r="CB107" s="16">
        <v>1</v>
      </c>
      <c r="CC107" s="16">
        <v>1</v>
      </c>
      <c r="CD107" s="16">
        <v>1</v>
      </c>
      <c r="CE107" s="16">
        <v>1</v>
      </c>
      <c r="CF107" s="16">
        <v>1</v>
      </c>
      <c r="CG107" s="16">
        <v>1</v>
      </c>
      <c r="CH107" s="16">
        <v>1</v>
      </c>
      <c r="CI107" s="16">
        <v>1</v>
      </c>
      <c r="CJ107" s="16">
        <v>1</v>
      </c>
      <c r="CK107" s="16">
        <v>1</v>
      </c>
      <c r="CL107" s="16">
        <v>1</v>
      </c>
      <c r="CM107" s="16">
        <v>1</v>
      </c>
      <c r="CN107" s="16">
        <v>1</v>
      </c>
      <c r="CO107" s="16">
        <v>1</v>
      </c>
      <c r="CP107" s="16">
        <v>1</v>
      </c>
      <c r="CQ107" s="16">
        <v>1</v>
      </c>
      <c r="CR107" s="16">
        <v>1</v>
      </c>
      <c r="CS107" s="16">
        <v>1</v>
      </c>
      <c r="CT107" s="16">
        <v>1</v>
      </c>
      <c r="CU107" s="16">
        <v>1</v>
      </c>
      <c r="CV107" s="16">
        <v>1</v>
      </c>
      <c r="CW107" s="16">
        <v>1</v>
      </c>
      <c r="CX107" s="16">
        <v>1</v>
      </c>
      <c r="CY107" s="16">
        <v>1</v>
      </c>
      <c r="CZ107" s="16">
        <v>1</v>
      </c>
      <c r="DA107" s="16">
        <v>1</v>
      </c>
      <c r="DB107" s="16">
        <v>1</v>
      </c>
      <c r="DC107" s="16">
        <v>1</v>
      </c>
      <c r="DD107" s="16">
        <v>1</v>
      </c>
      <c r="DE107" s="16">
        <v>1</v>
      </c>
      <c r="DF107" s="16">
        <v>1</v>
      </c>
      <c r="DG107" s="16">
        <v>1</v>
      </c>
      <c r="DH107" s="16">
        <v>1</v>
      </c>
      <c r="DI107" s="16">
        <v>1</v>
      </c>
      <c r="DJ107" s="16">
        <v>1</v>
      </c>
      <c r="DK107" s="16">
        <v>1</v>
      </c>
      <c r="DL107" s="16">
        <v>1</v>
      </c>
      <c r="DM107" s="16">
        <v>1</v>
      </c>
      <c r="DN107" s="16">
        <v>1</v>
      </c>
      <c r="DO107" s="16">
        <v>1</v>
      </c>
      <c r="DP107" s="16">
        <v>1</v>
      </c>
      <c r="DQ107" s="16">
        <v>1</v>
      </c>
      <c r="DR107" s="16">
        <v>1</v>
      </c>
      <c r="DS107" s="16">
        <v>1</v>
      </c>
      <c r="DT107" s="16">
        <v>1</v>
      </c>
      <c r="DU107" s="16">
        <v>1</v>
      </c>
      <c r="DV107" s="16">
        <v>1</v>
      </c>
      <c r="DW107" s="16">
        <v>1</v>
      </c>
      <c r="DX107" s="16">
        <v>1</v>
      </c>
      <c r="DY107" s="16">
        <v>1</v>
      </c>
      <c r="DZ107" s="16">
        <v>1</v>
      </c>
      <c r="EA107" s="16">
        <v>1</v>
      </c>
      <c r="EB107" s="16">
        <v>1</v>
      </c>
      <c r="EC107" s="16">
        <v>1</v>
      </c>
      <c r="ED107" s="16">
        <v>1</v>
      </c>
      <c r="EE107" s="16">
        <v>1</v>
      </c>
      <c r="EF107" s="16">
        <v>1</v>
      </c>
      <c r="EG107" s="16">
        <v>1</v>
      </c>
      <c r="EH107" s="16">
        <v>1</v>
      </c>
      <c r="EI107" s="16">
        <v>1</v>
      </c>
      <c r="EJ107" s="16">
        <v>1</v>
      </c>
      <c r="EK107" s="16">
        <v>1</v>
      </c>
      <c r="EL107" s="16">
        <v>1</v>
      </c>
      <c r="EM107" s="16">
        <v>1</v>
      </c>
      <c r="EN107" s="16">
        <v>1</v>
      </c>
      <c r="EO107" s="16">
        <v>1</v>
      </c>
      <c r="EP107" s="16">
        <v>1</v>
      </c>
      <c r="EQ107" s="16">
        <v>1</v>
      </c>
      <c r="ER107" s="16">
        <v>1</v>
      </c>
      <c r="ES107" s="16">
        <v>1</v>
      </c>
      <c r="ET107" s="16">
        <v>1</v>
      </c>
      <c r="EU107" s="16">
        <v>1</v>
      </c>
      <c r="EV107" s="16">
        <v>1</v>
      </c>
      <c r="EW107" s="16">
        <v>1</v>
      </c>
      <c r="EX107" s="16">
        <v>1</v>
      </c>
      <c r="EY107" s="16">
        <v>1</v>
      </c>
      <c r="EZ107" s="16">
        <v>1</v>
      </c>
      <c r="FA107" s="16">
        <v>1</v>
      </c>
      <c r="FB107" s="16">
        <v>1</v>
      </c>
      <c r="FC107" s="16">
        <v>1</v>
      </c>
      <c r="FD107" s="16">
        <v>1</v>
      </c>
      <c r="FE107" s="16">
        <v>1</v>
      </c>
      <c r="FF107" s="16">
        <v>1</v>
      </c>
      <c r="FG107" s="16">
        <v>1</v>
      </c>
      <c r="FH107" s="16">
        <v>1</v>
      </c>
      <c r="FI107" s="16">
        <v>1</v>
      </c>
      <c r="FJ107" s="16">
        <v>1</v>
      </c>
      <c r="FK107" s="16">
        <v>1</v>
      </c>
      <c r="FL107" s="16">
        <v>1</v>
      </c>
      <c r="FM107" s="16">
        <v>1</v>
      </c>
      <c r="FN107" s="16">
        <v>1</v>
      </c>
      <c r="FO107" s="16">
        <v>1</v>
      </c>
      <c r="FP107" s="16">
        <v>1</v>
      </c>
      <c r="FQ107" s="16">
        <v>1</v>
      </c>
      <c r="FR107" s="16">
        <v>1</v>
      </c>
      <c r="FS107" s="16">
        <v>1</v>
      </c>
      <c r="FT107" s="16">
        <v>1</v>
      </c>
      <c r="FU107" s="16">
        <v>1</v>
      </c>
      <c r="FV107" s="16">
        <v>1</v>
      </c>
      <c r="FW107" s="16">
        <v>1</v>
      </c>
      <c r="FX107" s="16">
        <v>1</v>
      </c>
      <c r="FY107" s="16">
        <v>1</v>
      </c>
      <c r="FZ107" s="16">
        <v>1</v>
      </c>
      <c r="GA107" s="16">
        <v>1</v>
      </c>
      <c r="GB107" s="16">
        <v>1</v>
      </c>
      <c r="GC107" s="16">
        <v>1</v>
      </c>
      <c r="GD107" s="16">
        <v>1</v>
      </c>
      <c r="GE107" s="16">
        <v>1</v>
      </c>
      <c r="GF107" s="16">
        <v>1</v>
      </c>
      <c r="GG107" s="16">
        <v>1</v>
      </c>
      <c r="GH107" s="16">
        <v>1</v>
      </c>
      <c r="GI107" s="16">
        <v>1</v>
      </c>
      <c r="GJ107" s="16">
        <v>1</v>
      </c>
      <c r="GK107" s="16">
        <v>1</v>
      </c>
      <c r="GL107" s="16">
        <v>1</v>
      </c>
      <c r="GM107" s="16">
        <v>1</v>
      </c>
      <c r="GN107" s="16">
        <v>1</v>
      </c>
      <c r="GO107" s="16">
        <v>1</v>
      </c>
      <c r="GP107" s="16">
        <v>1</v>
      </c>
      <c r="GQ107" s="16">
        <v>1</v>
      </c>
    </row>
    <row r="108" spans="1:199" x14ac:dyDescent="0.2">
      <c r="A108" s="16">
        <v>107</v>
      </c>
      <c r="B108" s="16">
        <v>1</v>
      </c>
      <c r="C108" s="16">
        <v>1</v>
      </c>
      <c r="D108" s="16">
        <v>1</v>
      </c>
      <c r="E108" s="16">
        <v>1</v>
      </c>
      <c r="F108" s="16">
        <v>1</v>
      </c>
      <c r="G108" s="16">
        <v>1</v>
      </c>
      <c r="H108" s="16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>
        <v>1</v>
      </c>
      <c r="AE108" s="16">
        <v>1</v>
      </c>
      <c r="AF108" s="16">
        <v>1</v>
      </c>
      <c r="AG108" s="16">
        <v>1</v>
      </c>
      <c r="AH108" s="16">
        <v>1</v>
      </c>
      <c r="AI108" s="16">
        <v>1</v>
      </c>
      <c r="AJ108" s="16">
        <v>1</v>
      </c>
      <c r="AK108" s="16">
        <v>1</v>
      </c>
      <c r="AL108" s="16">
        <v>1</v>
      </c>
      <c r="AM108" s="16">
        <v>1</v>
      </c>
      <c r="AN108" s="16">
        <v>1</v>
      </c>
      <c r="AO108" s="16">
        <v>1</v>
      </c>
      <c r="AP108" s="16">
        <v>1</v>
      </c>
      <c r="AQ108" s="16">
        <v>1</v>
      </c>
      <c r="AR108" s="16">
        <v>1</v>
      </c>
      <c r="AS108" s="16">
        <v>1</v>
      </c>
      <c r="AT108" s="16">
        <v>1</v>
      </c>
      <c r="AU108" s="16">
        <v>1</v>
      </c>
      <c r="AV108" s="16">
        <v>1</v>
      </c>
      <c r="AW108" s="16">
        <v>1</v>
      </c>
      <c r="AX108" s="16">
        <v>1</v>
      </c>
      <c r="AY108" s="16">
        <v>1</v>
      </c>
      <c r="AZ108" s="16">
        <v>1</v>
      </c>
      <c r="BA108" s="16">
        <v>1</v>
      </c>
      <c r="BB108" s="16">
        <v>1</v>
      </c>
      <c r="BC108" s="16">
        <v>1</v>
      </c>
      <c r="BD108" s="16">
        <v>1</v>
      </c>
      <c r="BE108" s="16">
        <v>1</v>
      </c>
      <c r="BF108" s="16">
        <v>1</v>
      </c>
      <c r="BG108" s="16">
        <v>1</v>
      </c>
      <c r="BH108" s="16">
        <v>1</v>
      </c>
      <c r="BI108" s="16">
        <v>1</v>
      </c>
      <c r="BJ108" s="16">
        <v>1</v>
      </c>
      <c r="BK108" s="16">
        <v>1</v>
      </c>
      <c r="BL108" s="16">
        <v>1</v>
      </c>
      <c r="BM108" s="16">
        <v>1</v>
      </c>
      <c r="BN108" s="16">
        <v>1</v>
      </c>
      <c r="BO108" s="16">
        <v>1</v>
      </c>
      <c r="BP108" s="16">
        <v>1</v>
      </c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  <c r="BY108" s="16">
        <v>1</v>
      </c>
      <c r="BZ108" s="16">
        <v>1</v>
      </c>
      <c r="CA108" s="16">
        <v>1</v>
      </c>
      <c r="CB108" s="16">
        <v>1</v>
      </c>
      <c r="CC108" s="16">
        <v>1</v>
      </c>
      <c r="CD108" s="16">
        <v>1</v>
      </c>
      <c r="CE108" s="16">
        <v>1</v>
      </c>
      <c r="CF108" s="16">
        <v>1</v>
      </c>
      <c r="CG108" s="16">
        <v>1</v>
      </c>
      <c r="CH108" s="16">
        <v>1</v>
      </c>
      <c r="CI108" s="16">
        <v>1</v>
      </c>
      <c r="CJ108" s="16">
        <v>1</v>
      </c>
      <c r="CK108" s="16">
        <v>1</v>
      </c>
      <c r="CL108" s="16">
        <v>1</v>
      </c>
      <c r="CM108" s="16">
        <v>1</v>
      </c>
      <c r="CN108" s="16">
        <v>1</v>
      </c>
      <c r="CO108" s="16">
        <v>1</v>
      </c>
      <c r="CP108" s="16">
        <v>1</v>
      </c>
      <c r="CQ108" s="16">
        <v>1</v>
      </c>
      <c r="CR108" s="16">
        <v>1</v>
      </c>
      <c r="CS108" s="16">
        <v>1</v>
      </c>
      <c r="CT108" s="16">
        <v>1</v>
      </c>
      <c r="CU108" s="16">
        <v>1</v>
      </c>
      <c r="CV108" s="16">
        <v>1</v>
      </c>
      <c r="CW108" s="16">
        <v>1</v>
      </c>
      <c r="CX108" s="16">
        <v>1</v>
      </c>
      <c r="CY108" s="16">
        <v>1</v>
      </c>
      <c r="CZ108" s="16">
        <v>1</v>
      </c>
      <c r="DA108" s="16">
        <v>1</v>
      </c>
      <c r="DB108" s="16">
        <v>1</v>
      </c>
      <c r="DC108" s="16">
        <v>1</v>
      </c>
      <c r="DD108" s="16">
        <v>1</v>
      </c>
      <c r="DE108" s="16">
        <v>1</v>
      </c>
      <c r="DF108" s="16">
        <v>1</v>
      </c>
      <c r="DG108" s="16">
        <v>1</v>
      </c>
      <c r="DH108" s="16">
        <v>1</v>
      </c>
      <c r="DI108" s="16">
        <v>1</v>
      </c>
      <c r="DJ108" s="16">
        <v>1</v>
      </c>
      <c r="DK108" s="16">
        <v>1</v>
      </c>
      <c r="DL108" s="16">
        <v>1</v>
      </c>
      <c r="DM108" s="16">
        <v>1</v>
      </c>
      <c r="DN108" s="16">
        <v>1</v>
      </c>
      <c r="DO108" s="16">
        <v>1</v>
      </c>
      <c r="DP108" s="16">
        <v>1</v>
      </c>
      <c r="DQ108" s="16">
        <v>1</v>
      </c>
      <c r="DR108" s="16">
        <v>1</v>
      </c>
      <c r="DS108" s="16">
        <v>1</v>
      </c>
      <c r="DT108" s="16">
        <v>1</v>
      </c>
      <c r="DU108" s="16">
        <v>1</v>
      </c>
      <c r="DV108" s="16">
        <v>1</v>
      </c>
      <c r="DW108" s="16">
        <v>1</v>
      </c>
      <c r="DX108" s="16">
        <v>1</v>
      </c>
      <c r="DY108" s="16">
        <v>1</v>
      </c>
      <c r="DZ108" s="16">
        <v>1</v>
      </c>
      <c r="EA108" s="16">
        <v>1</v>
      </c>
      <c r="EB108" s="16">
        <v>1</v>
      </c>
      <c r="EC108" s="16">
        <v>1</v>
      </c>
      <c r="ED108" s="16">
        <v>1</v>
      </c>
      <c r="EE108" s="16">
        <v>1</v>
      </c>
      <c r="EF108" s="16">
        <v>1</v>
      </c>
      <c r="EG108" s="16">
        <v>1</v>
      </c>
      <c r="EH108" s="16">
        <v>1</v>
      </c>
      <c r="EI108" s="16">
        <v>1</v>
      </c>
      <c r="EJ108" s="16">
        <v>1</v>
      </c>
      <c r="EK108" s="16">
        <v>1</v>
      </c>
      <c r="EL108" s="16">
        <v>1</v>
      </c>
      <c r="EM108" s="16">
        <v>1</v>
      </c>
      <c r="EN108" s="16">
        <v>1</v>
      </c>
      <c r="EO108" s="16">
        <v>1</v>
      </c>
      <c r="EP108" s="16">
        <v>1</v>
      </c>
      <c r="EQ108" s="16">
        <v>1</v>
      </c>
      <c r="ER108" s="16">
        <v>1</v>
      </c>
      <c r="ES108" s="16">
        <v>1</v>
      </c>
      <c r="ET108" s="16">
        <v>1</v>
      </c>
      <c r="EU108" s="16">
        <v>1</v>
      </c>
      <c r="EV108" s="16">
        <v>1</v>
      </c>
      <c r="EW108" s="16">
        <v>1</v>
      </c>
      <c r="EX108" s="16">
        <v>1</v>
      </c>
      <c r="EY108" s="16">
        <v>1</v>
      </c>
      <c r="EZ108" s="16">
        <v>1</v>
      </c>
      <c r="FA108" s="16">
        <v>1</v>
      </c>
      <c r="FB108" s="16">
        <v>1</v>
      </c>
      <c r="FC108" s="16">
        <v>1</v>
      </c>
      <c r="FD108" s="16">
        <v>1</v>
      </c>
      <c r="FE108" s="16">
        <v>1</v>
      </c>
      <c r="FF108" s="16">
        <v>1</v>
      </c>
      <c r="FG108" s="16">
        <v>1</v>
      </c>
      <c r="FH108" s="16">
        <v>1</v>
      </c>
      <c r="FI108" s="16">
        <v>1</v>
      </c>
      <c r="FJ108" s="16">
        <v>1</v>
      </c>
      <c r="FK108" s="16">
        <v>1</v>
      </c>
      <c r="FL108" s="16">
        <v>1</v>
      </c>
      <c r="FM108" s="16">
        <v>1</v>
      </c>
      <c r="FN108" s="16">
        <v>1</v>
      </c>
      <c r="FO108" s="16">
        <v>1</v>
      </c>
      <c r="FP108" s="16">
        <v>1</v>
      </c>
      <c r="FQ108" s="16">
        <v>1</v>
      </c>
      <c r="FR108" s="16">
        <v>1</v>
      </c>
      <c r="FS108" s="16">
        <v>1</v>
      </c>
      <c r="FT108" s="16">
        <v>1</v>
      </c>
      <c r="FU108" s="16">
        <v>1</v>
      </c>
      <c r="FV108" s="16">
        <v>1</v>
      </c>
      <c r="FW108" s="16">
        <v>1</v>
      </c>
      <c r="FX108" s="16">
        <v>1</v>
      </c>
      <c r="FY108" s="16">
        <v>1</v>
      </c>
      <c r="FZ108" s="16">
        <v>1</v>
      </c>
      <c r="GA108" s="16">
        <v>1</v>
      </c>
      <c r="GB108" s="16">
        <v>1</v>
      </c>
      <c r="GC108" s="16">
        <v>1</v>
      </c>
      <c r="GD108" s="16">
        <v>1</v>
      </c>
      <c r="GE108" s="16">
        <v>1</v>
      </c>
      <c r="GF108" s="16">
        <v>1</v>
      </c>
      <c r="GG108" s="16">
        <v>1</v>
      </c>
      <c r="GH108" s="16">
        <v>1</v>
      </c>
      <c r="GI108" s="16">
        <v>1</v>
      </c>
      <c r="GJ108" s="16">
        <v>1</v>
      </c>
      <c r="GK108" s="16">
        <v>1</v>
      </c>
      <c r="GL108" s="16">
        <v>1</v>
      </c>
      <c r="GM108" s="16">
        <v>1</v>
      </c>
      <c r="GN108" s="16">
        <v>1</v>
      </c>
      <c r="GO108" s="16">
        <v>1</v>
      </c>
      <c r="GP108" s="16">
        <v>1</v>
      </c>
      <c r="GQ108" s="16">
        <v>1</v>
      </c>
    </row>
    <row r="109" spans="1:199" x14ac:dyDescent="0.2">
      <c r="A109" s="16">
        <v>108</v>
      </c>
      <c r="B109" s="16">
        <v>1</v>
      </c>
      <c r="C109" s="16">
        <v>1</v>
      </c>
      <c r="D109" s="16">
        <v>1</v>
      </c>
      <c r="E109" s="16">
        <v>1</v>
      </c>
      <c r="F109" s="16">
        <v>1</v>
      </c>
      <c r="G109" s="16">
        <v>1</v>
      </c>
      <c r="H109" s="16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>
        <v>1</v>
      </c>
      <c r="BD109" s="16">
        <v>1</v>
      </c>
      <c r="BE109" s="16">
        <v>1</v>
      </c>
      <c r="BF109" s="16">
        <v>1</v>
      </c>
      <c r="BG109" s="16">
        <v>1</v>
      </c>
      <c r="BH109" s="16">
        <v>1</v>
      </c>
      <c r="BI109" s="16">
        <v>1</v>
      </c>
      <c r="BJ109" s="16">
        <v>1</v>
      </c>
      <c r="BK109" s="16">
        <v>1</v>
      </c>
      <c r="BL109" s="16">
        <v>1</v>
      </c>
      <c r="BM109" s="16">
        <v>1</v>
      </c>
      <c r="BN109" s="16">
        <v>1</v>
      </c>
      <c r="BO109" s="16">
        <v>1</v>
      </c>
      <c r="BP109" s="16">
        <v>1</v>
      </c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  <c r="BY109" s="16">
        <v>1</v>
      </c>
      <c r="BZ109" s="16">
        <v>1</v>
      </c>
      <c r="CA109" s="16">
        <v>1</v>
      </c>
      <c r="CB109" s="16">
        <v>1</v>
      </c>
      <c r="CC109" s="16">
        <v>1</v>
      </c>
      <c r="CD109" s="16">
        <v>1</v>
      </c>
      <c r="CE109" s="16">
        <v>1</v>
      </c>
      <c r="CF109" s="16">
        <v>1</v>
      </c>
      <c r="CG109" s="16">
        <v>1</v>
      </c>
      <c r="CH109" s="16">
        <v>1</v>
      </c>
      <c r="CI109" s="16">
        <v>1</v>
      </c>
      <c r="CJ109" s="16">
        <v>1</v>
      </c>
      <c r="CK109" s="16">
        <v>1</v>
      </c>
      <c r="CL109" s="16">
        <v>1</v>
      </c>
      <c r="CM109" s="16">
        <v>1</v>
      </c>
      <c r="CN109" s="16">
        <v>1</v>
      </c>
      <c r="CO109" s="16">
        <v>1</v>
      </c>
      <c r="CP109" s="16">
        <v>1</v>
      </c>
      <c r="CQ109" s="16">
        <v>1</v>
      </c>
      <c r="CR109" s="16">
        <v>1</v>
      </c>
      <c r="CS109" s="16">
        <v>1</v>
      </c>
      <c r="CT109" s="16">
        <v>1</v>
      </c>
      <c r="CU109" s="16">
        <v>1</v>
      </c>
      <c r="CV109" s="16">
        <v>1</v>
      </c>
      <c r="CW109" s="16">
        <v>1</v>
      </c>
      <c r="CX109" s="16">
        <v>1</v>
      </c>
      <c r="CY109" s="16">
        <v>1</v>
      </c>
      <c r="CZ109" s="16">
        <v>1</v>
      </c>
      <c r="DA109" s="16">
        <v>1</v>
      </c>
      <c r="DB109" s="16">
        <v>1</v>
      </c>
      <c r="DC109" s="16">
        <v>1</v>
      </c>
      <c r="DD109" s="16">
        <v>1</v>
      </c>
      <c r="DE109" s="16">
        <v>1</v>
      </c>
      <c r="DF109" s="16">
        <v>1</v>
      </c>
      <c r="DG109" s="16">
        <v>1</v>
      </c>
      <c r="DH109" s="16">
        <v>1</v>
      </c>
      <c r="DI109" s="16">
        <v>1</v>
      </c>
      <c r="DJ109" s="16">
        <v>1</v>
      </c>
      <c r="DK109" s="16">
        <v>1</v>
      </c>
      <c r="DL109" s="16">
        <v>1</v>
      </c>
      <c r="DM109" s="16">
        <v>1</v>
      </c>
      <c r="DN109" s="16">
        <v>1</v>
      </c>
      <c r="DO109" s="16">
        <v>1</v>
      </c>
      <c r="DP109" s="16">
        <v>1</v>
      </c>
      <c r="DQ109" s="16">
        <v>1</v>
      </c>
      <c r="DR109" s="16">
        <v>1</v>
      </c>
      <c r="DS109" s="16">
        <v>1</v>
      </c>
      <c r="DT109" s="16">
        <v>1</v>
      </c>
      <c r="DU109" s="16">
        <v>1</v>
      </c>
      <c r="DV109" s="16">
        <v>1</v>
      </c>
      <c r="DW109" s="16">
        <v>1</v>
      </c>
      <c r="DX109" s="16">
        <v>1</v>
      </c>
      <c r="DY109" s="16">
        <v>1</v>
      </c>
      <c r="DZ109" s="16">
        <v>1</v>
      </c>
      <c r="EA109" s="16">
        <v>1</v>
      </c>
      <c r="EB109" s="16">
        <v>1</v>
      </c>
      <c r="EC109" s="16">
        <v>1</v>
      </c>
      <c r="ED109" s="16">
        <v>1</v>
      </c>
      <c r="EE109" s="16">
        <v>1</v>
      </c>
      <c r="EF109" s="16">
        <v>1</v>
      </c>
      <c r="EG109" s="16">
        <v>1</v>
      </c>
      <c r="EH109" s="16">
        <v>1</v>
      </c>
      <c r="EI109" s="16">
        <v>1</v>
      </c>
      <c r="EJ109" s="16">
        <v>1</v>
      </c>
      <c r="EK109" s="16">
        <v>1</v>
      </c>
      <c r="EL109" s="16">
        <v>1</v>
      </c>
      <c r="EM109" s="16">
        <v>1</v>
      </c>
      <c r="EN109" s="16">
        <v>1</v>
      </c>
      <c r="EO109" s="16">
        <v>1</v>
      </c>
      <c r="EP109" s="16">
        <v>1</v>
      </c>
      <c r="EQ109" s="16">
        <v>1</v>
      </c>
      <c r="ER109" s="16">
        <v>1</v>
      </c>
      <c r="ES109" s="16">
        <v>1</v>
      </c>
      <c r="ET109" s="16">
        <v>1</v>
      </c>
      <c r="EU109" s="16">
        <v>1</v>
      </c>
      <c r="EV109" s="16">
        <v>1</v>
      </c>
      <c r="EW109" s="16">
        <v>1</v>
      </c>
      <c r="EX109" s="16">
        <v>1</v>
      </c>
      <c r="EY109" s="16">
        <v>1</v>
      </c>
      <c r="EZ109" s="16">
        <v>1</v>
      </c>
      <c r="FA109" s="16">
        <v>1</v>
      </c>
      <c r="FB109" s="16">
        <v>1</v>
      </c>
      <c r="FC109" s="16">
        <v>1</v>
      </c>
      <c r="FD109" s="16">
        <v>1</v>
      </c>
      <c r="FE109" s="16">
        <v>1</v>
      </c>
      <c r="FF109" s="16">
        <v>1</v>
      </c>
      <c r="FG109" s="16">
        <v>1</v>
      </c>
      <c r="FH109" s="16">
        <v>1</v>
      </c>
      <c r="FI109" s="16">
        <v>1</v>
      </c>
      <c r="FJ109" s="16">
        <v>1</v>
      </c>
      <c r="FK109" s="16">
        <v>1</v>
      </c>
      <c r="FL109" s="16">
        <v>1</v>
      </c>
      <c r="FM109" s="16">
        <v>1</v>
      </c>
      <c r="FN109" s="16">
        <v>1</v>
      </c>
      <c r="FO109" s="16">
        <v>1</v>
      </c>
      <c r="FP109" s="16">
        <v>1</v>
      </c>
      <c r="FQ109" s="16">
        <v>1</v>
      </c>
      <c r="FR109" s="16">
        <v>1</v>
      </c>
      <c r="FS109" s="16">
        <v>1</v>
      </c>
      <c r="FT109" s="16">
        <v>1</v>
      </c>
      <c r="FU109" s="16">
        <v>1</v>
      </c>
      <c r="FV109" s="16">
        <v>1</v>
      </c>
      <c r="FW109" s="16">
        <v>1</v>
      </c>
      <c r="FX109" s="16">
        <v>1</v>
      </c>
      <c r="FY109" s="16">
        <v>1</v>
      </c>
      <c r="FZ109" s="16">
        <v>1</v>
      </c>
      <c r="GA109" s="16">
        <v>1</v>
      </c>
      <c r="GB109" s="16">
        <v>1</v>
      </c>
      <c r="GC109" s="16">
        <v>1</v>
      </c>
      <c r="GD109" s="16">
        <v>1</v>
      </c>
      <c r="GE109" s="16">
        <v>1</v>
      </c>
      <c r="GF109" s="16">
        <v>1</v>
      </c>
      <c r="GG109" s="16">
        <v>1</v>
      </c>
      <c r="GH109" s="16">
        <v>1</v>
      </c>
      <c r="GI109" s="16">
        <v>1</v>
      </c>
      <c r="GJ109" s="16">
        <v>1</v>
      </c>
      <c r="GK109" s="16">
        <v>1</v>
      </c>
      <c r="GL109" s="16">
        <v>1</v>
      </c>
      <c r="GM109" s="16">
        <v>1</v>
      </c>
      <c r="GN109" s="16">
        <v>1</v>
      </c>
      <c r="GO109" s="16">
        <v>1</v>
      </c>
      <c r="GP109" s="16">
        <v>1</v>
      </c>
      <c r="GQ109" s="16">
        <v>1</v>
      </c>
    </row>
    <row r="110" spans="1:199" x14ac:dyDescent="0.2">
      <c r="A110" s="16">
        <v>109</v>
      </c>
      <c r="B110" s="16">
        <v>1</v>
      </c>
      <c r="C110" s="16">
        <v>1</v>
      </c>
      <c r="D110" s="16">
        <v>1</v>
      </c>
      <c r="E110" s="16">
        <v>1</v>
      </c>
      <c r="F110" s="16">
        <v>1</v>
      </c>
      <c r="G110" s="16">
        <v>1</v>
      </c>
      <c r="H110" s="16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>
        <v>1</v>
      </c>
      <c r="AE110" s="16">
        <v>1</v>
      </c>
      <c r="AF110" s="16">
        <v>1</v>
      </c>
      <c r="AG110" s="16">
        <v>1</v>
      </c>
      <c r="AH110" s="16">
        <v>1</v>
      </c>
      <c r="AI110" s="16">
        <v>1</v>
      </c>
      <c r="AJ110" s="16">
        <v>1</v>
      </c>
      <c r="AK110" s="16">
        <v>1</v>
      </c>
      <c r="AL110" s="16">
        <v>1</v>
      </c>
      <c r="AM110" s="16">
        <v>1</v>
      </c>
      <c r="AN110" s="16">
        <v>1</v>
      </c>
      <c r="AO110" s="16">
        <v>1</v>
      </c>
      <c r="AP110" s="16">
        <v>1</v>
      </c>
      <c r="AQ110" s="16">
        <v>1</v>
      </c>
      <c r="AR110" s="16">
        <v>1</v>
      </c>
      <c r="AS110" s="16">
        <v>1</v>
      </c>
      <c r="AT110" s="16">
        <v>1</v>
      </c>
      <c r="AU110" s="16">
        <v>1</v>
      </c>
      <c r="AV110" s="16">
        <v>1</v>
      </c>
      <c r="AW110" s="16">
        <v>1</v>
      </c>
      <c r="AX110" s="16">
        <v>1</v>
      </c>
      <c r="AY110" s="16">
        <v>1</v>
      </c>
      <c r="AZ110" s="16">
        <v>1</v>
      </c>
      <c r="BA110" s="16">
        <v>1</v>
      </c>
      <c r="BB110" s="16">
        <v>1</v>
      </c>
      <c r="BC110" s="16">
        <v>1</v>
      </c>
      <c r="BD110" s="16">
        <v>1</v>
      </c>
      <c r="BE110" s="16">
        <v>1</v>
      </c>
      <c r="BF110" s="16">
        <v>1</v>
      </c>
      <c r="BG110" s="16">
        <v>1</v>
      </c>
      <c r="BH110" s="16">
        <v>1</v>
      </c>
      <c r="BI110" s="16">
        <v>1</v>
      </c>
      <c r="BJ110" s="16">
        <v>1</v>
      </c>
      <c r="BK110" s="16">
        <v>1</v>
      </c>
      <c r="BL110" s="16">
        <v>1</v>
      </c>
      <c r="BM110" s="16">
        <v>1</v>
      </c>
      <c r="BN110" s="16">
        <v>1</v>
      </c>
      <c r="BO110" s="16">
        <v>1</v>
      </c>
      <c r="BP110" s="16">
        <v>1</v>
      </c>
      <c r="BQ110" s="16">
        <v>1</v>
      </c>
      <c r="BR110" s="16">
        <v>1</v>
      </c>
      <c r="BS110" s="16">
        <v>1</v>
      </c>
      <c r="BT110" s="16">
        <v>1</v>
      </c>
      <c r="BU110" s="16">
        <v>1</v>
      </c>
      <c r="BV110" s="16">
        <v>1</v>
      </c>
      <c r="BW110" s="16">
        <v>1</v>
      </c>
      <c r="BX110" s="16">
        <v>1</v>
      </c>
      <c r="BY110" s="16">
        <v>1</v>
      </c>
      <c r="BZ110" s="16">
        <v>1</v>
      </c>
      <c r="CA110" s="16">
        <v>1</v>
      </c>
      <c r="CB110" s="16">
        <v>1</v>
      </c>
      <c r="CC110" s="16">
        <v>1</v>
      </c>
      <c r="CD110" s="16">
        <v>1</v>
      </c>
      <c r="CE110" s="16">
        <v>1</v>
      </c>
      <c r="CF110" s="16">
        <v>1</v>
      </c>
      <c r="CG110" s="16">
        <v>1</v>
      </c>
      <c r="CH110" s="16">
        <v>1</v>
      </c>
      <c r="CI110" s="16">
        <v>1</v>
      </c>
      <c r="CJ110" s="16">
        <v>1</v>
      </c>
      <c r="CK110" s="16">
        <v>1</v>
      </c>
      <c r="CL110" s="16">
        <v>1</v>
      </c>
      <c r="CM110" s="16">
        <v>1</v>
      </c>
      <c r="CN110" s="16">
        <v>1</v>
      </c>
      <c r="CO110" s="16">
        <v>1</v>
      </c>
      <c r="CP110" s="16">
        <v>1</v>
      </c>
      <c r="CQ110" s="16">
        <v>1</v>
      </c>
      <c r="CR110" s="16">
        <v>1</v>
      </c>
      <c r="CS110" s="16">
        <v>1</v>
      </c>
      <c r="CT110" s="16">
        <v>1</v>
      </c>
      <c r="CU110" s="16">
        <v>1</v>
      </c>
      <c r="CV110" s="16">
        <v>1</v>
      </c>
      <c r="CW110" s="16">
        <v>1</v>
      </c>
      <c r="CX110" s="16">
        <v>1</v>
      </c>
      <c r="CY110" s="16">
        <v>1</v>
      </c>
      <c r="CZ110" s="16">
        <v>1</v>
      </c>
      <c r="DA110" s="16">
        <v>1</v>
      </c>
      <c r="DB110" s="16">
        <v>1</v>
      </c>
      <c r="DC110" s="16">
        <v>1</v>
      </c>
      <c r="DD110" s="16">
        <v>1</v>
      </c>
      <c r="DE110" s="16">
        <v>1</v>
      </c>
      <c r="DF110" s="16">
        <v>1</v>
      </c>
      <c r="DG110" s="16">
        <v>1</v>
      </c>
      <c r="DH110" s="16">
        <v>1</v>
      </c>
      <c r="DI110" s="16">
        <v>1</v>
      </c>
      <c r="DJ110" s="16">
        <v>1</v>
      </c>
      <c r="DK110" s="16">
        <v>1</v>
      </c>
      <c r="DL110" s="16">
        <v>1</v>
      </c>
      <c r="DM110" s="16">
        <v>1</v>
      </c>
      <c r="DN110" s="16">
        <v>1</v>
      </c>
      <c r="DO110" s="16">
        <v>1</v>
      </c>
      <c r="DP110" s="16">
        <v>1</v>
      </c>
      <c r="DQ110" s="16">
        <v>1</v>
      </c>
      <c r="DR110" s="16">
        <v>1</v>
      </c>
      <c r="DS110" s="16">
        <v>1</v>
      </c>
      <c r="DT110" s="16">
        <v>1</v>
      </c>
      <c r="DU110" s="16">
        <v>1</v>
      </c>
      <c r="DV110" s="16">
        <v>1</v>
      </c>
      <c r="DW110" s="16">
        <v>1</v>
      </c>
      <c r="DX110" s="16">
        <v>1</v>
      </c>
      <c r="DY110" s="16">
        <v>1</v>
      </c>
      <c r="DZ110" s="16">
        <v>1</v>
      </c>
      <c r="EA110" s="16">
        <v>1</v>
      </c>
      <c r="EB110" s="16">
        <v>1</v>
      </c>
      <c r="EC110" s="16">
        <v>1</v>
      </c>
      <c r="ED110" s="16">
        <v>1</v>
      </c>
      <c r="EE110" s="16">
        <v>1</v>
      </c>
      <c r="EF110" s="16">
        <v>1</v>
      </c>
      <c r="EG110" s="16">
        <v>1</v>
      </c>
      <c r="EH110" s="16">
        <v>1</v>
      </c>
      <c r="EI110" s="16">
        <v>1</v>
      </c>
      <c r="EJ110" s="16">
        <v>1</v>
      </c>
      <c r="EK110" s="16">
        <v>1</v>
      </c>
      <c r="EL110" s="16">
        <v>1</v>
      </c>
      <c r="EM110" s="16">
        <v>1</v>
      </c>
      <c r="EN110" s="16">
        <v>1</v>
      </c>
      <c r="EO110" s="16">
        <v>1</v>
      </c>
      <c r="EP110" s="16">
        <v>1</v>
      </c>
      <c r="EQ110" s="16">
        <v>1</v>
      </c>
      <c r="ER110" s="16">
        <v>1</v>
      </c>
      <c r="ES110" s="16">
        <v>1</v>
      </c>
      <c r="ET110" s="16">
        <v>1</v>
      </c>
      <c r="EU110" s="16">
        <v>1</v>
      </c>
      <c r="EV110" s="16">
        <v>1</v>
      </c>
      <c r="EW110" s="16">
        <v>1</v>
      </c>
      <c r="EX110" s="16">
        <v>1</v>
      </c>
      <c r="EY110" s="16">
        <v>1</v>
      </c>
      <c r="EZ110" s="16">
        <v>1</v>
      </c>
      <c r="FA110" s="16">
        <v>1</v>
      </c>
      <c r="FB110" s="16">
        <v>1</v>
      </c>
      <c r="FC110" s="16">
        <v>1</v>
      </c>
      <c r="FD110" s="16">
        <v>1</v>
      </c>
      <c r="FE110" s="16">
        <v>1</v>
      </c>
      <c r="FF110" s="16">
        <v>1</v>
      </c>
      <c r="FG110" s="16">
        <v>1</v>
      </c>
      <c r="FH110" s="16">
        <v>1</v>
      </c>
      <c r="FI110" s="16">
        <v>1</v>
      </c>
      <c r="FJ110" s="16">
        <v>1</v>
      </c>
      <c r="FK110" s="16">
        <v>1</v>
      </c>
      <c r="FL110" s="16">
        <v>1</v>
      </c>
      <c r="FM110" s="16">
        <v>1</v>
      </c>
      <c r="FN110" s="16">
        <v>1</v>
      </c>
      <c r="FO110" s="16">
        <v>1</v>
      </c>
      <c r="FP110" s="16">
        <v>1</v>
      </c>
      <c r="FQ110" s="16">
        <v>1</v>
      </c>
      <c r="FR110" s="16">
        <v>1</v>
      </c>
      <c r="FS110" s="16">
        <v>1</v>
      </c>
      <c r="FT110" s="16">
        <v>1</v>
      </c>
      <c r="FU110" s="16">
        <v>1</v>
      </c>
      <c r="FV110" s="16">
        <v>1</v>
      </c>
      <c r="FW110" s="16">
        <v>1</v>
      </c>
      <c r="FX110" s="16">
        <v>1</v>
      </c>
      <c r="FY110" s="16">
        <v>1</v>
      </c>
      <c r="FZ110" s="16">
        <v>1</v>
      </c>
      <c r="GA110" s="16">
        <v>1</v>
      </c>
      <c r="GB110" s="16">
        <v>1</v>
      </c>
      <c r="GC110" s="16">
        <v>1</v>
      </c>
      <c r="GD110" s="16">
        <v>1</v>
      </c>
      <c r="GE110" s="16">
        <v>1</v>
      </c>
      <c r="GF110" s="16">
        <v>1</v>
      </c>
      <c r="GG110" s="16">
        <v>1</v>
      </c>
      <c r="GH110" s="16">
        <v>1</v>
      </c>
      <c r="GI110" s="16">
        <v>1</v>
      </c>
      <c r="GJ110" s="16">
        <v>1</v>
      </c>
      <c r="GK110" s="16">
        <v>1</v>
      </c>
      <c r="GL110" s="16">
        <v>1</v>
      </c>
      <c r="GM110" s="16">
        <v>1</v>
      </c>
      <c r="GN110" s="16">
        <v>1</v>
      </c>
      <c r="GO110" s="16">
        <v>1</v>
      </c>
      <c r="GP110" s="16">
        <v>1</v>
      </c>
      <c r="GQ110" s="16">
        <v>1</v>
      </c>
    </row>
    <row r="111" spans="1:199" x14ac:dyDescent="0.2">
      <c r="A111" s="16">
        <v>110</v>
      </c>
      <c r="B111" s="16">
        <v>1</v>
      </c>
      <c r="C111" s="16">
        <v>1</v>
      </c>
      <c r="D111" s="16">
        <v>1</v>
      </c>
      <c r="E111" s="16">
        <v>1</v>
      </c>
      <c r="F111" s="16">
        <v>1</v>
      </c>
      <c r="G111" s="16">
        <v>1</v>
      </c>
      <c r="H111" s="16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>
        <v>1</v>
      </c>
      <c r="BM111" s="16">
        <v>1</v>
      </c>
      <c r="BN111" s="16">
        <v>1</v>
      </c>
      <c r="BO111" s="16">
        <v>1</v>
      </c>
      <c r="BP111" s="16">
        <v>1</v>
      </c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  <c r="BY111" s="16">
        <v>1</v>
      </c>
      <c r="BZ111" s="16">
        <v>1</v>
      </c>
      <c r="CA111" s="16">
        <v>1</v>
      </c>
      <c r="CB111" s="16">
        <v>1</v>
      </c>
      <c r="CC111" s="16">
        <v>1</v>
      </c>
      <c r="CD111" s="16">
        <v>1</v>
      </c>
      <c r="CE111" s="16">
        <v>1</v>
      </c>
      <c r="CF111" s="16">
        <v>1</v>
      </c>
      <c r="CG111" s="16">
        <v>1</v>
      </c>
      <c r="CH111" s="16">
        <v>1</v>
      </c>
      <c r="CI111" s="16">
        <v>1</v>
      </c>
      <c r="CJ111" s="16">
        <v>1</v>
      </c>
      <c r="CK111" s="16">
        <v>1</v>
      </c>
      <c r="CL111" s="16">
        <v>1</v>
      </c>
      <c r="CM111" s="16">
        <v>1</v>
      </c>
      <c r="CN111" s="16">
        <v>1</v>
      </c>
      <c r="CO111" s="16">
        <v>1</v>
      </c>
      <c r="CP111" s="16">
        <v>1</v>
      </c>
      <c r="CQ111" s="16">
        <v>1</v>
      </c>
      <c r="CR111" s="16">
        <v>1</v>
      </c>
      <c r="CS111" s="16">
        <v>1</v>
      </c>
      <c r="CT111" s="16">
        <v>1</v>
      </c>
      <c r="CU111" s="16">
        <v>1</v>
      </c>
      <c r="CV111" s="16">
        <v>1</v>
      </c>
      <c r="CW111" s="16">
        <v>1</v>
      </c>
      <c r="CX111" s="16">
        <v>1</v>
      </c>
      <c r="CY111" s="16">
        <v>1</v>
      </c>
      <c r="CZ111" s="16">
        <v>1</v>
      </c>
      <c r="DA111" s="16">
        <v>1</v>
      </c>
      <c r="DB111" s="16">
        <v>1</v>
      </c>
      <c r="DC111" s="16">
        <v>1</v>
      </c>
      <c r="DD111" s="16">
        <v>1</v>
      </c>
      <c r="DE111" s="16">
        <v>1</v>
      </c>
      <c r="DF111" s="16">
        <v>1</v>
      </c>
      <c r="DG111" s="16">
        <v>1</v>
      </c>
      <c r="DH111" s="16">
        <v>1</v>
      </c>
      <c r="DI111" s="16">
        <v>1</v>
      </c>
      <c r="DJ111" s="16">
        <v>1</v>
      </c>
      <c r="DK111" s="16">
        <v>1</v>
      </c>
      <c r="DL111" s="16">
        <v>1</v>
      </c>
      <c r="DM111" s="16">
        <v>1</v>
      </c>
      <c r="DN111" s="16">
        <v>1</v>
      </c>
      <c r="DO111" s="16">
        <v>1</v>
      </c>
      <c r="DP111" s="16">
        <v>1</v>
      </c>
      <c r="DQ111" s="16">
        <v>1</v>
      </c>
      <c r="DR111" s="16">
        <v>1</v>
      </c>
      <c r="DS111" s="16">
        <v>1</v>
      </c>
      <c r="DT111" s="16">
        <v>1</v>
      </c>
      <c r="DU111" s="16">
        <v>1</v>
      </c>
      <c r="DV111" s="16">
        <v>1</v>
      </c>
      <c r="DW111" s="16">
        <v>1</v>
      </c>
      <c r="DX111" s="16">
        <v>1</v>
      </c>
      <c r="DY111" s="16">
        <v>1</v>
      </c>
      <c r="DZ111" s="16">
        <v>1</v>
      </c>
      <c r="EA111" s="16">
        <v>1</v>
      </c>
      <c r="EB111" s="16">
        <v>1</v>
      </c>
      <c r="EC111" s="16">
        <v>1</v>
      </c>
      <c r="ED111" s="16">
        <v>1</v>
      </c>
      <c r="EE111" s="16">
        <v>1</v>
      </c>
      <c r="EF111" s="16">
        <v>1</v>
      </c>
      <c r="EG111" s="16">
        <v>1</v>
      </c>
      <c r="EH111" s="16">
        <v>1</v>
      </c>
      <c r="EI111" s="16">
        <v>1</v>
      </c>
      <c r="EJ111" s="16">
        <v>1</v>
      </c>
      <c r="EK111" s="16">
        <v>1</v>
      </c>
      <c r="EL111" s="16">
        <v>1</v>
      </c>
      <c r="EM111" s="16">
        <v>1</v>
      </c>
      <c r="EN111" s="16">
        <v>1</v>
      </c>
      <c r="EO111" s="16">
        <v>1</v>
      </c>
      <c r="EP111" s="16">
        <v>1</v>
      </c>
      <c r="EQ111" s="16">
        <v>1</v>
      </c>
      <c r="ER111" s="16">
        <v>1</v>
      </c>
      <c r="ES111" s="16">
        <v>1</v>
      </c>
      <c r="ET111" s="16">
        <v>1</v>
      </c>
      <c r="EU111" s="16">
        <v>1</v>
      </c>
      <c r="EV111" s="16">
        <v>1</v>
      </c>
      <c r="EW111" s="16">
        <v>1</v>
      </c>
      <c r="EX111" s="16">
        <v>1</v>
      </c>
      <c r="EY111" s="16">
        <v>1</v>
      </c>
      <c r="EZ111" s="16">
        <v>1</v>
      </c>
      <c r="FA111" s="16">
        <v>1</v>
      </c>
      <c r="FB111" s="16">
        <v>1</v>
      </c>
      <c r="FC111" s="16">
        <v>1</v>
      </c>
      <c r="FD111" s="16">
        <v>1</v>
      </c>
      <c r="FE111" s="16">
        <v>1</v>
      </c>
      <c r="FF111" s="16">
        <v>1</v>
      </c>
      <c r="FG111" s="16">
        <v>1</v>
      </c>
      <c r="FH111" s="16">
        <v>1</v>
      </c>
      <c r="FI111" s="16">
        <v>1</v>
      </c>
      <c r="FJ111" s="16">
        <v>1</v>
      </c>
      <c r="FK111" s="16">
        <v>1</v>
      </c>
      <c r="FL111" s="16">
        <v>1</v>
      </c>
      <c r="FM111" s="16">
        <v>1</v>
      </c>
      <c r="FN111" s="16">
        <v>1</v>
      </c>
      <c r="FO111" s="16">
        <v>1</v>
      </c>
      <c r="FP111" s="16">
        <v>1</v>
      </c>
      <c r="FQ111" s="16">
        <v>1</v>
      </c>
      <c r="FR111" s="16">
        <v>1</v>
      </c>
      <c r="FS111" s="16">
        <v>1</v>
      </c>
      <c r="FT111" s="16">
        <v>1</v>
      </c>
      <c r="FU111" s="16">
        <v>1</v>
      </c>
      <c r="FV111" s="16">
        <v>1</v>
      </c>
      <c r="FW111" s="16">
        <v>1</v>
      </c>
      <c r="FX111" s="16">
        <v>1</v>
      </c>
      <c r="FY111" s="16">
        <v>1</v>
      </c>
      <c r="FZ111" s="16">
        <v>1</v>
      </c>
      <c r="GA111" s="16">
        <v>1</v>
      </c>
      <c r="GB111" s="16">
        <v>1</v>
      </c>
      <c r="GC111" s="16">
        <v>1</v>
      </c>
      <c r="GD111" s="16">
        <v>1</v>
      </c>
      <c r="GE111" s="16">
        <v>1</v>
      </c>
      <c r="GF111" s="16">
        <v>1</v>
      </c>
      <c r="GG111" s="16">
        <v>1</v>
      </c>
      <c r="GH111" s="16">
        <v>1</v>
      </c>
      <c r="GI111" s="16">
        <v>1</v>
      </c>
      <c r="GJ111" s="16">
        <v>1</v>
      </c>
      <c r="GK111" s="16">
        <v>1</v>
      </c>
      <c r="GL111" s="16">
        <v>1</v>
      </c>
      <c r="GM111" s="16">
        <v>1</v>
      </c>
      <c r="GN111" s="16">
        <v>1</v>
      </c>
      <c r="GO111" s="16">
        <v>1</v>
      </c>
      <c r="GP111" s="16">
        <v>1</v>
      </c>
      <c r="GQ111" s="16">
        <v>1</v>
      </c>
    </row>
    <row r="112" spans="1:199" x14ac:dyDescent="0.2">
      <c r="A112" s="16">
        <v>111</v>
      </c>
      <c r="B112" s="16">
        <v>1</v>
      </c>
      <c r="C112" s="16">
        <v>1</v>
      </c>
      <c r="D112" s="16">
        <v>1</v>
      </c>
      <c r="E112" s="16">
        <v>1</v>
      </c>
      <c r="F112" s="16">
        <v>1</v>
      </c>
      <c r="G112" s="16">
        <v>1</v>
      </c>
      <c r="H112" s="16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>
        <v>1</v>
      </c>
      <c r="AE112" s="16">
        <v>1</v>
      </c>
      <c r="AF112" s="16">
        <v>1</v>
      </c>
      <c r="AG112" s="16">
        <v>1</v>
      </c>
      <c r="AH112" s="16">
        <v>1</v>
      </c>
      <c r="AI112" s="16">
        <v>1</v>
      </c>
      <c r="AJ112" s="16">
        <v>1</v>
      </c>
      <c r="AK112" s="16">
        <v>1</v>
      </c>
      <c r="AL112" s="16">
        <v>1</v>
      </c>
      <c r="AM112" s="16">
        <v>1</v>
      </c>
      <c r="AN112" s="16">
        <v>1</v>
      </c>
      <c r="AO112" s="16">
        <v>1</v>
      </c>
      <c r="AP112" s="16">
        <v>1</v>
      </c>
      <c r="AQ112" s="16">
        <v>1</v>
      </c>
      <c r="AR112" s="16">
        <v>1</v>
      </c>
      <c r="AS112" s="16">
        <v>1</v>
      </c>
      <c r="AT112" s="16">
        <v>1</v>
      </c>
      <c r="AU112" s="16">
        <v>1</v>
      </c>
      <c r="AV112" s="16">
        <v>1</v>
      </c>
      <c r="AW112" s="16">
        <v>1</v>
      </c>
      <c r="AX112" s="16">
        <v>1</v>
      </c>
      <c r="AY112" s="16">
        <v>1</v>
      </c>
      <c r="AZ112" s="16">
        <v>1</v>
      </c>
      <c r="BA112" s="16">
        <v>1</v>
      </c>
      <c r="BB112" s="16">
        <v>1</v>
      </c>
      <c r="BC112" s="16">
        <v>1</v>
      </c>
      <c r="BD112" s="16">
        <v>1</v>
      </c>
      <c r="BE112" s="16">
        <v>1</v>
      </c>
      <c r="BF112" s="16">
        <v>1</v>
      </c>
      <c r="BG112" s="16">
        <v>1</v>
      </c>
      <c r="BH112" s="16">
        <v>1</v>
      </c>
      <c r="BI112" s="16">
        <v>1</v>
      </c>
      <c r="BJ112" s="16">
        <v>1</v>
      </c>
      <c r="BK112" s="16">
        <v>1</v>
      </c>
      <c r="BL112" s="16">
        <v>1</v>
      </c>
      <c r="BM112" s="16">
        <v>1</v>
      </c>
      <c r="BN112" s="16">
        <v>1</v>
      </c>
      <c r="BO112" s="16">
        <v>1</v>
      </c>
      <c r="BP112" s="16">
        <v>1</v>
      </c>
      <c r="BQ112" s="16">
        <v>1</v>
      </c>
      <c r="BR112" s="16">
        <v>1</v>
      </c>
      <c r="BS112" s="16">
        <v>1</v>
      </c>
      <c r="BT112" s="16">
        <v>1</v>
      </c>
      <c r="BU112" s="16">
        <v>1</v>
      </c>
      <c r="BV112" s="16">
        <v>1</v>
      </c>
      <c r="BW112" s="16">
        <v>1</v>
      </c>
      <c r="BX112" s="16">
        <v>1</v>
      </c>
      <c r="BY112" s="16">
        <v>1</v>
      </c>
      <c r="BZ112" s="16">
        <v>1</v>
      </c>
      <c r="CA112" s="16">
        <v>1</v>
      </c>
      <c r="CB112" s="16">
        <v>1</v>
      </c>
      <c r="CC112" s="16">
        <v>1</v>
      </c>
      <c r="CD112" s="16">
        <v>1</v>
      </c>
      <c r="CE112" s="16">
        <v>1</v>
      </c>
      <c r="CF112" s="16">
        <v>1</v>
      </c>
      <c r="CG112" s="16">
        <v>1</v>
      </c>
      <c r="CH112" s="16">
        <v>1</v>
      </c>
      <c r="CI112" s="16">
        <v>1</v>
      </c>
      <c r="CJ112" s="16">
        <v>1</v>
      </c>
      <c r="CK112" s="16">
        <v>1</v>
      </c>
      <c r="CL112" s="16">
        <v>1</v>
      </c>
      <c r="CM112" s="16">
        <v>1</v>
      </c>
      <c r="CN112" s="16">
        <v>1</v>
      </c>
      <c r="CO112" s="16">
        <v>1</v>
      </c>
      <c r="CP112" s="16">
        <v>1</v>
      </c>
      <c r="CQ112" s="16">
        <v>1</v>
      </c>
      <c r="CR112" s="16">
        <v>1</v>
      </c>
      <c r="CS112" s="16">
        <v>1</v>
      </c>
      <c r="CT112" s="16">
        <v>1</v>
      </c>
      <c r="CU112" s="16">
        <v>1</v>
      </c>
      <c r="CV112" s="16">
        <v>1</v>
      </c>
      <c r="CW112" s="16">
        <v>1</v>
      </c>
      <c r="CX112" s="16">
        <v>1</v>
      </c>
      <c r="CY112" s="16">
        <v>1</v>
      </c>
      <c r="CZ112" s="16">
        <v>1</v>
      </c>
      <c r="DA112" s="16">
        <v>1</v>
      </c>
      <c r="DB112" s="16">
        <v>1</v>
      </c>
      <c r="DC112" s="16">
        <v>1</v>
      </c>
      <c r="DD112" s="16">
        <v>1</v>
      </c>
      <c r="DE112" s="16">
        <v>1</v>
      </c>
      <c r="DF112" s="16">
        <v>1</v>
      </c>
      <c r="DG112" s="16">
        <v>1</v>
      </c>
      <c r="DH112" s="16">
        <v>1</v>
      </c>
      <c r="DI112" s="16">
        <v>1</v>
      </c>
      <c r="DJ112" s="16">
        <v>1</v>
      </c>
      <c r="DK112" s="16">
        <v>1</v>
      </c>
      <c r="DL112" s="16">
        <v>1</v>
      </c>
      <c r="DM112" s="16">
        <v>1</v>
      </c>
      <c r="DN112" s="16">
        <v>1</v>
      </c>
      <c r="DO112" s="16">
        <v>1</v>
      </c>
      <c r="DP112" s="16">
        <v>1</v>
      </c>
      <c r="DQ112" s="16">
        <v>1</v>
      </c>
      <c r="DR112" s="16">
        <v>1</v>
      </c>
      <c r="DS112" s="16">
        <v>1</v>
      </c>
      <c r="DT112" s="16">
        <v>1</v>
      </c>
      <c r="DU112" s="16">
        <v>1</v>
      </c>
      <c r="DV112" s="16">
        <v>1</v>
      </c>
      <c r="DW112" s="16">
        <v>1</v>
      </c>
      <c r="DX112" s="16">
        <v>1</v>
      </c>
      <c r="DY112" s="16">
        <v>1</v>
      </c>
      <c r="DZ112" s="16">
        <v>1</v>
      </c>
      <c r="EA112" s="16">
        <v>1</v>
      </c>
      <c r="EB112" s="16">
        <v>1</v>
      </c>
      <c r="EC112" s="16">
        <v>1</v>
      </c>
      <c r="ED112" s="16">
        <v>1</v>
      </c>
      <c r="EE112" s="16">
        <v>1</v>
      </c>
      <c r="EF112" s="16">
        <v>1</v>
      </c>
      <c r="EG112" s="16">
        <v>1</v>
      </c>
      <c r="EH112" s="16">
        <v>1</v>
      </c>
      <c r="EI112" s="16">
        <v>1</v>
      </c>
      <c r="EJ112" s="16">
        <v>1</v>
      </c>
      <c r="EK112" s="16">
        <v>1</v>
      </c>
      <c r="EL112" s="16">
        <v>1</v>
      </c>
      <c r="EM112" s="16">
        <v>1</v>
      </c>
      <c r="EN112" s="16">
        <v>1</v>
      </c>
      <c r="EO112" s="16">
        <v>1</v>
      </c>
      <c r="EP112" s="16">
        <v>1</v>
      </c>
      <c r="EQ112" s="16">
        <v>1</v>
      </c>
      <c r="ER112" s="16">
        <v>1</v>
      </c>
      <c r="ES112" s="16">
        <v>1</v>
      </c>
      <c r="ET112" s="16">
        <v>1</v>
      </c>
      <c r="EU112" s="16">
        <v>1</v>
      </c>
      <c r="EV112" s="16">
        <v>1</v>
      </c>
      <c r="EW112" s="16">
        <v>1</v>
      </c>
      <c r="EX112" s="16">
        <v>1</v>
      </c>
      <c r="EY112" s="16">
        <v>1</v>
      </c>
      <c r="EZ112" s="16">
        <v>1</v>
      </c>
      <c r="FA112" s="16">
        <v>1</v>
      </c>
      <c r="FB112" s="16">
        <v>1</v>
      </c>
      <c r="FC112" s="16">
        <v>1</v>
      </c>
      <c r="FD112" s="16">
        <v>1</v>
      </c>
      <c r="FE112" s="16">
        <v>1</v>
      </c>
      <c r="FF112" s="16">
        <v>1</v>
      </c>
      <c r="FG112" s="16">
        <v>1</v>
      </c>
      <c r="FH112" s="16">
        <v>1</v>
      </c>
      <c r="FI112" s="16">
        <v>1</v>
      </c>
      <c r="FJ112" s="16">
        <v>1</v>
      </c>
      <c r="FK112" s="16">
        <v>1</v>
      </c>
      <c r="FL112" s="16">
        <v>1</v>
      </c>
      <c r="FM112" s="16">
        <v>1</v>
      </c>
      <c r="FN112" s="16">
        <v>1</v>
      </c>
      <c r="FO112" s="16">
        <v>1</v>
      </c>
      <c r="FP112" s="16">
        <v>1</v>
      </c>
      <c r="FQ112" s="16">
        <v>1</v>
      </c>
      <c r="FR112" s="16">
        <v>1</v>
      </c>
      <c r="FS112" s="16">
        <v>1</v>
      </c>
      <c r="FT112" s="16">
        <v>1</v>
      </c>
      <c r="FU112" s="16">
        <v>1</v>
      </c>
      <c r="FV112" s="16">
        <v>1</v>
      </c>
      <c r="FW112" s="16">
        <v>1</v>
      </c>
      <c r="FX112" s="16">
        <v>1</v>
      </c>
      <c r="FY112" s="16">
        <v>1</v>
      </c>
      <c r="FZ112" s="16">
        <v>1</v>
      </c>
      <c r="GA112" s="16">
        <v>1</v>
      </c>
      <c r="GB112" s="16">
        <v>1</v>
      </c>
      <c r="GC112" s="16">
        <v>1</v>
      </c>
      <c r="GD112" s="16">
        <v>1</v>
      </c>
      <c r="GE112" s="16">
        <v>1</v>
      </c>
      <c r="GF112" s="16">
        <v>1</v>
      </c>
      <c r="GG112" s="16">
        <v>1</v>
      </c>
      <c r="GH112" s="16">
        <v>1</v>
      </c>
      <c r="GI112" s="16">
        <v>1</v>
      </c>
      <c r="GJ112" s="16">
        <v>1</v>
      </c>
      <c r="GK112" s="16">
        <v>1</v>
      </c>
      <c r="GL112" s="16">
        <v>1</v>
      </c>
      <c r="GM112" s="16">
        <v>1</v>
      </c>
      <c r="GN112" s="16">
        <v>1</v>
      </c>
      <c r="GO112" s="16">
        <v>1</v>
      </c>
      <c r="GP112" s="16">
        <v>1</v>
      </c>
      <c r="GQ112" s="16">
        <v>1</v>
      </c>
    </row>
    <row r="113" spans="1:199" x14ac:dyDescent="0.2">
      <c r="A113" s="16">
        <v>112</v>
      </c>
      <c r="B113" s="16">
        <v>1</v>
      </c>
      <c r="C113" s="16">
        <v>1</v>
      </c>
      <c r="D113" s="16">
        <v>1</v>
      </c>
      <c r="E113" s="16">
        <v>1</v>
      </c>
      <c r="F113" s="16">
        <v>1</v>
      </c>
      <c r="G113" s="16">
        <v>1</v>
      </c>
      <c r="H113" s="16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>
        <v>1</v>
      </c>
      <c r="BD113" s="16">
        <v>1</v>
      </c>
      <c r="BE113" s="16">
        <v>1</v>
      </c>
      <c r="BF113" s="16">
        <v>1</v>
      </c>
      <c r="BG113" s="16">
        <v>1</v>
      </c>
      <c r="BH113" s="16">
        <v>1</v>
      </c>
      <c r="BI113" s="16">
        <v>1</v>
      </c>
      <c r="BJ113" s="16">
        <v>1</v>
      </c>
      <c r="BK113" s="16">
        <v>1</v>
      </c>
      <c r="BL113" s="16">
        <v>1</v>
      </c>
      <c r="BM113" s="16">
        <v>1</v>
      </c>
      <c r="BN113" s="16">
        <v>1</v>
      </c>
      <c r="BO113" s="16">
        <v>1</v>
      </c>
      <c r="BP113" s="16">
        <v>1</v>
      </c>
      <c r="BQ113" s="16">
        <v>1</v>
      </c>
      <c r="BR113" s="16">
        <v>1</v>
      </c>
      <c r="BS113" s="16">
        <v>1</v>
      </c>
      <c r="BT113" s="16">
        <v>1</v>
      </c>
      <c r="BU113" s="16">
        <v>1</v>
      </c>
      <c r="BV113" s="16">
        <v>1</v>
      </c>
      <c r="BW113" s="16">
        <v>1</v>
      </c>
      <c r="BX113" s="16">
        <v>1</v>
      </c>
      <c r="BY113" s="16">
        <v>1</v>
      </c>
      <c r="BZ113" s="16">
        <v>1</v>
      </c>
      <c r="CA113" s="16">
        <v>1</v>
      </c>
      <c r="CB113" s="16">
        <v>1</v>
      </c>
      <c r="CC113" s="16">
        <v>1</v>
      </c>
      <c r="CD113" s="16">
        <v>1</v>
      </c>
      <c r="CE113" s="16">
        <v>1</v>
      </c>
      <c r="CF113" s="16">
        <v>1</v>
      </c>
      <c r="CG113" s="16">
        <v>1</v>
      </c>
      <c r="CH113" s="16">
        <v>1</v>
      </c>
      <c r="CI113" s="16">
        <v>1</v>
      </c>
      <c r="CJ113" s="16">
        <v>1</v>
      </c>
      <c r="CK113" s="16">
        <v>1</v>
      </c>
      <c r="CL113" s="16">
        <v>1</v>
      </c>
      <c r="CM113" s="16">
        <v>1</v>
      </c>
      <c r="CN113" s="16">
        <v>1</v>
      </c>
      <c r="CO113" s="16">
        <v>1</v>
      </c>
      <c r="CP113" s="16">
        <v>1</v>
      </c>
      <c r="CQ113" s="16">
        <v>1</v>
      </c>
      <c r="CR113" s="16">
        <v>1</v>
      </c>
      <c r="CS113" s="16">
        <v>1</v>
      </c>
      <c r="CT113" s="16">
        <v>1</v>
      </c>
      <c r="CU113" s="16">
        <v>1</v>
      </c>
      <c r="CV113" s="16">
        <v>1</v>
      </c>
      <c r="CW113" s="16">
        <v>1</v>
      </c>
      <c r="CX113" s="16">
        <v>1</v>
      </c>
      <c r="CY113" s="16">
        <v>1</v>
      </c>
      <c r="CZ113" s="16">
        <v>1</v>
      </c>
      <c r="DA113" s="16">
        <v>1</v>
      </c>
      <c r="DB113" s="16">
        <v>1</v>
      </c>
      <c r="DC113" s="16">
        <v>1</v>
      </c>
      <c r="DD113" s="16">
        <v>1</v>
      </c>
      <c r="DE113" s="16">
        <v>1</v>
      </c>
      <c r="DF113" s="16">
        <v>1</v>
      </c>
      <c r="DG113" s="16">
        <v>1</v>
      </c>
      <c r="DH113" s="16">
        <v>1</v>
      </c>
      <c r="DI113" s="16">
        <v>1</v>
      </c>
      <c r="DJ113" s="16">
        <v>1</v>
      </c>
      <c r="DK113" s="16">
        <v>1</v>
      </c>
      <c r="DL113" s="16">
        <v>1</v>
      </c>
      <c r="DM113" s="16">
        <v>1</v>
      </c>
      <c r="DN113" s="16">
        <v>1</v>
      </c>
      <c r="DO113" s="16">
        <v>1</v>
      </c>
      <c r="DP113" s="16">
        <v>1</v>
      </c>
      <c r="DQ113" s="16">
        <v>1</v>
      </c>
      <c r="DR113" s="16">
        <v>1</v>
      </c>
      <c r="DS113" s="16">
        <v>1</v>
      </c>
      <c r="DT113" s="16">
        <v>1</v>
      </c>
      <c r="DU113" s="16">
        <v>1</v>
      </c>
      <c r="DV113" s="16">
        <v>1</v>
      </c>
      <c r="DW113" s="16">
        <v>1</v>
      </c>
      <c r="DX113" s="16">
        <v>1</v>
      </c>
      <c r="DY113" s="16">
        <v>1</v>
      </c>
      <c r="DZ113" s="16">
        <v>1</v>
      </c>
      <c r="EA113" s="16">
        <v>1</v>
      </c>
      <c r="EB113" s="16">
        <v>1</v>
      </c>
      <c r="EC113" s="16">
        <v>1</v>
      </c>
      <c r="ED113" s="16">
        <v>1</v>
      </c>
      <c r="EE113" s="16">
        <v>1</v>
      </c>
      <c r="EF113" s="16">
        <v>1</v>
      </c>
      <c r="EG113" s="16">
        <v>1</v>
      </c>
      <c r="EH113" s="16">
        <v>1</v>
      </c>
      <c r="EI113" s="16">
        <v>1</v>
      </c>
      <c r="EJ113" s="16">
        <v>1</v>
      </c>
      <c r="EK113" s="16">
        <v>1</v>
      </c>
      <c r="EL113" s="16">
        <v>1</v>
      </c>
      <c r="EM113" s="16">
        <v>1</v>
      </c>
      <c r="EN113" s="16">
        <v>1</v>
      </c>
      <c r="EO113" s="16">
        <v>1</v>
      </c>
      <c r="EP113" s="16">
        <v>1</v>
      </c>
      <c r="EQ113" s="16">
        <v>1</v>
      </c>
      <c r="ER113" s="16">
        <v>1</v>
      </c>
      <c r="ES113" s="16">
        <v>1</v>
      </c>
      <c r="ET113" s="16">
        <v>1</v>
      </c>
      <c r="EU113" s="16">
        <v>1</v>
      </c>
      <c r="EV113" s="16">
        <v>1</v>
      </c>
      <c r="EW113" s="16">
        <v>1</v>
      </c>
      <c r="EX113" s="16">
        <v>1</v>
      </c>
      <c r="EY113" s="16">
        <v>1</v>
      </c>
      <c r="EZ113" s="16">
        <v>1</v>
      </c>
      <c r="FA113" s="16">
        <v>1</v>
      </c>
      <c r="FB113" s="16">
        <v>1</v>
      </c>
      <c r="FC113" s="16">
        <v>1</v>
      </c>
      <c r="FD113" s="16">
        <v>1</v>
      </c>
      <c r="FE113" s="16">
        <v>1</v>
      </c>
      <c r="FF113" s="16">
        <v>1</v>
      </c>
      <c r="FG113" s="16">
        <v>1</v>
      </c>
      <c r="FH113" s="16">
        <v>1</v>
      </c>
      <c r="FI113" s="16">
        <v>1</v>
      </c>
      <c r="FJ113" s="16">
        <v>1</v>
      </c>
      <c r="FK113" s="16">
        <v>1</v>
      </c>
      <c r="FL113" s="16">
        <v>1</v>
      </c>
      <c r="FM113" s="16">
        <v>1</v>
      </c>
      <c r="FN113" s="16">
        <v>1</v>
      </c>
      <c r="FO113" s="16">
        <v>1</v>
      </c>
      <c r="FP113" s="16">
        <v>1</v>
      </c>
      <c r="FQ113" s="16">
        <v>1</v>
      </c>
      <c r="FR113" s="16">
        <v>1</v>
      </c>
      <c r="FS113" s="16">
        <v>1</v>
      </c>
      <c r="FT113" s="16">
        <v>1</v>
      </c>
      <c r="FU113" s="16">
        <v>1</v>
      </c>
      <c r="FV113" s="16">
        <v>1</v>
      </c>
      <c r="FW113" s="16">
        <v>1</v>
      </c>
      <c r="FX113" s="16">
        <v>1</v>
      </c>
      <c r="FY113" s="16">
        <v>1</v>
      </c>
      <c r="FZ113" s="16">
        <v>1</v>
      </c>
      <c r="GA113" s="16">
        <v>1</v>
      </c>
      <c r="GB113" s="16">
        <v>1</v>
      </c>
      <c r="GC113" s="16">
        <v>1</v>
      </c>
      <c r="GD113" s="16">
        <v>1</v>
      </c>
      <c r="GE113" s="16">
        <v>1</v>
      </c>
      <c r="GF113" s="16">
        <v>1</v>
      </c>
      <c r="GG113" s="16">
        <v>1</v>
      </c>
      <c r="GH113" s="16">
        <v>1</v>
      </c>
      <c r="GI113" s="16">
        <v>1</v>
      </c>
      <c r="GJ113" s="16">
        <v>1</v>
      </c>
      <c r="GK113" s="16">
        <v>1</v>
      </c>
      <c r="GL113" s="16">
        <v>1</v>
      </c>
      <c r="GM113" s="16">
        <v>1</v>
      </c>
      <c r="GN113" s="16">
        <v>1</v>
      </c>
      <c r="GO113" s="16">
        <v>1</v>
      </c>
      <c r="GP113" s="16">
        <v>1</v>
      </c>
      <c r="GQ113" s="16">
        <v>1</v>
      </c>
    </row>
    <row r="114" spans="1:199" x14ac:dyDescent="0.2">
      <c r="A114" s="16">
        <v>113</v>
      </c>
      <c r="B114" s="16">
        <v>1</v>
      </c>
      <c r="C114" s="16">
        <v>1</v>
      </c>
      <c r="D114" s="16">
        <v>1</v>
      </c>
      <c r="E114" s="16">
        <v>1</v>
      </c>
      <c r="F114" s="16">
        <v>1</v>
      </c>
      <c r="G114" s="16">
        <v>1</v>
      </c>
      <c r="H114" s="16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>
        <v>1</v>
      </c>
      <c r="AE114" s="16">
        <v>1</v>
      </c>
      <c r="AF114" s="16">
        <v>1</v>
      </c>
      <c r="AG114" s="16">
        <v>1</v>
      </c>
      <c r="AH114" s="16">
        <v>1</v>
      </c>
      <c r="AI114" s="16">
        <v>1</v>
      </c>
      <c r="AJ114" s="16">
        <v>1</v>
      </c>
      <c r="AK114" s="16">
        <v>1</v>
      </c>
      <c r="AL114" s="16">
        <v>1</v>
      </c>
      <c r="AM114" s="16">
        <v>1</v>
      </c>
      <c r="AN114" s="16">
        <v>1</v>
      </c>
      <c r="AO114" s="16">
        <v>1</v>
      </c>
      <c r="AP114" s="16">
        <v>1</v>
      </c>
      <c r="AQ114" s="16">
        <v>1</v>
      </c>
      <c r="AR114" s="16">
        <v>1</v>
      </c>
      <c r="AS114" s="16">
        <v>1</v>
      </c>
      <c r="AT114" s="16">
        <v>1</v>
      </c>
      <c r="AU114" s="16">
        <v>1</v>
      </c>
      <c r="AV114" s="16">
        <v>1</v>
      </c>
      <c r="AW114" s="16">
        <v>1</v>
      </c>
      <c r="AX114" s="16">
        <v>1</v>
      </c>
      <c r="AY114" s="16">
        <v>1</v>
      </c>
      <c r="AZ114" s="16">
        <v>1</v>
      </c>
      <c r="BA114" s="16">
        <v>1</v>
      </c>
      <c r="BB114" s="16">
        <v>1</v>
      </c>
      <c r="BC114" s="16">
        <v>1</v>
      </c>
      <c r="BD114" s="16">
        <v>1</v>
      </c>
      <c r="BE114" s="16">
        <v>1</v>
      </c>
      <c r="BF114" s="16">
        <v>1</v>
      </c>
      <c r="BG114" s="16">
        <v>1</v>
      </c>
      <c r="BH114" s="16">
        <v>1</v>
      </c>
      <c r="BI114" s="16">
        <v>1</v>
      </c>
      <c r="BJ114" s="16">
        <v>1</v>
      </c>
      <c r="BK114" s="16">
        <v>1</v>
      </c>
      <c r="BL114" s="16">
        <v>1</v>
      </c>
      <c r="BM114" s="16">
        <v>1</v>
      </c>
      <c r="BN114" s="16">
        <v>1</v>
      </c>
      <c r="BO114" s="16">
        <v>1</v>
      </c>
      <c r="BP114" s="16">
        <v>1</v>
      </c>
      <c r="BQ114" s="16">
        <v>1</v>
      </c>
      <c r="BR114" s="16">
        <v>1</v>
      </c>
      <c r="BS114" s="16">
        <v>1</v>
      </c>
      <c r="BT114" s="16">
        <v>1</v>
      </c>
      <c r="BU114" s="16">
        <v>1</v>
      </c>
      <c r="BV114" s="16">
        <v>1</v>
      </c>
      <c r="BW114" s="16">
        <v>1</v>
      </c>
      <c r="BX114" s="16">
        <v>1</v>
      </c>
      <c r="BY114" s="16">
        <v>1</v>
      </c>
      <c r="BZ114" s="16">
        <v>1</v>
      </c>
      <c r="CA114" s="16">
        <v>1</v>
      </c>
      <c r="CB114" s="16">
        <v>1</v>
      </c>
      <c r="CC114" s="16">
        <v>1</v>
      </c>
      <c r="CD114" s="16">
        <v>1</v>
      </c>
      <c r="CE114" s="16">
        <v>1</v>
      </c>
      <c r="CF114" s="16">
        <v>1</v>
      </c>
      <c r="CG114" s="16">
        <v>1</v>
      </c>
      <c r="CH114" s="16">
        <v>1</v>
      </c>
      <c r="CI114" s="16">
        <v>1</v>
      </c>
      <c r="CJ114" s="16">
        <v>1</v>
      </c>
      <c r="CK114" s="16">
        <v>1</v>
      </c>
      <c r="CL114" s="16">
        <v>1</v>
      </c>
      <c r="CM114" s="16">
        <v>1</v>
      </c>
      <c r="CN114" s="16">
        <v>1</v>
      </c>
      <c r="CO114" s="16">
        <v>1</v>
      </c>
      <c r="CP114" s="16">
        <v>1</v>
      </c>
      <c r="CQ114" s="16">
        <v>1</v>
      </c>
      <c r="CR114" s="16">
        <v>1</v>
      </c>
      <c r="CS114" s="16">
        <v>1</v>
      </c>
      <c r="CT114" s="16">
        <v>1</v>
      </c>
      <c r="CU114" s="16">
        <v>1</v>
      </c>
      <c r="CV114" s="16">
        <v>1</v>
      </c>
      <c r="CW114" s="16">
        <v>1</v>
      </c>
      <c r="CX114" s="16">
        <v>1</v>
      </c>
      <c r="CY114" s="16">
        <v>1</v>
      </c>
      <c r="CZ114" s="16">
        <v>1</v>
      </c>
      <c r="DA114" s="16">
        <v>1</v>
      </c>
      <c r="DB114" s="16">
        <v>1</v>
      </c>
      <c r="DC114" s="16">
        <v>1</v>
      </c>
      <c r="DD114" s="16">
        <v>1</v>
      </c>
      <c r="DE114" s="16">
        <v>1</v>
      </c>
      <c r="DF114" s="16">
        <v>1</v>
      </c>
      <c r="DG114" s="16">
        <v>1</v>
      </c>
      <c r="DH114" s="16">
        <v>1</v>
      </c>
      <c r="DI114" s="16">
        <v>1</v>
      </c>
      <c r="DJ114" s="16">
        <v>1</v>
      </c>
      <c r="DK114" s="16">
        <v>1</v>
      </c>
      <c r="DL114" s="16">
        <v>1</v>
      </c>
      <c r="DM114" s="16">
        <v>1</v>
      </c>
      <c r="DN114" s="16">
        <v>1</v>
      </c>
      <c r="DO114" s="16">
        <v>1</v>
      </c>
      <c r="DP114" s="16">
        <v>1</v>
      </c>
      <c r="DQ114" s="16">
        <v>1</v>
      </c>
      <c r="DR114" s="16">
        <v>1</v>
      </c>
      <c r="DS114" s="16">
        <v>1</v>
      </c>
      <c r="DT114" s="16">
        <v>1</v>
      </c>
      <c r="DU114" s="16">
        <v>1</v>
      </c>
      <c r="DV114" s="16">
        <v>1</v>
      </c>
      <c r="DW114" s="16">
        <v>1</v>
      </c>
      <c r="DX114" s="16">
        <v>1</v>
      </c>
      <c r="DY114" s="16">
        <v>1</v>
      </c>
      <c r="DZ114" s="16">
        <v>1</v>
      </c>
      <c r="EA114" s="16">
        <v>1</v>
      </c>
      <c r="EB114" s="16">
        <v>1</v>
      </c>
      <c r="EC114" s="16">
        <v>1</v>
      </c>
      <c r="ED114" s="16">
        <v>1</v>
      </c>
      <c r="EE114" s="16">
        <v>1</v>
      </c>
      <c r="EF114" s="16">
        <v>1</v>
      </c>
      <c r="EG114" s="16">
        <v>1</v>
      </c>
      <c r="EH114" s="16">
        <v>1</v>
      </c>
      <c r="EI114" s="16">
        <v>1</v>
      </c>
      <c r="EJ114" s="16">
        <v>1</v>
      </c>
      <c r="EK114" s="16">
        <v>1</v>
      </c>
      <c r="EL114" s="16">
        <v>1</v>
      </c>
      <c r="EM114" s="16">
        <v>1</v>
      </c>
      <c r="EN114" s="16">
        <v>1</v>
      </c>
      <c r="EO114" s="16">
        <v>1</v>
      </c>
      <c r="EP114" s="16">
        <v>1</v>
      </c>
      <c r="EQ114" s="16">
        <v>1</v>
      </c>
      <c r="ER114" s="16">
        <v>1</v>
      </c>
      <c r="ES114" s="16">
        <v>1</v>
      </c>
      <c r="ET114" s="16">
        <v>1</v>
      </c>
      <c r="EU114" s="16">
        <v>1</v>
      </c>
      <c r="EV114" s="16">
        <v>1</v>
      </c>
      <c r="EW114" s="16">
        <v>1</v>
      </c>
      <c r="EX114" s="16">
        <v>1</v>
      </c>
      <c r="EY114" s="16">
        <v>1</v>
      </c>
      <c r="EZ114" s="16">
        <v>1</v>
      </c>
      <c r="FA114" s="16">
        <v>1</v>
      </c>
      <c r="FB114" s="16">
        <v>1</v>
      </c>
      <c r="FC114" s="16">
        <v>1</v>
      </c>
      <c r="FD114" s="16">
        <v>1</v>
      </c>
      <c r="FE114" s="16">
        <v>1</v>
      </c>
      <c r="FF114" s="16">
        <v>1</v>
      </c>
      <c r="FG114" s="16">
        <v>1</v>
      </c>
      <c r="FH114" s="16">
        <v>1</v>
      </c>
      <c r="FI114" s="16">
        <v>1</v>
      </c>
      <c r="FJ114" s="16">
        <v>1</v>
      </c>
      <c r="FK114" s="16">
        <v>1</v>
      </c>
      <c r="FL114" s="16">
        <v>1</v>
      </c>
      <c r="FM114" s="16">
        <v>1</v>
      </c>
      <c r="FN114" s="16">
        <v>1</v>
      </c>
      <c r="FO114" s="16">
        <v>1</v>
      </c>
      <c r="FP114" s="16">
        <v>1</v>
      </c>
      <c r="FQ114" s="16">
        <v>1</v>
      </c>
      <c r="FR114" s="16">
        <v>1</v>
      </c>
      <c r="FS114" s="16">
        <v>1</v>
      </c>
      <c r="FT114" s="16">
        <v>1</v>
      </c>
      <c r="FU114" s="16">
        <v>1</v>
      </c>
      <c r="FV114" s="16">
        <v>1</v>
      </c>
      <c r="FW114" s="16">
        <v>1</v>
      </c>
      <c r="FX114" s="16">
        <v>1</v>
      </c>
      <c r="FY114" s="16">
        <v>1</v>
      </c>
      <c r="FZ114" s="16">
        <v>1</v>
      </c>
      <c r="GA114" s="16">
        <v>1</v>
      </c>
      <c r="GB114" s="16">
        <v>1</v>
      </c>
      <c r="GC114" s="16">
        <v>1</v>
      </c>
      <c r="GD114" s="16">
        <v>1</v>
      </c>
      <c r="GE114" s="16">
        <v>1</v>
      </c>
      <c r="GF114" s="16">
        <v>1</v>
      </c>
      <c r="GG114" s="16">
        <v>1</v>
      </c>
      <c r="GH114" s="16">
        <v>1</v>
      </c>
      <c r="GI114" s="16">
        <v>1</v>
      </c>
      <c r="GJ114" s="16">
        <v>1</v>
      </c>
      <c r="GK114" s="16">
        <v>1</v>
      </c>
      <c r="GL114" s="16">
        <v>1</v>
      </c>
      <c r="GM114" s="16">
        <v>1</v>
      </c>
      <c r="GN114" s="16">
        <v>1</v>
      </c>
      <c r="GO114" s="16">
        <v>1</v>
      </c>
      <c r="GP114" s="16">
        <v>1</v>
      </c>
      <c r="GQ114" s="16">
        <v>1</v>
      </c>
    </row>
    <row r="115" spans="1:199" x14ac:dyDescent="0.2">
      <c r="A115" s="16">
        <v>114</v>
      </c>
      <c r="B115" s="16">
        <v>1</v>
      </c>
      <c r="C115" s="16">
        <v>1</v>
      </c>
      <c r="D115" s="16">
        <v>1</v>
      </c>
      <c r="E115" s="16">
        <v>1</v>
      </c>
      <c r="F115" s="16">
        <v>1</v>
      </c>
      <c r="G115" s="16">
        <v>1</v>
      </c>
      <c r="H115" s="16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>
        <v>1</v>
      </c>
      <c r="AE115" s="16">
        <v>1</v>
      </c>
      <c r="AF115" s="16">
        <v>1</v>
      </c>
      <c r="AG115" s="16">
        <v>1</v>
      </c>
      <c r="AH115" s="16">
        <v>1</v>
      </c>
      <c r="AI115" s="16">
        <v>1</v>
      </c>
      <c r="AJ115" s="16">
        <v>1</v>
      </c>
      <c r="AK115" s="16">
        <v>1</v>
      </c>
      <c r="AL115" s="16">
        <v>1</v>
      </c>
      <c r="AM115" s="16">
        <v>1</v>
      </c>
      <c r="AN115" s="16">
        <v>1</v>
      </c>
      <c r="AO115" s="16">
        <v>1</v>
      </c>
      <c r="AP115" s="16">
        <v>1</v>
      </c>
      <c r="AQ115" s="16">
        <v>1</v>
      </c>
      <c r="AR115" s="16">
        <v>1</v>
      </c>
      <c r="AS115" s="16">
        <v>1</v>
      </c>
      <c r="AT115" s="16">
        <v>1</v>
      </c>
      <c r="AU115" s="16">
        <v>1</v>
      </c>
      <c r="AV115" s="16">
        <v>1</v>
      </c>
      <c r="AW115" s="16">
        <v>1</v>
      </c>
      <c r="AX115" s="16">
        <v>1</v>
      </c>
      <c r="AY115" s="16">
        <v>1</v>
      </c>
      <c r="AZ115" s="16">
        <v>1</v>
      </c>
      <c r="BA115" s="16">
        <v>1</v>
      </c>
      <c r="BB115" s="16">
        <v>1</v>
      </c>
      <c r="BC115" s="16">
        <v>1</v>
      </c>
      <c r="BD115" s="16">
        <v>1</v>
      </c>
      <c r="BE115" s="16">
        <v>1</v>
      </c>
      <c r="BF115" s="16">
        <v>1</v>
      </c>
      <c r="BG115" s="16">
        <v>1</v>
      </c>
      <c r="BH115" s="16">
        <v>1</v>
      </c>
      <c r="BI115" s="16">
        <v>1</v>
      </c>
      <c r="BJ115" s="16">
        <v>1</v>
      </c>
      <c r="BK115" s="16">
        <v>1</v>
      </c>
      <c r="BL115" s="16">
        <v>1</v>
      </c>
      <c r="BM115" s="16">
        <v>1</v>
      </c>
      <c r="BN115" s="16">
        <v>1</v>
      </c>
      <c r="BO115" s="16">
        <v>1</v>
      </c>
      <c r="BP115" s="16">
        <v>1</v>
      </c>
      <c r="BQ115" s="16">
        <v>1</v>
      </c>
      <c r="BR115" s="16">
        <v>1</v>
      </c>
      <c r="BS115" s="16">
        <v>1</v>
      </c>
      <c r="BT115" s="16">
        <v>1</v>
      </c>
      <c r="BU115" s="16">
        <v>1</v>
      </c>
      <c r="BV115" s="16">
        <v>1</v>
      </c>
      <c r="BW115" s="16">
        <v>1</v>
      </c>
      <c r="BX115" s="16">
        <v>1</v>
      </c>
      <c r="BY115" s="16">
        <v>1</v>
      </c>
      <c r="BZ115" s="16">
        <v>1</v>
      </c>
      <c r="CA115" s="16">
        <v>1</v>
      </c>
      <c r="CB115" s="16">
        <v>1</v>
      </c>
      <c r="CC115" s="16">
        <v>1</v>
      </c>
      <c r="CD115" s="16">
        <v>1</v>
      </c>
      <c r="CE115" s="16">
        <v>1</v>
      </c>
      <c r="CF115" s="16">
        <v>1</v>
      </c>
      <c r="CG115" s="16">
        <v>1</v>
      </c>
      <c r="CH115" s="16">
        <v>1</v>
      </c>
      <c r="CI115" s="16">
        <v>1</v>
      </c>
      <c r="CJ115" s="16">
        <v>1</v>
      </c>
      <c r="CK115" s="16">
        <v>1</v>
      </c>
      <c r="CL115" s="16">
        <v>1</v>
      </c>
      <c r="CM115" s="16">
        <v>1</v>
      </c>
      <c r="CN115" s="16">
        <v>1</v>
      </c>
      <c r="CO115" s="16">
        <v>1</v>
      </c>
      <c r="CP115" s="16">
        <v>1</v>
      </c>
      <c r="CQ115" s="16">
        <v>1</v>
      </c>
      <c r="CR115" s="16">
        <v>1</v>
      </c>
      <c r="CS115" s="16">
        <v>1</v>
      </c>
      <c r="CT115" s="16">
        <v>1</v>
      </c>
      <c r="CU115" s="16">
        <v>1</v>
      </c>
      <c r="CV115" s="16">
        <v>1</v>
      </c>
      <c r="CW115" s="16">
        <v>1</v>
      </c>
      <c r="CX115" s="16">
        <v>1</v>
      </c>
      <c r="CY115" s="16">
        <v>1</v>
      </c>
      <c r="CZ115" s="16">
        <v>1</v>
      </c>
      <c r="DA115" s="16">
        <v>1</v>
      </c>
      <c r="DB115" s="16">
        <v>1</v>
      </c>
      <c r="DC115" s="16">
        <v>1</v>
      </c>
      <c r="DD115" s="16">
        <v>1</v>
      </c>
      <c r="DE115" s="16">
        <v>1</v>
      </c>
      <c r="DF115" s="16">
        <v>1</v>
      </c>
      <c r="DG115" s="16">
        <v>1</v>
      </c>
      <c r="DH115" s="16">
        <v>1</v>
      </c>
      <c r="DI115" s="16">
        <v>1</v>
      </c>
      <c r="DJ115" s="16">
        <v>1</v>
      </c>
      <c r="DK115" s="16">
        <v>1</v>
      </c>
      <c r="DL115" s="16">
        <v>1</v>
      </c>
      <c r="DM115" s="16">
        <v>1</v>
      </c>
      <c r="DN115" s="16">
        <v>1</v>
      </c>
      <c r="DO115" s="16">
        <v>1</v>
      </c>
      <c r="DP115" s="16">
        <v>1</v>
      </c>
      <c r="DQ115" s="16">
        <v>1</v>
      </c>
      <c r="DR115" s="16">
        <v>1</v>
      </c>
      <c r="DS115" s="16">
        <v>1</v>
      </c>
      <c r="DT115" s="16">
        <v>1</v>
      </c>
      <c r="DU115" s="16">
        <v>1</v>
      </c>
      <c r="DV115" s="16">
        <v>1</v>
      </c>
      <c r="DW115" s="16">
        <v>1</v>
      </c>
      <c r="DX115" s="16">
        <v>1</v>
      </c>
      <c r="DY115" s="16">
        <v>1</v>
      </c>
      <c r="DZ115" s="16">
        <v>1</v>
      </c>
      <c r="EA115" s="16">
        <v>1</v>
      </c>
      <c r="EB115" s="16">
        <v>1</v>
      </c>
      <c r="EC115" s="16">
        <v>1</v>
      </c>
      <c r="ED115" s="16">
        <v>1</v>
      </c>
      <c r="EE115" s="16">
        <v>1</v>
      </c>
      <c r="EF115" s="16">
        <v>1</v>
      </c>
      <c r="EG115" s="16">
        <v>1</v>
      </c>
      <c r="EH115" s="16">
        <v>1</v>
      </c>
      <c r="EI115" s="16">
        <v>1</v>
      </c>
      <c r="EJ115" s="16">
        <v>1</v>
      </c>
      <c r="EK115" s="16">
        <v>1</v>
      </c>
      <c r="EL115" s="16">
        <v>1</v>
      </c>
      <c r="EM115" s="16">
        <v>1</v>
      </c>
      <c r="EN115" s="16">
        <v>1</v>
      </c>
      <c r="EO115" s="16">
        <v>1</v>
      </c>
      <c r="EP115" s="16">
        <v>1</v>
      </c>
      <c r="EQ115" s="16">
        <v>1</v>
      </c>
      <c r="ER115" s="16">
        <v>1</v>
      </c>
      <c r="ES115" s="16">
        <v>1</v>
      </c>
      <c r="ET115" s="16">
        <v>1</v>
      </c>
      <c r="EU115" s="16">
        <v>1</v>
      </c>
      <c r="EV115" s="16">
        <v>1</v>
      </c>
      <c r="EW115" s="16">
        <v>1</v>
      </c>
      <c r="EX115" s="16">
        <v>1</v>
      </c>
      <c r="EY115" s="16">
        <v>1</v>
      </c>
      <c r="EZ115" s="16">
        <v>1</v>
      </c>
      <c r="FA115" s="16">
        <v>1</v>
      </c>
      <c r="FB115" s="16">
        <v>1</v>
      </c>
      <c r="FC115" s="16">
        <v>1</v>
      </c>
      <c r="FD115" s="16">
        <v>1</v>
      </c>
      <c r="FE115" s="16">
        <v>1</v>
      </c>
      <c r="FF115" s="16">
        <v>1</v>
      </c>
      <c r="FG115" s="16">
        <v>1</v>
      </c>
      <c r="FH115" s="16">
        <v>1</v>
      </c>
      <c r="FI115" s="16">
        <v>1</v>
      </c>
      <c r="FJ115" s="16">
        <v>1</v>
      </c>
      <c r="FK115" s="16">
        <v>1</v>
      </c>
      <c r="FL115" s="16">
        <v>1</v>
      </c>
      <c r="FM115" s="16">
        <v>1</v>
      </c>
      <c r="FN115" s="16">
        <v>1</v>
      </c>
      <c r="FO115" s="16">
        <v>1</v>
      </c>
      <c r="FP115" s="16">
        <v>1</v>
      </c>
      <c r="FQ115" s="16">
        <v>1</v>
      </c>
      <c r="FR115" s="16">
        <v>1</v>
      </c>
      <c r="FS115" s="16">
        <v>1</v>
      </c>
      <c r="FT115" s="16">
        <v>1</v>
      </c>
      <c r="FU115" s="16">
        <v>1</v>
      </c>
      <c r="FV115" s="16">
        <v>1</v>
      </c>
      <c r="FW115" s="16">
        <v>1</v>
      </c>
      <c r="FX115" s="16">
        <v>1</v>
      </c>
      <c r="FY115" s="16">
        <v>1</v>
      </c>
      <c r="FZ115" s="16">
        <v>1</v>
      </c>
      <c r="GA115" s="16">
        <v>1</v>
      </c>
      <c r="GB115" s="16">
        <v>1</v>
      </c>
      <c r="GC115" s="16">
        <v>1</v>
      </c>
      <c r="GD115" s="16">
        <v>1</v>
      </c>
      <c r="GE115" s="16">
        <v>1</v>
      </c>
      <c r="GF115" s="16">
        <v>1</v>
      </c>
      <c r="GG115" s="16">
        <v>1</v>
      </c>
      <c r="GH115" s="16">
        <v>1</v>
      </c>
      <c r="GI115" s="16">
        <v>1</v>
      </c>
      <c r="GJ115" s="16">
        <v>1</v>
      </c>
      <c r="GK115" s="16">
        <v>1</v>
      </c>
      <c r="GL115" s="16">
        <v>1</v>
      </c>
      <c r="GM115" s="16">
        <v>1</v>
      </c>
      <c r="GN115" s="16">
        <v>1</v>
      </c>
      <c r="GO115" s="16">
        <v>1</v>
      </c>
      <c r="GP115" s="16">
        <v>1</v>
      </c>
      <c r="GQ115" s="16">
        <v>1</v>
      </c>
    </row>
    <row r="116" spans="1:199" x14ac:dyDescent="0.2">
      <c r="A116" s="16">
        <v>115</v>
      </c>
      <c r="B116" s="16">
        <v>1</v>
      </c>
      <c r="C116" s="16">
        <v>1</v>
      </c>
      <c r="D116" s="16">
        <v>1</v>
      </c>
      <c r="E116" s="16">
        <v>1</v>
      </c>
      <c r="F116" s="16">
        <v>1</v>
      </c>
      <c r="G116" s="16">
        <v>1</v>
      </c>
      <c r="H116" s="16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>
        <v>1</v>
      </c>
      <c r="AE116" s="16">
        <v>1</v>
      </c>
      <c r="AF116" s="16">
        <v>1</v>
      </c>
      <c r="AG116" s="16">
        <v>1</v>
      </c>
      <c r="AH116" s="16">
        <v>1</v>
      </c>
      <c r="AI116" s="16">
        <v>1</v>
      </c>
      <c r="AJ116" s="16">
        <v>1</v>
      </c>
      <c r="AK116" s="16">
        <v>1</v>
      </c>
      <c r="AL116" s="16">
        <v>1</v>
      </c>
      <c r="AM116" s="16">
        <v>1</v>
      </c>
      <c r="AN116" s="16">
        <v>1</v>
      </c>
      <c r="AO116" s="16">
        <v>1</v>
      </c>
      <c r="AP116" s="16">
        <v>1</v>
      </c>
      <c r="AQ116" s="16">
        <v>1</v>
      </c>
      <c r="AR116" s="16">
        <v>1</v>
      </c>
      <c r="AS116" s="16">
        <v>1</v>
      </c>
      <c r="AT116" s="16">
        <v>1</v>
      </c>
      <c r="AU116" s="16">
        <v>1</v>
      </c>
      <c r="AV116" s="16">
        <v>1</v>
      </c>
      <c r="AW116" s="16">
        <v>1</v>
      </c>
      <c r="AX116" s="16">
        <v>1</v>
      </c>
      <c r="AY116" s="16">
        <v>1</v>
      </c>
      <c r="AZ116" s="16">
        <v>1</v>
      </c>
      <c r="BA116" s="16">
        <v>1</v>
      </c>
      <c r="BB116" s="16">
        <v>1</v>
      </c>
      <c r="BC116" s="16">
        <v>1</v>
      </c>
      <c r="BD116" s="16">
        <v>1</v>
      </c>
      <c r="BE116" s="16">
        <v>1</v>
      </c>
      <c r="BF116" s="16">
        <v>1</v>
      </c>
      <c r="BG116" s="16">
        <v>1</v>
      </c>
      <c r="BH116" s="16">
        <v>1</v>
      </c>
      <c r="BI116" s="16">
        <v>1</v>
      </c>
      <c r="BJ116" s="16">
        <v>1</v>
      </c>
      <c r="BK116" s="16">
        <v>1</v>
      </c>
      <c r="BL116" s="16">
        <v>1</v>
      </c>
      <c r="BM116" s="16">
        <v>1</v>
      </c>
      <c r="BN116" s="16">
        <v>1</v>
      </c>
      <c r="BO116" s="16">
        <v>1</v>
      </c>
      <c r="BP116" s="16">
        <v>1</v>
      </c>
      <c r="BQ116" s="16">
        <v>1</v>
      </c>
      <c r="BR116" s="16">
        <v>1</v>
      </c>
      <c r="BS116" s="16">
        <v>1</v>
      </c>
      <c r="BT116" s="16">
        <v>1</v>
      </c>
      <c r="BU116" s="16">
        <v>1</v>
      </c>
      <c r="BV116" s="16">
        <v>1</v>
      </c>
      <c r="BW116" s="16">
        <v>1</v>
      </c>
      <c r="BX116" s="16">
        <v>1</v>
      </c>
      <c r="BY116" s="16">
        <v>1</v>
      </c>
      <c r="BZ116" s="16">
        <v>1</v>
      </c>
      <c r="CA116" s="16">
        <v>1</v>
      </c>
      <c r="CB116" s="16">
        <v>1</v>
      </c>
      <c r="CC116" s="16">
        <v>1</v>
      </c>
      <c r="CD116" s="16">
        <v>1</v>
      </c>
      <c r="CE116" s="16">
        <v>1</v>
      </c>
      <c r="CF116" s="16">
        <v>1</v>
      </c>
      <c r="CG116" s="16">
        <v>1</v>
      </c>
      <c r="CH116" s="16">
        <v>1</v>
      </c>
      <c r="CI116" s="16">
        <v>1</v>
      </c>
      <c r="CJ116" s="16">
        <v>1</v>
      </c>
      <c r="CK116" s="16">
        <v>1</v>
      </c>
      <c r="CL116" s="16">
        <v>1</v>
      </c>
      <c r="CM116" s="16">
        <v>1</v>
      </c>
      <c r="CN116" s="16">
        <v>1</v>
      </c>
      <c r="CO116" s="16">
        <v>1</v>
      </c>
      <c r="CP116" s="16">
        <v>1</v>
      </c>
      <c r="CQ116" s="16">
        <v>1</v>
      </c>
      <c r="CR116" s="16">
        <v>1</v>
      </c>
      <c r="CS116" s="16">
        <v>1</v>
      </c>
      <c r="CT116" s="16">
        <v>1</v>
      </c>
      <c r="CU116" s="16">
        <v>1</v>
      </c>
      <c r="CV116" s="16">
        <v>1</v>
      </c>
      <c r="CW116" s="16">
        <v>1</v>
      </c>
      <c r="CX116" s="16">
        <v>1</v>
      </c>
      <c r="CY116" s="16">
        <v>1</v>
      </c>
      <c r="CZ116" s="16">
        <v>1</v>
      </c>
      <c r="DA116" s="16">
        <v>1</v>
      </c>
      <c r="DB116" s="16">
        <v>1</v>
      </c>
      <c r="DC116" s="16">
        <v>1</v>
      </c>
      <c r="DD116" s="16">
        <v>1</v>
      </c>
      <c r="DE116" s="16">
        <v>1</v>
      </c>
      <c r="DF116" s="16">
        <v>1</v>
      </c>
      <c r="DG116" s="16">
        <v>1</v>
      </c>
      <c r="DH116" s="16">
        <v>1</v>
      </c>
      <c r="DI116" s="16">
        <v>1</v>
      </c>
      <c r="DJ116" s="16">
        <v>1</v>
      </c>
      <c r="DK116" s="16">
        <v>1</v>
      </c>
      <c r="DL116" s="16">
        <v>1</v>
      </c>
      <c r="DM116" s="16">
        <v>1</v>
      </c>
      <c r="DN116" s="16">
        <v>1</v>
      </c>
      <c r="DO116" s="16">
        <v>1</v>
      </c>
      <c r="DP116" s="16">
        <v>1</v>
      </c>
      <c r="DQ116" s="16">
        <v>1</v>
      </c>
      <c r="DR116" s="16">
        <v>1</v>
      </c>
      <c r="DS116" s="16">
        <v>1</v>
      </c>
      <c r="DT116" s="16">
        <v>1</v>
      </c>
      <c r="DU116" s="16">
        <v>1</v>
      </c>
      <c r="DV116" s="16">
        <v>1</v>
      </c>
      <c r="DW116" s="16">
        <v>1</v>
      </c>
      <c r="DX116" s="16">
        <v>1</v>
      </c>
      <c r="DY116" s="16">
        <v>1</v>
      </c>
      <c r="DZ116" s="16">
        <v>1</v>
      </c>
      <c r="EA116" s="16">
        <v>1</v>
      </c>
      <c r="EB116" s="16">
        <v>1</v>
      </c>
      <c r="EC116" s="16">
        <v>1</v>
      </c>
      <c r="ED116" s="16">
        <v>1</v>
      </c>
      <c r="EE116" s="16">
        <v>1</v>
      </c>
      <c r="EF116" s="16">
        <v>1</v>
      </c>
      <c r="EG116" s="16">
        <v>1</v>
      </c>
      <c r="EH116" s="16">
        <v>1</v>
      </c>
      <c r="EI116" s="16">
        <v>1</v>
      </c>
      <c r="EJ116" s="16">
        <v>1</v>
      </c>
      <c r="EK116" s="16">
        <v>1</v>
      </c>
      <c r="EL116" s="16">
        <v>1</v>
      </c>
      <c r="EM116" s="16">
        <v>1</v>
      </c>
      <c r="EN116" s="16">
        <v>1</v>
      </c>
      <c r="EO116" s="16">
        <v>1</v>
      </c>
      <c r="EP116" s="16">
        <v>1</v>
      </c>
      <c r="EQ116" s="16">
        <v>1</v>
      </c>
      <c r="ER116" s="16">
        <v>1</v>
      </c>
      <c r="ES116" s="16">
        <v>1</v>
      </c>
      <c r="ET116" s="16">
        <v>1</v>
      </c>
      <c r="EU116" s="16">
        <v>1</v>
      </c>
      <c r="EV116" s="16">
        <v>1</v>
      </c>
      <c r="EW116" s="16">
        <v>1</v>
      </c>
      <c r="EX116" s="16">
        <v>1</v>
      </c>
      <c r="EY116" s="16">
        <v>1</v>
      </c>
      <c r="EZ116" s="16">
        <v>1</v>
      </c>
      <c r="FA116" s="16">
        <v>1</v>
      </c>
      <c r="FB116" s="16">
        <v>1</v>
      </c>
      <c r="FC116" s="16">
        <v>1</v>
      </c>
      <c r="FD116" s="16">
        <v>1</v>
      </c>
      <c r="FE116" s="16">
        <v>1</v>
      </c>
      <c r="FF116" s="16">
        <v>1</v>
      </c>
      <c r="FG116" s="16">
        <v>1</v>
      </c>
      <c r="FH116" s="16">
        <v>1</v>
      </c>
      <c r="FI116" s="16">
        <v>1</v>
      </c>
      <c r="FJ116" s="16">
        <v>1</v>
      </c>
      <c r="FK116" s="16">
        <v>1</v>
      </c>
      <c r="FL116" s="16">
        <v>1</v>
      </c>
      <c r="FM116" s="16">
        <v>1</v>
      </c>
      <c r="FN116" s="16">
        <v>1</v>
      </c>
      <c r="FO116" s="16">
        <v>1</v>
      </c>
      <c r="FP116" s="16">
        <v>1</v>
      </c>
      <c r="FQ116" s="16">
        <v>1</v>
      </c>
      <c r="FR116" s="16">
        <v>1</v>
      </c>
      <c r="FS116" s="16">
        <v>1</v>
      </c>
      <c r="FT116" s="16">
        <v>1</v>
      </c>
      <c r="FU116" s="16">
        <v>1</v>
      </c>
      <c r="FV116" s="16">
        <v>1</v>
      </c>
      <c r="FW116" s="16">
        <v>1</v>
      </c>
      <c r="FX116" s="16">
        <v>1</v>
      </c>
      <c r="FY116" s="16">
        <v>1</v>
      </c>
      <c r="FZ116" s="16">
        <v>1</v>
      </c>
      <c r="GA116" s="16">
        <v>1</v>
      </c>
      <c r="GB116" s="16">
        <v>1</v>
      </c>
      <c r="GC116" s="16">
        <v>1</v>
      </c>
      <c r="GD116" s="16">
        <v>1</v>
      </c>
      <c r="GE116" s="16">
        <v>1</v>
      </c>
      <c r="GF116" s="16">
        <v>1</v>
      </c>
      <c r="GG116" s="16">
        <v>1</v>
      </c>
      <c r="GH116" s="16">
        <v>1</v>
      </c>
      <c r="GI116" s="16">
        <v>1</v>
      </c>
      <c r="GJ116" s="16">
        <v>1</v>
      </c>
      <c r="GK116" s="16">
        <v>1</v>
      </c>
      <c r="GL116" s="16">
        <v>1</v>
      </c>
      <c r="GM116" s="16">
        <v>1</v>
      </c>
      <c r="GN116" s="16">
        <v>1</v>
      </c>
      <c r="GO116" s="16">
        <v>1</v>
      </c>
      <c r="GP116" s="16">
        <v>1</v>
      </c>
      <c r="GQ116" s="16">
        <v>1</v>
      </c>
    </row>
    <row r="117" spans="1:199" x14ac:dyDescent="0.2">
      <c r="A117" s="16">
        <v>116</v>
      </c>
      <c r="B117" s="16">
        <v>1</v>
      </c>
      <c r="C117" s="16">
        <v>1</v>
      </c>
      <c r="D117" s="16">
        <v>1</v>
      </c>
      <c r="E117" s="16">
        <v>1</v>
      </c>
      <c r="F117" s="16">
        <v>1</v>
      </c>
      <c r="G117" s="16">
        <v>1</v>
      </c>
      <c r="H117" s="16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>
        <v>1</v>
      </c>
      <c r="BM117" s="16">
        <v>1</v>
      </c>
      <c r="BN117" s="16">
        <v>1</v>
      </c>
      <c r="BO117" s="16">
        <v>1</v>
      </c>
      <c r="BP117" s="16">
        <v>1</v>
      </c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  <c r="BY117" s="16">
        <v>1</v>
      </c>
      <c r="BZ117" s="16">
        <v>1</v>
      </c>
      <c r="CA117" s="16">
        <v>1</v>
      </c>
      <c r="CB117" s="16">
        <v>1</v>
      </c>
      <c r="CC117" s="16">
        <v>1</v>
      </c>
      <c r="CD117" s="16">
        <v>1</v>
      </c>
      <c r="CE117" s="16">
        <v>1</v>
      </c>
      <c r="CF117" s="16">
        <v>1</v>
      </c>
      <c r="CG117" s="16">
        <v>1</v>
      </c>
      <c r="CH117" s="16">
        <v>1</v>
      </c>
      <c r="CI117" s="16">
        <v>1</v>
      </c>
      <c r="CJ117" s="16">
        <v>1</v>
      </c>
      <c r="CK117" s="16">
        <v>1</v>
      </c>
      <c r="CL117" s="16">
        <v>1</v>
      </c>
      <c r="CM117" s="16">
        <v>1</v>
      </c>
      <c r="CN117" s="16">
        <v>1</v>
      </c>
      <c r="CO117" s="16">
        <v>1</v>
      </c>
      <c r="CP117" s="16">
        <v>1</v>
      </c>
      <c r="CQ117" s="16">
        <v>1</v>
      </c>
      <c r="CR117" s="16">
        <v>1</v>
      </c>
      <c r="CS117" s="16">
        <v>1</v>
      </c>
      <c r="CT117" s="16">
        <v>1</v>
      </c>
      <c r="CU117" s="16">
        <v>1</v>
      </c>
      <c r="CV117" s="16">
        <v>1</v>
      </c>
      <c r="CW117" s="16">
        <v>1</v>
      </c>
      <c r="CX117" s="16">
        <v>1</v>
      </c>
      <c r="CY117" s="16">
        <v>1</v>
      </c>
      <c r="CZ117" s="16">
        <v>1</v>
      </c>
      <c r="DA117" s="16">
        <v>1</v>
      </c>
      <c r="DB117" s="16">
        <v>1</v>
      </c>
      <c r="DC117" s="16">
        <v>1</v>
      </c>
      <c r="DD117" s="16">
        <v>1</v>
      </c>
      <c r="DE117" s="16">
        <v>1</v>
      </c>
      <c r="DF117" s="16">
        <v>1</v>
      </c>
      <c r="DG117" s="16">
        <v>1</v>
      </c>
      <c r="DH117" s="16">
        <v>1</v>
      </c>
      <c r="DI117" s="16">
        <v>1</v>
      </c>
      <c r="DJ117" s="16">
        <v>1</v>
      </c>
      <c r="DK117" s="16">
        <v>1</v>
      </c>
      <c r="DL117" s="16">
        <v>1</v>
      </c>
      <c r="DM117" s="16">
        <v>1</v>
      </c>
      <c r="DN117" s="16">
        <v>1</v>
      </c>
      <c r="DO117" s="16">
        <v>1</v>
      </c>
      <c r="DP117" s="16">
        <v>1</v>
      </c>
      <c r="DQ117" s="16">
        <v>1</v>
      </c>
      <c r="DR117" s="16">
        <v>1</v>
      </c>
      <c r="DS117" s="16">
        <v>1</v>
      </c>
      <c r="DT117" s="16">
        <v>1</v>
      </c>
      <c r="DU117" s="16">
        <v>1</v>
      </c>
      <c r="DV117" s="16">
        <v>1</v>
      </c>
      <c r="DW117" s="16">
        <v>1</v>
      </c>
      <c r="DX117" s="16">
        <v>1</v>
      </c>
      <c r="DY117" s="16">
        <v>1</v>
      </c>
      <c r="DZ117" s="16">
        <v>1</v>
      </c>
      <c r="EA117" s="16">
        <v>1</v>
      </c>
      <c r="EB117" s="16">
        <v>1</v>
      </c>
      <c r="EC117" s="16">
        <v>1</v>
      </c>
      <c r="ED117" s="16">
        <v>1</v>
      </c>
      <c r="EE117" s="16">
        <v>1</v>
      </c>
      <c r="EF117" s="16">
        <v>1</v>
      </c>
      <c r="EG117" s="16">
        <v>1</v>
      </c>
      <c r="EH117" s="16">
        <v>1</v>
      </c>
      <c r="EI117" s="16">
        <v>1</v>
      </c>
      <c r="EJ117" s="16">
        <v>1</v>
      </c>
      <c r="EK117" s="16">
        <v>1</v>
      </c>
      <c r="EL117" s="16">
        <v>1</v>
      </c>
      <c r="EM117" s="16">
        <v>1</v>
      </c>
      <c r="EN117" s="16">
        <v>1</v>
      </c>
      <c r="EO117" s="16">
        <v>1</v>
      </c>
      <c r="EP117" s="16">
        <v>1</v>
      </c>
      <c r="EQ117" s="16">
        <v>1</v>
      </c>
      <c r="ER117" s="16">
        <v>1</v>
      </c>
      <c r="ES117" s="16">
        <v>1</v>
      </c>
      <c r="ET117" s="16">
        <v>1</v>
      </c>
      <c r="EU117" s="16">
        <v>1</v>
      </c>
      <c r="EV117" s="16">
        <v>1</v>
      </c>
      <c r="EW117" s="16">
        <v>1</v>
      </c>
      <c r="EX117" s="16">
        <v>1</v>
      </c>
      <c r="EY117" s="16">
        <v>1</v>
      </c>
      <c r="EZ117" s="16">
        <v>1</v>
      </c>
      <c r="FA117" s="16">
        <v>1</v>
      </c>
      <c r="FB117" s="16">
        <v>1</v>
      </c>
      <c r="FC117" s="16">
        <v>1</v>
      </c>
      <c r="FD117" s="16">
        <v>1</v>
      </c>
      <c r="FE117" s="16">
        <v>1</v>
      </c>
      <c r="FF117" s="16">
        <v>1</v>
      </c>
      <c r="FG117" s="16">
        <v>1</v>
      </c>
      <c r="FH117" s="16">
        <v>1</v>
      </c>
      <c r="FI117" s="16">
        <v>1</v>
      </c>
      <c r="FJ117" s="16">
        <v>1</v>
      </c>
      <c r="FK117" s="16">
        <v>1</v>
      </c>
      <c r="FL117" s="16">
        <v>1</v>
      </c>
      <c r="FM117" s="16">
        <v>1</v>
      </c>
      <c r="FN117" s="16">
        <v>1</v>
      </c>
      <c r="FO117" s="16">
        <v>1</v>
      </c>
      <c r="FP117" s="16">
        <v>1</v>
      </c>
      <c r="FQ117" s="16">
        <v>1</v>
      </c>
      <c r="FR117" s="16">
        <v>1</v>
      </c>
      <c r="FS117" s="16">
        <v>1</v>
      </c>
      <c r="FT117" s="16">
        <v>1</v>
      </c>
      <c r="FU117" s="16">
        <v>1</v>
      </c>
      <c r="FV117" s="16">
        <v>1</v>
      </c>
      <c r="FW117" s="16">
        <v>1</v>
      </c>
      <c r="FX117" s="16">
        <v>1</v>
      </c>
      <c r="FY117" s="16">
        <v>1</v>
      </c>
      <c r="FZ117" s="16">
        <v>1</v>
      </c>
      <c r="GA117" s="16">
        <v>1</v>
      </c>
      <c r="GB117" s="16">
        <v>1</v>
      </c>
      <c r="GC117" s="16">
        <v>1</v>
      </c>
      <c r="GD117" s="16">
        <v>1</v>
      </c>
      <c r="GE117" s="16">
        <v>1</v>
      </c>
      <c r="GF117" s="16">
        <v>1</v>
      </c>
      <c r="GG117" s="16">
        <v>1</v>
      </c>
      <c r="GH117" s="16">
        <v>1</v>
      </c>
      <c r="GI117" s="16">
        <v>1</v>
      </c>
      <c r="GJ117" s="16">
        <v>1</v>
      </c>
      <c r="GK117" s="16">
        <v>1</v>
      </c>
      <c r="GL117" s="16">
        <v>1</v>
      </c>
      <c r="GM117" s="16">
        <v>1</v>
      </c>
      <c r="GN117" s="16">
        <v>1</v>
      </c>
      <c r="GO117" s="16">
        <v>1</v>
      </c>
      <c r="GP117" s="16">
        <v>1</v>
      </c>
      <c r="GQ117" s="16">
        <v>1</v>
      </c>
    </row>
    <row r="118" spans="1:199" x14ac:dyDescent="0.2">
      <c r="A118" s="16">
        <v>117</v>
      </c>
      <c r="B118" s="16">
        <v>1</v>
      </c>
      <c r="C118" s="16">
        <v>1</v>
      </c>
      <c r="D118" s="16">
        <v>1</v>
      </c>
      <c r="E118" s="16">
        <v>1</v>
      </c>
      <c r="F118" s="16">
        <v>1</v>
      </c>
      <c r="G118" s="16">
        <v>1</v>
      </c>
      <c r="H118" s="16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>
        <v>1</v>
      </c>
      <c r="BD118" s="16">
        <v>1</v>
      </c>
      <c r="BE118" s="16">
        <v>1</v>
      </c>
      <c r="BF118" s="16">
        <v>1</v>
      </c>
      <c r="BG118" s="16">
        <v>1</v>
      </c>
      <c r="BH118" s="16">
        <v>1</v>
      </c>
      <c r="BI118" s="16">
        <v>1</v>
      </c>
      <c r="BJ118" s="16">
        <v>1</v>
      </c>
      <c r="BK118" s="16">
        <v>1</v>
      </c>
      <c r="BL118" s="16">
        <v>1</v>
      </c>
      <c r="BM118" s="16">
        <v>1</v>
      </c>
      <c r="BN118" s="16">
        <v>1</v>
      </c>
      <c r="BO118" s="16">
        <v>1</v>
      </c>
      <c r="BP118" s="16">
        <v>1</v>
      </c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  <c r="BY118" s="16">
        <v>1</v>
      </c>
      <c r="BZ118" s="16">
        <v>1</v>
      </c>
      <c r="CA118" s="16">
        <v>1</v>
      </c>
      <c r="CB118" s="16">
        <v>1</v>
      </c>
      <c r="CC118" s="16">
        <v>1</v>
      </c>
      <c r="CD118" s="16">
        <v>1</v>
      </c>
      <c r="CE118" s="16">
        <v>1</v>
      </c>
      <c r="CF118" s="16">
        <v>1</v>
      </c>
      <c r="CG118" s="16">
        <v>1</v>
      </c>
      <c r="CH118" s="16">
        <v>1</v>
      </c>
      <c r="CI118" s="16">
        <v>1</v>
      </c>
      <c r="CJ118" s="16">
        <v>1</v>
      </c>
      <c r="CK118" s="16">
        <v>1</v>
      </c>
      <c r="CL118" s="16">
        <v>1</v>
      </c>
      <c r="CM118" s="16">
        <v>1</v>
      </c>
      <c r="CN118" s="16">
        <v>1</v>
      </c>
      <c r="CO118" s="16">
        <v>1</v>
      </c>
      <c r="CP118" s="16">
        <v>1</v>
      </c>
      <c r="CQ118" s="16">
        <v>1</v>
      </c>
      <c r="CR118" s="16">
        <v>1</v>
      </c>
      <c r="CS118" s="16">
        <v>1</v>
      </c>
      <c r="CT118" s="16">
        <v>1</v>
      </c>
      <c r="CU118" s="16">
        <v>1</v>
      </c>
      <c r="CV118" s="16">
        <v>1</v>
      </c>
      <c r="CW118" s="16">
        <v>1</v>
      </c>
      <c r="CX118" s="16">
        <v>1</v>
      </c>
      <c r="CY118" s="16">
        <v>1</v>
      </c>
      <c r="CZ118" s="16">
        <v>1</v>
      </c>
      <c r="DA118" s="16">
        <v>1</v>
      </c>
      <c r="DB118" s="16">
        <v>1</v>
      </c>
      <c r="DC118" s="16">
        <v>1</v>
      </c>
      <c r="DD118" s="16">
        <v>1</v>
      </c>
      <c r="DE118" s="16">
        <v>1</v>
      </c>
      <c r="DF118" s="16">
        <v>1</v>
      </c>
      <c r="DG118" s="16">
        <v>1</v>
      </c>
      <c r="DH118" s="16">
        <v>1</v>
      </c>
      <c r="DI118" s="16">
        <v>1</v>
      </c>
      <c r="DJ118" s="16">
        <v>1</v>
      </c>
      <c r="DK118" s="16">
        <v>1</v>
      </c>
      <c r="DL118" s="16">
        <v>1</v>
      </c>
      <c r="DM118" s="16">
        <v>1</v>
      </c>
      <c r="DN118" s="16">
        <v>1</v>
      </c>
      <c r="DO118" s="16">
        <v>1</v>
      </c>
      <c r="DP118" s="16">
        <v>1</v>
      </c>
      <c r="DQ118" s="16">
        <v>1</v>
      </c>
      <c r="DR118" s="16">
        <v>1</v>
      </c>
      <c r="DS118" s="16">
        <v>1</v>
      </c>
      <c r="DT118" s="16">
        <v>1</v>
      </c>
      <c r="DU118" s="16">
        <v>1</v>
      </c>
      <c r="DV118" s="16">
        <v>1</v>
      </c>
      <c r="DW118" s="16">
        <v>1</v>
      </c>
      <c r="DX118" s="16">
        <v>1</v>
      </c>
      <c r="DY118" s="16">
        <v>1</v>
      </c>
      <c r="DZ118" s="16">
        <v>1</v>
      </c>
      <c r="EA118" s="16">
        <v>1</v>
      </c>
      <c r="EB118" s="16">
        <v>1</v>
      </c>
      <c r="EC118" s="16">
        <v>1</v>
      </c>
      <c r="ED118" s="16">
        <v>1</v>
      </c>
      <c r="EE118" s="16">
        <v>1</v>
      </c>
      <c r="EF118" s="16">
        <v>1</v>
      </c>
      <c r="EG118" s="16">
        <v>1</v>
      </c>
      <c r="EH118" s="16">
        <v>1</v>
      </c>
      <c r="EI118" s="16">
        <v>1</v>
      </c>
      <c r="EJ118" s="16">
        <v>1</v>
      </c>
      <c r="EK118" s="16">
        <v>1</v>
      </c>
      <c r="EL118" s="16">
        <v>1</v>
      </c>
      <c r="EM118" s="16">
        <v>1</v>
      </c>
      <c r="EN118" s="16">
        <v>1</v>
      </c>
      <c r="EO118" s="16">
        <v>1</v>
      </c>
      <c r="EP118" s="16">
        <v>1</v>
      </c>
      <c r="EQ118" s="16">
        <v>1</v>
      </c>
      <c r="ER118" s="16">
        <v>1</v>
      </c>
      <c r="ES118" s="16">
        <v>1</v>
      </c>
      <c r="ET118" s="16">
        <v>1</v>
      </c>
      <c r="EU118" s="16">
        <v>1</v>
      </c>
      <c r="EV118" s="16">
        <v>1</v>
      </c>
      <c r="EW118" s="16">
        <v>1</v>
      </c>
      <c r="EX118" s="16">
        <v>1</v>
      </c>
      <c r="EY118" s="16">
        <v>1</v>
      </c>
      <c r="EZ118" s="16">
        <v>1</v>
      </c>
      <c r="FA118" s="16">
        <v>1</v>
      </c>
      <c r="FB118" s="16">
        <v>1</v>
      </c>
      <c r="FC118" s="16">
        <v>1</v>
      </c>
      <c r="FD118" s="16">
        <v>1</v>
      </c>
      <c r="FE118" s="16">
        <v>1</v>
      </c>
      <c r="FF118" s="16">
        <v>1</v>
      </c>
      <c r="FG118" s="16">
        <v>1</v>
      </c>
      <c r="FH118" s="16">
        <v>1</v>
      </c>
      <c r="FI118" s="16">
        <v>1</v>
      </c>
      <c r="FJ118" s="16">
        <v>1</v>
      </c>
      <c r="FK118" s="16">
        <v>1</v>
      </c>
      <c r="FL118" s="16">
        <v>1</v>
      </c>
      <c r="FM118" s="16">
        <v>1</v>
      </c>
      <c r="FN118" s="16">
        <v>1</v>
      </c>
      <c r="FO118" s="16">
        <v>1</v>
      </c>
      <c r="FP118" s="16">
        <v>1</v>
      </c>
      <c r="FQ118" s="16">
        <v>1</v>
      </c>
      <c r="FR118" s="16">
        <v>1</v>
      </c>
      <c r="FS118" s="16">
        <v>1</v>
      </c>
      <c r="FT118" s="16">
        <v>1</v>
      </c>
      <c r="FU118" s="16">
        <v>1</v>
      </c>
      <c r="FV118" s="16">
        <v>1</v>
      </c>
      <c r="FW118" s="16">
        <v>1</v>
      </c>
      <c r="FX118" s="16">
        <v>1</v>
      </c>
      <c r="FY118" s="16">
        <v>1</v>
      </c>
      <c r="FZ118" s="16">
        <v>1</v>
      </c>
      <c r="GA118" s="16">
        <v>1</v>
      </c>
      <c r="GB118" s="16">
        <v>1</v>
      </c>
      <c r="GC118" s="16">
        <v>1</v>
      </c>
      <c r="GD118" s="16">
        <v>1</v>
      </c>
      <c r="GE118" s="16">
        <v>1</v>
      </c>
      <c r="GF118" s="16">
        <v>1</v>
      </c>
      <c r="GG118" s="16">
        <v>1</v>
      </c>
      <c r="GH118" s="16">
        <v>1</v>
      </c>
      <c r="GI118" s="16">
        <v>1</v>
      </c>
      <c r="GJ118" s="16">
        <v>1</v>
      </c>
      <c r="GK118" s="16">
        <v>1</v>
      </c>
      <c r="GL118" s="16">
        <v>1</v>
      </c>
      <c r="GM118" s="16">
        <v>1</v>
      </c>
      <c r="GN118" s="16">
        <v>1</v>
      </c>
      <c r="GO118" s="16">
        <v>1</v>
      </c>
      <c r="GP118" s="16">
        <v>1</v>
      </c>
      <c r="GQ118" s="16">
        <v>1</v>
      </c>
    </row>
    <row r="119" spans="1:199" x14ac:dyDescent="0.2">
      <c r="A119" s="16">
        <v>118</v>
      </c>
      <c r="B119" s="16">
        <v>1</v>
      </c>
      <c r="C119" s="16">
        <v>1</v>
      </c>
      <c r="D119" s="16">
        <v>1</v>
      </c>
      <c r="E119" s="16">
        <v>1</v>
      </c>
      <c r="F119" s="16">
        <v>1</v>
      </c>
      <c r="G119" s="16">
        <v>1</v>
      </c>
      <c r="H119" s="16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>
        <v>1</v>
      </c>
      <c r="BJ119" s="16">
        <v>1</v>
      </c>
      <c r="BK119" s="16">
        <v>1</v>
      </c>
      <c r="BL119" s="16">
        <v>1</v>
      </c>
      <c r="BM119" s="16">
        <v>1</v>
      </c>
      <c r="BN119" s="16">
        <v>1</v>
      </c>
      <c r="BO119" s="16">
        <v>1</v>
      </c>
      <c r="BP119" s="16">
        <v>1</v>
      </c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>
        <v>1</v>
      </c>
      <c r="BW119" s="16">
        <v>1</v>
      </c>
      <c r="BX119" s="16">
        <v>1</v>
      </c>
      <c r="BY119" s="16">
        <v>1</v>
      </c>
      <c r="BZ119" s="16">
        <v>1</v>
      </c>
      <c r="CA119" s="16">
        <v>1</v>
      </c>
      <c r="CB119" s="16">
        <v>1</v>
      </c>
      <c r="CC119" s="16">
        <v>1</v>
      </c>
      <c r="CD119" s="16">
        <v>1</v>
      </c>
      <c r="CE119" s="16">
        <v>1</v>
      </c>
      <c r="CF119" s="16">
        <v>1</v>
      </c>
      <c r="CG119" s="16">
        <v>1</v>
      </c>
      <c r="CH119" s="16">
        <v>1</v>
      </c>
      <c r="CI119" s="16">
        <v>1</v>
      </c>
      <c r="CJ119" s="16">
        <v>1</v>
      </c>
      <c r="CK119" s="16">
        <v>1</v>
      </c>
      <c r="CL119" s="16">
        <v>1</v>
      </c>
      <c r="CM119" s="16">
        <v>1</v>
      </c>
      <c r="CN119" s="16">
        <v>1</v>
      </c>
      <c r="CO119" s="16">
        <v>1</v>
      </c>
      <c r="CP119" s="16">
        <v>1</v>
      </c>
      <c r="CQ119" s="16">
        <v>1</v>
      </c>
      <c r="CR119" s="16">
        <v>1</v>
      </c>
      <c r="CS119" s="16">
        <v>1</v>
      </c>
      <c r="CT119" s="16">
        <v>1</v>
      </c>
      <c r="CU119" s="16">
        <v>1</v>
      </c>
      <c r="CV119" s="16">
        <v>1</v>
      </c>
      <c r="CW119" s="16">
        <v>1</v>
      </c>
      <c r="CX119" s="16">
        <v>1</v>
      </c>
      <c r="CY119" s="16">
        <v>1</v>
      </c>
      <c r="CZ119" s="16">
        <v>1</v>
      </c>
      <c r="DA119" s="16">
        <v>1</v>
      </c>
      <c r="DB119" s="16">
        <v>1</v>
      </c>
      <c r="DC119" s="16">
        <v>1</v>
      </c>
      <c r="DD119" s="16">
        <v>1</v>
      </c>
      <c r="DE119" s="16">
        <v>1</v>
      </c>
      <c r="DF119" s="16">
        <v>1</v>
      </c>
      <c r="DG119" s="16">
        <v>1</v>
      </c>
      <c r="DH119" s="16">
        <v>1</v>
      </c>
      <c r="DI119" s="16">
        <v>1</v>
      </c>
      <c r="DJ119" s="16">
        <v>1</v>
      </c>
      <c r="DK119" s="16">
        <v>1</v>
      </c>
      <c r="DL119" s="16">
        <v>1</v>
      </c>
      <c r="DM119" s="16">
        <v>1</v>
      </c>
      <c r="DN119" s="16">
        <v>1</v>
      </c>
      <c r="DO119" s="16">
        <v>1</v>
      </c>
      <c r="DP119" s="16">
        <v>1</v>
      </c>
      <c r="DQ119" s="16">
        <v>1</v>
      </c>
      <c r="DR119" s="16">
        <v>1</v>
      </c>
      <c r="DS119" s="16">
        <v>1</v>
      </c>
      <c r="DT119" s="16">
        <v>1</v>
      </c>
      <c r="DU119" s="16">
        <v>1</v>
      </c>
      <c r="DV119" s="16">
        <v>1</v>
      </c>
      <c r="DW119" s="16">
        <v>1</v>
      </c>
      <c r="DX119" s="16">
        <v>1</v>
      </c>
      <c r="DY119" s="16">
        <v>1</v>
      </c>
      <c r="DZ119" s="16">
        <v>1</v>
      </c>
      <c r="EA119" s="16">
        <v>1</v>
      </c>
      <c r="EB119" s="16">
        <v>1</v>
      </c>
      <c r="EC119" s="16">
        <v>1</v>
      </c>
      <c r="ED119" s="16">
        <v>1</v>
      </c>
      <c r="EE119" s="16">
        <v>1</v>
      </c>
      <c r="EF119" s="16">
        <v>1</v>
      </c>
      <c r="EG119" s="16">
        <v>1</v>
      </c>
      <c r="EH119" s="16">
        <v>1</v>
      </c>
      <c r="EI119" s="16">
        <v>1</v>
      </c>
      <c r="EJ119" s="16">
        <v>1</v>
      </c>
      <c r="EK119" s="16">
        <v>1</v>
      </c>
      <c r="EL119" s="16">
        <v>1</v>
      </c>
      <c r="EM119" s="16">
        <v>1</v>
      </c>
      <c r="EN119" s="16">
        <v>1</v>
      </c>
      <c r="EO119" s="16">
        <v>1</v>
      </c>
      <c r="EP119" s="16">
        <v>1</v>
      </c>
      <c r="EQ119" s="16">
        <v>1</v>
      </c>
      <c r="ER119" s="16">
        <v>1</v>
      </c>
      <c r="ES119" s="16">
        <v>1</v>
      </c>
      <c r="ET119" s="16">
        <v>1</v>
      </c>
      <c r="EU119" s="16">
        <v>1</v>
      </c>
      <c r="EV119" s="16">
        <v>1</v>
      </c>
      <c r="EW119" s="16">
        <v>1</v>
      </c>
      <c r="EX119" s="16">
        <v>1</v>
      </c>
      <c r="EY119" s="16">
        <v>1</v>
      </c>
      <c r="EZ119" s="16">
        <v>1</v>
      </c>
      <c r="FA119" s="16">
        <v>1</v>
      </c>
      <c r="FB119" s="16">
        <v>1</v>
      </c>
      <c r="FC119" s="16">
        <v>1</v>
      </c>
      <c r="FD119" s="16">
        <v>1</v>
      </c>
      <c r="FE119" s="16">
        <v>1</v>
      </c>
      <c r="FF119" s="16">
        <v>1</v>
      </c>
      <c r="FG119" s="16">
        <v>1</v>
      </c>
      <c r="FH119" s="16">
        <v>1</v>
      </c>
      <c r="FI119" s="16">
        <v>1</v>
      </c>
      <c r="FJ119" s="16">
        <v>1</v>
      </c>
      <c r="FK119" s="16">
        <v>1</v>
      </c>
      <c r="FL119" s="16">
        <v>1</v>
      </c>
      <c r="FM119" s="16">
        <v>1</v>
      </c>
      <c r="FN119" s="16">
        <v>1</v>
      </c>
      <c r="FO119" s="16">
        <v>1</v>
      </c>
      <c r="FP119" s="16">
        <v>1</v>
      </c>
      <c r="FQ119" s="16">
        <v>1</v>
      </c>
      <c r="FR119" s="16">
        <v>1</v>
      </c>
      <c r="FS119" s="16">
        <v>1</v>
      </c>
      <c r="FT119" s="16">
        <v>1</v>
      </c>
      <c r="FU119" s="16">
        <v>1</v>
      </c>
      <c r="FV119" s="16">
        <v>1</v>
      </c>
      <c r="FW119" s="16">
        <v>1</v>
      </c>
      <c r="FX119" s="16">
        <v>1</v>
      </c>
      <c r="FY119" s="16">
        <v>1</v>
      </c>
      <c r="FZ119" s="16">
        <v>1</v>
      </c>
      <c r="GA119" s="16">
        <v>1</v>
      </c>
      <c r="GB119" s="16">
        <v>1</v>
      </c>
      <c r="GC119" s="16">
        <v>1</v>
      </c>
      <c r="GD119" s="16">
        <v>1</v>
      </c>
      <c r="GE119" s="16">
        <v>1</v>
      </c>
      <c r="GF119" s="16">
        <v>1</v>
      </c>
      <c r="GG119" s="16">
        <v>1</v>
      </c>
      <c r="GH119" s="16">
        <v>1</v>
      </c>
      <c r="GI119" s="16">
        <v>1</v>
      </c>
      <c r="GJ119" s="16">
        <v>1</v>
      </c>
      <c r="GK119" s="16">
        <v>1</v>
      </c>
      <c r="GL119" s="16">
        <v>1</v>
      </c>
      <c r="GM119" s="16">
        <v>1</v>
      </c>
      <c r="GN119" s="16">
        <v>1</v>
      </c>
      <c r="GO119" s="16">
        <v>1</v>
      </c>
      <c r="GP119" s="16">
        <v>1</v>
      </c>
      <c r="GQ119" s="16">
        <v>1</v>
      </c>
    </row>
    <row r="120" spans="1:199" x14ac:dyDescent="0.2">
      <c r="A120" s="16">
        <v>119</v>
      </c>
      <c r="B120" s="16">
        <v>1</v>
      </c>
      <c r="C120" s="16">
        <v>1</v>
      </c>
      <c r="D120" s="16">
        <v>1</v>
      </c>
      <c r="E120" s="16">
        <v>1</v>
      </c>
      <c r="F120" s="16">
        <v>1</v>
      </c>
      <c r="G120" s="16">
        <v>1</v>
      </c>
      <c r="H120" s="16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>
        <v>1</v>
      </c>
      <c r="BJ120" s="16">
        <v>1</v>
      </c>
      <c r="BK120" s="16">
        <v>1</v>
      </c>
      <c r="BL120" s="16">
        <v>1</v>
      </c>
      <c r="BM120" s="16">
        <v>1</v>
      </c>
      <c r="BN120" s="16">
        <v>1</v>
      </c>
      <c r="BO120" s="16">
        <v>1</v>
      </c>
      <c r="BP120" s="16">
        <v>1</v>
      </c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  <c r="BY120" s="16">
        <v>1</v>
      </c>
      <c r="BZ120" s="16">
        <v>1</v>
      </c>
      <c r="CA120" s="16">
        <v>1</v>
      </c>
      <c r="CB120" s="16">
        <v>1</v>
      </c>
      <c r="CC120" s="16">
        <v>1</v>
      </c>
      <c r="CD120" s="16">
        <v>1</v>
      </c>
      <c r="CE120" s="16">
        <v>1</v>
      </c>
      <c r="CF120" s="16">
        <v>1</v>
      </c>
      <c r="CG120" s="16">
        <v>1</v>
      </c>
      <c r="CH120" s="16">
        <v>1</v>
      </c>
      <c r="CI120" s="16">
        <v>1</v>
      </c>
      <c r="CJ120" s="16">
        <v>1</v>
      </c>
      <c r="CK120" s="16">
        <v>1</v>
      </c>
      <c r="CL120" s="16">
        <v>1</v>
      </c>
      <c r="CM120" s="16">
        <v>1</v>
      </c>
      <c r="CN120" s="16">
        <v>1</v>
      </c>
      <c r="CO120" s="16">
        <v>1</v>
      </c>
      <c r="CP120" s="16">
        <v>1</v>
      </c>
      <c r="CQ120" s="16">
        <v>1</v>
      </c>
      <c r="CR120" s="16">
        <v>1</v>
      </c>
      <c r="CS120" s="16">
        <v>1</v>
      </c>
      <c r="CT120" s="16">
        <v>1</v>
      </c>
      <c r="CU120" s="16">
        <v>1</v>
      </c>
      <c r="CV120" s="16">
        <v>1</v>
      </c>
      <c r="CW120" s="16">
        <v>1</v>
      </c>
      <c r="CX120" s="16">
        <v>1</v>
      </c>
      <c r="CY120" s="16">
        <v>1</v>
      </c>
      <c r="CZ120" s="16">
        <v>1</v>
      </c>
      <c r="DA120" s="16">
        <v>1</v>
      </c>
      <c r="DB120" s="16">
        <v>1</v>
      </c>
      <c r="DC120" s="16">
        <v>1</v>
      </c>
      <c r="DD120" s="16">
        <v>1</v>
      </c>
      <c r="DE120" s="16">
        <v>1</v>
      </c>
      <c r="DF120" s="16">
        <v>1</v>
      </c>
      <c r="DG120" s="16">
        <v>1</v>
      </c>
      <c r="DH120" s="16">
        <v>1</v>
      </c>
      <c r="DI120" s="16">
        <v>1</v>
      </c>
      <c r="DJ120" s="16">
        <v>1</v>
      </c>
      <c r="DK120" s="16">
        <v>1</v>
      </c>
      <c r="DL120" s="16">
        <v>1</v>
      </c>
      <c r="DM120" s="16">
        <v>1</v>
      </c>
      <c r="DN120" s="16">
        <v>1</v>
      </c>
      <c r="DO120" s="16">
        <v>1</v>
      </c>
      <c r="DP120" s="16">
        <v>1</v>
      </c>
      <c r="DQ120" s="16">
        <v>1</v>
      </c>
      <c r="DR120" s="16">
        <v>1</v>
      </c>
      <c r="DS120" s="16">
        <v>1</v>
      </c>
      <c r="DT120" s="16">
        <v>1</v>
      </c>
      <c r="DU120" s="16">
        <v>1</v>
      </c>
      <c r="DV120" s="16">
        <v>1</v>
      </c>
      <c r="DW120" s="16">
        <v>1</v>
      </c>
      <c r="DX120" s="16">
        <v>1</v>
      </c>
      <c r="DY120" s="16">
        <v>1</v>
      </c>
      <c r="DZ120" s="16">
        <v>1</v>
      </c>
      <c r="EA120" s="16">
        <v>1</v>
      </c>
      <c r="EB120" s="16">
        <v>1</v>
      </c>
      <c r="EC120" s="16">
        <v>1</v>
      </c>
      <c r="ED120" s="16">
        <v>1</v>
      </c>
      <c r="EE120" s="16">
        <v>1</v>
      </c>
      <c r="EF120" s="16">
        <v>1</v>
      </c>
      <c r="EG120" s="16">
        <v>1</v>
      </c>
      <c r="EH120" s="16">
        <v>1</v>
      </c>
      <c r="EI120" s="16">
        <v>1</v>
      </c>
      <c r="EJ120" s="16">
        <v>1</v>
      </c>
      <c r="EK120" s="16">
        <v>1</v>
      </c>
      <c r="EL120" s="16">
        <v>1</v>
      </c>
      <c r="EM120" s="16">
        <v>1</v>
      </c>
      <c r="EN120" s="16">
        <v>1</v>
      </c>
      <c r="EO120" s="16">
        <v>1</v>
      </c>
      <c r="EP120" s="16">
        <v>1</v>
      </c>
      <c r="EQ120" s="16">
        <v>1</v>
      </c>
      <c r="ER120" s="16">
        <v>1</v>
      </c>
      <c r="ES120" s="16">
        <v>1</v>
      </c>
      <c r="ET120" s="16">
        <v>1</v>
      </c>
      <c r="EU120" s="16">
        <v>1</v>
      </c>
      <c r="EV120" s="16">
        <v>1</v>
      </c>
      <c r="EW120" s="16">
        <v>1</v>
      </c>
      <c r="EX120" s="16">
        <v>1</v>
      </c>
      <c r="EY120" s="16">
        <v>1</v>
      </c>
      <c r="EZ120" s="16">
        <v>1</v>
      </c>
      <c r="FA120" s="16">
        <v>1</v>
      </c>
      <c r="FB120" s="16">
        <v>1</v>
      </c>
      <c r="FC120" s="16">
        <v>1</v>
      </c>
      <c r="FD120" s="16">
        <v>1</v>
      </c>
      <c r="FE120" s="16">
        <v>1</v>
      </c>
      <c r="FF120" s="16">
        <v>1</v>
      </c>
      <c r="FG120" s="16">
        <v>1</v>
      </c>
      <c r="FH120" s="16">
        <v>1</v>
      </c>
      <c r="FI120" s="16">
        <v>1</v>
      </c>
      <c r="FJ120" s="16">
        <v>1</v>
      </c>
      <c r="FK120" s="16">
        <v>1</v>
      </c>
      <c r="FL120" s="16">
        <v>1</v>
      </c>
      <c r="FM120" s="16">
        <v>1</v>
      </c>
      <c r="FN120" s="16">
        <v>1</v>
      </c>
      <c r="FO120" s="16">
        <v>1</v>
      </c>
      <c r="FP120" s="16">
        <v>1</v>
      </c>
      <c r="FQ120" s="16">
        <v>1</v>
      </c>
      <c r="FR120" s="16">
        <v>1</v>
      </c>
      <c r="FS120" s="16">
        <v>1</v>
      </c>
      <c r="FT120" s="16">
        <v>1</v>
      </c>
      <c r="FU120" s="16">
        <v>1</v>
      </c>
      <c r="FV120" s="16">
        <v>1</v>
      </c>
      <c r="FW120" s="16">
        <v>1</v>
      </c>
      <c r="FX120" s="16">
        <v>1</v>
      </c>
      <c r="FY120" s="16">
        <v>1</v>
      </c>
      <c r="FZ120" s="16">
        <v>1</v>
      </c>
      <c r="GA120" s="16">
        <v>1</v>
      </c>
      <c r="GB120" s="16">
        <v>1</v>
      </c>
      <c r="GC120" s="16">
        <v>1</v>
      </c>
      <c r="GD120" s="16">
        <v>1</v>
      </c>
      <c r="GE120" s="16">
        <v>1</v>
      </c>
      <c r="GF120" s="16">
        <v>1</v>
      </c>
      <c r="GG120" s="16">
        <v>1</v>
      </c>
      <c r="GH120" s="16">
        <v>1</v>
      </c>
      <c r="GI120" s="16">
        <v>1</v>
      </c>
      <c r="GJ120" s="16">
        <v>1</v>
      </c>
      <c r="GK120" s="16">
        <v>1</v>
      </c>
      <c r="GL120" s="16">
        <v>1</v>
      </c>
      <c r="GM120" s="16">
        <v>1</v>
      </c>
      <c r="GN120" s="16">
        <v>1</v>
      </c>
      <c r="GO120" s="16">
        <v>1</v>
      </c>
      <c r="GP120" s="16">
        <v>1</v>
      </c>
      <c r="GQ120" s="16">
        <v>1</v>
      </c>
    </row>
    <row r="121" spans="1:199" x14ac:dyDescent="0.2">
      <c r="A121" s="16">
        <v>120</v>
      </c>
      <c r="B121" s="16">
        <v>1</v>
      </c>
      <c r="C121" s="16">
        <v>1</v>
      </c>
      <c r="D121" s="16">
        <v>1</v>
      </c>
      <c r="E121" s="16">
        <v>1</v>
      </c>
      <c r="F121" s="16">
        <v>1</v>
      </c>
      <c r="G121" s="16">
        <v>1</v>
      </c>
      <c r="H121" s="16">
        <v>1</v>
      </c>
      <c r="I121" s="16">
        <v>1</v>
      </c>
      <c r="J121" s="16">
        <v>1</v>
      </c>
      <c r="K121" s="16">
        <v>1</v>
      </c>
      <c r="L121" s="16">
        <v>1</v>
      </c>
      <c r="M121" s="16">
        <v>1</v>
      </c>
      <c r="N121" s="16">
        <v>1</v>
      </c>
      <c r="O121" s="16">
        <v>1</v>
      </c>
      <c r="P121" s="16">
        <v>1</v>
      </c>
      <c r="Q121" s="16">
        <v>1</v>
      </c>
      <c r="R121" s="16">
        <v>1</v>
      </c>
      <c r="S121" s="16">
        <v>1</v>
      </c>
      <c r="T121" s="16">
        <v>1</v>
      </c>
      <c r="U121" s="16">
        <v>1</v>
      </c>
      <c r="V121" s="16">
        <v>1</v>
      </c>
      <c r="W121" s="16">
        <v>1</v>
      </c>
      <c r="X121" s="16">
        <v>1</v>
      </c>
      <c r="Y121" s="16">
        <v>1</v>
      </c>
      <c r="Z121" s="16">
        <v>1</v>
      </c>
      <c r="AA121" s="16">
        <v>1</v>
      </c>
      <c r="AB121" s="16">
        <v>1</v>
      </c>
      <c r="AC121" s="16">
        <v>1</v>
      </c>
      <c r="AD121" s="16">
        <v>1</v>
      </c>
      <c r="AE121" s="16">
        <v>1</v>
      </c>
      <c r="AF121" s="16">
        <v>1</v>
      </c>
      <c r="AG121" s="16">
        <v>1</v>
      </c>
      <c r="AH121" s="16">
        <v>1</v>
      </c>
      <c r="AI121" s="16">
        <v>1</v>
      </c>
      <c r="AJ121" s="16">
        <v>1</v>
      </c>
      <c r="AK121" s="16">
        <v>1</v>
      </c>
      <c r="AL121" s="16">
        <v>1</v>
      </c>
      <c r="AM121" s="16">
        <v>1</v>
      </c>
      <c r="AN121" s="16">
        <v>1</v>
      </c>
      <c r="AO121" s="16">
        <v>1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>
        <v>1</v>
      </c>
      <c r="BO121" s="16">
        <v>1</v>
      </c>
      <c r="BP121" s="16">
        <v>1</v>
      </c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  <c r="BY121" s="16">
        <v>1</v>
      </c>
      <c r="BZ121" s="16">
        <v>1</v>
      </c>
      <c r="CA121" s="16">
        <v>1</v>
      </c>
      <c r="CB121" s="16">
        <v>1</v>
      </c>
      <c r="CC121" s="16">
        <v>1</v>
      </c>
      <c r="CD121" s="16">
        <v>1</v>
      </c>
      <c r="CE121" s="16">
        <v>1</v>
      </c>
      <c r="CF121" s="16">
        <v>1</v>
      </c>
      <c r="CG121" s="16">
        <v>1</v>
      </c>
      <c r="CH121" s="16">
        <v>1</v>
      </c>
      <c r="CI121" s="16">
        <v>1</v>
      </c>
      <c r="CJ121" s="16">
        <v>1</v>
      </c>
      <c r="CK121" s="16">
        <v>1</v>
      </c>
      <c r="CL121" s="16">
        <v>1</v>
      </c>
      <c r="CM121" s="16">
        <v>1</v>
      </c>
      <c r="CN121" s="16">
        <v>1</v>
      </c>
      <c r="CO121" s="16">
        <v>1</v>
      </c>
      <c r="CP121" s="16">
        <v>1</v>
      </c>
      <c r="CQ121" s="16">
        <v>1</v>
      </c>
      <c r="CR121" s="16">
        <v>1</v>
      </c>
      <c r="CS121" s="16">
        <v>1</v>
      </c>
      <c r="CT121" s="16">
        <v>1</v>
      </c>
      <c r="CU121" s="16">
        <v>1</v>
      </c>
      <c r="CV121" s="16">
        <v>1</v>
      </c>
      <c r="CW121" s="16">
        <v>1</v>
      </c>
      <c r="CX121" s="16">
        <v>1</v>
      </c>
      <c r="CY121" s="16">
        <v>1</v>
      </c>
      <c r="CZ121" s="16">
        <v>1</v>
      </c>
      <c r="DA121" s="16">
        <v>1</v>
      </c>
      <c r="DB121" s="16">
        <v>1</v>
      </c>
      <c r="DC121" s="16">
        <v>1</v>
      </c>
      <c r="DD121" s="16">
        <v>1</v>
      </c>
      <c r="DE121" s="16">
        <v>1</v>
      </c>
      <c r="DF121" s="16">
        <v>1</v>
      </c>
      <c r="DG121" s="16">
        <v>1</v>
      </c>
      <c r="DH121" s="16">
        <v>1</v>
      </c>
      <c r="DI121" s="16">
        <v>1</v>
      </c>
      <c r="DJ121" s="16">
        <v>1</v>
      </c>
      <c r="DK121" s="16">
        <v>1</v>
      </c>
      <c r="DL121" s="16">
        <v>1</v>
      </c>
      <c r="DM121" s="16">
        <v>1</v>
      </c>
      <c r="DN121" s="16">
        <v>1</v>
      </c>
      <c r="DO121" s="16">
        <v>1</v>
      </c>
      <c r="DP121" s="16">
        <v>1</v>
      </c>
      <c r="DQ121" s="16">
        <v>1</v>
      </c>
      <c r="DR121" s="16">
        <v>1</v>
      </c>
      <c r="DS121" s="16">
        <v>1</v>
      </c>
      <c r="DT121" s="16">
        <v>1</v>
      </c>
      <c r="DU121" s="16">
        <v>1</v>
      </c>
      <c r="DV121" s="16">
        <v>1</v>
      </c>
      <c r="DW121" s="16">
        <v>1</v>
      </c>
      <c r="DX121" s="16">
        <v>1</v>
      </c>
      <c r="DY121" s="16">
        <v>1</v>
      </c>
      <c r="DZ121" s="16">
        <v>1</v>
      </c>
      <c r="EA121" s="16">
        <v>1</v>
      </c>
      <c r="EB121" s="16">
        <v>1</v>
      </c>
      <c r="EC121" s="16">
        <v>1</v>
      </c>
      <c r="ED121" s="16">
        <v>1</v>
      </c>
      <c r="EE121" s="16">
        <v>1</v>
      </c>
      <c r="EF121" s="16">
        <v>1</v>
      </c>
      <c r="EG121" s="16">
        <v>1</v>
      </c>
      <c r="EH121" s="16">
        <v>1</v>
      </c>
      <c r="EI121" s="16">
        <v>1</v>
      </c>
      <c r="EJ121" s="16">
        <v>1</v>
      </c>
      <c r="EK121" s="16">
        <v>1</v>
      </c>
      <c r="EL121" s="16">
        <v>1</v>
      </c>
      <c r="EM121" s="16">
        <v>1</v>
      </c>
      <c r="EN121" s="16">
        <v>1</v>
      </c>
      <c r="EO121" s="16">
        <v>1</v>
      </c>
      <c r="EP121" s="16">
        <v>1</v>
      </c>
      <c r="EQ121" s="16">
        <v>1</v>
      </c>
      <c r="ER121" s="16">
        <v>1</v>
      </c>
      <c r="ES121" s="16">
        <v>1</v>
      </c>
      <c r="ET121" s="16">
        <v>1</v>
      </c>
      <c r="EU121" s="16">
        <v>1</v>
      </c>
      <c r="EV121" s="16">
        <v>1</v>
      </c>
      <c r="EW121" s="16">
        <v>1</v>
      </c>
      <c r="EX121" s="16">
        <v>1</v>
      </c>
      <c r="EY121" s="16">
        <v>1</v>
      </c>
      <c r="EZ121" s="16">
        <v>1</v>
      </c>
      <c r="FA121" s="16">
        <v>1</v>
      </c>
      <c r="FB121" s="16">
        <v>1</v>
      </c>
      <c r="FC121" s="16">
        <v>1</v>
      </c>
      <c r="FD121" s="16">
        <v>1</v>
      </c>
      <c r="FE121" s="16">
        <v>1</v>
      </c>
      <c r="FF121" s="16">
        <v>1</v>
      </c>
      <c r="FG121" s="16">
        <v>1</v>
      </c>
      <c r="FH121" s="16">
        <v>1</v>
      </c>
      <c r="FI121" s="16">
        <v>1</v>
      </c>
      <c r="FJ121" s="16">
        <v>1</v>
      </c>
      <c r="FK121" s="16">
        <v>1</v>
      </c>
      <c r="FL121" s="16">
        <v>1</v>
      </c>
      <c r="FM121" s="16">
        <v>1</v>
      </c>
      <c r="FN121" s="16">
        <v>1</v>
      </c>
      <c r="FO121" s="16">
        <v>1</v>
      </c>
      <c r="FP121" s="16">
        <v>1</v>
      </c>
      <c r="FQ121" s="16">
        <v>1</v>
      </c>
      <c r="FR121" s="16">
        <v>1</v>
      </c>
      <c r="FS121" s="16">
        <v>1</v>
      </c>
      <c r="FT121" s="16">
        <v>1</v>
      </c>
      <c r="FU121" s="16">
        <v>1</v>
      </c>
      <c r="FV121" s="16">
        <v>1</v>
      </c>
      <c r="FW121" s="16">
        <v>1</v>
      </c>
      <c r="FX121" s="16">
        <v>1</v>
      </c>
      <c r="FY121" s="16">
        <v>1</v>
      </c>
      <c r="FZ121" s="16">
        <v>1</v>
      </c>
      <c r="GA121" s="16">
        <v>1</v>
      </c>
      <c r="GB121" s="16">
        <v>1</v>
      </c>
      <c r="GC121" s="16">
        <v>1</v>
      </c>
      <c r="GD121" s="16">
        <v>1</v>
      </c>
      <c r="GE121" s="16">
        <v>1</v>
      </c>
      <c r="GF121" s="16">
        <v>1</v>
      </c>
      <c r="GG121" s="16">
        <v>1</v>
      </c>
      <c r="GH121" s="16">
        <v>1</v>
      </c>
      <c r="GI121" s="16">
        <v>1</v>
      </c>
      <c r="GJ121" s="16">
        <v>1</v>
      </c>
      <c r="GK121" s="16">
        <v>1</v>
      </c>
      <c r="GL121" s="16">
        <v>1</v>
      </c>
      <c r="GM121" s="16">
        <v>1</v>
      </c>
      <c r="GN121" s="16">
        <v>1</v>
      </c>
      <c r="GO121" s="16">
        <v>1</v>
      </c>
      <c r="GP121" s="16">
        <v>1</v>
      </c>
      <c r="GQ121" s="16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C6834-FB46-4839-A3ED-77FA6CCA7997}">
  <sheetPr codeName="Sheet5"/>
  <dimension ref="A1:GQ121"/>
  <sheetViews>
    <sheetView rightToLeft="1" workbookViewId="0"/>
  </sheetViews>
  <sheetFormatPr defaultRowHeight="14.25" x14ac:dyDescent="0.2"/>
  <cols>
    <col min="1" max="16384" width="9" style="16"/>
  </cols>
  <sheetData>
    <row r="1" spans="1:199" x14ac:dyDescent="0.2">
      <c r="A1" s="16" t="s">
        <v>43</v>
      </c>
      <c r="B1" s="16">
        <v>2015</v>
      </c>
      <c r="C1" s="16">
        <v>2016</v>
      </c>
      <c r="D1" s="16">
        <v>2017</v>
      </c>
      <c r="E1" s="16">
        <v>2018</v>
      </c>
      <c r="F1" s="16">
        <v>2019</v>
      </c>
      <c r="G1" s="16">
        <v>2020</v>
      </c>
      <c r="H1" s="16">
        <v>2021</v>
      </c>
      <c r="I1" s="16">
        <v>2022</v>
      </c>
      <c r="J1" s="16">
        <v>2023</v>
      </c>
      <c r="K1" s="16">
        <v>2024</v>
      </c>
      <c r="L1" s="16">
        <v>2025</v>
      </c>
      <c r="M1" s="16">
        <v>2026</v>
      </c>
      <c r="N1" s="16">
        <v>2027</v>
      </c>
      <c r="O1" s="16">
        <v>2028</v>
      </c>
      <c r="P1" s="16">
        <v>2029</v>
      </c>
      <c r="Q1" s="16">
        <v>2030</v>
      </c>
      <c r="R1" s="16">
        <v>2031</v>
      </c>
      <c r="S1" s="16">
        <v>2032</v>
      </c>
      <c r="T1" s="16">
        <v>2033</v>
      </c>
      <c r="U1" s="16">
        <v>2034</v>
      </c>
      <c r="V1" s="16">
        <v>2035</v>
      </c>
      <c r="W1" s="16">
        <v>2036</v>
      </c>
      <c r="X1" s="16">
        <v>2037</v>
      </c>
      <c r="Y1" s="16">
        <v>2038</v>
      </c>
      <c r="Z1" s="16">
        <v>2039</v>
      </c>
      <c r="AA1" s="16">
        <v>2040</v>
      </c>
      <c r="AB1" s="16">
        <v>2041</v>
      </c>
      <c r="AC1" s="16">
        <v>2042</v>
      </c>
      <c r="AD1" s="16">
        <v>2043</v>
      </c>
      <c r="AE1" s="16">
        <v>2044</v>
      </c>
      <c r="AF1" s="16">
        <v>2045</v>
      </c>
      <c r="AG1" s="16">
        <v>2046</v>
      </c>
      <c r="AH1" s="16">
        <v>2047</v>
      </c>
      <c r="AI1" s="16">
        <v>2048</v>
      </c>
      <c r="AJ1" s="16">
        <v>2049</v>
      </c>
      <c r="AK1" s="16">
        <v>2050</v>
      </c>
      <c r="AL1" s="16">
        <v>2051</v>
      </c>
      <c r="AM1" s="16">
        <v>2052</v>
      </c>
      <c r="AN1" s="16">
        <v>2053</v>
      </c>
      <c r="AO1" s="16">
        <v>2054</v>
      </c>
      <c r="AP1" s="16">
        <v>2055</v>
      </c>
      <c r="AQ1" s="16">
        <v>2056</v>
      </c>
      <c r="AR1" s="16">
        <v>2057</v>
      </c>
      <c r="AS1" s="16">
        <v>2058</v>
      </c>
      <c r="AT1" s="16">
        <v>2059</v>
      </c>
      <c r="AU1" s="16">
        <v>2060</v>
      </c>
      <c r="AV1" s="16">
        <v>2061</v>
      </c>
      <c r="AW1" s="16">
        <v>2062</v>
      </c>
      <c r="AX1" s="16">
        <v>2063</v>
      </c>
      <c r="AY1" s="16">
        <v>2064</v>
      </c>
      <c r="AZ1" s="16">
        <v>2065</v>
      </c>
      <c r="BA1" s="16">
        <v>2066</v>
      </c>
      <c r="BB1" s="16">
        <v>2067</v>
      </c>
      <c r="BC1" s="16">
        <v>2068</v>
      </c>
      <c r="BD1" s="16">
        <v>2069</v>
      </c>
      <c r="BE1" s="16">
        <v>2070</v>
      </c>
      <c r="BF1" s="16">
        <v>2071</v>
      </c>
      <c r="BG1" s="16">
        <v>2072</v>
      </c>
      <c r="BH1" s="16">
        <v>2073</v>
      </c>
      <c r="BI1" s="16">
        <v>2074</v>
      </c>
      <c r="BJ1" s="16">
        <v>2075</v>
      </c>
      <c r="BK1" s="16">
        <v>2076</v>
      </c>
      <c r="BL1" s="16">
        <v>2077</v>
      </c>
      <c r="BM1" s="16">
        <v>2078</v>
      </c>
      <c r="BN1" s="16">
        <v>2079</v>
      </c>
      <c r="BO1" s="16">
        <v>2080</v>
      </c>
      <c r="BP1" s="16">
        <v>2081</v>
      </c>
      <c r="BQ1" s="16">
        <v>2082</v>
      </c>
      <c r="BR1" s="16">
        <v>2083</v>
      </c>
      <c r="BS1" s="16">
        <v>2084</v>
      </c>
      <c r="BT1" s="16">
        <v>2085</v>
      </c>
      <c r="BU1" s="16">
        <v>2086</v>
      </c>
      <c r="BV1" s="16">
        <v>2087</v>
      </c>
      <c r="BW1" s="16">
        <v>2088</v>
      </c>
      <c r="BX1" s="16">
        <v>2089</v>
      </c>
      <c r="BY1" s="16">
        <v>2090</v>
      </c>
      <c r="BZ1" s="16">
        <v>2091</v>
      </c>
      <c r="CA1" s="16">
        <v>2092</v>
      </c>
      <c r="CB1" s="16">
        <v>2093</v>
      </c>
      <c r="CC1" s="16">
        <v>2094</v>
      </c>
      <c r="CD1" s="16">
        <v>2095</v>
      </c>
      <c r="CE1" s="16">
        <v>2096</v>
      </c>
      <c r="CF1" s="16">
        <v>2097</v>
      </c>
      <c r="CG1" s="16">
        <v>2098</v>
      </c>
      <c r="CH1" s="16">
        <v>2099</v>
      </c>
      <c r="CI1" s="16">
        <v>2100</v>
      </c>
      <c r="CJ1" s="16">
        <v>2101</v>
      </c>
      <c r="CK1" s="16">
        <v>2102</v>
      </c>
      <c r="CL1" s="16">
        <v>2103</v>
      </c>
      <c r="CM1" s="16">
        <v>2104</v>
      </c>
      <c r="CN1" s="16">
        <v>2105</v>
      </c>
      <c r="CO1" s="16">
        <v>2106</v>
      </c>
      <c r="CP1" s="16">
        <v>2107</v>
      </c>
      <c r="CQ1" s="16">
        <v>2108</v>
      </c>
      <c r="CR1" s="16">
        <v>2109</v>
      </c>
      <c r="CS1" s="16">
        <v>2110</v>
      </c>
      <c r="CT1" s="16">
        <v>2111</v>
      </c>
      <c r="CU1" s="16">
        <v>2112</v>
      </c>
      <c r="CV1" s="16">
        <v>2113</v>
      </c>
      <c r="CW1" s="16">
        <v>2114</v>
      </c>
      <c r="CX1" s="16">
        <v>2115</v>
      </c>
      <c r="CY1" s="16">
        <v>2116</v>
      </c>
      <c r="CZ1" s="16">
        <v>2117</v>
      </c>
      <c r="DA1" s="16">
        <v>2118</v>
      </c>
      <c r="DB1" s="16">
        <v>2119</v>
      </c>
      <c r="DC1" s="16">
        <v>2120</v>
      </c>
      <c r="DD1" s="16">
        <v>2121</v>
      </c>
      <c r="DE1" s="16">
        <v>2122</v>
      </c>
      <c r="DF1" s="16">
        <v>2123</v>
      </c>
      <c r="DG1" s="16">
        <v>2124</v>
      </c>
      <c r="DH1" s="16">
        <v>2125</v>
      </c>
      <c r="DI1" s="16">
        <v>2126</v>
      </c>
      <c r="DJ1" s="16">
        <v>2127</v>
      </c>
      <c r="DK1" s="16">
        <v>2128</v>
      </c>
      <c r="DL1" s="16">
        <v>2129</v>
      </c>
      <c r="DM1" s="16">
        <v>2130</v>
      </c>
      <c r="DN1" s="16">
        <v>2131</v>
      </c>
      <c r="DO1" s="16">
        <v>2132</v>
      </c>
      <c r="DP1" s="16">
        <v>2133</v>
      </c>
      <c r="DQ1" s="16">
        <v>2134</v>
      </c>
      <c r="DR1" s="16">
        <v>2135</v>
      </c>
      <c r="DS1" s="16">
        <v>2136</v>
      </c>
      <c r="DT1" s="16">
        <v>2137</v>
      </c>
      <c r="DU1" s="16">
        <v>2138</v>
      </c>
      <c r="DV1" s="16">
        <v>2139</v>
      </c>
      <c r="DW1" s="16">
        <v>2140</v>
      </c>
      <c r="DX1" s="16">
        <v>2141</v>
      </c>
      <c r="DY1" s="16">
        <v>2142</v>
      </c>
      <c r="DZ1" s="16">
        <v>2143</v>
      </c>
      <c r="EA1" s="16">
        <v>2144</v>
      </c>
      <c r="EB1" s="16">
        <v>2145</v>
      </c>
      <c r="EC1" s="16">
        <v>2146</v>
      </c>
      <c r="ED1" s="16">
        <v>2147</v>
      </c>
      <c r="EE1" s="16">
        <v>2148</v>
      </c>
      <c r="EF1" s="16">
        <v>2149</v>
      </c>
      <c r="EG1" s="16">
        <v>2150</v>
      </c>
      <c r="EH1" s="16">
        <v>2151</v>
      </c>
      <c r="EI1" s="16">
        <v>2152</v>
      </c>
      <c r="EJ1" s="16">
        <v>2153</v>
      </c>
      <c r="EK1" s="16">
        <v>2154</v>
      </c>
      <c r="EL1" s="16">
        <v>2155</v>
      </c>
      <c r="EM1" s="16">
        <v>2156</v>
      </c>
      <c r="EN1" s="16">
        <v>2157</v>
      </c>
      <c r="EO1" s="16">
        <v>2158</v>
      </c>
      <c r="EP1" s="16">
        <v>2159</v>
      </c>
      <c r="EQ1" s="16">
        <v>2160</v>
      </c>
      <c r="ER1" s="16">
        <v>2161</v>
      </c>
      <c r="ES1" s="16">
        <v>2162</v>
      </c>
      <c r="ET1" s="16">
        <v>2163</v>
      </c>
      <c r="EU1" s="16">
        <v>2164</v>
      </c>
      <c r="EV1" s="16">
        <v>2165</v>
      </c>
      <c r="EW1" s="16">
        <v>2166</v>
      </c>
      <c r="EX1" s="16">
        <v>2167</v>
      </c>
      <c r="EY1" s="16">
        <v>2168</v>
      </c>
      <c r="EZ1" s="16">
        <v>2169</v>
      </c>
      <c r="FA1" s="16">
        <v>2170</v>
      </c>
      <c r="FB1" s="16">
        <v>2171</v>
      </c>
      <c r="FC1" s="16">
        <v>2172</v>
      </c>
      <c r="FD1" s="16">
        <v>2173</v>
      </c>
      <c r="FE1" s="16">
        <v>2174</v>
      </c>
      <c r="FF1" s="16">
        <v>2175</v>
      </c>
      <c r="FG1" s="16">
        <v>2176</v>
      </c>
      <c r="FH1" s="16">
        <v>2177</v>
      </c>
      <c r="FI1" s="16">
        <v>2178</v>
      </c>
      <c r="FJ1" s="16">
        <v>2179</v>
      </c>
      <c r="FK1" s="16">
        <v>2180</v>
      </c>
      <c r="FL1" s="16">
        <v>2181</v>
      </c>
      <c r="FM1" s="16">
        <v>2182</v>
      </c>
      <c r="FN1" s="16">
        <v>2183</v>
      </c>
      <c r="FO1" s="16">
        <v>2184</v>
      </c>
      <c r="FP1" s="16">
        <v>2185</v>
      </c>
      <c r="FQ1" s="16">
        <v>2186</v>
      </c>
      <c r="FR1" s="16">
        <v>2187</v>
      </c>
      <c r="FS1" s="16">
        <v>2188</v>
      </c>
      <c r="FT1" s="16">
        <v>2189</v>
      </c>
      <c r="FU1" s="16">
        <v>2190</v>
      </c>
      <c r="FV1" s="16">
        <v>2191</v>
      </c>
      <c r="FW1" s="16">
        <v>2192</v>
      </c>
      <c r="FX1" s="16">
        <v>2193</v>
      </c>
      <c r="FY1" s="16">
        <v>2194</v>
      </c>
      <c r="FZ1" s="16">
        <v>2195</v>
      </c>
      <c r="GA1" s="16">
        <v>2196</v>
      </c>
      <c r="GB1" s="16">
        <v>2197</v>
      </c>
      <c r="GC1" s="16">
        <v>2198</v>
      </c>
      <c r="GD1" s="16">
        <v>2199</v>
      </c>
      <c r="GE1" s="16">
        <v>2200</v>
      </c>
      <c r="GF1" s="16">
        <v>2201</v>
      </c>
      <c r="GG1" s="16">
        <v>2202</v>
      </c>
      <c r="GH1" s="16">
        <v>2203</v>
      </c>
      <c r="GI1" s="16">
        <v>2204</v>
      </c>
      <c r="GJ1" s="16">
        <v>2205</v>
      </c>
      <c r="GK1" s="16">
        <v>2206</v>
      </c>
      <c r="GL1" s="16">
        <v>2207</v>
      </c>
      <c r="GM1" s="16">
        <v>2208</v>
      </c>
      <c r="GN1" s="16">
        <v>2209</v>
      </c>
      <c r="GO1" s="16">
        <v>2210</v>
      </c>
      <c r="GP1" s="16">
        <v>2211</v>
      </c>
      <c r="GQ1" s="16">
        <v>2212</v>
      </c>
    </row>
    <row r="2" spans="1:199" x14ac:dyDescent="0.2">
      <c r="A2" s="16">
        <v>1</v>
      </c>
      <c r="B2" s="16">
        <v>1</v>
      </c>
      <c r="C2" s="16">
        <v>1</v>
      </c>
      <c r="D2" s="16">
        <v>1</v>
      </c>
      <c r="E2" s="16">
        <v>1</v>
      </c>
      <c r="F2" s="16">
        <v>0.98019999999999996</v>
      </c>
      <c r="G2" s="16">
        <v>1.0569999999999999</v>
      </c>
      <c r="H2" s="16">
        <v>1.0362</v>
      </c>
      <c r="I2" s="16">
        <v>0.97889999999999999</v>
      </c>
      <c r="J2" s="16">
        <v>0.9415</v>
      </c>
      <c r="K2" s="16">
        <v>0.9052</v>
      </c>
      <c r="L2" s="16">
        <v>0.87</v>
      </c>
      <c r="M2" s="16">
        <v>0.8528</v>
      </c>
      <c r="N2" s="16">
        <v>0.83599999999999997</v>
      </c>
      <c r="O2" s="16">
        <v>0.8196</v>
      </c>
      <c r="P2" s="16">
        <v>0.8034</v>
      </c>
      <c r="Q2" s="16">
        <v>0.78759999999999997</v>
      </c>
      <c r="R2" s="16">
        <v>0.77210000000000001</v>
      </c>
      <c r="S2" s="16">
        <v>0.75690000000000002</v>
      </c>
      <c r="T2" s="16">
        <v>0.74199999999999999</v>
      </c>
      <c r="U2" s="16">
        <v>0.72750000000000004</v>
      </c>
      <c r="V2" s="16">
        <v>0.71350000000000002</v>
      </c>
      <c r="W2" s="16">
        <v>0.70009999999999994</v>
      </c>
      <c r="X2" s="16">
        <v>0.6875</v>
      </c>
      <c r="Y2" s="16">
        <v>0.67549999999999999</v>
      </c>
      <c r="Z2" s="16">
        <v>0.6643</v>
      </c>
      <c r="AA2" s="16">
        <v>0.65369999999999995</v>
      </c>
      <c r="AB2" s="16">
        <v>0.64359999999999995</v>
      </c>
      <c r="AC2" s="16">
        <v>0.63390000000000002</v>
      </c>
      <c r="AD2" s="16">
        <v>0.62439999999999996</v>
      </c>
      <c r="AE2" s="16">
        <v>0.61499999999999999</v>
      </c>
      <c r="AF2" s="16">
        <v>0.60580000000000001</v>
      </c>
      <c r="AG2" s="16">
        <v>0.59670000000000001</v>
      </c>
      <c r="AH2" s="16">
        <v>0.58779999999999999</v>
      </c>
      <c r="AI2" s="16">
        <v>0.57899999999999996</v>
      </c>
      <c r="AJ2" s="16">
        <v>0.57030000000000003</v>
      </c>
      <c r="AK2" s="16">
        <v>0.56169999999999998</v>
      </c>
      <c r="AL2" s="16">
        <v>0.55330000000000001</v>
      </c>
      <c r="AM2" s="16">
        <v>0.54500000000000004</v>
      </c>
      <c r="AN2" s="16">
        <v>0.53680000000000005</v>
      </c>
      <c r="AO2" s="16">
        <v>0.52880000000000005</v>
      </c>
      <c r="AP2" s="16">
        <v>0.52080000000000004</v>
      </c>
      <c r="AQ2" s="16">
        <v>0.51300000000000001</v>
      </c>
      <c r="AR2" s="16">
        <v>0.50529999999999997</v>
      </c>
      <c r="AS2" s="16">
        <v>0.49780000000000002</v>
      </c>
      <c r="AT2" s="16">
        <v>0.49030000000000001</v>
      </c>
      <c r="AU2" s="16">
        <v>0.4829</v>
      </c>
      <c r="AV2" s="16">
        <v>0.47570000000000001</v>
      </c>
      <c r="AW2" s="16">
        <v>0.46860000000000002</v>
      </c>
      <c r="AX2" s="16">
        <v>0.46150000000000002</v>
      </c>
      <c r="AY2" s="16">
        <v>0.4546</v>
      </c>
      <c r="AZ2" s="16">
        <v>0.44779999999999998</v>
      </c>
      <c r="BA2" s="16">
        <v>0.44109999999999999</v>
      </c>
      <c r="BB2" s="16">
        <v>0.4345</v>
      </c>
      <c r="BC2" s="16">
        <v>0.42799999999999999</v>
      </c>
      <c r="BD2" s="16">
        <v>0.42149999999999999</v>
      </c>
      <c r="BE2" s="16">
        <v>0.41520000000000001</v>
      </c>
      <c r="BF2" s="16">
        <v>0.40899999999999997</v>
      </c>
      <c r="BG2" s="16">
        <v>0.40289999999999998</v>
      </c>
      <c r="BH2" s="16">
        <v>0.39679999999999999</v>
      </c>
      <c r="BI2" s="16">
        <v>0.39090000000000003</v>
      </c>
      <c r="BJ2" s="16">
        <v>0.38500000000000001</v>
      </c>
      <c r="BK2" s="16">
        <v>0.37919999999999998</v>
      </c>
      <c r="BL2" s="16">
        <v>0.3735</v>
      </c>
      <c r="BM2" s="16">
        <v>0.3679</v>
      </c>
      <c r="BN2" s="16">
        <v>0.3624</v>
      </c>
      <c r="BO2" s="16">
        <v>0.35699999999999998</v>
      </c>
      <c r="BP2" s="16">
        <v>0.35160000000000002</v>
      </c>
      <c r="BQ2" s="16">
        <v>0.34639999999999999</v>
      </c>
      <c r="BR2" s="16">
        <v>0.3412</v>
      </c>
      <c r="BS2" s="16">
        <v>0.33600000000000002</v>
      </c>
      <c r="BT2" s="16">
        <v>0.33100000000000002</v>
      </c>
      <c r="BU2" s="16">
        <v>0.32600000000000001</v>
      </c>
      <c r="BV2" s="16">
        <v>0.32119999999999999</v>
      </c>
      <c r="BW2" s="16">
        <v>0.31630000000000003</v>
      </c>
      <c r="BX2" s="16">
        <v>0.31159999999999999</v>
      </c>
      <c r="BY2" s="16">
        <v>0.30690000000000001</v>
      </c>
      <c r="BZ2" s="16">
        <v>0.30230000000000001</v>
      </c>
      <c r="CA2" s="16">
        <v>0.29780000000000001</v>
      </c>
      <c r="CB2" s="16">
        <v>0.29330000000000001</v>
      </c>
      <c r="CC2" s="16">
        <v>0.28889999999999999</v>
      </c>
      <c r="CD2" s="16">
        <v>0.28460000000000002</v>
      </c>
      <c r="CE2" s="16">
        <v>0.28029999999999999</v>
      </c>
      <c r="CF2" s="16">
        <v>0.27610000000000001</v>
      </c>
      <c r="CG2" s="16">
        <v>0.27200000000000002</v>
      </c>
      <c r="CH2" s="16">
        <v>0.26790000000000003</v>
      </c>
      <c r="CI2" s="16">
        <v>0.26390000000000002</v>
      </c>
      <c r="CJ2" s="16">
        <v>0.25990000000000002</v>
      </c>
      <c r="CK2" s="16">
        <v>0.25600000000000001</v>
      </c>
      <c r="CL2" s="16">
        <v>0.25219999999999998</v>
      </c>
      <c r="CM2" s="16">
        <v>0.24840000000000001</v>
      </c>
      <c r="CN2" s="16">
        <v>0.2447</v>
      </c>
      <c r="CO2" s="16">
        <v>0.24099999999999999</v>
      </c>
      <c r="CP2" s="16">
        <v>0.2374</v>
      </c>
      <c r="CQ2" s="16">
        <v>0.23380000000000001</v>
      </c>
      <c r="CR2" s="16">
        <v>0.2303</v>
      </c>
      <c r="CS2" s="16">
        <v>0.22689999999999999</v>
      </c>
      <c r="CT2" s="16">
        <v>0.2235</v>
      </c>
      <c r="CU2" s="16">
        <v>0.22009999999999999</v>
      </c>
      <c r="CV2" s="16">
        <v>0.21679999999999999</v>
      </c>
      <c r="CW2" s="16">
        <v>0.21360000000000001</v>
      </c>
      <c r="CX2" s="16">
        <v>0.2104</v>
      </c>
      <c r="CY2" s="16">
        <v>0.2104</v>
      </c>
      <c r="CZ2" s="16">
        <v>0.2104</v>
      </c>
      <c r="DA2" s="16">
        <v>0.2104</v>
      </c>
      <c r="DB2" s="16">
        <v>0.2104</v>
      </c>
      <c r="DC2" s="16">
        <v>0.2104</v>
      </c>
      <c r="DD2" s="16">
        <v>0.2104</v>
      </c>
      <c r="DE2" s="16">
        <v>0.2104</v>
      </c>
      <c r="DF2" s="16">
        <v>0.2104</v>
      </c>
      <c r="DG2" s="16">
        <v>0.2104</v>
      </c>
      <c r="DH2" s="16">
        <v>0.2104</v>
      </c>
      <c r="DI2" s="16">
        <v>0.2104</v>
      </c>
      <c r="DJ2" s="16">
        <v>0.2104</v>
      </c>
      <c r="DK2" s="16">
        <v>0.2104</v>
      </c>
      <c r="DL2" s="16">
        <v>0.2104</v>
      </c>
      <c r="DM2" s="16">
        <v>0.2104</v>
      </c>
      <c r="DN2" s="16">
        <v>0.2104</v>
      </c>
      <c r="DO2" s="16">
        <v>0.2104</v>
      </c>
      <c r="DP2" s="16">
        <v>0.2104</v>
      </c>
      <c r="DQ2" s="16">
        <v>0.2104</v>
      </c>
      <c r="DR2" s="16">
        <v>0.2104</v>
      </c>
      <c r="DS2" s="16">
        <v>0.2104</v>
      </c>
      <c r="DT2" s="16">
        <v>0.2104</v>
      </c>
      <c r="DU2" s="16">
        <v>0.2104</v>
      </c>
      <c r="DV2" s="16">
        <v>0.2104</v>
      </c>
      <c r="DW2" s="16">
        <v>0.2104</v>
      </c>
      <c r="DX2" s="16">
        <v>0.2104</v>
      </c>
      <c r="DY2" s="16">
        <v>0.2104</v>
      </c>
      <c r="DZ2" s="16">
        <v>0.2104</v>
      </c>
      <c r="EA2" s="16">
        <v>0.2104</v>
      </c>
      <c r="EB2" s="16">
        <v>0.2104</v>
      </c>
      <c r="EC2" s="16">
        <v>0.2104</v>
      </c>
      <c r="ED2" s="16">
        <v>0.2104</v>
      </c>
      <c r="EE2" s="16">
        <v>0.2104</v>
      </c>
      <c r="EF2" s="16">
        <v>0.2104</v>
      </c>
      <c r="EG2" s="16">
        <v>0.2104</v>
      </c>
      <c r="EH2" s="16">
        <v>0.2104</v>
      </c>
      <c r="EI2" s="16">
        <v>0.2104</v>
      </c>
      <c r="EJ2" s="16">
        <v>0.2104</v>
      </c>
      <c r="EK2" s="16">
        <v>0.2104</v>
      </c>
      <c r="EL2" s="16">
        <v>0.2104</v>
      </c>
      <c r="EM2" s="16">
        <v>0.2104</v>
      </c>
      <c r="EN2" s="16">
        <v>0.2104</v>
      </c>
      <c r="EO2" s="16">
        <v>0.2104</v>
      </c>
      <c r="EP2" s="16">
        <v>0.2104</v>
      </c>
      <c r="EQ2" s="16">
        <v>0.2104</v>
      </c>
      <c r="ER2" s="16">
        <v>0.2104</v>
      </c>
      <c r="ES2" s="16">
        <v>0.2104</v>
      </c>
      <c r="ET2" s="16">
        <v>0.2104</v>
      </c>
      <c r="EU2" s="16">
        <v>0.2104</v>
      </c>
      <c r="EV2" s="16">
        <v>0.2104</v>
      </c>
      <c r="EW2" s="16">
        <v>0.2104</v>
      </c>
      <c r="EX2" s="16">
        <v>0.2104</v>
      </c>
      <c r="EY2" s="16">
        <v>0.2104</v>
      </c>
      <c r="EZ2" s="16">
        <v>0.2104</v>
      </c>
      <c r="FA2" s="16">
        <v>0.2104</v>
      </c>
      <c r="FB2" s="16">
        <v>0.2104</v>
      </c>
      <c r="FC2" s="16">
        <v>0.2104</v>
      </c>
      <c r="FD2" s="16">
        <v>0.2104</v>
      </c>
      <c r="FE2" s="16">
        <v>0.2104</v>
      </c>
      <c r="FF2" s="16">
        <v>0.2104</v>
      </c>
      <c r="FG2" s="16">
        <v>0.2104</v>
      </c>
      <c r="FH2" s="16">
        <v>0.2104</v>
      </c>
      <c r="FI2" s="16">
        <v>0.2104</v>
      </c>
      <c r="FJ2" s="16">
        <v>0.2104</v>
      </c>
      <c r="FK2" s="16">
        <v>0.2104</v>
      </c>
      <c r="FL2" s="16">
        <v>0.2104</v>
      </c>
      <c r="FM2" s="16">
        <v>0.2104</v>
      </c>
      <c r="FN2" s="16">
        <v>0.2104</v>
      </c>
      <c r="FO2" s="16">
        <v>0.2104</v>
      </c>
      <c r="FP2" s="16">
        <v>0.2104</v>
      </c>
      <c r="FQ2" s="16">
        <v>0.2104</v>
      </c>
      <c r="FR2" s="16">
        <v>0.2104</v>
      </c>
      <c r="FS2" s="16">
        <v>0.2104</v>
      </c>
      <c r="FT2" s="16">
        <v>0.2104</v>
      </c>
      <c r="FU2" s="16">
        <v>0.2104</v>
      </c>
      <c r="FV2" s="16">
        <v>0.2104</v>
      </c>
      <c r="FW2" s="16">
        <v>0.2104</v>
      </c>
      <c r="FX2" s="16">
        <v>0.2104</v>
      </c>
      <c r="FY2" s="16">
        <v>0.2104</v>
      </c>
      <c r="FZ2" s="16">
        <v>0.2104</v>
      </c>
      <c r="GA2" s="16">
        <v>0.2104</v>
      </c>
      <c r="GB2" s="16">
        <v>0.2104</v>
      </c>
      <c r="GC2" s="16">
        <v>0.2104</v>
      </c>
      <c r="GD2" s="16">
        <v>0.2104</v>
      </c>
      <c r="GE2" s="16">
        <v>0.2104</v>
      </c>
      <c r="GF2" s="16">
        <v>0.2104</v>
      </c>
      <c r="GG2" s="16">
        <v>0.2104</v>
      </c>
      <c r="GH2" s="16">
        <v>0.2104</v>
      </c>
      <c r="GI2" s="16">
        <v>0.2104</v>
      </c>
      <c r="GJ2" s="16">
        <v>0.2104</v>
      </c>
      <c r="GK2" s="16">
        <v>0.2104</v>
      </c>
      <c r="GL2" s="16">
        <v>0.2104</v>
      </c>
      <c r="GM2" s="16">
        <v>0.2104</v>
      </c>
      <c r="GN2" s="16">
        <v>0.2104</v>
      </c>
      <c r="GO2" s="16">
        <v>0.2104</v>
      </c>
      <c r="GP2" s="16">
        <v>0.2104</v>
      </c>
      <c r="GQ2" s="16">
        <v>0.2104</v>
      </c>
    </row>
    <row r="3" spans="1:199" x14ac:dyDescent="0.2">
      <c r="A3" s="16">
        <v>2</v>
      </c>
      <c r="B3" s="16">
        <v>1</v>
      </c>
      <c r="C3" s="16">
        <v>1</v>
      </c>
      <c r="D3" s="16">
        <v>1</v>
      </c>
      <c r="E3" s="16">
        <v>1</v>
      </c>
      <c r="F3" s="16">
        <v>0.98019999999999996</v>
      </c>
      <c r="G3" s="16">
        <v>1.0569999999999999</v>
      </c>
      <c r="H3" s="16">
        <v>1.0362</v>
      </c>
      <c r="I3" s="16">
        <v>0.97889999999999999</v>
      </c>
      <c r="J3" s="16">
        <v>0.9415</v>
      </c>
      <c r="K3" s="16">
        <v>0.9052</v>
      </c>
      <c r="L3" s="16">
        <v>0.87</v>
      </c>
      <c r="M3" s="16">
        <v>0.8528</v>
      </c>
      <c r="N3" s="16">
        <v>0.83599999999999997</v>
      </c>
      <c r="O3" s="16">
        <v>0.8196</v>
      </c>
      <c r="P3" s="16">
        <v>0.8034</v>
      </c>
      <c r="Q3" s="16">
        <v>0.78759999999999997</v>
      </c>
      <c r="R3" s="16">
        <v>0.77210000000000001</v>
      </c>
      <c r="S3" s="16">
        <v>0.75690000000000002</v>
      </c>
      <c r="T3" s="16">
        <v>0.74199999999999999</v>
      </c>
      <c r="U3" s="16">
        <v>0.72750000000000004</v>
      </c>
      <c r="V3" s="16">
        <v>0.71350000000000002</v>
      </c>
      <c r="W3" s="16">
        <v>0.70009999999999994</v>
      </c>
      <c r="X3" s="16">
        <v>0.6875</v>
      </c>
      <c r="Y3" s="16">
        <v>0.67549999999999999</v>
      </c>
      <c r="Z3" s="16">
        <v>0.6643</v>
      </c>
      <c r="AA3" s="16">
        <v>0.65369999999999995</v>
      </c>
      <c r="AB3" s="16">
        <v>0.64359999999999995</v>
      </c>
      <c r="AC3" s="16">
        <v>0.63390000000000002</v>
      </c>
      <c r="AD3" s="16">
        <v>0.62439999999999996</v>
      </c>
      <c r="AE3" s="16">
        <v>0.61499999999999999</v>
      </c>
      <c r="AF3" s="16">
        <v>0.60580000000000001</v>
      </c>
      <c r="AG3" s="16">
        <v>0.59670000000000001</v>
      </c>
      <c r="AH3" s="16">
        <v>0.58779999999999999</v>
      </c>
      <c r="AI3" s="16">
        <v>0.57899999999999996</v>
      </c>
      <c r="AJ3" s="16">
        <v>0.57030000000000003</v>
      </c>
      <c r="AK3" s="16">
        <v>0.56169999999999998</v>
      </c>
      <c r="AL3" s="16">
        <v>0.55330000000000001</v>
      </c>
      <c r="AM3" s="16">
        <v>0.54500000000000004</v>
      </c>
      <c r="AN3" s="16">
        <v>0.53680000000000005</v>
      </c>
      <c r="AO3" s="16">
        <v>0.52880000000000005</v>
      </c>
      <c r="AP3" s="16">
        <v>0.52080000000000004</v>
      </c>
      <c r="AQ3" s="16">
        <v>0.51300000000000001</v>
      </c>
      <c r="AR3" s="16">
        <v>0.50529999999999997</v>
      </c>
      <c r="AS3" s="16">
        <v>0.49780000000000002</v>
      </c>
      <c r="AT3" s="16">
        <v>0.49030000000000001</v>
      </c>
      <c r="AU3" s="16">
        <v>0.4829</v>
      </c>
      <c r="AV3" s="16">
        <v>0.47570000000000001</v>
      </c>
      <c r="AW3" s="16">
        <v>0.46860000000000002</v>
      </c>
      <c r="AX3" s="16">
        <v>0.46150000000000002</v>
      </c>
      <c r="AY3" s="16">
        <v>0.4546</v>
      </c>
      <c r="AZ3" s="16">
        <v>0.44779999999999998</v>
      </c>
      <c r="BA3" s="16">
        <v>0.44109999999999999</v>
      </c>
      <c r="BB3" s="16">
        <v>0.4345</v>
      </c>
      <c r="BC3" s="16">
        <v>0.42799999999999999</v>
      </c>
      <c r="BD3" s="16">
        <v>0.42149999999999999</v>
      </c>
      <c r="BE3" s="16">
        <v>0.41520000000000001</v>
      </c>
      <c r="BF3" s="16">
        <v>0.40899999999999997</v>
      </c>
      <c r="BG3" s="16">
        <v>0.40289999999999998</v>
      </c>
      <c r="BH3" s="16">
        <v>0.39679999999999999</v>
      </c>
      <c r="BI3" s="16">
        <v>0.39090000000000003</v>
      </c>
      <c r="BJ3" s="16">
        <v>0.38500000000000001</v>
      </c>
      <c r="BK3" s="16">
        <v>0.37919999999999998</v>
      </c>
      <c r="BL3" s="16">
        <v>0.3735</v>
      </c>
      <c r="BM3" s="16">
        <v>0.3679</v>
      </c>
      <c r="BN3" s="16">
        <v>0.3624</v>
      </c>
      <c r="BO3" s="16">
        <v>0.35699999999999998</v>
      </c>
      <c r="BP3" s="16">
        <v>0.35160000000000002</v>
      </c>
      <c r="BQ3" s="16">
        <v>0.34639999999999999</v>
      </c>
      <c r="BR3" s="16">
        <v>0.3412</v>
      </c>
      <c r="BS3" s="16">
        <v>0.33600000000000002</v>
      </c>
      <c r="BT3" s="16">
        <v>0.33100000000000002</v>
      </c>
      <c r="BU3" s="16">
        <v>0.32600000000000001</v>
      </c>
      <c r="BV3" s="16">
        <v>0.32119999999999999</v>
      </c>
      <c r="BW3" s="16">
        <v>0.31630000000000003</v>
      </c>
      <c r="BX3" s="16">
        <v>0.31159999999999999</v>
      </c>
      <c r="BY3" s="16">
        <v>0.30690000000000001</v>
      </c>
      <c r="BZ3" s="16">
        <v>0.30230000000000001</v>
      </c>
      <c r="CA3" s="16">
        <v>0.29780000000000001</v>
      </c>
      <c r="CB3" s="16">
        <v>0.29330000000000001</v>
      </c>
      <c r="CC3" s="16">
        <v>0.28889999999999999</v>
      </c>
      <c r="CD3" s="16">
        <v>0.28460000000000002</v>
      </c>
      <c r="CE3" s="16">
        <v>0.28029999999999999</v>
      </c>
      <c r="CF3" s="16">
        <v>0.27610000000000001</v>
      </c>
      <c r="CG3" s="16">
        <v>0.27200000000000002</v>
      </c>
      <c r="CH3" s="16">
        <v>0.26790000000000003</v>
      </c>
      <c r="CI3" s="16">
        <v>0.26390000000000002</v>
      </c>
      <c r="CJ3" s="16">
        <v>0.25990000000000002</v>
      </c>
      <c r="CK3" s="16">
        <v>0.25600000000000001</v>
      </c>
      <c r="CL3" s="16">
        <v>0.25219999999999998</v>
      </c>
      <c r="CM3" s="16">
        <v>0.24840000000000001</v>
      </c>
      <c r="CN3" s="16">
        <v>0.2447</v>
      </c>
      <c r="CO3" s="16">
        <v>0.24099999999999999</v>
      </c>
      <c r="CP3" s="16">
        <v>0.2374</v>
      </c>
      <c r="CQ3" s="16">
        <v>0.23380000000000001</v>
      </c>
      <c r="CR3" s="16">
        <v>0.2303</v>
      </c>
      <c r="CS3" s="16">
        <v>0.22689999999999999</v>
      </c>
      <c r="CT3" s="16">
        <v>0.2235</v>
      </c>
      <c r="CU3" s="16">
        <v>0.22009999999999999</v>
      </c>
      <c r="CV3" s="16">
        <v>0.21679999999999999</v>
      </c>
      <c r="CW3" s="16">
        <v>0.21360000000000001</v>
      </c>
      <c r="CX3" s="16">
        <v>0.2104</v>
      </c>
      <c r="CY3" s="16">
        <v>0.2104</v>
      </c>
      <c r="CZ3" s="16">
        <v>0.2104</v>
      </c>
      <c r="DA3" s="16">
        <v>0.2104</v>
      </c>
      <c r="DB3" s="16">
        <v>0.2104</v>
      </c>
      <c r="DC3" s="16">
        <v>0.2104</v>
      </c>
      <c r="DD3" s="16">
        <v>0.2104</v>
      </c>
      <c r="DE3" s="16">
        <v>0.2104</v>
      </c>
      <c r="DF3" s="16">
        <v>0.2104</v>
      </c>
      <c r="DG3" s="16">
        <v>0.2104</v>
      </c>
      <c r="DH3" s="16">
        <v>0.2104</v>
      </c>
      <c r="DI3" s="16">
        <v>0.2104</v>
      </c>
      <c r="DJ3" s="16">
        <v>0.2104</v>
      </c>
      <c r="DK3" s="16">
        <v>0.2104</v>
      </c>
      <c r="DL3" s="16">
        <v>0.2104</v>
      </c>
      <c r="DM3" s="16">
        <v>0.2104</v>
      </c>
      <c r="DN3" s="16">
        <v>0.2104</v>
      </c>
      <c r="DO3" s="16">
        <v>0.2104</v>
      </c>
      <c r="DP3" s="16">
        <v>0.2104</v>
      </c>
      <c r="DQ3" s="16">
        <v>0.2104</v>
      </c>
      <c r="DR3" s="16">
        <v>0.2104</v>
      </c>
      <c r="DS3" s="16">
        <v>0.2104</v>
      </c>
      <c r="DT3" s="16">
        <v>0.2104</v>
      </c>
      <c r="DU3" s="16">
        <v>0.2104</v>
      </c>
      <c r="DV3" s="16">
        <v>0.2104</v>
      </c>
      <c r="DW3" s="16">
        <v>0.2104</v>
      </c>
      <c r="DX3" s="16">
        <v>0.2104</v>
      </c>
      <c r="DY3" s="16">
        <v>0.2104</v>
      </c>
      <c r="DZ3" s="16">
        <v>0.2104</v>
      </c>
      <c r="EA3" s="16">
        <v>0.2104</v>
      </c>
      <c r="EB3" s="16">
        <v>0.2104</v>
      </c>
      <c r="EC3" s="16">
        <v>0.2104</v>
      </c>
      <c r="ED3" s="16">
        <v>0.2104</v>
      </c>
      <c r="EE3" s="16">
        <v>0.2104</v>
      </c>
      <c r="EF3" s="16">
        <v>0.2104</v>
      </c>
      <c r="EG3" s="16">
        <v>0.2104</v>
      </c>
      <c r="EH3" s="16">
        <v>0.2104</v>
      </c>
      <c r="EI3" s="16">
        <v>0.2104</v>
      </c>
      <c r="EJ3" s="16">
        <v>0.2104</v>
      </c>
      <c r="EK3" s="16">
        <v>0.2104</v>
      </c>
      <c r="EL3" s="16">
        <v>0.2104</v>
      </c>
      <c r="EM3" s="16">
        <v>0.2104</v>
      </c>
      <c r="EN3" s="16">
        <v>0.2104</v>
      </c>
      <c r="EO3" s="16">
        <v>0.2104</v>
      </c>
      <c r="EP3" s="16">
        <v>0.2104</v>
      </c>
      <c r="EQ3" s="16">
        <v>0.2104</v>
      </c>
      <c r="ER3" s="16">
        <v>0.2104</v>
      </c>
      <c r="ES3" s="16">
        <v>0.2104</v>
      </c>
      <c r="ET3" s="16">
        <v>0.2104</v>
      </c>
      <c r="EU3" s="16">
        <v>0.2104</v>
      </c>
      <c r="EV3" s="16">
        <v>0.2104</v>
      </c>
      <c r="EW3" s="16">
        <v>0.2104</v>
      </c>
      <c r="EX3" s="16">
        <v>0.2104</v>
      </c>
      <c r="EY3" s="16">
        <v>0.2104</v>
      </c>
      <c r="EZ3" s="16">
        <v>0.2104</v>
      </c>
      <c r="FA3" s="16">
        <v>0.2104</v>
      </c>
      <c r="FB3" s="16">
        <v>0.2104</v>
      </c>
      <c r="FC3" s="16">
        <v>0.2104</v>
      </c>
      <c r="FD3" s="16">
        <v>0.2104</v>
      </c>
      <c r="FE3" s="16">
        <v>0.2104</v>
      </c>
      <c r="FF3" s="16">
        <v>0.2104</v>
      </c>
      <c r="FG3" s="16">
        <v>0.2104</v>
      </c>
      <c r="FH3" s="16">
        <v>0.2104</v>
      </c>
      <c r="FI3" s="16">
        <v>0.2104</v>
      </c>
      <c r="FJ3" s="16">
        <v>0.2104</v>
      </c>
      <c r="FK3" s="16">
        <v>0.2104</v>
      </c>
      <c r="FL3" s="16">
        <v>0.2104</v>
      </c>
      <c r="FM3" s="16">
        <v>0.2104</v>
      </c>
      <c r="FN3" s="16">
        <v>0.2104</v>
      </c>
      <c r="FO3" s="16">
        <v>0.2104</v>
      </c>
      <c r="FP3" s="16">
        <v>0.2104</v>
      </c>
      <c r="FQ3" s="16">
        <v>0.2104</v>
      </c>
      <c r="FR3" s="16">
        <v>0.2104</v>
      </c>
      <c r="FS3" s="16">
        <v>0.2104</v>
      </c>
      <c r="FT3" s="16">
        <v>0.2104</v>
      </c>
      <c r="FU3" s="16">
        <v>0.2104</v>
      </c>
      <c r="FV3" s="16">
        <v>0.2104</v>
      </c>
      <c r="FW3" s="16">
        <v>0.2104</v>
      </c>
      <c r="FX3" s="16">
        <v>0.2104</v>
      </c>
      <c r="FY3" s="16">
        <v>0.2104</v>
      </c>
      <c r="FZ3" s="16">
        <v>0.2104</v>
      </c>
      <c r="GA3" s="16">
        <v>0.2104</v>
      </c>
      <c r="GB3" s="16">
        <v>0.2104</v>
      </c>
      <c r="GC3" s="16">
        <v>0.2104</v>
      </c>
      <c r="GD3" s="16">
        <v>0.2104</v>
      </c>
      <c r="GE3" s="16">
        <v>0.2104</v>
      </c>
      <c r="GF3" s="16">
        <v>0.2104</v>
      </c>
      <c r="GG3" s="16">
        <v>0.2104</v>
      </c>
      <c r="GH3" s="16">
        <v>0.2104</v>
      </c>
      <c r="GI3" s="16">
        <v>0.2104</v>
      </c>
      <c r="GJ3" s="16">
        <v>0.2104</v>
      </c>
      <c r="GK3" s="16">
        <v>0.2104</v>
      </c>
      <c r="GL3" s="16">
        <v>0.2104</v>
      </c>
      <c r="GM3" s="16">
        <v>0.2104</v>
      </c>
      <c r="GN3" s="16">
        <v>0.2104</v>
      </c>
      <c r="GO3" s="16">
        <v>0.2104</v>
      </c>
      <c r="GP3" s="16">
        <v>0.2104</v>
      </c>
      <c r="GQ3" s="16">
        <v>0.2104</v>
      </c>
    </row>
    <row r="4" spans="1:199" x14ac:dyDescent="0.2">
      <c r="A4" s="16">
        <v>3</v>
      </c>
      <c r="B4" s="16">
        <v>1</v>
      </c>
      <c r="C4" s="16">
        <v>1</v>
      </c>
      <c r="D4" s="16">
        <v>1</v>
      </c>
      <c r="E4" s="16">
        <v>1</v>
      </c>
      <c r="F4" s="16">
        <v>0.98019999999999996</v>
      </c>
      <c r="G4" s="16">
        <v>1.0569999999999999</v>
      </c>
      <c r="H4" s="16">
        <v>1.0362</v>
      </c>
      <c r="I4" s="16">
        <v>0.97889999999999999</v>
      </c>
      <c r="J4" s="16">
        <v>0.9415</v>
      </c>
      <c r="K4" s="16">
        <v>0.9052</v>
      </c>
      <c r="L4" s="16">
        <v>0.87</v>
      </c>
      <c r="M4" s="16">
        <v>0.8528</v>
      </c>
      <c r="N4" s="16">
        <v>0.83599999999999997</v>
      </c>
      <c r="O4" s="16">
        <v>0.8196</v>
      </c>
      <c r="P4" s="16">
        <v>0.8034</v>
      </c>
      <c r="Q4" s="16">
        <v>0.78759999999999997</v>
      </c>
      <c r="R4" s="16">
        <v>0.77210000000000001</v>
      </c>
      <c r="S4" s="16">
        <v>0.75690000000000002</v>
      </c>
      <c r="T4" s="16">
        <v>0.74199999999999999</v>
      </c>
      <c r="U4" s="16">
        <v>0.72750000000000004</v>
      </c>
      <c r="V4" s="16">
        <v>0.71350000000000002</v>
      </c>
      <c r="W4" s="16">
        <v>0.70009999999999994</v>
      </c>
      <c r="X4" s="16">
        <v>0.6875</v>
      </c>
      <c r="Y4" s="16">
        <v>0.67549999999999999</v>
      </c>
      <c r="Z4" s="16">
        <v>0.6643</v>
      </c>
      <c r="AA4" s="16">
        <v>0.65369999999999995</v>
      </c>
      <c r="AB4" s="16">
        <v>0.64359999999999995</v>
      </c>
      <c r="AC4" s="16">
        <v>0.63390000000000002</v>
      </c>
      <c r="AD4" s="16">
        <v>0.62439999999999996</v>
      </c>
      <c r="AE4" s="16">
        <v>0.61499999999999999</v>
      </c>
      <c r="AF4" s="16">
        <v>0.60580000000000001</v>
      </c>
      <c r="AG4" s="16">
        <v>0.59670000000000001</v>
      </c>
      <c r="AH4" s="16">
        <v>0.58779999999999999</v>
      </c>
      <c r="AI4" s="16">
        <v>0.57899999999999996</v>
      </c>
      <c r="AJ4" s="16">
        <v>0.57030000000000003</v>
      </c>
      <c r="AK4" s="16">
        <v>0.56169999999999998</v>
      </c>
      <c r="AL4" s="16">
        <v>0.55330000000000001</v>
      </c>
      <c r="AM4" s="16">
        <v>0.54500000000000004</v>
      </c>
      <c r="AN4" s="16">
        <v>0.53680000000000005</v>
      </c>
      <c r="AO4" s="16">
        <v>0.52880000000000005</v>
      </c>
      <c r="AP4" s="16">
        <v>0.52080000000000004</v>
      </c>
      <c r="AQ4" s="16">
        <v>0.51300000000000001</v>
      </c>
      <c r="AR4" s="16">
        <v>0.50529999999999997</v>
      </c>
      <c r="AS4" s="16">
        <v>0.49780000000000002</v>
      </c>
      <c r="AT4" s="16">
        <v>0.49030000000000001</v>
      </c>
      <c r="AU4" s="16">
        <v>0.4829</v>
      </c>
      <c r="AV4" s="16">
        <v>0.47570000000000001</v>
      </c>
      <c r="AW4" s="16">
        <v>0.46860000000000002</v>
      </c>
      <c r="AX4" s="16">
        <v>0.46150000000000002</v>
      </c>
      <c r="AY4" s="16">
        <v>0.4546</v>
      </c>
      <c r="AZ4" s="16">
        <v>0.44779999999999998</v>
      </c>
      <c r="BA4" s="16">
        <v>0.44109999999999999</v>
      </c>
      <c r="BB4" s="16">
        <v>0.4345</v>
      </c>
      <c r="BC4" s="16">
        <v>0.42799999999999999</v>
      </c>
      <c r="BD4" s="16">
        <v>0.42149999999999999</v>
      </c>
      <c r="BE4" s="16">
        <v>0.41520000000000001</v>
      </c>
      <c r="BF4" s="16">
        <v>0.40899999999999997</v>
      </c>
      <c r="BG4" s="16">
        <v>0.40289999999999998</v>
      </c>
      <c r="BH4" s="16">
        <v>0.39679999999999999</v>
      </c>
      <c r="BI4" s="16">
        <v>0.39090000000000003</v>
      </c>
      <c r="BJ4" s="16">
        <v>0.38500000000000001</v>
      </c>
      <c r="BK4" s="16">
        <v>0.37919999999999998</v>
      </c>
      <c r="BL4" s="16">
        <v>0.3735</v>
      </c>
      <c r="BM4" s="16">
        <v>0.3679</v>
      </c>
      <c r="BN4" s="16">
        <v>0.3624</v>
      </c>
      <c r="BO4" s="16">
        <v>0.35699999999999998</v>
      </c>
      <c r="BP4" s="16">
        <v>0.35160000000000002</v>
      </c>
      <c r="BQ4" s="16">
        <v>0.34639999999999999</v>
      </c>
      <c r="BR4" s="16">
        <v>0.3412</v>
      </c>
      <c r="BS4" s="16">
        <v>0.33600000000000002</v>
      </c>
      <c r="BT4" s="16">
        <v>0.33100000000000002</v>
      </c>
      <c r="BU4" s="16">
        <v>0.32600000000000001</v>
      </c>
      <c r="BV4" s="16">
        <v>0.32119999999999999</v>
      </c>
      <c r="BW4" s="16">
        <v>0.31630000000000003</v>
      </c>
      <c r="BX4" s="16">
        <v>0.31159999999999999</v>
      </c>
      <c r="BY4" s="16">
        <v>0.30690000000000001</v>
      </c>
      <c r="BZ4" s="16">
        <v>0.30230000000000001</v>
      </c>
      <c r="CA4" s="16">
        <v>0.29780000000000001</v>
      </c>
      <c r="CB4" s="16">
        <v>0.29330000000000001</v>
      </c>
      <c r="CC4" s="16">
        <v>0.28889999999999999</v>
      </c>
      <c r="CD4" s="16">
        <v>0.28460000000000002</v>
      </c>
      <c r="CE4" s="16">
        <v>0.28029999999999999</v>
      </c>
      <c r="CF4" s="16">
        <v>0.27610000000000001</v>
      </c>
      <c r="CG4" s="16">
        <v>0.27200000000000002</v>
      </c>
      <c r="CH4" s="16">
        <v>0.26790000000000003</v>
      </c>
      <c r="CI4" s="16">
        <v>0.26390000000000002</v>
      </c>
      <c r="CJ4" s="16">
        <v>0.25990000000000002</v>
      </c>
      <c r="CK4" s="16">
        <v>0.25600000000000001</v>
      </c>
      <c r="CL4" s="16">
        <v>0.25219999999999998</v>
      </c>
      <c r="CM4" s="16">
        <v>0.24840000000000001</v>
      </c>
      <c r="CN4" s="16">
        <v>0.2447</v>
      </c>
      <c r="CO4" s="16">
        <v>0.24099999999999999</v>
      </c>
      <c r="CP4" s="16">
        <v>0.2374</v>
      </c>
      <c r="CQ4" s="16">
        <v>0.23380000000000001</v>
      </c>
      <c r="CR4" s="16">
        <v>0.2303</v>
      </c>
      <c r="CS4" s="16">
        <v>0.22689999999999999</v>
      </c>
      <c r="CT4" s="16">
        <v>0.2235</v>
      </c>
      <c r="CU4" s="16">
        <v>0.22009999999999999</v>
      </c>
      <c r="CV4" s="16">
        <v>0.21679999999999999</v>
      </c>
      <c r="CW4" s="16">
        <v>0.21360000000000001</v>
      </c>
      <c r="CX4" s="16">
        <v>0.2104</v>
      </c>
      <c r="CY4" s="16">
        <v>0.2104</v>
      </c>
      <c r="CZ4" s="16">
        <v>0.2104</v>
      </c>
      <c r="DA4" s="16">
        <v>0.2104</v>
      </c>
      <c r="DB4" s="16">
        <v>0.2104</v>
      </c>
      <c r="DC4" s="16">
        <v>0.2104</v>
      </c>
      <c r="DD4" s="16">
        <v>0.2104</v>
      </c>
      <c r="DE4" s="16">
        <v>0.2104</v>
      </c>
      <c r="DF4" s="16">
        <v>0.2104</v>
      </c>
      <c r="DG4" s="16">
        <v>0.2104</v>
      </c>
      <c r="DH4" s="16">
        <v>0.2104</v>
      </c>
      <c r="DI4" s="16">
        <v>0.2104</v>
      </c>
      <c r="DJ4" s="16">
        <v>0.2104</v>
      </c>
      <c r="DK4" s="16">
        <v>0.2104</v>
      </c>
      <c r="DL4" s="16">
        <v>0.2104</v>
      </c>
      <c r="DM4" s="16">
        <v>0.2104</v>
      </c>
      <c r="DN4" s="16">
        <v>0.2104</v>
      </c>
      <c r="DO4" s="16">
        <v>0.2104</v>
      </c>
      <c r="DP4" s="16">
        <v>0.2104</v>
      </c>
      <c r="DQ4" s="16">
        <v>0.2104</v>
      </c>
      <c r="DR4" s="16">
        <v>0.2104</v>
      </c>
      <c r="DS4" s="16">
        <v>0.2104</v>
      </c>
      <c r="DT4" s="16">
        <v>0.2104</v>
      </c>
      <c r="DU4" s="16">
        <v>0.2104</v>
      </c>
      <c r="DV4" s="16">
        <v>0.2104</v>
      </c>
      <c r="DW4" s="16">
        <v>0.2104</v>
      </c>
      <c r="DX4" s="16">
        <v>0.2104</v>
      </c>
      <c r="DY4" s="16">
        <v>0.2104</v>
      </c>
      <c r="DZ4" s="16">
        <v>0.2104</v>
      </c>
      <c r="EA4" s="16">
        <v>0.2104</v>
      </c>
      <c r="EB4" s="16">
        <v>0.2104</v>
      </c>
      <c r="EC4" s="16">
        <v>0.2104</v>
      </c>
      <c r="ED4" s="16">
        <v>0.2104</v>
      </c>
      <c r="EE4" s="16">
        <v>0.2104</v>
      </c>
      <c r="EF4" s="16">
        <v>0.2104</v>
      </c>
      <c r="EG4" s="16">
        <v>0.2104</v>
      </c>
      <c r="EH4" s="16">
        <v>0.2104</v>
      </c>
      <c r="EI4" s="16">
        <v>0.2104</v>
      </c>
      <c r="EJ4" s="16">
        <v>0.2104</v>
      </c>
      <c r="EK4" s="16">
        <v>0.2104</v>
      </c>
      <c r="EL4" s="16">
        <v>0.2104</v>
      </c>
      <c r="EM4" s="16">
        <v>0.2104</v>
      </c>
      <c r="EN4" s="16">
        <v>0.2104</v>
      </c>
      <c r="EO4" s="16">
        <v>0.2104</v>
      </c>
      <c r="EP4" s="16">
        <v>0.2104</v>
      </c>
      <c r="EQ4" s="16">
        <v>0.2104</v>
      </c>
      <c r="ER4" s="16">
        <v>0.2104</v>
      </c>
      <c r="ES4" s="16">
        <v>0.2104</v>
      </c>
      <c r="ET4" s="16">
        <v>0.2104</v>
      </c>
      <c r="EU4" s="16">
        <v>0.2104</v>
      </c>
      <c r="EV4" s="16">
        <v>0.2104</v>
      </c>
      <c r="EW4" s="16">
        <v>0.2104</v>
      </c>
      <c r="EX4" s="16">
        <v>0.2104</v>
      </c>
      <c r="EY4" s="16">
        <v>0.2104</v>
      </c>
      <c r="EZ4" s="16">
        <v>0.2104</v>
      </c>
      <c r="FA4" s="16">
        <v>0.2104</v>
      </c>
      <c r="FB4" s="16">
        <v>0.2104</v>
      </c>
      <c r="FC4" s="16">
        <v>0.2104</v>
      </c>
      <c r="FD4" s="16">
        <v>0.2104</v>
      </c>
      <c r="FE4" s="16">
        <v>0.2104</v>
      </c>
      <c r="FF4" s="16">
        <v>0.2104</v>
      </c>
      <c r="FG4" s="16">
        <v>0.2104</v>
      </c>
      <c r="FH4" s="16">
        <v>0.2104</v>
      </c>
      <c r="FI4" s="16">
        <v>0.2104</v>
      </c>
      <c r="FJ4" s="16">
        <v>0.2104</v>
      </c>
      <c r="FK4" s="16">
        <v>0.2104</v>
      </c>
      <c r="FL4" s="16">
        <v>0.2104</v>
      </c>
      <c r="FM4" s="16">
        <v>0.2104</v>
      </c>
      <c r="FN4" s="16">
        <v>0.2104</v>
      </c>
      <c r="FO4" s="16">
        <v>0.2104</v>
      </c>
      <c r="FP4" s="16">
        <v>0.2104</v>
      </c>
      <c r="FQ4" s="16">
        <v>0.2104</v>
      </c>
      <c r="FR4" s="16">
        <v>0.2104</v>
      </c>
      <c r="FS4" s="16">
        <v>0.2104</v>
      </c>
      <c r="FT4" s="16">
        <v>0.2104</v>
      </c>
      <c r="FU4" s="16">
        <v>0.2104</v>
      </c>
      <c r="FV4" s="16">
        <v>0.2104</v>
      </c>
      <c r="FW4" s="16">
        <v>0.2104</v>
      </c>
      <c r="FX4" s="16">
        <v>0.2104</v>
      </c>
      <c r="FY4" s="16">
        <v>0.2104</v>
      </c>
      <c r="FZ4" s="16">
        <v>0.2104</v>
      </c>
      <c r="GA4" s="16">
        <v>0.2104</v>
      </c>
      <c r="GB4" s="16">
        <v>0.2104</v>
      </c>
      <c r="GC4" s="16">
        <v>0.2104</v>
      </c>
      <c r="GD4" s="16">
        <v>0.2104</v>
      </c>
      <c r="GE4" s="16">
        <v>0.2104</v>
      </c>
      <c r="GF4" s="16">
        <v>0.2104</v>
      </c>
      <c r="GG4" s="16">
        <v>0.2104</v>
      </c>
      <c r="GH4" s="16">
        <v>0.2104</v>
      </c>
      <c r="GI4" s="16">
        <v>0.2104</v>
      </c>
      <c r="GJ4" s="16">
        <v>0.2104</v>
      </c>
      <c r="GK4" s="16">
        <v>0.2104</v>
      </c>
      <c r="GL4" s="16">
        <v>0.2104</v>
      </c>
      <c r="GM4" s="16">
        <v>0.2104</v>
      </c>
      <c r="GN4" s="16">
        <v>0.2104</v>
      </c>
      <c r="GO4" s="16">
        <v>0.2104</v>
      </c>
      <c r="GP4" s="16">
        <v>0.2104</v>
      </c>
      <c r="GQ4" s="16">
        <v>0.2104</v>
      </c>
    </row>
    <row r="5" spans="1:199" x14ac:dyDescent="0.2">
      <c r="A5" s="16">
        <v>4</v>
      </c>
      <c r="B5" s="16">
        <v>1</v>
      </c>
      <c r="C5" s="16">
        <v>1</v>
      </c>
      <c r="D5" s="16">
        <v>1</v>
      </c>
      <c r="E5" s="16">
        <v>1</v>
      </c>
      <c r="F5" s="16">
        <v>0.98019999999999996</v>
      </c>
      <c r="G5" s="16">
        <v>1.0569999999999999</v>
      </c>
      <c r="H5" s="16">
        <v>1.0362</v>
      </c>
      <c r="I5" s="16">
        <v>0.97889999999999999</v>
      </c>
      <c r="J5" s="16">
        <v>0.9415</v>
      </c>
      <c r="K5" s="16">
        <v>0.9052</v>
      </c>
      <c r="L5" s="16">
        <v>0.87</v>
      </c>
      <c r="M5" s="16">
        <v>0.8528</v>
      </c>
      <c r="N5" s="16">
        <v>0.83599999999999997</v>
      </c>
      <c r="O5" s="16">
        <v>0.8196</v>
      </c>
      <c r="P5" s="16">
        <v>0.8034</v>
      </c>
      <c r="Q5" s="16">
        <v>0.78759999999999997</v>
      </c>
      <c r="R5" s="16">
        <v>0.77210000000000001</v>
      </c>
      <c r="S5" s="16">
        <v>0.75690000000000002</v>
      </c>
      <c r="T5" s="16">
        <v>0.74199999999999999</v>
      </c>
      <c r="U5" s="16">
        <v>0.72750000000000004</v>
      </c>
      <c r="V5" s="16">
        <v>0.71350000000000002</v>
      </c>
      <c r="W5" s="16">
        <v>0.70009999999999994</v>
      </c>
      <c r="X5" s="16">
        <v>0.6875</v>
      </c>
      <c r="Y5" s="16">
        <v>0.67549999999999999</v>
      </c>
      <c r="Z5" s="16">
        <v>0.6643</v>
      </c>
      <c r="AA5" s="16">
        <v>0.65369999999999995</v>
      </c>
      <c r="AB5" s="16">
        <v>0.64359999999999995</v>
      </c>
      <c r="AC5" s="16">
        <v>0.63390000000000002</v>
      </c>
      <c r="AD5" s="16">
        <v>0.62439999999999996</v>
      </c>
      <c r="AE5" s="16">
        <v>0.61499999999999999</v>
      </c>
      <c r="AF5" s="16">
        <v>0.60580000000000001</v>
      </c>
      <c r="AG5" s="16">
        <v>0.59670000000000001</v>
      </c>
      <c r="AH5" s="16">
        <v>0.58779999999999999</v>
      </c>
      <c r="AI5" s="16">
        <v>0.57899999999999996</v>
      </c>
      <c r="AJ5" s="16">
        <v>0.57030000000000003</v>
      </c>
      <c r="AK5" s="16">
        <v>0.56169999999999998</v>
      </c>
      <c r="AL5" s="16">
        <v>0.55330000000000001</v>
      </c>
      <c r="AM5" s="16">
        <v>0.54500000000000004</v>
      </c>
      <c r="AN5" s="16">
        <v>0.53680000000000005</v>
      </c>
      <c r="AO5" s="16">
        <v>0.52880000000000005</v>
      </c>
      <c r="AP5" s="16">
        <v>0.52080000000000004</v>
      </c>
      <c r="AQ5" s="16">
        <v>0.51300000000000001</v>
      </c>
      <c r="AR5" s="16">
        <v>0.50529999999999997</v>
      </c>
      <c r="AS5" s="16">
        <v>0.49780000000000002</v>
      </c>
      <c r="AT5" s="16">
        <v>0.49030000000000001</v>
      </c>
      <c r="AU5" s="16">
        <v>0.4829</v>
      </c>
      <c r="AV5" s="16">
        <v>0.47570000000000001</v>
      </c>
      <c r="AW5" s="16">
        <v>0.46860000000000002</v>
      </c>
      <c r="AX5" s="16">
        <v>0.46150000000000002</v>
      </c>
      <c r="AY5" s="16">
        <v>0.4546</v>
      </c>
      <c r="AZ5" s="16">
        <v>0.44779999999999998</v>
      </c>
      <c r="BA5" s="16">
        <v>0.44109999999999999</v>
      </c>
      <c r="BB5" s="16">
        <v>0.4345</v>
      </c>
      <c r="BC5" s="16">
        <v>0.42799999999999999</v>
      </c>
      <c r="BD5" s="16">
        <v>0.42149999999999999</v>
      </c>
      <c r="BE5" s="16">
        <v>0.41520000000000001</v>
      </c>
      <c r="BF5" s="16">
        <v>0.40899999999999997</v>
      </c>
      <c r="BG5" s="16">
        <v>0.40289999999999998</v>
      </c>
      <c r="BH5" s="16">
        <v>0.39679999999999999</v>
      </c>
      <c r="BI5" s="16">
        <v>0.39090000000000003</v>
      </c>
      <c r="BJ5" s="16">
        <v>0.38500000000000001</v>
      </c>
      <c r="BK5" s="16">
        <v>0.37919999999999998</v>
      </c>
      <c r="BL5" s="16">
        <v>0.3735</v>
      </c>
      <c r="BM5" s="16">
        <v>0.3679</v>
      </c>
      <c r="BN5" s="16">
        <v>0.3624</v>
      </c>
      <c r="BO5" s="16">
        <v>0.35699999999999998</v>
      </c>
      <c r="BP5" s="16">
        <v>0.35160000000000002</v>
      </c>
      <c r="BQ5" s="16">
        <v>0.34639999999999999</v>
      </c>
      <c r="BR5" s="16">
        <v>0.3412</v>
      </c>
      <c r="BS5" s="16">
        <v>0.33600000000000002</v>
      </c>
      <c r="BT5" s="16">
        <v>0.33100000000000002</v>
      </c>
      <c r="BU5" s="16">
        <v>0.32600000000000001</v>
      </c>
      <c r="BV5" s="16">
        <v>0.32119999999999999</v>
      </c>
      <c r="BW5" s="16">
        <v>0.31630000000000003</v>
      </c>
      <c r="BX5" s="16">
        <v>0.31159999999999999</v>
      </c>
      <c r="BY5" s="16">
        <v>0.30690000000000001</v>
      </c>
      <c r="BZ5" s="16">
        <v>0.30230000000000001</v>
      </c>
      <c r="CA5" s="16">
        <v>0.29780000000000001</v>
      </c>
      <c r="CB5" s="16">
        <v>0.29330000000000001</v>
      </c>
      <c r="CC5" s="16">
        <v>0.28889999999999999</v>
      </c>
      <c r="CD5" s="16">
        <v>0.28460000000000002</v>
      </c>
      <c r="CE5" s="16">
        <v>0.28029999999999999</v>
      </c>
      <c r="CF5" s="16">
        <v>0.27610000000000001</v>
      </c>
      <c r="CG5" s="16">
        <v>0.27200000000000002</v>
      </c>
      <c r="CH5" s="16">
        <v>0.26790000000000003</v>
      </c>
      <c r="CI5" s="16">
        <v>0.26390000000000002</v>
      </c>
      <c r="CJ5" s="16">
        <v>0.25990000000000002</v>
      </c>
      <c r="CK5" s="16">
        <v>0.25600000000000001</v>
      </c>
      <c r="CL5" s="16">
        <v>0.25219999999999998</v>
      </c>
      <c r="CM5" s="16">
        <v>0.24840000000000001</v>
      </c>
      <c r="CN5" s="16">
        <v>0.2447</v>
      </c>
      <c r="CO5" s="16">
        <v>0.24099999999999999</v>
      </c>
      <c r="CP5" s="16">
        <v>0.2374</v>
      </c>
      <c r="CQ5" s="16">
        <v>0.23380000000000001</v>
      </c>
      <c r="CR5" s="16">
        <v>0.2303</v>
      </c>
      <c r="CS5" s="16">
        <v>0.22689999999999999</v>
      </c>
      <c r="CT5" s="16">
        <v>0.2235</v>
      </c>
      <c r="CU5" s="16">
        <v>0.22009999999999999</v>
      </c>
      <c r="CV5" s="16">
        <v>0.21679999999999999</v>
      </c>
      <c r="CW5" s="16">
        <v>0.21360000000000001</v>
      </c>
      <c r="CX5" s="16">
        <v>0.2104</v>
      </c>
      <c r="CY5" s="16">
        <v>0.2104</v>
      </c>
      <c r="CZ5" s="16">
        <v>0.2104</v>
      </c>
      <c r="DA5" s="16">
        <v>0.2104</v>
      </c>
      <c r="DB5" s="16">
        <v>0.2104</v>
      </c>
      <c r="DC5" s="16">
        <v>0.2104</v>
      </c>
      <c r="DD5" s="16">
        <v>0.2104</v>
      </c>
      <c r="DE5" s="16">
        <v>0.2104</v>
      </c>
      <c r="DF5" s="16">
        <v>0.2104</v>
      </c>
      <c r="DG5" s="16">
        <v>0.2104</v>
      </c>
      <c r="DH5" s="16">
        <v>0.2104</v>
      </c>
      <c r="DI5" s="16">
        <v>0.2104</v>
      </c>
      <c r="DJ5" s="16">
        <v>0.2104</v>
      </c>
      <c r="DK5" s="16">
        <v>0.2104</v>
      </c>
      <c r="DL5" s="16">
        <v>0.2104</v>
      </c>
      <c r="DM5" s="16">
        <v>0.2104</v>
      </c>
      <c r="DN5" s="16">
        <v>0.2104</v>
      </c>
      <c r="DO5" s="16">
        <v>0.2104</v>
      </c>
      <c r="DP5" s="16">
        <v>0.2104</v>
      </c>
      <c r="DQ5" s="16">
        <v>0.2104</v>
      </c>
      <c r="DR5" s="16">
        <v>0.2104</v>
      </c>
      <c r="DS5" s="16">
        <v>0.2104</v>
      </c>
      <c r="DT5" s="16">
        <v>0.2104</v>
      </c>
      <c r="DU5" s="16">
        <v>0.2104</v>
      </c>
      <c r="DV5" s="16">
        <v>0.2104</v>
      </c>
      <c r="DW5" s="16">
        <v>0.2104</v>
      </c>
      <c r="DX5" s="16">
        <v>0.2104</v>
      </c>
      <c r="DY5" s="16">
        <v>0.2104</v>
      </c>
      <c r="DZ5" s="16">
        <v>0.2104</v>
      </c>
      <c r="EA5" s="16">
        <v>0.2104</v>
      </c>
      <c r="EB5" s="16">
        <v>0.2104</v>
      </c>
      <c r="EC5" s="16">
        <v>0.2104</v>
      </c>
      <c r="ED5" s="16">
        <v>0.2104</v>
      </c>
      <c r="EE5" s="16">
        <v>0.2104</v>
      </c>
      <c r="EF5" s="16">
        <v>0.2104</v>
      </c>
      <c r="EG5" s="16">
        <v>0.2104</v>
      </c>
      <c r="EH5" s="16">
        <v>0.2104</v>
      </c>
      <c r="EI5" s="16">
        <v>0.2104</v>
      </c>
      <c r="EJ5" s="16">
        <v>0.2104</v>
      </c>
      <c r="EK5" s="16">
        <v>0.2104</v>
      </c>
      <c r="EL5" s="16">
        <v>0.2104</v>
      </c>
      <c r="EM5" s="16">
        <v>0.2104</v>
      </c>
      <c r="EN5" s="16">
        <v>0.2104</v>
      </c>
      <c r="EO5" s="16">
        <v>0.2104</v>
      </c>
      <c r="EP5" s="16">
        <v>0.2104</v>
      </c>
      <c r="EQ5" s="16">
        <v>0.2104</v>
      </c>
      <c r="ER5" s="16">
        <v>0.2104</v>
      </c>
      <c r="ES5" s="16">
        <v>0.2104</v>
      </c>
      <c r="ET5" s="16">
        <v>0.2104</v>
      </c>
      <c r="EU5" s="16">
        <v>0.2104</v>
      </c>
      <c r="EV5" s="16">
        <v>0.2104</v>
      </c>
      <c r="EW5" s="16">
        <v>0.2104</v>
      </c>
      <c r="EX5" s="16">
        <v>0.2104</v>
      </c>
      <c r="EY5" s="16">
        <v>0.2104</v>
      </c>
      <c r="EZ5" s="16">
        <v>0.2104</v>
      </c>
      <c r="FA5" s="16">
        <v>0.2104</v>
      </c>
      <c r="FB5" s="16">
        <v>0.2104</v>
      </c>
      <c r="FC5" s="16">
        <v>0.2104</v>
      </c>
      <c r="FD5" s="16">
        <v>0.2104</v>
      </c>
      <c r="FE5" s="16">
        <v>0.2104</v>
      </c>
      <c r="FF5" s="16">
        <v>0.2104</v>
      </c>
      <c r="FG5" s="16">
        <v>0.2104</v>
      </c>
      <c r="FH5" s="16">
        <v>0.2104</v>
      </c>
      <c r="FI5" s="16">
        <v>0.2104</v>
      </c>
      <c r="FJ5" s="16">
        <v>0.2104</v>
      </c>
      <c r="FK5" s="16">
        <v>0.2104</v>
      </c>
      <c r="FL5" s="16">
        <v>0.2104</v>
      </c>
      <c r="FM5" s="16">
        <v>0.2104</v>
      </c>
      <c r="FN5" s="16">
        <v>0.2104</v>
      </c>
      <c r="FO5" s="16">
        <v>0.2104</v>
      </c>
      <c r="FP5" s="16">
        <v>0.2104</v>
      </c>
      <c r="FQ5" s="16">
        <v>0.2104</v>
      </c>
      <c r="FR5" s="16">
        <v>0.2104</v>
      </c>
      <c r="FS5" s="16">
        <v>0.2104</v>
      </c>
      <c r="FT5" s="16">
        <v>0.2104</v>
      </c>
      <c r="FU5" s="16">
        <v>0.2104</v>
      </c>
      <c r="FV5" s="16">
        <v>0.2104</v>
      </c>
      <c r="FW5" s="16">
        <v>0.2104</v>
      </c>
      <c r="FX5" s="16">
        <v>0.2104</v>
      </c>
      <c r="FY5" s="16">
        <v>0.2104</v>
      </c>
      <c r="FZ5" s="16">
        <v>0.2104</v>
      </c>
      <c r="GA5" s="16">
        <v>0.2104</v>
      </c>
      <c r="GB5" s="16">
        <v>0.2104</v>
      </c>
      <c r="GC5" s="16">
        <v>0.2104</v>
      </c>
      <c r="GD5" s="16">
        <v>0.2104</v>
      </c>
      <c r="GE5" s="16">
        <v>0.2104</v>
      </c>
      <c r="GF5" s="16">
        <v>0.2104</v>
      </c>
      <c r="GG5" s="16">
        <v>0.2104</v>
      </c>
      <c r="GH5" s="16">
        <v>0.2104</v>
      </c>
      <c r="GI5" s="16">
        <v>0.2104</v>
      </c>
      <c r="GJ5" s="16">
        <v>0.2104</v>
      </c>
      <c r="GK5" s="16">
        <v>0.2104</v>
      </c>
      <c r="GL5" s="16">
        <v>0.2104</v>
      </c>
      <c r="GM5" s="16">
        <v>0.2104</v>
      </c>
      <c r="GN5" s="16">
        <v>0.2104</v>
      </c>
      <c r="GO5" s="16">
        <v>0.2104</v>
      </c>
      <c r="GP5" s="16">
        <v>0.2104</v>
      </c>
      <c r="GQ5" s="16">
        <v>0.2104</v>
      </c>
    </row>
    <row r="6" spans="1:199" x14ac:dyDescent="0.2">
      <c r="A6" s="16">
        <v>5</v>
      </c>
      <c r="B6" s="16">
        <v>1</v>
      </c>
      <c r="C6" s="16">
        <v>1</v>
      </c>
      <c r="D6" s="16">
        <v>1</v>
      </c>
      <c r="E6" s="16">
        <v>1</v>
      </c>
      <c r="F6" s="16">
        <v>0.98019999999999996</v>
      </c>
      <c r="G6" s="16">
        <v>1.0569999999999999</v>
      </c>
      <c r="H6" s="16">
        <v>1.0362</v>
      </c>
      <c r="I6" s="16">
        <v>0.97889999999999999</v>
      </c>
      <c r="J6" s="16">
        <v>0.9415</v>
      </c>
      <c r="K6" s="16">
        <v>0.9052</v>
      </c>
      <c r="L6" s="16">
        <v>0.87</v>
      </c>
      <c r="M6" s="16">
        <v>0.8528</v>
      </c>
      <c r="N6" s="16">
        <v>0.83599999999999997</v>
      </c>
      <c r="O6" s="16">
        <v>0.8196</v>
      </c>
      <c r="P6" s="16">
        <v>0.8034</v>
      </c>
      <c r="Q6" s="16">
        <v>0.78759999999999997</v>
      </c>
      <c r="R6" s="16">
        <v>0.77210000000000001</v>
      </c>
      <c r="S6" s="16">
        <v>0.75690000000000002</v>
      </c>
      <c r="T6" s="16">
        <v>0.74199999999999999</v>
      </c>
      <c r="U6" s="16">
        <v>0.72750000000000004</v>
      </c>
      <c r="V6" s="16">
        <v>0.71350000000000002</v>
      </c>
      <c r="W6" s="16">
        <v>0.70009999999999994</v>
      </c>
      <c r="X6" s="16">
        <v>0.6875</v>
      </c>
      <c r="Y6" s="16">
        <v>0.67549999999999999</v>
      </c>
      <c r="Z6" s="16">
        <v>0.6643</v>
      </c>
      <c r="AA6" s="16">
        <v>0.65369999999999995</v>
      </c>
      <c r="AB6" s="16">
        <v>0.64359999999999995</v>
      </c>
      <c r="AC6" s="16">
        <v>0.63390000000000002</v>
      </c>
      <c r="AD6" s="16">
        <v>0.62439999999999996</v>
      </c>
      <c r="AE6" s="16">
        <v>0.61499999999999999</v>
      </c>
      <c r="AF6" s="16">
        <v>0.60580000000000001</v>
      </c>
      <c r="AG6" s="16">
        <v>0.59670000000000001</v>
      </c>
      <c r="AH6" s="16">
        <v>0.58779999999999999</v>
      </c>
      <c r="AI6" s="16">
        <v>0.57899999999999996</v>
      </c>
      <c r="AJ6" s="16">
        <v>0.57030000000000003</v>
      </c>
      <c r="AK6" s="16">
        <v>0.56169999999999998</v>
      </c>
      <c r="AL6" s="16">
        <v>0.55330000000000001</v>
      </c>
      <c r="AM6" s="16">
        <v>0.54500000000000004</v>
      </c>
      <c r="AN6" s="16">
        <v>0.53680000000000005</v>
      </c>
      <c r="AO6" s="16">
        <v>0.52880000000000005</v>
      </c>
      <c r="AP6" s="16">
        <v>0.52080000000000004</v>
      </c>
      <c r="AQ6" s="16">
        <v>0.51300000000000001</v>
      </c>
      <c r="AR6" s="16">
        <v>0.50529999999999997</v>
      </c>
      <c r="AS6" s="16">
        <v>0.49780000000000002</v>
      </c>
      <c r="AT6" s="16">
        <v>0.49030000000000001</v>
      </c>
      <c r="AU6" s="16">
        <v>0.4829</v>
      </c>
      <c r="AV6" s="16">
        <v>0.47570000000000001</v>
      </c>
      <c r="AW6" s="16">
        <v>0.46860000000000002</v>
      </c>
      <c r="AX6" s="16">
        <v>0.46150000000000002</v>
      </c>
      <c r="AY6" s="16">
        <v>0.4546</v>
      </c>
      <c r="AZ6" s="16">
        <v>0.44779999999999998</v>
      </c>
      <c r="BA6" s="16">
        <v>0.44109999999999999</v>
      </c>
      <c r="BB6" s="16">
        <v>0.4345</v>
      </c>
      <c r="BC6" s="16">
        <v>0.42799999999999999</v>
      </c>
      <c r="BD6" s="16">
        <v>0.42149999999999999</v>
      </c>
      <c r="BE6" s="16">
        <v>0.41520000000000001</v>
      </c>
      <c r="BF6" s="16">
        <v>0.40899999999999997</v>
      </c>
      <c r="BG6" s="16">
        <v>0.40289999999999998</v>
      </c>
      <c r="BH6" s="16">
        <v>0.39679999999999999</v>
      </c>
      <c r="BI6" s="16">
        <v>0.39090000000000003</v>
      </c>
      <c r="BJ6" s="16">
        <v>0.38500000000000001</v>
      </c>
      <c r="BK6" s="16">
        <v>0.37919999999999998</v>
      </c>
      <c r="BL6" s="16">
        <v>0.3735</v>
      </c>
      <c r="BM6" s="16">
        <v>0.3679</v>
      </c>
      <c r="BN6" s="16">
        <v>0.3624</v>
      </c>
      <c r="BO6" s="16">
        <v>0.35699999999999998</v>
      </c>
      <c r="BP6" s="16">
        <v>0.35160000000000002</v>
      </c>
      <c r="BQ6" s="16">
        <v>0.34639999999999999</v>
      </c>
      <c r="BR6" s="16">
        <v>0.3412</v>
      </c>
      <c r="BS6" s="16">
        <v>0.33600000000000002</v>
      </c>
      <c r="BT6" s="16">
        <v>0.33100000000000002</v>
      </c>
      <c r="BU6" s="16">
        <v>0.32600000000000001</v>
      </c>
      <c r="BV6" s="16">
        <v>0.32119999999999999</v>
      </c>
      <c r="BW6" s="16">
        <v>0.31630000000000003</v>
      </c>
      <c r="BX6" s="16">
        <v>0.31159999999999999</v>
      </c>
      <c r="BY6" s="16">
        <v>0.30690000000000001</v>
      </c>
      <c r="BZ6" s="16">
        <v>0.30230000000000001</v>
      </c>
      <c r="CA6" s="16">
        <v>0.29780000000000001</v>
      </c>
      <c r="CB6" s="16">
        <v>0.29330000000000001</v>
      </c>
      <c r="CC6" s="16">
        <v>0.28889999999999999</v>
      </c>
      <c r="CD6" s="16">
        <v>0.28460000000000002</v>
      </c>
      <c r="CE6" s="16">
        <v>0.28029999999999999</v>
      </c>
      <c r="CF6" s="16">
        <v>0.27610000000000001</v>
      </c>
      <c r="CG6" s="16">
        <v>0.27200000000000002</v>
      </c>
      <c r="CH6" s="16">
        <v>0.26790000000000003</v>
      </c>
      <c r="CI6" s="16">
        <v>0.26390000000000002</v>
      </c>
      <c r="CJ6" s="16">
        <v>0.25990000000000002</v>
      </c>
      <c r="CK6" s="16">
        <v>0.25600000000000001</v>
      </c>
      <c r="CL6" s="16">
        <v>0.25219999999999998</v>
      </c>
      <c r="CM6" s="16">
        <v>0.24840000000000001</v>
      </c>
      <c r="CN6" s="16">
        <v>0.2447</v>
      </c>
      <c r="CO6" s="16">
        <v>0.24099999999999999</v>
      </c>
      <c r="CP6" s="16">
        <v>0.2374</v>
      </c>
      <c r="CQ6" s="16">
        <v>0.23380000000000001</v>
      </c>
      <c r="CR6" s="16">
        <v>0.2303</v>
      </c>
      <c r="CS6" s="16">
        <v>0.22689999999999999</v>
      </c>
      <c r="CT6" s="16">
        <v>0.2235</v>
      </c>
      <c r="CU6" s="16">
        <v>0.22009999999999999</v>
      </c>
      <c r="CV6" s="16">
        <v>0.21679999999999999</v>
      </c>
      <c r="CW6" s="16">
        <v>0.21360000000000001</v>
      </c>
      <c r="CX6" s="16">
        <v>0.2104</v>
      </c>
      <c r="CY6" s="16">
        <v>0.2104</v>
      </c>
      <c r="CZ6" s="16">
        <v>0.2104</v>
      </c>
      <c r="DA6" s="16">
        <v>0.2104</v>
      </c>
      <c r="DB6" s="16">
        <v>0.2104</v>
      </c>
      <c r="DC6" s="16">
        <v>0.2104</v>
      </c>
      <c r="DD6" s="16">
        <v>0.2104</v>
      </c>
      <c r="DE6" s="16">
        <v>0.2104</v>
      </c>
      <c r="DF6" s="16">
        <v>0.2104</v>
      </c>
      <c r="DG6" s="16">
        <v>0.2104</v>
      </c>
      <c r="DH6" s="16">
        <v>0.2104</v>
      </c>
      <c r="DI6" s="16">
        <v>0.2104</v>
      </c>
      <c r="DJ6" s="16">
        <v>0.2104</v>
      </c>
      <c r="DK6" s="16">
        <v>0.2104</v>
      </c>
      <c r="DL6" s="16">
        <v>0.2104</v>
      </c>
      <c r="DM6" s="16">
        <v>0.2104</v>
      </c>
      <c r="DN6" s="16">
        <v>0.2104</v>
      </c>
      <c r="DO6" s="16">
        <v>0.2104</v>
      </c>
      <c r="DP6" s="16">
        <v>0.2104</v>
      </c>
      <c r="DQ6" s="16">
        <v>0.2104</v>
      </c>
      <c r="DR6" s="16">
        <v>0.2104</v>
      </c>
      <c r="DS6" s="16">
        <v>0.2104</v>
      </c>
      <c r="DT6" s="16">
        <v>0.2104</v>
      </c>
      <c r="DU6" s="16">
        <v>0.2104</v>
      </c>
      <c r="DV6" s="16">
        <v>0.2104</v>
      </c>
      <c r="DW6" s="16">
        <v>0.2104</v>
      </c>
      <c r="DX6" s="16">
        <v>0.2104</v>
      </c>
      <c r="DY6" s="16">
        <v>0.2104</v>
      </c>
      <c r="DZ6" s="16">
        <v>0.2104</v>
      </c>
      <c r="EA6" s="16">
        <v>0.2104</v>
      </c>
      <c r="EB6" s="16">
        <v>0.2104</v>
      </c>
      <c r="EC6" s="16">
        <v>0.2104</v>
      </c>
      <c r="ED6" s="16">
        <v>0.2104</v>
      </c>
      <c r="EE6" s="16">
        <v>0.2104</v>
      </c>
      <c r="EF6" s="16">
        <v>0.2104</v>
      </c>
      <c r="EG6" s="16">
        <v>0.2104</v>
      </c>
      <c r="EH6" s="16">
        <v>0.2104</v>
      </c>
      <c r="EI6" s="16">
        <v>0.2104</v>
      </c>
      <c r="EJ6" s="16">
        <v>0.2104</v>
      </c>
      <c r="EK6" s="16">
        <v>0.2104</v>
      </c>
      <c r="EL6" s="16">
        <v>0.2104</v>
      </c>
      <c r="EM6" s="16">
        <v>0.2104</v>
      </c>
      <c r="EN6" s="16">
        <v>0.2104</v>
      </c>
      <c r="EO6" s="16">
        <v>0.2104</v>
      </c>
      <c r="EP6" s="16">
        <v>0.2104</v>
      </c>
      <c r="EQ6" s="16">
        <v>0.2104</v>
      </c>
      <c r="ER6" s="16">
        <v>0.2104</v>
      </c>
      <c r="ES6" s="16">
        <v>0.2104</v>
      </c>
      <c r="ET6" s="16">
        <v>0.2104</v>
      </c>
      <c r="EU6" s="16">
        <v>0.2104</v>
      </c>
      <c r="EV6" s="16">
        <v>0.2104</v>
      </c>
      <c r="EW6" s="16">
        <v>0.2104</v>
      </c>
      <c r="EX6" s="16">
        <v>0.2104</v>
      </c>
      <c r="EY6" s="16">
        <v>0.2104</v>
      </c>
      <c r="EZ6" s="16">
        <v>0.2104</v>
      </c>
      <c r="FA6" s="16">
        <v>0.2104</v>
      </c>
      <c r="FB6" s="16">
        <v>0.2104</v>
      </c>
      <c r="FC6" s="16">
        <v>0.2104</v>
      </c>
      <c r="FD6" s="16">
        <v>0.2104</v>
      </c>
      <c r="FE6" s="16">
        <v>0.2104</v>
      </c>
      <c r="FF6" s="16">
        <v>0.2104</v>
      </c>
      <c r="FG6" s="16">
        <v>0.2104</v>
      </c>
      <c r="FH6" s="16">
        <v>0.2104</v>
      </c>
      <c r="FI6" s="16">
        <v>0.2104</v>
      </c>
      <c r="FJ6" s="16">
        <v>0.2104</v>
      </c>
      <c r="FK6" s="16">
        <v>0.2104</v>
      </c>
      <c r="FL6" s="16">
        <v>0.2104</v>
      </c>
      <c r="FM6" s="16">
        <v>0.2104</v>
      </c>
      <c r="FN6" s="16">
        <v>0.2104</v>
      </c>
      <c r="FO6" s="16">
        <v>0.2104</v>
      </c>
      <c r="FP6" s="16">
        <v>0.2104</v>
      </c>
      <c r="FQ6" s="16">
        <v>0.2104</v>
      </c>
      <c r="FR6" s="16">
        <v>0.2104</v>
      </c>
      <c r="FS6" s="16">
        <v>0.2104</v>
      </c>
      <c r="FT6" s="16">
        <v>0.2104</v>
      </c>
      <c r="FU6" s="16">
        <v>0.2104</v>
      </c>
      <c r="FV6" s="16">
        <v>0.2104</v>
      </c>
      <c r="FW6" s="16">
        <v>0.2104</v>
      </c>
      <c r="FX6" s="16">
        <v>0.2104</v>
      </c>
      <c r="FY6" s="16">
        <v>0.2104</v>
      </c>
      <c r="FZ6" s="16">
        <v>0.2104</v>
      </c>
      <c r="GA6" s="16">
        <v>0.2104</v>
      </c>
      <c r="GB6" s="16">
        <v>0.2104</v>
      </c>
      <c r="GC6" s="16">
        <v>0.2104</v>
      </c>
      <c r="GD6" s="16">
        <v>0.2104</v>
      </c>
      <c r="GE6" s="16">
        <v>0.2104</v>
      </c>
      <c r="GF6" s="16">
        <v>0.2104</v>
      </c>
      <c r="GG6" s="16">
        <v>0.2104</v>
      </c>
      <c r="GH6" s="16">
        <v>0.2104</v>
      </c>
      <c r="GI6" s="16">
        <v>0.2104</v>
      </c>
      <c r="GJ6" s="16">
        <v>0.2104</v>
      </c>
      <c r="GK6" s="16">
        <v>0.2104</v>
      </c>
      <c r="GL6" s="16">
        <v>0.2104</v>
      </c>
      <c r="GM6" s="16">
        <v>0.2104</v>
      </c>
      <c r="GN6" s="16">
        <v>0.2104</v>
      </c>
      <c r="GO6" s="16">
        <v>0.2104</v>
      </c>
      <c r="GP6" s="16">
        <v>0.2104</v>
      </c>
      <c r="GQ6" s="16">
        <v>0.2104</v>
      </c>
    </row>
    <row r="7" spans="1:199" x14ac:dyDescent="0.2">
      <c r="A7" s="16">
        <v>6</v>
      </c>
      <c r="B7" s="16">
        <v>1</v>
      </c>
      <c r="C7" s="16">
        <v>1</v>
      </c>
      <c r="D7" s="16">
        <v>1</v>
      </c>
      <c r="E7" s="16">
        <v>1</v>
      </c>
      <c r="F7" s="16">
        <v>0.98019999999999996</v>
      </c>
      <c r="G7" s="16">
        <v>1.0569999999999999</v>
      </c>
      <c r="H7" s="16">
        <v>1.0362</v>
      </c>
      <c r="I7" s="16">
        <v>0.97889999999999999</v>
      </c>
      <c r="J7" s="16">
        <v>0.9415</v>
      </c>
      <c r="K7" s="16">
        <v>0.9052</v>
      </c>
      <c r="L7" s="16">
        <v>0.87</v>
      </c>
      <c r="M7" s="16">
        <v>0.8528</v>
      </c>
      <c r="N7" s="16">
        <v>0.83599999999999997</v>
      </c>
      <c r="O7" s="16">
        <v>0.8196</v>
      </c>
      <c r="P7" s="16">
        <v>0.8034</v>
      </c>
      <c r="Q7" s="16">
        <v>0.78759999999999997</v>
      </c>
      <c r="R7" s="16">
        <v>0.77210000000000001</v>
      </c>
      <c r="S7" s="16">
        <v>0.75690000000000002</v>
      </c>
      <c r="T7" s="16">
        <v>0.74199999999999999</v>
      </c>
      <c r="U7" s="16">
        <v>0.72750000000000004</v>
      </c>
      <c r="V7" s="16">
        <v>0.71350000000000002</v>
      </c>
      <c r="W7" s="16">
        <v>0.70009999999999994</v>
      </c>
      <c r="X7" s="16">
        <v>0.6875</v>
      </c>
      <c r="Y7" s="16">
        <v>0.67549999999999999</v>
      </c>
      <c r="Z7" s="16">
        <v>0.6643</v>
      </c>
      <c r="AA7" s="16">
        <v>0.65369999999999995</v>
      </c>
      <c r="AB7" s="16">
        <v>0.64359999999999995</v>
      </c>
      <c r="AC7" s="16">
        <v>0.63390000000000002</v>
      </c>
      <c r="AD7" s="16">
        <v>0.62439999999999996</v>
      </c>
      <c r="AE7" s="16">
        <v>0.61499999999999999</v>
      </c>
      <c r="AF7" s="16">
        <v>0.60580000000000001</v>
      </c>
      <c r="AG7" s="16">
        <v>0.59670000000000001</v>
      </c>
      <c r="AH7" s="16">
        <v>0.58779999999999999</v>
      </c>
      <c r="AI7" s="16">
        <v>0.57899999999999996</v>
      </c>
      <c r="AJ7" s="16">
        <v>0.57030000000000003</v>
      </c>
      <c r="AK7" s="16">
        <v>0.56169999999999998</v>
      </c>
      <c r="AL7" s="16">
        <v>0.55330000000000001</v>
      </c>
      <c r="AM7" s="16">
        <v>0.54500000000000004</v>
      </c>
      <c r="AN7" s="16">
        <v>0.53680000000000005</v>
      </c>
      <c r="AO7" s="16">
        <v>0.52880000000000005</v>
      </c>
      <c r="AP7" s="16">
        <v>0.52080000000000004</v>
      </c>
      <c r="AQ7" s="16">
        <v>0.51300000000000001</v>
      </c>
      <c r="AR7" s="16">
        <v>0.50529999999999997</v>
      </c>
      <c r="AS7" s="16">
        <v>0.49780000000000002</v>
      </c>
      <c r="AT7" s="16">
        <v>0.49030000000000001</v>
      </c>
      <c r="AU7" s="16">
        <v>0.4829</v>
      </c>
      <c r="AV7" s="16">
        <v>0.47570000000000001</v>
      </c>
      <c r="AW7" s="16">
        <v>0.46860000000000002</v>
      </c>
      <c r="AX7" s="16">
        <v>0.46150000000000002</v>
      </c>
      <c r="AY7" s="16">
        <v>0.4546</v>
      </c>
      <c r="AZ7" s="16">
        <v>0.44779999999999998</v>
      </c>
      <c r="BA7" s="16">
        <v>0.44109999999999999</v>
      </c>
      <c r="BB7" s="16">
        <v>0.4345</v>
      </c>
      <c r="BC7" s="16">
        <v>0.42799999999999999</v>
      </c>
      <c r="BD7" s="16">
        <v>0.42149999999999999</v>
      </c>
      <c r="BE7" s="16">
        <v>0.41520000000000001</v>
      </c>
      <c r="BF7" s="16">
        <v>0.40899999999999997</v>
      </c>
      <c r="BG7" s="16">
        <v>0.40289999999999998</v>
      </c>
      <c r="BH7" s="16">
        <v>0.39679999999999999</v>
      </c>
      <c r="BI7" s="16">
        <v>0.39090000000000003</v>
      </c>
      <c r="BJ7" s="16">
        <v>0.38500000000000001</v>
      </c>
      <c r="BK7" s="16">
        <v>0.37919999999999998</v>
      </c>
      <c r="BL7" s="16">
        <v>0.3735</v>
      </c>
      <c r="BM7" s="16">
        <v>0.3679</v>
      </c>
      <c r="BN7" s="16">
        <v>0.3624</v>
      </c>
      <c r="BO7" s="16">
        <v>0.35699999999999998</v>
      </c>
      <c r="BP7" s="16">
        <v>0.35160000000000002</v>
      </c>
      <c r="BQ7" s="16">
        <v>0.34639999999999999</v>
      </c>
      <c r="BR7" s="16">
        <v>0.3412</v>
      </c>
      <c r="BS7" s="16">
        <v>0.33600000000000002</v>
      </c>
      <c r="BT7" s="16">
        <v>0.33100000000000002</v>
      </c>
      <c r="BU7" s="16">
        <v>0.32600000000000001</v>
      </c>
      <c r="BV7" s="16">
        <v>0.32119999999999999</v>
      </c>
      <c r="BW7" s="16">
        <v>0.31630000000000003</v>
      </c>
      <c r="BX7" s="16">
        <v>0.31159999999999999</v>
      </c>
      <c r="BY7" s="16">
        <v>0.30690000000000001</v>
      </c>
      <c r="BZ7" s="16">
        <v>0.30230000000000001</v>
      </c>
      <c r="CA7" s="16">
        <v>0.29780000000000001</v>
      </c>
      <c r="CB7" s="16">
        <v>0.29330000000000001</v>
      </c>
      <c r="CC7" s="16">
        <v>0.28889999999999999</v>
      </c>
      <c r="CD7" s="16">
        <v>0.28460000000000002</v>
      </c>
      <c r="CE7" s="16">
        <v>0.28029999999999999</v>
      </c>
      <c r="CF7" s="16">
        <v>0.27610000000000001</v>
      </c>
      <c r="CG7" s="16">
        <v>0.27200000000000002</v>
      </c>
      <c r="CH7" s="16">
        <v>0.26790000000000003</v>
      </c>
      <c r="CI7" s="16">
        <v>0.26390000000000002</v>
      </c>
      <c r="CJ7" s="16">
        <v>0.25990000000000002</v>
      </c>
      <c r="CK7" s="16">
        <v>0.25600000000000001</v>
      </c>
      <c r="CL7" s="16">
        <v>0.25219999999999998</v>
      </c>
      <c r="CM7" s="16">
        <v>0.24840000000000001</v>
      </c>
      <c r="CN7" s="16">
        <v>0.2447</v>
      </c>
      <c r="CO7" s="16">
        <v>0.24099999999999999</v>
      </c>
      <c r="CP7" s="16">
        <v>0.2374</v>
      </c>
      <c r="CQ7" s="16">
        <v>0.23380000000000001</v>
      </c>
      <c r="CR7" s="16">
        <v>0.2303</v>
      </c>
      <c r="CS7" s="16">
        <v>0.22689999999999999</v>
      </c>
      <c r="CT7" s="16">
        <v>0.2235</v>
      </c>
      <c r="CU7" s="16">
        <v>0.22009999999999999</v>
      </c>
      <c r="CV7" s="16">
        <v>0.21679999999999999</v>
      </c>
      <c r="CW7" s="16">
        <v>0.21360000000000001</v>
      </c>
      <c r="CX7" s="16">
        <v>0.2104</v>
      </c>
      <c r="CY7" s="16">
        <v>0.2104</v>
      </c>
      <c r="CZ7" s="16">
        <v>0.2104</v>
      </c>
      <c r="DA7" s="16">
        <v>0.2104</v>
      </c>
      <c r="DB7" s="16">
        <v>0.2104</v>
      </c>
      <c r="DC7" s="16">
        <v>0.2104</v>
      </c>
      <c r="DD7" s="16">
        <v>0.2104</v>
      </c>
      <c r="DE7" s="16">
        <v>0.2104</v>
      </c>
      <c r="DF7" s="16">
        <v>0.2104</v>
      </c>
      <c r="DG7" s="16">
        <v>0.2104</v>
      </c>
      <c r="DH7" s="16">
        <v>0.2104</v>
      </c>
      <c r="DI7" s="16">
        <v>0.2104</v>
      </c>
      <c r="DJ7" s="16">
        <v>0.2104</v>
      </c>
      <c r="DK7" s="16">
        <v>0.2104</v>
      </c>
      <c r="DL7" s="16">
        <v>0.2104</v>
      </c>
      <c r="DM7" s="16">
        <v>0.2104</v>
      </c>
      <c r="DN7" s="16">
        <v>0.2104</v>
      </c>
      <c r="DO7" s="16">
        <v>0.2104</v>
      </c>
      <c r="DP7" s="16">
        <v>0.2104</v>
      </c>
      <c r="DQ7" s="16">
        <v>0.2104</v>
      </c>
      <c r="DR7" s="16">
        <v>0.2104</v>
      </c>
      <c r="DS7" s="16">
        <v>0.2104</v>
      </c>
      <c r="DT7" s="16">
        <v>0.2104</v>
      </c>
      <c r="DU7" s="16">
        <v>0.2104</v>
      </c>
      <c r="DV7" s="16">
        <v>0.2104</v>
      </c>
      <c r="DW7" s="16">
        <v>0.2104</v>
      </c>
      <c r="DX7" s="16">
        <v>0.2104</v>
      </c>
      <c r="DY7" s="16">
        <v>0.2104</v>
      </c>
      <c r="DZ7" s="16">
        <v>0.2104</v>
      </c>
      <c r="EA7" s="16">
        <v>0.2104</v>
      </c>
      <c r="EB7" s="16">
        <v>0.2104</v>
      </c>
      <c r="EC7" s="16">
        <v>0.2104</v>
      </c>
      <c r="ED7" s="16">
        <v>0.2104</v>
      </c>
      <c r="EE7" s="16">
        <v>0.2104</v>
      </c>
      <c r="EF7" s="16">
        <v>0.2104</v>
      </c>
      <c r="EG7" s="16">
        <v>0.2104</v>
      </c>
      <c r="EH7" s="16">
        <v>0.2104</v>
      </c>
      <c r="EI7" s="16">
        <v>0.2104</v>
      </c>
      <c r="EJ7" s="16">
        <v>0.2104</v>
      </c>
      <c r="EK7" s="16">
        <v>0.2104</v>
      </c>
      <c r="EL7" s="16">
        <v>0.2104</v>
      </c>
      <c r="EM7" s="16">
        <v>0.2104</v>
      </c>
      <c r="EN7" s="16">
        <v>0.2104</v>
      </c>
      <c r="EO7" s="16">
        <v>0.2104</v>
      </c>
      <c r="EP7" s="16">
        <v>0.2104</v>
      </c>
      <c r="EQ7" s="16">
        <v>0.2104</v>
      </c>
      <c r="ER7" s="16">
        <v>0.2104</v>
      </c>
      <c r="ES7" s="16">
        <v>0.2104</v>
      </c>
      <c r="ET7" s="16">
        <v>0.2104</v>
      </c>
      <c r="EU7" s="16">
        <v>0.2104</v>
      </c>
      <c r="EV7" s="16">
        <v>0.2104</v>
      </c>
      <c r="EW7" s="16">
        <v>0.2104</v>
      </c>
      <c r="EX7" s="16">
        <v>0.2104</v>
      </c>
      <c r="EY7" s="16">
        <v>0.2104</v>
      </c>
      <c r="EZ7" s="16">
        <v>0.2104</v>
      </c>
      <c r="FA7" s="16">
        <v>0.2104</v>
      </c>
      <c r="FB7" s="16">
        <v>0.2104</v>
      </c>
      <c r="FC7" s="16">
        <v>0.2104</v>
      </c>
      <c r="FD7" s="16">
        <v>0.2104</v>
      </c>
      <c r="FE7" s="16">
        <v>0.2104</v>
      </c>
      <c r="FF7" s="16">
        <v>0.2104</v>
      </c>
      <c r="FG7" s="16">
        <v>0.2104</v>
      </c>
      <c r="FH7" s="16">
        <v>0.2104</v>
      </c>
      <c r="FI7" s="16">
        <v>0.2104</v>
      </c>
      <c r="FJ7" s="16">
        <v>0.2104</v>
      </c>
      <c r="FK7" s="16">
        <v>0.2104</v>
      </c>
      <c r="FL7" s="16">
        <v>0.2104</v>
      </c>
      <c r="FM7" s="16">
        <v>0.2104</v>
      </c>
      <c r="FN7" s="16">
        <v>0.2104</v>
      </c>
      <c r="FO7" s="16">
        <v>0.2104</v>
      </c>
      <c r="FP7" s="16">
        <v>0.2104</v>
      </c>
      <c r="FQ7" s="16">
        <v>0.2104</v>
      </c>
      <c r="FR7" s="16">
        <v>0.2104</v>
      </c>
      <c r="FS7" s="16">
        <v>0.2104</v>
      </c>
      <c r="FT7" s="16">
        <v>0.2104</v>
      </c>
      <c r="FU7" s="16">
        <v>0.2104</v>
      </c>
      <c r="FV7" s="16">
        <v>0.2104</v>
      </c>
      <c r="FW7" s="16">
        <v>0.2104</v>
      </c>
      <c r="FX7" s="16">
        <v>0.2104</v>
      </c>
      <c r="FY7" s="16">
        <v>0.2104</v>
      </c>
      <c r="FZ7" s="16">
        <v>0.2104</v>
      </c>
      <c r="GA7" s="16">
        <v>0.2104</v>
      </c>
      <c r="GB7" s="16">
        <v>0.2104</v>
      </c>
      <c r="GC7" s="16">
        <v>0.2104</v>
      </c>
      <c r="GD7" s="16">
        <v>0.2104</v>
      </c>
      <c r="GE7" s="16">
        <v>0.2104</v>
      </c>
      <c r="GF7" s="16">
        <v>0.2104</v>
      </c>
      <c r="GG7" s="16">
        <v>0.2104</v>
      </c>
      <c r="GH7" s="16">
        <v>0.2104</v>
      </c>
      <c r="GI7" s="16">
        <v>0.2104</v>
      </c>
      <c r="GJ7" s="16">
        <v>0.2104</v>
      </c>
      <c r="GK7" s="16">
        <v>0.2104</v>
      </c>
      <c r="GL7" s="16">
        <v>0.2104</v>
      </c>
      <c r="GM7" s="16">
        <v>0.2104</v>
      </c>
      <c r="GN7" s="16">
        <v>0.2104</v>
      </c>
      <c r="GO7" s="16">
        <v>0.2104</v>
      </c>
      <c r="GP7" s="16">
        <v>0.2104</v>
      </c>
      <c r="GQ7" s="16">
        <v>0.2104</v>
      </c>
    </row>
    <row r="8" spans="1:199" x14ac:dyDescent="0.2">
      <c r="A8" s="16">
        <v>7</v>
      </c>
      <c r="B8" s="16">
        <v>1</v>
      </c>
      <c r="C8" s="16">
        <v>1</v>
      </c>
      <c r="D8" s="16">
        <v>1</v>
      </c>
      <c r="E8" s="16">
        <v>1</v>
      </c>
      <c r="F8" s="16">
        <v>0.98019999999999996</v>
      </c>
      <c r="G8" s="16">
        <v>1.0569999999999999</v>
      </c>
      <c r="H8" s="16">
        <v>1.0362</v>
      </c>
      <c r="I8" s="16">
        <v>0.97889999999999999</v>
      </c>
      <c r="J8" s="16">
        <v>0.9415</v>
      </c>
      <c r="K8" s="16">
        <v>0.9052</v>
      </c>
      <c r="L8" s="16">
        <v>0.87</v>
      </c>
      <c r="M8" s="16">
        <v>0.8528</v>
      </c>
      <c r="N8" s="16">
        <v>0.83599999999999997</v>
      </c>
      <c r="O8" s="16">
        <v>0.8196</v>
      </c>
      <c r="P8" s="16">
        <v>0.8034</v>
      </c>
      <c r="Q8" s="16">
        <v>0.78759999999999997</v>
      </c>
      <c r="R8" s="16">
        <v>0.77210000000000001</v>
      </c>
      <c r="S8" s="16">
        <v>0.75690000000000002</v>
      </c>
      <c r="T8" s="16">
        <v>0.74199999999999999</v>
      </c>
      <c r="U8" s="16">
        <v>0.72750000000000004</v>
      </c>
      <c r="V8" s="16">
        <v>0.71350000000000002</v>
      </c>
      <c r="W8" s="16">
        <v>0.70009999999999994</v>
      </c>
      <c r="X8" s="16">
        <v>0.6875</v>
      </c>
      <c r="Y8" s="16">
        <v>0.67549999999999999</v>
      </c>
      <c r="Z8" s="16">
        <v>0.6643</v>
      </c>
      <c r="AA8" s="16">
        <v>0.65369999999999995</v>
      </c>
      <c r="AB8" s="16">
        <v>0.64359999999999995</v>
      </c>
      <c r="AC8" s="16">
        <v>0.63390000000000002</v>
      </c>
      <c r="AD8" s="16">
        <v>0.62439999999999996</v>
      </c>
      <c r="AE8" s="16">
        <v>0.61499999999999999</v>
      </c>
      <c r="AF8" s="16">
        <v>0.60580000000000001</v>
      </c>
      <c r="AG8" s="16">
        <v>0.59670000000000001</v>
      </c>
      <c r="AH8" s="16">
        <v>0.58779999999999999</v>
      </c>
      <c r="AI8" s="16">
        <v>0.57899999999999996</v>
      </c>
      <c r="AJ8" s="16">
        <v>0.57030000000000003</v>
      </c>
      <c r="AK8" s="16">
        <v>0.56169999999999998</v>
      </c>
      <c r="AL8" s="16">
        <v>0.55330000000000001</v>
      </c>
      <c r="AM8" s="16">
        <v>0.54500000000000004</v>
      </c>
      <c r="AN8" s="16">
        <v>0.53680000000000005</v>
      </c>
      <c r="AO8" s="16">
        <v>0.52880000000000005</v>
      </c>
      <c r="AP8" s="16">
        <v>0.52080000000000004</v>
      </c>
      <c r="AQ8" s="16">
        <v>0.51300000000000001</v>
      </c>
      <c r="AR8" s="16">
        <v>0.50529999999999997</v>
      </c>
      <c r="AS8" s="16">
        <v>0.49780000000000002</v>
      </c>
      <c r="AT8" s="16">
        <v>0.49030000000000001</v>
      </c>
      <c r="AU8" s="16">
        <v>0.4829</v>
      </c>
      <c r="AV8" s="16">
        <v>0.47570000000000001</v>
      </c>
      <c r="AW8" s="16">
        <v>0.46860000000000002</v>
      </c>
      <c r="AX8" s="16">
        <v>0.46150000000000002</v>
      </c>
      <c r="AY8" s="16">
        <v>0.4546</v>
      </c>
      <c r="AZ8" s="16">
        <v>0.44779999999999998</v>
      </c>
      <c r="BA8" s="16">
        <v>0.44109999999999999</v>
      </c>
      <c r="BB8" s="16">
        <v>0.4345</v>
      </c>
      <c r="BC8" s="16">
        <v>0.42799999999999999</v>
      </c>
      <c r="BD8" s="16">
        <v>0.42149999999999999</v>
      </c>
      <c r="BE8" s="16">
        <v>0.41520000000000001</v>
      </c>
      <c r="BF8" s="16">
        <v>0.40899999999999997</v>
      </c>
      <c r="BG8" s="16">
        <v>0.40289999999999998</v>
      </c>
      <c r="BH8" s="16">
        <v>0.39679999999999999</v>
      </c>
      <c r="BI8" s="16">
        <v>0.39090000000000003</v>
      </c>
      <c r="BJ8" s="16">
        <v>0.38500000000000001</v>
      </c>
      <c r="BK8" s="16">
        <v>0.37919999999999998</v>
      </c>
      <c r="BL8" s="16">
        <v>0.3735</v>
      </c>
      <c r="BM8" s="16">
        <v>0.3679</v>
      </c>
      <c r="BN8" s="16">
        <v>0.3624</v>
      </c>
      <c r="BO8" s="16">
        <v>0.35699999999999998</v>
      </c>
      <c r="BP8" s="16">
        <v>0.35160000000000002</v>
      </c>
      <c r="BQ8" s="16">
        <v>0.34639999999999999</v>
      </c>
      <c r="BR8" s="16">
        <v>0.3412</v>
      </c>
      <c r="BS8" s="16">
        <v>0.33600000000000002</v>
      </c>
      <c r="BT8" s="16">
        <v>0.33100000000000002</v>
      </c>
      <c r="BU8" s="16">
        <v>0.32600000000000001</v>
      </c>
      <c r="BV8" s="16">
        <v>0.32119999999999999</v>
      </c>
      <c r="BW8" s="16">
        <v>0.31630000000000003</v>
      </c>
      <c r="BX8" s="16">
        <v>0.31159999999999999</v>
      </c>
      <c r="BY8" s="16">
        <v>0.30690000000000001</v>
      </c>
      <c r="BZ8" s="16">
        <v>0.30230000000000001</v>
      </c>
      <c r="CA8" s="16">
        <v>0.29780000000000001</v>
      </c>
      <c r="CB8" s="16">
        <v>0.29330000000000001</v>
      </c>
      <c r="CC8" s="16">
        <v>0.28889999999999999</v>
      </c>
      <c r="CD8" s="16">
        <v>0.28460000000000002</v>
      </c>
      <c r="CE8" s="16">
        <v>0.28029999999999999</v>
      </c>
      <c r="CF8" s="16">
        <v>0.27610000000000001</v>
      </c>
      <c r="CG8" s="16">
        <v>0.27200000000000002</v>
      </c>
      <c r="CH8" s="16">
        <v>0.26790000000000003</v>
      </c>
      <c r="CI8" s="16">
        <v>0.26390000000000002</v>
      </c>
      <c r="CJ8" s="16">
        <v>0.25990000000000002</v>
      </c>
      <c r="CK8" s="16">
        <v>0.25600000000000001</v>
      </c>
      <c r="CL8" s="16">
        <v>0.25219999999999998</v>
      </c>
      <c r="CM8" s="16">
        <v>0.24840000000000001</v>
      </c>
      <c r="CN8" s="16">
        <v>0.2447</v>
      </c>
      <c r="CO8" s="16">
        <v>0.24099999999999999</v>
      </c>
      <c r="CP8" s="16">
        <v>0.2374</v>
      </c>
      <c r="CQ8" s="16">
        <v>0.23380000000000001</v>
      </c>
      <c r="CR8" s="16">
        <v>0.2303</v>
      </c>
      <c r="CS8" s="16">
        <v>0.22689999999999999</v>
      </c>
      <c r="CT8" s="16">
        <v>0.2235</v>
      </c>
      <c r="CU8" s="16">
        <v>0.22009999999999999</v>
      </c>
      <c r="CV8" s="16">
        <v>0.21679999999999999</v>
      </c>
      <c r="CW8" s="16">
        <v>0.21360000000000001</v>
      </c>
      <c r="CX8" s="16">
        <v>0.2104</v>
      </c>
      <c r="CY8" s="16">
        <v>0.2104</v>
      </c>
      <c r="CZ8" s="16">
        <v>0.2104</v>
      </c>
      <c r="DA8" s="16">
        <v>0.2104</v>
      </c>
      <c r="DB8" s="16">
        <v>0.2104</v>
      </c>
      <c r="DC8" s="16">
        <v>0.2104</v>
      </c>
      <c r="DD8" s="16">
        <v>0.2104</v>
      </c>
      <c r="DE8" s="16">
        <v>0.2104</v>
      </c>
      <c r="DF8" s="16">
        <v>0.2104</v>
      </c>
      <c r="DG8" s="16">
        <v>0.2104</v>
      </c>
      <c r="DH8" s="16">
        <v>0.2104</v>
      </c>
      <c r="DI8" s="16">
        <v>0.2104</v>
      </c>
      <c r="DJ8" s="16">
        <v>0.2104</v>
      </c>
      <c r="DK8" s="16">
        <v>0.2104</v>
      </c>
      <c r="DL8" s="16">
        <v>0.2104</v>
      </c>
      <c r="DM8" s="16">
        <v>0.2104</v>
      </c>
      <c r="DN8" s="16">
        <v>0.2104</v>
      </c>
      <c r="DO8" s="16">
        <v>0.2104</v>
      </c>
      <c r="DP8" s="16">
        <v>0.2104</v>
      </c>
      <c r="DQ8" s="16">
        <v>0.2104</v>
      </c>
      <c r="DR8" s="16">
        <v>0.2104</v>
      </c>
      <c r="DS8" s="16">
        <v>0.2104</v>
      </c>
      <c r="DT8" s="16">
        <v>0.2104</v>
      </c>
      <c r="DU8" s="16">
        <v>0.2104</v>
      </c>
      <c r="DV8" s="16">
        <v>0.2104</v>
      </c>
      <c r="DW8" s="16">
        <v>0.2104</v>
      </c>
      <c r="DX8" s="16">
        <v>0.2104</v>
      </c>
      <c r="DY8" s="16">
        <v>0.2104</v>
      </c>
      <c r="DZ8" s="16">
        <v>0.2104</v>
      </c>
      <c r="EA8" s="16">
        <v>0.2104</v>
      </c>
      <c r="EB8" s="16">
        <v>0.2104</v>
      </c>
      <c r="EC8" s="16">
        <v>0.2104</v>
      </c>
      <c r="ED8" s="16">
        <v>0.2104</v>
      </c>
      <c r="EE8" s="16">
        <v>0.2104</v>
      </c>
      <c r="EF8" s="16">
        <v>0.2104</v>
      </c>
      <c r="EG8" s="16">
        <v>0.2104</v>
      </c>
      <c r="EH8" s="16">
        <v>0.2104</v>
      </c>
      <c r="EI8" s="16">
        <v>0.2104</v>
      </c>
      <c r="EJ8" s="16">
        <v>0.2104</v>
      </c>
      <c r="EK8" s="16">
        <v>0.2104</v>
      </c>
      <c r="EL8" s="16">
        <v>0.2104</v>
      </c>
      <c r="EM8" s="16">
        <v>0.2104</v>
      </c>
      <c r="EN8" s="16">
        <v>0.2104</v>
      </c>
      <c r="EO8" s="16">
        <v>0.2104</v>
      </c>
      <c r="EP8" s="16">
        <v>0.2104</v>
      </c>
      <c r="EQ8" s="16">
        <v>0.2104</v>
      </c>
      <c r="ER8" s="16">
        <v>0.2104</v>
      </c>
      <c r="ES8" s="16">
        <v>0.2104</v>
      </c>
      <c r="ET8" s="16">
        <v>0.2104</v>
      </c>
      <c r="EU8" s="16">
        <v>0.2104</v>
      </c>
      <c r="EV8" s="16">
        <v>0.2104</v>
      </c>
      <c r="EW8" s="16">
        <v>0.2104</v>
      </c>
      <c r="EX8" s="16">
        <v>0.2104</v>
      </c>
      <c r="EY8" s="16">
        <v>0.2104</v>
      </c>
      <c r="EZ8" s="16">
        <v>0.2104</v>
      </c>
      <c r="FA8" s="16">
        <v>0.2104</v>
      </c>
      <c r="FB8" s="16">
        <v>0.2104</v>
      </c>
      <c r="FC8" s="16">
        <v>0.2104</v>
      </c>
      <c r="FD8" s="16">
        <v>0.2104</v>
      </c>
      <c r="FE8" s="16">
        <v>0.2104</v>
      </c>
      <c r="FF8" s="16">
        <v>0.2104</v>
      </c>
      <c r="FG8" s="16">
        <v>0.2104</v>
      </c>
      <c r="FH8" s="16">
        <v>0.2104</v>
      </c>
      <c r="FI8" s="16">
        <v>0.2104</v>
      </c>
      <c r="FJ8" s="16">
        <v>0.2104</v>
      </c>
      <c r="FK8" s="16">
        <v>0.2104</v>
      </c>
      <c r="FL8" s="16">
        <v>0.2104</v>
      </c>
      <c r="FM8" s="16">
        <v>0.2104</v>
      </c>
      <c r="FN8" s="16">
        <v>0.2104</v>
      </c>
      <c r="FO8" s="16">
        <v>0.2104</v>
      </c>
      <c r="FP8" s="16">
        <v>0.2104</v>
      </c>
      <c r="FQ8" s="16">
        <v>0.2104</v>
      </c>
      <c r="FR8" s="16">
        <v>0.2104</v>
      </c>
      <c r="FS8" s="16">
        <v>0.2104</v>
      </c>
      <c r="FT8" s="16">
        <v>0.2104</v>
      </c>
      <c r="FU8" s="16">
        <v>0.2104</v>
      </c>
      <c r="FV8" s="16">
        <v>0.2104</v>
      </c>
      <c r="FW8" s="16">
        <v>0.2104</v>
      </c>
      <c r="FX8" s="16">
        <v>0.2104</v>
      </c>
      <c r="FY8" s="16">
        <v>0.2104</v>
      </c>
      <c r="FZ8" s="16">
        <v>0.2104</v>
      </c>
      <c r="GA8" s="16">
        <v>0.2104</v>
      </c>
      <c r="GB8" s="16">
        <v>0.2104</v>
      </c>
      <c r="GC8" s="16">
        <v>0.2104</v>
      </c>
      <c r="GD8" s="16">
        <v>0.2104</v>
      </c>
      <c r="GE8" s="16">
        <v>0.2104</v>
      </c>
      <c r="GF8" s="16">
        <v>0.2104</v>
      </c>
      <c r="GG8" s="16">
        <v>0.2104</v>
      </c>
      <c r="GH8" s="16">
        <v>0.2104</v>
      </c>
      <c r="GI8" s="16">
        <v>0.2104</v>
      </c>
      <c r="GJ8" s="16">
        <v>0.2104</v>
      </c>
      <c r="GK8" s="16">
        <v>0.2104</v>
      </c>
      <c r="GL8" s="16">
        <v>0.2104</v>
      </c>
      <c r="GM8" s="16">
        <v>0.2104</v>
      </c>
      <c r="GN8" s="16">
        <v>0.2104</v>
      </c>
      <c r="GO8" s="16">
        <v>0.2104</v>
      </c>
      <c r="GP8" s="16">
        <v>0.2104</v>
      </c>
      <c r="GQ8" s="16">
        <v>0.2104</v>
      </c>
    </row>
    <row r="9" spans="1:199" x14ac:dyDescent="0.2">
      <c r="A9" s="16">
        <v>8</v>
      </c>
      <c r="B9" s="16">
        <v>1</v>
      </c>
      <c r="C9" s="16">
        <v>1</v>
      </c>
      <c r="D9" s="16">
        <v>1</v>
      </c>
      <c r="E9" s="16">
        <v>1</v>
      </c>
      <c r="F9" s="16">
        <v>0.98019999999999996</v>
      </c>
      <c r="G9" s="16">
        <v>1.0569999999999999</v>
      </c>
      <c r="H9" s="16">
        <v>1.0362</v>
      </c>
      <c r="I9" s="16">
        <v>0.97889999999999999</v>
      </c>
      <c r="J9" s="16">
        <v>0.9415</v>
      </c>
      <c r="K9" s="16">
        <v>0.9052</v>
      </c>
      <c r="L9" s="16">
        <v>0.87</v>
      </c>
      <c r="M9" s="16">
        <v>0.8528</v>
      </c>
      <c r="N9" s="16">
        <v>0.83599999999999997</v>
      </c>
      <c r="O9" s="16">
        <v>0.8196</v>
      </c>
      <c r="P9" s="16">
        <v>0.8034</v>
      </c>
      <c r="Q9" s="16">
        <v>0.78759999999999997</v>
      </c>
      <c r="R9" s="16">
        <v>0.77210000000000001</v>
      </c>
      <c r="S9" s="16">
        <v>0.75690000000000002</v>
      </c>
      <c r="T9" s="16">
        <v>0.74199999999999999</v>
      </c>
      <c r="U9" s="16">
        <v>0.72750000000000004</v>
      </c>
      <c r="V9" s="16">
        <v>0.71350000000000002</v>
      </c>
      <c r="W9" s="16">
        <v>0.70009999999999994</v>
      </c>
      <c r="X9" s="16">
        <v>0.6875</v>
      </c>
      <c r="Y9" s="16">
        <v>0.67549999999999999</v>
      </c>
      <c r="Z9" s="16">
        <v>0.6643</v>
      </c>
      <c r="AA9" s="16">
        <v>0.65369999999999995</v>
      </c>
      <c r="AB9" s="16">
        <v>0.64359999999999995</v>
      </c>
      <c r="AC9" s="16">
        <v>0.63390000000000002</v>
      </c>
      <c r="AD9" s="16">
        <v>0.62439999999999996</v>
      </c>
      <c r="AE9" s="16">
        <v>0.61499999999999999</v>
      </c>
      <c r="AF9" s="16">
        <v>0.60580000000000001</v>
      </c>
      <c r="AG9" s="16">
        <v>0.59670000000000001</v>
      </c>
      <c r="AH9" s="16">
        <v>0.58779999999999999</v>
      </c>
      <c r="AI9" s="16">
        <v>0.57899999999999996</v>
      </c>
      <c r="AJ9" s="16">
        <v>0.57030000000000003</v>
      </c>
      <c r="AK9" s="16">
        <v>0.56169999999999998</v>
      </c>
      <c r="AL9" s="16">
        <v>0.55330000000000001</v>
      </c>
      <c r="AM9" s="16">
        <v>0.54500000000000004</v>
      </c>
      <c r="AN9" s="16">
        <v>0.53680000000000005</v>
      </c>
      <c r="AO9" s="16">
        <v>0.52880000000000005</v>
      </c>
      <c r="AP9" s="16">
        <v>0.52080000000000004</v>
      </c>
      <c r="AQ9" s="16">
        <v>0.51300000000000001</v>
      </c>
      <c r="AR9" s="16">
        <v>0.50529999999999997</v>
      </c>
      <c r="AS9" s="16">
        <v>0.49780000000000002</v>
      </c>
      <c r="AT9" s="16">
        <v>0.49030000000000001</v>
      </c>
      <c r="AU9" s="16">
        <v>0.4829</v>
      </c>
      <c r="AV9" s="16">
        <v>0.47570000000000001</v>
      </c>
      <c r="AW9" s="16">
        <v>0.46860000000000002</v>
      </c>
      <c r="AX9" s="16">
        <v>0.46150000000000002</v>
      </c>
      <c r="AY9" s="16">
        <v>0.4546</v>
      </c>
      <c r="AZ9" s="16">
        <v>0.44779999999999998</v>
      </c>
      <c r="BA9" s="16">
        <v>0.44109999999999999</v>
      </c>
      <c r="BB9" s="16">
        <v>0.4345</v>
      </c>
      <c r="BC9" s="16">
        <v>0.42799999999999999</v>
      </c>
      <c r="BD9" s="16">
        <v>0.42149999999999999</v>
      </c>
      <c r="BE9" s="16">
        <v>0.41520000000000001</v>
      </c>
      <c r="BF9" s="16">
        <v>0.40899999999999997</v>
      </c>
      <c r="BG9" s="16">
        <v>0.40289999999999998</v>
      </c>
      <c r="BH9" s="16">
        <v>0.39679999999999999</v>
      </c>
      <c r="BI9" s="16">
        <v>0.39090000000000003</v>
      </c>
      <c r="BJ9" s="16">
        <v>0.38500000000000001</v>
      </c>
      <c r="BK9" s="16">
        <v>0.37919999999999998</v>
      </c>
      <c r="BL9" s="16">
        <v>0.3735</v>
      </c>
      <c r="BM9" s="16">
        <v>0.3679</v>
      </c>
      <c r="BN9" s="16">
        <v>0.3624</v>
      </c>
      <c r="BO9" s="16">
        <v>0.35699999999999998</v>
      </c>
      <c r="BP9" s="16">
        <v>0.35160000000000002</v>
      </c>
      <c r="BQ9" s="16">
        <v>0.34639999999999999</v>
      </c>
      <c r="BR9" s="16">
        <v>0.3412</v>
      </c>
      <c r="BS9" s="16">
        <v>0.33600000000000002</v>
      </c>
      <c r="BT9" s="16">
        <v>0.33100000000000002</v>
      </c>
      <c r="BU9" s="16">
        <v>0.32600000000000001</v>
      </c>
      <c r="BV9" s="16">
        <v>0.32119999999999999</v>
      </c>
      <c r="BW9" s="16">
        <v>0.31630000000000003</v>
      </c>
      <c r="BX9" s="16">
        <v>0.31159999999999999</v>
      </c>
      <c r="BY9" s="16">
        <v>0.30690000000000001</v>
      </c>
      <c r="BZ9" s="16">
        <v>0.30230000000000001</v>
      </c>
      <c r="CA9" s="16">
        <v>0.29780000000000001</v>
      </c>
      <c r="CB9" s="16">
        <v>0.29330000000000001</v>
      </c>
      <c r="CC9" s="16">
        <v>0.28889999999999999</v>
      </c>
      <c r="CD9" s="16">
        <v>0.28460000000000002</v>
      </c>
      <c r="CE9" s="16">
        <v>0.28029999999999999</v>
      </c>
      <c r="CF9" s="16">
        <v>0.27610000000000001</v>
      </c>
      <c r="CG9" s="16">
        <v>0.27200000000000002</v>
      </c>
      <c r="CH9" s="16">
        <v>0.26790000000000003</v>
      </c>
      <c r="CI9" s="16">
        <v>0.26390000000000002</v>
      </c>
      <c r="CJ9" s="16">
        <v>0.25990000000000002</v>
      </c>
      <c r="CK9" s="16">
        <v>0.25600000000000001</v>
      </c>
      <c r="CL9" s="16">
        <v>0.25219999999999998</v>
      </c>
      <c r="CM9" s="16">
        <v>0.24840000000000001</v>
      </c>
      <c r="CN9" s="16">
        <v>0.2447</v>
      </c>
      <c r="CO9" s="16">
        <v>0.24099999999999999</v>
      </c>
      <c r="CP9" s="16">
        <v>0.2374</v>
      </c>
      <c r="CQ9" s="16">
        <v>0.23380000000000001</v>
      </c>
      <c r="CR9" s="16">
        <v>0.2303</v>
      </c>
      <c r="CS9" s="16">
        <v>0.22689999999999999</v>
      </c>
      <c r="CT9" s="16">
        <v>0.2235</v>
      </c>
      <c r="CU9" s="16">
        <v>0.22009999999999999</v>
      </c>
      <c r="CV9" s="16">
        <v>0.21679999999999999</v>
      </c>
      <c r="CW9" s="16">
        <v>0.21360000000000001</v>
      </c>
      <c r="CX9" s="16">
        <v>0.2104</v>
      </c>
      <c r="CY9" s="16">
        <v>0.2104</v>
      </c>
      <c r="CZ9" s="16">
        <v>0.2104</v>
      </c>
      <c r="DA9" s="16">
        <v>0.2104</v>
      </c>
      <c r="DB9" s="16">
        <v>0.2104</v>
      </c>
      <c r="DC9" s="16">
        <v>0.2104</v>
      </c>
      <c r="DD9" s="16">
        <v>0.2104</v>
      </c>
      <c r="DE9" s="16">
        <v>0.2104</v>
      </c>
      <c r="DF9" s="16">
        <v>0.2104</v>
      </c>
      <c r="DG9" s="16">
        <v>0.2104</v>
      </c>
      <c r="DH9" s="16">
        <v>0.2104</v>
      </c>
      <c r="DI9" s="16">
        <v>0.2104</v>
      </c>
      <c r="DJ9" s="16">
        <v>0.2104</v>
      </c>
      <c r="DK9" s="16">
        <v>0.2104</v>
      </c>
      <c r="DL9" s="16">
        <v>0.2104</v>
      </c>
      <c r="DM9" s="16">
        <v>0.2104</v>
      </c>
      <c r="DN9" s="16">
        <v>0.2104</v>
      </c>
      <c r="DO9" s="16">
        <v>0.2104</v>
      </c>
      <c r="DP9" s="16">
        <v>0.2104</v>
      </c>
      <c r="DQ9" s="16">
        <v>0.2104</v>
      </c>
      <c r="DR9" s="16">
        <v>0.2104</v>
      </c>
      <c r="DS9" s="16">
        <v>0.2104</v>
      </c>
      <c r="DT9" s="16">
        <v>0.2104</v>
      </c>
      <c r="DU9" s="16">
        <v>0.2104</v>
      </c>
      <c r="DV9" s="16">
        <v>0.2104</v>
      </c>
      <c r="DW9" s="16">
        <v>0.2104</v>
      </c>
      <c r="DX9" s="16">
        <v>0.2104</v>
      </c>
      <c r="DY9" s="16">
        <v>0.2104</v>
      </c>
      <c r="DZ9" s="16">
        <v>0.2104</v>
      </c>
      <c r="EA9" s="16">
        <v>0.2104</v>
      </c>
      <c r="EB9" s="16">
        <v>0.2104</v>
      </c>
      <c r="EC9" s="16">
        <v>0.2104</v>
      </c>
      <c r="ED9" s="16">
        <v>0.2104</v>
      </c>
      <c r="EE9" s="16">
        <v>0.2104</v>
      </c>
      <c r="EF9" s="16">
        <v>0.2104</v>
      </c>
      <c r="EG9" s="16">
        <v>0.2104</v>
      </c>
      <c r="EH9" s="16">
        <v>0.2104</v>
      </c>
      <c r="EI9" s="16">
        <v>0.2104</v>
      </c>
      <c r="EJ9" s="16">
        <v>0.2104</v>
      </c>
      <c r="EK9" s="16">
        <v>0.2104</v>
      </c>
      <c r="EL9" s="16">
        <v>0.2104</v>
      </c>
      <c r="EM9" s="16">
        <v>0.2104</v>
      </c>
      <c r="EN9" s="16">
        <v>0.2104</v>
      </c>
      <c r="EO9" s="16">
        <v>0.2104</v>
      </c>
      <c r="EP9" s="16">
        <v>0.2104</v>
      </c>
      <c r="EQ9" s="16">
        <v>0.2104</v>
      </c>
      <c r="ER9" s="16">
        <v>0.2104</v>
      </c>
      <c r="ES9" s="16">
        <v>0.2104</v>
      </c>
      <c r="ET9" s="16">
        <v>0.2104</v>
      </c>
      <c r="EU9" s="16">
        <v>0.2104</v>
      </c>
      <c r="EV9" s="16">
        <v>0.2104</v>
      </c>
      <c r="EW9" s="16">
        <v>0.2104</v>
      </c>
      <c r="EX9" s="16">
        <v>0.2104</v>
      </c>
      <c r="EY9" s="16">
        <v>0.2104</v>
      </c>
      <c r="EZ9" s="16">
        <v>0.2104</v>
      </c>
      <c r="FA9" s="16">
        <v>0.2104</v>
      </c>
      <c r="FB9" s="16">
        <v>0.2104</v>
      </c>
      <c r="FC9" s="16">
        <v>0.2104</v>
      </c>
      <c r="FD9" s="16">
        <v>0.2104</v>
      </c>
      <c r="FE9" s="16">
        <v>0.2104</v>
      </c>
      <c r="FF9" s="16">
        <v>0.2104</v>
      </c>
      <c r="FG9" s="16">
        <v>0.2104</v>
      </c>
      <c r="FH9" s="16">
        <v>0.2104</v>
      </c>
      <c r="FI9" s="16">
        <v>0.2104</v>
      </c>
      <c r="FJ9" s="16">
        <v>0.2104</v>
      </c>
      <c r="FK9" s="16">
        <v>0.2104</v>
      </c>
      <c r="FL9" s="16">
        <v>0.2104</v>
      </c>
      <c r="FM9" s="16">
        <v>0.2104</v>
      </c>
      <c r="FN9" s="16">
        <v>0.2104</v>
      </c>
      <c r="FO9" s="16">
        <v>0.2104</v>
      </c>
      <c r="FP9" s="16">
        <v>0.2104</v>
      </c>
      <c r="FQ9" s="16">
        <v>0.2104</v>
      </c>
      <c r="FR9" s="16">
        <v>0.2104</v>
      </c>
      <c r="FS9" s="16">
        <v>0.2104</v>
      </c>
      <c r="FT9" s="16">
        <v>0.2104</v>
      </c>
      <c r="FU9" s="16">
        <v>0.2104</v>
      </c>
      <c r="FV9" s="16">
        <v>0.2104</v>
      </c>
      <c r="FW9" s="16">
        <v>0.2104</v>
      </c>
      <c r="FX9" s="16">
        <v>0.2104</v>
      </c>
      <c r="FY9" s="16">
        <v>0.2104</v>
      </c>
      <c r="FZ9" s="16">
        <v>0.2104</v>
      </c>
      <c r="GA9" s="16">
        <v>0.2104</v>
      </c>
      <c r="GB9" s="16">
        <v>0.2104</v>
      </c>
      <c r="GC9" s="16">
        <v>0.2104</v>
      </c>
      <c r="GD9" s="16">
        <v>0.2104</v>
      </c>
      <c r="GE9" s="16">
        <v>0.2104</v>
      </c>
      <c r="GF9" s="16">
        <v>0.2104</v>
      </c>
      <c r="GG9" s="16">
        <v>0.2104</v>
      </c>
      <c r="GH9" s="16">
        <v>0.2104</v>
      </c>
      <c r="GI9" s="16">
        <v>0.2104</v>
      </c>
      <c r="GJ9" s="16">
        <v>0.2104</v>
      </c>
      <c r="GK9" s="16">
        <v>0.2104</v>
      </c>
      <c r="GL9" s="16">
        <v>0.2104</v>
      </c>
      <c r="GM9" s="16">
        <v>0.2104</v>
      </c>
      <c r="GN9" s="16">
        <v>0.2104</v>
      </c>
      <c r="GO9" s="16">
        <v>0.2104</v>
      </c>
      <c r="GP9" s="16">
        <v>0.2104</v>
      </c>
      <c r="GQ9" s="16">
        <v>0.2104</v>
      </c>
    </row>
    <row r="10" spans="1:199" x14ac:dyDescent="0.2">
      <c r="A10" s="16">
        <v>9</v>
      </c>
      <c r="B10" s="16">
        <v>1</v>
      </c>
      <c r="C10" s="16">
        <v>1</v>
      </c>
      <c r="D10" s="16">
        <v>1</v>
      </c>
      <c r="E10" s="16">
        <v>1</v>
      </c>
      <c r="F10" s="16">
        <v>0.98019999999999996</v>
      </c>
      <c r="G10" s="16">
        <v>1.0569999999999999</v>
      </c>
      <c r="H10" s="16">
        <v>1.0362</v>
      </c>
      <c r="I10" s="16">
        <v>0.97889999999999999</v>
      </c>
      <c r="J10" s="16">
        <v>0.9415</v>
      </c>
      <c r="K10" s="16">
        <v>0.9052</v>
      </c>
      <c r="L10" s="16">
        <v>0.87</v>
      </c>
      <c r="M10" s="16">
        <v>0.8528</v>
      </c>
      <c r="N10" s="16">
        <v>0.83599999999999997</v>
      </c>
      <c r="O10" s="16">
        <v>0.8196</v>
      </c>
      <c r="P10" s="16">
        <v>0.8034</v>
      </c>
      <c r="Q10" s="16">
        <v>0.78759999999999997</v>
      </c>
      <c r="R10" s="16">
        <v>0.77210000000000001</v>
      </c>
      <c r="S10" s="16">
        <v>0.75690000000000002</v>
      </c>
      <c r="T10" s="16">
        <v>0.74199999999999999</v>
      </c>
      <c r="U10" s="16">
        <v>0.72750000000000004</v>
      </c>
      <c r="V10" s="16">
        <v>0.71350000000000002</v>
      </c>
      <c r="W10" s="16">
        <v>0.70009999999999994</v>
      </c>
      <c r="X10" s="16">
        <v>0.6875</v>
      </c>
      <c r="Y10" s="16">
        <v>0.67549999999999999</v>
      </c>
      <c r="Z10" s="16">
        <v>0.6643</v>
      </c>
      <c r="AA10" s="16">
        <v>0.65369999999999995</v>
      </c>
      <c r="AB10" s="16">
        <v>0.64359999999999995</v>
      </c>
      <c r="AC10" s="16">
        <v>0.63390000000000002</v>
      </c>
      <c r="AD10" s="16">
        <v>0.62439999999999996</v>
      </c>
      <c r="AE10" s="16">
        <v>0.61499999999999999</v>
      </c>
      <c r="AF10" s="16">
        <v>0.60580000000000001</v>
      </c>
      <c r="AG10" s="16">
        <v>0.59670000000000001</v>
      </c>
      <c r="AH10" s="16">
        <v>0.58779999999999999</v>
      </c>
      <c r="AI10" s="16">
        <v>0.57899999999999996</v>
      </c>
      <c r="AJ10" s="16">
        <v>0.57030000000000003</v>
      </c>
      <c r="AK10" s="16">
        <v>0.56169999999999998</v>
      </c>
      <c r="AL10" s="16">
        <v>0.55330000000000001</v>
      </c>
      <c r="AM10" s="16">
        <v>0.54500000000000004</v>
      </c>
      <c r="AN10" s="16">
        <v>0.53680000000000005</v>
      </c>
      <c r="AO10" s="16">
        <v>0.52880000000000005</v>
      </c>
      <c r="AP10" s="16">
        <v>0.52080000000000004</v>
      </c>
      <c r="AQ10" s="16">
        <v>0.51300000000000001</v>
      </c>
      <c r="AR10" s="16">
        <v>0.50529999999999997</v>
      </c>
      <c r="AS10" s="16">
        <v>0.49780000000000002</v>
      </c>
      <c r="AT10" s="16">
        <v>0.49030000000000001</v>
      </c>
      <c r="AU10" s="16">
        <v>0.4829</v>
      </c>
      <c r="AV10" s="16">
        <v>0.47570000000000001</v>
      </c>
      <c r="AW10" s="16">
        <v>0.46860000000000002</v>
      </c>
      <c r="AX10" s="16">
        <v>0.46150000000000002</v>
      </c>
      <c r="AY10" s="16">
        <v>0.4546</v>
      </c>
      <c r="AZ10" s="16">
        <v>0.44779999999999998</v>
      </c>
      <c r="BA10" s="16">
        <v>0.44109999999999999</v>
      </c>
      <c r="BB10" s="16">
        <v>0.4345</v>
      </c>
      <c r="BC10" s="16">
        <v>0.42799999999999999</v>
      </c>
      <c r="BD10" s="16">
        <v>0.42149999999999999</v>
      </c>
      <c r="BE10" s="16">
        <v>0.41520000000000001</v>
      </c>
      <c r="BF10" s="16">
        <v>0.40899999999999997</v>
      </c>
      <c r="BG10" s="16">
        <v>0.40289999999999998</v>
      </c>
      <c r="BH10" s="16">
        <v>0.39679999999999999</v>
      </c>
      <c r="BI10" s="16">
        <v>0.39090000000000003</v>
      </c>
      <c r="BJ10" s="16">
        <v>0.38500000000000001</v>
      </c>
      <c r="BK10" s="16">
        <v>0.37919999999999998</v>
      </c>
      <c r="BL10" s="16">
        <v>0.3735</v>
      </c>
      <c r="BM10" s="16">
        <v>0.3679</v>
      </c>
      <c r="BN10" s="16">
        <v>0.3624</v>
      </c>
      <c r="BO10" s="16">
        <v>0.35699999999999998</v>
      </c>
      <c r="BP10" s="16">
        <v>0.35160000000000002</v>
      </c>
      <c r="BQ10" s="16">
        <v>0.34639999999999999</v>
      </c>
      <c r="BR10" s="16">
        <v>0.3412</v>
      </c>
      <c r="BS10" s="16">
        <v>0.33600000000000002</v>
      </c>
      <c r="BT10" s="16">
        <v>0.33100000000000002</v>
      </c>
      <c r="BU10" s="16">
        <v>0.32600000000000001</v>
      </c>
      <c r="BV10" s="16">
        <v>0.32119999999999999</v>
      </c>
      <c r="BW10" s="16">
        <v>0.31630000000000003</v>
      </c>
      <c r="BX10" s="16">
        <v>0.31159999999999999</v>
      </c>
      <c r="BY10" s="16">
        <v>0.30690000000000001</v>
      </c>
      <c r="BZ10" s="16">
        <v>0.30230000000000001</v>
      </c>
      <c r="CA10" s="16">
        <v>0.29780000000000001</v>
      </c>
      <c r="CB10" s="16">
        <v>0.29330000000000001</v>
      </c>
      <c r="CC10" s="16">
        <v>0.28889999999999999</v>
      </c>
      <c r="CD10" s="16">
        <v>0.28460000000000002</v>
      </c>
      <c r="CE10" s="16">
        <v>0.28029999999999999</v>
      </c>
      <c r="CF10" s="16">
        <v>0.27610000000000001</v>
      </c>
      <c r="CG10" s="16">
        <v>0.27200000000000002</v>
      </c>
      <c r="CH10" s="16">
        <v>0.26790000000000003</v>
      </c>
      <c r="CI10" s="16">
        <v>0.26390000000000002</v>
      </c>
      <c r="CJ10" s="16">
        <v>0.25990000000000002</v>
      </c>
      <c r="CK10" s="16">
        <v>0.25600000000000001</v>
      </c>
      <c r="CL10" s="16">
        <v>0.25219999999999998</v>
      </c>
      <c r="CM10" s="16">
        <v>0.24840000000000001</v>
      </c>
      <c r="CN10" s="16">
        <v>0.2447</v>
      </c>
      <c r="CO10" s="16">
        <v>0.24099999999999999</v>
      </c>
      <c r="CP10" s="16">
        <v>0.2374</v>
      </c>
      <c r="CQ10" s="16">
        <v>0.23380000000000001</v>
      </c>
      <c r="CR10" s="16">
        <v>0.2303</v>
      </c>
      <c r="CS10" s="16">
        <v>0.22689999999999999</v>
      </c>
      <c r="CT10" s="16">
        <v>0.2235</v>
      </c>
      <c r="CU10" s="16">
        <v>0.22009999999999999</v>
      </c>
      <c r="CV10" s="16">
        <v>0.21679999999999999</v>
      </c>
      <c r="CW10" s="16">
        <v>0.21360000000000001</v>
      </c>
      <c r="CX10" s="16">
        <v>0.2104</v>
      </c>
      <c r="CY10" s="16">
        <v>0.2104</v>
      </c>
      <c r="CZ10" s="16">
        <v>0.2104</v>
      </c>
      <c r="DA10" s="16">
        <v>0.2104</v>
      </c>
      <c r="DB10" s="16">
        <v>0.2104</v>
      </c>
      <c r="DC10" s="16">
        <v>0.2104</v>
      </c>
      <c r="DD10" s="16">
        <v>0.2104</v>
      </c>
      <c r="DE10" s="16">
        <v>0.2104</v>
      </c>
      <c r="DF10" s="16">
        <v>0.2104</v>
      </c>
      <c r="DG10" s="16">
        <v>0.2104</v>
      </c>
      <c r="DH10" s="16">
        <v>0.2104</v>
      </c>
      <c r="DI10" s="16">
        <v>0.2104</v>
      </c>
      <c r="DJ10" s="16">
        <v>0.2104</v>
      </c>
      <c r="DK10" s="16">
        <v>0.2104</v>
      </c>
      <c r="DL10" s="16">
        <v>0.2104</v>
      </c>
      <c r="DM10" s="16">
        <v>0.2104</v>
      </c>
      <c r="DN10" s="16">
        <v>0.2104</v>
      </c>
      <c r="DO10" s="16">
        <v>0.2104</v>
      </c>
      <c r="DP10" s="16">
        <v>0.2104</v>
      </c>
      <c r="DQ10" s="16">
        <v>0.2104</v>
      </c>
      <c r="DR10" s="16">
        <v>0.2104</v>
      </c>
      <c r="DS10" s="16">
        <v>0.2104</v>
      </c>
      <c r="DT10" s="16">
        <v>0.2104</v>
      </c>
      <c r="DU10" s="16">
        <v>0.2104</v>
      </c>
      <c r="DV10" s="16">
        <v>0.2104</v>
      </c>
      <c r="DW10" s="16">
        <v>0.2104</v>
      </c>
      <c r="DX10" s="16">
        <v>0.2104</v>
      </c>
      <c r="DY10" s="16">
        <v>0.2104</v>
      </c>
      <c r="DZ10" s="16">
        <v>0.2104</v>
      </c>
      <c r="EA10" s="16">
        <v>0.2104</v>
      </c>
      <c r="EB10" s="16">
        <v>0.2104</v>
      </c>
      <c r="EC10" s="16">
        <v>0.2104</v>
      </c>
      <c r="ED10" s="16">
        <v>0.2104</v>
      </c>
      <c r="EE10" s="16">
        <v>0.2104</v>
      </c>
      <c r="EF10" s="16">
        <v>0.2104</v>
      </c>
      <c r="EG10" s="16">
        <v>0.2104</v>
      </c>
      <c r="EH10" s="16">
        <v>0.2104</v>
      </c>
      <c r="EI10" s="16">
        <v>0.2104</v>
      </c>
      <c r="EJ10" s="16">
        <v>0.2104</v>
      </c>
      <c r="EK10" s="16">
        <v>0.2104</v>
      </c>
      <c r="EL10" s="16">
        <v>0.2104</v>
      </c>
      <c r="EM10" s="16">
        <v>0.2104</v>
      </c>
      <c r="EN10" s="16">
        <v>0.2104</v>
      </c>
      <c r="EO10" s="16">
        <v>0.2104</v>
      </c>
      <c r="EP10" s="16">
        <v>0.2104</v>
      </c>
      <c r="EQ10" s="16">
        <v>0.2104</v>
      </c>
      <c r="ER10" s="16">
        <v>0.2104</v>
      </c>
      <c r="ES10" s="16">
        <v>0.2104</v>
      </c>
      <c r="ET10" s="16">
        <v>0.2104</v>
      </c>
      <c r="EU10" s="16">
        <v>0.2104</v>
      </c>
      <c r="EV10" s="16">
        <v>0.2104</v>
      </c>
      <c r="EW10" s="16">
        <v>0.2104</v>
      </c>
      <c r="EX10" s="16">
        <v>0.2104</v>
      </c>
      <c r="EY10" s="16">
        <v>0.2104</v>
      </c>
      <c r="EZ10" s="16">
        <v>0.2104</v>
      </c>
      <c r="FA10" s="16">
        <v>0.2104</v>
      </c>
      <c r="FB10" s="16">
        <v>0.2104</v>
      </c>
      <c r="FC10" s="16">
        <v>0.2104</v>
      </c>
      <c r="FD10" s="16">
        <v>0.2104</v>
      </c>
      <c r="FE10" s="16">
        <v>0.2104</v>
      </c>
      <c r="FF10" s="16">
        <v>0.2104</v>
      </c>
      <c r="FG10" s="16">
        <v>0.2104</v>
      </c>
      <c r="FH10" s="16">
        <v>0.2104</v>
      </c>
      <c r="FI10" s="16">
        <v>0.2104</v>
      </c>
      <c r="FJ10" s="16">
        <v>0.2104</v>
      </c>
      <c r="FK10" s="16">
        <v>0.2104</v>
      </c>
      <c r="FL10" s="16">
        <v>0.2104</v>
      </c>
      <c r="FM10" s="16">
        <v>0.2104</v>
      </c>
      <c r="FN10" s="16">
        <v>0.2104</v>
      </c>
      <c r="FO10" s="16">
        <v>0.2104</v>
      </c>
      <c r="FP10" s="16">
        <v>0.2104</v>
      </c>
      <c r="FQ10" s="16">
        <v>0.2104</v>
      </c>
      <c r="FR10" s="16">
        <v>0.2104</v>
      </c>
      <c r="FS10" s="16">
        <v>0.2104</v>
      </c>
      <c r="FT10" s="16">
        <v>0.2104</v>
      </c>
      <c r="FU10" s="16">
        <v>0.2104</v>
      </c>
      <c r="FV10" s="16">
        <v>0.2104</v>
      </c>
      <c r="FW10" s="16">
        <v>0.2104</v>
      </c>
      <c r="FX10" s="16">
        <v>0.2104</v>
      </c>
      <c r="FY10" s="16">
        <v>0.2104</v>
      </c>
      <c r="FZ10" s="16">
        <v>0.2104</v>
      </c>
      <c r="GA10" s="16">
        <v>0.2104</v>
      </c>
      <c r="GB10" s="16">
        <v>0.2104</v>
      </c>
      <c r="GC10" s="16">
        <v>0.2104</v>
      </c>
      <c r="GD10" s="16">
        <v>0.2104</v>
      </c>
      <c r="GE10" s="16">
        <v>0.2104</v>
      </c>
      <c r="GF10" s="16">
        <v>0.2104</v>
      </c>
      <c r="GG10" s="16">
        <v>0.2104</v>
      </c>
      <c r="GH10" s="16">
        <v>0.2104</v>
      </c>
      <c r="GI10" s="16">
        <v>0.2104</v>
      </c>
      <c r="GJ10" s="16">
        <v>0.2104</v>
      </c>
      <c r="GK10" s="16">
        <v>0.2104</v>
      </c>
      <c r="GL10" s="16">
        <v>0.2104</v>
      </c>
      <c r="GM10" s="16">
        <v>0.2104</v>
      </c>
      <c r="GN10" s="16">
        <v>0.2104</v>
      </c>
      <c r="GO10" s="16">
        <v>0.2104</v>
      </c>
      <c r="GP10" s="16">
        <v>0.2104</v>
      </c>
      <c r="GQ10" s="16">
        <v>0.2104</v>
      </c>
    </row>
    <row r="11" spans="1:199" x14ac:dyDescent="0.2">
      <c r="A11" s="16">
        <v>10</v>
      </c>
      <c r="B11" s="16">
        <v>1</v>
      </c>
      <c r="C11" s="16">
        <v>1</v>
      </c>
      <c r="D11" s="16">
        <v>1</v>
      </c>
      <c r="E11" s="16">
        <v>1</v>
      </c>
      <c r="F11" s="16">
        <v>0.98019999999999996</v>
      </c>
      <c r="G11" s="16">
        <v>1.0569999999999999</v>
      </c>
      <c r="H11" s="16">
        <v>1.0362</v>
      </c>
      <c r="I11" s="16">
        <v>0.97889999999999999</v>
      </c>
      <c r="J11" s="16">
        <v>0.9415</v>
      </c>
      <c r="K11" s="16">
        <v>0.9052</v>
      </c>
      <c r="L11" s="16">
        <v>0.87</v>
      </c>
      <c r="M11" s="16">
        <v>0.8528</v>
      </c>
      <c r="N11" s="16">
        <v>0.83599999999999997</v>
      </c>
      <c r="O11" s="16">
        <v>0.8196</v>
      </c>
      <c r="P11" s="16">
        <v>0.8034</v>
      </c>
      <c r="Q11" s="16">
        <v>0.78759999999999997</v>
      </c>
      <c r="R11" s="16">
        <v>0.77210000000000001</v>
      </c>
      <c r="S11" s="16">
        <v>0.75690000000000002</v>
      </c>
      <c r="T11" s="16">
        <v>0.74199999999999999</v>
      </c>
      <c r="U11" s="16">
        <v>0.72750000000000004</v>
      </c>
      <c r="V11" s="16">
        <v>0.71350000000000002</v>
      </c>
      <c r="W11" s="16">
        <v>0.70009999999999994</v>
      </c>
      <c r="X11" s="16">
        <v>0.6875</v>
      </c>
      <c r="Y11" s="16">
        <v>0.67549999999999999</v>
      </c>
      <c r="Z11" s="16">
        <v>0.6643</v>
      </c>
      <c r="AA11" s="16">
        <v>0.65369999999999995</v>
      </c>
      <c r="AB11" s="16">
        <v>0.64359999999999995</v>
      </c>
      <c r="AC11" s="16">
        <v>0.63390000000000002</v>
      </c>
      <c r="AD11" s="16">
        <v>0.62439999999999996</v>
      </c>
      <c r="AE11" s="16">
        <v>0.61499999999999999</v>
      </c>
      <c r="AF11" s="16">
        <v>0.60580000000000001</v>
      </c>
      <c r="AG11" s="16">
        <v>0.59670000000000001</v>
      </c>
      <c r="AH11" s="16">
        <v>0.58779999999999999</v>
      </c>
      <c r="AI11" s="16">
        <v>0.57899999999999996</v>
      </c>
      <c r="AJ11" s="16">
        <v>0.57030000000000003</v>
      </c>
      <c r="AK11" s="16">
        <v>0.56169999999999998</v>
      </c>
      <c r="AL11" s="16">
        <v>0.55330000000000001</v>
      </c>
      <c r="AM11" s="16">
        <v>0.54500000000000004</v>
      </c>
      <c r="AN11" s="16">
        <v>0.53680000000000005</v>
      </c>
      <c r="AO11" s="16">
        <v>0.52880000000000005</v>
      </c>
      <c r="AP11" s="16">
        <v>0.52080000000000004</v>
      </c>
      <c r="AQ11" s="16">
        <v>0.51300000000000001</v>
      </c>
      <c r="AR11" s="16">
        <v>0.50529999999999997</v>
      </c>
      <c r="AS11" s="16">
        <v>0.49780000000000002</v>
      </c>
      <c r="AT11" s="16">
        <v>0.49030000000000001</v>
      </c>
      <c r="AU11" s="16">
        <v>0.4829</v>
      </c>
      <c r="AV11" s="16">
        <v>0.47570000000000001</v>
      </c>
      <c r="AW11" s="16">
        <v>0.46860000000000002</v>
      </c>
      <c r="AX11" s="16">
        <v>0.46150000000000002</v>
      </c>
      <c r="AY11" s="16">
        <v>0.4546</v>
      </c>
      <c r="AZ11" s="16">
        <v>0.44779999999999998</v>
      </c>
      <c r="BA11" s="16">
        <v>0.44109999999999999</v>
      </c>
      <c r="BB11" s="16">
        <v>0.4345</v>
      </c>
      <c r="BC11" s="16">
        <v>0.42799999999999999</v>
      </c>
      <c r="BD11" s="16">
        <v>0.42149999999999999</v>
      </c>
      <c r="BE11" s="16">
        <v>0.41520000000000001</v>
      </c>
      <c r="BF11" s="16">
        <v>0.40899999999999997</v>
      </c>
      <c r="BG11" s="16">
        <v>0.40289999999999998</v>
      </c>
      <c r="BH11" s="16">
        <v>0.39679999999999999</v>
      </c>
      <c r="BI11" s="16">
        <v>0.39090000000000003</v>
      </c>
      <c r="BJ11" s="16">
        <v>0.38500000000000001</v>
      </c>
      <c r="BK11" s="16">
        <v>0.37919999999999998</v>
      </c>
      <c r="BL11" s="16">
        <v>0.3735</v>
      </c>
      <c r="BM11" s="16">
        <v>0.3679</v>
      </c>
      <c r="BN11" s="16">
        <v>0.3624</v>
      </c>
      <c r="BO11" s="16">
        <v>0.35699999999999998</v>
      </c>
      <c r="BP11" s="16">
        <v>0.35160000000000002</v>
      </c>
      <c r="BQ11" s="16">
        <v>0.34639999999999999</v>
      </c>
      <c r="BR11" s="16">
        <v>0.3412</v>
      </c>
      <c r="BS11" s="16">
        <v>0.33600000000000002</v>
      </c>
      <c r="BT11" s="16">
        <v>0.33100000000000002</v>
      </c>
      <c r="BU11" s="16">
        <v>0.32600000000000001</v>
      </c>
      <c r="BV11" s="16">
        <v>0.32119999999999999</v>
      </c>
      <c r="BW11" s="16">
        <v>0.31630000000000003</v>
      </c>
      <c r="BX11" s="16">
        <v>0.31159999999999999</v>
      </c>
      <c r="BY11" s="16">
        <v>0.30690000000000001</v>
      </c>
      <c r="BZ11" s="16">
        <v>0.30230000000000001</v>
      </c>
      <c r="CA11" s="16">
        <v>0.29780000000000001</v>
      </c>
      <c r="CB11" s="16">
        <v>0.29330000000000001</v>
      </c>
      <c r="CC11" s="16">
        <v>0.28889999999999999</v>
      </c>
      <c r="CD11" s="16">
        <v>0.28460000000000002</v>
      </c>
      <c r="CE11" s="16">
        <v>0.28029999999999999</v>
      </c>
      <c r="CF11" s="16">
        <v>0.27610000000000001</v>
      </c>
      <c r="CG11" s="16">
        <v>0.27200000000000002</v>
      </c>
      <c r="CH11" s="16">
        <v>0.26790000000000003</v>
      </c>
      <c r="CI11" s="16">
        <v>0.26390000000000002</v>
      </c>
      <c r="CJ11" s="16">
        <v>0.25990000000000002</v>
      </c>
      <c r="CK11" s="16">
        <v>0.25600000000000001</v>
      </c>
      <c r="CL11" s="16">
        <v>0.25219999999999998</v>
      </c>
      <c r="CM11" s="16">
        <v>0.24840000000000001</v>
      </c>
      <c r="CN11" s="16">
        <v>0.2447</v>
      </c>
      <c r="CO11" s="16">
        <v>0.24099999999999999</v>
      </c>
      <c r="CP11" s="16">
        <v>0.2374</v>
      </c>
      <c r="CQ11" s="16">
        <v>0.23380000000000001</v>
      </c>
      <c r="CR11" s="16">
        <v>0.2303</v>
      </c>
      <c r="CS11" s="16">
        <v>0.22689999999999999</v>
      </c>
      <c r="CT11" s="16">
        <v>0.2235</v>
      </c>
      <c r="CU11" s="16">
        <v>0.22009999999999999</v>
      </c>
      <c r="CV11" s="16">
        <v>0.21679999999999999</v>
      </c>
      <c r="CW11" s="16">
        <v>0.21360000000000001</v>
      </c>
      <c r="CX11" s="16">
        <v>0.2104</v>
      </c>
      <c r="CY11" s="16">
        <v>0.2104</v>
      </c>
      <c r="CZ11" s="16">
        <v>0.2104</v>
      </c>
      <c r="DA11" s="16">
        <v>0.2104</v>
      </c>
      <c r="DB11" s="16">
        <v>0.2104</v>
      </c>
      <c r="DC11" s="16">
        <v>0.2104</v>
      </c>
      <c r="DD11" s="16">
        <v>0.2104</v>
      </c>
      <c r="DE11" s="16">
        <v>0.2104</v>
      </c>
      <c r="DF11" s="16">
        <v>0.2104</v>
      </c>
      <c r="DG11" s="16">
        <v>0.2104</v>
      </c>
      <c r="DH11" s="16">
        <v>0.2104</v>
      </c>
      <c r="DI11" s="16">
        <v>0.2104</v>
      </c>
      <c r="DJ11" s="16">
        <v>0.2104</v>
      </c>
      <c r="DK11" s="16">
        <v>0.2104</v>
      </c>
      <c r="DL11" s="16">
        <v>0.2104</v>
      </c>
      <c r="DM11" s="16">
        <v>0.2104</v>
      </c>
      <c r="DN11" s="16">
        <v>0.2104</v>
      </c>
      <c r="DO11" s="16">
        <v>0.2104</v>
      </c>
      <c r="DP11" s="16">
        <v>0.2104</v>
      </c>
      <c r="DQ11" s="16">
        <v>0.2104</v>
      </c>
      <c r="DR11" s="16">
        <v>0.2104</v>
      </c>
      <c r="DS11" s="16">
        <v>0.2104</v>
      </c>
      <c r="DT11" s="16">
        <v>0.2104</v>
      </c>
      <c r="DU11" s="16">
        <v>0.2104</v>
      </c>
      <c r="DV11" s="16">
        <v>0.2104</v>
      </c>
      <c r="DW11" s="16">
        <v>0.2104</v>
      </c>
      <c r="DX11" s="16">
        <v>0.2104</v>
      </c>
      <c r="DY11" s="16">
        <v>0.2104</v>
      </c>
      <c r="DZ11" s="16">
        <v>0.2104</v>
      </c>
      <c r="EA11" s="16">
        <v>0.2104</v>
      </c>
      <c r="EB11" s="16">
        <v>0.2104</v>
      </c>
      <c r="EC11" s="16">
        <v>0.2104</v>
      </c>
      <c r="ED11" s="16">
        <v>0.2104</v>
      </c>
      <c r="EE11" s="16">
        <v>0.2104</v>
      </c>
      <c r="EF11" s="16">
        <v>0.2104</v>
      </c>
      <c r="EG11" s="16">
        <v>0.2104</v>
      </c>
      <c r="EH11" s="16">
        <v>0.2104</v>
      </c>
      <c r="EI11" s="16">
        <v>0.2104</v>
      </c>
      <c r="EJ11" s="16">
        <v>0.2104</v>
      </c>
      <c r="EK11" s="16">
        <v>0.2104</v>
      </c>
      <c r="EL11" s="16">
        <v>0.2104</v>
      </c>
      <c r="EM11" s="16">
        <v>0.2104</v>
      </c>
      <c r="EN11" s="16">
        <v>0.2104</v>
      </c>
      <c r="EO11" s="16">
        <v>0.2104</v>
      </c>
      <c r="EP11" s="16">
        <v>0.2104</v>
      </c>
      <c r="EQ11" s="16">
        <v>0.2104</v>
      </c>
      <c r="ER11" s="16">
        <v>0.2104</v>
      </c>
      <c r="ES11" s="16">
        <v>0.2104</v>
      </c>
      <c r="ET11" s="16">
        <v>0.2104</v>
      </c>
      <c r="EU11" s="16">
        <v>0.2104</v>
      </c>
      <c r="EV11" s="16">
        <v>0.2104</v>
      </c>
      <c r="EW11" s="16">
        <v>0.2104</v>
      </c>
      <c r="EX11" s="16">
        <v>0.2104</v>
      </c>
      <c r="EY11" s="16">
        <v>0.2104</v>
      </c>
      <c r="EZ11" s="16">
        <v>0.2104</v>
      </c>
      <c r="FA11" s="16">
        <v>0.2104</v>
      </c>
      <c r="FB11" s="16">
        <v>0.2104</v>
      </c>
      <c r="FC11" s="16">
        <v>0.2104</v>
      </c>
      <c r="FD11" s="16">
        <v>0.2104</v>
      </c>
      <c r="FE11" s="16">
        <v>0.2104</v>
      </c>
      <c r="FF11" s="16">
        <v>0.2104</v>
      </c>
      <c r="FG11" s="16">
        <v>0.2104</v>
      </c>
      <c r="FH11" s="16">
        <v>0.2104</v>
      </c>
      <c r="FI11" s="16">
        <v>0.2104</v>
      </c>
      <c r="FJ11" s="16">
        <v>0.2104</v>
      </c>
      <c r="FK11" s="16">
        <v>0.2104</v>
      </c>
      <c r="FL11" s="16">
        <v>0.2104</v>
      </c>
      <c r="FM11" s="16">
        <v>0.2104</v>
      </c>
      <c r="FN11" s="16">
        <v>0.2104</v>
      </c>
      <c r="FO11" s="16">
        <v>0.2104</v>
      </c>
      <c r="FP11" s="16">
        <v>0.2104</v>
      </c>
      <c r="FQ11" s="16">
        <v>0.2104</v>
      </c>
      <c r="FR11" s="16">
        <v>0.2104</v>
      </c>
      <c r="FS11" s="16">
        <v>0.2104</v>
      </c>
      <c r="FT11" s="16">
        <v>0.2104</v>
      </c>
      <c r="FU11" s="16">
        <v>0.2104</v>
      </c>
      <c r="FV11" s="16">
        <v>0.2104</v>
      </c>
      <c r="FW11" s="16">
        <v>0.2104</v>
      </c>
      <c r="FX11" s="16">
        <v>0.2104</v>
      </c>
      <c r="FY11" s="16">
        <v>0.2104</v>
      </c>
      <c r="FZ11" s="16">
        <v>0.2104</v>
      </c>
      <c r="GA11" s="16">
        <v>0.2104</v>
      </c>
      <c r="GB11" s="16">
        <v>0.2104</v>
      </c>
      <c r="GC11" s="16">
        <v>0.2104</v>
      </c>
      <c r="GD11" s="16">
        <v>0.2104</v>
      </c>
      <c r="GE11" s="16">
        <v>0.2104</v>
      </c>
      <c r="GF11" s="16">
        <v>0.2104</v>
      </c>
      <c r="GG11" s="16">
        <v>0.2104</v>
      </c>
      <c r="GH11" s="16">
        <v>0.2104</v>
      </c>
      <c r="GI11" s="16">
        <v>0.2104</v>
      </c>
      <c r="GJ11" s="16">
        <v>0.2104</v>
      </c>
      <c r="GK11" s="16">
        <v>0.2104</v>
      </c>
      <c r="GL11" s="16">
        <v>0.2104</v>
      </c>
      <c r="GM11" s="16">
        <v>0.2104</v>
      </c>
      <c r="GN11" s="16">
        <v>0.2104</v>
      </c>
      <c r="GO11" s="16">
        <v>0.2104</v>
      </c>
      <c r="GP11" s="16">
        <v>0.2104</v>
      </c>
      <c r="GQ11" s="16">
        <v>0.2104</v>
      </c>
    </row>
    <row r="12" spans="1:199" x14ac:dyDescent="0.2">
      <c r="A12" s="16">
        <v>11</v>
      </c>
      <c r="B12" s="16">
        <v>1</v>
      </c>
      <c r="C12" s="16">
        <v>1</v>
      </c>
      <c r="D12" s="16">
        <v>1</v>
      </c>
      <c r="E12" s="16">
        <v>1</v>
      </c>
      <c r="F12" s="16">
        <v>0.98019999999999996</v>
      </c>
      <c r="G12" s="16">
        <v>1.0569999999999999</v>
      </c>
      <c r="H12" s="16">
        <v>1.0362</v>
      </c>
      <c r="I12" s="16">
        <v>0.97889999999999999</v>
      </c>
      <c r="J12" s="16">
        <v>0.9415</v>
      </c>
      <c r="K12" s="16">
        <v>0.9052</v>
      </c>
      <c r="L12" s="16">
        <v>0.87</v>
      </c>
      <c r="M12" s="16">
        <v>0.8528</v>
      </c>
      <c r="N12" s="16">
        <v>0.83599999999999997</v>
      </c>
      <c r="O12" s="16">
        <v>0.8196</v>
      </c>
      <c r="P12" s="16">
        <v>0.8034</v>
      </c>
      <c r="Q12" s="16">
        <v>0.78759999999999997</v>
      </c>
      <c r="R12" s="16">
        <v>0.77210000000000001</v>
      </c>
      <c r="S12" s="16">
        <v>0.75690000000000002</v>
      </c>
      <c r="T12" s="16">
        <v>0.74199999999999999</v>
      </c>
      <c r="U12" s="16">
        <v>0.72750000000000004</v>
      </c>
      <c r="V12" s="16">
        <v>0.71350000000000002</v>
      </c>
      <c r="W12" s="16">
        <v>0.70009999999999994</v>
      </c>
      <c r="X12" s="16">
        <v>0.6875</v>
      </c>
      <c r="Y12" s="16">
        <v>0.67549999999999999</v>
      </c>
      <c r="Z12" s="16">
        <v>0.6643</v>
      </c>
      <c r="AA12" s="16">
        <v>0.65369999999999995</v>
      </c>
      <c r="AB12" s="16">
        <v>0.64359999999999995</v>
      </c>
      <c r="AC12" s="16">
        <v>0.63390000000000002</v>
      </c>
      <c r="AD12" s="16">
        <v>0.62439999999999996</v>
      </c>
      <c r="AE12" s="16">
        <v>0.61499999999999999</v>
      </c>
      <c r="AF12" s="16">
        <v>0.60580000000000001</v>
      </c>
      <c r="AG12" s="16">
        <v>0.59670000000000001</v>
      </c>
      <c r="AH12" s="16">
        <v>0.58779999999999999</v>
      </c>
      <c r="AI12" s="16">
        <v>0.57899999999999996</v>
      </c>
      <c r="AJ12" s="16">
        <v>0.57030000000000003</v>
      </c>
      <c r="AK12" s="16">
        <v>0.56169999999999998</v>
      </c>
      <c r="AL12" s="16">
        <v>0.55330000000000001</v>
      </c>
      <c r="AM12" s="16">
        <v>0.54500000000000004</v>
      </c>
      <c r="AN12" s="16">
        <v>0.53680000000000005</v>
      </c>
      <c r="AO12" s="16">
        <v>0.52880000000000005</v>
      </c>
      <c r="AP12" s="16">
        <v>0.52080000000000004</v>
      </c>
      <c r="AQ12" s="16">
        <v>0.51300000000000001</v>
      </c>
      <c r="AR12" s="16">
        <v>0.50529999999999997</v>
      </c>
      <c r="AS12" s="16">
        <v>0.49780000000000002</v>
      </c>
      <c r="AT12" s="16">
        <v>0.49030000000000001</v>
      </c>
      <c r="AU12" s="16">
        <v>0.4829</v>
      </c>
      <c r="AV12" s="16">
        <v>0.47570000000000001</v>
      </c>
      <c r="AW12" s="16">
        <v>0.46860000000000002</v>
      </c>
      <c r="AX12" s="16">
        <v>0.46150000000000002</v>
      </c>
      <c r="AY12" s="16">
        <v>0.4546</v>
      </c>
      <c r="AZ12" s="16">
        <v>0.44779999999999998</v>
      </c>
      <c r="BA12" s="16">
        <v>0.44109999999999999</v>
      </c>
      <c r="BB12" s="16">
        <v>0.4345</v>
      </c>
      <c r="BC12" s="16">
        <v>0.42799999999999999</v>
      </c>
      <c r="BD12" s="16">
        <v>0.42149999999999999</v>
      </c>
      <c r="BE12" s="16">
        <v>0.41520000000000001</v>
      </c>
      <c r="BF12" s="16">
        <v>0.40899999999999997</v>
      </c>
      <c r="BG12" s="16">
        <v>0.40289999999999998</v>
      </c>
      <c r="BH12" s="16">
        <v>0.39679999999999999</v>
      </c>
      <c r="BI12" s="16">
        <v>0.39090000000000003</v>
      </c>
      <c r="BJ12" s="16">
        <v>0.38500000000000001</v>
      </c>
      <c r="BK12" s="16">
        <v>0.37919999999999998</v>
      </c>
      <c r="BL12" s="16">
        <v>0.3735</v>
      </c>
      <c r="BM12" s="16">
        <v>0.3679</v>
      </c>
      <c r="BN12" s="16">
        <v>0.3624</v>
      </c>
      <c r="BO12" s="16">
        <v>0.35699999999999998</v>
      </c>
      <c r="BP12" s="16">
        <v>0.35160000000000002</v>
      </c>
      <c r="BQ12" s="16">
        <v>0.34639999999999999</v>
      </c>
      <c r="BR12" s="16">
        <v>0.3412</v>
      </c>
      <c r="BS12" s="16">
        <v>0.33600000000000002</v>
      </c>
      <c r="BT12" s="16">
        <v>0.33100000000000002</v>
      </c>
      <c r="BU12" s="16">
        <v>0.32600000000000001</v>
      </c>
      <c r="BV12" s="16">
        <v>0.32119999999999999</v>
      </c>
      <c r="BW12" s="16">
        <v>0.31630000000000003</v>
      </c>
      <c r="BX12" s="16">
        <v>0.31159999999999999</v>
      </c>
      <c r="BY12" s="16">
        <v>0.30690000000000001</v>
      </c>
      <c r="BZ12" s="16">
        <v>0.30230000000000001</v>
      </c>
      <c r="CA12" s="16">
        <v>0.29780000000000001</v>
      </c>
      <c r="CB12" s="16">
        <v>0.29330000000000001</v>
      </c>
      <c r="CC12" s="16">
        <v>0.28889999999999999</v>
      </c>
      <c r="CD12" s="16">
        <v>0.28460000000000002</v>
      </c>
      <c r="CE12" s="16">
        <v>0.28029999999999999</v>
      </c>
      <c r="CF12" s="16">
        <v>0.27610000000000001</v>
      </c>
      <c r="CG12" s="16">
        <v>0.27200000000000002</v>
      </c>
      <c r="CH12" s="16">
        <v>0.26790000000000003</v>
      </c>
      <c r="CI12" s="16">
        <v>0.26390000000000002</v>
      </c>
      <c r="CJ12" s="16">
        <v>0.25990000000000002</v>
      </c>
      <c r="CK12" s="16">
        <v>0.25600000000000001</v>
      </c>
      <c r="CL12" s="16">
        <v>0.25219999999999998</v>
      </c>
      <c r="CM12" s="16">
        <v>0.24840000000000001</v>
      </c>
      <c r="CN12" s="16">
        <v>0.2447</v>
      </c>
      <c r="CO12" s="16">
        <v>0.24099999999999999</v>
      </c>
      <c r="CP12" s="16">
        <v>0.2374</v>
      </c>
      <c r="CQ12" s="16">
        <v>0.23380000000000001</v>
      </c>
      <c r="CR12" s="16">
        <v>0.2303</v>
      </c>
      <c r="CS12" s="16">
        <v>0.22689999999999999</v>
      </c>
      <c r="CT12" s="16">
        <v>0.2235</v>
      </c>
      <c r="CU12" s="16">
        <v>0.22009999999999999</v>
      </c>
      <c r="CV12" s="16">
        <v>0.21679999999999999</v>
      </c>
      <c r="CW12" s="16">
        <v>0.21360000000000001</v>
      </c>
      <c r="CX12" s="16">
        <v>0.2104</v>
      </c>
      <c r="CY12" s="16">
        <v>0.2104</v>
      </c>
      <c r="CZ12" s="16">
        <v>0.2104</v>
      </c>
      <c r="DA12" s="16">
        <v>0.2104</v>
      </c>
      <c r="DB12" s="16">
        <v>0.2104</v>
      </c>
      <c r="DC12" s="16">
        <v>0.2104</v>
      </c>
      <c r="DD12" s="16">
        <v>0.2104</v>
      </c>
      <c r="DE12" s="16">
        <v>0.2104</v>
      </c>
      <c r="DF12" s="16">
        <v>0.2104</v>
      </c>
      <c r="DG12" s="16">
        <v>0.2104</v>
      </c>
      <c r="DH12" s="16">
        <v>0.2104</v>
      </c>
      <c r="DI12" s="16">
        <v>0.2104</v>
      </c>
      <c r="DJ12" s="16">
        <v>0.2104</v>
      </c>
      <c r="DK12" s="16">
        <v>0.2104</v>
      </c>
      <c r="DL12" s="16">
        <v>0.2104</v>
      </c>
      <c r="DM12" s="16">
        <v>0.2104</v>
      </c>
      <c r="DN12" s="16">
        <v>0.2104</v>
      </c>
      <c r="DO12" s="16">
        <v>0.2104</v>
      </c>
      <c r="DP12" s="16">
        <v>0.2104</v>
      </c>
      <c r="DQ12" s="16">
        <v>0.2104</v>
      </c>
      <c r="DR12" s="16">
        <v>0.2104</v>
      </c>
      <c r="DS12" s="16">
        <v>0.2104</v>
      </c>
      <c r="DT12" s="16">
        <v>0.2104</v>
      </c>
      <c r="DU12" s="16">
        <v>0.2104</v>
      </c>
      <c r="DV12" s="16">
        <v>0.2104</v>
      </c>
      <c r="DW12" s="16">
        <v>0.2104</v>
      </c>
      <c r="DX12" s="16">
        <v>0.2104</v>
      </c>
      <c r="DY12" s="16">
        <v>0.2104</v>
      </c>
      <c r="DZ12" s="16">
        <v>0.2104</v>
      </c>
      <c r="EA12" s="16">
        <v>0.2104</v>
      </c>
      <c r="EB12" s="16">
        <v>0.2104</v>
      </c>
      <c r="EC12" s="16">
        <v>0.2104</v>
      </c>
      <c r="ED12" s="16">
        <v>0.2104</v>
      </c>
      <c r="EE12" s="16">
        <v>0.2104</v>
      </c>
      <c r="EF12" s="16">
        <v>0.2104</v>
      </c>
      <c r="EG12" s="16">
        <v>0.2104</v>
      </c>
      <c r="EH12" s="16">
        <v>0.2104</v>
      </c>
      <c r="EI12" s="16">
        <v>0.2104</v>
      </c>
      <c r="EJ12" s="16">
        <v>0.2104</v>
      </c>
      <c r="EK12" s="16">
        <v>0.2104</v>
      </c>
      <c r="EL12" s="16">
        <v>0.2104</v>
      </c>
      <c r="EM12" s="16">
        <v>0.2104</v>
      </c>
      <c r="EN12" s="16">
        <v>0.2104</v>
      </c>
      <c r="EO12" s="16">
        <v>0.2104</v>
      </c>
      <c r="EP12" s="16">
        <v>0.2104</v>
      </c>
      <c r="EQ12" s="16">
        <v>0.2104</v>
      </c>
      <c r="ER12" s="16">
        <v>0.2104</v>
      </c>
      <c r="ES12" s="16">
        <v>0.2104</v>
      </c>
      <c r="ET12" s="16">
        <v>0.2104</v>
      </c>
      <c r="EU12" s="16">
        <v>0.2104</v>
      </c>
      <c r="EV12" s="16">
        <v>0.2104</v>
      </c>
      <c r="EW12" s="16">
        <v>0.2104</v>
      </c>
      <c r="EX12" s="16">
        <v>0.2104</v>
      </c>
      <c r="EY12" s="16">
        <v>0.2104</v>
      </c>
      <c r="EZ12" s="16">
        <v>0.2104</v>
      </c>
      <c r="FA12" s="16">
        <v>0.2104</v>
      </c>
      <c r="FB12" s="16">
        <v>0.2104</v>
      </c>
      <c r="FC12" s="16">
        <v>0.2104</v>
      </c>
      <c r="FD12" s="16">
        <v>0.2104</v>
      </c>
      <c r="FE12" s="16">
        <v>0.2104</v>
      </c>
      <c r="FF12" s="16">
        <v>0.2104</v>
      </c>
      <c r="FG12" s="16">
        <v>0.2104</v>
      </c>
      <c r="FH12" s="16">
        <v>0.2104</v>
      </c>
      <c r="FI12" s="16">
        <v>0.2104</v>
      </c>
      <c r="FJ12" s="16">
        <v>0.2104</v>
      </c>
      <c r="FK12" s="16">
        <v>0.2104</v>
      </c>
      <c r="FL12" s="16">
        <v>0.2104</v>
      </c>
      <c r="FM12" s="16">
        <v>0.2104</v>
      </c>
      <c r="FN12" s="16">
        <v>0.2104</v>
      </c>
      <c r="FO12" s="16">
        <v>0.2104</v>
      </c>
      <c r="FP12" s="16">
        <v>0.2104</v>
      </c>
      <c r="FQ12" s="16">
        <v>0.2104</v>
      </c>
      <c r="FR12" s="16">
        <v>0.2104</v>
      </c>
      <c r="FS12" s="16">
        <v>0.2104</v>
      </c>
      <c r="FT12" s="16">
        <v>0.2104</v>
      </c>
      <c r="FU12" s="16">
        <v>0.2104</v>
      </c>
      <c r="FV12" s="16">
        <v>0.2104</v>
      </c>
      <c r="FW12" s="16">
        <v>0.2104</v>
      </c>
      <c r="FX12" s="16">
        <v>0.2104</v>
      </c>
      <c r="FY12" s="16">
        <v>0.2104</v>
      </c>
      <c r="FZ12" s="16">
        <v>0.2104</v>
      </c>
      <c r="GA12" s="16">
        <v>0.2104</v>
      </c>
      <c r="GB12" s="16">
        <v>0.2104</v>
      </c>
      <c r="GC12" s="16">
        <v>0.2104</v>
      </c>
      <c r="GD12" s="16">
        <v>0.2104</v>
      </c>
      <c r="GE12" s="16">
        <v>0.2104</v>
      </c>
      <c r="GF12" s="16">
        <v>0.2104</v>
      </c>
      <c r="GG12" s="16">
        <v>0.2104</v>
      </c>
      <c r="GH12" s="16">
        <v>0.2104</v>
      </c>
      <c r="GI12" s="16">
        <v>0.2104</v>
      </c>
      <c r="GJ12" s="16">
        <v>0.2104</v>
      </c>
      <c r="GK12" s="16">
        <v>0.2104</v>
      </c>
      <c r="GL12" s="16">
        <v>0.2104</v>
      </c>
      <c r="GM12" s="16">
        <v>0.2104</v>
      </c>
      <c r="GN12" s="16">
        <v>0.2104</v>
      </c>
      <c r="GO12" s="16">
        <v>0.2104</v>
      </c>
      <c r="GP12" s="16">
        <v>0.2104</v>
      </c>
      <c r="GQ12" s="16">
        <v>0.2104</v>
      </c>
    </row>
    <row r="13" spans="1:199" x14ac:dyDescent="0.2">
      <c r="A13" s="16">
        <v>12</v>
      </c>
      <c r="B13" s="16">
        <v>1</v>
      </c>
      <c r="C13" s="16">
        <v>1</v>
      </c>
      <c r="D13" s="16">
        <v>1</v>
      </c>
      <c r="E13" s="16">
        <v>1</v>
      </c>
      <c r="F13" s="16">
        <v>0.98019999999999996</v>
      </c>
      <c r="G13" s="16">
        <v>1.0569999999999999</v>
      </c>
      <c r="H13" s="16">
        <v>1.0362</v>
      </c>
      <c r="I13" s="16">
        <v>0.97889999999999999</v>
      </c>
      <c r="J13" s="16">
        <v>0.9415</v>
      </c>
      <c r="K13" s="16">
        <v>0.9052</v>
      </c>
      <c r="L13" s="16">
        <v>0.87</v>
      </c>
      <c r="M13" s="16">
        <v>0.8528</v>
      </c>
      <c r="N13" s="16">
        <v>0.83599999999999997</v>
      </c>
      <c r="O13" s="16">
        <v>0.8196</v>
      </c>
      <c r="P13" s="16">
        <v>0.8034</v>
      </c>
      <c r="Q13" s="16">
        <v>0.78759999999999997</v>
      </c>
      <c r="R13" s="16">
        <v>0.77210000000000001</v>
      </c>
      <c r="S13" s="16">
        <v>0.75690000000000002</v>
      </c>
      <c r="T13" s="16">
        <v>0.74199999999999999</v>
      </c>
      <c r="U13" s="16">
        <v>0.72750000000000004</v>
      </c>
      <c r="V13" s="16">
        <v>0.71350000000000002</v>
      </c>
      <c r="W13" s="16">
        <v>0.70009999999999994</v>
      </c>
      <c r="X13" s="16">
        <v>0.6875</v>
      </c>
      <c r="Y13" s="16">
        <v>0.67549999999999999</v>
      </c>
      <c r="Z13" s="16">
        <v>0.6643</v>
      </c>
      <c r="AA13" s="16">
        <v>0.65369999999999995</v>
      </c>
      <c r="AB13" s="16">
        <v>0.64359999999999995</v>
      </c>
      <c r="AC13" s="16">
        <v>0.63390000000000002</v>
      </c>
      <c r="AD13" s="16">
        <v>0.62439999999999996</v>
      </c>
      <c r="AE13" s="16">
        <v>0.61499999999999999</v>
      </c>
      <c r="AF13" s="16">
        <v>0.60580000000000001</v>
      </c>
      <c r="AG13" s="16">
        <v>0.59670000000000001</v>
      </c>
      <c r="AH13" s="16">
        <v>0.58779999999999999</v>
      </c>
      <c r="AI13" s="16">
        <v>0.57899999999999996</v>
      </c>
      <c r="AJ13" s="16">
        <v>0.57030000000000003</v>
      </c>
      <c r="AK13" s="16">
        <v>0.56169999999999998</v>
      </c>
      <c r="AL13" s="16">
        <v>0.55330000000000001</v>
      </c>
      <c r="AM13" s="16">
        <v>0.54500000000000004</v>
      </c>
      <c r="AN13" s="16">
        <v>0.53680000000000005</v>
      </c>
      <c r="AO13" s="16">
        <v>0.52880000000000005</v>
      </c>
      <c r="AP13" s="16">
        <v>0.52080000000000004</v>
      </c>
      <c r="AQ13" s="16">
        <v>0.51300000000000001</v>
      </c>
      <c r="AR13" s="16">
        <v>0.50529999999999997</v>
      </c>
      <c r="AS13" s="16">
        <v>0.49780000000000002</v>
      </c>
      <c r="AT13" s="16">
        <v>0.49030000000000001</v>
      </c>
      <c r="AU13" s="16">
        <v>0.4829</v>
      </c>
      <c r="AV13" s="16">
        <v>0.47570000000000001</v>
      </c>
      <c r="AW13" s="16">
        <v>0.46860000000000002</v>
      </c>
      <c r="AX13" s="16">
        <v>0.46150000000000002</v>
      </c>
      <c r="AY13" s="16">
        <v>0.4546</v>
      </c>
      <c r="AZ13" s="16">
        <v>0.44779999999999998</v>
      </c>
      <c r="BA13" s="16">
        <v>0.44109999999999999</v>
      </c>
      <c r="BB13" s="16">
        <v>0.4345</v>
      </c>
      <c r="BC13" s="16">
        <v>0.42799999999999999</v>
      </c>
      <c r="BD13" s="16">
        <v>0.42149999999999999</v>
      </c>
      <c r="BE13" s="16">
        <v>0.41520000000000001</v>
      </c>
      <c r="BF13" s="16">
        <v>0.40899999999999997</v>
      </c>
      <c r="BG13" s="16">
        <v>0.40289999999999998</v>
      </c>
      <c r="BH13" s="16">
        <v>0.39679999999999999</v>
      </c>
      <c r="BI13" s="16">
        <v>0.39090000000000003</v>
      </c>
      <c r="BJ13" s="16">
        <v>0.38500000000000001</v>
      </c>
      <c r="BK13" s="16">
        <v>0.37919999999999998</v>
      </c>
      <c r="BL13" s="16">
        <v>0.3735</v>
      </c>
      <c r="BM13" s="16">
        <v>0.3679</v>
      </c>
      <c r="BN13" s="16">
        <v>0.3624</v>
      </c>
      <c r="BO13" s="16">
        <v>0.35699999999999998</v>
      </c>
      <c r="BP13" s="16">
        <v>0.35160000000000002</v>
      </c>
      <c r="BQ13" s="16">
        <v>0.34639999999999999</v>
      </c>
      <c r="BR13" s="16">
        <v>0.3412</v>
      </c>
      <c r="BS13" s="16">
        <v>0.33600000000000002</v>
      </c>
      <c r="BT13" s="16">
        <v>0.33100000000000002</v>
      </c>
      <c r="BU13" s="16">
        <v>0.32600000000000001</v>
      </c>
      <c r="BV13" s="16">
        <v>0.32119999999999999</v>
      </c>
      <c r="BW13" s="16">
        <v>0.31630000000000003</v>
      </c>
      <c r="BX13" s="16">
        <v>0.31159999999999999</v>
      </c>
      <c r="BY13" s="16">
        <v>0.30690000000000001</v>
      </c>
      <c r="BZ13" s="16">
        <v>0.30230000000000001</v>
      </c>
      <c r="CA13" s="16">
        <v>0.29780000000000001</v>
      </c>
      <c r="CB13" s="16">
        <v>0.29330000000000001</v>
      </c>
      <c r="CC13" s="16">
        <v>0.28889999999999999</v>
      </c>
      <c r="CD13" s="16">
        <v>0.28460000000000002</v>
      </c>
      <c r="CE13" s="16">
        <v>0.28029999999999999</v>
      </c>
      <c r="CF13" s="16">
        <v>0.27610000000000001</v>
      </c>
      <c r="CG13" s="16">
        <v>0.27200000000000002</v>
      </c>
      <c r="CH13" s="16">
        <v>0.26790000000000003</v>
      </c>
      <c r="CI13" s="16">
        <v>0.26390000000000002</v>
      </c>
      <c r="CJ13" s="16">
        <v>0.25990000000000002</v>
      </c>
      <c r="CK13" s="16">
        <v>0.25600000000000001</v>
      </c>
      <c r="CL13" s="16">
        <v>0.25219999999999998</v>
      </c>
      <c r="CM13" s="16">
        <v>0.24840000000000001</v>
      </c>
      <c r="CN13" s="16">
        <v>0.2447</v>
      </c>
      <c r="CO13" s="16">
        <v>0.24099999999999999</v>
      </c>
      <c r="CP13" s="16">
        <v>0.2374</v>
      </c>
      <c r="CQ13" s="16">
        <v>0.23380000000000001</v>
      </c>
      <c r="CR13" s="16">
        <v>0.2303</v>
      </c>
      <c r="CS13" s="16">
        <v>0.22689999999999999</v>
      </c>
      <c r="CT13" s="16">
        <v>0.2235</v>
      </c>
      <c r="CU13" s="16">
        <v>0.22009999999999999</v>
      </c>
      <c r="CV13" s="16">
        <v>0.21679999999999999</v>
      </c>
      <c r="CW13" s="16">
        <v>0.21360000000000001</v>
      </c>
      <c r="CX13" s="16">
        <v>0.2104</v>
      </c>
      <c r="CY13" s="16">
        <v>0.2104</v>
      </c>
      <c r="CZ13" s="16">
        <v>0.2104</v>
      </c>
      <c r="DA13" s="16">
        <v>0.2104</v>
      </c>
      <c r="DB13" s="16">
        <v>0.2104</v>
      </c>
      <c r="DC13" s="16">
        <v>0.2104</v>
      </c>
      <c r="DD13" s="16">
        <v>0.2104</v>
      </c>
      <c r="DE13" s="16">
        <v>0.2104</v>
      </c>
      <c r="DF13" s="16">
        <v>0.2104</v>
      </c>
      <c r="DG13" s="16">
        <v>0.2104</v>
      </c>
      <c r="DH13" s="16">
        <v>0.2104</v>
      </c>
      <c r="DI13" s="16">
        <v>0.2104</v>
      </c>
      <c r="DJ13" s="16">
        <v>0.2104</v>
      </c>
      <c r="DK13" s="16">
        <v>0.2104</v>
      </c>
      <c r="DL13" s="16">
        <v>0.2104</v>
      </c>
      <c r="DM13" s="16">
        <v>0.2104</v>
      </c>
      <c r="DN13" s="16">
        <v>0.2104</v>
      </c>
      <c r="DO13" s="16">
        <v>0.2104</v>
      </c>
      <c r="DP13" s="16">
        <v>0.2104</v>
      </c>
      <c r="DQ13" s="16">
        <v>0.2104</v>
      </c>
      <c r="DR13" s="16">
        <v>0.2104</v>
      </c>
      <c r="DS13" s="16">
        <v>0.2104</v>
      </c>
      <c r="DT13" s="16">
        <v>0.2104</v>
      </c>
      <c r="DU13" s="16">
        <v>0.2104</v>
      </c>
      <c r="DV13" s="16">
        <v>0.2104</v>
      </c>
      <c r="DW13" s="16">
        <v>0.2104</v>
      </c>
      <c r="DX13" s="16">
        <v>0.2104</v>
      </c>
      <c r="DY13" s="16">
        <v>0.2104</v>
      </c>
      <c r="DZ13" s="16">
        <v>0.2104</v>
      </c>
      <c r="EA13" s="16">
        <v>0.2104</v>
      </c>
      <c r="EB13" s="16">
        <v>0.2104</v>
      </c>
      <c r="EC13" s="16">
        <v>0.2104</v>
      </c>
      <c r="ED13" s="16">
        <v>0.2104</v>
      </c>
      <c r="EE13" s="16">
        <v>0.2104</v>
      </c>
      <c r="EF13" s="16">
        <v>0.2104</v>
      </c>
      <c r="EG13" s="16">
        <v>0.2104</v>
      </c>
      <c r="EH13" s="16">
        <v>0.2104</v>
      </c>
      <c r="EI13" s="16">
        <v>0.2104</v>
      </c>
      <c r="EJ13" s="16">
        <v>0.2104</v>
      </c>
      <c r="EK13" s="16">
        <v>0.2104</v>
      </c>
      <c r="EL13" s="16">
        <v>0.2104</v>
      </c>
      <c r="EM13" s="16">
        <v>0.2104</v>
      </c>
      <c r="EN13" s="16">
        <v>0.2104</v>
      </c>
      <c r="EO13" s="16">
        <v>0.2104</v>
      </c>
      <c r="EP13" s="16">
        <v>0.2104</v>
      </c>
      <c r="EQ13" s="16">
        <v>0.2104</v>
      </c>
      <c r="ER13" s="16">
        <v>0.2104</v>
      </c>
      <c r="ES13" s="16">
        <v>0.2104</v>
      </c>
      <c r="ET13" s="16">
        <v>0.2104</v>
      </c>
      <c r="EU13" s="16">
        <v>0.2104</v>
      </c>
      <c r="EV13" s="16">
        <v>0.2104</v>
      </c>
      <c r="EW13" s="16">
        <v>0.2104</v>
      </c>
      <c r="EX13" s="16">
        <v>0.2104</v>
      </c>
      <c r="EY13" s="16">
        <v>0.2104</v>
      </c>
      <c r="EZ13" s="16">
        <v>0.2104</v>
      </c>
      <c r="FA13" s="16">
        <v>0.2104</v>
      </c>
      <c r="FB13" s="16">
        <v>0.2104</v>
      </c>
      <c r="FC13" s="16">
        <v>0.2104</v>
      </c>
      <c r="FD13" s="16">
        <v>0.2104</v>
      </c>
      <c r="FE13" s="16">
        <v>0.2104</v>
      </c>
      <c r="FF13" s="16">
        <v>0.2104</v>
      </c>
      <c r="FG13" s="16">
        <v>0.2104</v>
      </c>
      <c r="FH13" s="16">
        <v>0.2104</v>
      </c>
      <c r="FI13" s="16">
        <v>0.2104</v>
      </c>
      <c r="FJ13" s="16">
        <v>0.2104</v>
      </c>
      <c r="FK13" s="16">
        <v>0.2104</v>
      </c>
      <c r="FL13" s="16">
        <v>0.2104</v>
      </c>
      <c r="FM13" s="16">
        <v>0.2104</v>
      </c>
      <c r="FN13" s="16">
        <v>0.2104</v>
      </c>
      <c r="FO13" s="16">
        <v>0.2104</v>
      </c>
      <c r="FP13" s="16">
        <v>0.2104</v>
      </c>
      <c r="FQ13" s="16">
        <v>0.2104</v>
      </c>
      <c r="FR13" s="16">
        <v>0.2104</v>
      </c>
      <c r="FS13" s="16">
        <v>0.2104</v>
      </c>
      <c r="FT13" s="16">
        <v>0.2104</v>
      </c>
      <c r="FU13" s="16">
        <v>0.2104</v>
      </c>
      <c r="FV13" s="16">
        <v>0.2104</v>
      </c>
      <c r="FW13" s="16">
        <v>0.2104</v>
      </c>
      <c r="FX13" s="16">
        <v>0.2104</v>
      </c>
      <c r="FY13" s="16">
        <v>0.2104</v>
      </c>
      <c r="FZ13" s="16">
        <v>0.2104</v>
      </c>
      <c r="GA13" s="16">
        <v>0.2104</v>
      </c>
      <c r="GB13" s="16">
        <v>0.2104</v>
      </c>
      <c r="GC13" s="16">
        <v>0.2104</v>
      </c>
      <c r="GD13" s="16">
        <v>0.2104</v>
      </c>
      <c r="GE13" s="16">
        <v>0.2104</v>
      </c>
      <c r="GF13" s="16">
        <v>0.2104</v>
      </c>
      <c r="GG13" s="16">
        <v>0.2104</v>
      </c>
      <c r="GH13" s="16">
        <v>0.2104</v>
      </c>
      <c r="GI13" s="16">
        <v>0.2104</v>
      </c>
      <c r="GJ13" s="16">
        <v>0.2104</v>
      </c>
      <c r="GK13" s="16">
        <v>0.2104</v>
      </c>
      <c r="GL13" s="16">
        <v>0.2104</v>
      </c>
      <c r="GM13" s="16">
        <v>0.2104</v>
      </c>
      <c r="GN13" s="16">
        <v>0.2104</v>
      </c>
      <c r="GO13" s="16">
        <v>0.2104</v>
      </c>
      <c r="GP13" s="16">
        <v>0.2104</v>
      </c>
      <c r="GQ13" s="16">
        <v>0.2104</v>
      </c>
    </row>
    <row r="14" spans="1:199" x14ac:dyDescent="0.2">
      <c r="A14" s="16">
        <v>13</v>
      </c>
      <c r="B14" s="16">
        <v>1</v>
      </c>
      <c r="C14" s="16">
        <v>1</v>
      </c>
      <c r="D14" s="16">
        <v>1</v>
      </c>
      <c r="E14" s="16">
        <v>1</v>
      </c>
      <c r="F14" s="16">
        <v>0.98019999999999996</v>
      </c>
      <c r="G14" s="16">
        <v>1.0569999999999999</v>
      </c>
      <c r="H14" s="16">
        <v>1.0362</v>
      </c>
      <c r="I14" s="16">
        <v>0.97889999999999999</v>
      </c>
      <c r="J14" s="16">
        <v>0.9415</v>
      </c>
      <c r="K14" s="16">
        <v>0.9052</v>
      </c>
      <c r="L14" s="16">
        <v>0.87</v>
      </c>
      <c r="M14" s="16">
        <v>0.8528</v>
      </c>
      <c r="N14" s="16">
        <v>0.83599999999999997</v>
      </c>
      <c r="O14" s="16">
        <v>0.8196</v>
      </c>
      <c r="P14" s="16">
        <v>0.8034</v>
      </c>
      <c r="Q14" s="16">
        <v>0.78759999999999997</v>
      </c>
      <c r="R14" s="16">
        <v>0.77210000000000001</v>
      </c>
      <c r="S14" s="16">
        <v>0.75690000000000002</v>
      </c>
      <c r="T14" s="16">
        <v>0.74199999999999999</v>
      </c>
      <c r="U14" s="16">
        <v>0.72750000000000004</v>
      </c>
      <c r="V14" s="16">
        <v>0.71350000000000002</v>
      </c>
      <c r="W14" s="16">
        <v>0.70009999999999994</v>
      </c>
      <c r="X14" s="16">
        <v>0.6875</v>
      </c>
      <c r="Y14" s="16">
        <v>0.67549999999999999</v>
      </c>
      <c r="Z14" s="16">
        <v>0.6643</v>
      </c>
      <c r="AA14" s="16">
        <v>0.65369999999999995</v>
      </c>
      <c r="AB14" s="16">
        <v>0.64359999999999995</v>
      </c>
      <c r="AC14" s="16">
        <v>0.63390000000000002</v>
      </c>
      <c r="AD14" s="16">
        <v>0.62439999999999996</v>
      </c>
      <c r="AE14" s="16">
        <v>0.61499999999999999</v>
      </c>
      <c r="AF14" s="16">
        <v>0.60580000000000001</v>
      </c>
      <c r="AG14" s="16">
        <v>0.59670000000000001</v>
      </c>
      <c r="AH14" s="16">
        <v>0.58779999999999999</v>
      </c>
      <c r="AI14" s="16">
        <v>0.57899999999999996</v>
      </c>
      <c r="AJ14" s="16">
        <v>0.57030000000000003</v>
      </c>
      <c r="AK14" s="16">
        <v>0.56169999999999998</v>
      </c>
      <c r="AL14" s="16">
        <v>0.55330000000000001</v>
      </c>
      <c r="AM14" s="16">
        <v>0.54500000000000004</v>
      </c>
      <c r="AN14" s="16">
        <v>0.53680000000000005</v>
      </c>
      <c r="AO14" s="16">
        <v>0.52880000000000005</v>
      </c>
      <c r="AP14" s="16">
        <v>0.52080000000000004</v>
      </c>
      <c r="AQ14" s="16">
        <v>0.51300000000000001</v>
      </c>
      <c r="AR14" s="16">
        <v>0.50529999999999997</v>
      </c>
      <c r="AS14" s="16">
        <v>0.49780000000000002</v>
      </c>
      <c r="AT14" s="16">
        <v>0.49030000000000001</v>
      </c>
      <c r="AU14" s="16">
        <v>0.4829</v>
      </c>
      <c r="AV14" s="16">
        <v>0.47570000000000001</v>
      </c>
      <c r="AW14" s="16">
        <v>0.46860000000000002</v>
      </c>
      <c r="AX14" s="16">
        <v>0.46150000000000002</v>
      </c>
      <c r="AY14" s="16">
        <v>0.4546</v>
      </c>
      <c r="AZ14" s="16">
        <v>0.44779999999999998</v>
      </c>
      <c r="BA14" s="16">
        <v>0.44109999999999999</v>
      </c>
      <c r="BB14" s="16">
        <v>0.4345</v>
      </c>
      <c r="BC14" s="16">
        <v>0.42799999999999999</v>
      </c>
      <c r="BD14" s="16">
        <v>0.42149999999999999</v>
      </c>
      <c r="BE14" s="16">
        <v>0.41520000000000001</v>
      </c>
      <c r="BF14" s="16">
        <v>0.40899999999999997</v>
      </c>
      <c r="BG14" s="16">
        <v>0.40289999999999998</v>
      </c>
      <c r="BH14" s="16">
        <v>0.39679999999999999</v>
      </c>
      <c r="BI14" s="16">
        <v>0.39090000000000003</v>
      </c>
      <c r="BJ14" s="16">
        <v>0.38500000000000001</v>
      </c>
      <c r="BK14" s="16">
        <v>0.37919999999999998</v>
      </c>
      <c r="BL14" s="16">
        <v>0.3735</v>
      </c>
      <c r="BM14" s="16">
        <v>0.3679</v>
      </c>
      <c r="BN14" s="16">
        <v>0.3624</v>
      </c>
      <c r="BO14" s="16">
        <v>0.35699999999999998</v>
      </c>
      <c r="BP14" s="16">
        <v>0.35160000000000002</v>
      </c>
      <c r="BQ14" s="16">
        <v>0.34639999999999999</v>
      </c>
      <c r="BR14" s="16">
        <v>0.3412</v>
      </c>
      <c r="BS14" s="16">
        <v>0.33600000000000002</v>
      </c>
      <c r="BT14" s="16">
        <v>0.33100000000000002</v>
      </c>
      <c r="BU14" s="16">
        <v>0.32600000000000001</v>
      </c>
      <c r="BV14" s="16">
        <v>0.32119999999999999</v>
      </c>
      <c r="BW14" s="16">
        <v>0.31630000000000003</v>
      </c>
      <c r="BX14" s="16">
        <v>0.31159999999999999</v>
      </c>
      <c r="BY14" s="16">
        <v>0.30690000000000001</v>
      </c>
      <c r="BZ14" s="16">
        <v>0.30230000000000001</v>
      </c>
      <c r="CA14" s="16">
        <v>0.29780000000000001</v>
      </c>
      <c r="CB14" s="16">
        <v>0.29330000000000001</v>
      </c>
      <c r="CC14" s="16">
        <v>0.28889999999999999</v>
      </c>
      <c r="CD14" s="16">
        <v>0.28460000000000002</v>
      </c>
      <c r="CE14" s="16">
        <v>0.28029999999999999</v>
      </c>
      <c r="CF14" s="16">
        <v>0.27610000000000001</v>
      </c>
      <c r="CG14" s="16">
        <v>0.27200000000000002</v>
      </c>
      <c r="CH14" s="16">
        <v>0.26790000000000003</v>
      </c>
      <c r="CI14" s="16">
        <v>0.26390000000000002</v>
      </c>
      <c r="CJ14" s="16">
        <v>0.25990000000000002</v>
      </c>
      <c r="CK14" s="16">
        <v>0.25600000000000001</v>
      </c>
      <c r="CL14" s="16">
        <v>0.25219999999999998</v>
      </c>
      <c r="CM14" s="16">
        <v>0.24840000000000001</v>
      </c>
      <c r="CN14" s="16">
        <v>0.2447</v>
      </c>
      <c r="CO14" s="16">
        <v>0.24099999999999999</v>
      </c>
      <c r="CP14" s="16">
        <v>0.2374</v>
      </c>
      <c r="CQ14" s="16">
        <v>0.23380000000000001</v>
      </c>
      <c r="CR14" s="16">
        <v>0.2303</v>
      </c>
      <c r="CS14" s="16">
        <v>0.22689999999999999</v>
      </c>
      <c r="CT14" s="16">
        <v>0.2235</v>
      </c>
      <c r="CU14" s="16">
        <v>0.22009999999999999</v>
      </c>
      <c r="CV14" s="16">
        <v>0.21679999999999999</v>
      </c>
      <c r="CW14" s="16">
        <v>0.21360000000000001</v>
      </c>
      <c r="CX14" s="16">
        <v>0.2104</v>
      </c>
      <c r="CY14" s="16">
        <v>0.2104</v>
      </c>
      <c r="CZ14" s="16">
        <v>0.2104</v>
      </c>
      <c r="DA14" s="16">
        <v>0.2104</v>
      </c>
      <c r="DB14" s="16">
        <v>0.2104</v>
      </c>
      <c r="DC14" s="16">
        <v>0.2104</v>
      </c>
      <c r="DD14" s="16">
        <v>0.2104</v>
      </c>
      <c r="DE14" s="16">
        <v>0.2104</v>
      </c>
      <c r="DF14" s="16">
        <v>0.2104</v>
      </c>
      <c r="DG14" s="16">
        <v>0.2104</v>
      </c>
      <c r="DH14" s="16">
        <v>0.2104</v>
      </c>
      <c r="DI14" s="16">
        <v>0.2104</v>
      </c>
      <c r="DJ14" s="16">
        <v>0.2104</v>
      </c>
      <c r="DK14" s="16">
        <v>0.2104</v>
      </c>
      <c r="DL14" s="16">
        <v>0.2104</v>
      </c>
      <c r="DM14" s="16">
        <v>0.2104</v>
      </c>
      <c r="DN14" s="16">
        <v>0.2104</v>
      </c>
      <c r="DO14" s="16">
        <v>0.2104</v>
      </c>
      <c r="DP14" s="16">
        <v>0.2104</v>
      </c>
      <c r="DQ14" s="16">
        <v>0.2104</v>
      </c>
      <c r="DR14" s="16">
        <v>0.2104</v>
      </c>
      <c r="DS14" s="16">
        <v>0.2104</v>
      </c>
      <c r="DT14" s="16">
        <v>0.2104</v>
      </c>
      <c r="DU14" s="16">
        <v>0.2104</v>
      </c>
      <c r="DV14" s="16">
        <v>0.2104</v>
      </c>
      <c r="DW14" s="16">
        <v>0.2104</v>
      </c>
      <c r="DX14" s="16">
        <v>0.2104</v>
      </c>
      <c r="DY14" s="16">
        <v>0.2104</v>
      </c>
      <c r="DZ14" s="16">
        <v>0.2104</v>
      </c>
      <c r="EA14" s="16">
        <v>0.2104</v>
      </c>
      <c r="EB14" s="16">
        <v>0.2104</v>
      </c>
      <c r="EC14" s="16">
        <v>0.2104</v>
      </c>
      <c r="ED14" s="16">
        <v>0.2104</v>
      </c>
      <c r="EE14" s="16">
        <v>0.2104</v>
      </c>
      <c r="EF14" s="16">
        <v>0.2104</v>
      </c>
      <c r="EG14" s="16">
        <v>0.2104</v>
      </c>
      <c r="EH14" s="16">
        <v>0.2104</v>
      </c>
      <c r="EI14" s="16">
        <v>0.2104</v>
      </c>
      <c r="EJ14" s="16">
        <v>0.2104</v>
      </c>
      <c r="EK14" s="16">
        <v>0.2104</v>
      </c>
      <c r="EL14" s="16">
        <v>0.2104</v>
      </c>
      <c r="EM14" s="16">
        <v>0.2104</v>
      </c>
      <c r="EN14" s="16">
        <v>0.2104</v>
      </c>
      <c r="EO14" s="16">
        <v>0.2104</v>
      </c>
      <c r="EP14" s="16">
        <v>0.2104</v>
      </c>
      <c r="EQ14" s="16">
        <v>0.2104</v>
      </c>
      <c r="ER14" s="16">
        <v>0.2104</v>
      </c>
      <c r="ES14" s="16">
        <v>0.2104</v>
      </c>
      <c r="ET14" s="16">
        <v>0.2104</v>
      </c>
      <c r="EU14" s="16">
        <v>0.2104</v>
      </c>
      <c r="EV14" s="16">
        <v>0.2104</v>
      </c>
      <c r="EW14" s="16">
        <v>0.2104</v>
      </c>
      <c r="EX14" s="16">
        <v>0.2104</v>
      </c>
      <c r="EY14" s="16">
        <v>0.2104</v>
      </c>
      <c r="EZ14" s="16">
        <v>0.2104</v>
      </c>
      <c r="FA14" s="16">
        <v>0.2104</v>
      </c>
      <c r="FB14" s="16">
        <v>0.2104</v>
      </c>
      <c r="FC14" s="16">
        <v>0.2104</v>
      </c>
      <c r="FD14" s="16">
        <v>0.2104</v>
      </c>
      <c r="FE14" s="16">
        <v>0.2104</v>
      </c>
      <c r="FF14" s="16">
        <v>0.2104</v>
      </c>
      <c r="FG14" s="16">
        <v>0.2104</v>
      </c>
      <c r="FH14" s="16">
        <v>0.2104</v>
      </c>
      <c r="FI14" s="16">
        <v>0.2104</v>
      </c>
      <c r="FJ14" s="16">
        <v>0.2104</v>
      </c>
      <c r="FK14" s="16">
        <v>0.2104</v>
      </c>
      <c r="FL14" s="16">
        <v>0.2104</v>
      </c>
      <c r="FM14" s="16">
        <v>0.2104</v>
      </c>
      <c r="FN14" s="16">
        <v>0.2104</v>
      </c>
      <c r="FO14" s="16">
        <v>0.2104</v>
      </c>
      <c r="FP14" s="16">
        <v>0.2104</v>
      </c>
      <c r="FQ14" s="16">
        <v>0.2104</v>
      </c>
      <c r="FR14" s="16">
        <v>0.2104</v>
      </c>
      <c r="FS14" s="16">
        <v>0.2104</v>
      </c>
      <c r="FT14" s="16">
        <v>0.2104</v>
      </c>
      <c r="FU14" s="16">
        <v>0.2104</v>
      </c>
      <c r="FV14" s="16">
        <v>0.2104</v>
      </c>
      <c r="FW14" s="16">
        <v>0.2104</v>
      </c>
      <c r="FX14" s="16">
        <v>0.2104</v>
      </c>
      <c r="FY14" s="16">
        <v>0.2104</v>
      </c>
      <c r="FZ14" s="16">
        <v>0.2104</v>
      </c>
      <c r="GA14" s="16">
        <v>0.2104</v>
      </c>
      <c r="GB14" s="16">
        <v>0.2104</v>
      </c>
      <c r="GC14" s="16">
        <v>0.2104</v>
      </c>
      <c r="GD14" s="16">
        <v>0.2104</v>
      </c>
      <c r="GE14" s="16">
        <v>0.2104</v>
      </c>
      <c r="GF14" s="16">
        <v>0.2104</v>
      </c>
      <c r="GG14" s="16">
        <v>0.2104</v>
      </c>
      <c r="GH14" s="16">
        <v>0.2104</v>
      </c>
      <c r="GI14" s="16">
        <v>0.2104</v>
      </c>
      <c r="GJ14" s="16">
        <v>0.2104</v>
      </c>
      <c r="GK14" s="16">
        <v>0.2104</v>
      </c>
      <c r="GL14" s="16">
        <v>0.2104</v>
      </c>
      <c r="GM14" s="16">
        <v>0.2104</v>
      </c>
      <c r="GN14" s="16">
        <v>0.2104</v>
      </c>
      <c r="GO14" s="16">
        <v>0.2104</v>
      </c>
      <c r="GP14" s="16">
        <v>0.2104</v>
      </c>
      <c r="GQ14" s="16">
        <v>0.2104</v>
      </c>
    </row>
    <row r="15" spans="1:199" x14ac:dyDescent="0.2">
      <c r="A15" s="16">
        <v>14</v>
      </c>
      <c r="B15" s="16">
        <v>1</v>
      </c>
      <c r="C15" s="16">
        <v>1</v>
      </c>
      <c r="D15" s="16">
        <v>1</v>
      </c>
      <c r="E15" s="16">
        <v>1</v>
      </c>
      <c r="F15" s="16">
        <v>0.98019999999999996</v>
      </c>
      <c r="G15" s="16">
        <v>1.0569999999999999</v>
      </c>
      <c r="H15" s="16">
        <v>1.0362</v>
      </c>
      <c r="I15" s="16">
        <v>0.97889999999999999</v>
      </c>
      <c r="J15" s="16">
        <v>0.9415</v>
      </c>
      <c r="K15" s="16">
        <v>0.9052</v>
      </c>
      <c r="L15" s="16">
        <v>0.87</v>
      </c>
      <c r="M15" s="16">
        <v>0.8528</v>
      </c>
      <c r="N15" s="16">
        <v>0.83599999999999997</v>
      </c>
      <c r="O15" s="16">
        <v>0.8196</v>
      </c>
      <c r="P15" s="16">
        <v>0.8034</v>
      </c>
      <c r="Q15" s="16">
        <v>0.78759999999999997</v>
      </c>
      <c r="R15" s="16">
        <v>0.77210000000000001</v>
      </c>
      <c r="S15" s="16">
        <v>0.75690000000000002</v>
      </c>
      <c r="T15" s="16">
        <v>0.74199999999999999</v>
      </c>
      <c r="U15" s="16">
        <v>0.72750000000000004</v>
      </c>
      <c r="V15" s="16">
        <v>0.71350000000000002</v>
      </c>
      <c r="W15" s="16">
        <v>0.70009999999999994</v>
      </c>
      <c r="X15" s="16">
        <v>0.6875</v>
      </c>
      <c r="Y15" s="16">
        <v>0.67549999999999999</v>
      </c>
      <c r="Z15" s="16">
        <v>0.6643</v>
      </c>
      <c r="AA15" s="16">
        <v>0.65369999999999995</v>
      </c>
      <c r="AB15" s="16">
        <v>0.64359999999999995</v>
      </c>
      <c r="AC15" s="16">
        <v>0.63390000000000002</v>
      </c>
      <c r="AD15" s="16">
        <v>0.62439999999999996</v>
      </c>
      <c r="AE15" s="16">
        <v>0.61499999999999999</v>
      </c>
      <c r="AF15" s="16">
        <v>0.60580000000000001</v>
      </c>
      <c r="AG15" s="16">
        <v>0.59670000000000001</v>
      </c>
      <c r="AH15" s="16">
        <v>0.58779999999999999</v>
      </c>
      <c r="AI15" s="16">
        <v>0.57899999999999996</v>
      </c>
      <c r="AJ15" s="16">
        <v>0.57030000000000003</v>
      </c>
      <c r="AK15" s="16">
        <v>0.56169999999999998</v>
      </c>
      <c r="AL15" s="16">
        <v>0.55330000000000001</v>
      </c>
      <c r="AM15" s="16">
        <v>0.54500000000000004</v>
      </c>
      <c r="AN15" s="16">
        <v>0.53680000000000005</v>
      </c>
      <c r="AO15" s="16">
        <v>0.52880000000000005</v>
      </c>
      <c r="AP15" s="16">
        <v>0.52080000000000004</v>
      </c>
      <c r="AQ15" s="16">
        <v>0.51300000000000001</v>
      </c>
      <c r="AR15" s="16">
        <v>0.50529999999999997</v>
      </c>
      <c r="AS15" s="16">
        <v>0.49780000000000002</v>
      </c>
      <c r="AT15" s="16">
        <v>0.49030000000000001</v>
      </c>
      <c r="AU15" s="16">
        <v>0.4829</v>
      </c>
      <c r="AV15" s="16">
        <v>0.47570000000000001</v>
      </c>
      <c r="AW15" s="16">
        <v>0.46860000000000002</v>
      </c>
      <c r="AX15" s="16">
        <v>0.46150000000000002</v>
      </c>
      <c r="AY15" s="16">
        <v>0.4546</v>
      </c>
      <c r="AZ15" s="16">
        <v>0.44779999999999998</v>
      </c>
      <c r="BA15" s="16">
        <v>0.44109999999999999</v>
      </c>
      <c r="BB15" s="16">
        <v>0.4345</v>
      </c>
      <c r="BC15" s="16">
        <v>0.42799999999999999</v>
      </c>
      <c r="BD15" s="16">
        <v>0.42149999999999999</v>
      </c>
      <c r="BE15" s="16">
        <v>0.41520000000000001</v>
      </c>
      <c r="BF15" s="16">
        <v>0.40899999999999997</v>
      </c>
      <c r="BG15" s="16">
        <v>0.40289999999999998</v>
      </c>
      <c r="BH15" s="16">
        <v>0.39679999999999999</v>
      </c>
      <c r="BI15" s="16">
        <v>0.39090000000000003</v>
      </c>
      <c r="BJ15" s="16">
        <v>0.38500000000000001</v>
      </c>
      <c r="BK15" s="16">
        <v>0.37919999999999998</v>
      </c>
      <c r="BL15" s="16">
        <v>0.3735</v>
      </c>
      <c r="BM15" s="16">
        <v>0.3679</v>
      </c>
      <c r="BN15" s="16">
        <v>0.3624</v>
      </c>
      <c r="BO15" s="16">
        <v>0.35699999999999998</v>
      </c>
      <c r="BP15" s="16">
        <v>0.35160000000000002</v>
      </c>
      <c r="BQ15" s="16">
        <v>0.34639999999999999</v>
      </c>
      <c r="BR15" s="16">
        <v>0.3412</v>
      </c>
      <c r="BS15" s="16">
        <v>0.33600000000000002</v>
      </c>
      <c r="BT15" s="16">
        <v>0.33100000000000002</v>
      </c>
      <c r="BU15" s="16">
        <v>0.32600000000000001</v>
      </c>
      <c r="BV15" s="16">
        <v>0.32119999999999999</v>
      </c>
      <c r="BW15" s="16">
        <v>0.31630000000000003</v>
      </c>
      <c r="BX15" s="16">
        <v>0.31159999999999999</v>
      </c>
      <c r="BY15" s="16">
        <v>0.30690000000000001</v>
      </c>
      <c r="BZ15" s="16">
        <v>0.30230000000000001</v>
      </c>
      <c r="CA15" s="16">
        <v>0.29780000000000001</v>
      </c>
      <c r="CB15" s="16">
        <v>0.29330000000000001</v>
      </c>
      <c r="CC15" s="16">
        <v>0.28889999999999999</v>
      </c>
      <c r="CD15" s="16">
        <v>0.28460000000000002</v>
      </c>
      <c r="CE15" s="16">
        <v>0.28029999999999999</v>
      </c>
      <c r="CF15" s="16">
        <v>0.27610000000000001</v>
      </c>
      <c r="CG15" s="16">
        <v>0.27200000000000002</v>
      </c>
      <c r="CH15" s="16">
        <v>0.26790000000000003</v>
      </c>
      <c r="CI15" s="16">
        <v>0.26390000000000002</v>
      </c>
      <c r="CJ15" s="16">
        <v>0.25990000000000002</v>
      </c>
      <c r="CK15" s="16">
        <v>0.25600000000000001</v>
      </c>
      <c r="CL15" s="16">
        <v>0.25219999999999998</v>
      </c>
      <c r="CM15" s="16">
        <v>0.24840000000000001</v>
      </c>
      <c r="CN15" s="16">
        <v>0.2447</v>
      </c>
      <c r="CO15" s="16">
        <v>0.24099999999999999</v>
      </c>
      <c r="CP15" s="16">
        <v>0.2374</v>
      </c>
      <c r="CQ15" s="16">
        <v>0.23380000000000001</v>
      </c>
      <c r="CR15" s="16">
        <v>0.2303</v>
      </c>
      <c r="CS15" s="16">
        <v>0.22689999999999999</v>
      </c>
      <c r="CT15" s="16">
        <v>0.2235</v>
      </c>
      <c r="CU15" s="16">
        <v>0.22009999999999999</v>
      </c>
      <c r="CV15" s="16">
        <v>0.21679999999999999</v>
      </c>
      <c r="CW15" s="16">
        <v>0.21360000000000001</v>
      </c>
      <c r="CX15" s="16">
        <v>0.2104</v>
      </c>
      <c r="CY15" s="16">
        <v>0.2104</v>
      </c>
      <c r="CZ15" s="16">
        <v>0.2104</v>
      </c>
      <c r="DA15" s="16">
        <v>0.2104</v>
      </c>
      <c r="DB15" s="16">
        <v>0.2104</v>
      </c>
      <c r="DC15" s="16">
        <v>0.2104</v>
      </c>
      <c r="DD15" s="16">
        <v>0.2104</v>
      </c>
      <c r="DE15" s="16">
        <v>0.2104</v>
      </c>
      <c r="DF15" s="16">
        <v>0.2104</v>
      </c>
      <c r="DG15" s="16">
        <v>0.2104</v>
      </c>
      <c r="DH15" s="16">
        <v>0.2104</v>
      </c>
      <c r="DI15" s="16">
        <v>0.2104</v>
      </c>
      <c r="DJ15" s="16">
        <v>0.2104</v>
      </c>
      <c r="DK15" s="16">
        <v>0.2104</v>
      </c>
      <c r="DL15" s="16">
        <v>0.2104</v>
      </c>
      <c r="DM15" s="16">
        <v>0.2104</v>
      </c>
      <c r="DN15" s="16">
        <v>0.2104</v>
      </c>
      <c r="DO15" s="16">
        <v>0.2104</v>
      </c>
      <c r="DP15" s="16">
        <v>0.2104</v>
      </c>
      <c r="DQ15" s="16">
        <v>0.2104</v>
      </c>
      <c r="DR15" s="16">
        <v>0.2104</v>
      </c>
      <c r="DS15" s="16">
        <v>0.2104</v>
      </c>
      <c r="DT15" s="16">
        <v>0.2104</v>
      </c>
      <c r="DU15" s="16">
        <v>0.2104</v>
      </c>
      <c r="DV15" s="16">
        <v>0.2104</v>
      </c>
      <c r="DW15" s="16">
        <v>0.2104</v>
      </c>
      <c r="DX15" s="16">
        <v>0.2104</v>
      </c>
      <c r="DY15" s="16">
        <v>0.2104</v>
      </c>
      <c r="DZ15" s="16">
        <v>0.2104</v>
      </c>
      <c r="EA15" s="16">
        <v>0.2104</v>
      </c>
      <c r="EB15" s="16">
        <v>0.2104</v>
      </c>
      <c r="EC15" s="16">
        <v>0.2104</v>
      </c>
      <c r="ED15" s="16">
        <v>0.2104</v>
      </c>
      <c r="EE15" s="16">
        <v>0.2104</v>
      </c>
      <c r="EF15" s="16">
        <v>0.2104</v>
      </c>
      <c r="EG15" s="16">
        <v>0.2104</v>
      </c>
      <c r="EH15" s="16">
        <v>0.2104</v>
      </c>
      <c r="EI15" s="16">
        <v>0.2104</v>
      </c>
      <c r="EJ15" s="16">
        <v>0.2104</v>
      </c>
      <c r="EK15" s="16">
        <v>0.2104</v>
      </c>
      <c r="EL15" s="16">
        <v>0.2104</v>
      </c>
      <c r="EM15" s="16">
        <v>0.2104</v>
      </c>
      <c r="EN15" s="16">
        <v>0.2104</v>
      </c>
      <c r="EO15" s="16">
        <v>0.2104</v>
      </c>
      <c r="EP15" s="16">
        <v>0.2104</v>
      </c>
      <c r="EQ15" s="16">
        <v>0.2104</v>
      </c>
      <c r="ER15" s="16">
        <v>0.2104</v>
      </c>
      <c r="ES15" s="16">
        <v>0.2104</v>
      </c>
      <c r="ET15" s="16">
        <v>0.2104</v>
      </c>
      <c r="EU15" s="16">
        <v>0.2104</v>
      </c>
      <c r="EV15" s="16">
        <v>0.2104</v>
      </c>
      <c r="EW15" s="16">
        <v>0.2104</v>
      </c>
      <c r="EX15" s="16">
        <v>0.2104</v>
      </c>
      <c r="EY15" s="16">
        <v>0.2104</v>
      </c>
      <c r="EZ15" s="16">
        <v>0.2104</v>
      </c>
      <c r="FA15" s="16">
        <v>0.2104</v>
      </c>
      <c r="FB15" s="16">
        <v>0.2104</v>
      </c>
      <c r="FC15" s="16">
        <v>0.2104</v>
      </c>
      <c r="FD15" s="16">
        <v>0.2104</v>
      </c>
      <c r="FE15" s="16">
        <v>0.2104</v>
      </c>
      <c r="FF15" s="16">
        <v>0.2104</v>
      </c>
      <c r="FG15" s="16">
        <v>0.2104</v>
      </c>
      <c r="FH15" s="16">
        <v>0.2104</v>
      </c>
      <c r="FI15" s="16">
        <v>0.2104</v>
      </c>
      <c r="FJ15" s="16">
        <v>0.2104</v>
      </c>
      <c r="FK15" s="16">
        <v>0.2104</v>
      </c>
      <c r="FL15" s="16">
        <v>0.2104</v>
      </c>
      <c r="FM15" s="16">
        <v>0.2104</v>
      </c>
      <c r="FN15" s="16">
        <v>0.2104</v>
      </c>
      <c r="FO15" s="16">
        <v>0.2104</v>
      </c>
      <c r="FP15" s="16">
        <v>0.2104</v>
      </c>
      <c r="FQ15" s="16">
        <v>0.2104</v>
      </c>
      <c r="FR15" s="16">
        <v>0.2104</v>
      </c>
      <c r="FS15" s="16">
        <v>0.2104</v>
      </c>
      <c r="FT15" s="16">
        <v>0.2104</v>
      </c>
      <c r="FU15" s="16">
        <v>0.2104</v>
      </c>
      <c r="FV15" s="16">
        <v>0.2104</v>
      </c>
      <c r="FW15" s="16">
        <v>0.2104</v>
      </c>
      <c r="FX15" s="16">
        <v>0.2104</v>
      </c>
      <c r="FY15" s="16">
        <v>0.2104</v>
      </c>
      <c r="FZ15" s="16">
        <v>0.2104</v>
      </c>
      <c r="GA15" s="16">
        <v>0.2104</v>
      </c>
      <c r="GB15" s="16">
        <v>0.2104</v>
      </c>
      <c r="GC15" s="16">
        <v>0.2104</v>
      </c>
      <c r="GD15" s="16">
        <v>0.2104</v>
      </c>
      <c r="GE15" s="16">
        <v>0.2104</v>
      </c>
      <c r="GF15" s="16">
        <v>0.2104</v>
      </c>
      <c r="GG15" s="16">
        <v>0.2104</v>
      </c>
      <c r="GH15" s="16">
        <v>0.2104</v>
      </c>
      <c r="GI15" s="16">
        <v>0.2104</v>
      </c>
      <c r="GJ15" s="16">
        <v>0.2104</v>
      </c>
      <c r="GK15" s="16">
        <v>0.2104</v>
      </c>
      <c r="GL15" s="16">
        <v>0.2104</v>
      </c>
      <c r="GM15" s="16">
        <v>0.2104</v>
      </c>
      <c r="GN15" s="16">
        <v>0.2104</v>
      </c>
      <c r="GO15" s="16">
        <v>0.2104</v>
      </c>
      <c r="GP15" s="16">
        <v>0.2104</v>
      </c>
      <c r="GQ15" s="16">
        <v>0.2104</v>
      </c>
    </row>
    <row r="16" spans="1:199" x14ac:dyDescent="0.2">
      <c r="A16" s="16">
        <v>15</v>
      </c>
      <c r="B16" s="16">
        <v>1</v>
      </c>
      <c r="C16" s="16">
        <v>1</v>
      </c>
      <c r="D16" s="16">
        <v>1</v>
      </c>
      <c r="E16" s="16">
        <v>1</v>
      </c>
      <c r="F16" s="16">
        <v>0.98019999999999996</v>
      </c>
      <c r="G16" s="16">
        <v>1.0569999999999999</v>
      </c>
      <c r="H16" s="16">
        <v>1.0362</v>
      </c>
      <c r="I16" s="16">
        <v>0.97889999999999999</v>
      </c>
      <c r="J16" s="16">
        <v>0.9415</v>
      </c>
      <c r="K16" s="16">
        <v>0.9052</v>
      </c>
      <c r="L16" s="16">
        <v>0.87</v>
      </c>
      <c r="M16" s="16">
        <v>0.8528</v>
      </c>
      <c r="N16" s="16">
        <v>0.83599999999999997</v>
      </c>
      <c r="O16" s="16">
        <v>0.8196</v>
      </c>
      <c r="P16" s="16">
        <v>0.8034</v>
      </c>
      <c r="Q16" s="16">
        <v>0.78759999999999997</v>
      </c>
      <c r="R16" s="16">
        <v>0.77210000000000001</v>
      </c>
      <c r="S16" s="16">
        <v>0.75690000000000002</v>
      </c>
      <c r="T16" s="16">
        <v>0.74199999999999999</v>
      </c>
      <c r="U16" s="16">
        <v>0.72750000000000004</v>
      </c>
      <c r="V16" s="16">
        <v>0.71350000000000002</v>
      </c>
      <c r="W16" s="16">
        <v>0.70009999999999994</v>
      </c>
      <c r="X16" s="16">
        <v>0.6875</v>
      </c>
      <c r="Y16" s="16">
        <v>0.67549999999999999</v>
      </c>
      <c r="Z16" s="16">
        <v>0.6643</v>
      </c>
      <c r="AA16" s="16">
        <v>0.65369999999999995</v>
      </c>
      <c r="AB16" s="16">
        <v>0.64359999999999995</v>
      </c>
      <c r="AC16" s="16">
        <v>0.63390000000000002</v>
      </c>
      <c r="AD16" s="16">
        <v>0.62439999999999996</v>
      </c>
      <c r="AE16" s="16">
        <v>0.61499999999999999</v>
      </c>
      <c r="AF16" s="16">
        <v>0.60580000000000001</v>
      </c>
      <c r="AG16" s="16">
        <v>0.59670000000000001</v>
      </c>
      <c r="AH16" s="16">
        <v>0.58779999999999999</v>
      </c>
      <c r="AI16" s="16">
        <v>0.57899999999999996</v>
      </c>
      <c r="AJ16" s="16">
        <v>0.57030000000000003</v>
      </c>
      <c r="AK16" s="16">
        <v>0.56169999999999998</v>
      </c>
      <c r="AL16" s="16">
        <v>0.55330000000000001</v>
      </c>
      <c r="AM16" s="16">
        <v>0.54500000000000004</v>
      </c>
      <c r="AN16" s="16">
        <v>0.53680000000000005</v>
      </c>
      <c r="AO16" s="16">
        <v>0.52880000000000005</v>
      </c>
      <c r="AP16" s="16">
        <v>0.52080000000000004</v>
      </c>
      <c r="AQ16" s="16">
        <v>0.51300000000000001</v>
      </c>
      <c r="AR16" s="16">
        <v>0.50529999999999997</v>
      </c>
      <c r="AS16" s="16">
        <v>0.49780000000000002</v>
      </c>
      <c r="AT16" s="16">
        <v>0.49030000000000001</v>
      </c>
      <c r="AU16" s="16">
        <v>0.4829</v>
      </c>
      <c r="AV16" s="16">
        <v>0.47570000000000001</v>
      </c>
      <c r="AW16" s="16">
        <v>0.46860000000000002</v>
      </c>
      <c r="AX16" s="16">
        <v>0.46150000000000002</v>
      </c>
      <c r="AY16" s="16">
        <v>0.4546</v>
      </c>
      <c r="AZ16" s="16">
        <v>0.44779999999999998</v>
      </c>
      <c r="BA16" s="16">
        <v>0.44109999999999999</v>
      </c>
      <c r="BB16" s="16">
        <v>0.4345</v>
      </c>
      <c r="BC16" s="16">
        <v>0.42799999999999999</v>
      </c>
      <c r="BD16" s="16">
        <v>0.42149999999999999</v>
      </c>
      <c r="BE16" s="16">
        <v>0.41520000000000001</v>
      </c>
      <c r="BF16" s="16">
        <v>0.40899999999999997</v>
      </c>
      <c r="BG16" s="16">
        <v>0.40289999999999998</v>
      </c>
      <c r="BH16" s="16">
        <v>0.39679999999999999</v>
      </c>
      <c r="BI16" s="16">
        <v>0.39090000000000003</v>
      </c>
      <c r="BJ16" s="16">
        <v>0.38500000000000001</v>
      </c>
      <c r="BK16" s="16">
        <v>0.37919999999999998</v>
      </c>
      <c r="BL16" s="16">
        <v>0.3735</v>
      </c>
      <c r="BM16" s="16">
        <v>0.3679</v>
      </c>
      <c r="BN16" s="16">
        <v>0.3624</v>
      </c>
      <c r="BO16" s="16">
        <v>0.35699999999999998</v>
      </c>
      <c r="BP16" s="16">
        <v>0.35160000000000002</v>
      </c>
      <c r="BQ16" s="16">
        <v>0.34639999999999999</v>
      </c>
      <c r="BR16" s="16">
        <v>0.3412</v>
      </c>
      <c r="BS16" s="16">
        <v>0.33600000000000002</v>
      </c>
      <c r="BT16" s="16">
        <v>0.33100000000000002</v>
      </c>
      <c r="BU16" s="16">
        <v>0.32600000000000001</v>
      </c>
      <c r="BV16" s="16">
        <v>0.32119999999999999</v>
      </c>
      <c r="BW16" s="16">
        <v>0.31630000000000003</v>
      </c>
      <c r="BX16" s="16">
        <v>0.31159999999999999</v>
      </c>
      <c r="BY16" s="16">
        <v>0.30690000000000001</v>
      </c>
      <c r="BZ16" s="16">
        <v>0.30230000000000001</v>
      </c>
      <c r="CA16" s="16">
        <v>0.29780000000000001</v>
      </c>
      <c r="CB16" s="16">
        <v>0.29330000000000001</v>
      </c>
      <c r="CC16" s="16">
        <v>0.28889999999999999</v>
      </c>
      <c r="CD16" s="16">
        <v>0.28460000000000002</v>
      </c>
      <c r="CE16" s="16">
        <v>0.28029999999999999</v>
      </c>
      <c r="CF16" s="16">
        <v>0.27610000000000001</v>
      </c>
      <c r="CG16" s="16">
        <v>0.27200000000000002</v>
      </c>
      <c r="CH16" s="16">
        <v>0.26790000000000003</v>
      </c>
      <c r="CI16" s="16">
        <v>0.26390000000000002</v>
      </c>
      <c r="CJ16" s="16">
        <v>0.25990000000000002</v>
      </c>
      <c r="CK16" s="16">
        <v>0.25600000000000001</v>
      </c>
      <c r="CL16" s="16">
        <v>0.25219999999999998</v>
      </c>
      <c r="CM16" s="16">
        <v>0.24840000000000001</v>
      </c>
      <c r="CN16" s="16">
        <v>0.2447</v>
      </c>
      <c r="CO16" s="16">
        <v>0.24099999999999999</v>
      </c>
      <c r="CP16" s="16">
        <v>0.2374</v>
      </c>
      <c r="CQ16" s="16">
        <v>0.23380000000000001</v>
      </c>
      <c r="CR16" s="16">
        <v>0.2303</v>
      </c>
      <c r="CS16" s="16">
        <v>0.22689999999999999</v>
      </c>
      <c r="CT16" s="16">
        <v>0.2235</v>
      </c>
      <c r="CU16" s="16">
        <v>0.22009999999999999</v>
      </c>
      <c r="CV16" s="16">
        <v>0.21679999999999999</v>
      </c>
      <c r="CW16" s="16">
        <v>0.21360000000000001</v>
      </c>
      <c r="CX16" s="16">
        <v>0.2104</v>
      </c>
      <c r="CY16" s="16">
        <v>0.2104</v>
      </c>
      <c r="CZ16" s="16">
        <v>0.2104</v>
      </c>
      <c r="DA16" s="16">
        <v>0.2104</v>
      </c>
      <c r="DB16" s="16">
        <v>0.2104</v>
      </c>
      <c r="DC16" s="16">
        <v>0.2104</v>
      </c>
      <c r="DD16" s="16">
        <v>0.2104</v>
      </c>
      <c r="DE16" s="16">
        <v>0.2104</v>
      </c>
      <c r="DF16" s="16">
        <v>0.2104</v>
      </c>
      <c r="DG16" s="16">
        <v>0.2104</v>
      </c>
      <c r="DH16" s="16">
        <v>0.2104</v>
      </c>
      <c r="DI16" s="16">
        <v>0.2104</v>
      </c>
      <c r="DJ16" s="16">
        <v>0.2104</v>
      </c>
      <c r="DK16" s="16">
        <v>0.2104</v>
      </c>
      <c r="DL16" s="16">
        <v>0.2104</v>
      </c>
      <c r="DM16" s="16">
        <v>0.2104</v>
      </c>
      <c r="DN16" s="16">
        <v>0.2104</v>
      </c>
      <c r="DO16" s="16">
        <v>0.2104</v>
      </c>
      <c r="DP16" s="16">
        <v>0.2104</v>
      </c>
      <c r="DQ16" s="16">
        <v>0.2104</v>
      </c>
      <c r="DR16" s="16">
        <v>0.2104</v>
      </c>
      <c r="DS16" s="16">
        <v>0.2104</v>
      </c>
      <c r="DT16" s="16">
        <v>0.2104</v>
      </c>
      <c r="DU16" s="16">
        <v>0.2104</v>
      </c>
      <c r="DV16" s="16">
        <v>0.2104</v>
      </c>
      <c r="DW16" s="16">
        <v>0.2104</v>
      </c>
      <c r="DX16" s="16">
        <v>0.2104</v>
      </c>
      <c r="DY16" s="16">
        <v>0.2104</v>
      </c>
      <c r="DZ16" s="16">
        <v>0.2104</v>
      </c>
      <c r="EA16" s="16">
        <v>0.2104</v>
      </c>
      <c r="EB16" s="16">
        <v>0.2104</v>
      </c>
      <c r="EC16" s="16">
        <v>0.2104</v>
      </c>
      <c r="ED16" s="16">
        <v>0.2104</v>
      </c>
      <c r="EE16" s="16">
        <v>0.2104</v>
      </c>
      <c r="EF16" s="16">
        <v>0.2104</v>
      </c>
      <c r="EG16" s="16">
        <v>0.2104</v>
      </c>
      <c r="EH16" s="16">
        <v>0.2104</v>
      </c>
      <c r="EI16" s="16">
        <v>0.2104</v>
      </c>
      <c r="EJ16" s="16">
        <v>0.2104</v>
      </c>
      <c r="EK16" s="16">
        <v>0.2104</v>
      </c>
      <c r="EL16" s="16">
        <v>0.2104</v>
      </c>
      <c r="EM16" s="16">
        <v>0.2104</v>
      </c>
      <c r="EN16" s="16">
        <v>0.2104</v>
      </c>
      <c r="EO16" s="16">
        <v>0.2104</v>
      </c>
      <c r="EP16" s="16">
        <v>0.2104</v>
      </c>
      <c r="EQ16" s="16">
        <v>0.2104</v>
      </c>
      <c r="ER16" s="16">
        <v>0.2104</v>
      </c>
      <c r="ES16" s="16">
        <v>0.2104</v>
      </c>
      <c r="ET16" s="16">
        <v>0.2104</v>
      </c>
      <c r="EU16" s="16">
        <v>0.2104</v>
      </c>
      <c r="EV16" s="16">
        <v>0.2104</v>
      </c>
      <c r="EW16" s="16">
        <v>0.2104</v>
      </c>
      <c r="EX16" s="16">
        <v>0.2104</v>
      </c>
      <c r="EY16" s="16">
        <v>0.2104</v>
      </c>
      <c r="EZ16" s="16">
        <v>0.2104</v>
      </c>
      <c r="FA16" s="16">
        <v>0.2104</v>
      </c>
      <c r="FB16" s="16">
        <v>0.2104</v>
      </c>
      <c r="FC16" s="16">
        <v>0.2104</v>
      </c>
      <c r="FD16" s="16">
        <v>0.2104</v>
      </c>
      <c r="FE16" s="16">
        <v>0.2104</v>
      </c>
      <c r="FF16" s="16">
        <v>0.2104</v>
      </c>
      <c r="FG16" s="16">
        <v>0.2104</v>
      </c>
      <c r="FH16" s="16">
        <v>0.2104</v>
      </c>
      <c r="FI16" s="16">
        <v>0.2104</v>
      </c>
      <c r="FJ16" s="16">
        <v>0.2104</v>
      </c>
      <c r="FK16" s="16">
        <v>0.2104</v>
      </c>
      <c r="FL16" s="16">
        <v>0.2104</v>
      </c>
      <c r="FM16" s="16">
        <v>0.2104</v>
      </c>
      <c r="FN16" s="16">
        <v>0.2104</v>
      </c>
      <c r="FO16" s="16">
        <v>0.2104</v>
      </c>
      <c r="FP16" s="16">
        <v>0.2104</v>
      </c>
      <c r="FQ16" s="16">
        <v>0.2104</v>
      </c>
      <c r="FR16" s="16">
        <v>0.2104</v>
      </c>
      <c r="FS16" s="16">
        <v>0.2104</v>
      </c>
      <c r="FT16" s="16">
        <v>0.2104</v>
      </c>
      <c r="FU16" s="16">
        <v>0.2104</v>
      </c>
      <c r="FV16" s="16">
        <v>0.2104</v>
      </c>
      <c r="FW16" s="16">
        <v>0.2104</v>
      </c>
      <c r="FX16" s="16">
        <v>0.2104</v>
      </c>
      <c r="FY16" s="16">
        <v>0.2104</v>
      </c>
      <c r="FZ16" s="16">
        <v>0.2104</v>
      </c>
      <c r="GA16" s="16">
        <v>0.2104</v>
      </c>
      <c r="GB16" s="16">
        <v>0.2104</v>
      </c>
      <c r="GC16" s="16">
        <v>0.2104</v>
      </c>
      <c r="GD16" s="16">
        <v>0.2104</v>
      </c>
      <c r="GE16" s="16">
        <v>0.2104</v>
      </c>
      <c r="GF16" s="16">
        <v>0.2104</v>
      </c>
      <c r="GG16" s="16">
        <v>0.2104</v>
      </c>
      <c r="GH16" s="16">
        <v>0.2104</v>
      </c>
      <c r="GI16" s="16">
        <v>0.2104</v>
      </c>
      <c r="GJ16" s="16">
        <v>0.2104</v>
      </c>
      <c r="GK16" s="16">
        <v>0.2104</v>
      </c>
      <c r="GL16" s="16">
        <v>0.2104</v>
      </c>
      <c r="GM16" s="16">
        <v>0.2104</v>
      </c>
      <c r="GN16" s="16">
        <v>0.2104</v>
      </c>
      <c r="GO16" s="16">
        <v>0.2104</v>
      </c>
      <c r="GP16" s="16">
        <v>0.2104</v>
      </c>
      <c r="GQ16" s="16">
        <v>0.2104</v>
      </c>
    </row>
    <row r="17" spans="1:199" x14ac:dyDescent="0.2">
      <c r="A17" s="16">
        <v>16</v>
      </c>
      <c r="B17" s="16">
        <v>1</v>
      </c>
      <c r="C17" s="16">
        <v>1</v>
      </c>
      <c r="D17" s="16">
        <v>1</v>
      </c>
      <c r="E17" s="16">
        <v>1</v>
      </c>
      <c r="F17" s="16">
        <v>0.98019999999999996</v>
      </c>
      <c r="G17" s="16">
        <v>1.0569999999999999</v>
      </c>
      <c r="H17" s="16">
        <v>1.0362</v>
      </c>
      <c r="I17" s="16">
        <v>0.97889999999999999</v>
      </c>
      <c r="J17" s="16">
        <v>0.9415</v>
      </c>
      <c r="K17" s="16">
        <v>0.9052</v>
      </c>
      <c r="L17" s="16">
        <v>0.87</v>
      </c>
      <c r="M17" s="16">
        <v>0.8528</v>
      </c>
      <c r="N17" s="16">
        <v>0.83599999999999997</v>
      </c>
      <c r="O17" s="16">
        <v>0.8196</v>
      </c>
      <c r="P17" s="16">
        <v>0.8034</v>
      </c>
      <c r="Q17" s="16">
        <v>0.78759999999999997</v>
      </c>
      <c r="R17" s="16">
        <v>0.77210000000000001</v>
      </c>
      <c r="S17" s="16">
        <v>0.75690000000000002</v>
      </c>
      <c r="T17" s="16">
        <v>0.74199999999999999</v>
      </c>
      <c r="U17" s="16">
        <v>0.72750000000000004</v>
      </c>
      <c r="V17" s="16">
        <v>0.71350000000000002</v>
      </c>
      <c r="W17" s="16">
        <v>0.70009999999999994</v>
      </c>
      <c r="X17" s="16">
        <v>0.6875</v>
      </c>
      <c r="Y17" s="16">
        <v>0.67549999999999999</v>
      </c>
      <c r="Z17" s="16">
        <v>0.6643</v>
      </c>
      <c r="AA17" s="16">
        <v>0.65369999999999995</v>
      </c>
      <c r="AB17" s="16">
        <v>0.64359999999999995</v>
      </c>
      <c r="AC17" s="16">
        <v>0.63390000000000002</v>
      </c>
      <c r="AD17" s="16">
        <v>0.62439999999999996</v>
      </c>
      <c r="AE17" s="16">
        <v>0.61499999999999999</v>
      </c>
      <c r="AF17" s="16">
        <v>0.60580000000000001</v>
      </c>
      <c r="AG17" s="16">
        <v>0.59670000000000001</v>
      </c>
      <c r="AH17" s="16">
        <v>0.58779999999999999</v>
      </c>
      <c r="AI17" s="16">
        <v>0.57899999999999996</v>
      </c>
      <c r="AJ17" s="16">
        <v>0.57030000000000003</v>
      </c>
      <c r="AK17" s="16">
        <v>0.56169999999999998</v>
      </c>
      <c r="AL17" s="16">
        <v>0.55330000000000001</v>
      </c>
      <c r="AM17" s="16">
        <v>0.54500000000000004</v>
      </c>
      <c r="AN17" s="16">
        <v>0.53680000000000005</v>
      </c>
      <c r="AO17" s="16">
        <v>0.52880000000000005</v>
      </c>
      <c r="AP17" s="16">
        <v>0.52080000000000004</v>
      </c>
      <c r="AQ17" s="16">
        <v>0.51300000000000001</v>
      </c>
      <c r="AR17" s="16">
        <v>0.50529999999999997</v>
      </c>
      <c r="AS17" s="16">
        <v>0.49780000000000002</v>
      </c>
      <c r="AT17" s="16">
        <v>0.49030000000000001</v>
      </c>
      <c r="AU17" s="16">
        <v>0.4829</v>
      </c>
      <c r="AV17" s="16">
        <v>0.47570000000000001</v>
      </c>
      <c r="AW17" s="16">
        <v>0.46860000000000002</v>
      </c>
      <c r="AX17" s="16">
        <v>0.46150000000000002</v>
      </c>
      <c r="AY17" s="16">
        <v>0.4546</v>
      </c>
      <c r="AZ17" s="16">
        <v>0.44779999999999998</v>
      </c>
      <c r="BA17" s="16">
        <v>0.44109999999999999</v>
      </c>
      <c r="BB17" s="16">
        <v>0.4345</v>
      </c>
      <c r="BC17" s="16">
        <v>0.42799999999999999</v>
      </c>
      <c r="BD17" s="16">
        <v>0.42149999999999999</v>
      </c>
      <c r="BE17" s="16">
        <v>0.41520000000000001</v>
      </c>
      <c r="BF17" s="16">
        <v>0.40899999999999997</v>
      </c>
      <c r="BG17" s="16">
        <v>0.40289999999999998</v>
      </c>
      <c r="BH17" s="16">
        <v>0.39679999999999999</v>
      </c>
      <c r="BI17" s="16">
        <v>0.39090000000000003</v>
      </c>
      <c r="BJ17" s="16">
        <v>0.38500000000000001</v>
      </c>
      <c r="BK17" s="16">
        <v>0.37919999999999998</v>
      </c>
      <c r="BL17" s="16">
        <v>0.3735</v>
      </c>
      <c r="BM17" s="16">
        <v>0.3679</v>
      </c>
      <c r="BN17" s="16">
        <v>0.3624</v>
      </c>
      <c r="BO17" s="16">
        <v>0.35699999999999998</v>
      </c>
      <c r="BP17" s="16">
        <v>0.35160000000000002</v>
      </c>
      <c r="BQ17" s="16">
        <v>0.34639999999999999</v>
      </c>
      <c r="BR17" s="16">
        <v>0.3412</v>
      </c>
      <c r="BS17" s="16">
        <v>0.33600000000000002</v>
      </c>
      <c r="BT17" s="16">
        <v>0.33100000000000002</v>
      </c>
      <c r="BU17" s="16">
        <v>0.32600000000000001</v>
      </c>
      <c r="BV17" s="16">
        <v>0.32119999999999999</v>
      </c>
      <c r="BW17" s="16">
        <v>0.31630000000000003</v>
      </c>
      <c r="BX17" s="16">
        <v>0.31159999999999999</v>
      </c>
      <c r="BY17" s="16">
        <v>0.30690000000000001</v>
      </c>
      <c r="BZ17" s="16">
        <v>0.30230000000000001</v>
      </c>
      <c r="CA17" s="16">
        <v>0.29780000000000001</v>
      </c>
      <c r="CB17" s="16">
        <v>0.29330000000000001</v>
      </c>
      <c r="CC17" s="16">
        <v>0.28889999999999999</v>
      </c>
      <c r="CD17" s="16">
        <v>0.28460000000000002</v>
      </c>
      <c r="CE17" s="16">
        <v>0.28029999999999999</v>
      </c>
      <c r="CF17" s="16">
        <v>0.27610000000000001</v>
      </c>
      <c r="CG17" s="16">
        <v>0.27200000000000002</v>
      </c>
      <c r="CH17" s="16">
        <v>0.26790000000000003</v>
      </c>
      <c r="CI17" s="16">
        <v>0.26390000000000002</v>
      </c>
      <c r="CJ17" s="16">
        <v>0.25990000000000002</v>
      </c>
      <c r="CK17" s="16">
        <v>0.25600000000000001</v>
      </c>
      <c r="CL17" s="16">
        <v>0.25219999999999998</v>
      </c>
      <c r="CM17" s="16">
        <v>0.24840000000000001</v>
      </c>
      <c r="CN17" s="16">
        <v>0.2447</v>
      </c>
      <c r="CO17" s="16">
        <v>0.24099999999999999</v>
      </c>
      <c r="CP17" s="16">
        <v>0.2374</v>
      </c>
      <c r="CQ17" s="16">
        <v>0.23380000000000001</v>
      </c>
      <c r="CR17" s="16">
        <v>0.2303</v>
      </c>
      <c r="CS17" s="16">
        <v>0.22689999999999999</v>
      </c>
      <c r="CT17" s="16">
        <v>0.2235</v>
      </c>
      <c r="CU17" s="16">
        <v>0.22009999999999999</v>
      </c>
      <c r="CV17" s="16">
        <v>0.21679999999999999</v>
      </c>
      <c r="CW17" s="16">
        <v>0.21360000000000001</v>
      </c>
      <c r="CX17" s="16">
        <v>0.2104</v>
      </c>
      <c r="CY17" s="16">
        <v>0.2104</v>
      </c>
      <c r="CZ17" s="16">
        <v>0.2104</v>
      </c>
      <c r="DA17" s="16">
        <v>0.2104</v>
      </c>
      <c r="DB17" s="16">
        <v>0.2104</v>
      </c>
      <c r="DC17" s="16">
        <v>0.2104</v>
      </c>
      <c r="DD17" s="16">
        <v>0.2104</v>
      </c>
      <c r="DE17" s="16">
        <v>0.2104</v>
      </c>
      <c r="DF17" s="16">
        <v>0.2104</v>
      </c>
      <c r="DG17" s="16">
        <v>0.2104</v>
      </c>
      <c r="DH17" s="16">
        <v>0.2104</v>
      </c>
      <c r="DI17" s="16">
        <v>0.2104</v>
      </c>
      <c r="DJ17" s="16">
        <v>0.2104</v>
      </c>
      <c r="DK17" s="16">
        <v>0.2104</v>
      </c>
      <c r="DL17" s="16">
        <v>0.2104</v>
      </c>
      <c r="DM17" s="16">
        <v>0.2104</v>
      </c>
      <c r="DN17" s="16">
        <v>0.2104</v>
      </c>
      <c r="DO17" s="16">
        <v>0.2104</v>
      </c>
      <c r="DP17" s="16">
        <v>0.2104</v>
      </c>
      <c r="DQ17" s="16">
        <v>0.2104</v>
      </c>
      <c r="DR17" s="16">
        <v>0.2104</v>
      </c>
      <c r="DS17" s="16">
        <v>0.2104</v>
      </c>
      <c r="DT17" s="16">
        <v>0.2104</v>
      </c>
      <c r="DU17" s="16">
        <v>0.2104</v>
      </c>
      <c r="DV17" s="16">
        <v>0.2104</v>
      </c>
      <c r="DW17" s="16">
        <v>0.2104</v>
      </c>
      <c r="DX17" s="16">
        <v>0.2104</v>
      </c>
      <c r="DY17" s="16">
        <v>0.2104</v>
      </c>
      <c r="DZ17" s="16">
        <v>0.2104</v>
      </c>
      <c r="EA17" s="16">
        <v>0.2104</v>
      </c>
      <c r="EB17" s="16">
        <v>0.2104</v>
      </c>
      <c r="EC17" s="16">
        <v>0.2104</v>
      </c>
      <c r="ED17" s="16">
        <v>0.2104</v>
      </c>
      <c r="EE17" s="16">
        <v>0.2104</v>
      </c>
      <c r="EF17" s="16">
        <v>0.2104</v>
      </c>
      <c r="EG17" s="16">
        <v>0.2104</v>
      </c>
      <c r="EH17" s="16">
        <v>0.2104</v>
      </c>
      <c r="EI17" s="16">
        <v>0.2104</v>
      </c>
      <c r="EJ17" s="16">
        <v>0.2104</v>
      </c>
      <c r="EK17" s="16">
        <v>0.2104</v>
      </c>
      <c r="EL17" s="16">
        <v>0.2104</v>
      </c>
      <c r="EM17" s="16">
        <v>0.2104</v>
      </c>
      <c r="EN17" s="16">
        <v>0.2104</v>
      </c>
      <c r="EO17" s="16">
        <v>0.2104</v>
      </c>
      <c r="EP17" s="16">
        <v>0.2104</v>
      </c>
      <c r="EQ17" s="16">
        <v>0.2104</v>
      </c>
      <c r="ER17" s="16">
        <v>0.2104</v>
      </c>
      <c r="ES17" s="16">
        <v>0.2104</v>
      </c>
      <c r="ET17" s="16">
        <v>0.2104</v>
      </c>
      <c r="EU17" s="16">
        <v>0.2104</v>
      </c>
      <c r="EV17" s="16">
        <v>0.2104</v>
      </c>
      <c r="EW17" s="16">
        <v>0.2104</v>
      </c>
      <c r="EX17" s="16">
        <v>0.2104</v>
      </c>
      <c r="EY17" s="16">
        <v>0.2104</v>
      </c>
      <c r="EZ17" s="16">
        <v>0.2104</v>
      </c>
      <c r="FA17" s="16">
        <v>0.2104</v>
      </c>
      <c r="FB17" s="16">
        <v>0.2104</v>
      </c>
      <c r="FC17" s="16">
        <v>0.2104</v>
      </c>
      <c r="FD17" s="16">
        <v>0.2104</v>
      </c>
      <c r="FE17" s="16">
        <v>0.2104</v>
      </c>
      <c r="FF17" s="16">
        <v>0.2104</v>
      </c>
      <c r="FG17" s="16">
        <v>0.2104</v>
      </c>
      <c r="FH17" s="16">
        <v>0.2104</v>
      </c>
      <c r="FI17" s="16">
        <v>0.2104</v>
      </c>
      <c r="FJ17" s="16">
        <v>0.2104</v>
      </c>
      <c r="FK17" s="16">
        <v>0.2104</v>
      </c>
      <c r="FL17" s="16">
        <v>0.2104</v>
      </c>
      <c r="FM17" s="16">
        <v>0.2104</v>
      </c>
      <c r="FN17" s="16">
        <v>0.2104</v>
      </c>
      <c r="FO17" s="16">
        <v>0.2104</v>
      </c>
      <c r="FP17" s="16">
        <v>0.2104</v>
      </c>
      <c r="FQ17" s="16">
        <v>0.2104</v>
      </c>
      <c r="FR17" s="16">
        <v>0.2104</v>
      </c>
      <c r="FS17" s="16">
        <v>0.2104</v>
      </c>
      <c r="FT17" s="16">
        <v>0.2104</v>
      </c>
      <c r="FU17" s="16">
        <v>0.2104</v>
      </c>
      <c r="FV17" s="16">
        <v>0.2104</v>
      </c>
      <c r="FW17" s="16">
        <v>0.2104</v>
      </c>
      <c r="FX17" s="16">
        <v>0.2104</v>
      </c>
      <c r="FY17" s="16">
        <v>0.2104</v>
      </c>
      <c r="FZ17" s="16">
        <v>0.2104</v>
      </c>
      <c r="GA17" s="16">
        <v>0.2104</v>
      </c>
      <c r="GB17" s="16">
        <v>0.2104</v>
      </c>
      <c r="GC17" s="16">
        <v>0.2104</v>
      </c>
      <c r="GD17" s="16">
        <v>0.2104</v>
      </c>
      <c r="GE17" s="16">
        <v>0.2104</v>
      </c>
      <c r="GF17" s="16">
        <v>0.2104</v>
      </c>
      <c r="GG17" s="16">
        <v>0.2104</v>
      </c>
      <c r="GH17" s="16">
        <v>0.2104</v>
      </c>
      <c r="GI17" s="16">
        <v>0.2104</v>
      </c>
      <c r="GJ17" s="16">
        <v>0.2104</v>
      </c>
      <c r="GK17" s="16">
        <v>0.2104</v>
      </c>
      <c r="GL17" s="16">
        <v>0.2104</v>
      </c>
      <c r="GM17" s="16">
        <v>0.2104</v>
      </c>
      <c r="GN17" s="16">
        <v>0.2104</v>
      </c>
      <c r="GO17" s="16">
        <v>0.2104</v>
      </c>
      <c r="GP17" s="16">
        <v>0.2104</v>
      </c>
      <c r="GQ17" s="16">
        <v>0.2104</v>
      </c>
    </row>
    <row r="18" spans="1:199" x14ac:dyDescent="0.2">
      <c r="A18" s="16">
        <v>17</v>
      </c>
      <c r="B18" s="16">
        <v>1</v>
      </c>
      <c r="C18" s="16">
        <v>1</v>
      </c>
      <c r="D18" s="16">
        <v>1</v>
      </c>
      <c r="E18" s="16">
        <v>1</v>
      </c>
      <c r="F18" s="16">
        <v>0.98019999999999996</v>
      </c>
      <c r="G18" s="16">
        <v>1.0569999999999999</v>
      </c>
      <c r="H18" s="16">
        <v>1.0362</v>
      </c>
      <c r="I18" s="16">
        <v>0.97889999999999999</v>
      </c>
      <c r="J18" s="16">
        <v>0.9415</v>
      </c>
      <c r="K18" s="16">
        <v>0.9052</v>
      </c>
      <c r="L18" s="16">
        <v>0.87</v>
      </c>
      <c r="M18" s="16">
        <v>0.8528</v>
      </c>
      <c r="N18" s="16">
        <v>0.83599999999999997</v>
      </c>
      <c r="O18" s="16">
        <v>0.8196</v>
      </c>
      <c r="P18" s="16">
        <v>0.8034</v>
      </c>
      <c r="Q18" s="16">
        <v>0.78759999999999997</v>
      </c>
      <c r="R18" s="16">
        <v>0.77210000000000001</v>
      </c>
      <c r="S18" s="16">
        <v>0.75690000000000002</v>
      </c>
      <c r="T18" s="16">
        <v>0.74199999999999999</v>
      </c>
      <c r="U18" s="16">
        <v>0.72750000000000004</v>
      </c>
      <c r="V18" s="16">
        <v>0.71350000000000002</v>
      </c>
      <c r="W18" s="16">
        <v>0.70009999999999994</v>
      </c>
      <c r="X18" s="16">
        <v>0.6875</v>
      </c>
      <c r="Y18" s="16">
        <v>0.67549999999999999</v>
      </c>
      <c r="Z18" s="16">
        <v>0.6643</v>
      </c>
      <c r="AA18" s="16">
        <v>0.65369999999999995</v>
      </c>
      <c r="AB18" s="16">
        <v>0.64359999999999995</v>
      </c>
      <c r="AC18" s="16">
        <v>0.63390000000000002</v>
      </c>
      <c r="AD18" s="16">
        <v>0.62439999999999996</v>
      </c>
      <c r="AE18" s="16">
        <v>0.61499999999999999</v>
      </c>
      <c r="AF18" s="16">
        <v>0.60580000000000001</v>
      </c>
      <c r="AG18" s="16">
        <v>0.59670000000000001</v>
      </c>
      <c r="AH18" s="16">
        <v>0.58779999999999999</v>
      </c>
      <c r="AI18" s="16">
        <v>0.57899999999999996</v>
      </c>
      <c r="AJ18" s="16">
        <v>0.57030000000000003</v>
      </c>
      <c r="AK18" s="16">
        <v>0.56169999999999998</v>
      </c>
      <c r="AL18" s="16">
        <v>0.55330000000000001</v>
      </c>
      <c r="AM18" s="16">
        <v>0.54500000000000004</v>
      </c>
      <c r="AN18" s="16">
        <v>0.53680000000000005</v>
      </c>
      <c r="AO18" s="16">
        <v>0.52880000000000005</v>
      </c>
      <c r="AP18" s="16">
        <v>0.52080000000000004</v>
      </c>
      <c r="AQ18" s="16">
        <v>0.51300000000000001</v>
      </c>
      <c r="AR18" s="16">
        <v>0.50529999999999997</v>
      </c>
      <c r="AS18" s="16">
        <v>0.49780000000000002</v>
      </c>
      <c r="AT18" s="16">
        <v>0.49030000000000001</v>
      </c>
      <c r="AU18" s="16">
        <v>0.4829</v>
      </c>
      <c r="AV18" s="16">
        <v>0.47570000000000001</v>
      </c>
      <c r="AW18" s="16">
        <v>0.46860000000000002</v>
      </c>
      <c r="AX18" s="16">
        <v>0.46150000000000002</v>
      </c>
      <c r="AY18" s="16">
        <v>0.4546</v>
      </c>
      <c r="AZ18" s="16">
        <v>0.44779999999999998</v>
      </c>
      <c r="BA18" s="16">
        <v>0.44109999999999999</v>
      </c>
      <c r="BB18" s="16">
        <v>0.4345</v>
      </c>
      <c r="BC18" s="16">
        <v>0.42799999999999999</v>
      </c>
      <c r="BD18" s="16">
        <v>0.42149999999999999</v>
      </c>
      <c r="BE18" s="16">
        <v>0.41520000000000001</v>
      </c>
      <c r="BF18" s="16">
        <v>0.40899999999999997</v>
      </c>
      <c r="BG18" s="16">
        <v>0.40289999999999998</v>
      </c>
      <c r="BH18" s="16">
        <v>0.39679999999999999</v>
      </c>
      <c r="BI18" s="16">
        <v>0.39090000000000003</v>
      </c>
      <c r="BJ18" s="16">
        <v>0.38500000000000001</v>
      </c>
      <c r="BK18" s="16">
        <v>0.37919999999999998</v>
      </c>
      <c r="BL18" s="16">
        <v>0.3735</v>
      </c>
      <c r="BM18" s="16">
        <v>0.3679</v>
      </c>
      <c r="BN18" s="16">
        <v>0.3624</v>
      </c>
      <c r="BO18" s="16">
        <v>0.35699999999999998</v>
      </c>
      <c r="BP18" s="16">
        <v>0.35160000000000002</v>
      </c>
      <c r="BQ18" s="16">
        <v>0.34639999999999999</v>
      </c>
      <c r="BR18" s="16">
        <v>0.3412</v>
      </c>
      <c r="BS18" s="16">
        <v>0.33600000000000002</v>
      </c>
      <c r="BT18" s="16">
        <v>0.33100000000000002</v>
      </c>
      <c r="BU18" s="16">
        <v>0.32600000000000001</v>
      </c>
      <c r="BV18" s="16">
        <v>0.32119999999999999</v>
      </c>
      <c r="BW18" s="16">
        <v>0.31630000000000003</v>
      </c>
      <c r="BX18" s="16">
        <v>0.31159999999999999</v>
      </c>
      <c r="BY18" s="16">
        <v>0.30690000000000001</v>
      </c>
      <c r="BZ18" s="16">
        <v>0.30230000000000001</v>
      </c>
      <c r="CA18" s="16">
        <v>0.29780000000000001</v>
      </c>
      <c r="CB18" s="16">
        <v>0.29330000000000001</v>
      </c>
      <c r="CC18" s="16">
        <v>0.28889999999999999</v>
      </c>
      <c r="CD18" s="16">
        <v>0.28460000000000002</v>
      </c>
      <c r="CE18" s="16">
        <v>0.28029999999999999</v>
      </c>
      <c r="CF18" s="16">
        <v>0.27610000000000001</v>
      </c>
      <c r="CG18" s="16">
        <v>0.27200000000000002</v>
      </c>
      <c r="CH18" s="16">
        <v>0.26790000000000003</v>
      </c>
      <c r="CI18" s="16">
        <v>0.26390000000000002</v>
      </c>
      <c r="CJ18" s="16">
        <v>0.25990000000000002</v>
      </c>
      <c r="CK18" s="16">
        <v>0.25600000000000001</v>
      </c>
      <c r="CL18" s="16">
        <v>0.25219999999999998</v>
      </c>
      <c r="CM18" s="16">
        <v>0.24840000000000001</v>
      </c>
      <c r="CN18" s="16">
        <v>0.2447</v>
      </c>
      <c r="CO18" s="16">
        <v>0.24099999999999999</v>
      </c>
      <c r="CP18" s="16">
        <v>0.2374</v>
      </c>
      <c r="CQ18" s="16">
        <v>0.23380000000000001</v>
      </c>
      <c r="CR18" s="16">
        <v>0.2303</v>
      </c>
      <c r="CS18" s="16">
        <v>0.22689999999999999</v>
      </c>
      <c r="CT18" s="16">
        <v>0.2235</v>
      </c>
      <c r="CU18" s="16">
        <v>0.22009999999999999</v>
      </c>
      <c r="CV18" s="16">
        <v>0.21679999999999999</v>
      </c>
      <c r="CW18" s="16">
        <v>0.21360000000000001</v>
      </c>
      <c r="CX18" s="16">
        <v>0.2104</v>
      </c>
      <c r="CY18" s="16">
        <v>0.2104</v>
      </c>
      <c r="CZ18" s="16">
        <v>0.2104</v>
      </c>
      <c r="DA18" s="16">
        <v>0.2104</v>
      </c>
      <c r="DB18" s="16">
        <v>0.2104</v>
      </c>
      <c r="DC18" s="16">
        <v>0.2104</v>
      </c>
      <c r="DD18" s="16">
        <v>0.2104</v>
      </c>
      <c r="DE18" s="16">
        <v>0.2104</v>
      </c>
      <c r="DF18" s="16">
        <v>0.2104</v>
      </c>
      <c r="DG18" s="16">
        <v>0.2104</v>
      </c>
      <c r="DH18" s="16">
        <v>0.2104</v>
      </c>
      <c r="DI18" s="16">
        <v>0.2104</v>
      </c>
      <c r="DJ18" s="16">
        <v>0.2104</v>
      </c>
      <c r="DK18" s="16">
        <v>0.2104</v>
      </c>
      <c r="DL18" s="16">
        <v>0.2104</v>
      </c>
      <c r="DM18" s="16">
        <v>0.2104</v>
      </c>
      <c r="DN18" s="16">
        <v>0.2104</v>
      </c>
      <c r="DO18" s="16">
        <v>0.2104</v>
      </c>
      <c r="DP18" s="16">
        <v>0.2104</v>
      </c>
      <c r="DQ18" s="16">
        <v>0.2104</v>
      </c>
      <c r="DR18" s="16">
        <v>0.2104</v>
      </c>
      <c r="DS18" s="16">
        <v>0.2104</v>
      </c>
      <c r="DT18" s="16">
        <v>0.2104</v>
      </c>
      <c r="DU18" s="16">
        <v>0.2104</v>
      </c>
      <c r="DV18" s="16">
        <v>0.2104</v>
      </c>
      <c r="DW18" s="16">
        <v>0.2104</v>
      </c>
      <c r="DX18" s="16">
        <v>0.2104</v>
      </c>
      <c r="DY18" s="16">
        <v>0.2104</v>
      </c>
      <c r="DZ18" s="16">
        <v>0.2104</v>
      </c>
      <c r="EA18" s="16">
        <v>0.2104</v>
      </c>
      <c r="EB18" s="16">
        <v>0.2104</v>
      </c>
      <c r="EC18" s="16">
        <v>0.2104</v>
      </c>
      <c r="ED18" s="16">
        <v>0.2104</v>
      </c>
      <c r="EE18" s="16">
        <v>0.2104</v>
      </c>
      <c r="EF18" s="16">
        <v>0.2104</v>
      </c>
      <c r="EG18" s="16">
        <v>0.2104</v>
      </c>
      <c r="EH18" s="16">
        <v>0.2104</v>
      </c>
      <c r="EI18" s="16">
        <v>0.2104</v>
      </c>
      <c r="EJ18" s="16">
        <v>0.2104</v>
      </c>
      <c r="EK18" s="16">
        <v>0.2104</v>
      </c>
      <c r="EL18" s="16">
        <v>0.2104</v>
      </c>
      <c r="EM18" s="16">
        <v>0.2104</v>
      </c>
      <c r="EN18" s="16">
        <v>0.2104</v>
      </c>
      <c r="EO18" s="16">
        <v>0.2104</v>
      </c>
      <c r="EP18" s="16">
        <v>0.2104</v>
      </c>
      <c r="EQ18" s="16">
        <v>0.2104</v>
      </c>
      <c r="ER18" s="16">
        <v>0.2104</v>
      </c>
      <c r="ES18" s="16">
        <v>0.2104</v>
      </c>
      <c r="ET18" s="16">
        <v>0.2104</v>
      </c>
      <c r="EU18" s="16">
        <v>0.2104</v>
      </c>
      <c r="EV18" s="16">
        <v>0.2104</v>
      </c>
      <c r="EW18" s="16">
        <v>0.2104</v>
      </c>
      <c r="EX18" s="16">
        <v>0.2104</v>
      </c>
      <c r="EY18" s="16">
        <v>0.2104</v>
      </c>
      <c r="EZ18" s="16">
        <v>0.2104</v>
      </c>
      <c r="FA18" s="16">
        <v>0.2104</v>
      </c>
      <c r="FB18" s="16">
        <v>0.2104</v>
      </c>
      <c r="FC18" s="16">
        <v>0.2104</v>
      </c>
      <c r="FD18" s="16">
        <v>0.2104</v>
      </c>
      <c r="FE18" s="16">
        <v>0.2104</v>
      </c>
      <c r="FF18" s="16">
        <v>0.2104</v>
      </c>
      <c r="FG18" s="16">
        <v>0.2104</v>
      </c>
      <c r="FH18" s="16">
        <v>0.2104</v>
      </c>
      <c r="FI18" s="16">
        <v>0.2104</v>
      </c>
      <c r="FJ18" s="16">
        <v>0.2104</v>
      </c>
      <c r="FK18" s="16">
        <v>0.2104</v>
      </c>
      <c r="FL18" s="16">
        <v>0.2104</v>
      </c>
      <c r="FM18" s="16">
        <v>0.2104</v>
      </c>
      <c r="FN18" s="16">
        <v>0.2104</v>
      </c>
      <c r="FO18" s="16">
        <v>0.2104</v>
      </c>
      <c r="FP18" s="16">
        <v>0.2104</v>
      </c>
      <c r="FQ18" s="16">
        <v>0.2104</v>
      </c>
      <c r="FR18" s="16">
        <v>0.2104</v>
      </c>
      <c r="FS18" s="16">
        <v>0.2104</v>
      </c>
      <c r="FT18" s="16">
        <v>0.2104</v>
      </c>
      <c r="FU18" s="16">
        <v>0.2104</v>
      </c>
      <c r="FV18" s="16">
        <v>0.2104</v>
      </c>
      <c r="FW18" s="16">
        <v>0.2104</v>
      </c>
      <c r="FX18" s="16">
        <v>0.2104</v>
      </c>
      <c r="FY18" s="16">
        <v>0.2104</v>
      </c>
      <c r="FZ18" s="16">
        <v>0.2104</v>
      </c>
      <c r="GA18" s="16">
        <v>0.2104</v>
      </c>
      <c r="GB18" s="16">
        <v>0.2104</v>
      </c>
      <c r="GC18" s="16">
        <v>0.2104</v>
      </c>
      <c r="GD18" s="16">
        <v>0.2104</v>
      </c>
      <c r="GE18" s="16">
        <v>0.2104</v>
      </c>
      <c r="GF18" s="16">
        <v>0.2104</v>
      </c>
      <c r="GG18" s="16">
        <v>0.2104</v>
      </c>
      <c r="GH18" s="16">
        <v>0.2104</v>
      </c>
      <c r="GI18" s="16">
        <v>0.2104</v>
      </c>
      <c r="GJ18" s="16">
        <v>0.2104</v>
      </c>
      <c r="GK18" s="16">
        <v>0.2104</v>
      </c>
      <c r="GL18" s="16">
        <v>0.2104</v>
      </c>
      <c r="GM18" s="16">
        <v>0.2104</v>
      </c>
      <c r="GN18" s="16">
        <v>0.2104</v>
      </c>
      <c r="GO18" s="16">
        <v>0.2104</v>
      </c>
      <c r="GP18" s="16">
        <v>0.2104</v>
      </c>
      <c r="GQ18" s="16">
        <v>0.2104</v>
      </c>
    </row>
    <row r="19" spans="1:199" x14ac:dyDescent="0.2">
      <c r="A19" s="16">
        <v>18</v>
      </c>
      <c r="B19" s="16">
        <v>1</v>
      </c>
      <c r="C19" s="16">
        <v>1</v>
      </c>
      <c r="D19" s="16">
        <v>1</v>
      </c>
      <c r="E19" s="16">
        <v>1</v>
      </c>
      <c r="F19" s="16">
        <v>0.98019999999999996</v>
      </c>
      <c r="G19" s="16">
        <v>1.0569999999999999</v>
      </c>
      <c r="H19" s="16">
        <v>1.0362</v>
      </c>
      <c r="I19" s="16">
        <v>0.97889999999999999</v>
      </c>
      <c r="J19" s="16">
        <v>0.9415</v>
      </c>
      <c r="K19" s="16">
        <v>0.9052</v>
      </c>
      <c r="L19" s="16">
        <v>0.87</v>
      </c>
      <c r="M19" s="16">
        <v>0.8528</v>
      </c>
      <c r="N19" s="16">
        <v>0.83599999999999997</v>
      </c>
      <c r="O19" s="16">
        <v>0.8196</v>
      </c>
      <c r="P19" s="16">
        <v>0.8034</v>
      </c>
      <c r="Q19" s="16">
        <v>0.78759999999999997</v>
      </c>
      <c r="R19" s="16">
        <v>0.77210000000000001</v>
      </c>
      <c r="S19" s="16">
        <v>0.75690000000000002</v>
      </c>
      <c r="T19" s="16">
        <v>0.74199999999999999</v>
      </c>
      <c r="U19" s="16">
        <v>0.72750000000000004</v>
      </c>
      <c r="V19" s="16">
        <v>0.71350000000000002</v>
      </c>
      <c r="W19" s="16">
        <v>0.70009999999999994</v>
      </c>
      <c r="X19" s="16">
        <v>0.6875</v>
      </c>
      <c r="Y19" s="16">
        <v>0.67549999999999999</v>
      </c>
      <c r="Z19" s="16">
        <v>0.6643</v>
      </c>
      <c r="AA19" s="16">
        <v>0.65369999999999995</v>
      </c>
      <c r="AB19" s="16">
        <v>0.64359999999999995</v>
      </c>
      <c r="AC19" s="16">
        <v>0.63390000000000002</v>
      </c>
      <c r="AD19" s="16">
        <v>0.62439999999999996</v>
      </c>
      <c r="AE19" s="16">
        <v>0.61499999999999999</v>
      </c>
      <c r="AF19" s="16">
        <v>0.60580000000000001</v>
      </c>
      <c r="AG19" s="16">
        <v>0.59670000000000001</v>
      </c>
      <c r="AH19" s="16">
        <v>0.58779999999999999</v>
      </c>
      <c r="AI19" s="16">
        <v>0.57899999999999996</v>
      </c>
      <c r="AJ19" s="16">
        <v>0.57030000000000003</v>
      </c>
      <c r="AK19" s="16">
        <v>0.56169999999999998</v>
      </c>
      <c r="AL19" s="16">
        <v>0.55330000000000001</v>
      </c>
      <c r="AM19" s="16">
        <v>0.54500000000000004</v>
      </c>
      <c r="AN19" s="16">
        <v>0.53680000000000005</v>
      </c>
      <c r="AO19" s="16">
        <v>0.52880000000000005</v>
      </c>
      <c r="AP19" s="16">
        <v>0.52080000000000004</v>
      </c>
      <c r="AQ19" s="16">
        <v>0.51300000000000001</v>
      </c>
      <c r="AR19" s="16">
        <v>0.50529999999999997</v>
      </c>
      <c r="AS19" s="16">
        <v>0.49780000000000002</v>
      </c>
      <c r="AT19" s="16">
        <v>0.49030000000000001</v>
      </c>
      <c r="AU19" s="16">
        <v>0.4829</v>
      </c>
      <c r="AV19" s="16">
        <v>0.47570000000000001</v>
      </c>
      <c r="AW19" s="16">
        <v>0.46860000000000002</v>
      </c>
      <c r="AX19" s="16">
        <v>0.46150000000000002</v>
      </c>
      <c r="AY19" s="16">
        <v>0.4546</v>
      </c>
      <c r="AZ19" s="16">
        <v>0.44779999999999998</v>
      </c>
      <c r="BA19" s="16">
        <v>0.44109999999999999</v>
      </c>
      <c r="BB19" s="16">
        <v>0.4345</v>
      </c>
      <c r="BC19" s="16">
        <v>0.42799999999999999</v>
      </c>
      <c r="BD19" s="16">
        <v>0.42149999999999999</v>
      </c>
      <c r="BE19" s="16">
        <v>0.41520000000000001</v>
      </c>
      <c r="BF19" s="16">
        <v>0.40899999999999997</v>
      </c>
      <c r="BG19" s="16">
        <v>0.40289999999999998</v>
      </c>
      <c r="BH19" s="16">
        <v>0.39679999999999999</v>
      </c>
      <c r="BI19" s="16">
        <v>0.39090000000000003</v>
      </c>
      <c r="BJ19" s="16">
        <v>0.38500000000000001</v>
      </c>
      <c r="BK19" s="16">
        <v>0.37919999999999998</v>
      </c>
      <c r="BL19" s="16">
        <v>0.3735</v>
      </c>
      <c r="BM19" s="16">
        <v>0.3679</v>
      </c>
      <c r="BN19" s="16">
        <v>0.3624</v>
      </c>
      <c r="BO19" s="16">
        <v>0.35699999999999998</v>
      </c>
      <c r="BP19" s="16">
        <v>0.35160000000000002</v>
      </c>
      <c r="BQ19" s="16">
        <v>0.34639999999999999</v>
      </c>
      <c r="BR19" s="16">
        <v>0.3412</v>
      </c>
      <c r="BS19" s="16">
        <v>0.33600000000000002</v>
      </c>
      <c r="BT19" s="16">
        <v>0.33100000000000002</v>
      </c>
      <c r="BU19" s="16">
        <v>0.32600000000000001</v>
      </c>
      <c r="BV19" s="16">
        <v>0.32119999999999999</v>
      </c>
      <c r="BW19" s="16">
        <v>0.31630000000000003</v>
      </c>
      <c r="BX19" s="16">
        <v>0.31159999999999999</v>
      </c>
      <c r="BY19" s="16">
        <v>0.30690000000000001</v>
      </c>
      <c r="BZ19" s="16">
        <v>0.30230000000000001</v>
      </c>
      <c r="CA19" s="16">
        <v>0.29780000000000001</v>
      </c>
      <c r="CB19" s="16">
        <v>0.29330000000000001</v>
      </c>
      <c r="CC19" s="16">
        <v>0.28889999999999999</v>
      </c>
      <c r="CD19" s="16">
        <v>0.28460000000000002</v>
      </c>
      <c r="CE19" s="16">
        <v>0.28029999999999999</v>
      </c>
      <c r="CF19" s="16">
        <v>0.27610000000000001</v>
      </c>
      <c r="CG19" s="16">
        <v>0.27200000000000002</v>
      </c>
      <c r="CH19" s="16">
        <v>0.26790000000000003</v>
      </c>
      <c r="CI19" s="16">
        <v>0.26390000000000002</v>
      </c>
      <c r="CJ19" s="16">
        <v>0.25990000000000002</v>
      </c>
      <c r="CK19" s="16">
        <v>0.25600000000000001</v>
      </c>
      <c r="CL19" s="16">
        <v>0.25219999999999998</v>
      </c>
      <c r="CM19" s="16">
        <v>0.24840000000000001</v>
      </c>
      <c r="CN19" s="16">
        <v>0.2447</v>
      </c>
      <c r="CO19" s="16">
        <v>0.24099999999999999</v>
      </c>
      <c r="CP19" s="16">
        <v>0.2374</v>
      </c>
      <c r="CQ19" s="16">
        <v>0.23380000000000001</v>
      </c>
      <c r="CR19" s="16">
        <v>0.2303</v>
      </c>
      <c r="CS19" s="16">
        <v>0.22689999999999999</v>
      </c>
      <c r="CT19" s="16">
        <v>0.2235</v>
      </c>
      <c r="CU19" s="16">
        <v>0.22009999999999999</v>
      </c>
      <c r="CV19" s="16">
        <v>0.21679999999999999</v>
      </c>
      <c r="CW19" s="16">
        <v>0.21360000000000001</v>
      </c>
      <c r="CX19" s="16">
        <v>0.2104</v>
      </c>
      <c r="CY19" s="16">
        <v>0.2104</v>
      </c>
      <c r="CZ19" s="16">
        <v>0.2104</v>
      </c>
      <c r="DA19" s="16">
        <v>0.2104</v>
      </c>
      <c r="DB19" s="16">
        <v>0.2104</v>
      </c>
      <c r="DC19" s="16">
        <v>0.2104</v>
      </c>
      <c r="DD19" s="16">
        <v>0.2104</v>
      </c>
      <c r="DE19" s="16">
        <v>0.2104</v>
      </c>
      <c r="DF19" s="16">
        <v>0.2104</v>
      </c>
      <c r="DG19" s="16">
        <v>0.2104</v>
      </c>
      <c r="DH19" s="16">
        <v>0.2104</v>
      </c>
      <c r="DI19" s="16">
        <v>0.2104</v>
      </c>
      <c r="DJ19" s="16">
        <v>0.2104</v>
      </c>
      <c r="DK19" s="16">
        <v>0.2104</v>
      </c>
      <c r="DL19" s="16">
        <v>0.2104</v>
      </c>
      <c r="DM19" s="16">
        <v>0.2104</v>
      </c>
      <c r="DN19" s="16">
        <v>0.2104</v>
      </c>
      <c r="DO19" s="16">
        <v>0.2104</v>
      </c>
      <c r="DP19" s="16">
        <v>0.2104</v>
      </c>
      <c r="DQ19" s="16">
        <v>0.2104</v>
      </c>
      <c r="DR19" s="16">
        <v>0.2104</v>
      </c>
      <c r="DS19" s="16">
        <v>0.2104</v>
      </c>
      <c r="DT19" s="16">
        <v>0.2104</v>
      </c>
      <c r="DU19" s="16">
        <v>0.2104</v>
      </c>
      <c r="DV19" s="16">
        <v>0.2104</v>
      </c>
      <c r="DW19" s="16">
        <v>0.2104</v>
      </c>
      <c r="DX19" s="16">
        <v>0.2104</v>
      </c>
      <c r="DY19" s="16">
        <v>0.2104</v>
      </c>
      <c r="DZ19" s="16">
        <v>0.2104</v>
      </c>
      <c r="EA19" s="16">
        <v>0.2104</v>
      </c>
      <c r="EB19" s="16">
        <v>0.2104</v>
      </c>
      <c r="EC19" s="16">
        <v>0.2104</v>
      </c>
      <c r="ED19" s="16">
        <v>0.2104</v>
      </c>
      <c r="EE19" s="16">
        <v>0.2104</v>
      </c>
      <c r="EF19" s="16">
        <v>0.2104</v>
      </c>
      <c r="EG19" s="16">
        <v>0.2104</v>
      </c>
      <c r="EH19" s="16">
        <v>0.2104</v>
      </c>
      <c r="EI19" s="16">
        <v>0.2104</v>
      </c>
      <c r="EJ19" s="16">
        <v>0.2104</v>
      </c>
      <c r="EK19" s="16">
        <v>0.2104</v>
      </c>
      <c r="EL19" s="16">
        <v>0.2104</v>
      </c>
      <c r="EM19" s="16">
        <v>0.2104</v>
      </c>
      <c r="EN19" s="16">
        <v>0.2104</v>
      </c>
      <c r="EO19" s="16">
        <v>0.2104</v>
      </c>
      <c r="EP19" s="16">
        <v>0.2104</v>
      </c>
      <c r="EQ19" s="16">
        <v>0.2104</v>
      </c>
      <c r="ER19" s="16">
        <v>0.2104</v>
      </c>
      <c r="ES19" s="16">
        <v>0.2104</v>
      </c>
      <c r="ET19" s="16">
        <v>0.2104</v>
      </c>
      <c r="EU19" s="16">
        <v>0.2104</v>
      </c>
      <c r="EV19" s="16">
        <v>0.2104</v>
      </c>
      <c r="EW19" s="16">
        <v>0.2104</v>
      </c>
      <c r="EX19" s="16">
        <v>0.2104</v>
      </c>
      <c r="EY19" s="16">
        <v>0.2104</v>
      </c>
      <c r="EZ19" s="16">
        <v>0.2104</v>
      </c>
      <c r="FA19" s="16">
        <v>0.2104</v>
      </c>
      <c r="FB19" s="16">
        <v>0.2104</v>
      </c>
      <c r="FC19" s="16">
        <v>0.2104</v>
      </c>
      <c r="FD19" s="16">
        <v>0.2104</v>
      </c>
      <c r="FE19" s="16">
        <v>0.2104</v>
      </c>
      <c r="FF19" s="16">
        <v>0.2104</v>
      </c>
      <c r="FG19" s="16">
        <v>0.2104</v>
      </c>
      <c r="FH19" s="16">
        <v>0.2104</v>
      </c>
      <c r="FI19" s="16">
        <v>0.2104</v>
      </c>
      <c r="FJ19" s="16">
        <v>0.2104</v>
      </c>
      <c r="FK19" s="16">
        <v>0.2104</v>
      </c>
      <c r="FL19" s="16">
        <v>0.2104</v>
      </c>
      <c r="FM19" s="16">
        <v>0.2104</v>
      </c>
      <c r="FN19" s="16">
        <v>0.2104</v>
      </c>
      <c r="FO19" s="16">
        <v>0.2104</v>
      </c>
      <c r="FP19" s="16">
        <v>0.2104</v>
      </c>
      <c r="FQ19" s="16">
        <v>0.2104</v>
      </c>
      <c r="FR19" s="16">
        <v>0.2104</v>
      </c>
      <c r="FS19" s="16">
        <v>0.2104</v>
      </c>
      <c r="FT19" s="16">
        <v>0.2104</v>
      </c>
      <c r="FU19" s="16">
        <v>0.2104</v>
      </c>
      <c r="FV19" s="16">
        <v>0.2104</v>
      </c>
      <c r="FW19" s="16">
        <v>0.2104</v>
      </c>
      <c r="FX19" s="16">
        <v>0.2104</v>
      </c>
      <c r="FY19" s="16">
        <v>0.2104</v>
      </c>
      <c r="FZ19" s="16">
        <v>0.2104</v>
      </c>
      <c r="GA19" s="16">
        <v>0.2104</v>
      </c>
      <c r="GB19" s="16">
        <v>0.2104</v>
      </c>
      <c r="GC19" s="16">
        <v>0.2104</v>
      </c>
      <c r="GD19" s="16">
        <v>0.2104</v>
      </c>
      <c r="GE19" s="16">
        <v>0.2104</v>
      </c>
      <c r="GF19" s="16">
        <v>0.2104</v>
      </c>
      <c r="GG19" s="16">
        <v>0.2104</v>
      </c>
      <c r="GH19" s="16">
        <v>0.2104</v>
      </c>
      <c r="GI19" s="16">
        <v>0.2104</v>
      </c>
      <c r="GJ19" s="16">
        <v>0.2104</v>
      </c>
      <c r="GK19" s="16">
        <v>0.2104</v>
      </c>
      <c r="GL19" s="16">
        <v>0.2104</v>
      </c>
      <c r="GM19" s="16">
        <v>0.2104</v>
      </c>
      <c r="GN19" s="16">
        <v>0.2104</v>
      </c>
      <c r="GO19" s="16">
        <v>0.2104</v>
      </c>
      <c r="GP19" s="16">
        <v>0.2104</v>
      </c>
      <c r="GQ19" s="16">
        <v>0.2104</v>
      </c>
    </row>
    <row r="20" spans="1:199" x14ac:dyDescent="0.2">
      <c r="A20" s="16">
        <v>19</v>
      </c>
      <c r="B20" s="16">
        <v>1</v>
      </c>
      <c r="C20" s="16">
        <v>1</v>
      </c>
      <c r="D20" s="16">
        <v>1</v>
      </c>
      <c r="E20" s="16">
        <v>1</v>
      </c>
      <c r="F20" s="16">
        <v>0.98019999999999996</v>
      </c>
      <c r="G20" s="16">
        <v>1.0569999999999999</v>
      </c>
      <c r="H20" s="16">
        <v>1.0362</v>
      </c>
      <c r="I20" s="16">
        <v>0.97889999999999999</v>
      </c>
      <c r="J20" s="16">
        <v>0.9415</v>
      </c>
      <c r="K20" s="16">
        <v>0.9052</v>
      </c>
      <c r="L20" s="16">
        <v>0.87</v>
      </c>
      <c r="M20" s="16">
        <v>0.8528</v>
      </c>
      <c r="N20" s="16">
        <v>0.83599999999999997</v>
      </c>
      <c r="O20" s="16">
        <v>0.8196</v>
      </c>
      <c r="P20" s="16">
        <v>0.8034</v>
      </c>
      <c r="Q20" s="16">
        <v>0.78759999999999997</v>
      </c>
      <c r="R20" s="16">
        <v>0.77210000000000001</v>
      </c>
      <c r="S20" s="16">
        <v>0.75690000000000002</v>
      </c>
      <c r="T20" s="16">
        <v>0.74199999999999999</v>
      </c>
      <c r="U20" s="16">
        <v>0.72750000000000004</v>
      </c>
      <c r="V20" s="16">
        <v>0.71350000000000002</v>
      </c>
      <c r="W20" s="16">
        <v>0.70009999999999994</v>
      </c>
      <c r="X20" s="16">
        <v>0.6875</v>
      </c>
      <c r="Y20" s="16">
        <v>0.67549999999999999</v>
      </c>
      <c r="Z20" s="16">
        <v>0.6643</v>
      </c>
      <c r="AA20" s="16">
        <v>0.65369999999999995</v>
      </c>
      <c r="AB20" s="16">
        <v>0.64359999999999995</v>
      </c>
      <c r="AC20" s="16">
        <v>0.63390000000000002</v>
      </c>
      <c r="AD20" s="16">
        <v>0.62439999999999996</v>
      </c>
      <c r="AE20" s="16">
        <v>0.61499999999999999</v>
      </c>
      <c r="AF20" s="16">
        <v>0.60580000000000001</v>
      </c>
      <c r="AG20" s="16">
        <v>0.59670000000000001</v>
      </c>
      <c r="AH20" s="16">
        <v>0.58779999999999999</v>
      </c>
      <c r="AI20" s="16">
        <v>0.57899999999999996</v>
      </c>
      <c r="AJ20" s="16">
        <v>0.57030000000000003</v>
      </c>
      <c r="AK20" s="16">
        <v>0.56169999999999998</v>
      </c>
      <c r="AL20" s="16">
        <v>0.55330000000000001</v>
      </c>
      <c r="AM20" s="16">
        <v>0.54500000000000004</v>
      </c>
      <c r="AN20" s="16">
        <v>0.53680000000000005</v>
      </c>
      <c r="AO20" s="16">
        <v>0.52880000000000005</v>
      </c>
      <c r="AP20" s="16">
        <v>0.52080000000000004</v>
      </c>
      <c r="AQ20" s="16">
        <v>0.51300000000000001</v>
      </c>
      <c r="AR20" s="16">
        <v>0.50529999999999997</v>
      </c>
      <c r="AS20" s="16">
        <v>0.49780000000000002</v>
      </c>
      <c r="AT20" s="16">
        <v>0.49030000000000001</v>
      </c>
      <c r="AU20" s="16">
        <v>0.4829</v>
      </c>
      <c r="AV20" s="16">
        <v>0.47570000000000001</v>
      </c>
      <c r="AW20" s="16">
        <v>0.46860000000000002</v>
      </c>
      <c r="AX20" s="16">
        <v>0.46150000000000002</v>
      </c>
      <c r="AY20" s="16">
        <v>0.4546</v>
      </c>
      <c r="AZ20" s="16">
        <v>0.44779999999999998</v>
      </c>
      <c r="BA20" s="16">
        <v>0.44109999999999999</v>
      </c>
      <c r="BB20" s="16">
        <v>0.4345</v>
      </c>
      <c r="BC20" s="16">
        <v>0.42799999999999999</v>
      </c>
      <c r="BD20" s="16">
        <v>0.42149999999999999</v>
      </c>
      <c r="BE20" s="16">
        <v>0.41520000000000001</v>
      </c>
      <c r="BF20" s="16">
        <v>0.40899999999999997</v>
      </c>
      <c r="BG20" s="16">
        <v>0.40289999999999998</v>
      </c>
      <c r="BH20" s="16">
        <v>0.39679999999999999</v>
      </c>
      <c r="BI20" s="16">
        <v>0.39090000000000003</v>
      </c>
      <c r="BJ20" s="16">
        <v>0.38500000000000001</v>
      </c>
      <c r="BK20" s="16">
        <v>0.37919999999999998</v>
      </c>
      <c r="BL20" s="16">
        <v>0.3735</v>
      </c>
      <c r="BM20" s="16">
        <v>0.3679</v>
      </c>
      <c r="BN20" s="16">
        <v>0.3624</v>
      </c>
      <c r="BO20" s="16">
        <v>0.35699999999999998</v>
      </c>
      <c r="BP20" s="16">
        <v>0.35160000000000002</v>
      </c>
      <c r="BQ20" s="16">
        <v>0.34639999999999999</v>
      </c>
      <c r="BR20" s="16">
        <v>0.3412</v>
      </c>
      <c r="BS20" s="16">
        <v>0.33600000000000002</v>
      </c>
      <c r="BT20" s="16">
        <v>0.33100000000000002</v>
      </c>
      <c r="BU20" s="16">
        <v>0.32600000000000001</v>
      </c>
      <c r="BV20" s="16">
        <v>0.32119999999999999</v>
      </c>
      <c r="BW20" s="16">
        <v>0.31630000000000003</v>
      </c>
      <c r="BX20" s="16">
        <v>0.31159999999999999</v>
      </c>
      <c r="BY20" s="16">
        <v>0.30690000000000001</v>
      </c>
      <c r="BZ20" s="16">
        <v>0.30230000000000001</v>
      </c>
      <c r="CA20" s="16">
        <v>0.29780000000000001</v>
      </c>
      <c r="CB20" s="16">
        <v>0.29330000000000001</v>
      </c>
      <c r="CC20" s="16">
        <v>0.28889999999999999</v>
      </c>
      <c r="CD20" s="16">
        <v>0.28460000000000002</v>
      </c>
      <c r="CE20" s="16">
        <v>0.28029999999999999</v>
      </c>
      <c r="CF20" s="16">
        <v>0.27610000000000001</v>
      </c>
      <c r="CG20" s="16">
        <v>0.27200000000000002</v>
      </c>
      <c r="CH20" s="16">
        <v>0.26790000000000003</v>
      </c>
      <c r="CI20" s="16">
        <v>0.26390000000000002</v>
      </c>
      <c r="CJ20" s="16">
        <v>0.25990000000000002</v>
      </c>
      <c r="CK20" s="16">
        <v>0.25600000000000001</v>
      </c>
      <c r="CL20" s="16">
        <v>0.25219999999999998</v>
      </c>
      <c r="CM20" s="16">
        <v>0.24840000000000001</v>
      </c>
      <c r="CN20" s="16">
        <v>0.2447</v>
      </c>
      <c r="CO20" s="16">
        <v>0.24099999999999999</v>
      </c>
      <c r="CP20" s="16">
        <v>0.2374</v>
      </c>
      <c r="CQ20" s="16">
        <v>0.23380000000000001</v>
      </c>
      <c r="CR20" s="16">
        <v>0.2303</v>
      </c>
      <c r="CS20" s="16">
        <v>0.22689999999999999</v>
      </c>
      <c r="CT20" s="16">
        <v>0.2235</v>
      </c>
      <c r="CU20" s="16">
        <v>0.22009999999999999</v>
      </c>
      <c r="CV20" s="16">
        <v>0.21679999999999999</v>
      </c>
      <c r="CW20" s="16">
        <v>0.21360000000000001</v>
      </c>
      <c r="CX20" s="16">
        <v>0.2104</v>
      </c>
      <c r="CY20" s="16">
        <v>0.2104</v>
      </c>
      <c r="CZ20" s="16">
        <v>0.2104</v>
      </c>
      <c r="DA20" s="16">
        <v>0.2104</v>
      </c>
      <c r="DB20" s="16">
        <v>0.2104</v>
      </c>
      <c r="DC20" s="16">
        <v>0.2104</v>
      </c>
      <c r="DD20" s="16">
        <v>0.2104</v>
      </c>
      <c r="DE20" s="16">
        <v>0.2104</v>
      </c>
      <c r="DF20" s="16">
        <v>0.2104</v>
      </c>
      <c r="DG20" s="16">
        <v>0.2104</v>
      </c>
      <c r="DH20" s="16">
        <v>0.2104</v>
      </c>
      <c r="DI20" s="16">
        <v>0.2104</v>
      </c>
      <c r="DJ20" s="16">
        <v>0.2104</v>
      </c>
      <c r="DK20" s="16">
        <v>0.2104</v>
      </c>
      <c r="DL20" s="16">
        <v>0.2104</v>
      </c>
      <c r="DM20" s="16">
        <v>0.2104</v>
      </c>
      <c r="DN20" s="16">
        <v>0.2104</v>
      </c>
      <c r="DO20" s="16">
        <v>0.2104</v>
      </c>
      <c r="DP20" s="16">
        <v>0.2104</v>
      </c>
      <c r="DQ20" s="16">
        <v>0.2104</v>
      </c>
      <c r="DR20" s="16">
        <v>0.2104</v>
      </c>
      <c r="DS20" s="16">
        <v>0.2104</v>
      </c>
      <c r="DT20" s="16">
        <v>0.2104</v>
      </c>
      <c r="DU20" s="16">
        <v>0.2104</v>
      </c>
      <c r="DV20" s="16">
        <v>0.2104</v>
      </c>
      <c r="DW20" s="16">
        <v>0.2104</v>
      </c>
      <c r="DX20" s="16">
        <v>0.2104</v>
      </c>
      <c r="DY20" s="16">
        <v>0.2104</v>
      </c>
      <c r="DZ20" s="16">
        <v>0.2104</v>
      </c>
      <c r="EA20" s="16">
        <v>0.2104</v>
      </c>
      <c r="EB20" s="16">
        <v>0.2104</v>
      </c>
      <c r="EC20" s="16">
        <v>0.2104</v>
      </c>
      <c r="ED20" s="16">
        <v>0.2104</v>
      </c>
      <c r="EE20" s="16">
        <v>0.2104</v>
      </c>
      <c r="EF20" s="16">
        <v>0.2104</v>
      </c>
      <c r="EG20" s="16">
        <v>0.2104</v>
      </c>
      <c r="EH20" s="16">
        <v>0.2104</v>
      </c>
      <c r="EI20" s="16">
        <v>0.2104</v>
      </c>
      <c r="EJ20" s="16">
        <v>0.2104</v>
      </c>
      <c r="EK20" s="16">
        <v>0.2104</v>
      </c>
      <c r="EL20" s="16">
        <v>0.2104</v>
      </c>
      <c r="EM20" s="16">
        <v>0.2104</v>
      </c>
      <c r="EN20" s="16">
        <v>0.2104</v>
      </c>
      <c r="EO20" s="16">
        <v>0.2104</v>
      </c>
      <c r="EP20" s="16">
        <v>0.2104</v>
      </c>
      <c r="EQ20" s="16">
        <v>0.2104</v>
      </c>
      <c r="ER20" s="16">
        <v>0.2104</v>
      </c>
      <c r="ES20" s="16">
        <v>0.2104</v>
      </c>
      <c r="ET20" s="16">
        <v>0.2104</v>
      </c>
      <c r="EU20" s="16">
        <v>0.2104</v>
      </c>
      <c r="EV20" s="16">
        <v>0.2104</v>
      </c>
      <c r="EW20" s="16">
        <v>0.2104</v>
      </c>
      <c r="EX20" s="16">
        <v>0.2104</v>
      </c>
      <c r="EY20" s="16">
        <v>0.2104</v>
      </c>
      <c r="EZ20" s="16">
        <v>0.2104</v>
      </c>
      <c r="FA20" s="16">
        <v>0.2104</v>
      </c>
      <c r="FB20" s="16">
        <v>0.2104</v>
      </c>
      <c r="FC20" s="16">
        <v>0.2104</v>
      </c>
      <c r="FD20" s="16">
        <v>0.2104</v>
      </c>
      <c r="FE20" s="16">
        <v>0.2104</v>
      </c>
      <c r="FF20" s="16">
        <v>0.2104</v>
      </c>
      <c r="FG20" s="16">
        <v>0.2104</v>
      </c>
      <c r="FH20" s="16">
        <v>0.2104</v>
      </c>
      <c r="FI20" s="16">
        <v>0.2104</v>
      </c>
      <c r="FJ20" s="16">
        <v>0.2104</v>
      </c>
      <c r="FK20" s="16">
        <v>0.2104</v>
      </c>
      <c r="FL20" s="16">
        <v>0.2104</v>
      </c>
      <c r="FM20" s="16">
        <v>0.2104</v>
      </c>
      <c r="FN20" s="16">
        <v>0.2104</v>
      </c>
      <c r="FO20" s="16">
        <v>0.2104</v>
      </c>
      <c r="FP20" s="16">
        <v>0.2104</v>
      </c>
      <c r="FQ20" s="16">
        <v>0.2104</v>
      </c>
      <c r="FR20" s="16">
        <v>0.2104</v>
      </c>
      <c r="FS20" s="16">
        <v>0.2104</v>
      </c>
      <c r="FT20" s="16">
        <v>0.2104</v>
      </c>
      <c r="FU20" s="16">
        <v>0.2104</v>
      </c>
      <c r="FV20" s="16">
        <v>0.2104</v>
      </c>
      <c r="FW20" s="16">
        <v>0.2104</v>
      </c>
      <c r="FX20" s="16">
        <v>0.2104</v>
      </c>
      <c r="FY20" s="16">
        <v>0.2104</v>
      </c>
      <c r="FZ20" s="16">
        <v>0.2104</v>
      </c>
      <c r="GA20" s="16">
        <v>0.2104</v>
      </c>
      <c r="GB20" s="16">
        <v>0.2104</v>
      </c>
      <c r="GC20" s="16">
        <v>0.2104</v>
      </c>
      <c r="GD20" s="16">
        <v>0.2104</v>
      </c>
      <c r="GE20" s="16">
        <v>0.2104</v>
      </c>
      <c r="GF20" s="16">
        <v>0.2104</v>
      </c>
      <c r="GG20" s="16">
        <v>0.2104</v>
      </c>
      <c r="GH20" s="16">
        <v>0.2104</v>
      </c>
      <c r="GI20" s="16">
        <v>0.2104</v>
      </c>
      <c r="GJ20" s="16">
        <v>0.2104</v>
      </c>
      <c r="GK20" s="16">
        <v>0.2104</v>
      </c>
      <c r="GL20" s="16">
        <v>0.2104</v>
      </c>
      <c r="GM20" s="16">
        <v>0.2104</v>
      </c>
      <c r="GN20" s="16">
        <v>0.2104</v>
      </c>
      <c r="GO20" s="16">
        <v>0.2104</v>
      </c>
      <c r="GP20" s="16">
        <v>0.2104</v>
      </c>
      <c r="GQ20" s="16">
        <v>0.2104</v>
      </c>
    </row>
    <row r="21" spans="1:199" x14ac:dyDescent="0.2">
      <c r="A21" s="16">
        <v>20</v>
      </c>
      <c r="B21" s="16">
        <v>1</v>
      </c>
      <c r="C21" s="16">
        <v>1</v>
      </c>
      <c r="D21" s="16">
        <v>1</v>
      </c>
      <c r="E21" s="16">
        <v>1</v>
      </c>
      <c r="F21" s="16">
        <v>0.98019999999999996</v>
      </c>
      <c r="G21" s="16">
        <v>1.0569999999999999</v>
      </c>
      <c r="H21" s="16">
        <v>1.0362</v>
      </c>
      <c r="I21" s="16">
        <v>0.97889999999999999</v>
      </c>
      <c r="J21" s="16">
        <v>0.9415</v>
      </c>
      <c r="K21" s="16">
        <v>0.9052</v>
      </c>
      <c r="L21" s="16">
        <v>0.87</v>
      </c>
      <c r="M21" s="16">
        <v>0.8528</v>
      </c>
      <c r="N21" s="16">
        <v>0.83599999999999997</v>
      </c>
      <c r="O21" s="16">
        <v>0.8196</v>
      </c>
      <c r="P21" s="16">
        <v>0.8034</v>
      </c>
      <c r="Q21" s="16">
        <v>0.78759999999999997</v>
      </c>
      <c r="R21" s="16">
        <v>0.77210000000000001</v>
      </c>
      <c r="S21" s="16">
        <v>0.75690000000000002</v>
      </c>
      <c r="T21" s="16">
        <v>0.74199999999999999</v>
      </c>
      <c r="U21" s="16">
        <v>0.72750000000000004</v>
      </c>
      <c r="V21" s="16">
        <v>0.71350000000000002</v>
      </c>
      <c r="W21" s="16">
        <v>0.70009999999999994</v>
      </c>
      <c r="X21" s="16">
        <v>0.6875</v>
      </c>
      <c r="Y21" s="16">
        <v>0.67549999999999999</v>
      </c>
      <c r="Z21" s="16">
        <v>0.6643</v>
      </c>
      <c r="AA21" s="16">
        <v>0.65369999999999995</v>
      </c>
      <c r="AB21" s="16">
        <v>0.64359999999999995</v>
      </c>
      <c r="AC21" s="16">
        <v>0.63390000000000002</v>
      </c>
      <c r="AD21" s="16">
        <v>0.62439999999999996</v>
      </c>
      <c r="AE21" s="16">
        <v>0.61499999999999999</v>
      </c>
      <c r="AF21" s="16">
        <v>0.60580000000000001</v>
      </c>
      <c r="AG21" s="16">
        <v>0.59670000000000001</v>
      </c>
      <c r="AH21" s="16">
        <v>0.58779999999999999</v>
      </c>
      <c r="AI21" s="16">
        <v>0.57899999999999996</v>
      </c>
      <c r="AJ21" s="16">
        <v>0.57030000000000003</v>
      </c>
      <c r="AK21" s="16">
        <v>0.56169999999999998</v>
      </c>
      <c r="AL21" s="16">
        <v>0.55330000000000001</v>
      </c>
      <c r="AM21" s="16">
        <v>0.54500000000000004</v>
      </c>
      <c r="AN21" s="16">
        <v>0.53680000000000005</v>
      </c>
      <c r="AO21" s="16">
        <v>0.52880000000000005</v>
      </c>
      <c r="AP21" s="16">
        <v>0.52080000000000004</v>
      </c>
      <c r="AQ21" s="16">
        <v>0.51300000000000001</v>
      </c>
      <c r="AR21" s="16">
        <v>0.50529999999999997</v>
      </c>
      <c r="AS21" s="16">
        <v>0.49780000000000002</v>
      </c>
      <c r="AT21" s="16">
        <v>0.49030000000000001</v>
      </c>
      <c r="AU21" s="16">
        <v>0.4829</v>
      </c>
      <c r="AV21" s="16">
        <v>0.47570000000000001</v>
      </c>
      <c r="AW21" s="16">
        <v>0.46860000000000002</v>
      </c>
      <c r="AX21" s="16">
        <v>0.46150000000000002</v>
      </c>
      <c r="AY21" s="16">
        <v>0.4546</v>
      </c>
      <c r="AZ21" s="16">
        <v>0.44779999999999998</v>
      </c>
      <c r="BA21" s="16">
        <v>0.44109999999999999</v>
      </c>
      <c r="BB21" s="16">
        <v>0.4345</v>
      </c>
      <c r="BC21" s="16">
        <v>0.42799999999999999</v>
      </c>
      <c r="BD21" s="16">
        <v>0.42149999999999999</v>
      </c>
      <c r="BE21" s="16">
        <v>0.41520000000000001</v>
      </c>
      <c r="BF21" s="16">
        <v>0.40899999999999997</v>
      </c>
      <c r="BG21" s="16">
        <v>0.40289999999999998</v>
      </c>
      <c r="BH21" s="16">
        <v>0.39679999999999999</v>
      </c>
      <c r="BI21" s="16">
        <v>0.39090000000000003</v>
      </c>
      <c r="BJ21" s="16">
        <v>0.38500000000000001</v>
      </c>
      <c r="BK21" s="16">
        <v>0.37919999999999998</v>
      </c>
      <c r="BL21" s="16">
        <v>0.3735</v>
      </c>
      <c r="BM21" s="16">
        <v>0.3679</v>
      </c>
      <c r="BN21" s="16">
        <v>0.3624</v>
      </c>
      <c r="BO21" s="16">
        <v>0.35699999999999998</v>
      </c>
      <c r="BP21" s="16">
        <v>0.35160000000000002</v>
      </c>
      <c r="BQ21" s="16">
        <v>0.34639999999999999</v>
      </c>
      <c r="BR21" s="16">
        <v>0.3412</v>
      </c>
      <c r="BS21" s="16">
        <v>0.33600000000000002</v>
      </c>
      <c r="BT21" s="16">
        <v>0.33100000000000002</v>
      </c>
      <c r="BU21" s="16">
        <v>0.32600000000000001</v>
      </c>
      <c r="BV21" s="16">
        <v>0.32119999999999999</v>
      </c>
      <c r="BW21" s="16">
        <v>0.31630000000000003</v>
      </c>
      <c r="BX21" s="16">
        <v>0.31159999999999999</v>
      </c>
      <c r="BY21" s="16">
        <v>0.30690000000000001</v>
      </c>
      <c r="BZ21" s="16">
        <v>0.30230000000000001</v>
      </c>
      <c r="CA21" s="16">
        <v>0.29780000000000001</v>
      </c>
      <c r="CB21" s="16">
        <v>0.29330000000000001</v>
      </c>
      <c r="CC21" s="16">
        <v>0.28889999999999999</v>
      </c>
      <c r="CD21" s="16">
        <v>0.28460000000000002</v>
      </c>
      <c r="CE21" s="16">
        <v>0.28029999999999999</v>
      </c>
      <c r="CF21" s="16">
        <v>0.27610000000000001</v>
      </c>
      <c r="CG21" s="16">
        <v>0.27200000000000002</v>
      </c>
      <c r="CH21" s="16">
        <v>0.26790000000000003</v>
      </c>
      <c r="CI21" s="16">
        <v>0.26390000000000002</v>
      </c>
      <c r="CJ21" s="16">
        <v>0.25990000000000002</v>
      </c>
      <c r="CK21" s="16">
        <v>0.25600000000000001</v>
      </c>
      <c r="CL21" s="16">
        <v>0.25219999999999998</v>
      </c>
      <c r="CM21" s="16">
        <v>0.24840000000000001</v>
      </c>
      <c r="CN21" s="16">
        <v>0.2447</v>
      </c>
      <c r="CO21" s="16">
        <v>0.24099999999999999</v>
      </c>
      <c r="CP21" s="16">
        <v>0.2374</v>
      </c>
      <c r="CQ21" s="16">
        <v>0.23380000000000001</v>
      </c>
      <c r="CR21" s="16">
        <v>0.2303</v>
      </c>
      <c r="CS21" s="16">
        <v>0.22689999999999999</v>
      </c>
      <c r="CT21" s="16">
        <v>0.2235</v>
      </c>
      <c r="CU21" s="16">
        <v>0.22009999999999999</v>
      </c>
      <c r="CV21" s="16">
        <v>0.21679999999999999</v>
      </c>
      <c r="CW21" s="16">
        <v>0.21360000000000001</v>
      </c>
      <c r="CX21" s="16">
        <v>0.2104</v>
      </c>
      <c r="CY21" s="16">
        <v>0.2104</v>
      </c>
      <c r="CZ21" s="16">
        <v>0.2104</v>
      </c>
      <c r="DA21" s="16">
        <v>0.2104</v>
      </c>
      <c r="DB21" s="16">
        <v>0.2104</v>
      </c>
      <c r="DC21" s="16">
        <v>0.2104</v>
      </c>
      <c r="DD21" s="16">
        <v>0.2104</v>
      </c>
      <c r="DE21" s="16">
        <v>0.2104</v>
      </c>
      <c r="DF21" s="16">
        <v>0.2104</v>
      </c>
      <c r="DG21" s="16">
        <v>0.2104</v>
      </c>
      <c r="DH21" s="16">
        <v>0.2104</v>
      </c>
      <c r="DI21" s="16">
        <v>0.2104</v>
      </c>
      <c r="DJ21" s="16">
        <v>0.2104</v>
      </c>
      <c r="DK21" s="16">
        <v>0.2104</v>
      </c>
      <c r="DL21" s="16">
        <v>0.2104</v>
      </c>
      <c r="DM21" s="16">
        <v>0.2104</v>
      </c>
      <c r="DN21" s="16">
        <v>0.2104</v>
      </c>
      <c r="DO21" s="16">
        <v>0.2104</v>
      </c>
      <c r="DP21" s="16">
        <v>0.2104</v>
      </c>
      <c r="DQ21" s="16">
        <v>0.2104</v>
      </c>
      <c r="DR21" s="16">
        <v>0.2104</v>
      </c>
      <c r="DS21" s="16">
        <v>0.2104</v>
      </c>
      <c r="DT21" s="16">
        <v>0.2104</v>
      </c>
      <c r="DU21" s="16">
        <v>0.2104</v>
      </c>
      <c r="DV21" s="16">
        <v>0.2104</v>
      </c>
      <c r="DW21" s="16">
        <v>0.2104</v>
      </c>
      <c r="DX21" s="16">
        <v>0.2104</v>
      </c>
      <c r="DY21" s="16">
        <v>0.2104</v>
      </c>
      <c r="DZ21" s="16">
        <v>0.2104</v>
      </c>
      <c r="EA21" s="16">
        <v>0.2104</v>
      </c>
      <c r="EB21" s="16">
        <v>0.2104</v>
      </c>
      <c r="EC21" s="16">
        <v>0.2104</v>
      </c>
      <c r="ED21" s="16">
        <v>0.2104</v>
      </c>
      <c r="EE21" s="16">
        <v>0.2104</v>
      </c>
      <c r="EF21" s="16">
        <v>0.2104</v>
      </c>
      <c r="EG21" s="16">
        <v>0.2104</v>
      </c>
      <c r="EH21" s="16">
        <v>0.2104</v>
      </c>
      <c r="EI21" s="16">
        <v>0.2104</v>
      </c>
      <c r="EJ21" s="16">
        <v>0.2104</v>
      </c>
      <c r="EK21" s="16">
        <v>0.2104</v>
      </c>
      <c r="EL21" s="16">
        <v>0.2104</v>
      </c>
      <c r="EM21" s="16">
        <v>0.2104</v>
      </c>
      <c r="EN21" s="16">
        <v>0.2104</v>
      </c>
      <c r="EO21" s="16">
        <v>0.2104</v>
      </c>
      <c r="EP21" s="16">
        <v>0.2104</v>
      </c>
      <c r="EQ21" s="16">
        <v>0.2104</v>
      </c>
      <c r="ER21" s="16">
        <v>0.2104</v>
      </c>
      <c r="ES21" s="16">
        <v>0.2104</v>
      </c>
      <c r="ET21" s="16">
        <v>0.2104</v>
      </c>
      <c r="EU21" s="16">
        <v>0.2104</v>
      </c>
      <c r="EV21" s="16">
        <v>0.2104</v>
      </c>
      <c r="EW21" s="16">
        <v>0.2104</v>
      </c>
      <c r="EX21" s="16">
        <v>0.2104</v>
      </c>
      <c r="EY21" s="16">
        <v>0.2104</v>
      </c>
      <c r="EZ21" s="16">
        <v>0.2104</v>
      </c>
      <c r="FA21" s="16">
        <v>0.2104</v>
      </c>
      <c r="FB21" s="16">
        <v>0.2104</v>
      </c>
      <c r="FC21" s="16">
        <v>0.2104</v>
      </c>
      <c r="FD21" s="16">
        <v>0.2104</v>
      </c>
      <c r="FE21" s="16">
        <v>0.2104</v>
      </c>
      <c r="FF21" s="16">
        <v>0.2104</v>
      </c>
      <c r="FG21" s="16">
        <v>0.2104</v>
      </c>
      <c r="FH21" s="16">
        <v>0.2104</v>
      </c>
      <c r="FI21" s="16">
        <v>0.2104</v>
      </c>
      <c r="FJ21" s="16">
        <v>0.2104</v>
      </c>
      <c r="FK21" s="16">
        <v>0.2104</v>
      </c>
      <c r="FL21" s="16">
        <v>0.2104</v>
      </c>
      <c r="FM21" s="16">
        <v>0.2104</v>
      </c>
      <c r="FN21" s="16">
        <v>0.2104</v>
      </c>
      <c r="FO21" s="16">
        <v>0.2104</v>
      </c>
      <c r="FP21" s="16">
        <v>0.2104</v>
      </c>
      <c r="FQ21" s="16">
        <v>0.2104</v>
      </c>
      <c r="FR21" s="16">
        <v>0.2104</v>
      </c>
      <c r="FS21" s="16">
        <v>0.2104</v>
      </c>
      <c r="FT21" s="16">
        <v>0.2104</v>
      </c>
      <c r="FU21" s="16">
        <v>0.2104</v>
      </c>
      <c r="FV21" s="16">
        <v>0.2104</v>
      </c>
      <c r="FW21" s="16">
        <v>0.2104</v>
      </c>
      <c r="FX21" s="16">
        <v>0.2104</v>
      </c>
      <c r="FY21" s="16">
        <v>0.2104</v>
      </c>
      <c r="FZ21" s="16">
        <v>0.2104</v>
      </c>
      <c r="GA21" s="16">
        <v>0.2104</v>
      </c>
      <c r="GB21" s="16">
        <v>0.2104</v>
      </c>
      <c r="GC21" s="16">
        <v>0.2104</v>
      </c>
      <c r="GD21" s="16">
        <v>0.2104</v>
      </c>
      <c r="GE21" s="16">
        <v>0.2104</v>
      </c>
      <c r="GF21" s="16">
        <v>0.2104</v>
      </c>
      <c r="GG21" s="16">
        <v>0.2104</v>
      </c>
      <c r="GH21" s="16">
        <v>0.2104</v>
      </c>
      <c r="GI21" s="16">
        <v>0.2104</v>
      </c>
      <c r="GJ21" s="16">
        <v>0.2104</v>
      </c>
      <c r="GK21" s="16">
        <v>0.2104</v>
      </c>
      <c r="GL21" s="16">
        <v>0.2104</v>
      </c>
      <c r="GM21" s="16">
        <v>0.2104</v>
      </c>
      <c r="GN21" s="16">
        <v>0.2104</v>
      </c>
      <c r="GO21" s="16">
        <v>0.2104</v>
      </c>
      <c r="GP21" s="16">
        <v>0.2104</v>
      </c>
      <c r="GQ21" s="16">
        <v>0.2104</v>
      </c>
    </row>
    <row r="22" spans="1:199" x14ac:dyDescent="0.2">
      <c r="A22" s="16">
        <v>21</v>
      </c>
      <c r="B22" s="16">
        <v>1</v>
      </c>
      <c r="C22" s="16">
        <v>1</v>
      </c>
      <c r="D22" s="16">
        <v>1</v>
      </c>
      <c r="E22" s="16">
        <v>1</v>
      </c>
      <c r="F22" s="16">
        <v>0.98019999999999996</v>
      </c>
      <c r="G22" s="16">
        <v>1.0569999999999999</v>
      </c>
      <c r="H22" s="16">
        <v>1.0362</v>
      </c>
      <c r="I22" s="16">
        <v>0.97889999999999999</v>
      </c>
      <c r="J22" s="16">
        <v>0.9415</v>
      </c>
      <c r="K22" s="16">
        <v>0.9052</v>
      </c>
      <c r="L22" s="16">
        <v>0.87</v>
      </c>
      <c r="M22" s="16">
        <v>0.8528</v>
      </c>
      <c r="N22" s="16">
        <v>0.83599999999999997</v>
      </c>
      <c r="O22" s="16">
        <v>0.8196</v>
      </c>
      <c r="P22" s="16">
        <v>0.8034</v>
      </c>
      <c r="Q22" s="16">
        <v>0.78759999999999997</v>
      </c>
      <c r="R22" s="16">
        <v>0.77210000000000001</v>
      </c>
      <c r="S22" s="16">
        <v>0.75690000000000002</v>
      </c>
      <c r="T22" s="16">
        <v>0.74199999999999999</v>
      </c>
      <c r="U22" s="16">
        <v>0.72750000000000004</v>
      </c>
      <c r="V22" s="16">
        <v>0.71350000000000002</v>
      </c>
      <c r="W22" s="16">
        <v>0.70009999999999994</v>
      </c>
      <c r="X22" s="16">
        <v>0.6875</v>
      </c>
      <c r="Y22" s="16">
        <v>0.67549999999999999</v>
      </c>
      <c r="Z22" s="16">
        <v>0.6643</v>
      </c>
      <c r="AA22" s="16">
        <v>0.65369999999999995</v>
      </c>
      <c r="AB22" s="16">
        <v>0.64359999999999995</v>
      </c>
      <c r="AC22" s="16">
        <v>0.63390000000000002</v>
      </c>
      <c r="AD22" s="16">
        <v>0.62439999999999996</v>
      </c>
      <c r="AE22" s="16">
        <v>0.61499999999999999</v>
      </c>
      <c r="AF22" s="16">
        <v>0.60580000000000001</v>
      </c>
      <c r="AG22" s="16">
        <v>0.59670000000000001</v>
      </c>
      <c r="AH22" s="16">
        <v>0.58779999999999999</v>
      </c>
      <c r="AI22" s="16">
        <v>0.57899999999999996</v>
      </c>
      <c r="AJ22" s="16">
        <v>0.57030000000000003</v>
      </c>
      <c r="AK22" s="16">
        <v>0.56169999999999998</v>
      </c>
      <c r="AL22" s="16">
        <v>0.55330000000000001</v>
      </c>
      <c r="AM22" s="16">
        <v>0.54500000000000004</v>
      </c>
      <c r="AN22" s="16">
        <v>0.53680000000000005</v>
      </c>
      <c r="AO22" s="16">
        <v>0.52880000000000005</v>
      </c>
      <c r="AP22" s="16">
        <v>0.52080000000000004</v>
      </c>
      <c r="AQ22" s="16">
        <v>0.51300000000000001</v>
      </c>
      <c r="AR22" s="16">
        <v>0.50529999999999997</v>
      </c>
      <c r="AS22" s="16">
        <v>0.49780000000000002</v>
      </c>
      <c r="AT22" s="16">
        <v>0.49030000000000001</v>
      </c>
      <c r="AU22" s="16">
        <v>0.4829</v>
      </c>
      <c r="AV22" s="16">
        <v>0.47570000000000001</v>
      </c>
      <c r="AW22" s="16">
        <v>0.46860000000000002</v>
      </c>
      <c r="AX22" s="16">
        <v>0.46150000000000002</v>
      </c>
      <c r="AY22" s="16">
        <v>0.4546</v>
      </c>
      <c r="AZ22" s="16">
        <v>0.44779999999999998</v>
      </c>
      <c r="BA22" s="16">
        <v>0.44109999999999999</v>
      </c>
      <c r="BB22" s="16">
        <v>0.4345</v>
      </c>
      <c r="BC22" s="16">
        <v>0.42799999999999999</v>
      </c>
      <c r="BD22" s="16">
        <v>0.42149999999999999</v>
      </c>
      <c r="BE22" s="16">
        <v>0.41520000000000001</v>
      </c>
      <c r="BF22" s="16">
        <v>0.40899999999999997</v>
      </c>
      <c r="BG22" s="16">
        <v>0.40289999999999998</v>
      </c>
      <c r="BH22" s="16">
        <v>0.39679999999999999</v>
      </c>
      <c r="BI22" s="16">
        <v>0.39090000000000003</v>
      </c>
      <c r="BJ22" s="16">
        <v>0.38500000000000001</v>
      </c>
      <c r="BK22" s="16">
        <v>0.37919999999999998</v>
      </c>
      <c r="BL22" s="16">
        <v>0.3735</v>
      </c>
      <c r="BM22" s="16">
        <v>0.3679</v>
      </c>
      <c r="BN22" s="16">
        <v>0.3624</v>
      </c>
      <c r="BO22" s="16">
        <v>0.35699999999999998</v>
      </c>
      <c r="BP22" s="16">
        <v>0.35160000000000002</v>
      </c>
      <c r="BQ22" s="16">
        <v>0.34639999999999999</v>
      </c>
      <c r="BR22" s="16">
        <v>0.3412</v>
      </c>
      <c r="BS22" s="16">
        <v>0.33600000000000002</v>
      </c>
      <c r="BT22" s="16">
        <v>0.33100000000000002</v>
      </c>
      <c r="BU22" s="16">
        <v>0.32600000000000001</v>
      </c>
      <c r="BV22" s="16">
        <v>0.32119999999999999</v>
      </c>
      <c r="BW22" s="16">
        <v>0.31630000000000003</v>
      </c>
      <c r="BX22" s="16">
        <v>0.31159999999999999</v>
      </c>
      <c r="BY22" s="16">
        <v>0.30690000000000001</v>
      </c>
      <c r="BZ22" s="16">
        <v>0.30230000000000001</v>
      </c>
      <c r="CA22" s="16">
        <v>0.29780000000000001</v>
      </c>
      <c r="CB22" s="16">
        <v>0.29330000000000001</v>
      </c>
      <c r="CC22" s="16">
        <v>0.28889999999999999</v>
      </c>
      <c r="CD22" s="16">
        <v>0.28460000000000002</v>
      </c>
      <c r="CE22" s="16">
        <v>0.28029999999999999</v>
      </c>
      <c r="CF22" s="16">
        <v>0.27610000000000001</v>
      </c>
      <c r="CG22" s="16">
        <v>0.27200000000000002</v>
      </c>
      <c r="CH22" s="16">
        <v>0.26790000000000003</v>
      </c>
      <c r="CI22" s="16">
        <v>0.26390000000000002</v>
      </c>
      <c r="CJ22" s="16">
        <v>0.25990000000000002</v>
      </c>
      <c r="CK22" s="16">
        <v>0.25600000000000001</v>
      </c>
      <c r="CL22" s="16">
        <v>0.25219999999999998</v>
      </c>
      <c r="CM22" s="16">
        <v>0.24840000000000001</v>
      </c>
      <c r="CN22" s="16">
        <v>0.2447</v>
      </c>
      <c r="CO22" s="16">
        <v>0.24099999999999999</v>
      </c>
      <c r="CP22" s="16">
        <v>0.2374</v>
      </c>
      <c r="CQ22" s="16">
        <v>0.23380000000000001</v>
      </c>
      <c r="CR22" s="16">
        <v>0.2303</v>
      </c>
      <c r="CS22" s="16">
        <v>0.22689999999999999</v>
      </c>
      <c r="CT22" s="16">
        <v>0.2235</v>
      </c>
      <c r="CU22" s="16">
        <v>0.22009999999999999</v>
      </c>
      <c r="CV22" s="16">
        <v>0.21679999999999999</v>
      </c>
      <c r="CW22" s="16">
        <v>0.21360000000000001</v>
      </c>
      <c r="CX22" s="16">
        <v>0.2104</v>
      </c>
      <c r="CY22" s="16">
        <v>0.2104</v>
      </c>
      <c r="CZ22" s="16">
        <v>0.2104</v>
      </c>
      <c r="DA22" s="16">
        <v>0.2104</v>
      </c>
      <c r="DB22" s="16">
        <v>0.2104</v>
      </c>
      <c r="DC22" s="16">
        <v>0.2104</v>
      </c>
      <c r="DD22" s="16">
        <v>0.2104</v>
      </c>
      <c r="DE22" s="16">
        <v>0.2104</v>
      </c>
      <c r="DF22" s="16">
        <v>0.2104</v>
      </c>
      <c r="DG22" s="16">
        <v>0.2104</v>
      </c>
      <c r="DH22" s="16">
        <v>0.2104</v>
      </c>
      <c r="DI22" s="16">
        <v>0.2104</v>
      </c>
      <c r="DJ22" s="16">
        <v>0.2104</v>
      </c>
      <c r="DK22" s="16">
        <v>0.2104</v>
      </c>
      <c r="DL22" s="16">
        <v>0.2104</v>
      </c>
      <c r="DM22" s="16">
        <v>0.2104</v>
      </c>
      <c r="DN22" s="16">
        <v>0.2104</v>
      </c>
      <c r="DO22" s="16">
        <v>0.2104</v>
      </c>
      <c r="DP22" s="16">
        <v>0.2104</v>
      </c>
      <c r="DQ22" s="16">
        <v>0.2104</v>
      </c>
      <c r="DR22" s="16">
        <v>0.2104</v>
      </c>
      <c r="DS22" s="16">
        <v>0.2104</v>
      </c>
      <c r="DT22" s="16">
        <v>0.2104</v>
      </c>
      <c r="DU22" s="16">
        <v>0.2104</v>
      </c>
      <c r="DV22" s="16">
        <v>0.2104</v>
      </c>
      <c r="DW22" s="16">
        <v>0.2104</v>
      </c>
      <c r="DX22" s="16">
        <v>0.2104</v>
      </c>
      <c r="DY22" s="16">
        <v>0.2104</v>
      </c>
      <c r="DZ22" s="16">
        <v>0.2104</v>
      </c>
      <c r="EA22" s="16">
        <v>0.2104</v>
      </c>
      <c r="EB22" s="16">
        <v>0.2104</v>
      </c>
      <c r="EC22" s="16">
        <v>0.2104</v>
      </c>
      <c r="ED22" s="16">
        <v>0.2104</v>
      </c>
      <c r="EE22" s="16">
        <v>0.2104</v>
      </c>
      <c r="EF22" s="16">
        <v>0.2104</v>
      </c>
      <c r="EG22" s="16">
        <v>0.2104</v>
      </c>
      <c r="EH22" s="16">
        <v>0.2104</v>
      </c>
      <c r="EI22" s="16">
        <v>0.2104</v>
      </c>
      <c r="EJ22" s="16">
        <v>0.2104</v>
      </c>
      <c r="EK22" s="16">
        <v>0.2104</v>
      </c>
      <c r="EL22" s="16">
        <v>0.2104</v>
      </c>
      <c r="EM22" s="16">
        <v>0.2104</v>
      </c>
      <c r="EN22" s="16">
        <v>0.2104</v>
      </c>
      <c r="EO22" s="16">
        <v>0.2104</v>
      </c>
      <c r="EP22" s="16">
        <v>0.2104</v>
      </c>
      <c r="EQ22" s="16">
        <v>0.2104</v>
      </c>
      <c r="ER22" s="16">
        <v>0.2104</v>
      </c>
      <c r="ES22" s="16">
        <v>0.2104</v>
      </c>
      <c r="ET22" s="16">
        <v>0.2104</v>
      </c>
      <c r="EU22" s="16">
        <v>0.2104</v>
      </c>
      <c r="EV22" s="16">
        <v>0.2104</v>
      </c>
      <c r="EW22" s="16">
        <v>0.2104</v>
      </c>
      <c r="EX22" s="16">
        <v>0.2104</v>
      </c>
      <c r="EY22" s="16">
        <v>0.2104</v>
      </c>
      <c r="EZ22" s="16">
        <v>0.2104</v>
      </c>
      <c r="FA22" s="16">
        <v>0.2104</v>
      </c>
      <c r="FB22" s="16">
        <v>0.2104</v>
      </c>
      <c r="FC22" s="16">
        <v>0.2104</v>
      </c>
      <c r="FD22" s="16">
        <v>0.2104</v>
      </c>
      <c r="FE22" s="16">
        <v>0.2104</v>
      </c>
      <c r="FF22" s="16">
        <v>0.2104</v>
      </c>
      <c r="FG22" s="16">
        <v>0.2104</v>
      </c>
      <c r="FH22" s="16">
        <v>0.2104</v>
      </c>
      <c r="FI22" s="16">
        <v>0.2104</v>
      </c>
      <c r="FJ22" s="16">
        <v>0.2104</v>
      </c>
      <c r="FK22" s="16">
        <v>0.2104</v>
      </c>
      <c r="FL22" s="16">
        <v>0.2104</v>
      </c>
      <c r="FM22" s="16">
        <v>0.2104</v>
      </c>
      <c r="FN22" s="16">
        <v>0.2104</v>
      </c>
      <c r="FO22" s="16">
        <v>0.2104</v>
      </c>
      <c r="FP22" s="16">
        <v>0.2104</v>
      </c>
      <c r="FQ22" s="16">
        <v>0.2104</v>
      </c>
      <c r="FR22" s="16">
        <v>0.2104</v>
      </c>
      <c r="FS22" s="16">
        <v>0.2104</v>
      </c>
      <c r="FT22" s="16">
        <v>0.2104</v>
      </c>
      <c r="FU22" s="16">
        <v>0.2104</v>
      </c>
      <c r="FV22" s="16">
        <v>0.2104</v>
      </c>
      <c r="FW22" s="16">
        <v>0.2104</v>
      </c>
      <c r="FX22" s="16">
        <v>0.2104</v>
      </c>
      <c r="FY22" s="16">
        <v>0.2104</v>
      </c>
      <c r="FZ22" s="16">
        <v>0.2104</v>
      </c>
      <c r="GA22" s="16">
        <v>0.2104</v>
      </c>
      <c r="GB22" s="16">
        <v>0.2104</v>
      </c>
      <c r="GC22" s="16">
        <v>0.2104</v>
      </c>
      <c r="GD22" s="16">
        <v>0.2104</v>
      </c>
      <c r="GE22" s="16">
        <v>0.2104</v>
      </c>
      <c r="GF22" s="16">
        <v>0.2104</v>
      </c>
      <c r="GG22" s="16">
        <v>0.2104</v>
      </c>
      <c r="GH22" s="16">
        <v>0.2104</v>
      </c>
      <c r="GI22" s="16">
        <v>0.2104</v>
      </c>
      <c r="GJ22" s="16">
        <v>0.2104</v>
      </c>
      <c r="GK22" s="16">
        <v>0.2104</v>
      </c>
      <c r="GL22" s="16">
        <v>0.2104</v>
      </c>
      <c r="GM22" s="16">
        <v>0.2104</v>
      </c>
      <c r="GN22" s="16">
        <v>0.2104</v>
      </c>
      <c r="GO22" s="16">
        <v>0.2104</v>
      </c>
      <c r="GP22" s="16">
        <v>0.2104</v>
      </c>
      <c r="GQ22" s="16">
        <v>0.2104</v>
      </c>
    </row>
    <row r="23" spans="1:199" x14ac:dyDescent="0.2">
      <c r="A23" s="16">
        <v>22</v>
      </c>
      <c r="B23" s="16">
        <v>1</v>
      </c>
      <c r="C23" s="16">
        <v>1</v>
      </c>
      <c r="D23" s="16">
        <v>1</v>
      </c>
      <c r="E23" s="16">
        <v>1</v>
      </c>
      <c r="F23" s="16">
        <v>0.98019999999999996</v>
      </c>
      <c r="G23" s="16">
        <v>1.0569999999999999</v>
      </c>
      <c r="H23" s="16">
        <v>1.0362</v>
      </c>
      <c r="I23" s="16">
        <v>0.97889999999999999</v>
      </c>
      <c r="J23" s="16">
        <v>0.9415</v>
      </c>
      <c r="K23" s="16">
        <v>0.9052</v>
      </c>
      <c r="L23" s="16">
        <v>0.87</v>
      </c>
      <c r="M23" s="16">
        <v>0.8528</v>
      </c>
      <c r="N23" s="16">
        <v>0.83599999999999997</v>
      </c>
      <c r="O23" s="16">
        <v>0.8196</v>
      </c>
      <c r="P23" s="16">
        <v>0.8034</v>
      </c>
      <c r="Q23" s="16">
        <v>0.78759999999999997</v>
      </c>
      <c r="R23" s="16">
        <v>0.77210000000000001</v>
      </c>
      <c r="S23" s="16">
        <v>0.75690000000000002</v>
      </c>
      <c r="T23" s="16">
        <v>0.74199999999999999</v>
      </c>
      <c r="U23" s="16">
        <v>0.72750000000000004</v>
      </c>
      <c r="V23" s="16">
        <v>0.71350000000000002</v>
      </c>
      <c r="W23" s="16">
        <v>0.70009999999999994</v>
      </c>
      <c r="X23" s="16">
        <v>0.6875</v>
      </c>
      <c r="Y23" s="16">
        <v>0.67549999999999999</v>
      </c>
      <c r="Z23" s="16">
        <v>0.6643</v>
      </c>
      <c r="AA23" s="16">
        <v>0.65369999999999995</v>
      </c>
      <c r="AB23" s="16">
        <v>0.64359999999999995</v>
      </c>
      <c r="AC23" s="16">
        <v>0.63390000000000002</v>
      </c>
      <c r="AD23" s="16">
        <v>0.62439999999999996</v>
      </c>
      <c r="AE23" s="16">
        <v>0.61499999999999999</v>
      </c>
      <c r="AF23" s="16">
        <v>0.60580000000000001</v>
      </c>
      <c r="AG23" s="16">
        <v>0.59670000000000001</v>
      </c>
      <c r="AH23" s="16">
        <v>0.58779999999999999</v>
      </c>
      <c r="AI23" s="16">
        <v>0.57899999999999996</v>
      </c>
      <c r="AJ23" s="16">
        <v>0.57030000000000003</v>
      </c>
      <c r="AK23" s="16">
        <v>0.56169999999999998</v>
      </c>
      <c r="AL23" s="16">
        <v>0.55330000000000001</v>
      </c>
      <c r="AM23" s="16">
        <v>0.54500000000000004</v>
      </c>
      <c r="AN23" s="16">
        <v>0.53680000000000005</v>
      </c>
      <c r="AO23" s="16">
        <v>0.52880000000000005</v>
      </c>
      <c r="AP23" s="16">
        <v>0.52080000000000004</v>
      </c>
      <c r="AQ23" s="16">
        <v>0.51300000000000001</v>
      </c>
      <c r="AR23" s="16">
        <v>0.50529999999999997</v>
      </c>
      <c r="AS23" s="16">
        <v>0.49780000000000002</v>
      </c>
      <c r="AT23" s="16">
        <v>0.49030000000000001</v>
      </c>
      <c r="AU23" s="16">
        <v>0.4829</v>
      </c>
      <c r="AV23" s="16">
        <v>0.47570000000000001</v>
      </c>
      <c r="AW23" s="16">
        <v>0.46860000000000002</v>
      </c>
      <c r="AX23" s="16">
        <v>0.46150000000000002</v>
      </c>
      <c r="AY23" s="16">
        <v>0.4546</v>
      </c>
      <c r="AZ23" s="16">
        <v>0.44779999999999998</v>
      </c>
      <c r="BA23" s="16">
        <v>0.44109999999999999</v>
      </c>
      <c r="BB23" s="16">
        <v>0.4345</v>
      </c>
      <c r="BC23" s="16">
        <v>0.42799999999999999</v>
      </c>
      <c r="BD23" s="16">
        <v>0.42149999999999999</v>
      </c>
      <c r="BE23" s="16">
        <v>0.41520000000000001</v>
      </c>
      <c r="BF23" s="16">
        <v>0.40899999999999997</v>
      </c>
      <c r="BG23" s="16">
        <v>0.40289999999999998</v>
      </c>
      <c r="BH23" s="16">
        <v>0.39679999999999999</v>
      </c>
      <c r="BI23" s="16">
        <v>0.39090000000000003</v>
      </c>
      <c r="BJ23" s="16">
        <v>0.38500000000000001</v>
      </c>
      <c r="BK23" s="16">
        <v>0.37919999999999998</v>
      </c>
      <c r="BL23" s="16">
        <v>0.3735</v>
      </c>
      <c r="BM23" s="16">
        <v>0.3679</v>
      </c>
      <c r="BN23" s="16">
        <v>0.3624</v>
      </c>
      <c r="BO23" s="16">
        <v>0.35699999999999998</v>
      </c>
      <c r="BP23" s="16">
        <v>0.35160000000000002</v>
      </c>
      <c r="BQ23" s="16">
        <v>0.34639999999999999</v>
      </c>
      <c r="BR23" s="16">
        <v>0.3412</v>
      </c>
      <c r="BS23" s="16">
        <v>0.33600000000000002</v>
      </c>
      <c r="BT23" s="16">
        <v>0.33100000000000002</v>
      </c>
      <c r="BU23" s="16">
        <v>0.32600000000000001</v>
      </c>
      <c r="BV23" s="16">
        <v>0.32119999999999999</v>
      </c>
      <c r="BW23" s="16">
        <v>0.31630000000000003</v>
      </c>
      <c r="BX23" s="16">
        <v>0.31159999999999999</v>
      </c>
      <c r="BY23" s="16">
        <v>0.30690000000000001</v>
      </c>
      <c r="BZ23" s="16">
        <v>0.30230000000000001</v>
      </c>
      <c r="CA23" s="16">
        <v>0.29780000000000001</v>
      </c>
      <c r="CB23" s="16">
        <v>0.29330000000000001</v>
      </c>
      <c r="CC23" s="16">
        <v>0.28889999999999999</v>
      </c>
      <c r="CD23" s="16">
        <v>0.28460000000000002</v>
      </c>
      <c r="CE23" s="16">
        <v>0.28029999999999999</v>
      </c>
      <c r="CF23" s="16">
        <v>0.27610000000000001</v>
      </c>
      <c r="CG23" s="16">
        <v>0.27200000000000002</v>
      </c>
      <c r="CH23" s="16">
        <v>0.26790000000000003</v>
      </c>
      <c r="CI23" s="16">
        <v>0.26390000000000002</v>
      </c>
      <c r="CJ23" s="16">
        <v>0.25990000000000002</v>
      </c>
      <c r="CK23" s="16">
        <v>0.25600000000000001</v>
      </c>
      <c r="CL23" s="16">
        <v>0.25219999999999998</v>
      </c>
      <c r="CM23" s="16">
        <v>0.24840000000000001</v>
      </c>
      <c r="CN23" s="16">
        <v>0.2447</v>
      </c>
      <c r="CO23" s="16">
        <v>0.24099999999999999</v>
      </c>
      <c r="CP23" s="16">
        <v>0.2374</v>
      </c>
      <c r="CQ23" s="16">
        <v>0.23380000000000001</v>
      </c>
      <c r="CR23" s="16">
        <v>0.2303</v>
      </c>
      <c r="CS23" s="16">
        <v>0.22689999999999999</v>
      </c>
      <c r="CT23" s="16">
        <v>0.2235</v>
      </c>
      <c r="CU23" s="16">
        <v>0.22009999999999999</v>
      </c>
      <c r="CV23" s="16">
        <v>0.21679999999999999</v>
      </c>
      <c r="CW23" s="16">
        <v>0.21360000000000001</v>
      </c>
      <c r="CX23" s="16">
        <v>0.2104</v>
      </c>
      <c r="CY23" s="16">
        <v>0.2104</v>
      </c>
      <c r="CZ23" s="16">
        <v>0.2104</v>
      </c>
      <c r="DA23" s="16">
        <v>0.2104</v>
      </c>
      <c r="DB23" s="16">
        <v>0.2104</v>
      </c>
      <c r="DC23" s="16">
        <v>0.2104</v>
      </c>
      <c r="DD23" s="16">
        <v>0.2104</v>
      </c>
      <c r="DE23" s="16">
        <v>0.2104</v>
      </c>
      <c r="DF23" s="16">
        <v>0.2104</v>
      </c>
      <c r="DG23" s="16">
        <v>0.2104</v>
      </c>
      <c r="DH23" s="16">
        <v>0.2104</v>
      </c>
      <c r="DI23" s="16">
        <v>0.2104</v>
      </c>
      <c r="DJ23" s="16">
        <v>0.2104</v>
      </c>
      <c r="DK23" s="16">
        <v>0.2104</v>
      </c>
      <c r="DL23" s="16">
        <v>0.2104</v>
      </c>
      <c r="DM23" s="16">
        <v>0.2104</v>
      </c>
      <c r="DN23" s="16">
        <v>0.2104</v>
      </c>
      <c r="DO23" s="16">
        <v>0.2104</v>
      </c>
      <c r="DP23" s="16">
        <v>0.2104</v>
      </c>
      <c r="DQ23" s="16">
        <v>0.2104</v>
      </c>
      <c r="DR23" s="16">
        <v>0.2104</v>
      </c>
      <c r="DS23" s="16">
        <v>0.2104</v>
      </c>
      <c r="DT23" s="16">
        <v>0.2104</v>
      </c>
      <c r="DU23" s="16">
        <v>0.2104</v>
      </c>
      <c r="DV23" s="16">
        <v>0.2104</v>
      </c>
      <c r="DW23" s="16">
        <v>0.2104</v>
      </c>
      <c r="DX23" s="16">
        <v>0.2104</v>
      </c>
      <c r="DY23" s="16">
        <v>0.2104</v>
      </c>
      <c r="DZ23" s="16">
        <v>0.2104</v>
      </c>
      <c r="EA23" s="16">
        <v>0.2104</v>
      </c>
      <c r="EB23" s="16">
        <v>0.2104</v>
      </c>
      <c r="EC23" s="16">
        <v>0.2104</v>
      </c>
      <c r="ED23" s="16">
        <v>0.2104</v>
      </c>
      <c r="EE23" s="16">
        <v>0.2104</v>
      </c>
      <c r="EF23" s="16">
        <v>0.2104</v>
      </c>
      <c r="EG23" s="16">
        <v>0.2104</v>
      </c>
      <c r="EH23" s="16">
        <v>0.2104</v>
      </c>
      <c r="EI23" s="16">
        <v>0.2104</v>
      </c>
      <c r="EJ23" s="16">
        <v>0.2104</v>
      </c>
      <c r="EK23" s="16">
        <v>0.2104</v>
      </c>
      <c r="EL23" s="16">
        <v>0.2104</v>
      </c>
      <c r="EM23" s="16">
        <v>0.2104</v>
      </c>
      <c r="EN23" s="16">
        <v>0.2104</v>
      </c>
      <c r="EO23" s="16">
        <v>0.2104</v>
      </c>
      <c r="EP23" s="16">
        <v>0.2104</v>
      </c>
      <c r="EQ23" s="16">
        <v>0.2104</v>
      </c>
      <c r="ER23" s="16">
        <v>0.2104</v>
      </c>
      <c r="ES23" s="16">
        <v>0.2104</v>
      </c>
      <c r="ET23" s="16">
        <v>0.2104</v>
      </c>
      <c r="EU23" s="16">
        <v>0.2104</v>
      </c>
      <c r="EV23" s="16">
        <v>0.2104</v>
      </c>
      <c r="EW23" s="16">
        <v>0.2104</v>
      </c>
      <c r="EX23" s="16">
        <v>0.2104</v>
      </c>
      <c r="EY23" s="16">
        <v>0.2104</v>
      </c>
      <c r="EZ23" s="16">
        <v>0.2104</v>
      </c>
      <c r="FA23" s="16">
        <v>0.2104</v>
      </c>
      <c r="FB23" s="16">
        <v>0.2104</v>
      </c>
      <c r="FC23" s="16">
        <v>0.2104</v>
      </c>
      <c r="FD23" s="16">
        <v>0.2104</v>
      </c>
      <c r="FE23" s="16">
        <v>0.2104</v>
      </c>
      <c r="FF23" s="16">
        <v>0.2104</v>
      </c>
      <c r="FG23" s="16">
        <v>0.2104</v>
      </c>
      <c r="FH23" s="16">
        <v>0.2104</v>
      </c>
      <c r="FI23" s="16">
        <v>0.2104</v>
      </c>
      <c r="FJ23" s="16">
        <v>0.2104</v>
      </c>
      <c r="FK23" s="16">
        <v>0.2104</v>
      </c>
      <c r="FL23" s="16">
        <v>0.2104</v>
      </c>
      <c r="FM23" s="16">
        <v>0.2104</v>
      </c>
      <c r="FN23" s="16">
        <v>0.2104</v>
      </c>
      <c r="FO23" s="16">
        <v>0.2104</v>
      </c>
      <c r="FP23" s="16">
        <v>0.2104</v>
      </c>
      <c r="FQ23" s="16">
        <v>0.2104</v>
      </c>
      <c r="FR23" s="16">
        <v>0.2104</v>
      </c>
      <c r="FS23" s="16">
        <v>0.2104</v>
      </c>
      <c r="FT23" s="16">
        <v>0.2104</v>
      </c>
      <c r="FU23" s="16">
        <v>0.2104</v>
      </c>
      <c r="FV23" s="16">
        <v>0.2104</v>
      </c>
      <c r="FW23" s="16">
        <v>0.2104</v>
      </c>
      <c r="FX23" s="16">
        <v>0.2104</v>
      </c>
      <c r="FY23" s="16">
        <v>0.2104</v>
      </c>
      <c r="FZ23" s="16">
        <v>0.2104</v>
      </c>
      <c r="GA23" s="16">
        <v>0.2104</v>
      </c>
      <c r="GB23" s="16">
        <v>0.2104</v>
      </c>
      <c r="GC23" s="16">
        <v>0.2104</v>
      </c>
      <c r="GD23" s="16">
        <v>0.2104</v>
      </c>
      <c r="GE23" s="16">
        <v>0.2104</v>
      </c>
      <c r="GF23" s="16">
        <v>0.2104</v>
      </c>
      <c r="GG23" s="16">
        <v>0.2104</v>
      </c>
      <c r="GH23" s="16">
        <v>0.2104</v>
      </c>
      <c r="GI23" s="16">
        <v>0.2104</v>
      </c>
      <c r="GJ23" s="16">
        <v>0.2104</v>
      </c>
      <c r="GK23" s="16">
        <v>0.2104</v>
      </c>
      <c r="GL23" s="16">
        <v>0.2104</v>
      </c>
      <c r="GM23" s="16">
        <v>0.2104</v>
      </c>
      <c r="GN23" s="16">
        <v>0.2104</v>
      </c>
      <c r="GO23" s="16">
        <v>0.2104</v>
      </c>
      <c r="GP23" s="16">
        <v>0.2104</v>
      </c>
      <c r="GQ23" s="16">
        <v>0.2104</v>
      </c>
    </row>
    <row r="24" spans="1:199" x14ac:dyDescent="0.2">
      <c r="A24" s="16">
        <v>23</v>
      </c>
      <c r="B24" s="16">
        <v>1</v>
      </c>
      <c r="C24" s="16">
        <v>1</v>
      </c>
      <c r="D24" s="16">
        <v>1</v>
      </c>
      <c r="E24" s="16">
        <v>1</v>
      </c>
      <c r="F24" s="16">
        <v>0.98019999999999996</v>
      </c>
      <c r="G24" s="16">
        <v>1.0569999999999999</v>
      </c>
      <c r="H24" s="16">
        <v>1.0362</v>
      </c>
      <c r="I24" s="16">
        <v>0.97889999999999999</v>
      </c>
      <c r="J24" s="16">
        <v>0.9415</v>
      </c>
      <c r="K24" s="16">
        <v>0.9052</v>
      </c>
      <c r="L24" s="16">
        <v>0.87</v>
      </c>
      <c r="M24" s="16">
        <v>0.8528</v>
      </c>
      <c r="N24" s="16">
        <v>0.83599999999999997</v>
      </c>
      <c r="O24" s="16">
        <v>0.8196</v>
      </c>
      <c r="P24" s="16">
        <v>0.8034</v>
      </c>
      <c r="Q24" s="16">
        <v>0.78759999999999997</v>
      </c>
      <c r="R24" s="16">
        <v>0.77210000000000001</v>
      </c>
      <c r="S24" s="16">
        <v>0.75690000000000002</v>
      </c>
      <c r="T24" s="16">
        <v>0.74199999999999999</v>
      </c>
      <c r="U24" s="16">
        <v>0.72750000000000004</v>
      </c>
      <c r="V24" s="16">
        <v>0.71350000000000002</v>
      </c>
      <c r="W24" s="16">
        <v>0.70009999999999994</v>
      </c>
      <c r="X24" s="16">
        <v>0.6875</v>
      </c>
      <c r="Y24" s="16">
        <v>0.67549999999999999</v>
      </c>
      <c r="Z24" s="16">
        <v>0.6643</v>
      </c>
      <c r="AA24" s="16">
        <v>0.65369999999999995</v>
      </c>
      <c r="AB24" s="16">
        <v>0.64359999999999995</v>
      </c>
      <c r="AC24" s="16">
        <v>0.63390000000000002</v>
      </c>
      <c r="AD24" s="16">
        <v>0.62439999999999996</v>
      </c>
      <c r="AE24" s="16">
        <v>0.61499999999999999</v>
      </c>
      <c r="AF24" s="16">
        <v>0.60580000000000001</v>
      </c>
      <c r="AG24" s="16">
        <v>0.59670000000000001</v>
      </c>
      <c r="AH24" s="16">
        <v>0.58779999999999999</v>
      </c>
      <c r="AI24" s="16">
        <v>0.57899999999999996</v>
      </c>
      <c r="AJ24" s="16">
        <v>0.57030000000000003</v>
      </c>
      <c r="AK24" s="16">
        <v>0.56169999999999998</v>
      </c>
      <c r="AL24" s="16">
        <v>0.55330000000000001</v>
      </c>
      <c r="AM24" s="16">
        <v>0.54500000000000004</v>
      </c>
      <c r="AN24" s="16">
        <v>0.53680000000000005</v>
      </c>
      <c r="AO24" s="16">
        <v>0.52880000000000005</v>
      </c>
      <c r="AP24" s="16">
        <v>0.52080000000000004</v>
      </c>
      <c r="AQ24" s="16">
        <v>0.51300000000000001</v>
      </c>
      <c r="AR24" s="16">
        <v>0.50529999999999997</v>
      </c>
      <c r="AS24" s="16">
        <v>0.49780000000000002</v>
      </c>
      <c r="AT24" s="16">
        <v>0.49030000000000001</v>
      </c>
      <c r="AU24" s="16">
        <v>0.4829</v>
      </c>
      <c r="AV24" s="16">
        <v>0.47570000000000001</v>
      </c>
      <c r="AW24" s="16">
        <v>0.46860000000000002</v>
      </c>
      <c r="AX24" s="16">
        <v>0.46150000000000002</v>
      </c>
      <c r="AY24" s="16">
        <v>0.4546</v>
      </c>
      <c r="AZ24" s="16">
        <v>0.44779999999999998</v>
      </c>
      <c r="BA24" s="16">
        <v>0.44109999999999999</v>
      </c>
      <c r="BB24" s="16">
        <v>0.4345</v>
      </c>
      <c r="BC24" s="16">
        <v>0.42799999999999999</v>
      </c>
      <c r="BD24" s="16">
        <v>0.42149999999999999</v>
      </c>
      <c r="BE24" s="16">
        <v>0.41520000000000001</v>
      </c>
      <c r="BF24" s="16">
        <v>0.40899999999999997</v>
      </c>
      <c r="BG24" s="16">
        <v>0.40289999999999998</v>
      </c>
      <c r="BH24" s="16">
        <v>0.39679999999999999</v>
      </c>
      <c r="BI24" s="16">
        <v>0.39090000000000003</v>
      </c>
      <c r="BJ24" s="16">
        <v>0.38500000000000001</v>
      </c>
      <c r="BK24" s="16">
        <v>0.37919999999999998</v>
      </c>
      <c r="BL24" s="16">
        <v>0.3735</v>
      </c>
      <c r="BM24" s="16">
        <v>0.3679</v>
      </c>
      <c r="BN24" s="16">
        <v>0.3624</v>
      </c>
      <c r="BO24" s="16">
        <v>0.35699999999999998</v>
      </c>
      <c r="BP24" s="16">
        <v>0.35160000000000002</v>
      </c>
      <c r="BQ24" s="16">
        <v>0.34639999999999999</v>
      </c>
      <c r="BR24" s="16">
        <v>0.3412</v>
      </c>
      <c r="BS24" s="16">
        <v>0.33600000000000002</v>
      </c>
      <c r="BT24" s="16">
        <v>0.33100000000000002</v>
      </c>
      <c r="BU24" s="16">
        <v>0.32600000000000001</v>
      </c>
      <c r="BV24" s="16">
        <v>0.32119999999999999</v>
      </c>
      <c r="BW24" s="16">
        <v>0.31630000000000003</v>
      </c>
      <c r="BX24" s="16">
        <v>0.31159999999999999</v>
      </c>
      <c r="BY24" s="16">
        <v>0.30690000000000001</v>
      </c>
      <c r="BZ24" s="16">
        <v>0.30230000000000001</v>
      </c>
      <c r="CA24" s="16">
        <v>0.29780000000000001</v>
      </c>
      <c r="CB24" s="16">
        <v>0.29330000000000001</v>
      </c>
      <c r="CC24" s="16">
        <v>0.28889999999999999</v>
      </c>
      <c r="CD24" s="16">
        <v>0.28460000000000002</v>
      </c>
      <c r="CE24" s="16">
        <v>0.28029999999999999</v>
      </c>
      <c r="CF24" s="16">
        <v>0.27610000000000001</v>
      </c>
      <c r="CG24" s="16">
        <v>0.27200000000000002</v>
      </c>
      <c r="CH24" s="16">
        <v>0.26790000000000003</v>
      </c>
      <c r="CI24" s="16">
        <v>0.26390000000000002</v>
      </c>
      <c r="CJ24" s="16">
        <v>0.25990000000000002</v>
      </c>
      <c r="CK24" s="16">
        <v>0.25600000000000001</v>
      </c>
      <c r="CL24" s="16">
        <v>0.25219999999999998</v>
      </c>
      <c r="CM24" s="16">
        <v>0.24840000000000001</v>
      </c>
      <c r="CN24" s="16">
        <v>0.2447</v>
      </c>
      <c r="CO24" s="16">
        <v>0.24099999999999999</v>
      </c>
      <c r="CP24" s="16">
        <v>0.2374</v>
      </c>
      <c r="CQ24" s="16">
        <v>0.23380000000000001</v>
      </c>
      <c r="CR24" s="16">
        <v>0.2303</v>
      </c>
      <c r="CS24" s="16">
        <v>0.22689999999999999</v>
      </c>
      <c r="CT24" s="16">
        <v>0.2235</v>
      </c>
      <c r="CU24" s="16">
        <v>0.22009999999999999</v>
      </c>
      <c r="CV24" s="16">
        <v>0.21679999999999999</v>
      </c>
      <c r="CW24" s="16">
        <v>0.21360000000000001</v>
      </c>
      <c r="CX24" s="16">
        <v>0.2104</v>
      </c>
      <c r="CY24" s="16">
        <v>0.2104</v>
      </c>
      <c r="CZ24" s="16">
        <v>0.2104</v>
      </c>
      <c r="DA24" s="16">
        <v>0.2104</v>
      </c>
      <c r="DB24" s="16">
        <v>0.2104</v>
      </c>
      <c r="DC24" s="16">
        <v>0.2104</v>
      </c>
      <c r="DD24" s="16">
        <v>0.2104</v>
      </c>
      <c r="DE24" s="16">
        <v>0.2104</v>
      </c>
      <c r="DF24" s="16">
        <v>0.2104</v>
      </c>
      <c r="DG24" s="16">
        <v>0.2104</v>
      </c>
      <c r="DH24" s="16">
        <v>0.2104</v>
      </c>
      <c r="DI24" s="16">
        <v>0.2104</v>
      </c>
      <c r="DJ24" s="16">
        <v>0.2104</v>
      </c>
      <c r="DK24" s="16">
        <v>0.2104</v>
      </c>
      <c r="DL24" s="16">
        <v>0.2104</v>
      </c>
      <c r="DM24" s="16">
        <v>0.2104</v>
      </c>
      <c r="DN24" s="16">
        <v>0.2104</v>
      </c>
      <c r="DO24" s="16">
        <v>0.2104</v>
      </c>
      <c r="DP24" s="16">
        <v>0.2104</v>
      </c>
      <c r="DQ24" s="16">
        <v>0.2104</v>
      </c>
      <c r="DR24" s="16">
        <v>0.2104</v>
      </c>
      <c r="DS24" s="16">
        <v>0.2104</v>
      </c>
      <c r="DT24" s="16">
        <v>0.2104</v>
      </c>
      <c r="DU24" s="16">
        <v>0.2104</v>
      </c>
      <c r="DV24" s="16">
        <v>0.2104</v>
      </c>
      <c r="DW24" s="16">
        <v>0.2104</v>
      </c>
      <c r="DX24" s="16">
        <v>0.2104</v>
      </c>
      <c r="DY24" s="16">
        <v>0.2104</v>
      </c>
      <c r="DZ24" s="16">
        <v>0.2104</v>
      </c>
      <c r="EA24" s="16">
        <v>0.2104</v>
      </c>
      <c r="EB24" s="16">
        <v>0.2104</v>
      </c>
      <c r="EC24" s="16">
        <v>0.2104</v>
      </c>
      <c r="ED24" s="16">
        <v>0.2104</v>
      </c>
      <c r="EE24" s="16">
        <v>0.2104</v>
      </c>
      <c r="EF24" s="16">
        <v>0.2104</v>
      </c>
      <c r="EG24" s="16">
        <v>0.2104</v>
      </c>
      <c r="EH24" s="16">
        <v>0.2104</v>
      </c>
      <c r="EI24" s="16">
        <v>0.2104</v>
      </c>
      <c r="EJ24" s="16">
        <v>0.2104</v>
      </c>
      <c r="EK24" s="16">
        <v>0.2104</v>
      </c>
      <c r="EL24" s="16">
        <v>0.2104</v>
      </c>
      <c r="EM24" s="16">
        <v>0.2104</v>
      </c>
      <c r="EN24" s="16">
        <v>0.2104</v>
      </c>
      <c r="EO24" s="16">
        <v>0.2104</v>
      </c>
      <c r="EP24" s="16">
        <v>0.2104</v>
      </c>
      <c r="EQ24" s="16">
        <v>0.2104</v>
      </c>
      <c r="ER24" s="16">
        <v>0.2104</v>
      </c>
      <c r="ES24" s="16">
        <v>0.2104</v>
      </c>
      <c r="ET24" s="16">
        <v>0.2104</v>
      </c>
      <c r="EU24" s="16">
        <v>0.2104</v>
      </c>
      <c r="EV24" s="16">
        <v>0.2104</v>
      </c>
      <c r="EW24" s="16">
        <v>0.2104</v>
      </c>
      <c r="EX24" s="16">
        <v>0.2104</v>
      </c>
      <c r="EY24" s="16">
        <v>0.2104</v>
      </c>
      <c r="EZ24" s="16">
        <v>0.2104</v>
      </c>
      <c r="FA24" s="16">
        <v>0.2104</v>
      </c>
      <c r="FB24" s="16">
        <v>0.2104</v>
      </c>
      <c r="FC24" s="16">
        <v>0.2104</v>
      </c>
      <c r="FD24" s="16">
        <v>0.2104</v>
      </c>
      <c r="FE24" s="16">
        <v>0.2104</v>
      </c>
      <c r="FF24" s="16">
        <v>0.2104</v>
      </c>
      <c r="FG24" s="16">
        <v>0.2104</v>
      </c>
      <c r="FH24" s="16">
        <v>0.2104</v>
      </c>
      <c r="FI24" s="16">
        <v>0.2104</v>
      </c>
      <c r="FJ24" s="16">
        <v>0.2104</v>
      </c>
      <c r="FK24" s="16">
        <v>0.2104</v>
      </c>
      <c r="FL24" s="16">
        <v>0.2104</v>
      </c>
      <c r="FM24" s="16">
        <v>0.2104</v>
      </c>
      <c r="FN24" s="16">
        <v>0.2104</v>
      </c>
      <c r="FO24" s="16">
        <v>0.2104</v>
      </c>
      <c r="FP24" s="16">
        <v>0.2104</v>
      </c>
      <c r="FQ24" s="16">
        <v>0.2104</v>
      </c>
      <c r="FR24" s="16">
        <v>0.2104</v>
      </c>
      <c r="FS24" s="16">
        <v>0.2104</v>
      </c>
      <c r="FT24" s="16">
        <v>0.2104</v>
      </c>
      <c r="FU24" s="16">
        <v>0.2104</v>
      </c>
      <c r="FV24" s="16">
        <v>0.2104</v>
      </c>
      <c r="FW24" s="16">
        <v>0.2104</v>
      </c>
      <c r="FX24" s="16">
        <v>0.2104</v>
      </c>
      <c r="FY24" s="16">
        <v>0.2104</v>
      </c>
      <c r="FZ24" s="16">
        <v>0.2104</v>
      </c>
      <c r="GA24" s="16">
        <v>0.2104</v>
      </c>
      <c r="GB24" s="16">
        <v>0.2104</v>
      </c>
      <c r="GC24" s="16">
        <v>0.2104</v>
      </c>
      <c r="GD24" s="16">
        <v>0.2104</v>
      </c>
      <c r="GE24" s="16">
        <v>0.2104</v>
      </c>
      <c r="GF24" s="16">
        <v>0.2104</v>
      </c>
      <c r="GG24" s="16">
        <v>0.2104</v>
      </c>
      <c r="GH24" s="16">
        <v>0.2104</v>
      </c>
      <c r="GI24" s="16">
        <v>0.2104</v>
      </c>
      <c r="GJ24" s="16">
        <v>0.2104</v>
      </c>
      <c r="GK24" s="16">
        <v>0.2104</v>
      </c>
      <c r="GL24" s="16">
        <v>0.2104</v>
      </c>
      <c r="GM24" s="16">
        <v>0.2104</v>
      </c>
      <c r="GN24" s="16">
        <v>0.2104</v>
      </c>
      <c r="GO24" s="16">
        <v>0.2104</v>
      </c>
      <c r="GP24" s="16">
        <v>0.2104</v>
      </c>
      <c r="GQ24" s="16">
        <v>0.2104</v>
      </c>
    </row>
    <row r="25" spans="1:199" x14ac:dyDescent="0.2">
      <c r="A25" s="16">
        <v>24</v>
      </c>
      <c r="B25" s="16">
        <v>1</v>
      </c>
      <c r="C25" s="16">
        <v>1</v>
      </c>
      <c r="D25" s="16">
        <v>1</v>
      </c>
      <c r="E25" s="16">
        <v>1</v>
      </c>
      <c r="F25" s="16">
        <v>0.98019999999999996</v>
      </c>
      <c r="G25" s="16">
        <v>1.0569999999999999</v>
      </c>
      <c r="H25" s="16">
        <v>1.0362</v>
      </c>
      <c r="I25" s="16">
        <v>0.97889999999999999</v>
      </c>
      <c r="J25" s="16">
        <v>0.9415</v>
      </c>
      <c r="K25" s="16">
        <v>0.9052</v>
      </c>
      <c r="L25" s="16">
        <v>0.87</v>
      </c>
      <c r="M25" s="16">
        <v>0.8528</v>
      </c>
      <c r="N25" s="16">
        <v>0.83599999999999997</v>
      </c>
      <c r="O25" s="16">
        <v>0.8196</v>
      </c>
      <c r="P25" s="16">
        <v>0.8034</v>
      </c>
      <c r="Q25" s="16">
        <v>0.78759999999999997</v>
      </c>
      <c r="R25" s="16">
        <v>0.77210000000000001</v>
      </c>
      <c r="S25" s="16">
        <v>0.75690000000000002</v>
      </c>
      <c r="T25" s="16">
        <v>0.74199999999999999</v>
      </c>
      <c r="U25" s="16">
        <v>0.72750000000000004</v>
      </c>
      <c r="V25" s="16">
        <v>0.71350000000000002</v>
      </c>
      <c r="W25" s="16">
        <v>0.70009999999999994</v>
      </c>
      <c r="X25" s="16">
        <v>0.6875</v>
      </c>
      <c r="Y25" s="16">
        <v>0.67549999999999999</v>
      </c>
      <c r="Z25" s="16">
        <v>0.6643</v>
      </c>
      <c r="AA25" s="16">
        <v>0.65369999999999995</v>
      </c>
      <c r="AB25" s="16">
        <v>0.64359999999999995</v>
      </c>
      <c r="AC25" s="16">
        <v>0.63390000000000002</v>
      </c>
      <c r="AD25" s="16">
        <v>0.62439999999999996</v>
      </c>
      <c r="AE25" s="16">
        <v>0.61499999999999999</v>
      </c>
      <c r="AF25" s="16">
        <v>0.60580000000000001</v>
      </c>
      <c r="AG25" s="16">
        <v>0.59670000000000001</v>
      </c>
      <c r="AH25" s="16">
        <v>0.58779999999999999</v>
      </c>
      <c r="AI25" s="16">
        <v>0.57899999999999996</v>
      </c>
      <c r="AJ25" s="16">
        <v>0.57030000000000003</v>
      </c>
      <c r="AK25" s="16">
        <v>0.56169999999999998</v>
      </c>
      <c r="AL25" s="16">
        <v>0.55330000000000001</v>
      </c>
      <c r="AM25" s="16">
        <v>0.54500000000000004</v>
      </c>
      <c r="AN25" s="16">
        <v>0.53680000000000005</v>
      </c>
      <c r="AO25" s="16">
        <v>0.52880000000000005</v>
      </c>
      <c r="AP25" s="16">
        <v>0.52080000000000004</v>
      </c>
      <c r="AQ25" s="16">
        <v>0.51300000000000001</v>
      </c>
      <c r="AR25" s="16">
        <v>0.50529999999999997</v>
      </c>
      <c r="AS25" s="16">
        <v>0.49780000000000002</v>
      </c>
      <c r="AT25" s="16">
        <v>0.49030000000000001</v>
      </c>
      <c r="AU25" s="16">
        <v>0.4829</v>
      </c>
      <c r="AV25" s="16">
        <v>0.47570000000000001</v>
      </c>
      <c r="AW25" s="16">
        <v>0.46860000000000002</v>
      </c>
      <c r="AX25" s="16">
        <v>0.46150000000000002</v>
      </c>
      <c r="AY25" s="16">
        <v>0.4546</v>
      </c>
      <c r="AZ25" s="16">
        <v>0.44779999999999998</v>
      </c>
      <c r="BA25" s="16">
        <v>0.44109999999999999</v>
      </c>
      <c r="BB25" s="16">
        <v>0.4345</v>
      </c>
      <c r="BC25" s="16">
        <v>0.42799999999999999</v>
      </c>
      <c r="BD25" s="16">
        <v>0.42149999999999999</v>
      </c>
      <c r="BE25" s="16">
        <v>0.41520000000000001</v>
      </c>
      <c r="BF25" s="16">
        <v>0.40899999999999997</v>
      </c>
      <c r="BG25" s="16">
        <v>0.40289999999999998</v>
      </c>
      <c r="BH25" s="16">
        <v>0.39679999999999999</v>
      </c>
      <c r="BI25" s="16">
        <v>0.39090000000000003</v>
      </c>
      <c r="BJ25" s="16">
        <v>0.38500000000000001</v>
      </c>
      <c r="BK25" s="16">
        <v>0.37919999999999998</v>
      </c>
      <c r="BL25" s="16">
        <v>0.3735</v>
      </c>
      <c r="BM25" s="16">
        <v>0.3679</v>
      </c>
      <c r="BN25" s="16">
        <v>0.3624</v>
      </c>
      <c r="BO25" s="16">
        <v>0.35699999999999998</v>
      </c>
      <c r="BP25" s="16">
        <v>0.35160000000000002</v>
      </c>
      <c r="BQ25" s="16">
        <v>0.34639999999999999</v>
      </c>
      <c r="BR25" s="16">
        <v>0.3412</v>
      </c>
      <c r="BS25" s="16">
        <v>0.33600000000000002</v>
      </c>
      <c r="BT25" s="16">
        <v>0.33100000000000002</v>
      </c>
      <c r="BU25" s="16">
        <v>0.32600000000000001</v>
      </c>
      <c r="BV25" s="16">
        <v>0.32119999999999999</v>
      </c>
      <c r="BW25" s="16">
        <v>0.31630000000000003</v>
      </c>
      <c r="BX25" s="16">
        <v>0.31159999999999999</v>
      </c>
      <c r="BY25" s="16">
        <v>0.30690000000000001</v>
      </c>
      <c r="BZ25" s="16">
        <v>0.30230000000000001</v>
      </c>
      <c r="CA25" s="16">
        <v>0.29780000000000001</v>
      </c>
      <c r="CB25" s="16">
        <v>0.29330000000000001</v>
      </c>
      <c r="CC25" s="16">
        <v>0.28889999999999999</v>
      </c>
      <c r="CD25" s="16">
        <v>0.28460000000000002</v>
      </c>
      <c r="CE25" s="16">
        <v>0.28029999999999999</v>
      </c>
      <c r="CF25" s="16">
        <v>0.27610000000000001</v>
      </c>
      <c r="CG25" s="16">
        <v>0.27200000000000002</v>
      </c>
      <c r="CH25" s="16">
        <v>0.26790000000000003</v>
      </c>
      <c r="CI25" s="16">
        <v>0.26390000000000002</v>
      </c>
      <c r="CJ25" s="16">
        <v>0.25990000000000002</v>
      </c>
      <c r="CK25" s="16">
        <v>0.25600000000000001</v>
      </c>
      <c r="CL25" s="16">
        <v>0.25219999999999998</v>
      </c>
      <c r="CM25" s="16">
        <v>0.24840000000000001</v>
      </c>
      <c r="CN25" s="16">
        <v>0.2447</v>
      </c>
      <c r="CO25" s="16">
        <v>0.24099999999999999</v>
      </c>
      <c r="CP25" s="16">
        <v>0.2374</v>
      </c>
      <c r="CQ25" s="16">
        <v>0.23380000000000001</v>
      </c>
      <c r="CR25" s="16">
        <v>0.2303</v>
      </c>
      <c r="CS25" s="16">
        <v>0.22689999999999999</v>
      </c>
      <c r="CT25" s="16">
        <v>0.2235</v>
      </c>
      <c r="CU25" s="16">
        <v>0.22009999999999999</v>
      </c>
      <c r="CV25" s="16">
        <v>0.21679999999999999</v>
      </c>
      <c r="CW25" s="16">
        <v>0.21360000000000001</v>
      </c>
      <c r="CX25" s="16">
        <v>0.2104</v>
      </c>
      <c r="CY25" s="16">
        <v>0.2104</v>
      </c>
      <c r="CZ25" s="16">
        <v>0.2104</v>
      </c>
      <c r="DA25" s="16">
        <v>0.2104</v>
      </c>
      <c r="DB25" s="16">
        <v>0.2104</v>
      </c>
      <c r="DC25" s="16">
        <v>0.2104</v>
      </c>
      <c r="DD25" s="16">
        <v>0.2104</v>
      </c>
      <c r="DE25" s="16">
        <v>0.2104</v>
      </c>
      <c r="DF25" s="16">
        <v>0.2104</v>
      </c>
      <c r="DG25" s="16">
        <v>0.2104</v>
      </c>
      <c r="DH25" s="16">
        <v>0.2104</v>
      </c>
      <c r="DI25" s="16">
        <v>0.2104</v>
      </c>
      <c r="DJ25" s="16">
        <v>0.2104</v>
      </c>
      <c r="DK25" s="16">
        <v>0.2104</v>
      </c>
      <c r="DL25" s="16">
        <v>0.2104</v>
      </c>
      <c r="DM25" s="16">
        <v>0.2104</v>
      </c>
      <c r="DN25" s="16">
        <v>0.2104</v>
      </c>
      <c r="DO25" s="16">
        <v>0.2104</v>
      </c>
      <c r="DP25" s="16">
        <v>0.2104</v>
      </c>
      <c r="DQ25" s="16">
        <v>0.2104</v>
      </c>
      <c r="DR25" s="16">
        <v>0.2104</v>
      </c>
      <c r="DS25" s="16">
        <v>0.2104</v>
      </c>
      <c r="DT25" s="16">
        <v>0.2104</v>
      </c>
      <c r="DU25" s="16">
        <v>0.2104</v>
      </c>
      <c r="DV25" s="16">
        <v>0.2104</v>
      </c>
      <c r="DW25" s="16">
        <v>0.2104</v>
      </c>
      <c r="DX25" s="16">
        <v>0.2104</v>
      </c>
      <c r="DY25" s="16">
        <v>0.2104</v>
      </c>
      <c r="DZ25" s="16">
        <v>0.2104</v>
      </c>
      <c r="EA25" s="16">
        <v>0.2104</v>
      </c>
      <c r="EB25" s="16">
        <v>0.2104</v>
      </c>
      <c r="EC25" s="16">
        <v>0.2104</v>
      </c>
      <c r="ED25" s="16">
        <v>0.2104</v>
      </c>
      <c r="EE25" s="16">
        <v>0.2104</v>
      </c>
      <c r="EF25" s="16">
        <v>0.2104</v>
      </c>
      <c r="EG25" s="16">
        <v>0.2104</v>
      </c>
      <c r="EH25" s="16">
        <v>0.2104</v>
      </c>
      <c r="EI25" s="16">
        <v>0.2104</v>
      </c>
      <c r="EJ25" s="16">
        <v>0.2104</v>
      </c>
      <c r="EK25" s="16">
        <v>0.2104</v>
      </c>
      <c r="EL25" s="16">
        <v>0.2104</v>
      </c>
      <c r="EM25" s="16">
        <v>0.2104</v>
      </c>
      <c r="EN25" s="16">
        <v>0.2104</v>
      </c>
      <c r="EO25" s="16">
        <v>0.2104</v>
      </c>
      <c r="EP25" s="16">
        <v>0.2104</v>
      </c>
      <c r="EQ25" s="16">
        <v>0.2104</v>
      </c>
      <c r="ER25" s="16">
        <v>0.2104</v>
      </c>
      <c r="ES25" s="16">
        <v>0.2104</v>
      </c>
      <c r="ET25" s="16">
        <v>0.2104</v>
      </c>
      <c r="EU25" s="16">
        <v>0.2104</v>
      </c>
      <c r="EV25" s="16">
        <v>0.2104</v>
      </c>
      <c r="EW25" s="16">
        <v>0.2104</v>
      </c>
      <c r="EX25" s="16">
        <v>0.2104</v>
      </c>
      <c r="EY25" s="16">
        <v>0.2104</v>
      </c>
      <c r="EZ25" s="16">
        <v>0.2104</v>
      </c>
      <c r="FA25" s="16">
        <v>0.2104</v>
      </c>
      <c r="FB25" s="16">
        <v>0.2104</v>
      </c>
      <c r="FC25" s="16">
        <v>0.2104</v>
      </c>
      <c r="FD25" s="16">
        <v>0.2104</v>
      </c>
      <c r="FE25" s="16">
        <v>0.2104</v>
      </c>
      <c r="FF25" s="16">
        <v>0.2104</v>
      </c>
      <c r="FG25" s="16">
        <v>0.2104</v>
      </c>
      <c r="FH25" s="16">
        <v>0.2104</v>
      </c>
      <c r="FI25" s="16">
        <v>0.2104</v>
      </c>
      <c r="FJ25" s="16">
        <v>0.2104</v>
      </c>
      <c r="FK25" s="16">
        <v>0.2104</v>
      </c>
      <c r="FL25" s="16">
        <v>0.2104</v>
      </c>
      <c r="FM25" s="16">
        <v>0.2104</v>
      </c>
      <c r="FN25" s="16">
        <v>0.2104</v>
      </c>
      <c r="FO25" s="16">
        <v>0.2104</v>
      </c>
      <c r="FP25" s="16">
        <v>0.2104</v>
      </c>
      <c r="FQ25" s="16">
        <v>0.2104</v>
      </c>
      <c r="FR25" s="16">
        <v>0.2104</v>
      </c>
      <c r="FS25" s="16">
        <v>0.2104</v>
      </c>
      <c r="FT25" s="16">
        <v>0.2104</v>
      </c>
      <c r="FU25" s="16">
        <v>0.2104</v>
      </c>
      <c r="FV25" s="16">
        <v>0.2104</v>
      </c>
      <c r="FW25" s="16">
        <v>0.2104</v>
      </c>
      <c r="FX25" s="16">
        <v>0.2104</v>
      </c>
      <c r="FY25" s="16">
        <v>0.2104</v>
      </c>
      <c r="FZ25" s="16">
        <v>0.2104</v>
      </c>
      <c r="GA25" s="16">
        <v>0.2104</v>
      </c>
      <c r="GB25" s="16">
        <v>0.2104</v>
      </c>
      <c r="GC25" s="16">
        <v>0.2104</v>
      </c>
      <c r="GD25" s="16">
        <v>0.2104</v>
      </c>
      <c r="GE25" s="16">
        <v>0.2104</v>
      </c>
      <c r="GF25" s="16">
        <v>0.2104</v>
      </c>
      <c r="GG25" s="16">
        <v>0.2104</v>
      </c>
      <c r="GH25" s="16">
        <v>0.2104</v>
      </c>
      <c r="GI25" s="16">
        <v>0.2104</v>
      </c>
      <c r="GJ25" s="16">
        <v>0.2104</v>
      </c>
      <c r="GK25" s="16">
        <v>0.2104</v>
      </c>
      <c r="GL25" s="16">
        <v>0.2104</v>
      </c>
      <c r="GM25" s="16">
        <v>0.2104</v>
      </c>
      <c r="GN25" s="16">
        <v>0.2104</v>
      </c>
      <c r="GO25" s="16">
        <v>0.2104</v>
      </c>
      <c r="GP25" s="16">
        <v>0.2104</v>
      </c>
      <c r="GQ25" s="16">
        <v>0.2104</v>
      </c>
    </row>
    <row r="26" spans="1:199" x14ac:dyDescent="0.2">
      <c r="A26" s="16">
        <v>25</v>
      </c>
      <c r="B26" s="16">
        <v>1</v>
      </c>
      <c r="C26" s="16">
        <v>1</v>
      </c>
      <c r="D26" s="16">
        <v>1</v>
      </c>
      <c r="E26" s="16">
        <v>1</v>
      </c>
      <c r="F26" s="16">
        <v>0.98019999999999996</v>
      </c>
      <c r="G26" s="16">
        <v>1.0569999999999999</v>
      </c>
      <c r="H26" s="16">
        <v>1.0362</v>
      </c>
      <c r="I26" s="16">
        <v>0.97889999999999999</v>
      </c>
      <c r="J26" s="16">
        <v>0.9415</v>
      </c>
      <c r="K26" s="16">
        <v>0.9052</v>
      </c>
      <c r="L26" s="16">
        <v>0.87</v>
      </c>
      <c r="M26" s="16">
        <v>0.8528</v>
      </c>
      <c r="N26" s="16">
        <v>0.83599999999999997</v>
      </c>
      <c r="O26" s="16">
        <v>0.8196</v>
      </c>
      <c r="P26" s="16">
        <v>0.8034</v>
      </c>
      <c r="Q26" s="16">
        <v>0.78759999999999997</v>
      </c>
      <c r="R26" s="16">
        <v>0.77210000000000001</v>
      </c>
      <c r="S26" s="16">
        <v>0.75690000000000002</v>
      </c>
      <c r="T26" s="16">
        <v>0.74199999999999999</v>
      </c>
      <c r="U26" s="16">
        <v>0.72750000000000004</v>
      </c>
      <c r="V26" s="16">
        <v>0.71350000000000002</v>
      </c>
      <c r="W26" s="16">
        <v>0.70009999999999994</v>
      </c>
      <c r="X26" s="16">
        <v>0.6875</v>
      </c>
      <c r="Y26" s="16">
        <v>0.67549999999999999</v>
      </c>
      <c r="Z26" s="16">
        <v>0.6643</v>
      </c>
      <c r="AA26" s="16">
        <v>0.65369999999999995</v>
      </c>
      <c r="AB26" s="16">
        <v>0.64359999999999995</v>
      </c>
      <c r="AC26" s="16">
        <v>0.63390000000000002</v>
      </c>
      <c r="AD26" s="16">
        <v>0.62439999999999996</v>
      </c>
      <c r="AE26" s="16">
        <v>0.61499999999999999</v>
      </c>
      <c r="AF26" s="16">
        <v>0.60580000000000001</v>
      </c>
      <c r="AG26" s="16">
        <v>0.59670000000000001</v>
      </c>
      <c r="AH26" s="16">
        <v>0.58779999999999999</v>
      </c>
      <c r="AI26" s="16">
        <v>0.57899999999999996</v>
      </c>
      <c r="AJ26" s="16">
        <v>0.57030000000000003</v>
      </c>
      <c r="AK26" s="16">
        <v>0.56169999999999998</v>
      </c>
      <c r="AL26" s="16">
        <v>0.55330000000000001</v>
      </c>
      <c r="AM26" s="16">
        <v>0.54500000000000004</v>
      </c>
      <c r="AN26" s="16">
        <v>0.53680000000000005</v>
      </c>
      <c r="AO26" s="16">
        <v>0.52880000000000005</v>
      </c>
      <c r="AP26" s="16">
        <v>0.52080000000000004</v>
      </c>
      <c r="AQ26" s="16">
        <v>0.51300000000000001</v>
      </c>
      <c r="AR26" s="16">
        <v>0.50529999999999997</v>
      </c>
      <c r="AS26" s="16">
        <v>0.49780000000000002</v>
      </c>
      <c r="AT26" s="16">
        <v>0.49030000000000001</v>
      </c>
      <c r="AU26" s="16">
        <v>0.4829</v>
      </c>
      <c r="AV26" s="16">
        <v>0.47570000000000001</v>
      </c>
      <c r="AW26" s="16">
        <v>0.46860000000000002</v>
      </c>
      <c r="AX26" s="16">
        <v>0.46150000000000002</v>
      </c>
      <c r="AY26" s="16">
        <v>0.4546</v>
      </c>
      <c r="AZ26" s="16">
        <v>0.44779999999999998</v>
      </c>
      <c r="BA26" s="16">
        <v>0.44109999999999999</v>
      </c>
      <c r="BB26" s="16">
        <v>0.4345</v>
      </c>
      <c r="BC26" s="16">
        <v>0.42799999999999999</v>
      </c>
      <c r="BD26" s="16">
        <v>0.42149999999999999</v>
      </c>
      <c r="BE26" s="16">
        <v>0.41520000000000001</v>
      </c>
      <c r="BF26" s="16">
        <v>0.40899999999999997</v>
      </c>
      <c r="BG26" s="16">
        <v>0.40289999999999998</v>
      </c>
      <c r="BH26" s="16">
        <v>0.39679999999999999</v>
      </c>
      <c r="BI26" s="16">
        <v>0.39090000000000003</v>
      </c>
      <c r="BJ26" s="16">
        <v>0.38500000000000001</v>
      </c>
      <c r="BK26" s="16">
        <v>0.37919999999999998</v>
      </c>
      <c r="BL26" s="16">
        <v>0.3735</v>
      </c>
      <c r="BM26" s="16">
        <v>0.3679</v>
      </c>
      <c r="BN26" s="16">
        <v>0.3624</v>
      </c>
      <c r="BO26" s="16">
        <v>0.35699999999999998</v>
      </c>
      <c r="BP26" s="16">
        <v>0.35160000000000002</v>
      </c>
      <c r="BQ26" s="16">
        <v>0.34639999999999999</v>
      </c>
      <c r="BR26" s="16">
        <v>0.3412</v>
      </c>
      <c r="BS26" s="16">
        <v>0.33600000000000002</v>
      </c>
      <c r="BT26" s="16">
        <v>0.33100000000000002</v>
      </c>
      <c r="BU26" s="16">
        <v>0.32600000000000001</v>
      </c>
      <c r="BV26" s="16">
        <v>0.32119999999999999</v>
      </c>
      <c r="BW26" s="16">
        <v>0.31630000000000003</v>
      </c>
      <c r="BX26" s="16">
        <v>0.31159999999999999</v>
      </c>
      <c r="BY26" s="16">
        <v>0.30690000000000001</v>
      </c>
      <c r="BZ26" s="16">
        <v>0.30230000000000001</v>
      </c>
      <c r="CA26" s="16">
        <v>0.29780000000000001</v>
      </c>
      <c r="CB26" s="16">
        <v>0.29330000000000001</v>
      </c>
      <c r="CC26" s="16">
        <v>0.28889999999999999</v>
      </c>
      <c r="CD26" s="16">
        <v>0.28460000000000002</v>
      </c>
      <c r="CE26" s="16">
        <v>0.28029999999999999</v>
      </c>
      <c r="CF26" s="16">
        <v>0.27610000000000001</v>
      </c>
      <c r="CG26" s="16">
        <v>0.27200000000000002</v>
      </c>
      <c r="CH26" s="16">
        <v>0.26790000000000003</v>
      </c>
      <c r="CI26" s="16">
        <v>0.26390000000000002</v>
      </c>
      <c r="CJ26" s="16">
        <v>0.25990000000000002</v>
      </c>
      <c r="CK26" s="16">
        <v>0.25600000000000001</v>
      </c>
      <c r="CL26" s="16">
        <v>0.25219999999999998</v>
      </c>
      <c r="CM26" s="16">
        <v>0.24840000000000001</v>
      </c>
      <c r="CN26" s="16">
        <v>0.2447</v>
      </c>
      <c r="CO26" s="16">
        <v>0.24099999999999999</v>
      </c>
      <c r="CP26" s="16">
        <v>0.2374</v>
      </c>
      <c r="CQ26" s="16">
        <v>0.23380000000000001</v>
      </c>
      <c r="CR26" s="16">
        <v>0.2303</v>
      </c>
      <c r="CS26" s="16">
        <v>0.22689999999999999</v>
      </c>
      <c r="CT26" s="16">
        <v>0.2235</v>
      </c>
      <c r="CU26" s="16">
        <v>0.22009999999999999</v>
      </c>
      <c r="CV26" s="16">
        <v>0.21679999999999999</v>
      </c>
      <c r="CW26" s="16">
        <v>0.21360000000000001</v>
      </c>
      <c r="CX26" s="16">
        <v>0.2104</v>
      </c>
      <c r="CY26" s="16">
        <v>0.2104</v>
      </c>
      <c r="CZ26" s="16">
        <v>0.2104</v>
      </c>
      <c r="DA26" s="16">
        <v>0.2104</v>
      </c>
      <c r="DB26" s="16">
        <v>0.2104</v>
      </c>
      <c r="DC26" s="16">
        <v>0.2104</v>
      </c>
      <c r="DD26" s="16">
        <v>0.2104</v>
      </c>
      <c r="DE26" s="16">
        <v>0.2104</v>
      </c>
      <c r="DF26" s="16">
        <v>0.2104</v>
      </c>
      <c r="DG26" s="16">
        <v>0.2104</v>
      </c>
      <c r="DH26" s="16">
        <v>0.2104</v>
      </c>
      <c r="DI26" s="16">
        <v>0.2104</v>
      </c>
      <c r="DJ26" s="16">
        <v>0.2104</v>
      </c>
      <c r="DK26" s="16">
        <v>0.2104</v>
      </c>
      <c r="DL26" s="16">
        <v>0.2104</v>
      </c>
      <c r="DM26" s="16">
        <v>0.2104</v>
      </c>
      <c r="DN26" s="16">
        <v>0.2104</v>
      </c>
      <c r="DO26" s="16">
        <v>0.2104</v>
      </c>
      <c r="DP26" s="16">
        <v>0.2104</v>
      </c>
      <c r="DQ26" s="16">
        <v>0.2104</v>
      </c>
      <c r="DR26" s="16">
        <v>0.2104</v>
      </c>
      <c r="DS26" s="16">
        <v>0.2104</v>
      </c>
      <c r="DT26" s="16">
        <v>0.2104</v>
      </c>
      <c r="DU26" s="16">
        <v>0.2104</v>
      </c>
      <c r="DV26" s="16">
        <v>0.2104</v>
      </c>
      <c r="DW26" s="16">
        <v>0.2104</v>
      </c>
      <c r="DX26" s="16">
        <v>0.2104</v>
      </c>
      <c r="DY26" s="16">
        <v>0.2104</v>
      </c>
      <c r="DZ26" s="16">
        <v>0.2104</v>
      </c>
      <c r="EA26" s="16">
        <v>0.2104</v>
      </c>
      <c r="EB26" s="16">
        <v>0.2104</v>
      </c>
      <c r="EC26" s="16">
        <v>0.2104</v>
      </c>
      <c r="ED26" s="16">
        <v>0.2104</v>
      </c>
      <c r="EE26" s="16">
        <v>0.2104</v>
      </c>
      <c r="EF26" s="16">
        <v>0.2104</v>
      </c>
      <c r="EG26" s="16">
        <v>0.2104</v>
      </c>
      <c r="EH26" s="16">
        <v>0.2104</v>
      </c>
      <c r="EI26" s="16">
        <v>0.2104</v>
      </c>
      <c r="EJ26" s="16">
        <v>0.2104</v>
      </c>
      <c r="EK26" s="16">
        <v>0.2104</v>
      </c>
      <c r="EL26" s="16">
        <v>0.2104</v>
      </c>
      <c r="EM26" s="16">
        <v>0.2104</v>
      </c>
      <c r="EN26" s="16">
        <v>0.2104</v>
      </c>
      <c r="EO26" s="16">
        <v>0.2104</v>
      </c>
      <c r="EP26" s="16">
        <v>0.2104</v>
      </c>
      <c r="EQ26" s="16">
        <v>0.2104</v>
      </c>
      <c r="ER26" s="16">
        <v>0.2104</v>
      </c>
      <c r="ES26" s="16">
        <v>0.2104</v>
      </c>
      <c r="ET26" s="16">
        <v>0.2104</v>
      </c>
      <c r="EU26" s="16">
        <v>0.2104</v>
      </c>
      <c r="EV26" s="16">
        <v>0.2104</v>
      </c>
      <c r="EW26" s="16">
        <v>0.2104</v>
      </c>
      <c r="EX26" s="16">
        <v>0.2104</v>
      </c>
      <c r="EY26" s="16">
        <v>0.2104</v>
      </c>
      <c r="EZ26" s="16">
        <v>0.2104</v>
      </c>
      <c r="FA26" s="16">
        <v>0.2104</v>
      </c>
      <c r="FB26" s="16">
        <v>0.2104</v>
      </c>
      <c r="FC26" s="16">
        <v>0.2104</v>
      </c>
      <c r="FD26" s="16">
        <v>0.2104</v>
      </c>
      <c r="FE26" s="16">
        <v>0.2104</v>
      </c>
      <c r="FF26" s="16">
        <v>0.2104</v>
      </c>
      <c r="FG26" s="16">
        <v>0.2104</v>
      </c>
      <c r="FH26" s="16">
        <v>0.2104</v>
      </c>
      <c r="FI26" s="16">
        <v>0.2104</v>
      </c>
      <c r="FJ26" s="16">
        <v>0.2104</v>
      </c>
      <c r="FK26" s="16">
        <v>0.2104</v>
      </c>
      <c r="FL26" s="16">
        <v>0.2104</v>
      </c>
      <c r="FM26" s="16">
        <v>0.2104</v>
      </c>
      <c r="FN26" s="16">
        <v>0.2104</v>
      </c>
      <c r="FO26" s="16">
        <v>0.2104</v>
      </c>
      <c r="FP26" s="16">
        <v>0.2104</v>
      </c>
      <c r="FQ26" s="16">
        <v>0.2104</v>
      </c>
      <c r="FR26" s="16">
        <v>0.2104</v>
      </c>
      <c r="FS26" s="16">
        <v>0.2104</v>
      </c>
      <c r="FT26" s="16">
        <v>0.2104</v>
      </c>
      <c r="FU26" s="16">
        <v>0.2104</v>
      </c>
      <c r="FV26" s="16">
        <v>0.2104</v>
      </c>
      <c r="FW26" s="16">
        <v>0.2104</v>
      </c>
      <c r="FX26" s="16">
        <v>0.2104</v>
      </c>
      <c r="FY26" s="16">
        <v>0.2104</v>
      </c>
      <c r="FZ26" s="16">
        <v>0.2104</v>
      </c>
      <c r="GA26" s="16">
        <v>0.2104</v>
      </c>
      <c r="GB26" s="16">
        <v>0.2104</v>
      </c>
      <c r="GC26" s="16">
        <v>0.2104</v>
      </c>
      <c r="GD26" s="16">
        <v>0.2104</v>
      </c>
      <c r="GE26" s="16">
        <v>0.2104</v>
      </c>
      <c r="GF26" s="16">
        <v>0.2104</v>
      </c>
      <c r="GG26" s="16">
        <v>0.2104</v>
      </c>
      <c r="GH26" s="16">
        <v>0.2104</v>
      </c>
      <c r="GI26" s="16">
        <v>0.2104</v>
      </c>
      <c r="GJ26" s="16">
        <v>0.2104</v>
      </c>
      <c r="GK26" s="16">
        <v>0.2104</v>
      </c>
      <c r="GL26" s="16">
        <v>0.2104</v>
      </c>
      <c r="GM26" s="16">
        <v>0.2104</v>
      </c>
      <c r="GN26" s="16">
        <v>0.2104</v>
      </c>
      <c r="GO26" s="16">
        <v>0.2104</v>
      </c>
      <c r="GP26" s="16">
        <v>0.2104</v>
      </c>
      <c r="GQ26" s="16">
        <v>0.2104</v>
      </c>
    </row>
    <row r="27" spans="1:199" x14ac:dyDescent="0.2">
      <c r="A27" s="16">
        <v>26</v>
      </c>
      <c r="B27" s="16">
        <v>1</v>
      </c>
      <c r="C27" s="16">
        <v>1</v>
      </c>
      <c r="D27" s="16">
        <v>1</v>
      </c>
      <c r="E27" s="16">
        <v>1</v>
      </c>
      <c r="F27" s="16">
        <v>0.98019999999999996</v>
      </c>
      <c r="G27" s="16">
        <v>1.0569999999999999</v>
      </c>
      <c r="H27" s="16">
        <v>1.0362</v>
      </c>
      <c r="I27" s="16">
        <v>0.97889999999999999</v>
      </c>
      <c r="J27" s="16">
        <v>0.9415</v>
      </c>
      <c r="K27" s="16">
        <v>0.9052</v>
      </c>
      <c r="L27" s="16">
        <v>0.87</v>
      </c>
      <c r="M27" s="16">
        <v>0.8528</v>
      </c>
      <c r="N27" s="16">
        <v>0.83599999999999997</v>
      </c>
      <c r="O27" s="16">
        <v>0.8196</v>
      </c>
      <c r="P27" s="16">
        <v>0.8034</v>
      </c>
      <c r="Q27" s="16">
        <v>0.78759999999999997</v>
      </c>
      <c r="R27" s="16">
        <v>0.77210000000000001</v>
      </c>
      <c r="S27" s="16">
        <v>0.75690000000000002</v>
      </c>
      <c r="T27" s="16">
        <v>0.74199999999999999</v>
      </c>
      <c r="U27" s="16">
        <v>0.72750000000000004</v>
      </c>
      <c r="V27" s="16">
        <v>0.71350000000000002</v>
      </c>
      <c r="W27" s="16">
        <v>0.70009999999999994</v>
      </c>
      <c r="X27" s="16">
        <v>0.6875</v>
      </c>
      <c r="Y27" s="16">
        <v>0.67549999999999999</v>
      </c>
      <c r="Z27" s="16">
        <v>0.6643</v>
      </c>
      <c r="AA27" s="16">
        <v>0.65369999999999995</v>
      </c>
      <c r="AB27" s="16">
        <v>0.64359999999999995</v>
      </c>
      <c r="AC27" s="16">
        <v>0.63390000000000002</v>
      </c>
      <c r="AD27" s="16">
        <v>0.62439999999999996</v>
      </c>
      <c r="AE27" s="16">
        <v>0.61499999999999999</v>
      </c>
      <c r="AF27" s="16">
        <v>0.60580000000000001</v>
      </c>
      <c r="AG27" s="16">
        <v>0.59670000000000001</v>
      </c>
      <c r="AH27" s="16">
        <v>0.58779999999999999</v>
      </c>
      <c r="AI27" s="16">
        <v>0.57899999999999996</v>
      </c>
      <c r="AJ27" s="16">
        <v>0.57030000000000003</v>
      </c>
      <c r="AK27" s="16">
        <v>0.56169999999999998</v>
      </c>
      <c r="AL27" s="16">
        <v>0.55330000000000001</v>
      </c>
      <c r="AM27" s="16">
        <v>0.54500000000000004</v>
      </c>
      <c r="AN27" s="16">
        <v>0.53680000000000005</v>
      </c>
      <c r="AO27" s="16">
        <v>0.52880000000000005</v>
      </c>
      <c r="AP27" s="16">
        <v>0.52080000000000004</v>
      </c>
      <c r="AQ27" s="16">
        <v>0.51300000000000001</v>
      </c>
      <c r="AR27" s="16">
        <v>0.50529999999999997</v>
      </c>
      <c r="AS27" s="16">
        <v>0.49780000000000002</v>
      </c>
      <c r="AT27" s="16">
        <v>0.49030000000000001</v>
      </c>
      <c r="AU27" s="16">
        <v>0.4829</v>
      </c>
      <c r="AV27" s="16">
        <v>0.47570000000000001</v>
      </c>
      <c r="AW27" s="16">
        <v>0.46860000000000002</v>
      </c>
      <c r="AX27" s="16">
        <v>0.46150000000000002</v>
      </c>
      <c r="AY27" s="16">
        <v>0.4546</v>
      </c>
      <c r="AZ27" s="16">
        <v>0.44779999999999998</v>
      </c>
      <c r="BA27" s="16">
        <v>0.44109999999999999</v>
      </c>
      <c r="BB27" s="16">
        <v>0.4345</v>
      </c>
      <c r="BC27" s="16">
        <v>0.42799999999999999</v>
      </c>
      <c r="BD27" s="16">
        <v>0.42149999999999999</v>
      </c>
      <c r="BE27" s="16">
        <v>0.41520000000000001</v>
      </c>
      <c r="BF27" s="16">
        <v>0.40899999999999997</v>
      </c>
      <c r="BG27" s="16">
        <v>0.40289999999999998</v>
      </c>
      <c r="BH27" s="16">
        <v>0.39679999999999999</v>
      </c>
      <c r="BI27" s="16">
        <v>0.39090000000000003</v>
      </c>
      <c r="BJ27" s="16">
        <v>0.38500000000000001</v>
      </c>
      <c r="BK27" s="16">
        <v>0.37919999999999998</v>
      </c>
      <c r="BL27" s="16">
        <v>0.3735</v>
      </c>
      <c r="BM27" s="16">
        <v>0.3679</v>
      </c>
      <c r="BN27" s="16">
        <v>0.3624</v>
      </c>
      <c r="BO27" s="16">
        <v>0.35699999999999998</v>
      </c>
      <c r="BP27" s="16">
        <v>0.35160000000000002</v>
      </c>
      <c r="BQ27" s="16">
        <v>0.34639999999999999</v>
      </c>
      <c r="BR27" s="16">
        <v>0.3412</v>
      </c>
      <c r="BS27" s="16">
        <v>0.33600000000000002</v>
      </c>
      <c r="BT27" s="16">
        <v>0.33100000000000002</v>
      </c>
      <c r="BU27" s="16">
        <v>0.32600000000000001</v>
      </c>
      <c r="BV27" s="16">
        <v>0.32119999999999999</v>
      </c>
      <c r="BW27" s="16">
        <v>0.31630000000000003</v>
      </c>
      <c r="BX27" s="16">
        <v>0.31159999999999999</v>
      </c>
      <c r="BY27" s="16">
        <v>0.30690000000000001</v>
      </c>
      <c r="BZ27" s="16">
        <v>0.30230000000000001</v>
      </c>
      <c r="CA27" s="16">
        <v>0.29780000000000001</v>
      </c>
      <c r="CB27" s="16">
        <v>0.29330000000000001</v>
      </c>
      <c r="CC27" s="16">
        <v>0.28889999999999999</v>
      </c>
      <c r="CD27" s="16">
        <v>0.28460000000000002</v>
      </c>
      <c r="CE27" s="16">
        <v>0.28029999999999999</v>
      </c>
      <c r="CF27" s="16">
        <v>0.27610000000000001</v>
      </c>
      <c r="CG27" s="16">
        <v>0.27200000000000002</v>
      </c>
      <c r="CH27" s="16">
        <v>0.26790000000000003</v>
      </c>
      <c r="CI27" s="16">
        <v>0.26390000000000002</v>
      </c>
      <c r="CJ27" s="16">
        <v>0.25990000000000002</v>
      </c>
      <c r="CK27" s="16">
        <v>0.25600000000000001</v>
      </c>
      <c r="CL27" s="16">
        <v>0.25219999999999998</v>
      </c>
      <c r="CM27" s="16">
        <v>0.24840000000000001</v>
      </c>
      <c r="CN27" s="16">
        <v>0.2447</v>
      </c>
      <c r="CO27" s="16">
        <v>0.24099999999999999</v>
      </c>
      <c r="CP27" s="16">
        <v>0.2374</v>
      </c>
      <c r="CQ27" s="16">
        <v>0.23380000000000001</v>
      </c>
      <c r="CR27" s="16">
        <v>0.2303</v>
      </c>
      <c r="CS27" s="16">
        <v>0.22689999999999999</v>
      </c>
      <c r="CT27" s="16">
        <v>0.2235</v>
      </c>
      <c r="CU27" s="16">
        <v>0.22009999999999999</v>
      </c>
      <c r="CV27" s="16">
        <v>0.21679999999999999</v>
      </c>
      <c r="CW27" s="16">
        <v>0.21360000000000001</v>
      </c>
      <c r="CX27" s="16">
        <v>0.2104</v>
      </c>
      <c r="CY27" s="16">
        <v>0.2104</v>
      </c>
      <c r="CZ27" s="16">
        <v>0.2104</v>
      </c>
      <c r="DA27" s="16">
        <v>0.2104</v>
      </c>
      <c r="DB27" s="16">
        <v>0.2104</v>
      </c>
      <c r="DC27" s="16">
        <v>0.2104</v>
      </c>
      <c r="DD27" s="16">
        <v>0.2104</v>
      </c>
      <c r="DE27" s="16">
        <v>0.2104</v>
      </c>
      <c r="DF27" s="16">
        <v>0.2104</v>
      </c>
      <c r="DG27" s="16">
        <v>0.2104</v>
      </c>
      <c r="DH27" s="16">
        <v>0.2104</v>
      </c>
      <c r="DI27" s="16">
        <v>0.2104</v>
      </c>
      <c r="DJ27" s="16">
        <v>0.2104</v>
      </c>
      <c r="DK27" s="16">
        <v>0.2104</v>
      </c>
      <c r="DL27" s="16">
        <v>0.2104</v>
      </c>
      <c r="DM27" s="16">
        <v>0.2104</v>
      </c>
      <c r="DN27" s="16">
        <v>0.2104</v>
      </c>
      <c r="DO27" s="16">
        <v>0.2104</v>
      </c>
      <c r="DP27" s="16">
        <v>0.2104</v>
      </c>
      <c r="DQ27" s="16">
        <v>0.2104</v>
      </c>
      <c r="DR27" s="16">
        <v>0.2104</v>
      </c>
      <c r="DS27" s="16">
        <v>0.2104</v>
      </c>
      <c r="DT27" s="16">
        <v>0.2104</v>
      </c>
      <c r="DU27" s="16">
        <v>0.2104</v>
      </c>
      <c r="DV27" s="16">
        <v>0.2104</v>
      </c>
      <c r="DW27" s="16">
        <v>0.2104</v>
      </c>
      <c r="DX27" s="16">
        <v>0.2104</v>
      </c>
      <c r="DY27" s="16">
        <v>0.2104</v>
      </c>
      <c r="DZ27" s="16">
        <v>0.2104</v>
      </c>
      <c r="EA27" s="16">
        <v>0.2104</v>
      </c>
      <c r="EB27" s="16">
        <v>0.2104</v>
      </c>
      <c r="EC27" s="16">
        <v>0.2104</v>
      </c>
      <c r="ED27" s="16">
        <v>0.2104</v>
      </c>
      <c r="EE27" s="16">
        <v>0.2104</v>
      </c>
      <c r="EF27" s="16">
        <v>0.2104</v>
      </c>
      <c r="EG27" s="16">
        <v>0.2104</v>
      </c>
      <c r="EH27" s="16">
        <v>0.2104</v>
      </c>
      <c r="EI27" s="16">
        <v>0.2104</v>
      </c>
      <c r="EJ27" s="16">
        <v>0.2104</v>
      </c>
      <c r="EK27" s="16">
        <v>0.2104</v>
      </c>
      <c r="EL27" s="16">
        <v>0.2104</v>
      </c>
      <c r="EM27" s="16">
        <v>0.2104</v>
      </c>
      <c r="EN27" s="16">
        <v>0.2104</v>
      </c>
      <c r="EO27" s="16">
        <v>0.2104</v>
      </c>
      <c r="EP27" s="16">
        <v>0.2104</v>
      </c>
      <c r="EQ27" s="16">
        <v>0.2104</v>
      </c>
      <c r="ER27" s="16">
        <v>0.2104</v>
      </c>
      <c r="ES27" s="16">
        <v>0.2104</v>
      </c>
      <c r="ET27" s="16">
        <v>0.2104</v>
      </c>
      <c r="EU27" s="16">
        <v>0.2104</v>
      </c>
      <c r="EV27" s="16">
        <v>0.2104</v>
      </c>
      <c r="EW27" s="16">
        <v>0.2104</v>
      </c>
      <c r="EX27" s="16">
        <v>0.2104</v>
      </c>
      <c r="EY27" s="16">
        <v>0.2104</v>
      </c>
      <c r="EZ27" s="16">
        <v>0.2104</v>
      </c>
      <c r="FA27" s="16">
        <v>0.2104</v>
      </c>
      <c r="FB27" s="16">
        <v>0.2104</v>
      </c>
      <c r="FC27" s="16">
        <v>0.2104</v>
      </c>
      <c r="FD27" s="16">
        <v>0.2104</v>
      </c>
      <c r="FE27" s="16">
        <v>0.2104</v>
      </c>
      <c r="FF27" s="16">
        <v>0.2104</v>
      </c>
      <c r="FG27" s="16">
        <v>0.2104</v>
      </c>
      <c r="FH27" s="16">
        <v>0.2104</v>
      </c>
      <c r="FI27" s="16">
        <v>0.2104</v>
      </c>
      <c r="FJ27" s="16">
        <v>0.2104</v>
      </c>
      <c r="FK27" s="16">
        <v>0.2104</v>
      </c>
      <c r="FL27" s="16">
        <v>0.2104</v>
      </c>
      <c r="FM27" s="16">
        <v>0.2104</v>
      </c>
      <c r="FN27" s="16">
        <v>0.2104</v>
      </c>
      <c r="FO27" s="16">
        <v>0.2104</v>
      </c>
      <c r="FP27" s="16">
        <v>0.2104</v>
      </c>
      <c r="FQ27" s="16">
        <v>0.2104</v>
      </c>
      <c r="FR27" s="16">
        <v>0.2104</v>
      </c>
      <c r="FS27" s="16">
        <v>0.2104</v>
      </c>
      <c r="FT27" s="16">
        <v>0.2104</v>
      </c>
      <c r="FU27" s="16">
        <v>0.2104</v>
      </c>
      <c r="FV27" s="16">
        <v>0.2104</v>
      </c>
      <c r="FW27" s="16">
        <v>0.2104</v>
      </c>
      <c r="FX27" s="16">
        <v>0.2104</v>
      </c>
      <c r="FY27" s="16">
        <v>0.2104</v>
      </c>
      <c r="FZ27" s="16">
        <v>0.2104</v>
      </c>
      <c r="GA27" s="16">
        <v>0.2104</v>
      </c>
      <c r="GB27" s="16">
        <v>0.2104</v>
      </c>
      <c r="GC27" s="16">
        <v>0.2104</v>
      </c>
      <c r="GD27" s="16">
        <v>0.2104</v>
      </c>
      <c r="GE27" s="16">
        <v>0.2104</v>
      </c>
      <c r="GF27" s="16">
        <v>0.2104</v>
      </c>
      <c r="GG27" s="16">
        <v>0.2104</v>
      </c>
      <c r="GH27" s="16">
        <v>0.2104</v>
      </c>
      <c r="GI27" s="16">
        <v>0.2104</v>
      </c>
      <c r="GJ27" s="16">
        <v>0.2104</v>
      </c>
      <c r="GK27" s="16">
        <v>0.2104</v>
      </c>
      <c r="GL27" s="16">
        <v>0.2104</v>
      </c>
      <c r="GM27" s="16">
        <v>0.2104</v>
      </c>
      <c r="GN27" s="16">
        <v>0.2104</v>
      </c>
      <c r="GO27" s="16">
        <v>0.2104</v>
      </c>
      <c r="GP27" s="16">
        <v>0.2104</v>
      </c>
      <c r="GQ27" s="16">
        <v>0.2104</v>
      </c>
    </row>
    <row r="28" spans="1:199" x14ac:dyDescent="0.2">
      <c r="A28" s="16">
        <v>27</v>
      </c>
      <c r="B28" s="16">
        <v>1</v>
      </c>
      <c r="C28" s="16">
        <v>1</v>
      </c>
      <c r="D28" s="16">
        <v>1</v>
      </c>
      <c r="E28" s="16">
        <v>1</v>
      </c>
      <c r="F28" s="16">
        <v>0.98019999999999996</v>
      </c>
      <c r="G28" s="16">
        <v>1.0569999999999999</v>
      </c>
      <c r="H28" s="16">
        <v>1.0362</v>
      </c>
      <c r="I28" s="16">
        <v>0.97889999999999999</v>
      </c>
      <c r="J28" s="16">
        <v>0.9415</v>
      </c>
      <c r="K28" s="16">
        <v>0.9052</v>
      </c>
      <c r="L28" s="16">
        <v>0.87</v>
      </c>
      <c r="M28" s="16">
        <v>0.8528</v>
      </c>
      <c r="N28" s="16">
        <v>0.83599999999999997</v>
      </c>
      <c r="O28" s="16">
        <v>0.8196</v>
      </c>
      <c r="P28" s="16">
        <v>0.8034</v>
      </c>
      <c r="Q28" s="16">
        <v>0.78759999999999997</v>
      </c>
      <c r="R28" s="16">
        <v>0.77210000000000001</v>
      </c>
      <c r="S28" s="16">
        <v>0.75690000000000002</v>
      </c>
      <c r="T28" s="16">
        <v>0.74199999999999999</v>
      </c>
      <c r="U28" s="16">
        <v>0.72750000000000004</v>
      </c>
      <c r="V28" s="16">
        <v>0.71350000000000002</v>
      </c>
      <c r="W28" s="16">
        <v>0.70009999999999994</v>
      </c>
      <c r="X28" s="16">
        <v>0.6875</v>
      </c>
      <c r="Y28" s="16">
        <v>0.67549999999999999</v>
      </c>
      <c r="Z28" s="16">
        <v>0.6643</v>
      </c>
      <c r="AA28" s="16">
        <v>0.65369999999999995</v>
      </c>
      <c r="AB28" s="16">
        <v>0.64359999999999995</v>
      </c>
      <c r="AC28" s="16">
        <v>0.63390000000000002</v>
      </c>
      <c r="AD28" s="16">
        <v>0.62439999999999996</v>
      </c>
      <c r="AE28" s="16">
        <v>0.61499999999999999</v>
      </c>
      <c r="AF28" s="16">
        <v>0.60580000000000001</v>
      </c>
      <c r="AG28" s="16">
        <v>0.59670000000000001</v>
      </c>
      <c r="AH28" s="16">
        <v>0.58779999999999999</v>
      </c>
      <c r="AI28" s="16">
        <v>0.57899999999999996</v>
      </c>
      <c r="AJ28" s="16">
        <v>0.57030000000000003</v>
      </c>
      <c r="AK28" s="16">
        <v>0.56169999999999998</v>
      </c>
      <c r="AL28" s="16">
        <v>0.55330000000000001</v>
      </c>
      <c r="AM28" s="16">
        <v>0.54500000000000004</v>
      </c>
      <c r="AN28" s="16">
        <v>0.53680000000000005</v>
      </c>
      <c r="AO28" s="16">
        <v>0.52880000000000005</v>
      </c>
      <c r="AP28" s="16">
        <v>0.52080000000000004</v>
      </c>
      <c r="AQ28" s="16">
        <v>0.51300000000000001</v>
      </c>
      <c r="AR28" s="16">
        <v>0.50529999999999997</v>
      </c>
      <c r="AS28" s="16">
        <v>0.49780000000000002</v>
      </c>
      <c r="AT28" s="16">
        <v>0.49030000000000001</v>
      </c>
      <c r="AU28" s="16">
        <v>0.4829</v>
      </c>
      <c r="AV28" s="16">
        <v>0.47570000000000001</v>
      </c>
      <c r="AW28" s="16">
        <v>0.46860000000000002</v>
      </c>
      <c r="AX28" s="16">
        <v>0.46150000000000002</v>
      </c>
      <c r="AY28" s="16">
        <v>0.4546</v>
      </c>
      <c r="AZ28" s="16">
        <v>0.44779999999999998</v>
      </c>
      <c r="BA28" s="16">
        <v>0.44109999999999999</v>
      </c>
      <c r="BB28" s="16">
        <v>0.4345</v>
      </c>
      <c r="BC28" s="16">
        <v>0.42799999999999999</v>
      </c>
      <c r="BD28" s="16">
        <v>0.42149999999999999</v>
      </c>
      <c r="BE28" s="16">
        <v>0.41520000000000001</v>
      </c>
      <c r="BF28" s="16">
        <v>0.40899999999999997</v>
      </c>
      <c r="BG28" s="16">
        <v>0.40289999999999998</v>
      </c>
      <c r="BH28" s="16">
        <v>0.39679999999999999</v>
      </c>
      <c r="BI28" s="16">
        <v>0.39090000000000003</v>
      </c>
      <c r="BJ28" s="16">
        <v>0.38500000000000001</v>
      </c>
      <c r="BK28" s="16">
        <v>0.37919999999999998</v>
      </c>
      <c r="BL28" s="16">
        <v>0.3735</v>
      </c>
      <c r="BM28" s="16">
        <v>0.3679</v>
      </c>
      <c r="BN28" s="16">
        <v>0.3624</v>
      </c>
      <c r="BO28" s="16">
        <v>0.35699999999999998</v>
      </c>
      <c r="BP28" s="16">
        <v>0.35160000000000002</v>
      </c>
      <c r="BQ28" s="16">
        <v>0.34639999999999999</v>
      </c>
      <c r="BR28" s="16">
        <v>0.3412</v>
      </c>
      <c r="BS28" s="16">
        <v>0.33600000000000002</v>
      </c>
      <c r="BT28" s="16">
        <v>0.33100000000000002</v>
      </c>
      <c r="BU28" s="16">
        <v>0.32600000000000001</v>
      </c>
      <c r="BV28" s="16">
        <v>0.32119999999999999</v>
      </c>
      <c r="BW28" s="16">
        <v>0.31630000000000003</v>
      </c>
      <c r="BX28" s="16">
        <v>0.31159999999999999</v>
      </c>
      <c r="BY28" s="16">
        <v>0.30690000000000001</v>
      </c>
      <c r="BZ28" s="16">
        <v>0.30230000000000001</v>
      </c>
      <c r="CA28" s="16">
        <v>0.29780000000000001</v>
      </c>
      <c r="CB28" s="16">
        <v>0.29330000000000001</v>
      </c>
      <c r="CC28" s="16">
        <v>0.28889999999999999</v>
      </c>
      <c r="CD28" s="16">
        <v>0.28460000000000002</v>
      </c>
      <c r="CE28" s="16">
        <v>0.28029999999999999</v>
      </c>
      <c r="CF28" s="16">
        <v>0.27610000000000001</v>
      </c>
      <c r="CG28" s="16">
        <v>0.27200000000000002</v>
      </c>
      <c r="CH28" s="16">
        <v>0.26790000000000003</v>
      </c>
      <c r="CI28" s="16">
        <v>0.26390000000000002</v>
      </c>
      <c r="CJ28" s="16">
        <v>0.25990000000000002</v>
      </c>
      <c r="CK28" s="16">
        <v>0.25600000000000001</v>
      </c>
      <c r="CL28" s="16">
        <v>0.25219999999999998</v>
      </c>
      <c r="CM28" s="16">
        <v>0.24840000000000001</v>
      </c>
      <c r="CN28" s="16">
        <v>0.2447</v>
      </c>
      <c r="CO28" s="16">
        <v>0.24099999999999999</v>
      </c>
      <c r="CP28" s="16">
        <v>0.2374</v>
      </c>
      <c r="CQ28" s="16">
        <v>0.23380000000000001</v>
      </c>
      <c r="CR28" s="16">
        <v>0.2303</v>
      </c>
      <c r="CS28" s="16">
        <v>0.22689999999999999</v>
      </c>
      <c r="CT28" s="16">
        <v>0.2235</v>
      </c>
      <c r="CU28" s="16">
        <v>0.22009999999999999</v>
      </c>
      <c r="CV28" s="16">
        <v>0.21679999999999999</v>
      </c>
      <c r="CW28" s="16">
        <v>0.21360000000000001</v>
      </c>
      <c r="CX28" s="16">
        <v>0.2104</v>
      </c>
      <c r="CY28" s="16">
        <v>0.2104</v>
      </c>
      <c r="CZ28" s="16">
        <v>0.2104</v>
      </c>
      <c r="DA28" s="16">
        <v>0.2104</v>
      </c>
      <c r="DB28" s="16">
        <v>0.2104</v>
      </c>
      <c r="DC28" s="16">
        <v>0.2104</v>
      </c>
      <c r="DD28" s="16">
        <v>0.2104</v>
      </c>
      <c r="DE28" s="16">
        <v>0.2104</v>
      </c>
      <c r="DF28" s="16">
        <v>0.2104</v>
      </c>
      <c r="DG28" s="16">
        <v>0.2104</v>
      </c>
      <c r="DH28" s="16">
        <v>0.2104</v>
      </c>
      <c r="DI28" s="16">
        <v>0.2104</v>
      </c>
      <c r="DJ28" s="16">
        <v>0.2104</v>
      </c>
      <c r="DK28" s="16">
        <v>0.2104</v>
      </c>
      <c r="DL28" s="16">
        <v>0.2104</v>
      </c>
      <c r="DM28" s="16">
        <v>0.2104</v>
      </c>
      <c r="DN28" s="16">
        <v>0.2104</v>
      </c>
      <c r="DO28" s="16">
        <v>0.2104</v>
      </c>
      <c r="DP28" s="16">
        <v>0.2104</v>
      </c>
      <c r="DQ28" s="16">
        <v>0.2104</v>
      </c>
      <c r="DR28" s="16">
        <v>0.2104</v>
      </c>
      <c r="DS28" s="16">
        <v>0.2104</v>
      </c>
      <c r="DT28" s="16">
        <v>0.2104</v>
      </c>
      <c r="DU28" s="16">
        <v>0.2104</v>
      </c>
      <c r="DV28" s="16">
        <v>0.2104</v>
      </c>
      <c r="DW28" s="16">
        <v>0.2104</v>
      </c>
      <c r="DX28" s="16">
        <v>0.2104</v>
      </c>
      <c r="DY28" s="16">
        <v>0.2104</v>
      </c>
      <c r="DZ28" s="16">
        <v>0.2104</v>
      </c>
      <c r="EA28" s="16">
        <v>0.2104</v>
      </c>
      <c r="EB28" s="16">
        <v>0.2104</v>
      </c>
      <c r="EC28" s="16">
        <v>0.2104</v>
      </c>
      <c r="ED28" s="16">
        <v>0.2104</v>
      </c>
      <c r="EE28" s="16">
        <v>0.2104</v>
      </c>
      <c r="EF28" s="16">
        <v>0.2104</v>
      </c>
      <c r="EG28" s="16">
        <v>0.2104</v>
      </c>
      <c r="EH28" s="16">
        <v>0.2104</v>
      </c>
      <c r="EI28" s="16">
        <v>0.2104</v>
      </c>
      <c r="EJ28" s="16">
        <v>0.2104</v>
      </c>
      <c r="EK28" s="16">
        <v>0.2104</v>
      </c>
      <c r="EL28" s="16">
        <v>0.2104</v>
      </c>
      <c r="EM28" s="16">
        <v>0.2104</v>
      </c>
      <c r="EN28" s="16">
        <v>0.2104</v>
      </c>
      <c r="EO28" s="16">
        <v>0.2104</v>
      </c>
      <c r="EP28" s="16">
        <v>0.2104</v>
      </c>
      <c r="EQ28" s="16">
        <v>0.2104</v>
      </c>
      <c r="ER28" s="16">
        <v>0.2104</v>
      </c>
      <c r="ES28" s="16">
        <v>0.2104</v>
      </c>
      <c r="ET28" s="16">
        <v>0.2104</v>
      </c>
      <c r="EU28" s="16">
        <v>0.2104</v>
      </c>
      <c r="EV28" s="16">
        <v>0.2104</v>
      </c>
      <c r="EW28" s="16">
        <v>0.2104</v>
      </c>
      <c r="EX28" s="16">
        <v>0.2104</v>
      </c>
      <c r="EY28" s="16">
        <v>0.2104</v>
      </c>
      <c r="EZ28" s="16">
        <v>0.2104</v>
      </c>
      <c r="FA28" s="16">
        <v>0.2104</v>
      </c>
      <c r="FB28" s="16">
        <v>0.2104</v>
      </c>
      <c r="FC28" s="16">
        <v>0.2104</v>
      </c>
      <c r="FD28" s="16">
        <v>0.2104</v>
      </c>
      <c r="FE28" s="16">
        <v>0.2104</v>
      </c>
      <c r="FF28" s="16">
        <v>0.2104</v>
      </c>
      <c r="FG28" s="16">
        <v>0.2104</v>
      </c>
      <c r="FH28" s="16">
        <v>0.2104</v>
      </c>
      <c r="FI28" s="16">
        <v>0.2104</v>
      </c>
      <c r="FJ28" s="16">
        <v>0.2104</v>
      </c>
      <c r="FK28" s="16">
        <v>0.2104</v>
      </c>
      <c r="FL28" s="16">
        <v>0.2104</v>
      </c>
      <c r="FM28" s="16">
        <v>0.2104</v>
      </c>
      <c r="FN28" s="16">
        <v>0.2104</v>
      </c>
      <c r="FO28" s="16">
        <v>0.2104</v>
      </c>
      <c r="FP28" s="16">
        <v>0.2104</v>
      </c>
      <c r="FQ28" s="16">
        <v>0.2104</v>
      </c>
      <c r="FR28" s="16">
        <v>0.2104</v>
      </c>
      <c r="FS28" s="16">
        <v>0.2104</v>
      </c>
      <c r="FT28" s="16">
        <v>0.2104</v>
      </c>
      <c r="FU28" s="16">
        <v>0.2104</v>
      </c>
      <c r="FV28" s="16">
        <v>0.2104</v>
      </c>
      <c r="FW28" s="16">
        <v>0.2104</v>
      </c>
      <c r="FX28" s="16">
        <v>0.2104</v>
      </c>
      <c r="FY28" s="16">
        <v>0.2104</v>
      </c>
      <c r="FZ28" s="16">
        <v>0.2104</v>
      </c>
      <c r="GA28" s="16">
        <v>0.2104</v>
      </c>
      <c r="GB28" s="16">
        <v>0.2104</v>
      </c>
      <c r="GC28" s="16">
        <v>0.2104</v>
      </c>
      <c r="GD28" s="16">
        <v>0.2104</v>
      </c>
      <c r="GE28" s="16">
        <v>0.2104</v>
      </c>
      <c r="GF28" s="16">
        <v>0.2104</v>
      </c>
      <c r="GG28" s="16">
        <v>0.2104</v>
      </c>
      <c r="GH28" s="16">
        <v>0.2104</v>
      </c>
      <c r="GI28" s="16">
        <v>0.2104</v>
      </c>
      <c r="GJ28" s="16">
        <v>0.2104</v>
      </c>
      <c r="GK28" s="16">
        <v>0.2104</v>
      </c>
      <c r="GL28" s="16">
        <v>0.2104</v>
      </c>
      <c r="GM28" s="16">
        <v>0.2104</v>
      </c>
      <c r="GN28" s="16">
        <v>0.2104</v>
      </c>
      <c r="GO28" s="16">
        <v>0.2104</v>
      </c>
      <c r="GP28" s="16">
        <v>0.2104</v>
      </c>
      <c r="GQ28" s="16">
        <v>0.2104</v>
      </c>
    </row>
    <row r="29" spans="1:199" x14ac:dyDescent="0.2">
      <c r="A29" s="16">
        <v>28</v>
      </c>
      <c r="B29" s="16">
        <v>1</v>
      </c>
      <c r="C29" s="16">
        <v>1</v>
      </c>
      <c r="D29" s="16">
        <v>1</v>
      </c>
      <c r="E29" s="16">
        <v>1</v>
      </c>
      <c r="F29" s="16">
        <v>0.98019999999999996</v>
      </c>
      <c r="G29" s="16">
        <v>1.0569999999999999</v>
      </c>
      <c r="H29" s="16">
        <v>1.0362</v>
      </c>
      <c r="I29" s="16">
        <v>0.97889999999999999</v>
      </c>
      <c r="J29" s="16">
        <v>0.9415</v>
      </c>
      <c r="K29" s="16">
        <v>0.9052</v>
      </c>
      <c r="L29" s="16">
        <v>0.87</v>
      </c>
      <c r="M29" s="16">
        <v>0.8528</v>
      </c>
      <c r="N29" s="16">
        <v>0.83599999999999997</v>
      </c>
      <c r="O29" s="16">
        <v>0.8196</v>
      </c>
      <c r="P29" s="16">
        <v>0.8034</v>
      </c>
      <c r="Q29" s="16">
        <v>0.78759999999999997</v>
      </c>
      <c r="R29" s="16">
        <v>0.77210000000000001</v>
      </c>
      <c r="S29" s="16">
        <v>0.75690000000000002</v>
      </c>
      <c r="T29" s="16">
        <v>0.74199999999999999</v>
      </c>
      <c r="U29" s="16">
        <v>0.72750000000000004</v>
      </c>
      <c r="V29" s="16">
        <v>0.71350000000000002</v>
      </c>
      <c r="W29" s="16">
        <v>0.70009999999999994</v>
      </c>
      <c r="X29" s="16">
        <v>0.6875</v>
      </c>
      <c r="Y29" s="16">
        <v>0.67549999999999999</v>
      </c>
      <c r="Z29" s="16">
        <v>0.6643</v>
      </c>
      <c r="AA29" s="16">
        <v>0.65369999999999995</v>
      </c>
      <c r="AB29" s="16">
        <v>0.64359999999999995</v>
      </c>
      <c r="AC29" s="16">
        <v>0.63390000000000002</v>
      </c>
      <c r="AD29" s="16">
        <v>0.62439999999999996</v>
      </c>
      <c r="AE29" s="16">
        <v>0.61499999999999999</v>
      </c>
      <c r="AF29" s="16">
        <v>0.60580000000000001</v>
      </c>
      <c r="AG29" s="16">
        <v>0.59670000000000001</v>
      </c>
      <c r="AH29" s="16">
        <v>0.58779999999999999</v>
      </c>
      <c r="AI29" s="16">
        <v>0.57899999999999996</v>
      </c>
      <c r="AJ29" s="16">
        <v>0.57030000000000003</v>
      </c>
      <c r="AK29" s="16">
        <v>0.56169999999999998</v>
      </c>
      <c r="AL29" s="16">
        <v>0.55330000000000001</v>
      </c>
      <c r="AM29" s="16">
        <v>0.54500000000000004</v>
      </c>
      <c r="AN29" s="16">
        <v>0.53680000000000005</v>
      </c>
      <c r="AO29" s="16">
        <v>0.52880000000000005</v>
      </c>
      <c r="AP29" s="16">
        <v>0.52080000000000004</v>
      </c>
      <c r="AQ29" s="16">
        <v>0.51300000000000001</v>
      </c>
      <c r="AR29" s="16">
        <v>0.50529999999999997</v>
      </c>
      <c r="AS29" s="16">
        <v>0.49780000000000002</v>
      </c>
      <c r="AT29" s="16">
        <v>0.49030000000000001</v>
      </c>
      <c r="AU29" s="16">
        <v>0.4829</v>
      </c>
      <c r="AV29" s="16">
        <v>0.47570000000000001</v>
      </c>
      <c r="AW29" s="16">
        <v>0.46860000000000002</v>
      </c>
      <c r="AX29" s="16">
        <v>0.46150000000000002</v>
      </c>
      <c r="AY29" s="16">
        <v>0.4546</v>
      </c>
      <c r="AZ29" s="16">
        <v>0.44779999999999998</v>
      </c>
      <c r="BA29" s="16">
        <v>0.44109999999999999</v>
      </c>
      <c r="BB29" s="16">
        <v>0.4345</v>
      </c>
      <c r="BC29" s="16">
        <v>0.42799999999999999</v>
      </c>
      <c r="BD29" s="16">
        <v>0.42149999999999999</v>
      </c>
      <c r="BE29" s="16">
        <v>0.41520000000000001</v>
      </c>
      <c r="BF29" s="16">
        <v>0.40899999999999997</v>
      </c>
      <c r="BG29" s="16">
        <v>0.40289999999999998</v>
      </c>
      <c r="BH29" s="16">
        <v>0.39679999999999999</v>
      </c>
      <c r="BI29" s="16">
        <v>0.39090000000000003</v>
      </c>
      <c r="BJ29" s="16">
        <v>0.38500000000000001</v>
      </c>
      <c r="BK29" s="16">
        <v>0.37919999999999998</v>
      </c>
      <c r="BL29" s="16">
        <v>0.3735</v>
      </c>
      <c r="BM29" s="16">
        <v>0.3679</v>
      </c>
      <c r="BN29" s="16">
        <v>0.3624</v>
      </c>
      <c r="BO29" s="16">
        <v>0.35699999999999998</v>
      </c>
      <c r="BP29" s="16">
        <v>0.35160000000000002</v>
      </c>
      <c r="BQ29" s="16">
        <v>0.34639999999999999</v>
      </c>
      <c r="BR29" s="16">
        <v>0.3412</v>
      </c>
      <c r="BS29" s="16">
        <v>0.33600000000000002</v>
      </c>
      <c r="BT29" s="16">
        <v>0.33100000000000002</v>
      </c>
      <c r="BU29" s="16">
        <v>0.32600000000000001</v>
      </c>
      <c r="BV29" s="16">
        <v>0.32119999999999999</v>
      </c>
      <c r="BW29" s="16">
        <v>0.31630000000000003</v>
      </c>
      <c r="BX29" s="16">
        <v>0.31159999999999999</v>
      </c>
      <c r="BY29" s="16">
        <v>0.30690000000000001</v>
      </c>
      <c r="BZ29" s="16">
        <v>0.30230000000000001</v>
      </c>
      <c r="CA29" s="16">
        <v>0.29780000000000001</v>
      </c>
      <c r="CB29" s="16">
        <v>0.29330000000000001</v>
      </c>
      <c r="CC29" s="16">
        <v>0.28889999999999999</v>
      </c>
      <c r="CD29" s="16">
        <v>0.28460000000000002</v>
      </c>
      <c r="CE29" s="16">
        <v>0.28029999999999999</v>
      </c>
      <c r="CF29" s="16">
        <v>0.27610000000000001</v>
      </c>
      <c r="CG29" s="16">
        <v>0.27200000000000002</v>
      </c>
      <c r="CH29" s="16">
        <v>0.26790000000000003</v>
      </c>
      <c r="CI29" s="16">
        <v>0.26390000000000002</v>
      </c>
      <c r="CJ29" s="16">
        <v>0.25990000000000002</v>
      </c>
      <c r="CK29" s="16">
        <v>0.25600000000000001</v>
      </c>
      <c r="CL29" s="16">
        <v>0.25219999999999998</v>
      </c>
      <c r="CM29" s="16">
        <v>0.24840000000000001</v>
      </c>
      <c r="CN29" s="16">
        <v>0.2447</v>
      </c>
      <c r="CO29" s="16">
        <v>0.24099999999999999</v>
      </c>
      <c r="CP29" s="16">
        <v>0.2374</v>
      </c>
      <c r="CQ29" s="16">
        <v>0.23380000000000001</v>
      </c>
      <c r="CR29" s="16">
        <v>0.2303</v>
      </c>
      <c r="CS29" s="16">
        <v>0.22689999999999999</v>
      </c>
      <c r="CT29" s="16">
        <v>0.2235</v>
      </c>
      <c r="CU29" s="16">
        <v>0.22009999999999999</v>
      </c>
      <c r="CV29" s="16">
        <v>0.21679999999999999</v>
      </c>
      <c r="CW29" s="16">
        <v>0.21360000000000001</v>
      </c>
      <c r="CX29" s="16">
        <v>0.2104</v>
      </c>
      <c r="CY29" s="16">
        <v>0.2104</v>
      </c>
      <c r="CZ29" s="16">
        <v>0.2104</v>
      </c>
      <c r="DA29" s="16">
        <v>0.2104</v>
      </c>
      <c r="DB29" s="16">
        <v>0.2104</v>
      </c>
      <c r="DC29" s="16">
        <v>0.2104</v>
      </c>
      <c r="DD29" s="16">
        <v>0.2104</v>
      </c>
      <c r="DE29" s="16">
        <v>0.2104</v>
      </c>
      <c r="DF29" s="16">
        <v>0.2104</v>
      </c>
      <c r="DG29" s="16">
        <v>0.2104</v>
      </c>
      <c r="DH29" s="16">
        <v>0.2104</v>
      </c>
      <c r="DI29" s="16">
        <v>0.2104</v>
      </c>
      <c r="DJ29" s="16">
        <v>0.2104</v>
      </c>
      <c r="DK29" s="16">
        <v>0.2104</v>
      </c>
      <c r="DL29" s="16">
        <v>0.2104</v>
      </c>
      <c r="DM29" s="16">
        <v>0.2104</v>
      </c>
      <c r="DN29" s="16">
        <v>0.2104</v>
      </c>
      <c r="DO29" s="16">
        <v>0.2104</v>
      </c>
      <c r="DP29" s="16">
        <v>0.2104</v>
      </c>
      <c r="DQ29" s="16">
        <v>0.2104</v>
      </c>
      <c r="DR29" s="16">
        <v>0.2104</v>
      </c>
      <c r="DS29" s="16">
        <v>0.2104</v>
      </c>
      <c r="DT29" s="16">
        <v>0.2104</v>
      </c>
      <c r="DU29" s="16">
        <v>0.2104</v>
      </c>
      <c r="DV29" s="16">
        <v>0.2104</v>
      </c>
      <c r="DW29" s="16">
        <v>0.2104</v>
      </c>
      <c r="DX29" s="16">
        <v>0.2104</v>
      </c>
      <c r="DY29" s="16">
        <v>0.2104</v>
      </c>
      <c r="DZ29" s="16">
        <v>0.2104</v>
      </c>
      <c r="EA29" s="16">
        <v>0.2104</v>
      </c>
      <c r="EB29" s="16">
        <v>0.2104</v>
      </c>
      <c r="EC29" s="16">
        <v>0.2104</v>
      </c>
      <c r="ED29" s="16">
        <v>0.2104</v>
      </c>
      <c r="EE29" s="16">
        <v>0.2104</v>
      </c>
      <c r="EF29" s="16">
        <v>0.2104</v>
      </c>
      <c r="EG29" s="16">
        <v>0.2104</v>
      </c>
      <c r="EH29" s="16">
        <v>0.2104</v>
      </c>
      <c r="EI29" s="16">
        <v>0.2104</v>
      </c>
      <c r="EJ29" s="16">
        <v>0.2104</v>
      </c>
      <c r="EK29" s="16">
        <v>0.2104</v>
      </c>
      <c r="EL29" s="16">
        <v>0.2104</v>
      </c>
      <c r="EM29" s="16">
        <v>0.2104</v>
      </c>
      <c r="EN29" s="16">
        <v>0.2104</v>
      </c>
      <c r="EO29" s="16">
        <v>0.2104</v>
      </c>
      <c r="EP29" s="16">
        <v>0.2104</v>
      </c>
      <c r="EQ29" s="16">
        <v>0.2104</v>
      </c>
      <c r="ER29" s="16">
        <v>0.2104</v>
      </c>
      <c r="ES29" s="16">
        <v>0.2104</v>
      </c>
      <c r="ET29" s="16">
        <v>0.2104</v>
      </c>
      <c r="EU29" s="16">
        <v>0.2104</v>
      </c>
      <c r="EV29" s="16">
        <v>0.2104</v>
      </c>
      <c r="EW29" s="16">
        <v>0.2104</v>
      </c>
      <c r="EX29" s="16">
        <v>0.2104</v>
      </c>
      <c r="EY29" s="16">
        <v>0.2104</v>
      </c>
      <c r="EZ29" s="16">
        <v>0.2104</v>
      </c>
      <c r="FA29" s="16">
        <v>0.2104</v>
      </c>
      <c r="FB29" s="16">
        <v>0.2104</v>
      </c>
      <c r="FC29" s="16">
        <v>0.2104</v>
      </c>
      <c r="FD29" s="16">
        <v>0.2104</v>
      </c>
      <c r="FE29" s="16">
        <v>0.2104</v>
      </c>
      <c r="FF29" s="16">
        <v>0.2104</v>
      </c>
      <c r="FG29" s="16">
        <v>0.2104</v>
      </c>
      <c r="FH29" s="16">
        <v>0.2104</v>
      </c>
      <c r="FI29" s="16">
        <v>0.2104</v>
      </c>
      <c r="FJ29" s="16">
        <v>0.2104</v>
      </c>
      <c r="FK29" s="16">
        <v>0.2104</v>
      </c>
      <c r="FL29" s="16">
        <v>0.2104</v>
      </c>
      <c r="FM29" s="16">
        <v>0.2104</v>
      </c>
      <c r="FN29" s="16">
        <v>0.2104</v>
      </c>
      <c r="FO29" s="16">
        <v>0.2104</v>
      </c>
      <c r="FP29" s="16">
        <v>0.2104</v>
      </c>
      <c r="FQ29" s="16">
        <v>0.2104</v>
      </c>
      <c r="FR29" s="16">
        <v>0.2104</v>
      </c>
      <c r="FS29" s="16">
        <v>0.2104</v>
      </c>
      <c r="FT29" s="16">
        <v>0.2104</v>
      </c>
      <c r="FU29" s="16">
        <v>0.2104</v>
      </c>
      <c r="FV29" s="16">
        <v>0.2104</v>
      </c>
      <c r="FW29" s="16">
        <v>0.2104</v>
      </c>
      <c r="FX29" s="16">
        <v>0.2104</v>
      </c>
      <c r="FY29" s="16">
        <v>0.2104</v>
      </c>
      <c r="FZ29" s="16">
        <v>0.2104</v>
      </c>
      <c r="GA29" s="16">
        <v>0.2104</v>
      </c>
      <c r="GB29" s="16">
        <v>0.2104</v>
      </c>
      <c r="GC29" s="16">
        <v>0.2104</v>
      </c>
      <c r="GD29" s="16">
        <v>0.2104</v>
      </c>
      <c r="GE29" s="16">
        <v>0.2104</v>
      </c>
      <c r="GF29" s="16">
        <v>0.2104</v>
      </c>
      <c r="GG29" s="16">
        <v>0.2104</v>
      </c>
      <c r="GH29" s="16">
        <v>0.2104</v>
      </c>
      <c r="GI29" s="16">
        <v>0.2104</v>
      </c>
      <c r="GJ29" s="16">
        <v>0.2104</v>
      </c>
      <c r="GK29" s="16">
        <v>0.2104</v>
      </c>
      <c r="GL29" s="16">
        <v>0.2104</v>
      </c>
      <c r="GM29" s="16">
        <v>0.2104</v>
      </c>
      <c r="GN29" s="16">
        <v>0.2104</v>
      </c>
      <c r="GO29" s="16">
        <v>0.2104</v>
      </c>
      <c r="GP29" s="16">
        <v>0.2104</v>
      </c>
      <c r="GQ29" s="16">
        <v>0.2104</v>
      </c>
    </row>
    <row r="30" spans="1:199" x14ac:dyDescent="0.2">
      <c r="A30" s="16">
        <v>29</v>
      </c>
      <c r="B30" s="16">
        <v>1</v>
      </c>
      <c r="C30" s="16">
        <v>1</v>
      </c>
      <c r="D30" s="16">
        <v>1</v>
      </c>
      <c r="E30" s="16">
        <v>1</v>
      </c>
      <c r="F30" s="16">
        <v>0.98019999999999996</v>
      </c>
      <c r="G30" s="16">
        <v>1.0569999999999999</v>
      </c>
      <c r="H30" s="16">
        <v>1.0362</v>
      </c>
      <c r="I30" s="16">
        <v>0.97889999999999999</v>
      </c>
      <c r="J30" s="16">
        <v>0.9415</v>
      </c>
      <c r="K30" s="16">
        <v>0.9052</v>
      </c>
      <c r="L30" s="16">
        <v>0.87</v>
      </c>
      <c r="M30" s="16">
        <v>0.8528</v>
      </c>
      <c r="N30" s="16">
        <v>0.83599999999999997</v>
      </c>
      <c r="O30" s="16">
        <v>0.8196</v>
      </c>
      <c r="P30" s="16">
        <v>0.8034</v>
      </c>
      <c r="Q30" s="16">
        <v>0.78759999999999997</v>
      </c>
      <c r="R30" s="16">
        <v>0.77210000000000001</v>
      </c>
      <c r="S30" s="16">
        <v>0.75690000000000002</v>
      </c>
      <c r="T30" s="16">
        <v>0.74199999999999999</v>
      </c>
      <c r="U30" s="16">
        <v>0.72750000000000004</v>
      </c>
      <c r="V30" s="16">
        <v>0.71350000000000002</v>
      </c>
      <c r="W30" s="16">
        <v>0.70009999999999994</v>
      </c>
      <c r="X30" s="16">
        <v>0.6875</v>
      </c>
      <c r="Y30" s="16">
        <v>0.67549999999999999</v>
      </c>
      <c r="Z30" s="16">
        <v>0.6643</v>
      </c>
      <c r="AA30" s="16">
        <v>0.65369999999999995</v>
      </c>
      <c r="AB30" s="16">
        <v>0.64359999999999995</v>
      </c>
      <c r="AC30" s="16">
        <v>0.63390000000000002</v>
      </c>
      <c r="AD30" s="16">
        <v>0.62439999999999996</v>
      </c>
      <c r="AE30" s="16">
        <v>0.61499999999999999</v>
      </c>
      <c r="AF30" s="16">
        <v>0.60580000000000001</v>
      </c>
      <c r="AG30" s="16">
        <v>0.59670000000000001</v>
      </c>
      <c r="AH30" s="16">
        <v>0.58779999999999999</v>
      </c>
      <c r="AI30" s="16">
        <v>0.57899999999999996</v>
      </c>
      <c r="AJ30" s="16">
        <v>0.57030000000000003</v>
      </c>
      <c r="AK30" s="16">
        <v>0.56169999999999998</v>
      </c>
      <c r="AL30" s="16">
        <v>0.55330000000000001</v>
      </c>
      <c r="AM30" s="16">
        <v>0.54500000000000004</v>
      </c>
      <c r="AN30" s="16">
        <v>0.53680000000000005</v>
      </c>
      <c r="AO30" s="16">
        <v>0.52880000000000005</v>
      </c>
      <c r="AP30" s="16">
        <v>0.52080000000000004</v>
      </c>
      <c r="AQ30" s="16">
        <v>0.51300000000000001</v>
      </c>
      <c r="AR30" s="16">
        <v>0.50529999999999997</v>
      </c>
      <c r="AS30" s="16">
        <v>0.49780000000000002</v>
      </c>
      <c r="AT30" s="16">
        <v>0.49030000000000001</v>
      </c>
      <c r="AU30" s="16">
        <v>0.4829</v>
      </c>
      <c r="AV30" s="16">
        <v>0.47570000000000001</v>
      </c>
      <c r="AW30" s="16">
        <v>0.46860000000000002</v>
      </c>
      <c r="AX30" s="16">
        <v>0.46150000000000002</v>
      </c>
      <c r="AY30" s="16">
        <v>0.4546</v>
      </c>
      <c r="AZ30" s="16">
        <v>0.44779999999999998</v>
      </c>
      <c r="BA30" s="16">
        <v>0.44109999999999999</v>
      </c>
      <c r="BB30" s="16">
        <v>0.4345</v>
      </c>
      <c r="BC30" s="16">
        <v>0.42799999999999999</v>
      </c>
      <c r="BD30" s="16">
        <v>0.42149999999999999</v>
      </c>
      <c r="BE30" s="16">
        <v>0.41520000000000001</v>
      </c>
      <c r="BF30" s="16">
        <v>0.40899999999999997</v>
      </c>
      <c r="BG30" s="16">
        <v>0.40289999999999998</v>
      </c>
      <c r="BH30" s="16">
        <v>0.39679999999999999</v>
      </c>
      <c r="BI30" s="16">
        <v>0.39090000000000003</v>
      </c>
      <c r="BJ30" s="16">
        <v>0.38500000000000001</v>
      </c>
      <c r="BK30" s="16">
        <v>0.37919999999999998</v>
      </c>
      <c r="BL30" s="16">
        <v>0.3735</v>
      </c>
      <c r="BM30" s="16">
        <v>0.3679</v>
      </c>
      <c r="BN30" s="16">
        <v>0.3624</v>
      </c>
      <c r="BO30" s="16">
        <v>0.35699999999999998</v>
      </c>
      <c r="BP30" s="16">
        <v>0.35160000000000002</v>
      </c>
      <c r="BQ30" s="16">
        <v>0.34639999999999999</v>
      </c>
      <c r="BR30" s="16">
        <v>0.3412</v>
      </c>
      <c r="BS30" s="16">
        <v>0.33600000000000002</v>
      </c>
      <c r="BT30" s="16">
        <v>0.33100000000000002</v>
      </c>
      <c r="BU30" s="16">
        <v>0.32600000000000001</v>
      </c>
      <c r="BV30" s="16">
        <v>0.32119999999999999</v>
      </c>
      <c r="BW30" s="16">
        <v>0.31630000000000003</v>
      </c>
      <c r="BX30" s="16">
        <v>0.31159999999999999</v>
      </c>
      <c r="BY30" s="16">
        <v>0.30690000000000001</v>
      </c>
      <c r="BZ30" s="16">
        <v>0.30230000000000001</v>
      </c>
      <c r="CA30" s="16">
        <v>0.29780000000000001</v>
      </c>
      <c r="CB30" s="16">
        <v>0.29330000000000001</v>
      </c>
      <c r="CC30" s="16">
        <v>0.28889999999999999</v>
      </c>
      <c r="CD30" s="16">
        <v>0.28460000000000002</v>
      </c>
      <c r="CE30" s="16">
        <v>0.28029999999999999</v>
      </c>
      <c r="CF30" s="16">
        <v>0.27610000000000001</v>
      </c>
      <c r="CG30" s="16">
        <v>0.27200000000000002</v>
      </c>
      <c r="CH30" s="16">
        <v>0.26790000000000003</v>
      </c>
      <c r="CI30" s="16">
        <v>0.26390000000000002</v>
      </c>
      <c r="CJ30" s="16">
        <v>0.25990000000000002</v>
      </c>
      <c r="CK30" s="16">
        <v>0.25600000000000001</v>
      </c>
      <c r="CL30" s="16">
        <v>0.25219999999999998</v>
      </c>
      <c r="CM30" s="16">
        <v>0.24840000000000001</v>
      </c>
      <c r="CN30" s="16">
        <v>0.2447</v>
      </c>
      <c r="CO30" s="16">
        <v>0.24099999999999999</v>
      </c>
      <c r="CP30" s="16">
        <v>0.2374</v>
      </c>
      <c r="CQ30" s="16">
        <v>0.23380000000000001</v>
      </c>
      <c r="CR30" s="16">
        <v>0.2303</v>
      </c>
      <c r="CS30" s="16">
        <v>0.22689999999999999</v>
      </c>
      <c r="CT30" s="16">
        <v>0.2235</v>
      </c>
      <c r="CU30" s="16">
        <v>0.22009999999999999</v>
      </c>
      <c r="CV30" s="16">
        <v>0.21679999999999999</v>
      </c>
      <c r="CW30" s="16">
        <v>0.21360000000000001</v>
      </c>
      <c r="CX30" s="16">
        <v>0.2104</v>
      </c>
      <c r="CY30" s="16">
        <v>0.2104</v>
      </c>
      <c r="CZ30" s="16">
        <v>0.2104</v>
      </c>
      <c r="DA30" s="16">
        <v>0.2104</v>
      </c>
      <c r="DB30" s="16">
        <v>0.2104</v>
      </c>
      <c r="DC30" s="16">
        <v>0.2104</v>
      </c>
      <c r="DD30" s="16">
        <v>0.2104</v>
      </c>
      <c r="DE30" s="16">
        <v>0.2104</v>
      </c>
      <c r="DF30" s="16">
        <v>0.2104</v>
      </c>
      <c r="DG30" s="16">
        <v>0.2104</v>
      </c>
      <c r="DH30" s="16">
        <v>0.2104</v>
      </c>
      <c r="DI30" s="16">
        <v>0.2104</v>
      </c>
      <c r="DJ30" s="16">
        <v>0.2104</v>
      </c>
      <c r="DK30" s="16">
        <v>0.2104</v>
      </c>
      <c r="DL30" s="16">
        <v>0.2104</v>
      </c>
      <c r="DM30" s="16">
        <v>0.2104</v>
      </c>
      <c r="DN30" s="16">
        <v>0.2104</v>
      </c>
      <c r="DO30" s="16">
        <v>0.2104</v>
      </c>
      <c r="DP30" s="16">
        <v>0.2104</v>
      </c>
      <c r="DQ30" s="16">
        <v>0.2104</v>
      </c>
      <c r="DR30" s="16">
        <v>0.2104</v>
      </c>
      <c r="DS30" s="16">
        <v>0.2104</v>
      </c>
      <c r="DT30" s="16">
        <v>0.2104</v>
      </c>
      <c r="DU30" s="16">
        <v>0.2104</v>
      </c>
      <c r="DV30" s="16">
        <v>0.2104</v>
      </c>
      <c r="DW30" s="16">
        <v>0.2104</v>
      </c>
      <c r="DX30" s="16">
        <v>0.2104</v>
      </c>
      <c r="DY30" s="16">
        <v>0.2104</v>
      </c>
      <c r="DZ30" s="16">
        <v>0.2104</v>
      </c>
      <c r="EA30" s="16">
        <v>0.2104</v>
      </c>
      <c r="EB30" s="16">
        <v>0.2104</v>
      </c>
      <c r="EC30" s="16">
        <v>0.2104</v>
      </c>
      <c r="ED30" s="16">
        <v>0.2104</v>
      </c>
      <c r="EE30" s="16">
        <v>0.2104</v>
      </c>
      <c r="EF30" s="16">
        <v>0.2104</v>
      </c>
      <c r="EG30" s="16">
        <v>0.2104</v>
      </c>
      <c r="EH30" s="16">
        <v>0.2104</v>
      </c>
      <c r="EI30" s="16">
        <v>0.2104</v>
      </c>
      <c r="EJ30" s="16">
        <v>0.2104</v>
      </c>
      <c r="EK30" s="16">
        <v>0.2104</v>
      </c>
      <c r="EL30" s="16">
        <v>0.2104</v>
      </c>
      <c r="EM30" s="16">
        <v>0.2104</v>
      </c>
      <c r="EN30" s="16">
        <v>0.2104</v>
      </c>
      <c r="EO30" s="16">
        <v>0.2104</v>
      </c>
      <c r="EP30" s="16">
        <v>0.2104</v>
      </c>
      <c r="EQ30" s="16">
        <v>0.2104</v>
      </c>
      <c r="ER30" s="16">
        <v>0.2104</v>
      </c>
      <c r="ES30" s="16">
        <v>0.2104</v>
      </c>
      <c r="ET30" s="16">
        <v>0.2104</v>
      </c>
      <c r="EU30" s="16">
        <v>0.2104</v>
      </c>
      <c r="EV30" s="16">
        <v>0.2104</v>
      </c>
      <c r="EW30" s="16">
        <v>0.2104</v>
      </c>
      <c r="EX30" s="16">
        <v>0.2104</v>
      </c>
      <c r="EY30" s="16">
        <v>0.2104</v>
      </c>
      <c r="EZ30" s="16">
        <v>0.2104</v>
      </c>
      <c r="FA30" s="16">
        <v>0.2104</v>
      </c>
      <c r="FB30" s="16">
        <v>0.2104</v>
      </c>
      <c r="FC30" s="16">
        <v>0.2104</v>
      </c>
      <c r="FD30" s="16">
        <v>0.2104</v>
      </c>
      <c r="FE30" s="16">
        <v>0.2104</v>
      </c>
      <c r="FF30" s="16">
        <v>0.2104</v>
      </c>
      <c r="FG30" s="16">
        <v>0.2104</v>
      </c>
      <c r="FH30" s="16">
        <v>0.2104</v>
      </c>
      <c r="FI30" s="16">
        <v>0.2104</v>
      </c>
      <c r="FJ30" s="16">
        <v>0.2104</v>
      </c>
      <c r="FK30" s="16">
        <v>0.2104</v>
      </c>
      <c r="FL30" s="16">
        <v>0.2104</v>
      </c>
      <c r="FM30" s="16">
        <v>0.2104</v>
      </c>
      <c r="FN30" s="16">
        <v>0.2104</v>
      </c>
      <c r="FO30" s="16">
        <v>0.2104</v>
      </c>
      <c r="FP30" s="16">
        <v>0.2104</v>
      </c>
      <c r="FQ30" s="16">
        <v>0.2104</v>
      </c>
      <c r="FR30" s="16">
        <v>0.2104</v>
      </c>
      <c r="FS30" s="16">
        <v>0.2104</v>
      </c>
      <c r="FT30" s="16">
        <v>0.2104</v>
      </c>
      <c r="FU30" s="16">
        <v>0.2104</v>
      </c>
      <c r="FV30" s="16">
        <v>0.2104</v>
      </c>
      <c r="FW30" s="16">
        <v>0.2104</v>
      </c>
      <c r="FX30" s="16">
        <v>0.2104</v>
      </c>
      <c r="FY30" s="16">
        <v>0.2104</v>
      </c>
      <c r="FZ30" s="16">
        <v>0.2104</v>
      </c>
      <c r="GA30" s="16">
        <v>0.2104</v>
      </c>
      <c r="GB30" s="16">
        <v>0.2104</v>
      </c>
      <c r="GC30" s="16">
        <v>0.2104</v>
      </c>
      <c r="GD30" s="16">
        <v>0.2104</v>
      </c>
      <c r="GE30" s="16">
        <v>0.2104</v>
      </c>
      <c r="GF30" s="16">
        <v>0.2104</v>
      </c>
      <c r="GG30" s="16">
        <v>0.2104</v>
      </c>
      <c r="GH30" s="16">
        <v>0.2104</v>
      </c>
      <c r="GI30" s="16">
        <v>0.2104</v>
      </c>
      <c r="GJ30" s="16">
        <v>0.2104</v>
      </c>
      <c r="GK30" s="16">
        <v>0.2104</v>
      </c>
      <c r="GL30" s="16">
        <v>0.2104</v>
      </c>
      <c r="GM30" s="16">
        <v>0.2104</v>
      </c>
      <c r="GN30" s="16">
        <v>0.2104</v>
      </c>
      <c r="GO30" s="16">
        <v>0.2104</v>
      </c>
      <c r="GP30" s="16">
        <v>0.2104</v>
      </c>
      <c r="GQ30" s="16">
        <v>0.2104</v>
      </c>
    </row>
    <row r="31" spans="1:199" x14ac:dyDescent="0.2">
      <c r="A31" s="16">
        <v>30</v>
      </c>
      <c r="B31" s="16">
        <v>1</v>
      </c>
      <c r="C31" s="16">
        <v>1</v>
      </c>
      <c r="D31" s="16">
        <v>1</v>
      </c>
      <c r="E31" s="16">
        <v>1</v>
      </c>
      <c r="F31" s="16">
        <v>0.98019999999999996</v>
      </c>
      <c r="G31" s="16">
        <v>1.0569999999999999</v>
      </c>
      <c r="H31" s="16">
        <v>1.0362</v>
      </c>
      <c r="I31" s="16">
        <v>0.97889999999999999</v>
      </c>
      <c r="J31" s="16">
        <v>0.9415</v>
      </c>
      <c r="K31" s="16">
        <v>0.9052</v>
      </c>
      <c r="L31" s="16">
        <v>0.87</v>
      </c>
      <c r="M31" s="16">
        <v>0.8528</v>
      </c>
      <c r="N31" s="16">
        <v>0.83599999999999997</v>
      </c>
      <c r="O31" s="16">
        <v>0.8196</v>
      </c>
      <c r="P31" s="16">
        <v>0.8034</v>
      </c>
      <c r="Q31" s="16">
        <v>0.78759999999999997</v>
      </c>
      <c r="R31" s="16">
        <v>0.77210000000000001</v>
      </c>
      <c r="S31" s="16">
        <v>0.75690000000000002</v>
      </c>
      <c r="T31" s="16">
        <v>0.74199999999999999</v>
      </c>
      <c r="U31" s="16">
        <v>0.72750000000000004</v>
      </c>
      <c r="V31" s="16">
        <v>0.71350000000000002</v>
      </c>
      <c r="W31" s="16">
        <v>0.70009999999999994</v>
      </c>
      <c r="X31" s="16">
        <v>0.6875</v>
      </c>
      <c r="Y31" s="16">
        <v>0.67549999999999999</v>
      </c>
      <c r="Z31" s="16">
        <v>0.6643</v>
      </c>
      <c r="AA31" s="16">
        <v>0.65369999999999995</v>
      </c>
      <c r="AB31" s="16">
        <v>0.64359999999999995</v>
      </c>
      <c r="AC31" s="16">
        <v>0.63390000000000002</v>
      </c>
      <c r="AD31" s="16">
        <v>0.62439999999999996</v>
      </c>
      <c r="AE31" s="16">
        <v>0.61499999999999999</v>
      </c>
      <c r="AF31" s="16">
        <v>0.60580000000000001</v>
      </c>
      <c r="AG31" s="16">
        <v>0.59670000000000001</v>
      </c>
      <c r="AH31" s="16">
        <v>0.58779999999999999</v>
      </c>
      <c r="AI31" s="16">
        <v>0.57899999999999996</v>
      </c>
      <c r="AJ31" s="16">
        <v>0.57030000000000003</v>
      </c>
      <c r="AK31" s="16">
        <v>0.56169999999999998</v>
      </c>
      <c r="AL31" s="16">
        <v>0.55330000000000001</v>
      </c>
      <c r="AM31" s="16">
        <v>0.54500000000000004</v>
      </c>
      <c r="AN31" s="16">
        <v>0.53680000000000005</v>
      </c>
      <c r="AO31" s="16">
        <v>0.52880000000000005</v>
      </c>
      <c r="AP31" s="16">
        <v>0.52080000000000004</v>
      </c>
      <c r="AQ31" s="16">
        <v>0.51300000000000001</v>
      </c>
      <c r="AR31" s="16">
        <v>0.50529999999999997</v>
      </c>
      <c r="AS31" s="16">
        <v>0.49780000000000002</v>
      </c>
      <c r="AT31" s="16">
        <v>0.49030000000000001</v>
      </c>
      <c r="AU31" s="16">
        <v>0.4829</v>
      </c>
      <c r="AV31" s="16">
        <v>0.47570000000000001</v>
      </c>
      <c r="AW31" s="16">
        <v>0.46860000000000002</v>
      </c>
      <c r="AX31" s="16">
        <v>0.46150000000000002</v>
      </c>
      <c r="AY31" s="16">
        <v>0.4546</v>
      </c>
      <c r="AZ31" s="16">
        <v>0.44779999999999998</v>
      </c>
      <c r="BA31" s="16">
        <v>0.44109999999999999</v>
      </c>
      <c r="BB31" s="16">
        <v>0.4345</v>
      </c>
      <c r="BC31" s="16">
        <v>0.42799999999999999</v>
      </c>
      <c r="BD31" s="16">
        <v>0.42149999999999999</v>
      </c>
      <c r="BE31" s="16">
        <v>0.41520000000000001</v>
      </c>
      <c r="BF31" s="16">
        <v>0.40899999999999997</v>
      </c>
      <c r="BG31" s="16">
        <v>0.40289999999999998</v>
      </c>
      <c r="BH31" s="16">
        <v>0.39679999999999999</v>
      </c>
      <c r="BI31" s="16">
        <v>0.39090000000000003</v>
      </c>
      <c r="BJ31" s="16">
        <v>0.38500000000000001</v>
      </c>
      <c r="BK31" s="16">
        <v>0.37919999999999998</v>
      </c>
      <c r="BL31" s="16">
        <v>0.3735</v>
      </c>
      <c r="BM31" s="16">
        <v>0.3679</v>
      </c>
      <c r="BN31" s="16">
        <v>0.3624</v>
      </c>
      <c r="BO31" s="16">
        <v>0.35699999999999998</v>
      </c>
      <c r="BP31" s="16">
        <v>0.35160000000000002</v>
      </c>
      <c r="BQ31" s="16">
        <v>0.34639999999999999</v>
      </c>
      <c r="BR31" s="16">
        <v>0.3412</v>
      </c>
      <c r="BS31" s="16">
        <v>0.33600000000000002</v>
      </c>
      <c r="BT31" s="16">
        <v>0.33100000000000002</v>
      </c>
      <c r="BU31" s="16">
        <v>0.32600000000000001</v>
      </c>
      <c r="BV31" s="16">
        <v>0.32119999999999999</v>
      </c>
      <c r="BW31" s="16">
        <v>0.31630000000000003</v>
      </c>
      <c r="BX31" s="16">
        <v>0.31159999999999999</v>
      </c>
      <c r="BY31" s="16">
        <v>0.30690000000000001</v>
      </c>
      <c r="BZ31" s="16">
        <v>0.30230000000000001</v>
      </c>
      <c r="CA31" s="16">
        <v>0.29780000000000001</v>
      </c>
      <c r="CB31" s="16">
        <v>0.29330000000000001</v>
      </c>
      <c r="CC31" s="16">
        <v>0.28889999999999999</v>
      </c>
      <c r="CD31" s="16">
        <v>0.28460000000000002</v>
      </c>
      <c r="CE31" s="16">
        <v>0.28029999999999999</v>
      </c>
      <c r="CF31" s="16">
        <v>0.27610000000000001</v>
      </c>
      <c r="CG31" s="16">
        <v>0.27200000000000002</v>
      </c>
      <c r="CH31" s="16">
        <v>0.26790000000000003</v>
      </c>
      <c r="CI31" s="16">
        <v>0.26390000000000002</v>
      </c>
      <c r="CJ31" s="16">
        <v>0.25990000000000002</v>
      </c>
      <c r="CK31" s="16">
        <v>0.25600000000000001</v>
      </c>
      <c r="CL31" s="16">
        <v>0.25219999999999998</v>
      </c>
      <c r="CM31" s="16">
        <v>0.24840000000000001</v>
      </c>
      <c r="CN31" s="16">
        <v>0.2447</v>
      </c>
      <c r="CO31" s="16">
        <v>0.24099999999999999</v>
      </c>
      <c r="CP31" s="16">
        <v>0.2374</v>
      </c>
      <c r="CQ31" s="16">
        <v>0.23380000000000001</v>
      </c>
      <c r="CR31" s="16">
        <v>0.2303</v>
      </c>
      <c r="CS31" s="16">
        <v>0.22689999999999999</v>
      </c>
      <c r="CT31" s="16">
        <v>0.2235</v>
      </c>
      <c r="CU31" s="16">
        <v>0.22009999999999999</v>
      </c>
      <c r="CV31" s="16">
        <v>0.21679999999999999</v>
      </c>
      <c r="CW31" s="16">
        <v>0.21360000000000001</v>
      </c>
      <c r="CX31" s="16">
        <v>0.2104</v>
      </c>
      <c r="CY31" s="16">
        <v>0.2104</v>
      </c>
      <c r="CZ31" s="16">
        <v>0.2104</v>
      </c>
      <c r="DA31" s="16">
        <v>0.2104</v>
      </c>
      <c r="DB31" s="16">
        <v>0.2104</v>
      </c>
      <c r="DC31" s="16">
        <v>0.2104</v>
      </c>
      <c r="DD31" s="16">
        <v>0.2104</v>
      </c>
      <c r="DE31" s="16">
        <v>0.2104</v>
      </c>
      <c r="DF31" s="16">
        <v>0.2104</v>
      </c>
      <c r="DG31" s="16">
        <v>0.2104</v>
      </c>
      <c r="DH31" s="16">
        <v>0.2104</v>
      </c>
      <c r="DI31" s="16">
        <v>0.2104</v>
      </c>
      <c r="DJ31" s="16">
        <v>0.2104</v>
      </c>
      <c r="DK31" s="16">
        <v>0.2104</v>
      </c>
      <c r="DL31" s="16">
        <v>0.2104</v>
      </c>
      <c r="DM31" s="16">
        <v>0.2104</v>
      </c>
      <c r="DN31" s="16">
        <v>0.2104</v>
      </c>
      <c r="DO31" s="16">
        <v>0.2104</v>
      </c>
      <c r="DP31" s="16">
        <v>0.2104</v>
      </c>
      <c r="DQ31" s="16">
        <v>0.2104</v>
      </c>
      <c r="DR31" s="16">
        <v>0.2104</v>
      </c>
      <c r="DS31" s="16">
        <v>0.2104</v>
      </c>
      <c r="DT31" s="16">
        <v>0.2104</v>
      </c>
      <c r="DU31" s="16">
        <v>0.2104</v>
      </c>
      <c r="DV31" s="16">
        <v>0.2104</v>
      </c>
      <c r="DW31" s="16">
        <v>0.2104</v>
      </c>
      <c r="DX31" s="16">
        <v>0.2104</v>
      </c>
      <c r="DY31" s="16">
        <v>0.2104</v>
      </c>
      <c r="DZ31" s="16">
        <v>0.2104</v>
      </c>
      <c r="EA31" s="16">
        <v>0.2104</v>
      </c>
      <c r="EB31" s="16">
        <v>0.2104</v>
      </c>
      <c r="EC31" s="16">
        <v>0.2104</v>
      </c>
      <c r="ED31" s="16">
        <v>0.2104</v>
      </c>
      <c r="EE31" s="16">
        <v>0.2104</v>
      </c>
      <c r="EF31" s="16">
        <v>0.2104</v>
      </c>
      <c r="EG31" s="16">
        <v>0.2104</v>
      </c>
      <c r="EH31" s="16">
        <v>0.2104</v>
      </c>
      <c r="EI31" s="16">
        <v>0.2104</v>
      </c>
      <c r="EJ31" s="16">
        <v>0.2104</v>
      </c>
      <c r="EK31" s="16">
        <v>0.2104</v>
      </c>
      <c r="EL31" s="16">
        <v>0.2104</v>
      </c>
      <c r="EM31" s="16">
        <v>0.2104</v>
      </c>
      <c r="EN31" s="16">
        <v>0.2104</v>
      </c>
      <c r="EO31" s="16">
        <v>0.2104</v>
      </c>
      <c r="EP31" s="16">
        <v>0.2104</v>
      </c>
      <c r="EQ31" s="16">
        <v>0.2104</v>
      </c>
      <c r="ER31" s="16">
        <v>0.2104</v>
      </c>
      <c r="ES31" s="16">
        <v>0.2104</v>
      </c>
      <c r="ET31" s="16">
        <v>0.2104</v>
      </c>
      <c r="EU31" s="16">
        <v>0.2104</v>
      </c>
      <c r="EV31" s="16">
        <v>0.2104</v>
      </c>
      <c r="EW31" s="16">
        <v>0.2104</v>
      </c>
      <c r="EX31" s="16">
        <v>0.2104</v>
      </c>
      <c r="EY31" s="16">
        <v>0.2104</v>
      </c>
      <c r="EZ31" s="16">
        <v>0.2104</v>
      </c>
      <c r="FA31" s="16">
        <v>0.2104</v>
      </c>
      <c r="FB31" s="16">
        <v>0.2104</v>
      </c>
      <c r="FC31" s="16">
        <v>0.2104</v>
      </c>
      <c r="FD31" s="16">
        <v>0.2104</v>
      </c>
      <c r="FE31" s="16">
        <v>0.2104</v>
      </c>
      <c r="FF31" s="16">
        <v>0.2104</v>
      </c>
      <c r="FG31" s="16">
        <v>0.2104</v>
      </c>
      <c r="FH31" s="16">
        <v>0.2104</v>
      </c>
      <c r="FI31" s="16">
        <v>0.2104</v>
      </c>
      <c r="FJ31" s="16">
        <v>0.2104</v>
      </c>
      <c r="FK31" s="16">
        <v>0.2104</v>
      </c>
      <c r="FL31" s="16">
        <v>0.2104</v>
      </c>
      <c r="FM31" s="16">
        <v>0.2104</v>
      </c>
      <c r="FN31" s="16">
        <v>0.2104</v>
      </c>
      <c r="FO31" s="16">
        <v>0.2104</v>
      </c>
      <c r="FP31" s="16">
        <v>0.2104</v>
      </c>
      <c r="FQ31" s="16">
        <v>0.2104</v>
      </c>
      <c r="FR31" s="16">
        <v>0.2104</v>
      </c>
      <c r="FS31" s="16">
        <v>0.2104</v>
      </c>
      <c r="FT31" s="16">
        <v>0.2104</v>
      </c>
      <c r="FU31" s="16">
        <v>0.2104</v>
      </c>
      <c r="FV31" s="16">
        <v>0.2104</v>
      </c>
      <c r="FW31" s="16">
        <v>0.2104</v>
      </c>
      <c r="FX31" s="16">
        <v>0.2104</v>
      </c>
      <c r="FY31" s="16">
        <v>0.2104</v>
      </c>
      <c r="FZ31" s="16">
        <v>0.2104</v>
      </c>
      <c r="GA31" s="16">
        <v>0.2104</v>
      </c>
      <c r="GB31" s="16">
        <v>0.2104</v>
      </c>
      <c r="GC31" s="16">
        <v>0.2104</v>
      </c>
      <c r="GD31" s="16">
        <v>0.2104</v>
      </c>
      <c r="GE31" s="16">
        <v>0.2104</v>
      </c>
      <c r="GF31" s="16">
        <v>0.2104</v>
      </c>
      <c r="GG31" s="16">
        <v>0.2104</v>
      </c>
      <c r="GH31" s="16">
        <v>0.2104</v>
      </c>
      <c r="GI31" s="16">
        <v>0.2104</v>
      </c>
      <c r="GJ31" s="16">
        <v>0.2104</v>
      </c>
      <c r="GK31" s="16">
        <v>0.2104</v>
      </c>
      <c r="GL31" s="16">
        <v>0.2104</v>
      </c>
      <c r="GM31" s="16">
        <v>0.2104</v>
      </c>
      <c r="GN31" s="16">
        <v>0.2104</v>
      </c>
      <c r="GO31" s="16">
        <v>0.2104</v>
      </c>
      <c r="GP31" s="16">
        <v>0.2104</v>
      </c>
      <c r="GQ31" s="16">
        <v>0.2104</v>
      </c>
    </row>
    <row r="32" spans="1:199" x14ac:dyDescent="0.2">
      <c r="A32" s="16">
        <v>31</v>
      </c>
      <c r="B32" s="16">
        <v>1</v>
      </c>
      <c r="C32" s="16">
        <v>1</v>
      </c>
      <c r="D32" s="16">
        <v>1</v>
      </c>
      <c r="E32" s="16">
        <v>1</v>
      </c>
      <c r="F32" s="16">
        <v>0.98019999999999996</v>
      </c>
      <c r="G32" s="16">
        <v>1.0569999999999999</v>
      </c>
      <c r="H32" s="16">
        <v>1.0362</v>
      </c>
      <c r="I32" s="16">
        <v>0.97889999999999999</v>
      </c>
      <c r="J32" s="16">
        <v>0.9415</v>
      </c>
      <c r="K32" s="16">
        <v>0.9052</v>
      </c>
      <c r="L32" s="16">
        <v>0.87</v>
      </c>
      <c r="M32" s="16">
        <v>0.8528</v>
      </c>
      <c r="N32" s="16">
        <v>0.83599999999999997</v>
      </c>
      <c r="O32" s="16">
        <v>0.8196</v>
      </c>
      <c r="P32" s="16">
        <v>0.8034</v>
      </c>
      <c r="Q32" s="16">
        <v>0.78759999999999997</v>
      </c>
      <c r="R32" s="16">
        <v>0.77210000000000001</v>
      </c>
      <c r="S32" s="16">
        <v>0.75690000000000002</v>
      </c>
      <c r="T32" s="16">
        <v>0.74199999999999999</v>
      </c>
      <c r="U32" s="16">
        <v>0.72750000000000004</v>
      </c>
      <c r="V32" s="16">
        <v>0.71350000000000002</v>
      </c>
      <c r="W32" s="16">
        <v>0.70009999999999994</v>
      </c>
      <c r="X32" s="16">
        <v>0.6875</v>
      </c>
      <c r="Y32" s="16">
        <v>0.67549999999999999</v>
      </c>
      <c r="Z32" s="16">
        <v>0.6643</v>
      </c>
      <c r="AA32" s="16">
        <v>0.65369999999999995</v>
      </c>
      <c r="AB32" s="16">
        <v>0.64359999999999995</v>
      </c>
      <c r="AC32" s="16">
        <v>0.63390000000000002</v>
      </c>
      <c r="AD32" s="16">
        <v>0.62439999999999996</v>
      </c>
      <c r="AE32" s="16">
        <v>0.61499999999999999</v>
      </c>
      <c r="AF32" s="16">
        <v>0.60580000000000001</v>
      </c>
      <c r="AG32" s="16">
        <v>0.59670000000000001</v>
      </c>
      <c r="AH32" s="16">
        <v>0.58779999999999999</v>
      </c>
      <c r="AI32" s="16">
        <v>0.57899999999999996</v>
      </c>
      <c r="AJ32" s="16">
        <v>0.57030000000000003</v>
      </c>
      <c r="AK32" s="16">
        <v>0.56169999999999998</v>
      </c>
      <c r="AL32" s="16">
        <v>0.55330000000000001</v>
      </c>
      <c r="AM32" s="16">
        <v>0.54500000000000004</v>
      </c>
      <c r="AN32" s="16">
        <v>0.53680000000000005</v>
      </c>
      <c r="AO32" s="16">
        <v>0.52880000000000005</v>
      </c>
      <c r="AP32" s="16">
        <v>0.52080000000000004</v>
      </c>
      <c r="AQ32" s="16">
        <v>0.51300000000000001</v>
      </c>
      <c r="AR32" s="16">
        <v>0.50529999999999997</v>
      </c>
      <c r="AS32" s="16">
        <v>0.49780000000000002</v>
      </c>
      <c r="AT32" s="16">
        <v>0.49030000000000001</v>
      </c>
      <c r="AU32" s="16">
        <v>0.4829</v>
      </c>
      <c r="AV32" s="16">
        <v>0.47570000000000001</v>
      </c>
      <c r="AW32" s="16">
        <v>0.46860000000000002</v>
      </c>
      <c r="AX32" s="16">
        <v>0.46150000000000002</v>
      </c>
      <c r="AY32" s="16">
        <v>0.4546</v>
      </c>
      <c r="AZ32" s="16">
        <v>0.44779999999999998</v>
      </c>
      <c r="BA32" s="16">
        <v>0.44109999999999999</v>
      </c>
      <c r="BB32" s="16">
        <v>0.4345</v>
      </c>
      <c r="BC32" s="16">
        <v>0.42799999999999999</v>
      </c>
      <c r="BD32" s="16">
        <v>0.42149999999999999</v>
      </c>
      <c r="BE32" s="16">
        <v>0.41520000000000001</v>
      </c>
      <c r="BF32" s="16">
        <v>0.40899999999999997</v>
      </c>
      <c r="BG32" s="16">
        <v>0.40289999999999998</v>
      </c>
      <c r="BH32" s="16">
        <v>0.39679999999999999</v>
      </c>
      <c r="BI32" s="16">
        <v>0.39090000000000003</v>
      </c>
      <c r="BJ32" s="16">
        <v>0.38500000000000001</v>
      </c>
      <c r="BK32" s="16">
        <v>0.37919999999999998</v>
      </c>
      <c r="BL32" s="16">
        <v>0.3735</v>
      </c>
      <c r="BM32" s="16">
        <v>0.3679</v>
      </c>
      <c r="BN32" s="16">
        <v>0.3624</v>
      </c>
      <c r="BO32" s="16">
        <v>0.35699999999999998</v>
      </c>
      <c r="BP32" s="16">
        <v>0.35160000000000002</v>
      </c>
      <c r="BQ32" s="16">
        <v>0.34639999999999999</v>
      </c>
      <c r="BR32" s="16">
        <v>0.3412</v>
      </c>
      <c r="BS32" s="16">
        <v>0.33600000000000002</v>
      </c>
      <c r="BT32" s="16">
        <v>0.33100000000000002</v>
      </c>
      <c r="BU32" s="16">
        <v>0.32600000000000001</v>
      </c>
      <c r="BV32" s="16">
        <v>0.32119999999999999</v>
      </c>
      <c r="BW32" s="16">
        <v>0.31630000000000003</v>
      </c>
      <c r="BX32" s="16">
        <v>0.31159999999999999</v>
      </c>
      <c r="BY32" s="16">
        <v>0.30690000000000001</v>
      </c>
      <c r="BZ32" s="16">
        <v>0.30230000000000001</v>
      </c>
      <c r="CA32" s="16">
        <v>0.29780000000000001</v>
      </c>
      <c r="CB32" s="16">
        <v>0.29330000000000001</v>
      </c>
      <c r="CC32" s="16">
        <v>0.28889999999999999</v>
      </c>
      <c r="CD32" s="16">
        <v>0.28460000000000002</v>
      </c>
      <c r="CE32" s="16">
        <v>0.28029999999999999</v>
      </c>
      <c r="CF32" s="16">
        <v>0.27610000000000001</v>
      </c>
      <c r="CG32" s="16">
        <v>0.27200000000000002</v>
      </c>
      <c r="CH32" s="16">
        <v>0.26790000000000003</v>
      </c>
      <c r="CI32" s="16">
        <v>0.26390000000000002</v>
      </c>
      <c r="CJ32" s="16">
        <v>0.25990000000000002</v>
      </c>
      <c r="CK32" s="16">
        <v>0.25600000000000001</v>
      </c>
      <c r="CL32" s="16">
        <v>0.25219999999999998</v>
      </c>
      <c r="CM32" s="16">
        <v>0.24840000000000001</v>
      </c>
      <c r="CN32" s="16">
        <v>0.2447</v>
      </c>
      <c r="CO32" s="16">
        <v>0.24099999999999999</v>
      </c>
      <c r="CP32" s="16">
        <v>0.2374</v>
      </c>
      <c r="CQ32" s="16">
        <v>0.23380000000000001</v>
      </c>
      <c r="CR32" s="16">
        <v>0.2303</v>
      </c>
      <c r="CS32" s="16">
        <v>0.22689999999999999</v>
      </c>
      <c r="CT32" s="16">
        <v>0.2235</v>
      </c>
      <c r="CU32" s="16">
        <v>0.22009999999999999</v>
      </c>
      <c r="CV32" s="16">
        <v>0.21679999999999999</v>
      </c>
      <c r="CW32" s="16">
        <v>0.21360000000000001</v>
      </c>
      <c r="CX32" s="16">
        <v>0.2104</v>
      </c>
      <c r="CY32" s="16">
        <v>0.2104</v>
      </c>
      <c r="CZ32" s="16">
        <v>0.2104</v>
      </c>
      <c r="DA32" s="16">
        <v>0.2104</v>
      </c>
      <c r="DB32" s="16">
        <v>0.2104</v>
      </c>
      <c r="DC32" s="16">
        <v>0.2104</v>
      </c>
      <c r="DD32" s="16">
        <v>0.2104</v>
      </c>
      <c r="DE32" s="16">
        <v>0.2104</v>
      </c>
      <c r="DF32" s="16">
        <v>0.2104</v>
      </c>
      <c r="DG32" s="16">
        <v>0.2104</v>
      </c>
      <c r="DH32" s="16">
        <v>0.2104</v>
      </c>
      <c r="DI32" s="16">
        <v>0.2104</v>
      </c>
      <c r="DJ32" s="16">
        <v>0.2104</v>
      </c>
      <c r="DK32" s="16">
        <v>0.2104</v>
      </c>
      <c r="DL32" s="16">
        <v>0.2104</v>
      </c>
      <c r="DM32" s="16">
        <v>0.2104</v>
      </c>
      <c r="DN32" s="16">
        <v>0.2104</v>
      </c>
      <c r="DO32" s="16">
        <v>0.2104</v>
      </c>
      <c r="DP32" s="16">
        <v>0.2104</v>
      </c>
      <c r="DQ32" s="16">
        <v>0.2104</v>
      </c>
      <c r="DR32" s="16">
        <v>0.2104</v>
      </c>
      <c r="DS32" s="16">
        <v>0.2104</v>
      </c>
      <c r="DT32" s="16">
        <v>0.2104</v>
      </c>
      <c r="DU32" s="16">
        <v>0.2104</v>
      </c>
      <c r="DV32" s="16">
        <v>0.2104</v>
      </c>
      <c r="DW32" s="16">
        <v>0.2104</v>
      </c>
      <c r="DX32" s="16">
        <v>0.2104</v>
      </c>
      <c r="DY32" s="16">
        <v>0.2104</v>
      </c>
      <c r="DZ32" s="16">
        <v>0.2104</v>
      </c>
      <c r="EA32" s="16">
        <v>0.2104</v>
      </c>
      <c r="EB32" s="16">
        <v>0.2104</v>
      </c>
      <c r="EC32" s="16">
        <v>0.2104</v>
      </c>
      <c r="ED32" s="16">
        <v>0.2104</v>
      </c>
      <c r="EE32" s="16">
        <v>0.2104</v>
      </c>
      <c r="EF32" s="16">
        <v>0.2104</v>
      </c>
      <c r="EG32" s="16">
        <v>0.2104</v>
      </c>
      <c r="EH32" s="16">
        <v>0.2104</v>
      </c>
      <c r="EI32" s="16">
        <v>0.2104</v>
      </c>
      <c r="EJ32" s="16">
        <v>0.2104</v>
      </c>
      <c r="EK32" s="16">
        <v>0.2104</v>
      </c>
      <c r="EL32" s="16">
        <v>0.2104</v>
      </c>
      <c r="EM32" s="16">
        <v>0.2104</v>
      </c>
      <c r="EN32" s="16">
        <v>0.2104</v>
      </c>
      <c r="EO32" s="16">
        <v>0.2104</v>
      </c>
      <c r="EP32" s="16">
        <v>0.2104</v>
      </c>
      <c r="EQ32" s="16">
        <v>0.2104</v>
      </c>
      <c r="ER32" s="16">
        <v>0.2104</v>
      </c>
      <c r="ES32" s="16">
        <v>0.2104</v>
      </c>
      <c r="ET32" s="16">
        <v>0.2104</v>
      </c>
      <c r="EU32" s="16">
        <v>0.2104</v>
      </c>
      <c r="EV32" s="16">
        <v>0.2104</v>
      </c>
      <c r="EW32" s="16">
        <v>0.2104</v>
      </c>
      <c r="EX32" s="16">
        <v>0.2104</v>
      </c>
      <c r="EY32" s="16">
        <v>0.2104</v>
      </c>
      <c r="EZ32" s="16">
        <v>0.2104</v>
      </c>
      <c r="FA32" s="16">
        <v>0.2104</v>
      </c>
      <c r="FB32" s="16">
        <v>0.2104</v>
      </c>
      <c r="FC32" s="16">
        <v>0.2104</v>
      </c>
      <c r="FD32" s="16">
        <v>0.2104</v>
      </c>
      <c r="FE32" s="16">
        <v>0.2104</v>
      </c>
      <c r="FF32" s="16">
        <v>0.2104</v>
      </c>
      <c r="FG32" s="16">
        <v>0.2104</v>
      </c>
      <c r="FH32" s="16">
        <v>0.2104</v>
      </c>
      <c r="FI32" s="16">
        <v>0.2104</v>
      </c>
      <c r="FJ32" s="16">
        <v>0.2104</v>
      </c>
      <c r="FK32" s="16">
        <v>0.2104</v>
      </c>
      <c r="FL32" s="16">
        <v>0.2104</v>
      </c>
      <c r="FM32" s="16">
        <v>0.2104</v>
      </c>
      <c r="FN32" s="16">
        <v>0.2104</v>
      </c>
      <c r="FO32" s="16">
        <v>0.2104</v>
      </c>
      <c r="FP32" s="16">
        <v>0.2104</v>
      </c>
      <c r="FQ32" s="16">
        <v>0.2104</v>
      </c>
      <c r="FR32" s="16">
        <v>0.2104</v>
      </c>
      <c r="FS32" s="16">
        <v>0.2104</v>
      </c>
      <c r="FT32" s="16">
        <v>0.2104</v>
      </c>
      <c r="FU32" s="16">
        <v>0.2104</v>
      </c>
      <c r="FV32" s="16">
        <v>0.2104</v>
      </c>
      <c r="FW32" s="16">
        <v>0.2104</v>
      </c>
      <c r="FX32" s="16">
        <v>0.2104</v>
      </c>
      <c r="FY32" s="16">
        <v>0.2104</v>
      </c>
      <c r="FZ32" s="16">
        <v>0.2104</v>
      </c>
      <c r="GA32" s="16">
        <v>0.2104</v>
      </c>
      <c r="GB32" s="16">
        <v>0.2104</v>
      </c>
      <c r="GC32" s="16">
        <v>0.2104</v>
      </c>
      <c r="GD32" s="16">
        <v>0.2104</v>
      </c>
      <c r="GE32" s="16">
        <v>0.2104</v>
      </c>
      <c r="GF32" s="16">
        <v>0.2104</v>
      </c>
      <c r="GG32" s="16">
        <v>0.2104</v>
      </c>
      <c r="GH32" s="16">
        <v>0.2104</v>
      </c>
      <c r="GI32" s="16">
        <v>0.2104</v>
      </c>
      <c r="GJ32" s="16">
        <v>0.2104</v>
      </c>
      <c r="GK32" s="16">
        <v>0.2104</v>
      </c>
      <c r="GL32" s="16">
        <v>0.2104</v>
      </c>
      <c r="GM32" s="16">
        <v>0.2104</v>
      </c>
      <c r="GN32" s="16">
        <v>0.2104</v>
      </c>
      <c r="GO32" s="16">
        <v>0.2104</v>
      </c>
      <c r="GP32" s="16">
        <v>0.2104</v>
      </c>
      <c r="GQ32" s="16">
        <v>0.2104</v>
      </c>
    </row>
    <row r="33" spans="1:199" x14ac:dyDescent="0.2">
      <c r="A33" s="16">
        <v>32</v>
      </c>
      <c r="B33" s="16">
        <v>1</v>
      </c>
      <c r="C33" s="16">
        <v>1</v>
      </c>
      <c r="D33" s="16">
        <v>1</v>
      </c>
      <c r="E33" s="16">
        <v>1</v>
      </c>
      <c r="F33" s="16">
        <v>0.98019999999999996</v>
      </c>
      <c r="G33" s="16">
        <v>1.0569999999999999</v>
      </c>
      <c r="H33" s="16">
        <v>1.0362</v>
      </c>
      <c r="I33" s="16">
        <v>0.97889999999999999</v>
      </c>
      <c r="J33" s="16">
        <v>0.9415</v>
      </c>
      <c r="K33" s="16">
        <v>0.9052</v>
      </c>
      <c r="L33" s="16">
        <v>0.87</v>
      </c>
      <c r="M33" s="16">
        <v>0.8528</v>
      </c>
      <c r="N33" s="16">
        <v>0.83599999999999997</v>
      </c>
      <c r="O33" s="16">
        <v>0.8196</v>
      </c>
      <c r="P33" s="16">
        <v>0.8034</v>
      </c>
      <c r="Q33" s="16">
        <v>0.78759999999999997</v>
      </c>
      <c r="R33" s="16">
        <v>0.77210000000000001</v>
      </c>
      <c r="S33" s="16">
        <v>0.75690000000000002</v>
      </c>
      <c r="T33" s="16">
        <v>0.74199999999999999</v>
      </c>
      <c r="U33" s="16">
        <v>0.72750000000000004</v>
      </c>
      <c r="V33" s="16">
        <v>0.71350000000000002</v>
      </c>
      <c r="W33" s="16">
        <v>0.70009999999999994</v>
      </c>
      <c r="X33" s="16">
        <v>0.6875</v>
      </c>
      <c r="Y33" s="16">
        <v>0.67549999999999999</v>
      </c>
      <c r="Z33" s="16">
        <v>0.6643</v>
      </c>
      <c r="AA33" s="16">
        <v>0.65369999999999995</v>
      </c>
      <c r="AB33" s="16">
        <v>0.64359999999999995</v>
      </c>
      <c r="AC33" s="16">
        <v>0.63390000000000002</v>
      </c>
      <c r="AD33" s="16">
        <v>0.62439999999999996</v>
      </c>
      <c r="AE33" s="16">
        <v>0.61499999999999999</v>
      </c>
      <c r="AF33" s="16">
        <v>0.60580000000000001</v>
      </c>
      <c r="AG33" s="16">
        <v>0.59670000000000001</v>
      </c>
      <c r="AH33" s="16">
        <v>0.58779999999999999</v>
      </c>
      <c r="AI33" s="16">
        <v>0.57899999999999996</v>
      </c>
      <c r="AJ33" s="16">
        <v>0.57030000000000003</v>
      </c>
      <c r="AK33" s="16">
        <v>0.56169999999999998</v>
      </c>
      <c r="AL33" s="16">
        <v>0.55330000000000001</v>
      </c>
      <c r="AM33" s="16">
        <v>0.54500000000000004</v>
      </c>
      <c r="AN33" s="16">
        <v>0.53680000000000005</v>
      </c>
      <c r="AO33" s="16">
        <v>0.52880000000000005</v>
      </c>
      <c r="AP33" s="16">
        <v>0.52080000000000004</v>
      </c>
      <c r="AQ33" s="16">
        <v>0.51300000000000001</v>
      </c>
      <c r="AR33" s="16">
        <v>0.50529999999999997</v>
      </c>
      <c r="AS33" s="16">
        <v>0.49780000000000002</v>
      </c>
      <c r="AT33" s="16">
        <v>0.49030000000000001</v>
      </c>
      <c r="AU33" s="16">
        <v>0.4829</v>
      </c>
      <c r="AV33" s="16">
        <v>0.47570000000000001</v>
      </c>
      <c r="AW33" s="16">
        <v>0.46860000000000002</v>
      </c>
      <c r="AX33" s="16">
        <v>0.46150000000000002</v>
      </c>
      <c r="AY33" s="16">
        <v>0.4546</v>
      </c>
      <c r="AZ33" s="16">
        <v>0.44779999999999998</v>
      </c>
      <c r="BA33" s="16">
        <v>0.44109999999999999</v>
      </c>
      <c r="BB33" s="16">
        <v>0.4345</v>
      </c>
      <c r="BC33" s="16">
        <v>0.42799999999999999</v>
      </c>
      <c r="BD33" s="16">
        <v>0.42149999999999999</v>
      </c>
      <c r="BE33" s="16">
        <v>0.41520000000000001</v>
      </c>
      <c r="BF33" s="16">
        <v>0.40899999999999997</v>
      </c>
      <c r="BG33" s="16">
        <v>0.40289999999999998</v>
      </c>
      <c r="BH33" s="16">
        <v>0.39679999999999999</v>
      </c>
      <c r="BI33" s="16">
        <v>0.39090000000000003</v>
      </c>
      <c r="BJ33" s="16">
        <v>0.38500000000000001</v>
      </c>
      <c r="BK33" s="16">
        <v>0.37919999999999998</v>
      </c>
      <c r="BL33" s="16">
        <v>0.3735</v>
      </c>
      <c r="BM33" s="16">
        <v>0.3679</v>
      </c>
      <c r="BN33" s="16">
        <v>0.3624</v>
      </c>
      <c r="BO33" s="16">
        <v>0.35699999999999998</v>
      </c>
      <c r="BP33" s="16">
        <v>0.35160000000000002</v>
      </c>
      <c r="BQ33" s="16">
        <v>0.34639999999999999</v>
      </c>
      <c r="BR33" s="16">
        <v>0.3412</v>
      </c>
      <c r="BS33" s="16">
        <v>0.33600000000000002</v>
      </c>
      <c r="BT33" s="16">
        <v>0.33100000000000002</v>
      </c>
      <c r="BU33" s="16">
        <v>0.32600000000000001</v>
      </c>
      <c r="BV33" s="16">
        <v>0.32119999999999999</v>
      </c>
      <c r="BW33" s="16">
        <v>0.31630000000000003</v>
      </c>
      <c r="BX33" s="16">
        <v>0.31159999999999999</v>
      </c>
      <c r="BY33" s="16">
        <v>0.30690000000000001</v>
      </c>
      <c r="BZ33" s="16">
        <v>0.30230000000000001</v>
      </c>
      <c r="CA33" s="16">
        <v>0.29780000000000001</v>
      </c>
      <c r="CB33" s="16">
        <v>0.29330000000000001</v>
      </c>
      <c r="CC33" s="16">
        <v>0.28889999999999999</v>
      </c>
      <c r="CD33" s="16">
        <v>0.28460000000000002</v>
      </c>
      <c r="CE33" s="16">
        <v>0.28029999999999999</v>
      </c>
      <c r="CF33" s="16">
        <v>0.27610000000000001</v>
      </c>
      <c r="CG33" s="16">
        <v>0.27200000000000002</v>
      </c>
      <c r="CH33" s="16">
        <v>0.26790000000000003</v>
      </c>
      <c r="CI33" s="16">
        <v>0.26390000000000002</v>
      </c>
      <c r="CJ33" s="16">
        <v>0.25990000000000002</v>
      </c>
      <c r="CK33" s="16">
        <v>0.25600000000000001</v>
      </c>
      <c r="CL33" s="16">
        <v>0.25219999999999998</v>
      </c>
      <c r="CM33" s="16">
        <v>0.24840000000000001</v>
      </c>
      <c r="CN33" s="16">
        <v>0.2447</v>
      </c>
      <c r="CO33" s="16">
        <v>0.24099999999999999</v>
      </c>
      <c r="CP33" s="16">
        <v>0.2374</v>
      </c>
      <c r="CQ33" s="16">
        <v>0.23380000000000001</v>
      </c>
      <c r="CR33" s="16">
        <v>0.2303</v>
      </c>
      <c r="CS33" s="16">
        <v>0.22689999999999999</v>
      </c>
      <c r="CT33" s="16">
        <v>0.2235</v>
      </c>
      <c r="CU33" s="16">
        <v>0.22009999999999999</v>
      </c>
      <c r="CV33" s="16">
        <v>0.21679999999999999</v>
      </c>
      <c r="CW33" s="16">
        <v>0.21360000000000001</v>
      </c>
      <c r="CX33" s="16">
        <v>0.2104</v>
      </c>
      <c r="CY33" s="16">
        <v>0.2104</v>
      </c>
      <c r="CZ33" s="16">
        <v>0.2104</v>
      </c>
      <c r="DA33" s="16">
        <v>0.2104</v>
      </c>
      <c r="DB33" s="16">
        <v>0.2104</v>
      </c>
      <c r="DC33" s="16">
        <v>0.2104</v>
      </c>
      <c r="DD33" s="16">
        <v>0.2104</v>
      </c>
      <c r="DE33" s="16">
        <v>0.2104</v>
      </c>
      <c r="DF33" s="16">
        <v>0.2104</v>
      </c>
      <c r="DG33" s="16">
        <v>0.2104</v>
      </c>
      <c r="DH33" s="16">
        <v>0.2104</v>
      </c>
      <c r="DI33" s="16">
        <v>0.2104</v>
      </c>
      <c r="DJ33" s="16">
        <v>0.2104</v>
      </c>
      <c r="DK33" s="16">
        <v>0.2104</v>
      </c>
      <c r="DL33" s="16">
        <v>0.2104</v>
      </c>
      <c r="DM33" s="16">
        <v>0.2104</v>
      </c>
      <c r="DN33" s="16">
        <v>0.2104</v>
      </c>
      <c r="DO33" s="16">
        <v>0.2104</v>
      </c>
      <c r="DP33" s="16">
        <v>0.2104</v>
      </c>
      <c r="DQ33" s="16">
        <v>0.2104</v>
      </c>
      <c r="DR33" s="16">
        <v>0.2104</v>
      </c>
      <c r="DS33" s="16">
        <v>0.2104</v>
      </c>
      <c r="DT33" s="16">
        <v>0.2104</v>
      </c>
      <c r="DU33" s="16">
        <v>0.2104</v>
      </c>
      <c r="DV33" s="16">
        <v>0.2104</v>
      </c>
      <c r="DW33" s="16">
        <v>0.2104</v>
      </c>
      <c r="DX33" s="16">
        <v>0.2104</v>
      </c>
      <c r="DY33" s="16">
        <v>0.2104</v>
      </c>
      <c r="DZ33" s="16">
        <v>0.2104</v>
      </c>
      <c r="EA33" s="16">
        <v>0.2104</v>
      </c>
      <c r="EB33" s="16">
        <v>0.2104</v>
      </c>
      <c r="EC33" s="16">
        <v>0.2104</v>
      </c>
      <c r="ED33" s="16">
        <v>0.2104</v>
      </c>
      <c r="EE33" s="16">
        <v>0.2104</v>
      </c>
      <c r="EF33" s="16">
        <v>0.2104</v>
      </c>
      <c r="EG33" s="16">
        <v>0.2104</v>
      </c>
      <c r="EH33" s="16">
        <v>0.2104</v>
      </c>
      <c r="EI33" s="16">
        <v>0.2104</v>
      </c>
      <c r="EJ33" s="16">
        <v>0.2104</v>
      </c>
      <c r="EK33" s="16">
        <v>0.2104</v>
      </c>
      <c r="EL33" s="16">
        <v>0.2104</v>
      </c>
      <c r="EM33" s="16">
        <v>0.2104</v>
      </c>
      <c r="EN33" s="16">
        <v>0.2104</v>
      </c>
      <c r="EO33" s="16">
        <v>0.2104</v>
      </c>
      <c r="EP33" s="16">
        <v>0.2104</v>
      </c>
      <c r="EQ33" s="16">
        <v>0.2104</v>
      </c>
      <c r="ER33" s="16">
        <v>0.2104</v>
      </c>
      <c r="ES33" s="16">
        <v>0.2104</v>
      </c>
      <c r="ET33" s="16">
        <v>0.2104</v>
      </c>
      <c r="EU33" s="16">
        <v>0.2104</v>
      </c>
      <c r="EV33" s="16">
        <v>0.2104</v>
      </c>
      <c r="EW33" s="16">
        <v>0.2104</v>
      </c>
      <c r="EX33" s="16">
        <v>0.2104</v>
      </c>
      <c r="EY33" s="16">
        <v>0.2104</v>
      </c>
      <c r="EZ33" s="16">
        <v>0.2104</v>
      </c>
      <c r="FA33" s="16">
        <v>0.2104</v>
      </c>
      <c r="FB33" s="16">
        <v>0.2104</v>
      </c>
      <c r="FC33" s="16">
        <v>0.2104</v>
      </c>
      <c r="FD33" s="16">
        <v>0.2104</v>
      </c>
      <c r="FE33" s="16">
        <v>0.2104</v>
      </c>
      <c r="FF33" s="16">
        <v>0.2104</v>
      </c>
      <c r="FG33" s="16">
        <v>0.2104</v>
      </c>
      <c r="FH33" s="16">
        <v>0.2104</v>
      </c>
      <c r="FI33" s="16">
        <v>0.2104</v>
      </c>
      <c r="FJ33" s="16">
        <v>0.2104</v>
      </c>
      <c r="FK33" s="16">
        <v>0.2104</v>
      </c>
      <c r="FL33" s="16">
        <v>0.2104</v>
      </c>
      <c r="FM33" s="16">
        <v>0.2104</v>
      </c>
      <c r="FN33" s="16">
        <v>0.2104</v>
      </c>
      <c r="FO33" s="16">
        <v>0.2104</v>
      </c>
      <c r="FP33" s="16">
        <v>0.2104</v>
      </c>
      <c r="FQ33" s="16">
        <v>0.2104</v>
      </c>
      <c r="FR33" s="16">
        <v>0.2104</v>
      </c>
      <c r="FS33" s="16">
        <v>0.2104</v>
      </c>
      <c r="FT33" s="16">
        <v>0.2104</v>
      </c>
      <c r="FU33" s="16">
        <v>0.2104</v>
      </c>
      <c r="FV33" s="16">
        <v>0.2104</v>
      </c>
      <c r="FW33" s="16">
        <v>0.2104</v>
      </c>
      <c r="FX33" s="16">
        <v>0.2104</v>
      </c>
      <c r="FY33" s="16">
        <v>0.2104</v>
      </c>
      <c r="FZ33" s="16">
        <v>0.2104</v>
      </c>
      <c r="GA33" s="16">
        <v>0.2104</v>
      </c>
      <c r="GB33" s="16">
        <v>0.2104</v>
      </c>
      <c r="GC33" s="16">
        <v>0.2104</v>
      </c>
      <c r="GD33" s="16">
        <v>0.2104</v>
      </c>
      <c r="GE33" s="16">
        <v>0.2104</v>
      </c>
      <c r="GF33" s="16">
        <v>0.2104</v>
      </c>
      <c r="GG33" s="16">
        <v>0.2104</v>
      </c>
      <c r="GH33" s="16">
        <v>0.2104</v>
      </c>
      <c r="GI33" s="16">
        <v>0.2104</v>
      </c>
      <c r="GJ33" s="16">
        <v>0.2104</v>
      </c>
      <c r="GK33" s="16">
        <v>0.2104</v>
      </c>
      <c r="GL33" s="16">
        <v>0.2104</v>
      </c>
      <c r="GM33" s="16">
        <v>0.2104</v>
      </c>
      <c r="GN33" s="16">
        <v>0.2104</v>
      </c>
      <c r="GO33" s="16">
        <v>0.2104</v>
      </c>
      <c r="GP33" s="16">
        <v>0.2104</v>
      </c>
      <c r="GQ33" s="16">
        <v>0.2104</v>
      </c>
    </row>
    <row r="34" spans="1:199" x14ac:dyDescent="0.2">
      <c r="A34" s="16">
        <v>33</v>
      </c>
      <c r="B34" s="16">
        <v>1</v>
      </c>
      <c r="C34" s="16">
        <v>1</v>
      </c>
      <c r="D34" s="16">
        <v>1</v>
      </c>
      <c r="E34" s="16">
        <v>1</v>
      </c>
      <c r="F34" s="16">
        <v>0.98019999999999996</v>
      </c>
      <c r="G34" s="16">
        <v>1.0569999999999999</v>
      </c>
      <c r="H34" s="16">
        <v>1.0362</v>
      </c>
      <c r="I34" s="16">
        <v>0.97889999999999999</v>
      </c>
      <c r="J34" s="16">
        <v>0.9415</v>
      </c>
      <c r="K34" s="16">
        <v>0.9052</v>
      </c>
      <c r="L34" s="16">
        <v>0.87</v>
      </c>
      <c r="M34" s="16">
        <v>0.8528</v>
      </c>
      <c r="N34" s="16">
        <v>0.83599999999999997</v>
      </c>
      <c r="O34" s="16">
        <v>0.8196</v>
      </c>
      <c r="P34" s="16">
        <v>0.8034</v>
      </c>
      <c r="Q34" s="16">
        <v>0.78759999999999997</v>
      </c>
      <c r="R34" s="16">
        <v>0.77210000000000001</v>
      </c>
      <c r="S34" s="16">
        <v>0.75690000000000002</v>
      </c>
      <c r="T34" s="16">
        <v>0.74199999999999999</v>
      </c>
      <c r="U34" s="16">
        <v>0.72750000000000004</v>
      </c>
      <c r="V34" s="16">
        <v>0.71350000000000002</v>
      </c>
      <c r="W34" s="16">
        <v>0.70009999999999994</v>
      </c>
      <c r="X34" s="16">
        <v>0.6875</v>
      </c>
      <c r="Y34" s="16">
        <v>0.67549999999999999</v>
      </c>
      <c r="Z34" s="16">
        <v>0.6643</v>
      </c>
      <c r="AA34" s="16">
        <v>0.65369999999999995</v>
      </c>
      <c r="AB34" s="16">
        <v>0.64359999999999995</v>
      </c>
      <c r="AC34" s="16">
        <v>0.63390000000000002</v>
      </c>
      <c r="AD34" s="16">
        <v>0.62439999999999996</v>
      </c>
      <c r="AE34" s="16">
        <v>0.61499999999999999</v>
      </c>
      <c r="AF34" s="16">
        <v>0.60580000000000001</v>
      </c>
      <c r="AG34" s="16">
        <v>0.59670000000000001</v>
      </c>
      <c r="AH34" s="16">
        <v>0.58779999999999999</v>
      </c>
      <c r="AI34" s="16">
        <v>0.57899999999999996</v>
      </c>
      <c r="AJ34" s="16">
        <v>0.57030000000000003</v>
      </c>
      <c r="AK34" s="16">
        <v>0.56169999999999998</v>
      </c>
      <c r="AL34" s="16">
        <v>0.55330000000000001</v>
      </c>
      <c r="AM34" s="16">
        <v>0.54500000000000004</v>
      </c>
      <c r="AN34" s="16">
        <v>0.53680000000000005</v>
      </c>
      <c r="AO34" s="16">
        <v>0.52880000000000005</v>
      </c>
      <c r="AP34" s="16">
        <v>0.52080000000000004</v>
      </c>
      <c r="AQ34" s="16">
        <v>0.51300000000000001</v>
      </c>
      <c r="AR34" s="16">
        <v>0.50529999999999997</v>
      </c>
      <c r="AS34" s="16">
        <v>0.49780000000000002</v>
      </c>
      <c r="AT34" s="16">
        <v>0.49030000000000001</v>
      </c>
      <c r="AU34" s="16">
        <v>0.4829</v>
      </c>
      <c r="AV34" s="16">
        <v>0.47570000000000001</v>
      </c>
      <c r="AW34" s="16">
        <v>0.46860000000000002</v>
      </c>
      <c r="AX34" s="16">
        <v>0.46150000000000002</v>
      </c>
      <c r="AY34" s="16">
        <v>0.4546</v>
      </c>
      <c r="AZ34" s="16">
        <v>0.44779999999999998</v>
      </c>
      <c r="BA34" s="16">
        <v>0.44109999999999999</v>
      </c>
      <c r="BB34" s="16">
        <v>0.4345</v>
      </c>
      <c r="BC34" s="16">
        <v>0.42799999999999999</v>
      </c>
      <c r="BD34" s="16">
        <v>0.42149999999999999</v>
      </c>
      <c r="BE34" s="16">
        <v>0.41520000000000001</v>
      </c>
      <c r="BF34" s="16">
        <v>0.40899999999999997</v>
      </c>
      <c r="BG34" s="16">
        <v>0.40289999999999998</v>
      </c>
      <c r="BH34" s="16">
        <v>0.39679999999999999</v>
      </c>
      <c r="BI34" s="16">
        <v>0.39090000000000003</v>
      </c>
      <c r="BJ34" s="16">
        <v>0.38500000000000001</v>
      </c>
      <c r="BK34" s="16">
        <v>0.37919999999999998</v>
      </c>
      <c r="BL34" s="16">
        <v>0.3735</v>
      </c>
      <c r="BM34" s="16">
        <v>0.3679</v>
      </c>
      <c r="BN34" s="16">
        <v>0.3624</v>
      </c>
      <c r="BO34" s="16">
        <v>0.35699999999999998</v>
      </c>
      <c r="BP34" s="16">
        <v>0.35160000000000002</v>
      </c>
      <c r="BQ34" s="16">
        <v>0.34639999999999999</v>
      </c>
      <c r="BR34" s="16">
        <v>0.3412</v>
      </c>
      <c r="BS34" s="16">
        <v>0.33600000000000002</v>
      </c>
      <c r="BT34" s="16">
        <v>0.33100000000000002</v>
      </c>
      <c r="BU34" s="16">
        <v>0.32600000000000001</v>
      </c>
      <c r="BV34" s="16">
        <v>0.32119999999999999</v>
      </c>
      <c r="BW34" s="16">
        <v>0.31630000000000003</v>
      </c>
      <c r="BX34" s="16">
        <v>0.31159999999999999</v>
      </c>
      <c r="BY34" s="16">
        <v>0.30690000000000001</v>
      </c>
      <c r="BZ34" s="16">
        <v>0.30230000000000001</v>
      </c>
      <c r="CA34" s="16">
        <v>0.29780000000000001</v>
      </c>
      <c r="CB34" s="16">
        <v>0.29330000000000001</v>
      </c>
      <c r="CC34" s="16">
        <v>0.28889999999999999</v>
      </c>
      <c r="CD34" s="16">
        <v>0.28460000000000002</v>
      </c>
      <c r="CE34" s="16">
        <v>0.28029999999999999</v>
      </c>
      <c r="CF34" s="16">
        <v>0.27610000000000001</v>
      </c>
      <c r="CG34" s="16">
        <v>0.27200000000000002</v>
      </c>
      <c r="CH34" s="16">
        <v>0.26790000000000003</v>
      </c>
      <c r="CI34" s="16">
        <v>0.26390000000000002</v>
      </c>
      <c r="CJ34" s="16">
        <v>0.25990000000000002</v>
      </c>
      <c r="CK34" s="16">
        <v>0.25600000000000001</v>
      </c>
      <c r="CL34" s="16">
        <v>0.25219999999999998</v>
      </c>
      <c r="CM34" s="16">
        <v>0.24840000000000001</v>
      </c>
      <c r="CN34" s="16">
        <v>0.2447</v>
      </c>
      <c r="CO34" s="16">
        <v>0.24099999999999999</v>
      </c>
      <c r="CP34" s="16">
        <v>0.2374</v>
      </c>
      <c r="CQ34" s="16">
        <v>0.23380000000000001</v>
      </c>
      <c r="CR34" s="16">
        <v>0.2303</v>
      </c>
      <c r="CS34" s="16">
        <v>0.22689999999999999</v>
      </c>
      <c r="CT34" s="16">
        <v>0.2235</v>
      </c>
      <c r="CU34" s="16">
        <v>0.22009999999999999</v>
      </c>
      <c r="CV34" s="16">
        <v>0.21679999999999999</v>
      </c>
      <c r="CW34" s="16">
        <v>0.21360000000000001</v>
      </c>
      <c r="CX34" s="16">
        <v>0.2104</v>
      </c>
      <c r="CY34" s="16">
        <v>0.2104</v>
      </c>
      <c r="CZ34" s="16">
        <v>0.2104</v>
      </c>
      <c r="DA34" s="16">
        <v>0.2104</v>
      </c>
      <c r="DB34" s="16">
        <v>0.2104</v>
      </c>
      <c r="DC34" s="16">
        <v>0.2104</v>
      </c>
      <c r="DD34" s="16">
        <v>0.2104</v>
      </c>
      <c r="DE34" s="16">
        <v>0.2104</v>
      </c>
      <c r="DF34" s="16">
        <v>0.2104</v>
      </c>
      <c r="DG34" s="16">
        <v>0.2104</v>
      </c>
      <c r="DH34" s="16">
        <v>0.2104</v>
      </c>
      <c r="DI34" s="16">
        <v>0.2104</v>
      </c>
      <c r="DJ34" s="16">
        <v>0.2104</v>
      </c>
      <c r="DK34" s="16">
        <v>0.2104</v>
      </c>
      <c r="DL34" s="16">
        <v>0.2104</v>
      </c>
      <c r="DM34" s="16">
        <v>0.2104</v>
      </c>
      <c r="DN34" s="16">
        <v>0.2104</v>
      </c>
      <c r="DO34" s="16">
        <v>0.2104</v>
      </c>
      <c r="DP34" s="16">
        <v>0.2104</v>
      </c>
      <c r="DQ34" s="16">
        <v>0.2104</v>
      </c>
      <c r="DR34" s="16">
        <v>0.2104</v>
      </c>
      <c r="DS34" s="16">
        <v>0.2104</v>
      </c>
      <c r="DT34" s="16">
        <v>0.2104</v>
      </c>
      <c r="DU34" s="16">
        <v>0.2104</v>
      </c>
      <c r="DV34" s="16">
        <v>0.2104</v>
      </c>
      <c r="DW34" s="16">
        <v>0.2104</v>
      </c>
      <c r="DX34" s="16">
        <v>0.2104</v>
      </c>
      <c r="DY34" s="16">
        <v>0.2104</v>
      </c>
      <c r="DZ34" s="16">
        <v>0.2104</v>
      </c>
      <c r="EA34" s="16">
        <v>0.2104</v>
      </c>
      <c r="EB34" s="16">
        <v>0.2104</v>
      </c>
      <c r="EC34" s="16">
        <v>0.2104</v>
      </c>
      <c r="ED34" s="16">
        <v>0.2104</v>
      </c>
      <c r="EE34" s="16">
        <v>0.2104</v>
      </c>
      <c r="EF34" s="16">
        <v>0.2104</v>
      </c>
      <c r="EG34" s="16">
        <v>0.2104</v>
      </c>
      <c r="EH34" s="16">
        <v>0.2104</v>
      </c>
      <c r="EI34" s="16">
        <v>0.2104</v>
      </c>
      <c r="EJ34" s="16">
        <v>0.2104</v>
      </c>
      <c r="EK34" s="16">
        <v>0.2104</v>
      </c>
      <c r="EL34" s="16">
        <v>0.2104</v>
      </c>
      <c r="EM34" s="16">
        <v>0.2104</v>
      </c>
      <c r="EN34" s="16">
        <v>0.2104</v>
      </c>
      <c r="EO34" s="16">
        <v>0.2104</v>
      </c>
      <c r="EP34" s="16">
        <v>0.2104</v>
      </c>
      <c r="EQ34" s="16">
        <v>0.2104</v>
      </c>
      <c r="ER34" s="16">
        <v>0.2104</v>
      </c>
      <c r="ES34" s="16">
        <v>0.2104</v>
      </c>
      <c r="ET34" s="16">
        <v>0.2104</v>
      </c>
      <c r="EU34" s="16">
        <v>0.2104</v>
      </c>
      <c r="EV34" s="16">
        <v>0.2104</v>
      </c>
      <c r="EW34" s="16">
        <v>0.2104</v>
      </c>
      <c r="EX34" s="16">
        <v>0.2104</v>
      </c>
      <c r="EY34" s="16">
        <v>0.2104</v>
      </c>
      <c r="EZ34" s="16">
        <v>0.2104</v>
      </c>
      <c r="FA34" s="16">
        <v>0.2104</v>
      </c>
      <c r="FB34" s="16">
        <v>0.2104</v>
      </c>
      <c r="FC34" s="16">
        <v>0.2104</v>
      </c>
      <c r="FD34" s="16">
        <v>0.2104</v>
      </c>
      <c r="FE34" s="16">
        <v>0.2104</v>
      </c>
      <c r="FF34" s="16">
        <v>0.2104</v>
      </c>
      <c r="FG34" s="16">
        <v>0.2104</v>
      </c>
      <c r="FH34" s="16">
        <v>0.2104</v>
      </c>
      <c r="FI34" s="16">
        <v>0.2104</v>
      </c>
      <c r="FJ34" s="16">
        <v>0.2104</v>
      </c>
      <c r="FK34" s="16">
        <v>0.2104</v>
      </c>
      <c r="FL34" s="16">
        <v>0.2104</v>
      </c>
      <c r="FM34" s="16">
        <v>0.2104</v>
      </c>
      <c r="FN34" s="16">
        <v>0.2104</v>
      </c>
      <c r="FO34" s="16">
        <v>0.2104</v>
      </c>
      <c r="FP34" s="16">
        <v>0.2104</v>
      </c>
      <c r="FQ34" s="16">
        <v>0.2104</v>
      </c>
      <c r="FR34" s="16">
        <v>0.2104</v>
      </c>
      <c r="FS34" s="16">
        <v>0.2104</v>
      </c>
      <c r="FT34" s="16">
        <v>0.2104</v>
      </c>
      <c r="FU34" s="16">
        <v>0.2104</v>
      </c>
      <c r="FV34" s="16">
        <v>0.2104</v>
      </c>
      <c r="FW34" s="16">
        <v>0.2104</v>
      </c>
      <c r="FX34" s="16">
        <v>0.2104</v>
      </c>
      <c r="FY34" s="16">
        <v>0.2104</v>
      </c>
      <c r="FZ34" s="16">
        <v>0.2104</v>
      </c>
      <c r="GA34" s="16">
        <v>0.2104</v>
      </c>
      <c r="GB34" s="16">
        <v>0.2104</v>
      </c>
      <c r="GC34" s="16">
        <v>0.2104</v>
      </c>
      <c r="GD34" s="16">
        <v>0.2104</v>
      </c>
      <c r="GE34" s="16">
        <v>0.2104</v>
      </c>
      <c r="GF34" s="16">
        <v>0.2104</v>
      </c>
      <c r="GG34" s="16">
        <v>0.2104</v>
      </c>
      <c r="GH34" s="16">
        <v>0.2104</v>
      </c>
      <c r="GI34" s="16">
        <v>0.2104</v>
      </c>
      <c r="GJ34" s="16">
        <v>0.2104</v>
      </c>
      <c r="GK34" s="16">
        <v>0.2104</v>
      </c>
      <c r="GL34" s="16">
        <v>0.2104</v>
      </c>
      <c r="GM34" s="16">
        <v>0.2104</v>
      </c>
      <c r="GN34" s="16">
        <v>0.2104</v>
      </c>
      <c r="GO34" s="16">
        <v>0.2104</v>
      </c>
      <c r="GP34" s="16">
        <v>0.2104</v>
      </c>
      <c r="GQ34" s="16">
        <v>0.2104</v>
      </c>
    </row>
    <row r="35" spans="1:199" x14ac:dyDescent="0.2">
      <c r="A35" s="16">
        <v>34</v>
      </c>
      <c r="B35" s="16">
        <v>1</v>
      </c>
      <c r="C35" s="16">
        <v>1</v>
      </c>
      <c r="D35" s="16">
        <v>1</v>
      </c>
      <c r="E35" s="16">
        <v>1</v>
      </c>
      <c r="F35" s="16">
        <v>0.98019999999999996</v>
      </c>
      <c r="G35" s="16">
        <v>1.0569999999999999</v>
      </c>
      <c r="H35" s="16">
        <v>1.0362</v>
      </c>
      <c r="I35" s="16">
        <v>0.97889999999999999</v>
      </c>
      <c r="J35" s="16">
        <v>0.9415</v>
      </c>
      <c r="K35" s="16">
        <v>0.9052</v>
      </c>
      <c r="L35" s="16">
        <v>0.87</v>
      </c>
      <c r="M35" s="16">
        <v>0.8528</v>
      </c>
      <c r="N35" s="16">
        <v>0.83599999999999997</v>
      </c>
      <c r="O35" s="16">
        <v>0.8196</v>
      </c>
      <c r="P35" s="16">
        <v>0.8034</v>
      </c>
      <c r="Q35" s="16">
        <v>0.78759999999999997</v>
      </c>
      <c r="R35" s="16">
        <v>0.77210000000000001</v>
      </c>
      <c r="S35" s="16">
        <v>0.75690000000000002</v>
      </c>
      <c r="T35" s="16">
        <v>0.74199999999999999</v>
      </c>
      <c r="U35" s="16">
        <v>0.72750000000000004</v>
      </c>
      <c r="V35" s="16">
        <v>0.71350000000000002</v>
      </c>
      <c r="W35" s="16">
        <v>0.70009999999999994</v>
      </c>
      <c r="X35" s="16">
        <v>0.6875</v>
      </c>
      <c r="Y35" s="16">
        <v>0.67549999999999999</v>
      </c>
      <c r="Z35" s="16">
        <v>0.6643</v>
      </c>
      <c r="AA35" s="16">
        <v>0.65369999999999995</v>
      </c>
      <c r="AB35" s="16">
        <v>0.64359999999999995</v>
      </c>
      <c r="AC35" s="16">
        <v>0.63390000000000002</v>
      </c>
      <c r="AD35" s="16">
        <v>0.62439999999999996</v>
      </c>
      <c r="AE35" s="16">
        <v>0.61499999999999999</v>
      </c>
      <c r="AF35" s="16">
        <v>0.60580000000000001</v>
      </c>
      <c r="AG35" s="16">
        <v>0.59670000000000001</v>
      </c>
      <c r="AH35" s="16">
        <v>0.58779999999999999</v>
      </c>
      <c r="AI35" s="16">
        <v>0.57899999999999996</v>
      </c>
      <c r="AJ35" s="16">
        <v>0.57030000000000003</v>
      </c>
      <c r="AK35" s="16">
        <v>0.56169999999999998</v>
      </c>
      <c r="AL35" s="16">
        <v>0.55330000000000001</v>
      </c>
      <c r="AM35" s="16">
        <v>0.54500000000000004</v>
      </c>
      <c r="AN35" s="16">
        <v>0.53680000000000005</v>
      </c>
      <c r="AO35" s="16">
        <v>0.52880000000000005</v>
      </c>
      <c r="AP35" s="16">
        <v>0.52080000000000004</v>
      </c>
      <c r="AQ35" s="16">
        <v>0.51300000000000001</v>
      </c>
      <c r="AR35" s="16">
        <v>0.50529999999999997</v>
      </c>
      <c r="AS35" s="16">
        <v>0.49780000000000002</v>
      </c>
      <c r="AT35" s="16">
        <v>0.49030000000000001</v>
      </c>
      <c r="AU35" s="16">
        <v>0.4829</v>
      </c>
      <c r="AV35" s="16">
        <v>0.47570000000000001</v>
      </c>
      <c r="AW35" s="16">
        <v>0.46860000000000002</v>
      </c>
      <c r="AX35" s="16">
        <v>0.46150000000000002</v>
      </c>
      <c r="AY35" s="16">
        <v>0.4546</v>
      </c>
      <c r="AZ35" s="16">
        <v>0.44779999999999998</v>
      </c>
      <c r="BA35" s="16">
        <v>0.44109999999999999</v>
      </c>
      <c r="BB35" s="16">
        <v>0.4345</v>
      </c>
      <c r="BC35" s="16">
        <v>0.42799999999999999</v>
      </c>
      <c r="BD35" s="16">
        <v>0.42149999999999999</v>
      </c>
      <c r="BE35" s="16">
        <v>0.41520000000000001</v>
      </c>
      <c r="BF35" s="16">
        <v>0.40899999999999997</v>
      </c>
      <c r="BG35" s="16">
        <v>0.40289999999999998</v>
      </c>
      <c r="BH35" s="16">
        <v>0.39679999999999999</v>
      </c>
      <c r="BI35" s="16">
        <v>0.39090000000000003</v>
      </c>
      <c r="BJ35" s="16">
        <v>0.38500000000000001</v>
      </c>
      <c r="BK35" s="16">
        <v>0.37919999999999998</v>
      </c>
      <c r="BL35" s="16">
        <v>0.3735</v>
      </c>
      <c r="BM35" s="16">
        <v>0.3679</v>
      </c>
      <c r="BN35" s="16">
        <v>0.3624</v>
      </c>
      <c r="BO35" s="16">
        <v>0.35699999999999998</v>
      </c>
      <c r="BP35" s="16">
        <v>0.35160000000000002</v>
      </c>
      <c r="BQ35" s="16">
        <v>0.34639999999999999</v>
      </c>
      <c r="BR35" s="16">
        <v>0.3412</v>
      </c>
      <c r="BS35" s="16">
        <v>0.33600000000000002</v>
      </c>
      <c r="BT35" s="16">
        <v>0.33100000000000002</v>
      </c>
      <c r="BU35" s="16">
        <v>0.32600000000000001</v>
      </c>
      <c r="BV35" s="16">
        <v>0.32119999999999999</v>
      </c>
      <c r="BW35" s="16">
        <v>0.31630000000000003</v>
      </c>
      <c r="BX35" s="16">
        <v>0.31159999999999999</v>
      </c>
      <c r="BY35" s="16">
        <v>0.30690000000000001</v>
      </c>
      <c r="BZ35" s="16">
        <v>0.30230000000000001</v>
      </c>
      <c r="CA35" s="16">
        <v>0.29780000000000001</v>
      </c>
      <c r="CB35" s="16">
        <v>0.29330000000000001</v>
      </c>
      <c r="CC35" s="16">
        <v>0.28889999999999999</v>
      </c>
      <c r="CD35" s="16">
        <v>0.28460000000000002</v>
      </c>
      <c r="CE35" s="16">
        <v>0.28029999999999999</v>
      </c>
      <c r="CF35" s="16">
        <v>0.27610000000000001</v>
      </c>
      <c r="CG35" s="16">
        <v>0.27200000000000002</v>
      </c>
      <c r="CH35" s="16">
        <v>0.26790000000000003</v>
      </c>
      <c r="CI35" s="16">
        <v>0.26390000000000002</v>
      </c>
      <c r="CJ35" s="16">
        <v>0.25990000000000002</v>
      </c>
      <c r="CK35" s="16">
        <v>0.25600000000000001</v>
      </c>
      <c r="CL35" s="16">
        <v>0.25219999999999998</v>
      </c>
      <c r="CM35" s="16">
        <v>0.24840000000000001</v>
      </c>
      <c r="CN35" s="16">
        <v>0.2447</v>
      </c>
      <c r="CO35" s="16">
        <v>0.24099999999999999</v>
      </c>
      <c r="CP35" s="16">
        <v>0.2374</v>
      </c>
      <c r="CQ35" s="16">
        <v>0.23380000000000001</v>
      </c>
      <c r="CR35" s="16">
        <v>0.2303</v>
      </c>
      <c r="CS35" s="16">
        <v>0.22689999999999999</v>
      </c>
      <c r="CT35" s="16">
        <v>0.2235</v>
      </c>
      <c r="CU35" s="16">
        <v>0.22009999999999999</v>
      </c>
      <c r="CV35" s="16">
        <v>0.21679999999999999</v>
      </c>
      <c r="CW35" s="16">
        <v>0.21360000000000001</v>
      </c>
      <c r="CX35" s="16">
        <v>0.2104</v>
      </c>
      <c r="CY35" s="16">
        <v>0.2104</v>
      </c>
      <c r="CZ35" s="16">
        <v>0.2104</v>
      </c>
      <c r="DA35" s="16">
        <v>0.2104</v>
      </c>
      <c r="DB35" s="16">
        <v>0.2104</v>
      </c>
      <c r="DC35" s="16">
        <v>0.2104</v>
      </c>
      <c r="DD35" s="16">
        <v>0.2104</v>
      </c>
      <c r="DE35" s="16">
        <v>0.2104</v>
      </c>
      <c r="DF35" s="16">
        <v>0.2104</v>
      </c>
      <c r="DG35" s="16">
        <v>0.2104</v>
      </c>
      <c r="DH35" s="16">
        <v>0.2104</v>
      </c>
      <c r="DI35" s="16">
        <v>0.2104</v>
      </c>
      <c r="DJ35" s="16">
        <v>0.2104</v>
      </c>
      <c r="DK35" s="16">
        <v>0.2104</v>
      </c>
      <c r="DL35" s="16">
        <v>0.2104</v>
      </c>
      <c r="DM35" s="16">
        <v>0.2104</v>
      </c>
      <c r="DN35" s="16">
        <v>0.2104</v>
      </c>
      <c r="DO35" s="16">
        <v>0.2104</v>
      </c>
      <c r="DP35" s="16">
        <v>0.2104</v>
      </c>
      <c r="DQ35" s="16">
        <v>0.2104</v>
      </c>
      <c r="DR35" s="16">
        <v>0.2104</v>
      </c>
      <c r="DS35" s="16">
        <v>0.2104</v>
      </c>
      <c r="DT35" s="16">
        <v>0.2104</v>
      </c>
      <c r="DU35" s="16">
        <v>0.2104</v>
      </c>
      <c r="DV35" s="16">
        <v>0.2104</v>
      </c>
      <c r="DW35" s="16">
        <v>0.2104</v>
      </c>
      <c r="DX35" s="16">
        <v>0.2104</v>
      </c>
      <c r="DY35" s="16">
        <v>0.2104</v>
      </c>
      <c r="DZ35" s="16">
        <v>0.2104</v>
      </c>
      <c r="EA35" s="16">
        <v>0.2104</v>
      </c>
      <c r="EB35" s="16">
        <v>0.2104</v>
      </c>
      <c r="EC35" s="16">
        <v>0.2104</v>
      </c>
      <c r="ED35" s="16">
        <v>0.2104</v>
      </c>
      <c r="EE35" s="16">
        <v>0.2104</v>
      </c>
      <c r="EF35" s="16">
        <v>0.2104</v>
      </c>
      <c r="EG35" s="16">
        <v>0.2104</v>
      </c>
      <c r="EH35" s="16">
        <v>0.2104</v>
      </c>
      <c r="EI35" s="16">
        <v>0.2104</v>
      </c>
      <c r="EJ35" s="16">
        <v>0.2104</v>
      </c>
      <c r="EK35" s="16">
        <v>0.2104</v>
      </c>
      <c r="EL35" s="16">
        <v>0.2104</v>
      </c>
      <c r="EM35" s="16">
        <v>0.2104</v>
      </c>
      <c r="EN35" s="16">
        <v>0.2104</v>
      </c>
      <c r="EO35" s="16">
        <v>0.2104</v>
      </c>
      <c r="EP35" s="16">
        <v>0.2104</v>
      </c>
      <c r="EQ35" s="16">
        <v>0.2104</v>
      </c>
      <c r="ER35" s="16">
        <v>0.2104</v>
      </c>
      <c r="ES35" s="16">
        <v>0.2104</v>
      </c>
      <c r="ET35" s="16">
        <v>0.2104</v>
      </c>
      <c r="EU35" s="16">
        <v>0.2104</v>
      </c>
      <c r="EV35" s="16">
        <v>0.2104</v>
      </c>
      <c r="EW35" s="16">
        <v>0.2104</v>
      </c>
      <c r="EX35" s="16">
        <v>0.2104</v>
      </c>
      <c r="EY35" s="16">
        <v>0.2104</v>
      </c>
      <c r="EZ35" s="16">
        <v>0.2104</v>
      </c>
      <c r="FA35" s="16">
        <v>0.2104</v>
      </c>
      <c r="FB35" s="16">
        <v>0.2104</v>
      </c>
      <c r="FC35" s="16">
        <v>0.2104</v>
      </c>
      <c r="FD35" s="16">
        <v>0.2104</v>
      </c>
      <c r="FE35" s="16">
        <v>0.2104</v>
      </c>
      <c r="FF35" s="16">
        <v>0.2104</v>
      </c>
      <c r="FG35" s="16">
        <v>0.2104</v>
      </c>
      <c r="FH35" s="16">
        <v>0.2104</v>
      </c>
      <c r="FI35" s="16">
        <v>0.2104</v>
      </c>
      <c r="FJ35" s="16">
        <v>0.2104</v>
      </c>
      <c r="FK35" s="16">
        <v>0.2104</v>
      </c>
      <c r="FL35" s="16">
        <v>0.2104</v>
      </c>
      <c r="FM35" s="16">
        <v>0.2104</v>
      </c>
      <c r="FN35" s="16">
        <v>0.2104</v>
      </c>
      <c r="FO35" s="16">
        <v>0.2104</v>
      </c>
      <c r="FP35" s="16">
        <v>0.2104</v>
      </c>
      <c r="FQ35" s="16">
        <v>0.2104</v>
      </c>
      <c r="FR35" s="16">
        <v>0.2104</v>
      </c>
      <c r="FS35" s="16">
        <v>0.2104</v>
      </c>
      <c r="FT35" s="16">
        <v>0.2104</v>
      </c>
      <c r="FU35" s="16">
        <v>0.2104</v>
      </c>
      <c r="FV35" s="16">
        <v>0.2104</v>
      </c>
      <c r="FW35" s="16">
        <v>0.2104</v>
      </c>
      <c r="FX35" s="16">
        <v>0.2104</v>
      </c>
      <c r="FY35" s="16">
        <v>0.2104</v>
      </c>
      <c r="FZ35" s="16">
        <v>0.2104</v>
      </c>
      <c r="GA35" s="16">
        <v>0.2104</v>
      </c>
      <c r="GB35" s="16">
        <v>0.2104</v>
      </c>
      <c r="GC35" s="16">
        <v>0.2104</v>
      </c>
      <c r="GD35" s="16">
        <v>0.2104</v>
      </c>
      <c r="GE35" s="16">
        <v>0.2104</v>
      </c>
      <c r="GF35" s="16">
        <v>0.2104</v>
      </c>
      <c r="GG35" s="16">
        <v>0.2104</v>
      </c>
      <c r="GH35" s="16">
        <v>0.2104</v>
      </c>
      <c r="GI35" s="16">
        <v>0.2104</v>
      </c>
      <c r="GJ35" s="16">
        <v>0.2104</v>
      </c>
      <c r="GK35" s="16">
        <v>0.2104</v>
      </c>
      <c r="GL35" s="16">
        <v>0.2104</v>
      </c>
      <c r="GM35" s="16">
        <v>0.2104</v>
      </c>
      <c r="GN35" s="16">
        <v>0.2104</v>
      </c>
      <c r="GO35" s="16">
        <v>0.2104</v>
      </c>
      <c r="GP35" s="16">
        <v>0.2104</v>
      </c>
      <c r="GQ35" s="16">
        <v>0.2104</v>
      </c>
    </row>
    <row r="36" spans="1:199" x14ac:dyDescent="0.2">
      <c r="A36" s="16">
        <v>35</v>
      </c>
      <c r="B36" s="16">
        <v>1</v>
      </c>
      <c r="C36" s="16">
        <v>1</v>
      </c>
      <c r="D36" s="16">
        <v>1</v>
      </c>
      <c r="E36" s="16">
        <v>1</v>
      </c>
      <c r="F36" s="16">
        <v>0.98019999999999996</v>
      </c>
      <c r="G36" s="16">
        <v>1.0569999999999999</v>
      </c>
      <c r="H36" s="16">
        <v>1.0362</v>
      </c>
      <c r="I36" s="16">
        <v>0.97889999999999999</v>
      </c>
      <c r="J36" s="16">
        <v>0.9415</v>
      </c>
      <c r="K36" s="16">
        <v>0.9052</v>
      </c>
      <c r="L36" s="16">
        <v>0.87</v>
      </c>
      <c r="M36" s="16">
        <v>0.8528</v>
      </c>
      <c r="N36" s="16">
        <v>0.83599999999999997</v>
      </c>
      <c r="O36" s="16">
        <v>0.8196</v>
      </c>
      <c r="P36" s="16">
        <v>0.8034</v>
      </c>
      <c r="Q36" s="16">
        <v>0.78759999999999997</v>
      </c>
      <c r="R36" s="16">
        <v>0.77210000000000001</v>
      </c>
      <c r="S36" s="16">
        <v>0.75690000000000002</v>
      </c>
      <c r="T36" s="16">
        <v>0.74199999999999999</v>
      </c>
      <c r="U36" s="16">
        <v>0.72750000000000004</v>
      </c>
      <c r="V36" s="16">
        <v>0.71350000000000002</v>
      </c>
      <c r="W36" s="16">
        <v>0.70009999999999994</v>
      </c>
      <c r="X36" s="16">
        <v>0.6875</v>
      </c>
      <c r="Y36" s="16">
        <v>0.67549999999999999</v>
      </c>
      <c r="Z36" s="16">
        <v>0.6643</v>
      </c>
      <c r="AA36" s="16">
        <v>0.65369999999999995</v>
      </c>
      <c r="AB36" s="16">
        <v>0.64359999999999995</v>
      </c>
      <c r="AC36" s="16">
        <v>0.63390000000000002</v>
      </c>
      <c r="AD36" s="16">
        <v>0.62439999999999996</v>
      </c>
      <c r="AE36" s="16">
        <v>0.61499999999999999</v>
      </c>
      <c r="AF36" s="16">
        <v>0.60580000000000001</v>
      </c>
      <c r="AG36" s="16">
        <v>0.59670000000000001</v>
      </c>
      <c r="AH36" s="16">
        <v>0.58779999999999999</v>
      </c>
      <c r="AI36" s="16">
        <v>0.57899999999999996</v>
      </c>
      <c r="AJ36" s="16">
        <v>0.57030000000000003</v>
      </c>
      <c r="AK36" s="16">
        <v>0.56169999999999998</v>
      </c>
      <c r="AL36" s="16">
        <v>0.55330000000000001</v>
      </c>
      <c r="AM36" s="16">
        <v>0.54500000000000004</v>
      </c>
      <c r="AN36" s="16">
        <v>0.53680000000000005</v>
      </c>
      <c r="AO36" s="16">
        <v>0.52880000000000005</v>
      </c>
      <c r="AP36" s="16">
        <v>0.52080000000000004</v>
      </c>
      <c r="AQ36" s="16">
        <v>0.51300000000000001</v>
      </c>
      <c r="AR36" s="16">
        <v>0.50529999999999997</v>
      </c>
      <c r="AS36" s="16">
        <v>0.49780000000000002</v>
      </c>
      <c r="AT36" s="16">
        <v>0.49030000000000001</v>
      </c>
      <c r="AU36" s="16">
        <v>0.4829</v>
      </c>
      <c r="AV36" s="16">
        <v>0.47570000000000001</v>
      </c>
      <c r="AW36" s="16">
        <v>0.46860000000000002</v>
      </c>
      <c r="AX36" s="16">
        <v>0.46150000000000002</v>
      </c>
      <c r="AY36" s="16">
        <v>0.4546</v>
      </c>
      <c r="AZ36" s="16">
        <v>0.44779999999999998</v>
      </c>
      <c r="BA36" s="16">
        <v>0.44109999999999999</v>
      </c>
      <c r="BB36" s="16">
        <v>0.4345</v>
      </c>
      <c r="BC36" s="16">
        <v>0.42799999999999999</v>
      </c>
      <c r="BD36" s="16">
        <v>0.42149999999999999</v>
      </c>
      <c r="BE36" s="16">
        <v>0.41520000000000001</v>
      </c>
      <c r="BF36" s="16">
        <v>0.40899999999999997</v>
      </c>
      <c r="BG36" s="16">
        <v>0.40289999999999998</v>
      </c>
      <c r="BH36" s="16">
        <v>0.39679999999999999</v>
      </c>
      <c r="BI36" s="16">
        <v>0.39090000000000003</v>
      </c>
      <c r="BJ36" s="16">
        <v>0.38500000000000001</v>
      </c>
      <c r="BK36" s="16">
        <v>0.37919999999999998</v>
      </c>
      <c r="BL36" s="16">
        <v>0.3735</v>
      </c>
      <c r="BM36" s="16">
        <v>0.3679</v>
      </c>
      <c r="BN36" s="16">
        <v>0.3624</v>
      </c>
      <c r="BO36" s="16">
        <v>0.35699999999999998</v>
      </c>
      <c r="BP36" s="16">
        <v>0.35160000000000002</v>
      </c>
      <c r="BQ36" s="16">
        <v>0.34639999999999999</v>
      </c>
      <c r="BR36" s="16">
        <v>0.3412</v>
      </c>
      <c r="BS36" s="16">
        <v>0.33600000000000002</v>
      </c>
      <c r="BT36" s="16">
        <v>0.33100000000000002</v>
      </c>
      <c r="BU36" s="16">
        <v>0.32600000000000001</v>
      </c>
      <c r="BV36" s="16">
        <v>0.32119999999999999</v>
      </c>
      <c r="BW36" s="16">
        <v>0.31630000000000003</v>
      </c>
      <c r="BX36" s="16">
        <v>0.31159999999999999</v>
      </c>
      <c r="BY36" s="16">
        <v>0.30690000000000001</v>
      </c>
      <c r="BZ36" s="16">
        <v>0.30230000000000001</v>
      </c>
      <c r="CA36" s="16">
        <v>0.29780000000000001</v>
      </c>
      <c r="CB36" s="16">
        <v>0.29330000000000001</v>
      </c>
      <c r="CC36" s="16">
        <v>0.28889999999999999</v>
      </c>
      <c r="CD36" s="16">
        <v>0.28460000000000002</v>
      </c>
      <c r="CE36" s="16">
        <v>0.28029999999999999</v>
      </c>
      <c r="CF36" s="16">
        <v>0.27610000000000001</v>
      </c>
      <c r="CG36" s="16">
        <v>0.27200000000000002</v>
      </c>
      <c r="CH36" s="16">
        <v>0.26790000000000003</v>
      </c>
      <c r="CI36" s="16">
        <v>0.26390000000000002</v>
      </c>
      <c r="CJ36" s="16">
        <v>0.25990000000000002</v>
      </c>
      <c r="CK36" s="16">
        <v>0.25600000000000001</v>
      </c>
      <c r="CL36" s="16">
        <v>0.25219999999999998</v>
      </c>
      <c r="CM36" s="16">
        <v>0.24840000000000001</v>
      </c>
      <c r="CN36" s="16">
        <v>0.2447</v>
      </c>
      <c r="CO36" s="16">
        <v>0.24099999999999999</v>
      </c>
      <c r="CP36" s="16">
        <v>0.2374</v>
      </c>
      <c r="CQ36" s="16">
        <v>0.23380000000000001</v>
      </c>
      <c r="CR36" s="16">
        <v>0.2303</v>
      </c>
      <c r="CS36" s="16">
        <v>0.22689999999999999</v>
      </c>
      <c r="CT36" s="16">
        <v>0.2235</v>
      </c>
      <c r="CU36" s="16">
        <v>0.22009999999999999</v>
      </c>
      <c r="CV36" s="16">
        <v>0.21679999999999999</v>
      </c>
      <c r="CW36" s="16">
        <v>0.21360000000000001</v>
      </c>
      <c r="CX36" s="16">
        <v>0.2104</v>
      </c>
      <c r="CY36" s="16">
        <v>0.2104</v>
      </c>
      <c r="CZ36" s="16">
        <v>0.2104</v>
      </c>
      <c r="DA36" s="16">
        <v>0.2104</v>
      </c>
      <c r="DB36" s="16">
        <v>0.2104</v>
      </c>
      <c r="DC36" s="16">
        <v>0.2104</v>
      </c>
      <c r="DD36" s="16">
        <v>0.2104</v>
      </c>
      <c r="DE36" s="16">
        <v>0.2104</v>
      </c>
      <c r="DF36" s="16">
        <v>0.2104</v>
      </c>
      <c r="DG36" s="16">
        <v>0.2104</v>
      </c>
      <c r="DH36" s="16">
        <v>0.2104</v>
      </c>
      <c r="DI36" s="16">
        <v>0.2104</v>
      </c>
      <c r="DJ36" s="16">
        <v>0.2104</v>
      </c>
      <c r="DK36" s="16">
        <v>0.2104</v>
      </c>
      <c r="DL36" s="16">
        <v>0.2104</v>
      </c>
      <c r="DM36" s="16">
        <v>0.2104</v>
      </c>
      <c r="DN36" s="16">
        <v>0.2104</v>
      </c>
      <c r="DO36" s="16">
        <v>0.2104</v>
      </c>
      <c r="DP36" s="16">
        <v>0.2104</v>
      </c>
      <c r="DQ36" s="16">
        <v>0.2104</v>
      </c>
      <c r="DR36" s="16">
        <v>0.2104</v>
      </c>
      <c r="DS36" s="16">
        <v>0.2104</v>
      </c>
      <c r="DT36" s="16">
        <v>0.2104</v>
      </c>
      <c r="DU36" s="16">
        <v>0.2104</v>
      </c>
      <c r="DV36" s="16">
        <v>0.2104</v>
      </c>
      <c r="DW36" s="16">
        <v>0.2104</v>
      </c>
      <c r="DX36" s="16">
        <v>0.2104</v>
      </c>
      <c r="DY36" s="16">
        <v>0.2104</v>
      </c>
      <c r="DZ36" s="16">
        <v>0.2104</v>
      </c>
      <c r="EA36" s="16">
        <v>0.2104</v>
      </c>
      <c r="EB36" s="16">
        <v>0.2104</v>
      </c>
      <c r="EC36" s="16">
        <v>0.2104</v>
      </c>
      <c r="ED36" s="16">
        <v>0.2104</v>
      </c>
      <c r="EE36" s="16">
        <v>0.2104</v>
      </c>
      <c r="EF36" s="16">
        <v>0.2104</v>
      </c>
      <c r="EG36" s="16">
        <v>0.2104</v>
      </c>
      <c r="EH36" s="16">
        <v>0.2104</v>
      </c>
      <c r="EI36" s="16">
        <v>0.2104</v>
      </c>
      <c r="EJ36" s="16">
        <v>0.2104</v>
      </c>
      <c r="EK36" s="16">
        <v>0.2104</v>
      </c>
      <c r="EL36" s="16">
        <v>0.2104</v>
      </c>
      <c r="EM36" s="16">
        <v>0.2104</v>
      </c>
      <c r="EN36" s="16">
        <v>0.2104</v>
      </c>
      <c r="EO36" s="16">
        <v>0.2104</v>
      </c>
      <c r="EP36" s="16">
        <v>0.2104</v>
      </c>
      <c r="EQ36" s="16">
        <v>0.2104</v>
      </c>
      <c r="ER36" s="16">
        <v>0.2104</v>
      </c>
      <c r="ES36" s="16">
        <v>0.2104</v>
      </c>
      <c r="ET36" s="16">
        <v>0.2104</v>
      </c>
      <c r="EU36" s="16">
        <v>0.2104</v>
      </c>
      <c r="EV36" s="16">
        <v>0.2104</v>
      </c>
      <c r="EW36" s="16">
        <v>0.2104</v>
      </c>
      <c r="EX36" s="16">
        <v>0.2104</v>
      </c>
      <c r="EY36" s="16">
        <v>0.2104</v>
      </c>
      <c r="EZ36" s="16">
        <v>0.2104</v>
      </c>
      <c r="FA36" s="16">
        <v>0.2104</v>
      </c>
      <c r="FB36" s="16">
        <v>0.2104</v>
      </c>
      <c r="FC36" s="16">
        <v>0.2104</v>
      </c>
      <c r="FD36" s="16">
        <v>0.2104</v>
      </c>
      <c r="FE36" s="16">
        <v>0.2104</v>
      </c>
      <c r="FF36" s="16">
        <v>0.2104</v>
      </c>
      <c r="FG36" s="16">
        <v>0.2104</v>
      </c>
      <c r="FH36" s="16">
        <v>0.2104</v>
      </c>
      <c r="FI36" s="16">
        <v>0.2104</v>
      </c>
      <c r="FJ36" s="16">
        <v>0.2104</v>
      </c>
      <c r="FK36" s="16">
        <v>0.2104</v>
      </c>
      <c r="FL36" s="16">
        <v>0.2104</v>
      </c>
      <c r="FM36" s="16">
        <v>0.2104</v>
      </c>
      <c r="FN36" s="16">
        <v>0.2104</v>
      </c>
      <c r="FO36" s="16">
        <v>0.2104</v>
      </c>
      <c r="FP36" s="16">
        <v>0.2104</v>
      </c>
      <c r="FQ36" s="16">
        <v>0.2104</v>
      </c>
      <c r="FR36" s="16">
        <v>0.2104</v>
      </c>
      <c r="FS36" s="16">
        <v>0.2104</v>
      </c>
      <c r="FT36" s="16">
        <v>0.2104</v>
      </c>
      <c r="FU36" s="16">
        <v>0.2104</v>
      </c>
      <c r="FV36" s="16">
        <v>0.2104</v>
      </c>
      <c r="FW36" s="16">
        <v>0.2104</v>
      </c>
      <c r="FX36" s="16">
        <v>0.2104</v>
      </c>
      <c r="FY36" s="16">
        <v>0.2104</v>
      </c>
      <c r="FZ36" s="16">
        <v>0.2104</v>
      </c>
      <c r="GA36" s="16">
        <v>0.2104</v>
      </c>
      <c r="GB36" s="16">
        <v>0.2104</v>
      </c>
      <c r="GC36" s="16">
        <v>0.2104</v>
      </c>
      <c r="GD36" s="16">
        <v>0.2104</v>
      </c>
      <c r="GE36" s="16">
        <v>0.2104</v>
      </c>
      <c r="GF36" s="16">
        <v>0.2104</v>
      </c>
      <c r="GG36" s="16">
        <v>0.2104</v>
      </c>
      <c r="GH36" s="16">
        <v>0.2104</v>
      </c>
      <c r="GI36" s="16">
        <v>0.2104</v>
      </c>
      <c r="GJ36" s="16">
        <v>0.2104</v>
      </c>
      <c r="GK36" s="16">
        <v>0.2104</v>
      </c>
      <c r="GL36" s="16">
        <v>0.2104</v>
      </c>
      <c r="GM36" s="16">
        <v>0.2104</v>
      </c>
      <c r="GN36" s="16">
        <v>0.2104</v>
      </c>
      <c r="GO36" s="16">
        <v>0.2104</v>
      </c>
      <c r="GP36" s="16">
        <v>0.2104</v>
      </c>
      <c r="GQ36" s="16">
        <v>0.2104</v>
      </c>
    </row>
    <row r="37" spans="1:199" x14ac:dyDescent="0.2">
      <c r="A37" s="16">
        <v>36</v>
      </c>
      <c r="B37" s="16">
        <v>1</v>
      </c>
      <c r="C37" s="16">
        <v>1</v>
      </c>
      <c r="D37" s="16">
        <v>1</v>
      </c>
      <c r="E37" s="16">
        <v>1</v>
      </c>
      <c r="F37" s="16">
        <v>0.98019999999999996</v>
      </c>
      <c r="G37" s="16">
        <v>1.0569999999999999</v>
      </c>
      <c r="H37" s="16">
        <v>1.0362</v>
      </c>
      <c r="I37" s="16">
        <v>0.97889999999999999</v>
      </c>
      <c r="J37" s="16">
        <v>0.9415</v>
      </c>
      <c r="K37" s="16">
        <v>0.9052</v>
      </c>
      <c r="L37" s="16">
        <v>0.87</v>
      </c>
      <c r="M37" s="16">
        <v>0.8528</v>
      </c>
      <c r="N37" s="16">
        <v>0.83599999999999997</v>
      </c>
      <c r="O37" s="16">
        <v>0.8196</v>
      </c>
      <c r="P37" s="16">
        <v>0.8034</v>
      </c>
      <c r="Q37" s="16">
        <v>0.78759999999999997</v>
      </c>
      <c r="R37" s="16">
        <v>0.77210000000000001</v>
      </c>
      <c r="S37" s="16">
        <v>0.75690000000000002</v>
      </c>
      <c r="T37" s="16">
        <v>0.74199999999999999</v>
      </c>
      <c r="U37" s="16">
        <v>0.72750000000000004</v>
      </c>
      <c r="V37" s="16">
        <v>0.71350000000000002</v>
      </c>
      <c r="W37" s="16">
        <v>0.70009999999999994</v>
      </c>
      <c r="X37" s="16">
        <v>0.6875</v>
      </c>
      <c r="Y37" s="16">
        <v>0.67549999999999999</v>
      </c>
      <c r="Z37" s="16">
        <v>0.6643</v>
      </c>
      <c r="AA37" s="16">
        <v>0.65369999999999995</v>
      </c>
      <c r="AB37" s="16">
        <v>0.64359999999999995</v>
      </c>
      <c r="AC37" s="16">
        <v>0.63390000000000002</v>
      </c>
      <c r="AD37" s="16">
        <v>0.62439999999999996</v>
      </c>
      <c r="AE37" s="16">
        <v>0.61499999999999999</v>
      </c>
      <c r="AF37" s="16">
        <v>0.60580000000000001</v>
      </c>
      <c r="AG37" s="16">
        <v>0.59670000000000001</v>
      </c>
      <c r="AH37" s="16">
        <v>0.58779999999999999</v>
      </c>
      <c r="AI37" s="16">
        <v>0.57899999999999996</v>
      </c>
      <c r="AJ37" s="16">
        <v>0.57030000000000003</v>
      </c>
      <c r="AK37" s="16">
        <v>0.56169999999999998</v>
      </c>
      <c r="AL37" s="16">
        <v>0.55330000000000001</v>
      </c>
      <c r="AM37" s="16">
        <v>0.54500000000000004</v>
      </c>
      <c r="AN37" s="16">
        <v>0.53680000000000005</v>
      </c>
      <c r="AO37" s="16">
        <v>0.52880000000000005</v>
      </c>
      <c r="AP37" s="16">
        <v>0.52080000000000004</v>
      </c>
      <c r="AQ37" s="16">
        <v>0.51300000000000001</v>
      </c>
      <c r="AR37" s="16">
        <v>0.50529999999999997</v>
      </c>
      <c r="AS37" s="16">
        <v>0.49780000000000002</v>
      </c>
      <c r="AT37" s="16">
        <v>0.49030000000000001</v>
      </c>
      <c r="AU37" s="16">
        <v>0.4829</v>
      </c>
      <c r="AV37" s="16">
        <v>0.47570000000000001</v>
      </c>
      <c r="AW37" s="16">
        <v>0.46860000000000002</v>
      </c>
      <c r="AX37" s="16">
        <v>0.46150000000000002</v>
      </c>
      <c r="AY37" s="16">
        <v>0.4546</v>
      </c>
      <c r="AZ37" s="16">
        <v>0.44779999999999998</v>
      </c>
      <c r="BA37" s="16">
        <v>0.44109999999999999</v>
      </c>
      <c r="BB37" s="16">
        <v>0.4345</v>
      </c>
      <c r="BC37" s="16">
        <v>0.42799999999999999</v>
      </c>
      <c r="BD37" s="16">
        <v>0.42149999999999999</v>
      </c>
      <c r="BE37" s="16">
        <v>0.41520000000000001</v>
      </c>
      <c r="BF37" s="16">
        <v>0.40899999999999997</v>
      </c>
      <c r="BG37" s="16">
        <v>0.40289999999999998</v>
      </c>
      <c r="BH37" s="16">
        <v>0.39679999999999999</v>
      </c>
      <c r="BI37" s="16">
        <v>0.39090000000000003</v>
      </c>
      <c r="BJ37" s="16">
        <v>0.38500000000000001</v>
      </c>
      <c r="BK37" s="16">
        <v>0.37919999999999998</v>
      </c>
      <c r="BL37" s="16">
        <v>0.3735</v>
      </c>
      <c r="BM37" s="16">
        <v>0.3679</v>
      </c>
      <c r="BN37" s="16">
        <v>0.3624</v>
      </c>
      <c r="BO37" s="16">
        <v>0.35699999999999998</v>
      </c>
      <c r="BP37" s="16">
        <v>0.35160000000000002</v>
      </c>
      <c r="BQ37" s="16">
        <v>0.34639999999999999</v>
      </c>
      <c r="BR37" s="16">
        <v>0.3412</v>
      </c>
      <c r="BS37" s="16">
        <v>0.33600000000000002</v>
      </c>
      <c r="BT37" s="16">
        <v>0.33100000000000002</v>
      </c>
      <c r="BU37" s="16">
        <v>0.32600000000000001</v>
      </c>
      <c r="BV37" s="16">
        <v>0.32119999999999999</v>
      </c>
      <c r="BW37" s="16">
        <v>0.31630000000000003</v>
      </c>
      <c r="BX37" s="16">
        <v>0.31159999999999999</v>
      </c>
      <c r="BY37" s="16">
        <v>0.30690000000000001</v>
      </c>
      <c r="BZ37" s="16">
        <v>0.30230000000000001</v>
      </c>
      <c r="CA37" s="16">
        <v>0.29780000000000001</v>
      </c>
      <c r="CB37" s="16">
        <v>0.29330000000000001</v>
      </c>
      <c r="CC37" s="16">
        <v>0.28889999999999999</v>
      </c>
      <c r="CD37" s="16">
        <v>0.28460000000000002</v>
      </c>
      <c r="CE37" s="16">
        <v>0.28029999999999999</v>
      </c>
      <c r="CF37" s="16">
        <v>0.27610000000000001</v>
      </c>
      <c r="CG37" s="16">
        <v>0.27200000000000002</v>
      </c>
      <c r="CH37" s="16">
        <v>0.26790000000000003</v>
      </c>
      <c r="CI37" s="16">
        <v>0.26390000000000002</v>
      </c>
      <c r="CJ37" s="16">
        <v>0.25990000000000002</v>
      </c>
      <c r="CK37" s="16">
        <v>0.25600000000000001</v>
      </c>
      <c r="CL37" s="16">
        <v>0.25219999999999998</v>
      </c>
      <c r="CM37" s="16">
        <v>0.24840000000000001</v>
      </c>
      <c r="CN37" s="16">
        <v>0.2447</v>
      </c>
      <c r="CO37" s="16">
        <v>0.24099999999999999</v>
      </c>
      <c r="CP37" s="16">
        <v>0.2374</v>
      </c>
      <c r="CQ37" s="16">
        <v>0.23380000000000001</v>
      </c>
      <c r="CR37" s="16">
        <v>0.2303</v>
      </c>
      <c r="CS37" s="16">
        <v>0.22689999999999999</v>
      </c>
      <c r="CT37" s="16">
        <v>0.2235</v>
      </c>
      <c r="CU37" s="16">
        <v>0.22009999999999999</v>
      </c>
      <c r="CV37" s="16">
        <v>0.21679999999999999</v>
      </c>
      <c r="CW37" s="16">
        <v>0.21360000000000001</v>
      </c>
      <c r="CX37" s="16">
        <v>0.2104</v>
      </c>
      <c r="CY37" s="16">
        <v>0.2104</v>
      </c>
      <c r="CZ37" s="16">
        <v>0.2104</v>
      </c>
      <c r="DA37" s="16">
        <v>0.2104</v>
      </c>
      <c r="DB37" s="16">
        <v>0.2104</v>
      </c>
      <c r="DC37" s="16">
        <v>0.2104</v>
      </c>
      <c r="DD37" s="16">
        <v>0.2104</v>
      </c>
      <c r="DE37" s="16">
        <v>0.2104</v>
      </c>
      <c r="DF37" s="16">
        <v>0.2104</v>
      </c>
      <c r="DG37" s="16">
        <v>0.2104</v>
      </c>
      <c r="DH37" s="16">
        <v>0.2104</v>
      </c>
      <c r="DI37" s="16">
        <v>0.2104</v>
      </c>
      <c r="DJ37" s="16">
        <v>0.2104</v>
      </c>
      <c r="DK37" s="16">
        <v>0.2104</v>
      </c>
      <c r="DL37" s="16">
        <v>0.2104</v>
      </c>
      <c r="DM37" s="16">
        <v>0.2104</v>
      </c>
      <c r="DN37" s="16">
        <v>0.2104</v>
      </c>
      <c r="DO37" s="16">
        <v>0.2104</v>
      </c>
      <c r="DP37" s="16">
        <v>0.2104</v>
      </c>
      <c r="DQ37" s="16">
        <v>0.2104</v>
      </c>
      <c r="DR37" s="16">
        <v>0.2104</v>
      </c>
      <c r="DS37" s="16">
        <v>0.2104</v>
      </c>
      <c r="DT37" s="16">
        <v>0.2104</v>
      </c>
      <c r="DU37" s="16">
        <v>0.2104</v>
      </c>
      <c r="DV37" s="16">
        <v>0.2104</v>
      </c>
      <c r="DW37" s="16">
        <v>0.2104</v>
      </c>
      <c r="DX37" s="16">
        <v>0.2104</v>
      </c>
      <c r="DY37" s="16">
        <v>0.2104</v>
      </c>
      <c r="DZ37" s="16">
        <v>0.2104</v>
      </c>
      <c r="EA37" s="16">
        <v>0.2104</v>
      </c>
      <c r="EB37" s="16">
        <v>0.2104</v>
      </c>
      <c r="EC37" s="16">
        <v>0.2104</v>
      </c>
      <c r="ED37" s="16">
        <v>0.2104</v>
      </c>
      <c r="EE37" s="16">
        <v>0.2104</v>
      </c>
      <c r="EF37" s="16">
        <v>0.2104</v>
      </c>
      <c r="EG37" s="16">
        <v>0.2104</v>
      </c>
      <c r="EH37" s="16">
        <v>0.2104</v>
      </c>
      <c r="EI37" s="16">
        <v>0.2104</v>
      </c>
      <c r="EJ37" s="16">
        <v>0.2104</v>
      </c>
      <c r="EK37" s="16">
        <v>0.2104</v>
      </c>
      <c r="EL37" s="16">
        <v>0.2104</v>
      </c>
      <c r="EM37" s="16">
        <v>0.2104</v>
      </c>
      <c r="EN37" s="16">
        <v>0.2104</v>
      </c>
      <c r="EO37" s="16">
        <v>0.2104</v>
      </c>
      <c r="EP37" s="16">
        <v>0.2104</v>
      </c>
      <c r="EQ37" s="16">
        <v>0.2104</v>
      </c>
      <c r="ER37" s="16">
        <v>0.2104</v>
      </c>
      <c r="ES37" s="16">
        <v>0.2104</v>
      </c>
      <c r="ET37" s="16">
        <v>0.2104</v>
      </c>
      <c r="EU37" s="16">
        <v>0.2104</v>
      </c>
      <c r="EV37" s="16">
        <v>0.2104</v>
      </c>
      <c r="EW37" s="16">
        <v>0.2104</v>
      </c>
      <c r="EX37" s="16">
        <v>0.2104</v>
      </c>
      <c r="EY37" s="16">
        <v>0.2104</v>
      </c>
      <c r="EZ37" s="16">
        <v>0.2104</v>
      </c>
      <c r="FA37" s="16">
        <v>0.2104</v>
      </c>
      <c r="FB37" s="16">
        <v>0.2104</v>
      </c>
      <c r="FC37" s="16">
        <v>0.2104</v>
      </c>
      <c r="FD37" s="16">
        <v>0.2104</v>
      </c>
      <c r="FE37" s="16">
        <v>0.2104</v>
      </c>
      <c r="FF37" s="16">
        <v>0.2104</v>
      </c>
      <c r="FG37" s="16">
        <v>0.2104</v>
      </c>
      <c r="FH37" s="16">
        <v>0.2104</v>
      </c>
      <c r="FI37" s="16">
        <v>0.2104</v>
      </c>
      <c r="FJ37" s="16">
        <v>0.2104</v>
      </c>
      <c r="FK37" s="16">
        <v>0.2104</v>
      </c>
      <c r="FL37" s="16">
        <v>0.2104</v>
      </c>
      <c r="FM37" s="16">
        <v>0.2104</v>
      </c>
      <c r="FN37" s="16">
        <v>0.2104</v>
      </c>
      <c r="FO37" s="16">
        <v>0.2104</v>
      </c>
      <c r="FP37" s="16">
        <v>0.2104</v>
      </c>
      <c r="FQ37" s="16">
        <v>0.2104</v>
      </c>
      <c r="FR37" s="16">
        <v>0.2104</v>
      </c>
      <c r="FS37" s="16">
        <v>0.2104</v>
      </c>
      <c r="FT37" s="16">
        <v>0.2104</v>
      </c>
      <c r="FU37" s="16">
        <v>0.2104</v>
      </c>
      <c r="FV37" s="16">
        <v>0.2104</v>
      </c>
      <c r="FW37" s="16">
        <v>0.2104</v>
      </c>
      <c r="FX37" s="16">
        <v>0.2104</v>
      </c>
      <c r="FY37" s="16">
        <v>0.2104</v>
      </c>
      <c r="FZ37" s="16">
        <v>0.2104</v>
      </c>
      <c r="GA37" s="16">
        <v>0.2104</v>
      </c>
      <c r="GB37" s="16">
        <v>0.2104</v>
      </c>
      <c r="GC37" s="16">
        <v>0.2104</v>
      </c>
      <c r="GD37" s="16">
        <v>0.2104</v>
      </c>
      <c r="GE37" s="16">
        <v>0.2104</v>
      </c>
      <c r="GF37" s="16">
        <v>0.2104</v>
      </c>
      <c r="GG37" s="16">
        <v>0.2104</v>
      </c>
      <c r="GH37" s="16">
        <v>0.2104</v>
      </c>
      <c r="GI37" s="16">
        <v>0.2104</v>
      </c>
      <c r="GJ37" s="16">
        <v>0.2104</v>
      </c>
      <c r="GK37" s="16">
        <v>0.2104</v>
      </c>
      <c r="GL37" s="16">
        <v>0.2104</v>
      </c>
      <c r="GM37" s="16">
        <v>0.2104</v>
      </c>
      <c r="GN37" s="16">
        <v>0.2104</v>
      </c>
      <c r="GO37" s="16">
        <v>0.2104</v>
      </c>
      <c r="GP37" s="16">
        <v>0.2104</v>
      </c>
      <c r="GQ37" s="16">
        <v>0.2104</v>
      </c>
    </row>
    <row r="38" spans="1:199" x14ac:dyDescent="0.2">
      <c r="A38" s="16">
        <v>37</v>
      </c>
      <c r="B38" s="16">
        <v>1</v>
      </c>
      <c r="C38" s="16">
        <v>1</v>
      </c>
      <c r="D38" s="16">
        <v>1</v>
      </c>
      <c r="E38" s="16">
        <v>1</v>
      </c>
      <c r="F38" s="16">
        <v>0.98019999999999996</v>
      </c>
      <c r="G38" s="16">
        <v>1.0569999999999999</v>
      </c>
      <c r="H38" s="16">
        <v>1.0362</v>
      </c>
      <c r="I38" s="16">
        <v>0.97889999999999999</v>
      </c>
      <c r="J38" s="16">
        <v>0.9415</v>
      </c>
      <c r="K38" s="16">
        <v>0.9052</v>
      </c>
      <c r="L38" s="16">
        <v>0.87</v>
      </c>
      <c r="M38" s="16">
        <v>0.8528</v>
      </c>
      <c r="N38" s="16">
        <v>0.83599999999999997</v>
      </c>
      <c r="O38" s="16">
        <v>0.8196</v>
      </c>
      <c r="P38" s="16">
        <v>0.8034</v>
      </c>
      <c r="Q38" s="16">
        <v>0.78759999999999997</v>
      </c>
      <c r="R38" s="16">
        <v>0.77210000000000001</v>
      </c>
      <c r="S38" s="16">
        <v>0.75690000000000002</v>
      </c>
      <c r="T38" s="16">
        <v>0.74199999999999999</v>
      </c>
      <c r="U38" s="16">
        <v>0.72750000000000004</v>
      </c>
      <c r="V38" s="16">
        <v>0.71350000000000002</v>
      </c>
      <c r="W38" s="16">
        <v>0.70009999999999994</v>
      </c>
      <c r="X38" s="16">
        <v>0.6875</v>
      </c>
      <c r="Y38" s="16">
        <v>0.67549999999999999</v>
      </c>
      <c r="Z38" s="16">
        <v>0.6643</v>
      </c>
      <c r="AA38" s="16">
        <v>0.65369999999999995</v>
      </c>
      <c r="AB38" s="16">
        <v>0.64359999999999995</v>
      </c>
      <c r="AC38" s="16">
        <v>0.63390000000000002</v>
      </c>
      <c r="AD38" s="16">
        <v>0.62439999999999996</v>
      </c>
      <c r="AE38" s="16">
        <v>0.61499999999999999</v>
      </c>
      <c r="AF38" s="16">
        <v>0.60580000000000001</v>
      </c>
      <c r="AG38" s="16">
        <v>0.59670000000000001</v>
      </c>
      <c r="AH38" s="16">
        <v>0.58779999999999999</v>
      </c>
      <c r="AI38" s="16">
        <v>0.57899999999999996</v>
      </c>
      <c r="AJ38" s="16">
        <v>0.57030000000000003</v>
      </c>
      <c r="AK38" s="16">
        <v>0.56169999999999998</v>
      </c>
      <c r="AL38" s="16">
        <v>0.55330000000000001</v>
      </c>
      <c r="AM38" s="16">
        <v>0.54500000000000004</v>
      </c>
      <c r="AN38" s="16">
        <v>0.53680000000000005</v>
      </c>
      <c r="AO38" s="16">
        <v>0.52880000000000005</v>
      </c>
      <c r="AP38" s="16">
        <v>0.52080000000000004</v>
      </c>
      <c r="AQ38" s="16">
        <v>0.51300000000000001</v>
      </c>
      <c r="AR38" s="16">
        <v>0.50529999999999997</v>
      </c>
      <c r="AS38" s="16">
        <v>0.49780000000000002</v>
      </c>
      <c r="AT38" s="16">
        <v>0.49030000000000001</v>
      </c>
      <c r="AU38" s="16">
        <v>0.4829</v>
      </c>
      <c r="AV38" s="16">
        <v>0.47570000000000001</v>
      </c>
      <c r="AW38" s="16">
        <v>0.46860000000000002</v>
      </c>
      <c r="AX38" s="16">
        <v>0.46150000000000002</v>
      </c>
      <c r="AY38" s="16">
        <v>0.4546</v>
      </c>
      <c r="AZ38" s="16">
        <v>0.44779999999999998</v>
      </c>
      <c r="BA38" s="16">
        <v>0.44109999999999999</v>
      </c>
      <c r="BB38" s="16">
        <v>0.4345</v>
      </c>
      <c r="BC38" s="16">
        <v>0.42799999999999999</v>
      </c>
      <c r="BD38" s="16">
        <v>0.42149999999999999</v>
      </c>
      <c r="BE38" s="16">
        <v>0.41520000000000001</v>
      </c>
      <c r="BF38" s="16">
        <v>0.40899999999999997</v>
      </c>
      <c r="BG38" s="16">
        <v>0.40289999999999998</v>
      </c>
      <c r="BH38" s="16">
        <v>0.39679999999999999</v>
      </c>
      <c r="BI38" s="16">
        <v>0.39090000000000003</v>
      </c>
      <c r="BJ38" s="16">
        <v>0.38500000000000001</v>
      </c>
      <c r="BK38" s="16">
        <v>0.37919999999999998</v>
      </c>
      <c r="BL38" s="16">
        <v>0.3735</v>
      </c>
      <c r="BM38" s="16">
        <v>0.3679</v>
      </c>
      <c r="BN38" s="16">
        <v>0.3624</v>
      </c>
      <c r="BO38" s="16">
        <v>0.35699999999999998</v>
      </c>
      <c r="BP38" s="16">
        <v>0.35160000000000002</v>
      </c>
      <c r="BQ38" s="16">
        <v>0.34639999999999999</v>
      </c>
      <c r="BR38" s="16">
        <v>0.3412</v>
      </c>
      <c r="BS38" s="16">
        <v>0.33600000000000002</v>
      </c>
      <c r="BT38" s="16">
        <v>0.33100000000000002</v>
      </c>
      <c r="BU38" s="16">
        <v>0.32600000000000001</v>
      </c>
      <c r="BV38" s="16">
        <v>0.32119999999999999</v>
      </c>
      <c r="BW38" s="16">
        <v>0.31630000000000003</v>
      </c>
      <c r="BX38" s="16">
        <v>0.31159999999999999</v>
      </c>
      <c r="BY38" s="16">
        <v>0.30690000000000001</v>
      </c>
      <c r="BZ38" s="16">
        <v>0.30230000000000001</v>
      </c>
      <c r="CA38" s="16">
        <v>0.29780000000000001</v>
      </c>
      <c r="CB38" s="16">
        <v>0.29330000000000001</v>
      </c>
      <c r="CC38" s="16">
        <v>0.28889999999999999</v>
      </c>
      <c r="CD38" s="16">
        <v>0.28460000000000002</v>
      </c>
      <c r="CE38" s="16">
        <v>0.28029999999999999</v>
      </c>
      <c r="CF38" s="16">
        <v>0.27610000000000001</v>
      </c>
      <c r="CG38" s="16">
        <v>0.27200000000000002</v>
      </c>
      <c r="CH38" s="16">
        <v>0.26790000000000003</v>
      </c>
      <c r="CI38" s="16">
        <v>0.26390000000000002</v>
      </c>
      <c r="CJ38" s="16">
        <v>0.25990000000000002</v>
      </c>
      <c r="CK38" s="16">
        <v>0.25600000000000001</v>
      </c>
      <c r="CL38" s="16">
        <v>0.25219999999999998</v>
      </c>
      <c r="CM38" s="16">
        <v>0.24840000000000001</v>
      </c>
      <c r="CN38" s="16">
        <v>0.2447</v>
      </c>
      <c r="CO38" s="16">
        <v>0.24099999999999999</v>
      </c>
      <c r="CP38" s="16">
        <v>0.2374</v>
      </c>
      <c r="CQ38" s="16">
        <v>0.23380000000000001</v>
      </c>
      <c r="CR38" s="16">
        <v>0.2303</v>
      </c>
      <c r="CS38" s="16">
        <v>0.22689999999999999</v>
      </c>
      <c r="CT38" s="16">
        <v>0.2235</v>
      </c>
      <c r="CU38" s="16">
        <v>0.22009999999999999</v>
      </c>
      <c r="CV38" s="16">
        <v>0.21679999999999999</v>
      </c>
      <c r="CW38" s="16">
        <v>0.21360000000000001</v>
      </c>
      <c r="CX38" s="16">
        <v>0.2104</v>
      </c>
      <c r="CY38" s="16">
        <v>0.2104</v>
      </c>
      <c r="CZ38" s="16">
        <v>0.2104</v>
      </c>
      <c r="DA38" s="16">
        <v>0.2104</v>
      </c>
      <c r="DB38" s="16">
        <v>0.2104</v>
      </c>
      <c r="DC38" s="16">
        <v>0.2104</v>
      </c>
      <c r="DD38" s="16">
        <v>0.2104</v>
      </c>
      <c r="DE38" s="16">
        <v>0.2104</v>
      </c>
      <c r="DF38" s="16">
        <v>0.2104</v>
      </c>
      <c r="DG38" s="16">
        <v>0.2104</v>
      </c>
      <c r="DH38" s="16">
        <v>0.2104</v>
      </c>
      <c r="DI38" s="16">
        <v>0.2104</v>
      </c>
      <c r="DJ38" s="16">
        <v>0.2104</v>
      </c>
      <c r="DK38" s="16">
        <v>0.2104</v>
      </c>
      <c r="DL38" s="16">
        <v>0.2104</v>
      </c>
      <c r="DM38" s="16">
        <v>0.2104</v>
      </c>
      <c r="DN38" s="16">
        <v>0.2104</v>
      </c>
      <c r="DO38" s="16">
        <v>0.2104</v>
      </c>
      <c r="DP38" s="16">
        <v>0.2104</v>
      </c>
      <c r="DQ38" s="16">
        <v>0.2104</v>
      </c>
      <c r="DR38" s="16">
        <v>0.2104</v>
      </c>
      <c r="DS38" s="16">
        <v>0.2104</v>
      </c>
      <c r="DT38" s="16">
        <v>0.2104</v>
      </c>
      <c r="DU38" s="16">
        <v>0.2104</v>
      </c>
      <c r="DV38" s="16">
        <v>0.2104</v>
      </c>
      <c r="DW38" s="16">
        <v>0.2104</v>
      </c>
      <c r="DX38" s="16">
        <v>0.2104</v>
      </c>
      <c r="DY38" s="16">
        <v>0.2104</v>
      </c>
      <c r="DZ38" s="16">
        <v>0.2104</v>
      </c>
      <c r="EA38" s="16">
        <v>0.2104</v>
      </c>
      <c r="EB38" s="16">
        <v>0.2104</v>
      </c>
      <c r="EC38" s="16">
        <v>0.2104</v>
      </c>
      <c r="ED38" s="16">
        <v>0.2104</v>
      </c>
      <c r="EE38" s="16">
        <v>0.2104</v>
      </c>
      <c r="EF38" s="16">
        <v>0.2104</v>
      </c>
      <c r="EG38" s="16">
        <v>0.2104</v>
      </c>
      <c r="EH38" s="16">
        <v>0.2104</v>
      </c>
      <c r="EI38" s="16">
        <v>0.2104</v>
      </c>
      <c r="EJ38" s="16">
        <v>0.2104</v>
      </c>
      <c r="EK38" s="16">
        <v>0.2104</v>
      </c>
      <c r="EL38" s="16">
        <v>0.2104</v>
      </c>
      <c r="EM38" s="16">
        <v>0.2104</v>
      </c>
      <c r="EN38" s="16">
        <v>0.2104</v>
      </c>
      <c r="EO38" s="16">
        <v>0.2104</v>
      </c>
      <c r="EP38" s="16">
        <v>0.2104</v>
      </c>
      <c r="EQ38" s="16">
        <v>0.2104</v>
      </c>
      <c r="ER38" s="16">
        <v>0.2104</v>
      </c>
      <c r="ES38" s="16">
        <v>0.2104</v>
      </c>
      <c r="ET38" s="16">
        <v>0.2104</v>
      </c>
      <c r="EU38" s="16">
        <v>0.2104</v>
      </c>
      <c r="EV38" s="16">
        <v>0.2104</v>
      </c>
      <c r="EW38" s="16">
        <v>0.2104</v>
      </c>
      <c r="EX38" s="16">
        <v>0.2104</v>
      </c>
      <c r="EY38" s="16">
        <v>0.2104</v>
      </c>
      <c r="EZ38" s="16">
        <v>0.2104</v>
      </c>
      <c r="FA38" s="16">
        <v>0.2104</v>
      </c>
      <c r="FB38" s="16">
        <v>0.2104</v>
      </c>
      <c r="FC38" s="16">
        <v>0.2104</v>
      </c>
      <c r="FD38" s="16">
        <v>0.2104</v>
      </c>
      <c r="FE38" s="16">
        <v>0.2104</v>
      </c>
      <c r="FF38" s="16">
        <v>0.2104</v>
      </c>
      <c r="FG38" s="16">
        <v>0.2104</v>
      </c>
      <c r="FH38" s="16">
        <v>0.2104</v>
      </c>
      <c r="FI38" s="16">
        <v>0.2104</v>
      </c>
      <c r="FJ38" s="16">
        <v>0.2104</v>
      </c>
      <c r="FK38" s="16">
        <v>0.2104</v>
      </c>
      <c r="FL38" s="16">
        <v>0.2104</v>
      </c>
      <c r="FM38" s="16">
        <v>0.2104</v>
      </c>
      <c r="FN38" s="16">
        <v>0.2104</v>
      </c>
      <c r="FO38" s="16">
        <v>0.2104</v>
      </c>
      <c r="FP38" s="16">
        <v>0.2104</v>
      </c>
      <c r="FQ38" s="16">
        <v>0.2104</v>
      </c>
      <c r="FR38" s="16">
        <v>0.2104</v>
      </c>
      <c r="FS38" s="16">
        <v>0.2104</v>
      </c>
      <c r="FT38" s="16">
        <v>0.2104</v>
      </c>
      <c r="FU38" s="16">
        <v>0.2104</v>
      </c>
      <c r="FV38" s="16">
        <v>0.2104</v>
      </c>
      <c r="FW38" s="16">
        <v>0.2104</v>
      </c>
      <c r="FX38" s="16">
        <v>0.2104</v>
      </c>
      <c r="FY38" s="16">
        <v>0.2104</v>
      </c>
      <c r="FZ38" s="16">
        <v>0.2104</v>
      </c>
      <c r="GA38" s="16">
        <v>0.2104</v>
      </c>
      <c r="GB38" s="16">
        <v>0.2104</v>
      </c>
      <c r="GC38" s="16">
        <v>0.2104</v>
      </c>
      <c r="GD38" s="16">
        <v>0.2104</v>
      </c>
      <c r="GE38" s="16">
        <v>0.2104</v>
      </c>
      <c r="GF38" s="16">
        <v>0.2104</v>
      </c>
      <c r="GG38" s="16">
        <v>0.2104</v>
      </c>
      <c r="GH38" s="16">
        <v>0.2104</v>
      </c>
      <c r="GI38" s="16">
        <v>0.2104</v>
      </c>
      <c r="GJ38" s="16">
        <v>0.2104</v>
      </c>
      <c r="GK38" s="16">
        <v>0.2104</v>
      </c>
      <c r="GL38" s="16">
        <v>0.2104</v>
      </c>
      <c r="GM38" s="16">
        <v>0.2104</v>
      </c>
      <c r="GN38" s="16">
        <v>0.2104</v>
      </c>
      <c r="GO38" s="16">
        <v>0.2104</v>
      </c>
      <c r="GP38" s="16">
        <v>0.2104</v>
      </c>
      <c r="GQ38" s="16">
        <v>0.2104</v>
      </c>
    </row>
    <row r="39" spans="1:199" x14ac:dyDescent="0.2">
      <c r="A39" s="16">
        <v>38</v>
      </c>
      <c r="B39" s="16">
        <v>1</v>
      </c>
      <c r="C39" s="16">
        <v>1</v>
      </c>
      <c r="D39" s="16">
        <v>1</v>
      </c>
      <c r="E39" s="16">
        <v>1</v>
      </c>
      <c r="F39" s="16">
        <v>0.98019999999999996</v>
      </c>
      <c r="G39" s="16">
        <v>1.0569999999999999</v>
      </c>
      <c r="H39" s="16">
        <v>1.0362</v>
      </c>
      <c r="I39" s="16">
        <v>0.97889999999999999</v>
      </c>
      <c r="J39" s="16">
        <v>0.9415</v>
      </c>
      <c r="K39" s="16">
        <v>0.9052</v>
      </c>
      <c r="L39" s="16">
        <v>0.87</v>
      </c>
      <c r="M39" s="16">
        <v>0.8528</v>
      </c>
      <c r="N39" s="16">
        <v>0.83599999999999997</v>
      </c>
      <c r="O39" s="16">
        <v>0.8196</v>
      </c>
      <c r="P39" s="16">
        <v>0.8034</v>
      </c>
      <c r="Q39" s="16">
        <v>0.78759999999999997</v>
      </c>
      <c r="R39" s="16">
        <v>0.77210000000000001</v>
      </c>
      <c r="S39" s="16">
        <v>0.75690000000000002</v>
      </c>
      <c r="T39" s="16">
        <v>0.74199999999999999</v>
      </c>
      <c r="U39" s="16">
        <v>0.72750000000000004</v>
      </c>
      <c r="V39" s="16">
        <v>0.71350000000000002</v>
      </c>
      <c r="W39" s="16">
        <v>0.70009999999999994</v>
      </c>
      <c r="X39" s="16">
        <v>0.6875</v>
      </c>
      <c r="Y39" s="16">
        <v>0.67549999999999999</v>
      </c>
      <c r="Z39" s="16">
        <v>0.6643</v>
      </c>
      <c r="AA39" s="16">
        <v>0.65369999999999995</v>
      </c>
      <c r="AB39" s="16">
        <v>0.64359999999999995</v>
      </c>
      <c r="AC39" s="16">
        <v>0.63390000000000002</v>
      </c>
      <c r="AD39" s="16">
        <v>0.62439999999999996</v>
      </c>
      <c r="AE39" s="16">
        <v>0.61499999999999999</v>
      </c>
      <c r="AF39" s="16">
        <v>0.60580000000000001</v>
      </c>
      <c r="AG39" s="16">
        <v>0.59670000000000001</v>
      </c>
      <c r="AH39" s="16">
        <v>0.58779999999999999</v>
      </c>
      <c r="AI39" s="16">
        <v>0.57899999999999996</v>
      </c>
      <c r="AJ39" s="16">
        <v>0.57030000000000003</v>
      </c>
      <c r="AK39" s="16">
        <v>0.56169999999999998</v>
      </c>
      <c r="AL39" s="16">
        <v>0.55330000000000001</v>
      </c>
      <c r="AM39" s="16">
        <v>0.54500000000000004</v>
      </c>
      <c r="AN39" s="16">
        <v>0.53680000000000005</v>
      </c>
      <c r="AO39" s="16">
        <v>0.52880000000000005</v>
      </c>
      <c r="AP39" s="16">
        <v>0.52080000000000004</v>
      </c>
      <c r="AQ39" s="16">
        <v>0.51300000000000001</v>
      </c>
      <c r="AR39" s="16">
        <v>0.50529999999999997</v>
      </c>
      <c r="AS39" s="16">
        <v>0.49780000000000002</v>
      </c>
      <c r="AT39" s="16">
        <v>0.49030000000000001</v>
      </c>
      <c r="AU39" s="16">
        <v>0.4829</v>
      </c>
      <c r="AV39" s="16">
        <v>0.47570000000000001</v>
      </c>
      <c r="AW39" s="16">
        <v>0.46860000000000002</v>
      </c>
      <c r="AX39" s="16">
        <v>0.46150000000000002</v>
      </c>
      <c r="AY39" s="16">
        <v>0.4546</v>
      </c>
      <c r="AZ39" s="16">
        <v>0.44779999999999998</v>
      </c>
      <c r="BA39" s="16">
        <v>0.44109999999999999</v>
      </c>
      <c r="BB39" s="16">
        <v>0.4345</v>
      </c>
      <c r="BC39" s="16">
        <v>0.42799999999999999</v>
      </c>
      <c r="BD39" s="16">
        <v>0.42149999999999999</v>
      </c>
      <c r="BE39" s="16">
        <v>0.41520000000000001</v>
      </c>
      <c r="BF39" s="16">
        <v>0.40899999999999997</v>
      </c>
      <c r="BG39" s="16">
        <v>0.40289999999999998</v>
      </c>
      <c r="BH39" s="16">
        <v>0.39679999999999999</v>
      </c>
      <c r="BI39" s="16">
        <v>0.39090000000000003</v>
      </c>
      <c r="BJ39" s="16">
        <v>0.38500000000000001</v>
      </c>
      <c r="BK39" s="16">
        <v>0.37919999999999998</v>
      </c>
      <c r="BL39" s="16">
        <v>0.3735</v>
      </c>
      <c r="BM39" s="16">
        <v>0.3679</v>
      </c>
      <c r="BN39" s="16">
        <v>0.3624</v>
      </c>
      <c r="BO39" s="16">
        <v>0.35699999999999998</v>
      </c>
      <c r="BP39" s="16">
        <v>0.35160000000000002</v>
      </c>
      <c r="BQ39" s="16">
        <v>0.34639999999999999</v>
      </c>
      <c r="BR39" s="16">
        <v>0.3412</v>
      </c>
      <c r="BS39" s="16">
        <v>0.33600000000000002</v>
      </c>
      <c r="BT39" s="16">
        <v>0.33100000000000002</v>
      </c>
      <c r="BU39" s="16">
        <v>0.32600000000000001</v>
      </c>
      <c r="BV39" s="16">
        <v>0.32119999999999999</v>
      </c>
      <c r="BW39" s="16">
        <v>0.31630000000000003</v>
      </c>
      <c r="BX39" s="16">
        <v>0.31159999999999999</v>
      </c>
      <c r="BY39" s="16">
        <v>0.30690000000000001</v>
      </c>
      <c r="BZ39" s="16">
        <v>0.30230000000000001</v>
      </c>
      <c r="CA39" s="16">
        <v>0.29780000000000001</v>
      </c>
      <c r="CB39" s="16">
        <v>0.29330000000000001</v>
      </c>
      <c r="CC39" s="16">
        <v>0.28889999999999999</v>
      </c>
      <c r="CD39" s="16">
        <v>0.28460000000000002</v>
      </c>
      <c r="CE39" s="16">
        <v>0.28029999999999999</v>
      </c>
      <c r="CF39" s="16">
        <v>0.27610000000000001</v>
      </c>
      <c r="CG39" s="16">
        <v>0.27200000000000002</v>
      </c>
      <c r="CH39" s="16">
        <v>0.26790000000000003</v>
      </c>
      <c r="CI39" s="16">
        <v>0.26390000000000002</v>
      </c>
      <c r="CJ39" s="16">
        <v>0.25990000000000002</v>
      </c>
      <c r="CK39" s="16">
        <v>0.25600000000000001</v>
      </c>
      <c r="CL39" s="16">
        <v>0.25219999999999998</v>
      </c>
      <c r="CM39" s="16">
        <v>0.24840000000000001</v>
      </c>
      <c r="CN39" s="16">
        <v>0.2447</v>
      </c>
      <c r="CO39" s="16">
        <v>0.24099999999999999</v>
      </c>
      <c r="CP39" s="16">
        <v>0.2374</v>
      </c>
      <c r="CQ39" s="16">
        <v>0.23380000000000001</v>
      </c>
      <c r="CR39" s="16">
        <v>0.2303</v>
      </c>
      <c r="CS39" s="16">
        <v>0.22689999999999999</v>
      </c>
      <c r="CT39" s="16">
        <v>0.2235</v>
      </c>
      <c r="CU39" s="16">
        <v>0.22009999999999999</v>
      </c>
      <c r="CV39" s="16">
        <v>0.21679999999999999</v>
      </c>
      <c r="CW39" s="16">
        <v>0.21360000000000001</v>
      </c>
      <c r="CX39" s="16">
        <v>0.2104</v>
      </c>
      <c r="CY39" s="16">
        <v>0.2104</v>
      </c>
      <c r="CZ39" s="16">
        <v>0.2104</v>
      </c>
      <c r="DA39" s="16">
        <v>0.2104</v>
      </c>
      <c r="DB39" s="16">
        <v>0.2104</v>
      </c>
      <c r="DC39" s="16">
        <v>0.2104</v>
      </c>
      <c r="DD39" s="16">
        <v>0.2104</v>
      </c>
      <c r="DE39" s="16">
        <v>0.2104</v>
      </c>
      <c r="DF39" s="16">
        <v>0.2104</v>
      </c>
      <c r="DG39" s="16">
        <v>0.2104</v>
      </c>
      <c r="DH39" s="16">
        <v>0.2104</v>
      </c>
      <c r="DI39" s="16">
        <v>0.2104</v>
      </c>
      <c r="DJ39" s="16">
        <v>0.2104</v>
      </c>
      <c r="DK39" s="16">
        <v>0.2104</v>
      </c>
      <c r="DL39" s="16">
        <v>0.2104</v>
      </c>
      <c r="DM39" s="16">
        <v>0.2104</v>
      </c>
      <c r="DN39" s="16">
        <v>0.2104</v>
      </c>
      <c r="DO39" s="16">
        <v>0.2104</v>
      </c>
      <c r="DP39" s="16">
        <v>0.2104</v>
      </c>
      <c r="DQ39" s="16">
        <v>0.2104</v>
      </c>
      <c r="DR39" s="16">
        <v>0.2104</v>
      </c>
      <c r="DS39" s="16">
        <v>0.2104</v>
      </c>
      <c r="DT39" s="16">
        <v>0.2104</v>
      </c>
      <c r="DU39" s="16">
        <v>0.2104</v>
      </c>
      <c r="DV39" s="16">
        <v>0.2104</v>
      </c>
      <c r="DW39" s="16">
        <v>0.2104</v>
      </c>
      <c r="DX39" s="16">
        <v>0.2104</v>
      </c>
      <c r="DY39" s="16">
        <v>0.2104</v>
      </c>
      <c r="DZ39" s="16">
        <v>0.2104</v>
      </c>
      <c r="EA39" s="16">
        <v>0.2104</v>
      </c>
      <c r="EB39" s="16">
        <v>0.2104</v>
      </c>
      <c r="EC39" s="16">
        <v>0.2104</v>
      </c>
      <c r="ED39" s="16">
        <v>0.2104</v>
      </c>
      <c r="EE39" s="16">
        <v>0.2104</v>
      </c>
      <c r="EF39" s="16">
        <v>0.2104</v>
      </c>
      <c r="EG39" s="16">
        <v>0.2104</v>
      </c>
      <c r="EH39" s="16">
        <v>0.2104</v>
      </c>
      <c r="EI39" s="16">
        <v>0.2104</v>
      </c>
      <c r="EJ39" s="16">
        <v>0.2104</v>
      </c>
      <c r="EK39" s="16">
        <v>0.2104</v>
      </c>
      <c r="EL39" s="16">
        <v>0.2104</v>
      </c>
      <c r="EM39" s="16">
        <v>0.2104</v>
      </c>
      <c r="EN39" s="16">
        <v>0.2104</v>
      </c>
      <c r="EO39" s="16">
        <v>0.2104</v>
      </c>
      <c r="EP39" s="16">
        <v>0.2104</v>
      </c>
      <c r="EQ39" s="16">
        <v>0.2104</v>
      </c>
      <c r="ER39" s="16">
        <v>0.2104</v>
      </c>
      <c r="ES39" s="16">
        <v>0.2104</v>
      </c>
      <c r="ET39" s="16">
        <v>0.2104</v>
      </c>
      <c r="EU39" s="16">
        <v>0.2104</v>
      </c>
      <c r="EV39" s="16">
        <v>0.2104</v>
      </c>
      <c r="EW39" s="16">
        <v>0.2104</v>
      </c>
      <c r="EX39" s="16">
        <v>0.2104</v>
      </c>
      <c r="EY39" s="16">
        <v>0.2104</v>
      </c>
      <c r="EZ39" s="16">
        <v>0.2104</v>
      </c>
      <c r="FA39" s="16">
        <v>0.2104</v>
      </c>
      <c r="FB39" s="16">
        <v>0.2104</v>
      </c>
      <c r="FC39" s="16">
        <v>0.2104</v>
      </c>
      <c r="FD39" s="16">
        <v>0.2104</v>
      </c>
      <c r="FE39" s="16">
        <v>0.2104</v>
      </c>
      <c r="FF39" s="16">
        <v>0.2104</v>
      </c>
      <c r="FG39" s="16">
        <v>0.2104</v>
      </c>
      <c r="FH39" s="16">
        <v>0.2104</v>
      </c>
      <c r="FI39" s="16">
        <v>0.2104</v>
      </c>
      <c r="FJ39" s="16">
        <v>0.2104</v>
      </c>
      <c r="FK39" s="16">
        <v>0.2104</v>
      </c>
      <c r="FL39" s="16">
        <v>0.2104</v>
      </c>
      <c r="FM39" s="16">
        <v>0.2104</v>
      </c>
      <c r="FN39" s="16">
        <v>0.2104</v>
      </c>
      <c r="FO39" s="16">
        <v>0.2104</v>
      </c>
      <c r="FP39" s="16">
        <v>0.2104</v>
      </c>
      <c r="FQ39" s="16">
        <v>0.2104</v>
      </c>
      <c r="FR39" s="16">
        <v>0.2104</v>
      </c>
      <c r="FS39" s="16">
        <v>0.2104</v>
      </c>
      <c r="FT39" s="16">
        <v>0.2104</v>
      </c>
      <c r="FU39" s="16">
        <v>0.2104</v>
      </c>
      <c r="FV39" s="16">
        <v>0.2104</v>
      </c>
      <c r="FW39" s="16">
        <v>0.2104</v>
      </c>
      <c r="FX39" s="16">
        <v>0.2104</v>
      </c>
      <c r="FY39" s="16">
        <v>0.2104</v>
      </c>
      <c r="FZ39" s="16">
        <v>0.2104</v>
      </c>
      <c r="GA39" s="16">
        <v>0.2104</v>
      </c>
      <c r="GB39" s="16">
        <v>0.2104</v>
      </c>
      <c r="GC39" s="16">
        <v>0.2104</v>
      </c>
      <c r="GD39" s="16">
        <v>0.2104</v>
      </c>
      <c r="GE39" s="16">
        <v>0.2104</v>
      </c>
      <c r="GF39" s="16">
        <v>0.2104</v>
      </c>
      <c r="GG39" s="16">
        <v>0.2104</v>
      </c>
      <c r="GH39" s="16">
        <v>0.2104</v>
      </c>
      <c r="GI39" s="16">
        <v>0.2104</v>
      </c>
      <c r="GJ39" s="16">
        <v>0.2104</v>
      </c>
      <c r="GK39" s="16">
        <v>0.2104</v>
      </c>
      <c r="GL39" s="16">
        <v>0.2104</v>
      </c>
      <c r="GM39" s="16">
        <v>0.2104</v>
      </c>
      <c r="GN39" s="16">
        <v>0.2104</v>
      </c>
      <c r="GO39" s="16">
        <v>0.2104</v>
      </c>
      <c r="GP39" s="16">
        <v>0.2104</v>
      </c>
      <c r="GQ39" s="16">
        <v>0.2104</v>
      </c>
    </row>
    <row r="40" spans="1:199" x14ac:dyDescent="0.2">
      <c r="A40" s="16">
        <v>39</v>
      </c>
      <c r="B40" s="16">
        <v>1</v>
      </c>
      <c r="C40" s="16">
        <v>1</v>
      </c>
      <c r="D40" s="16">
        <v>1</v>
      </c>
      <c r="E40" s="16">
        <v>1</v>
      </c>
      <c r="F40" s="16">
        <v>0.98019999999999996</v>
      </c>
      <c r="G40" s="16">
        <v>1.0569999999999999</v>
      </c>
      <c r="H40" s="16">
        <v>1.0362</v>
      </c>
      <c r="I40" s="16">
        <v>0.97889999999999999</v>
      </c>
      <c r="J40" s="16">
        <v>0.9415</v>
      </c>
      <c r="K40" s="16">
        <v>0.9052</v>
      </c>
      <c r="L40" s="16">
        <v>0.87</v>
      </c>
      <c r="M40" s="16">
        <v>0.8528</v>
      </c>
      <c r="N40" s="16">
        <v>0.83599999999999997</v>
      </c>
      <c r="O40" s="16">
        <v>0.8196</v>
      </c>
      <c r="P40" s="16">
        <v>0.8034</v>
      </c>
      <c r="Q40" s="16">
        <v>0.78759999999999997</v>
      </c>
      <c r="R40" s="16">
        <v>0.77210000000000001</v>
      </c>
      <c r="S40" s="16">
        <v>0.75690000000000002</v>
      </c>
      <c r="T40" s="16">
        <v>0.74199999999999999</v>
      </c>
      <c r="U40" s="16">
        <v>0.72750000000000004</v>
      </c>
      <c r="V40" s="16">
        <v>0.71350000000000002</v>
      </c>
      <c r="W40" s="16">
        <v>0.70009999999999994</v>
      </c>
      <c r="X40" s="16">
        <v>0.6875</v>
      </c>
      <c r="Y40" s="16">
        <v>0.67549999999999999</v>
      </c>
      <c r="Z40" s="16">
        <v>0.6643</v>
      </c>
      <c r="AA40" s="16">
        <v>0.65369999999999995</v>
      </c>
      <c r="AB40" s="16">
        <v>0.64359999999999995</v>
      </c>
      <c r="AC40" s="16">
        <v>0.63390000000000002</v>
      </c>
      <c r="AD40" s="16">
        <v>0.62439999999999996</v>
      </c>
      <c r="AE40" s="16">
        <v>0.61499999999999999</v>
      </c>
      <c r="AF40" s="16">
        <v>0.60580000000000001</v>
      </c>
      <c r="AG40" s="16">
        <v>0.59670000000000001</v>
      </c>
      <c r="AH40" s="16">
        <v>0.58779999999999999</v>
      </c>
      <c r="AI40" s="16">
        <v>0.57899999999999996</v>
      </c>
      <c r="AJ40" s="16">
        <v>0.57030000000000003</v>
      </c>
      <c r="AK40" s="16">
        <v>0.56169999999999998</v>
      </c>
      <c r="AL40" s="16">
        <v>0.55330000000000001</v>
      </c>
      <c r="AM40" s="16">
        <v>0.54500000000000004</v>
      </c>
      <c r="AN40" s="16">
        <v>0.53680000000000005</v>
      </c>
      <c r="AO40" s="16">
        <v>0.52880000000000005</v>
      </c>
      <c r="AP40" s="16">
        <v>0.52080000000000004</v>
      </c>
      <c r="AQ40" s="16">
        <v>0.51300000000000001</v>
      </c>
      <c r="AR40" s="16">
        <v>0.50529999999999997</v>
      </c>
      <c r="AS40" s="16">
        <v>0.49780000000000002</v>
      </c>
      <c r="AT40" s="16">
        <v>0.49030000000000001</v>
      </c>
      <c r="AU40" s="16">
        <v>0.4829</v>
      </c>
      <c r="AV40" s="16">
        <v>0.47570000000000001</v>
      </c>
      <c r="AW40" s="16">
        <v>0.46860000000000002</v>
      </c>
      <c r="AX40" s="16">
        <v>0.46150000000000002</v>
      </c>
      <c r="AY40" s="16">
        <v>0.4546</v>
      </c>
      <c r="AZ40" s="16">
        <v>0.44779999999999998</v>
      </c>
      <c r="BA40" s="16">
        <v>0.44109999999999999</v>
      </c>
      <c r="BB40" s="16">
        <v>0.4345</v>
      </c>
      <c r="BC40" s="16">
        <v>0.42799999999999999</v>
      </c>
      <c r="BD40" s="16">
        <v>0.42149999999999999</v>
      </c>
      <c r="BE40" s="16">
        <v>0.41520000000000001</v>
      </c>
      <c r="BF40" s="16">
        <v>0.40899999999999997</v>
      </c>
      <c r="BG40" s="16">
        <v>0.40289999999999998</v>
      </c>
      <c r="BH40" s="16">
        <v>0.39679999999999999</v>
      </c>
      <c r="BI40" s="16">
        <v>0.39090000000000003</v>
      </c>
      <c r="BJ40" s="16">
        <v>0.38500000000000001</v>
      </c>
      <c r="BK40" s="16">
        <v>0.37919999999999998</v>
      </c>
      <c r="BL40" s="16">
        <v>0.3735</v>
      </c>
      <c r="BM40" s="16">
        <v>0.3679</v>
      </c>
      <c r="BN40" s="16">
        <v>0.3624</v>
      </c>
      <c r="BO40" s="16">
        <v>0.35699999999999998</v>
      </c>
      <c r="BP40" s="16">
        <v>0.35160000000000002</v>
      </c>
      <c r="BQ40" s="16">
        <v>0.34639999999999999</v>
      </c>
      <c r="BR40" s="16">
        <v>0.3412</v>
      </c>
      <c r="BS40" s="16">
        <v>0.33600000000000002</v>
      </c>
      <c r="BT40" s="16">
        <v>0.33100000000000002</v>
      </c>
      <c r="BU40" s="16">
        <v>0.32600000000000001</v>
      </c>
      <c r="BV40" s="16">
        <v>0.32119999999999999</v>
      </c>
      <c r="BW40" s="16">
        <v>0.31630000000000003</v>
      </c>
      <c r="BX40" s="16">
        <v>0.31159999999999999</v>
      </c>
      <c r="BY40" s="16">
        <v>0.30690000000000001</v>
      </c>
      <c r="BZ40" s="16">
        <v>0.30230000000000001</v>
      </c>
      <c r="CA40" s="16">
        <v>0.29780000000000001</v>
      </c>
      <c r="CB40" s="16">
        <v>0.29330000000000001</v>
      </c>
      <c r="CC40" s="16">
        <v>0.28889999999999999</v>
      </c>
      <c r="CD40" s="16">
        <v>0.28460000000000002</v>
      </c>
      <c r="CE40" s="16">
        <v>0.28029999999999999</v>
      </c>
      <c r="CF40" s="16">
        <v>0.27610000000000001</v>
      </c>
      <c r="CG40" s="16">
        <v>0.27200000000000002</v>
      </c>
      <c r="CH40" s="16">
        <v>0.26790000000000003</v>
      </c>
      <c r="CI40" s="16">
        <v>0.26390000000000002</v>
      </c>
      <c r="CJ40" s="16">
        <v>0.25990000000000002</v>
      </c>
      <c r="CK40" s="16">
        <v>0.25600000000000001</v>
      </c>
      <c r="CL40" s="16">
        <v>0.25219999999999998</v>
      </c>
      <c r="CM40" s="16">
        <v>0.24840000000000001</v>
      </c>
      <c r="CN40" s="16">
        <v>0.2447</v>
      </c>
      <c r="CO40" s="16">
        <v>0.24099999999999999</v>
      </c>
      <c r="CP40" s="16">
        <v>0.2374</v>
      </c>
      <c r="CQ40" s="16">
        <v>0.23380000000000001</v>
      </c>
      <c r="CR40" s="16">
        <v>0.2303</v>
      </c>
      <c r="CS40" s="16">
        <v>0.22689999999999999</v>
      </c>
      <c r="CT40" s="16">
        <v>0.2235</v>
      </c>
      <c r="CU40" s="16">
        <v>0.22009999999999999</v>
      </c>
      <c r="CV40" s="16">
        <v>0.21679999999999999</v>
      </c>
      <c r="CW40" s="16">
        <v>0.21360000000000001</v>
      </c>
      <c r="CX40" s="16">
        <v>0.2104</v>
      </c>
      <c r="CY40" s="16">
        <v>0.2104</v>
      </c>
      <c r="CZ40" s="16">
        <v>0.2104</v>
      </c>
      <c r="DA40" s="16">
        <v>0.2104</v>
      </c>
      <c r="DB40" s="16">
        <v>0.2104</v>
      </c>
      <c r="DC40" s="16">
        <v>0.2104</v>
      </c>
      <c r="DD40" s="16">
        <v>0.2104</v>
      </c>
      <c r="DE40" s="16">
        <v>0.2104</v>
      </c>
      <c r="DF40" s="16">
        <v>0.2104</v>
      </c>
      <c r="DG40" s="16">
        <v>0.2104</v>
      </c>
      <c r="DH40" s="16">
        <v>0.2104</v>
      </c>
      <c r="DI40" s="16">
        <v>0.2104</v>
      </c>
      <c r="DJ40" s="16">
        <v>0.2104</v>
      </c>
      <c r="DK40" s="16">
        <v>0.2104</v>
      </c>
      <c r="DL40" s="16">
        <v>0.2104</v>
      </c>
      <c r="DM40" s="16">
        <v>0.2104</v>
      </c>
      <c r="DN40" s="16">
        <v>0.2104</v>
      </c>
      <c r="DO40" s="16">
        <v>0.2104</v>
      </c>
      <c r="DP40" s="16">
        <v>0.2104</v>
      </c>
      <c r="DQ40" s="16">
        <v>0.2104</v>
      </c>
      <c r="DR40" s="16">
        <v>0.2104</v>
      </c>
      <c r="DS40" s="16">
        <v>0.2104</v>
      </c>
      <c r="DT40" s="16">
        <v>0.2104</v>
      </c>
      <c r="DU40" s="16">
        <v>0.2104</v>
      </c>
      <c r="DV40" s="16">
        <v>0.2104</v>
      </c>
      <c r="DW40" s="16">
        <v>0.2104</v>
      </c>
      <c r="DX40" s="16">
        <v>0.2104</v>
      </c>
      <c r="DY40" s="16">
        <v>0.2104</v>
      </c>
      <c r="DZ40" s="16">
        <v>0.2104</v>
      </c>
      <c r="EA40" s="16">
        <v>0.2104</v>
      </c>
      <c r="EB40" s="16">
        <v>0.2104</v>
      </c>
      <c r="EC40" s="16">
        <v>0.2104</v>
      </c>
      <c r="ED40" s="16">
        <v>0.2104</v>
      </c>
      <c r="EE40" s="16">
        <v>0.2104</v>
      </c>
      <c r="EF40" s="16">
        <v>0.2104</v>
      </c>
      <c r="EG40" s="16">
        <v>0.2104</v>
      </c>
      <c r="EH40" s="16">
        <v>0.2104</v>
      </c>
      <c r="EI40" s="16">
        <v>0.2104</v>
      </c>
      <c r="EJ40" s="16">
        <v>0.2104</v>
      </c>
      <c r="EK40" s="16">
        <v>0.2104</v>
      </c>
      <c r="EL40" s="16">
        <v>0.2104</v>
      </c>
      <c r="EM40" s="16">
        <v>0.2104</v>
      </c>
      <c r="EN40" s="16">
        <v>0.2104</v>
      </c>
      <c r="EO40" s="16">
        <v>0.2104</v>
      </c>
      <c r="EP40" s="16">
        <v>0.2104</v>
      </c>
      <c r="EQ40" s="16">
        <v>0.2104</v>
      </c>
      <c r="ER40" s="16">
        <v>0.2104</v>
      </c>
      <c r="ES40" s="16">
        <v>0.2104</v>
      </c>
      <c r="ET40" s="16">
        <v>0.2104</v>
      </c>
      <c r="EU40" s="16">
        <v>0.2104</v>
      </c>
      <c r="EV40" s="16">
        <v>0.2104</v>
      </c>
      <c r="EW40" s="16">
        <v>0.2104</v>
      </c>
      <c r="EX40" s="16">
        <v>0.2104</v>
      </c>
      <c r="EY40" s="16">
        <v>0.2104</v>
      </c>
      <c r="EZ40" s="16">
        <v>0.2104</v>
      </c>
      <c r="FA40" s="16">
        <v>0.2104</v>
      </c>
      <c r="FB40" s="16">
        <v>0.2104</v>
      </c>
      <c r="FC40" s="16">
        <v>0.2104</v>
      </c>
      <c r="FD40" s="16">
        <v>0.2104</v>
      </c>
      <c r="FE40" s="16">
        <v>0.2104</v>
      </c>
      <c r="FF40" s="16">
        <v>0.2104</v>
      </c>
      <c r="FG40" s="16">
        <v>0.2104</v>
      </c>
      <c r="FH40" s="16">
        <v>0.2104</v>
      </c>
      <c r="FI40" s="16">
        <v>0.2104</v>
      </c>
      <c r="FJ40" s="16">
        <v>0.2104</v>
      </c>
      <c r="FK40" s="16">
        <v>0.2104</v>
      </c>
      <c r="FL40" s="16">
        <v>0.2104</v>
      </c>
      <c r="FM40" s="16">
        <v>0.2104</v>
      </c>
      <c r="FN40" s="16">
        <v>0.2104</v>
      </c>
      <c r="FO40" s="16">
        <v>0.2104</v>
      </c>
      <c r="FP40" s="16">
        <v>0.2104</v>
      </c>
      <c r="FQ40" s="16">
        <v>0.2104</v>
      </c>
      <c r="FR40" s="16">
        <v>0.2104</v>
      </c>
      <c r="FS40" s="16">
        <v>0.2104</v>
      </c>
      <c r="FT40" s="16">
        <v>0.2104</v>
      </c>
      <c r="FU40" s="16">
        <v>0.2104</v>
      </c>
      <c r="FV40" s="16">
        <v>0.2104</v>
      </c>
      <c r="FW40" s="16">
        <v>0.2104</v>
      </c>
      <c r="FX40" s="16">
        <v>0.2104</v>
      </c>
      <c r="FY40" s="16">
        <v>0.2104</v>
      </c>
      <c r="FZ40" s="16">
        <v>0.2104</v>
      </c>
      <c r="GA40" s="16">
        <v>0.2104</v>
      </c>
      <c r="GB40" s="16">
        <v>0.2104</v>
      </c>
      <c r="GC40" s="16">
        <v>0.2104</v>
      </c>
      <c r="GD40" s="16">
        <v>0.2104</v>
      </c>
      <c r="GE40" s="16">
        <v>0.2104</v>
      </c>
      <c r="GF40" s="16">
        <v>0.2104</v>
      </c>
      <c r="GG40" s="16">
        <v>0.2104</v>
      </c>
      <c r="GH40" s="16">
        <v>0.2104</v>
      </c>
      <c r="GI40" s="16">
        <v>0.2104</v>
      </c>
      <c r="GJ40" s="16">
        <v>0.2104</v>
      </c>
      <c r="GK40" s="16">
        <v>0.2104</v>
      </c>
      <c r="GL40" s="16">
        <v>0.2104</v>
      </c>
      <c r="GM40" s="16">
        <v>0.2104</v>
      </c>
      <c r="GN40" s="16">
        <v>0.2104</v>
      </c>
      <c r="GO40" s="16">
        <v>0.2104</v>
      </c>
      <c r="GP40" s="16">
        <v>0.2104</v>
      </c>
      <c r="GQ40" s="16">
        <v>0.2104</v>
      </c>
    </row>
    <row r="41" spans="1:199" x14ac:dyDescent="0.2">
      <c r="A41" s="16">
        <v>40</v>
      </c>
      <c r="B41" s="16">
        <v>1</v>
      </c>
      <c r="C41" s="16">
        <v>1</v>
      </c>
      <c r="D41" s="16">
        <v>1</v>
      </c>
      <c r="E41" s="16">
        <v>1</v>
      </c>
      <c r="F41" s="16">
        <v>0.98019999999999996</v>
      </c>
      <c r="G41" s="16">
        <v>1.0569999999999999</v>
      </c>
      <c r="H41" s="16">
        <v>1.0362</v>
      </c>
      <c r="I41" s="16">
        <v>0.97889999999999999</v>
      </c>
      <c r="J41" s="16">
        <v>0.9415</v>
      </c>
      <c r="K41" s="16">
        <v>0.9052</v>
      </c>
      <c r="L41" s="16">
        <v>0.87</v>
      </c>
      <c r="M41" s="16">
        <v>0.8528</v>
      </c>
      <c r="N41" s="16">
        <v>0.83599999999999997</v>
      </c>
      <c r="O41" s="16">
        <v>0.8196</v>
      </c>
      <c r="P41" s="16">
        <v>0.8034</v>
      </c>
      <c r="Q41" s="16">
        <v>0.78759999999999997</v>
      </c>
      <c r="R41" s="16">
        <v>0.77210000000000001</v>
      </c>
      <c r="S41" s="16">
        <v>0.75690000000000002</v>
      </c>
      <c r="T41" s="16">
        <v>0.74199999999999999</v>
      </c>
      <c r="U41" s="16">
        <v>0.72750000000000004</v>
      </c>
      <c r="V41" s="16">
        <v>0.71350000000000002</v>
      </c>
      <c r="W41" s="16">
        <v>0.70009999999999994</v>
      </c>
      <c r="X41" s="16">
        <v>0.6875</v>
      </c>
      <c r="Y41" s="16">
        <v>0.67549999999999999</v>
      </c>
      <c r="Z41" s="16">
        <v>0.6643</v>
      </c>
      <c r="AA41" s="16">
        <v>0.65369999999999995</v>
      </c>
      <c r="AB41" s="16">
        <v>0.64359999999999995</v>
      </c>
      <c r="AC41" s="16">
        <v>0.63390000000000002</v>
      </c>
      <c r="AD41" s="16">
        <v>0.62439999999999996</v>
      </c>
      <c r="AE41" s="16">
        <v>0.61499999999999999</v>
      </c>
      <c r="AF41" s="16">
        <v>0.60580000000000001</v>
      </c>
      <c r="AG41" s="16">
        <v>0.59670000000000001</v>
      </c>
      <c r="AH41" s="16">
        <v>0.58779999999999999</v>
      </c>
      <c r="AI41" s="16">
        <v>0.57899999999999996</v>
      </c>
      <c r="AJ41" s="16">
        <v>0.57030000000000003</v>
      </c>
      <c r="AK41" s="16">
        <v>0.56169999999999998</v>
      </c>
      <c r="AL41" s="16">
        <v>0.55330000000000001</v>
      </c>
      <c r="AM41" s="16">
        <v>0.54500000000000004</v>
      </c>
      <c r="AN41" s="16">
        <v>0.53680000000000005</v>
      </c>
      <c r="AO41" s="16">
        <v>0.52880000000000005</v>
      </c>
      <c r="AP41" s="16">
        <v>0.52080000000000004</v>
      </c>
      <c r="AQ41" s="16">
        <v>0.51300000000000001</v>
      </c>
      <c r="AR41" s="16">
        <v>0.50529999999999997</v>
      </c>
      <c r="AS41" s="16">
        <v>0.49780000000000002</v>
      </c>
      <c r="AT41" s="16">
        <v>0.49030000000000001</v>
      </c>
      <c r="AU41" s="16">
        <v>0.4829</v>
      </c>
      <c r="AV41" s="16">
        <v>0.47570000000000001</v>
      </c>
      <c r="AW41" s="16">
        <v>0.46860000000000002</v>
      </c>
      <c r="AX41" s="16">
        <v>0.46150000000000002</v>
      </c>
      <c r="AY41" s="16">
        <v>0.4546</v>
      </c>
      <c r="AZ41" s="16">
        <v>0.44779999999999998</v>
      </c>
      <c r="BA41" s="16">
        <v>0.44109999999999999</v>
      </c>
      <c r="BB41" s="16">
        <v>0.4345</v>
      </c>
      <c r="BC41" s="16">
        <v>0.42799999999999999</v>
      </c>
      <c r="BD41" s="16">
        <v>0.42149999999999999</v>
      </c>
      <c r="BE41" s="16">
        <v>0.41520000000000001</v>
      </c>
      <c r="BF41" s="16">
        <v>0.40899999999999997</v>
      </c>
      <c r="BG41" s="16">
        <v>0.40289999999999998</v>
      </c>
      <c r="BH41" s="16">
        <v>0.39679999999999999</v>
      </c>
      <c r="BI41" s="16">
        <v>0.39090000000000003</v>
      </c>
      <c r="BJ41" s="16">
        <v>0.38500000000000001</v>
      </c>
      <c r="BK41" s="16">
        <v>0.37919999999999998</v>
      </c>
      <c r="BL41" s="16">
        <v>0.3735</v>
      </c>
      <c r="BM41" s="16">
        <v>0.3679</v>
      </c>
      <c r="BN41" s="16">
        <v>0.3624</v>
      </c>
      <c r="BO41" s="16">
        <v>0.35699999999999998</v>
      </c>
      <c r="BP41" s="16">
        <v>0.35160000000000002</v>
      </c>
      <c r="BQ41" s="16">
        <v>0.34639999999999999</v>
      </c>
      <c r="BR41" s="16">
        <v>0.3412</v>
      </c>
      <c r="BS41" s="16">
        <v>0.33600000000000002</v>
      </c>
      <c r="BT41" s="16">
        <v>0.33100000000000002</v>
      </c>
      <c r="BU41" s="16">
        <v>0.32600000000000001</v>
      </c>
      <c r="BV41" s="16">
        <v>0.32119999999999999</v>
      </c>
      <c r="BW41" s="16">
        <v>0.31630000000000003</v>
      </c>
      <c r="BX41" s="16">
        <v>0.31159999999999999</v>
      </c>
      <c r="BY41" s="16">
        <v>0.30690000000000001</v>
      </c>
      <c r="BZ41" s="16">
        <v>0.30230000000000001</v>
      </c>
      <c r="CA41" s="16">
        <v>0.29780000000000001</v>
      </c>
      <c r="CB41" s="16">
        <v>0.29330000000000001</v>
      </c>
      <c r="CC41" s="16">
        <v>0.28889999999999999</v>
      </c>
      <c r="CD41" s="16">
        <v>0.28460000000000002</v>
      </c>
      <c r="CE41" s="16">
        <v>0.28029999999999999</v>
      </c>
      <c r="CF41" s="16">
        <v>0.27610000000000001</v>
      </c>
      <c r="CG41" s="16">
        <v>0.27200000000000002</v>
      </c>
      <c r="CH41" s="16">
        <v>0.26790000000000003</v>
      </c>
      <c r="CI41" s="16">
        <v>0.26390000000000002</v>
      </c>
      <c r="CJ41" s="16">
        <v>0.25990000000000002</v>
      </c>
      <c r="CK41" s="16">
        <v>0.25600000000000001</v>
      </c>
      <c r="CL41" s="16">
        <v>0.25219999999999998</v>
      </c>
      <c r="CM41" s="16">
        <v>0.24840000000000001</v>
      </c>
      <c r="CN41" s="16">
        <v>0.2447</v>
      </c>
      <c r="CO41" s="16">
        <v>0.24099999999999999</v>
      </c>
      <c r="CP41" s="16">
        <v>0.2374</v>
      </c>
      <c r="CQ41" s="16">
        <v>0.23380000000000001</v>
      </c>
      <c r="CR41" s="16">
        <v>0.2303</v>
      </c>
      <c r="CS41" s="16">
        <v>0.22689999999999999</v>
      </c>
      <c r="CT41" s="16">
        <v>0.2235</v>
      </c>
      <c r="CU41" s="16">
        <v>0.22009999999999999</v>
      </c>
      <c r="CV41" s="16">
        <v>0.21679999999999999</v>
      </c>
      <c r="CW41" s="16">
        <v>0.21360000000000001</v>
      </c>
      <c r="CX41" s="16">
        <v>0.2104</v>
      </c>
      <c r="CY41" s="16">
        <v>0.2104</v>
      </c>
      <c r="CZ41" s="16">
        <v>0.2104</v>
      </c>
      <c r="DA41" s="16">
        <v>0.2104</v>
      </c>
      <c r="DB41" s="16">
        <v>0.2104</v>
      </c>
      <c r="DC41" s="16">
        <v>0.2104</v>
      </c>
      <c r="DD41" s="16">
        <v>0.2104</v>
      </c>
      <c r="DE41" s="16">
        <v>0.2104</v>
      </c>
      <c r="DF41" s="16">
        <v>0.2104</v>
      </c>
      <c r="DG41" s="16">
        <v>0.2104</v>
      </c>
      <c r="DH41" s="16">
        <v>0.2104</v>
      </c>
      <c r="DI41" s="16">
        <v>0.2104</v>
      </c>
      <c r="DJ41" s="16">
        <v>0.2104</v>
      </c>
      <c r="DK41" s="16">
        <v>0.2104</v>
      </c>
      <c r="DL41" s="16">
        <v>0.2104</v>
      </c>
      <c r="DM41" s="16">
        <v>0.2104</v>
      </c>
      <c r="DN41" s="16">
        <v>0.2104</v>
      </c>
      <c r="DO41" s="16">
        <v>0.2104</v>
      </c>
      <c r="DP41" s="16">
        <v>0.2104</v>
      </c>
      <c r="DQ41" s="16">
        <v>0.2104</v>
      </c>
      <c r="DR41" s="16">
        <v>0.2104</v>
      </c>
      <c r="DS41" s="16">
        <v>0.2104</v>
      </c>
      <c r="DT41" s="16">
        <v>0.2104</v>
      </c>
      <c r="DU41" s="16">
        <v>0.2104</v>
      </c>
      <c r="DV41" s="16">
        <v>0.2104</v>
      </c>
      <c r="DW41" s="16">
        <v>0.2104</v>
      </c>
      <c r="DX41" s="16">
        <v>0.2104</v>
      </c>
      <c r="DY41" s="16">
        <v>0.2104</v>
      </c>
      <c r="DZ41" s="16">
        <v>0.2104</v>
      </c>
      <c r="EA41" s="16">
        <v>0.2104</v>
      </c>
      <c r="EB41" s="16">
        <v>0.2104</v>
      </c>
      <c r="EC41" s="16">
        <v>0.2104</v>
      </c>
      <c r="ED41" s="16">
        <v>0.2104</v>
      </c>
      <c r="EE41" s="16">
        <v>0.2104</v>
      </c>
      <c r="EF41" s="16">
        <v>0.2104</v>
      </c>
      <c r="EG41" s="16">
        <v>0.2104</v>
      </c>
      <c r="EH41" s="16">
        <v>0.2104</v>
      </c>
      <c r="EI41" s="16">
        <v>0.2104</v>
      </c>
      <c r="EJ41" s="16">
        <v>0.2104</v>
      </c>
      <c r="EK41" s="16">
        <v>0.2104</v>
      </c>
      <c r="EL41" s="16">
        <v>0.2104</v>
      </c>
      <c r="EM41" s="16">
        <v>0.2104</v>
      </c>
      <c r="EN41" s="16">
        <v>0.2104</v>
      </c>
      <c r="EO41" s="16">
        <v>0.2104</v>
      </c>
      <c r="EP41" s="16">
        <v>0.2104</v>
      </c>
      <c r="EQ41" s="16">
        <v>0.2104</v>
      </c>
      <c r="ER41" s="16">
        <v>0.2104</v>
      </c>
      <c r="ES41" s="16">
        <v>0.2104</v>
      </c>
      <c r="ET41" s="16">
        <v>0.2104</v>
      </c>
      <c r="EU41" s="16">
        <v>0.2104</v>
      </c>
      <c r="EV41" s="16">
        <v>0.2104</v>
      </c>
      <c r="EW41" s="16">
        <v>0.2104</v>
      </c>
      <c r="EX41" s="16">
        <v>0.2104</v>
      </c>
      <c r="EY41" s="16">
        <v>0.2104</v>
      </c>
      <c r="EZ41" s="16">
        <v>0.2104</v>
      </c>
      <c r="FA41" s="16">
        <v>0.2104</v>
      </c>
      <c r="FB41" s="16">
        <v>0.2104</v>
      </c>
      <c r="FC41" s="16">
        <v>0.2104</v>
      </c>
      <c r="FD41" s="16">
        <v>0.2104</v>
      </c>
      <c r="FE41" s="16">
        <v>0.2104</v>
      </c>
      <c r="FF41" s="16">
        <v>0.2104</v>
      </c>
      <c r="FG41" s="16">
        <v>0.2104</v>
      </c>
      <c r="FH41" s="16">
        <v>0.2104</v>
      </c>
      <c r="FI41" s="16">
        <v>0.2104</v>
      </c>
      <c r="FJ41" s="16">
        <v>0.2104</v>
      </c>
      <c r="FK41" s="16">
        <v>0.2104</v>
      </c>
      <c r="FL41" s="16">
        <v>0.2104</v>
      </c>
      <c r="FM41" s="16">
        <v>0.2104</v>
      </c>
      <c r="FN41" s="16">
        <v>0.2104</v>
      </c>
      <c r="FO41" s="16">
        <v>0.2104</v>
      </c>
      <c r="FP41" s="16">
        <v>0.2104</v>
      </c>
      <c r="FQ41" s="16">
        <v>0.2104</v>
      </c>
      <c r="FR41" s="16">
        <v>0.2104</v>
      </c>
      <c r="FS41" s="16">
        <v>0.2104</v>
      </c>
      <c r="FT41" s="16">
        <v>0.2104</v>
      </c>
      <c r="FU41" s="16">
        <v>0.2104</v>
      </c>
      <c r="FV41" s="16">
        <v>0.2104</v>
      </c>
      <c r="FW41" s="16">
        <v>0.2104</v>
      </c>
      <c r="FX41" s="16">
        <v>0.2104</v>
      </c>
      <c r="FY41" s="16">
        <v>0.2104</v>
      </c>
      <c r="FZ41" s="16">
        <v>0.2104</v>
      </c>
      <c r="GA41" s="16">
        <v>0.2104</v>
      </c>
      <c r="GB41" s="16">
        <v>0.2104</v>
      </c>
      <c r="GC41" s="16">
        <v>0.2104</v>
      </c>
      <c r="GD41" s="16">
        <v>0.2104</v>
      </c>
      <c r="GE41" s="16">
        <v>0.2104</v>
      </c>
      <c r="GF41" s="16">
        <v>0.2104</v>
      </c>
      <c r="GG41" s="16">
        <v>0.2104</v>
      </c>
      <c r="GH41" s="16">
        <v>0.2104</v>
      </c>
      <c r="GI41" s="16">
        <v>0.2104</v>
      </c>
      <c r="GJ41" s="16">
        <v>0.2104</v>
      </c>
      <c r="GK41" s="16">
        <v>0.2104</v>
      </c>
      <c r="GL41" s="16">
        <v>0.2104</v>
      </c>
      <c r="GM41" s="16">
        <v>0.2104</v>
      </c>
      <c r="GN41" s="16">
        <v>0.2104</v>
      </c>
      <c r="GO41" s="16">
        <v>0.2104</v>
      </c>
      <c r="GP41" s="16">
        <v>0.2104</v>
      </c>
      <c r="GQ41" s="16">
        <v>0.2104</v>
      </c>
    </row>
    <row r="42" spans="1:199" x14ac:dyDescent="0.2">
      <c r="A42" s="16">
        <v>41</v>
      </c>
      <c r="B42" s="16">
        <v>1</v>
      </c>
      <c r="C42" s="16">
        <v>1</v>
      </c>
      <c r="D42" s="16">
        <v>1</v>
      </c>
      <c r="E42" s="16">
        <v>1</v>
      </c>
      <c r="F42" s="16">
        <v>0.98109999999999997</v>
      </c>
      <c r="G42" s="16">
        <v>1.0579000000000001</v>
      </c>
      <c r="H42" s="16">
        <v>1.0370999999999999</v>
      </c>
      <c r="I42" s="16">
        <v>0.97970000000000002</v>
      </c>
      <c r="J42" s="16">
        <v>0.94230000000000003</v>
      </c>
      <c r="K42" s="16">
        <v>0.90600000000000003</v>
      </c>
      <c r="L42" s="16">
        <v>0.87070000000000003</v>
      </c>
      <c r="M42" s="16">
        <v>0.85360000000000003</v>
      </c>
      <c r="N42" s="16">
        <v>0.83679999999999999</v>
      </c>
      <c r="O42" s="16">
        <v>0.82030000000000003</v>
      </c>
      <c r="P42" s="16">
        <v>0.80410000000000004</v>
      </c>
      <c r="Q42" s="16">
        <v>0.7883</v>
      </c>
      <c r="R42" s="16">
        <v>0.77280000000000004</v>
      </c>
      <c r="S42" s="16">
        <v>0.75760000000000005</v>
      </c>
      <c r="T42" s="16">
        <v>0.74260000000000004</v>
      </c>
      <c r="U42" s="16">
        <v>0.72809999999999997</v>
      </c>
      <c r="V42" s="16">
        <v>0.71409999999999996</v>
      </c>
      <c r="W42" s="16">
        <v>0.70069999999999999</v>
      </c>
      <c r="X42" s="16">
        <v>0.68810000000000004</v>
      </c>
      <c r="Y42" s="16">
        <v>0.67610000000000003</v>
      </c>
      <c r="Z42" s="16">
        <v>0.66490000000000005</v>
      </c>
      <c r="AA42" s="16">
        <v>0.65429999999999999</v>
      </c>
      <c r="AB42" s="16">
        <v>0.64419999999999999</v>
      </c>
      <c r="AC42" s="16">
        <v>0.63439999999999996</v>
      </c>
      <c r="AD42" s="16">
        <v>0.62490000000000001</v>
      </c>
      <c r="AE42" s="16">
        <v>0.61560000000000004</v>
      </c>
      <c r="AF42" s="16">
        <v>0.60629999999999995</v>
      </c>
      <c r="AG42" s="16">
        <v>0.59719999999999995</v>
      </c>
      <c r="AH42" s="16">
        <v>0.58830000000000005</v>
      </c>
      <c r="AI42" s="16">
        <v>0.57950000000000002</v>
      </c>
      <c r="AJ42" s="16">
        <v>0.57079999999999997</v>
      </c>
      <c r="AK42" s="16">
        <v>0.56220000000000003</v>
      </c>
      <c r="AL42" s="16">
        <v>0.55379999999999996</v>
      </c>
      <c r="AM42" s="16">
        <v>0.54549999999999998</v>
      </c>
      <c r="AN42" s="16">
        <v>0.5373</v>
      </c>
      <c r="AO42" s="16">
        <v>0.5292</v>
      </c>
      <c r="AP42" s="16">
        <v>0.52129999999999999</v>
      </c>
      <c r="AQ42" s="16">
        <v>0.51349999999999996</v>
      </c>
      <c r="AR42" s="16">
        <v>0.50580000000000003</v>
      </c>
      <c r="AS42" s="16">
        <v>0.49819999999999998</v>
      </c>
      <c r="AT42" s="16">
        <v>0.49070000000000003</v>
      </c>
      <c r="AU42" s="16">
        <v>0.4834</v>
      </c>
      <c r="AV42" s="16">
        <v>0.47610000000000002</v>
      </c>
      <c r="AW42" s="16">
        <v>0.46899999999999997</v>
      </c>
      <c r="AX42" s="16">
        <v>0.46189999999999998</v>
      </c>
      <c r="AY42" s="16">
        <v>0.45500000000000002</v>
      </c>
      <c r="AZ42" s="16">
        <v>0.44819999999999999</v>
      </c>
      <c r="BA42" s="16">
        <v>0.4415</v>
      </c>
      <c r="BB42" s="16">
        <v>0.43490000000000001</v>
      </c>
      <c r="BC42" s="16">
        <v>0.42830000000000001</v>
      </c>
      <c r="BD42" s="16">
        <v>0.4219</v>
      </c>
      <c r="BE42" s="16">
        <v>0.41560000000000002</v>
      </c>
      <c r="BF42" s="16">
        <v>0.40939999999999999</v>
      </c>
      <c r="BG42" s="16">
        <v>0.4032</v>
      </c>
      <c r="BH42" s="16">
        <v>0.3972</v>
      </c>
      <c r="BI42" s="16">
        <v>0.39119999999999999</v>
      </c>
      <c r="BJ42" s="16">
        <v>0.38529999999999998</v>
      </c>
      <c r="BK42" s="16">
        <v>0.37959999999999999</v>
      </c>
      <c r="BL42" s="16">
        <v>0.37390000000000001</v>
      </c>
      <c r="BM42" s="16">
        <v>0.36830000000000002</v>
      </c>
      <c r="BN42" s="16">
        <v>0.36270000000000002</v>
      </c>
      <c r="BO42" s="16">
        <v>0.35730000000000001</v>
      </c>
      <c r="BP42" s="16">
        <v>0.35189999999999999</v>
      </c>
      <c r="BQ42" s="16">
        <v>0.34670000000000001</v>
      </c>
      <c r="BR42" s="16">
        <v>0.34150000000000003</v>
      </c>
      <c r="BS42" s="16">
        <v>0.33629999999999999</v>
      </c>
      <c r="BT42" s="16">
        <v>0.33129999999999998</v>
      </c>
      <c r="BU42" s="16">
        <v>0.32629999999999998</v>
      </c>
      <c r="BV42" s="16">
        <v>0.32140000000000002</v>
      </c>
      <c r="BW42" s="16">
        <v>0.31659999999999999</v>
      </c>
      <c r="BX42" s="16">
        <v>0.31190000000000001</v>
      </c>
      <c r="BY42" s="16">
        <v>0.30719999999999997</v>
      </c>
      <c r="BZ42" s="16">
        <v>0.30259999999999998</v>
      </c>
      <c r="CA42" s="16">
        <v>0.29799999999999999</v>
      </c>
      <c r="CB42" s="16">
        <v>0.29360000000000003</v>
      </c>
      <c r="CC42" s="16">
        <v>0.28920000000000001</v>
      </c>
      <c r="CD42" s="16">
        <v>0.2848</v>
      </c>
      <c r="CE42" s="16">
        <v>0.28060000000000002</v>
      </c>
      <c r="CF42" s="16">
        <v>0.27639999999999998</v>
      </c>
      <c r="CG42" s="16">
        <v>0.2722</v>
      </c>
      <c r="CH42" s="16">
        <v>0.2681</v>
      </c>
      <c r="CI42" s="16">
        <v>0.2641</v>
      </c>
      <c r="CJ42" s="16">
        <v>0.26019999999999999</v>
      </c>
      <c r="CK42" s="16">
        <v>0.25619999999999998</v>
      </c>
      <c r="CL42" s="16">
        <v>0.25240000000000001</v>
      </c>
      <c r="CM42" s="16">
        <v>0.24859999999999999</v>
      </c>
      <c r="CN42" s="16">
        <v>0.24490000000000001</v>
      </c>
      <c r="CO42" s="16">
        <v>0.2412</v>
      </c>
      <c r="CP42" s="16">
        <v>0.23760000000000001</v>
      </c>
      <c r="CQ42" s="16">
        <v>0.23400000000000001</v>
      </c>
      <c r="CR42" s="16">
        <v>0.23050000000000001</v>
      </c>
      <c r="CS42" s="16">
        <v>0.2271</v>
      </c>
      <c r="CT42" s="16">
        <v>0.22370000000000001</v>
      </c>
      <c r="CU42" s="16">
        <v>0.2203</v>
      </c>
      <c r="CV42" s="16">
        <v>0.217</v>
      </c>
      <c r="CW42" s="16">
        <v>0.21379999999999999</v>
      </c>
      <c r="CX42" s="16">
        <v>0.21049999999999999</v>
      </c>
      <c r="CY42" s="16">
        <v>0.21049999999999999</v>
      </c>
      <c r="CZ42" s="16">
        <v>0.21049999999999999</v>
      </c>
      <c r="DA42" s="16">
        <v>0.21049999999999999</v>
      </c>
      <c r="DB42" s="16">
        <v>0.21049999999999999</v>
      </c>
      <c r="DC42" s="16">
        <v>0.21049999999999999</v>
      </c>
      <c r="DD42" s="16">
        <v>0.21049999999999999</v>
      </c>
      <c r="DE42" s="16">
        <v>0.21049999999999999</v>
      </c>
      <c r="DF42" s="16">
        <v>0.21049999999999999</v>
      </c>
      <c r="DG42" s="16">
        <v>0.21049999999999999</v>
      </c>
      <c r="DH42" s="16">
        <v>0.21049999999999999</v>
      </c>
      <c r="DI42" s="16">
        <v>0.21049999999999999</v>
      </c>
      <c r="DJ42" s="16">
        <v>0.21049999999999999</v>
      </c>
      <c r="DK42" s="16">
        <v>0.21049999999999999</v>
      </c>
      <c r="DL42" s="16">
        <v>0.21049999999999999</v>
      </c>
      <c r="DM42" s="16">
        <v>0.21049999999999999</v>
      </c>
      <c r="DN42" s="16">
        <v>0.21049999999999999</v>
      </c>
      <c r="DO42" s="16">
        <v>0.21049999999999999</v>
      </c>
      <c r="DP42" s="16">
        <v>0.21049999999999999</v>
      </c>
      <c r="DQ42" s="16">
        <v>0.21049999999999999</v>
      </c>
      <c r="DR42" s="16">
        <v>0.21049999999999999</v>
      </c>
      <c r="DS42" s="16">
        <v>0.21049999999999999</v>
      </c>
      <c r="DT42" s="16">
        <v>0.21049999999999999</v>
      </c>
      <c r="DU42" s="16">
        <v>0.21049999999999999</v>
      </c>
      <c r="DV42" s="16">
        <v>0.21049999999999999</v>
      </c>
      <c r="DW42" s="16">
        <v>0.21049999999999999</v>
      </c>
      <c r="DX42" s="16">
        <v>0.21049999999999999</v>
      </c>
      <c r="DY42" s="16">
        <v>0.21049999999999999</v>
      </c>
      <c r="DZ42" s="16">
        <v>0.21049999999999999</v>
      </c>
      <c r="EA42" s="16">
        <v>0.21049999999999999</v>
      </c>
      <c r="EB42" s="16">
        <v>0.21049999999999999</v>
      </c>
      <c r="EC42" s="16">
        <v>0.21049999999999999</v>
      </c>
      <c r="ED42" s="16">
        <v>0.21049999999999999</v>
      </c>
      <c r="EE42" s="16">
        <v>0.21049999999999999</v>
      </c>
      <c r="EF42" s="16">
        <v>0.21049999999999999</v>
      </c>
      <c r="EG42" s="16">
        <v>0.21049999999999999</v>
      </c>
      <c r="EH42" s="16">
        <v>0.21049999999999999</v>
      </c>
      <c r="EI42" s="16">
        <v>0.21049999999999999</v>
      </c>
      <c r="EJ42" s="16">
        <v>0.21049999999999999</v>
      </c>
      <c r="EK42" s="16">
        <v>0.21049999999999999</v>
      </c>
      <c r="EL42" s="16">
        <v>0.21049999999999999</v>
      </c>
      <c r="EM42" s="16">
        <v>0.21049999999999999</v>
      </c>
      <c r="EN42" s="16">
        <v>0.21049999999999999</v>
      </c>
      <c r="EO42" s="16">
        <v>0.21049999999999999</v>
      </c>
      <c r="EP42" s="16">
        <v>0.21049999999999999</v>
      </c>
      <c r="EQ42" s="16">
        <v>0.21049999999999999</v>
      </c>
      <c r="ER42" s="16">
        <v>0.21049999999999999</v>
      </c>
      <c r="ES42" s="16">
        <v>0.21049999999999999</v>
      </c>
      <c r="ET42" s="16">
        <v>0.21049999999999999</v>
      </c>
      <c r="EU42" s="16">
        <v>0.21049999999999999</v>
      </c>
      <c r="EV42" s="16">
        <v>0.21049999999999999</v>
      </c>
      <c r="EW42" s="16">
        <v>0.21049999999999999</v>
      </c>
      <c r="EX42" s="16">
        <v>0.21049999999999999</v>
      </c>
      <c r="EY42" s="16">
        <v>0.21049999999999999</v>
      </c>
      <c r="EZ42" s="16">
        <v>0.21049999999999999</v>
      </c>
      <c r="FA42" s="16">
        <v>0.21049999999999999</v>
      </c>
      <c r="FB42" s="16">
        <v>0.21049999999999999</v>
      </c>
      <c r="FC42" s="16">
        <v>0.21049999999999999</v>
      </c>
      <c r="FD42" s="16">
        <v>0.21049999999999999</v>
      </c>
      <c r="FE42" s="16">
        <v>0.21049999999999999</v>
      </c>
      <c r="FF42" s="16">
        <v>0.21049999999999999</v>
      </c>
      <c r="FG42" s="16">
        <v>0.21049999999999999</v>
      </c>
      <c r="FH42" s="16">
        <v>0.21049999999999999</v>
      </c>
      <c r="FI42" s="16">
        <v>0.21049999999999999</v>
      </c>
      <c r="FJ42" s="16">
        <v>0.21049999999999999</v>
      </c>
      <c r="FK42" s="16">
        <v>0.21049999999999999</v>
      </c>
      <c r="FL42" s="16">
        <v>0.21049999999999999</v>
      </c>
      <c r="FM42" s="16">
        <v>0.21049999999999999</v>
      </c>
      <c r="FN42" s="16">
        <v>0.21049999999999999</v>
      </c>
      <c r="FO42" s="16">
        <v>0.21049999999999999</v>
      </c>
      <c r="FP42" s="16">
        <v>0.21049999999999999</v>
      </c>
      <c r="FQ42" s="16">
        <v>0.21049999999999999</v>
      </c>
      <c r="FR42" s="16">
        <v>0.21049999999999999</v>
      </c>
      <c r="FS42" s="16">
        <v>0.21049999999999999</v>
      </c>
      <c r="FT42" s="16">
        <v>0.21049999999999999</v>
      </c>
      <c r="FU42" s="16">
        <v>0.21049999999999999</v>
      </c>
      <c r="FV42" s="16">
        <v>0.21049999999999999</v>
      </c>
      <c r="FW42" s="16">
        <v>0.21049999999999999</v>
      </c>
      <c r="FX42" s="16">
        <v>0.21049999999999999</v>
      </c>
      <c r="FY42" s="16">
        <v>0.21049999999999999</v>
      </c>
      <c r="FZ42" s="16">
        <v>0.21049999999999999</v>
      </c>
      <c r="GA42" s="16">
        <v>0.21049999999999999</v>
      </c>
      <c r="GB42" s="16">
        <v>0.21049999999999999</v>
      </c>
      <c r="GC42" s="16">
        <v>0.21049999999999999</v>
      </c>
      <c r="GD42" s="16">
        <v>0.21049999999999999</v>
      </c>
      <c r="GE42" s="16">
        <v>0.21049999999999999</v>
      </c>
      <c r="GF42" s="16">
        <v>0.21049999999999999</v>
      </c>
      <c r="GG42" s="16">
        <v>0.21049999999999999</v>
      </c>
      <c r="GH42" s="16">
        <v>0.21049999999999999</v>
      </c>
      <c r="GI42" s="16">
        <v>0.21049999999999999</v>
      </c>
      <c r="GJ42" s="16">
        <v>0.21049999999999999</v>
      </c>
      <c r="GK42" s="16">
        <v>0.21049999999999999</v>
      </c>
      <c r="GL42" s="16">
        <v>0.21049999999999999</v>
      </c>
      <c r="GM42" s="16">
        <v>0.21049999999999999</v>
      </c>
      <c r="GN42" s="16">
        <v>0.21049999999999999</v>
      </c>
      <c r="GO42" s="16">
        <v>0.21049999999999999</v>
      </c>
      <c r="GP42" s="16">
        <v>0.21049999999999999</v>
      </c>
      <c r="GQ42" s="16">
        <v>0.21049999999999999</v>
      </c>
    </row>
    <row r="43" spans="1:199" x14ac:dyDescent="0.2">
      <c r="A43" s="16">
        <v>42</v>
      </c>
      <c r="B43" s="16">
        <v>1</v>
      </c>
      <c r="C43" s="16">
        <v>1</v>
      </c>
      <c r="D43" s="16">
        <v>1</v>
      </c>
      <c r="E43" s="16">
        <v>1</v>
      </c>
      <c r="F43" s="16">
        <v>0.98170000000000002</v>
      </c>
      <c r="G43" s="16">
        <v>1.0595000000000001</v>
      </c>
      <c r="H43" s="16">
        <v>1.0385</v>
      </c>
      <c r="I43" s="16">
        <v>0.98109999999999997</v>
      </c>
      <c r="J43" s="16">
        <v>0.94359999999999999</v>
      </c>
      <c r="K43" s="16">
        <v>0.90720000000000001</v>
      </c>
      <c r="L43" s="16">
        <v>0.87190000000000001</v>
      </c>
      <c r="M43" s="16">
        <v>0.8548</v>
      </c>
      <c r="N43" s="16">
        <v>0.83789999999999998</v>
      </c>
      <c r="O43" s="16">
        <v>0.82140000000000002</v>
      </c>
      <c r="P43" s="16">
        <v>0.80530000000000002</v>
      </c>
      <c r="Q43" s="16">
        <v>0.78939999999999999</v>
      </c>
      <c r="R43" s="16">
        <v>0.77390000000000003</v>
      </c>
      <c r="S43" s="16">
        <v>0.75860000000000005</v>
      </c>
      <c r="T43" s="16">
        <v>0.74370000000000003</v>
      </c>
      <c r="U43" s="16">
        <v>0.72909999999999997</v>
      </c>
      <c r="V43" s="16">
        <v>0.71509999999999996</v>
      </c>
      <c r="W43" s="16">
        <v>0.70169999999999999</v>
      </c>
      <c r="X43" s="16">
        <v>0.68899999999999995</v>
      </c>
      <c r="Y43" s="16">
        <v>0.67710000000000004</v>
      </c>
      <c r="Z43" s="16">
        <v>0.66579999999999995</v>
      </c>
      <c r="AA43" s="16">
        <v>0.6552</v>
      </c>
      <c r="AB43" s="16">
        <v>0.64510000000000001</v>
      </c>
      <c r="AC43" s="16">
        <v>0.63529999999999998</v>
      </c>
      <c r="AD43" s="16">
        <v>0.62580000000000002</v>
      </c>
      <c r="AE43" s="16">
        <v>0.61639999999999995</v>
      </c>
      <c r="AF43" s="16">
        <v>0.60719999999999996</v>
      </c>
      <c r="AG43" s="16">
        <v>0.59809999999999997</v>
      </c>
      <c r="AH43" s="16">
        <v>0.58909999999999996</v>
      </c>
      <c r="AI43" s="16">
        <v>0.58030000000000004</v>
      </c>
      <c r="AJ43" s="16">
        <v>0.5716</v>
      </c>
      <c r="AK43" s="16">
        <v>0.56299999999999994</v>
      </c>
      <c r="AL43" s="16">
        <v>0.55459999999999998</v>
      </c>
      <c r="AM43" s="16">
        <v>0.54630000000000001</v>
      </c>
      <c r="AN43" s="16">
        <v>0.53810000000000002</v>
      </c>
      <c r="AO43" s="16">
        <v>0.53</v>
      </c>
      <c r="AP43" s="16">
        <v>0.52210000000000001</v>
      </c>
      <c r="AQ43" s="16">
        <v>0.51419999999999999</v>
      </c>
      <c r="AR43" s="16">
        <v>0.50649999999999995</v>
      </c>
      <c r="AS43" s="16">
        <v>0.49890000000000001</v>
      </c>
      <c r="AT43" s="16">
        <v>0.4914</v>
      </c>
      <c r="AU43" s="16">
        <v>0.48409999999999997</v>
      </c>
      <c r="AV43" s="16">
        <v>0.4768</v>
      </c>
      <c r="AW43" s="16">
        <v>0.46970000000000001</v>
      </c>
      <c r="AX43" s="16">
        <v>0.46260000000000001</v>
      </c>
      <c r="AY43" s="16">
        <v>0.45569999999999999</v>
      </c>
      <c r="AZ43" s="16">
        <v>0.44879999999999998</v>
      </c>
      <c r="BA43" s="16">
        <v>0.44209999999999999</v>
      </c>
      <c r="BB43" s="16">
        <v>0.4355</v>
      </c>
      <c r="BC43" s="16">
        <v>0.42899999999999999</v>
      </c>
      <c r="BD43" s="16">
        <v>0.42249999999999999</v>
      </c>
      <c r="BE43" s="16">
        <v>0.41620000000000001</v>
      </c>
      <c r="BF43" s="16">
        <v>0.40989999999999999</v>
      </c>
      <c r="BG43" s="16">
        <v>0.40379999999999999</v>
      </c>
      <c r="BH43" s="16">
        <v>0.3977</v>
      </c>
      <c r="BI43" s="16">
        <v>0.39179999999999998</v>
      </c>
      <c r="BJ43" s="16">
        <v>0.38590000000000002</v>
      </c>
      <c r="BK43" s="16">
        <v>0.38009999999999999</v>
      </c>
      <c r="BL43" s="16">
        <v>0.37440000000000001</v>
      </c>
      <c r="BM43" s="16">
        <v>0.36880000000000002</v>
      </c>
      <c r="BN43" s="16">
        <v>0.36330000000000001</v>
      </c>
      <c r="BO43" s="16">
        <v>0.35780000000000001</v>
      </c>
      <c r="BP43" s="16">
        <v>0.35249999999999998</v>
      </c>
      <c r="BQ43" s="16">
        <v>0.34720000000000001</v>
      </c>
      <c r="BR43" s="16">
        <v>0.34200000000000003</v>
      </c>
      <c r="BS43" s="16">
        <v>0.33679999999999999</v>
      </c>
      <c r="BT43" s="16">
        <v>0.33179999999999998</v>
      </c>
      <c r="BU43" s="16">
        <v>0.32679999999999998</v>
      </c>
      <c r="BV43" s="16">
        <v>0.32190000000000002</v>
      </c>
      <c r="BW43" s="16">
        <v>0.31709999999999999</v>
      </c>
      <c r="BX43" s="16">
        <v>0.31230000000000002</v>
      </c>
      <c r="BY43" s="16">
        <v>0.30759999999999998</v>
      </c>
      <c r="BZ43" s="16">
        <v>0.30299999999999999</v>
      </c>
      <c r="CA43" s="16">
        <v>0.29849999999999999</v>
      </c>
      <c r="CB43" s="16">
        <v>0.29399999999999998</v>
      </c>
      <c r="CC43" s="16">
        <v>0.28960000000000002</v>
      </c>
      <c r="CD43" s="16">
        <v>0.2853</v>
      </c>
      <c r="CE43" s="16">
        <v>0.28100000000000003</v>
      </c>
      <c r="CF43" s="16">
        <v>0.27679999999999999</v>
      </c>
      <c r="CG43" s="16">
        <v>0.27260000000000001</v>
      </c>
      <c r="CH43" s="16">
        <v>0.26850000000000002</v>
      </c>
      <c r="CI43" s="16">
        <v>0.26450000000000001</v>
      </c>
      <c r="CJ43" s="16">
        <v>0.26050000000000001</v>
      </c>
      <c r="CK43" s="16">
        <v>0.25659999999999999</v>
      </c>
      <c r="CL43" s="16">
        <v>0.25280000000000002</v>
      </c>
      <c r="CM43" s="16">
        <v>0.249</v>
      </c>
      <c r="CN43" s="16">
        <v>0.24529999999999999</v>
      </c>
      <c r="CO43" s="16">
        <v>0.24160000000000001</v>
      </c>
      <c r="CP43" s="16">
        <v>0.2379</v>
      </c>
      <c r="CQ43" s="16">
        <v>0.2344</v>
      </c>
      <c r="CR43" s="16">
        <v>0.23089999999999999</v>
      </c>
      <c r="CS43" s="16">
        <v>0.22739999999999999</v>
      </c>
      <c r="CT43" s="16">
        <v>0.224</v>
      </c>
      <c r="CU43" s="16">
        <v>0.22059999999999999</v>
      </c>
      <c r="CV43" s="16">
        <v>0.21729999999999999</v>
      </c>
      <c r="CW43" s="16">
        <v>0.21410000000000001</v>
      </c>
      <c r="CX43" s="16">
        <v>0.2109</v>
      </c>
      <c r="CY43" s="16">
        <v>0.2109</v>
      </c>
      <c r="CZ43" s="16">
        <v>0.2109</v>
      </c>
      <c r="DA43" s="16">
        <v>0.2109</v>
      </c>
      <c r="DB43" s="16">
        <v>0.2109</v>
      </c>
      <c r="DC43" s="16">
        <v>0.2109</v>
      </c>
      <c r="DD43" s="16">
        <v>0.2109</v>
      </c>
      <c r="DE43" s="16">
        <v>0.2109</v>
      </c>
      <c r="DF43" s="16">
        <v>0.2109</v>
      </c>
      <c r="DG43" s="16">
        <v>0.2109</v>
      </c>
      <c r="DH43" s="16">
        <v>0.2109</v>
      </c>
      <c r="DI43" s="16">
        <v>0.2109</v>
      </c>
      <c r="DJ43" s="16">
        <v>0.2109</v>
      </c>
      <c r="DK43" s="16">
        <v>0.2109</v>
      </c>
      <c r="DL43" s="16">
        <v>0.2109</v>
      </c>
      <c r="DM43" s="16">
        <v>0.2109</v>
      </c>
      <c r="DN43" s="16">
        <v>0.2109</v>
      </c>
      <c r="DO43" s="16">
        <v>0.2109</v>
      </c>
      <c r="DP43" s="16">
        <v>0.2109</v>
      </c>
      <c r="DQ43" s="16">
        <v>0.2109</v>
      </c>
      <c r="DR43" s="16">
        <v>0.2109</v>
      </c>
      <c r="DS43" s="16">
        <v>0.2109</v>
      </c>
      <c r="DT43" s="16">
        <v>0.2109</v>
      </c>
      <c r="DU43" s="16">
        <v>0.2109</v>
      </c>
      <c r="DV43" s="16">
        <v>0.2109</v>
      </c>
      <c r="DW43" s="16">
        <v>0.2109</v>
      </c>
      <c r="DX43" s="16">
        <v>0.2109</v>
      </c>
      <c r="DY43" s="16">
        <v>0.2109</v>
      </c>
      <c r="DZ43" s="16">
        <v>0.2109</v>
      </c>
      <c r="EA43" s="16">
        <v>0.2109</v>
      </c>
      <c r="EB43" s="16">
        <v>0.2109</v>
      </c>
      <c r="EC43" s="16">
        <v>0.2109</v>
      </c>
      <c r="ED43" s="16">
        <v>0.2109</v>
      </c>
      <c r="EE43" s="16">
        <v>0.2109</v>
      </c>
      <c r="EF43" s="16">
        <v>0.2109</v>
      </c>
      <c r="EG43" s="16">
        <v>0.2109</v>
      </c>
      <c r="EH43" s="16">
        <v>0.2109</v>
      </c>
      <c r="EI43" s="16">
        <v>0.2109</v>
      </c>
      <c r="EJ43" s="16">
        <v>0.2109</v>
      </c>
      <c r="EK43" s="16">
        <v>0.2109</v>
      </c>
      <c r="EL43" s="16">
        <v>0.2109</v>
      </c>
      <c r="EM43" s="16">
        <v>0.2109</v>
      </c>
      <c r="EN43" s="16">
        <v>0.2109</v>
      </c>
      <c r="EO43" s="16">
        <v>0.2109</v>
      </c>
      <c r="EP43" s="16">
        <v>0.2109</v>
      </c>
      <c r="EQ43" s="16">
        <v>0.2109</v>
      </c>
      <c r="ER43" s="16">
        <v>0.2109</v>
      </c>
      <c r="ES43" s="16">
        <v>0.2109</v>
      </c>
      <c r="ET43" s="16">
        <v>0.2109</v>
      </c>
      <c r="EU43" s="16">
        <v>0.2109</v>
      </c>
      <c r="EV43" s="16">
        <v>0.2109</v>
      </c>
      <c r="EW43" s="16">
        <v>0.2109</v>
      </c>
      <c r="EX43" s="16">
        <v>0.2109</v>
      </c>
      <c r="EY43" s="16">
        <v>0.2109</v>
      </c>
      <c r="EZ43" s="16">
        <v>0.2109</v>
      </c>
      <c r="FA43" s="16">
        <v>0.2109</v>
      </c>
      <c r="FB43" s="16">
        <v>0.2109</v>
      </c>
      <c r="FC43" s="16">
        <v>0.2109</v>
      </c>
      <c r="FD43" s="16">
        <v>0.2109</v>
      </c>
      <c r="FE43" s="16">
        <v>0.2109</v>
      </c>
      <c r="FF43" s="16">
        <v>0.2109</v>
      </c>
      <c r="FG43" s="16">
        <v>0.2109</v>
      </c>
      <c r="FH43" s="16">
        <v>0.2109</v>
      </c>
      <c r="FI43" s="16">
        <v>0.2109</v>
      </c>
      <c r="FJ43" s="16">
        <v>0.2109</v>
      </c>
      <c r="FK43" s="16">
        <v>0.2109</v>
      </c>
      <c r="FL43" s="16">
        <v>0.2109</v>
      </c>
      <c r="FM43" s="16">
        <v>0.2109</v>
      </c>
      <c r="FN43" s="16">
        <v>0.2109</v>
      </c>
      <c r="FO43" s="16">
        <v>0.2109</v>
      </c>
      <c r="FP43" s="16">
        <v>0.2109</v>
      </c>
      <c r="FQ43" s="16">
        <v>0.2109</v>
      </c>
      <c r="FR43" s="16">
        <v>0.2109</v>
      </c>
      <c r="FS43" s="16">
        <v>0.2109</v>
      </c>
      <c r="FT43" s="16">
        <v>0.2109</v>
      </c>
      <c r="FU43" s="16">
        <v>0.2109</v>
      </c>
      <c r="FV43" s="16">
        <v>0.2109</v>
      </c>
      <c r="FW43" s="16">
        <v>0.2109</v>
      </c>
      <c r="FX43" s="16">
        <v>0.2109</v>
      </c>
      <c r="FY43" s="16">
        <v>0.2109</v>
      </c>
      <c r="FZ43" s="16">
        <v>0.2109</v>
      </c>
      <c r="GA43" s="16">
        <v>0.2109</v>
      </c>
      <c r="GB43" s="16">
        <v>0.2109</v>
      </c>
      <c r="GC43" s="16">
        <v>0.2109</v>
      </c>
      <c r="GD43" s="16">
        <v>0.2109</v>
      </c>
      <c r="GE43" s="16">
        <v>0.2109</v>
      </c>
      <c r="GF43" s="16">
        <v>0.2109</v>
      </c>
      <c r="GG43" s="16">
        <v>0.2109</v>
      </c>
      <c r="GH43" s="16">
        <v>0.2109</v>
      </c>
      <c r="GI43" s="16">
        <v>0.2109</v>
      </c>
      <c r="GJ43" s="16">
        <v>0.2109</v>
      </c>
      <c r="GK43" s="16">
        <v>0.2109</v>
      </c>
      <c r="GL43" s="16">
        <v>0.2109</v>
      </c>
      <c r="GM43" s="16">
        <v>0.2109</v>
      </c>
      <c r="GN43" s="16">
        <v>0.2109</v>
      </c>
      <c r="GO43" s="16">
        <v>0.2109</v>
      </c>
      <c r="GP43" s="16">
        <v>0.2109</v>
      </c>
      <c r="GQ43" s="16">
        <v>0.2109</v>
      </c>
    </row>
    <row r="44" spans="1:199" x14ac:dyDescent="0.2">
      <c r="A44" s="16">
        <v>43</v>
      </c>
      <c r="B44" s="16">
        <v>1</v>
      </c>
      <c r="C44" s="16">
        <v>1</v>
      </c>
      <c r="D44" s="16">
        <v>1</v>
      </c>
      <c r="E44" s="16">
        <v>1</v>
      </c>
      <c r="F44" s="16">
        <v>0.98199999999999998</v>
      </c>
      <c r="G44" s="16">
        <v>1.0604</v>
      </c>
      <c r="H44" s="16">
        <v>1.0402</v>
      </c>
      <c r="I44" s="16">
        <v>0.98260000000000003</v>
      </c>
      <c r="J44" s="16">
        <v>0.94510000000000005</v>
      </c>
      <c r="K44" s="16">
        <v>0.90869999999999995</v>
      </c>
      <c r="L44" s="16">
        <v>0.87329999999999997</v>
      </c>
      <c r="M44" s="16">
        <v>0.85609999999999997</v>
      </c>
      <c r="N44" s="16">
        <v>0.83930000000000005</v>
      </c>
      <c r="O44" s="16">
        <v>0.82269999999999999</v>
      </c>
      <c r="P44" s="16">
        <v>0.80649999999999999</v>
      </c>
      <c r="Q44" s="16">
        <v>0.79069999999999996</v>
      </c>
      <c r="R44" s="16">
        <v>0.77510000000000001</v>
      </c>
      <c r="S44" s="16">
        <v>0.75980000000000003</v>
      </c>
      <c r="T44" s="16">
        <v>0.74490000000000001</v>
      </c>
      <c r="U44" s="16">
        <v>0.73029999999999995</v>
      </c>
      <c r="V44" s="16">
        <v>0.71630000000000005</v>
      </c>
      <c r="W44" s="16">
        <v>0.70279999999999998</v>
      </c>
      <c r="X44" s="16">
        <v>0.69010000000000005</v>
      </c>
      <c r="Y44" s="16">
        <v>0.67820000000000003</v>
      </c>
      <c r="Z44" s="16">
        <v>0.66690000000000005</v>
      </c>
      <c r="AA44" s="16">
        <v>0.65629999999999999</v>
      </c>
      <c r="AB44" s="16">
        <v>0.64610000000000001</v>
      </c>
      <c r="AC44" s="16">
        <v>0.63639999999999997</v>
      </c>
      <c r="AD44" s="16">
        <v>0.62680000000000002</v>
      </c>
      <c r="AE44" s="16">
        <v>0.61739999999999995</v>
      </c>
      <c r="AF44" s="16">
        <v>0.60819999999999996</v>
      </c>
      <c r="AG44" s="16">
        <v>0.59899999999999998</v>
      </c>
      <c r="AH44" s="16">
        <v>0.59009999999999996</v>
      </c>
      <c r="AI44" s="16">
        <v>0.58120000000000005</v>
      </c>
      <c r="AJ44" s="16">
        <v>0.57250000000000001</v>
      </c>
      <c r="AK44" s="16">
        <v>0.56389999999999996</v>
      </c>
      <c r="AL44" s="16">
        <v>0.55549999999999999</v>
      </c>
      <c r="AM44" s="16">
        <v>0.54710000000000003</v>
      </c>
      <c r="AN44" s="16">
        <v>0.53890000000000005</v>
      </c>
      <c r="AO44" s="16">
        <v>0.53090000000000004</v>
      </c>
      <c r="AP44" s="16">
        <v>0.52290000000000003</v>
      </c>
      <c r="AQ44" s="16">
        <v>0.5151</v>
      </c>
      <c r="AR44" s="16">
        <v>0.50729999999999997</v>
      </c>
      <c r="AS44" s="16">
        <v>0.49969999999999998</v>
      </c>
      <c r="AT44" s="16">
        <v>0.49220000000000003</v>
      </c>
      <c r="AU44" s="16">
        <v>0.48480000000000001</v>
      </c>
      <c r="AV44" s="16">
        <v>0.47760000000000002</v>
      </c>
      <c r="AW44" s="16">
        <v>0.47039999999999998</v>
      </c>
      <c r="AX44" s="16">
        <v>0.46339999999999998</v>
      </c>
      <c r="AY44" s="16">
        <v>0.45639999999999997</v>
      </c>
      <c r="AZ44" s="16">
        <v>0.4496</v>
      </c>
      <c r="BA44" s="16">
        <v>0.44280000000000003</v>
      </c>
      <c r="BB44" s="16">
        <v>0.43619999999999998</v>
      </c>
      <c r="BC44" s="16">
        <v>0.42959999999999998</v>
      </c>
      <c r="BD44" s="16">
        <v>0.42320000000000002</v>
      </c>
      <c r="BE44" s="16">
        <v>0.41689999999999999</v>
      </c>
      <c r="BF44" s="16">
        <v>0.41060000000000002</v>
      </c>
      <c r="BG44" s="16">
        <v>0.40450000000000003</v>
      </c>
      <c r="BH44" s="16">
        <v>0.39839999999999998</v>
      </c>
      <c r="BI44" s="16">
        <v>0.39240000000000003</v>
      </c>
      <c r="BJ44" s="16">
        <v>0.38650000000000001</v>
      </c>
      <c r="BK44" s="16">
        <v>0.38069999999999998</v>
      </c>
      <c r="BL44" s="16">
        <v>0.375</v>
      </c>
      <c r="BM44" s="16">
        <v>0.36940000000000001</v>
      </c>
      <c r="BN44" s="16">
        <v>0.3639</v>
      </c>
      <c r="BO44" s="16">
        <v>0.3584</v>
      </c>
      <c r="BP44" s="16">
        <v>0.35299999999999998</v>
      </c>
      <c r="BQ44" s="16">
        <v>0.34770000000000001</v>
      </c>
      <c r="BR44" s="16">
        <v>0.34250000000000003</v>
      </c>
      <c r="BS44" s="16">
        <v>0.33739999999999998</v>
      </c>
      <c r="BT44" s="16">
        <v>0.33229999999999998</v>
      </c>
      <c r="BU44" s="16">
        <v>0.32729999999999998</v>
      </c>
      <c r="BV44" s="16">
        <v>0.32240000000000002</v>
      </c>
      <c r="BW44" s="16">
        <v>0.31759999999999999</v>
      </c>
      <c r="BX44" s="16">
        <v>0.31280000000000002</v>
      </c>
      <c r="BY44" s="16">
        <v>0.30809999999999998</v>
      </c>
      <c r="BZ44" s="16">
        <v>0.30349999999999999</v>
      </c>
      <c r="CA44" s="16">
        <v>0.29899999999999999</v>
      </c>
      <c r="CB44" s="16">
        <v>0.29449999999999998</v>
      </c>
      <c r="CC44" s="16">
        <v>0.29010000000000002</v>
      </c>
      <c r="CD44" s="16">
        <v>0.28570000000000001</v>
      </c>
      <c r="CE44" s="16">
        <v>0.28139999999999998</v>
      </c>
      <c r="CF44" s="16">
        <v>0.2772</v>
      </c>
      <c r="CG44" s="16">
        <v>0.27310000000000001</v>
      </c>
      <c r="CH44" s="16">
        <v>0.26900000000000002</v>
      </c>
      <c r="CI44" s="16">
        <v>0.26490000000000002</v>
      </c>
      <c r="CJ44" s="16">
        <v>0.26100000000000001</v>
      </c>
      <c r="CK44" s="16">
        <v>0.25700000000000001</v>
      </c>
      <c r="CL44" s="16">
        <v>0.25319999999999998</v>
      </c>
      <c r="CM44" s="16">
        <v>0.24940000000000001</v>
      </c>
      <c r="CN44" s="16">
        <v>0.24560000000000001</v>
      </c>
      <c r="CO44" s="16">
        <v>0.24199999999999999</v>
      </c>
      <c r="CP44" s="16">
        <v>0.23830000000000001</v>
      </c>
      <c r="CQ44" s="16">
        <v>0.23480000000000001</v>
      </c>
      <c r="CR44" s="16">
        <v>0.23119999999999999</v>
      </c>
      <c r="CS44" s="16">
        <v>0.2278</v>
      </c>
      <c r="CT44" s="16">
        <v>0.22439999999999999</v>
      </c>
      <c r="CU44" s="16">
        <v>0.221</v>
      </c>
      <c r="CV44" s="16">
        <v>0.2177</v>
      </c>
      <c r="CW44" s="16">
        <v>0.21440000000000001</v>
      </c>
      <c r="CX44" s="16">
        <v>0.2112</v>
      </c>
      <c r="CY44" s="16">
        <v>0.2112</v>
      </c>
      <c r="CZ44" s="16">
        <v>0.2112</v>
      </c>
      <c r="DA44" s="16">
        <v>0.2112</v>
      </c>
      <c r="DB44" s="16">
        <v>0.2112</v>
      </c>
      <c r="DC44" s="16">
        <v>0.2112</v>
      </c>
      <c r="DD44" s="16">
        <v>0.2112</v>
      </c>
      <c r="DE44" s="16">
        <v>0.2112</v>
      </c>
      <c r="DF44" s="16">
        <v>0.2112</v>
      </c>
      <c r="DG44" s="16">
        <v>0.2112</v>
      </c>
      <c r="DH44" s="16">
        <v>0.2112</v>
      </c>
      <c r="DI44" s="16">
        <v>0.2112</v>
      </c>
      <c r="DJ44" s="16">
        <v>0.2112</v>
      </c>
      <c r="DK44" s="16">
        <v>0.2112</v>
      </c>
      <c r="DL44" s="16">
        <v>0.2112</v>
      </c>
      <c r="DM44" s="16">
        <v>0.2112</v>
      </c>
      <c r="DN44" s="16">
        <v>0.2112</v>
      </c>
      <c r="DO44" s="16">
        <v>0.2112</v>
      </c>
      <c r="DP44" s="16">
        <v>0.2112</v>
      </c>
      <c r="DQ44" s="16">
        <v>0.2112</v>
      </c>
      <c r="DR44" s="16">
        <v>0.2112</v>
      </c>
      <c r="DS44" s="16">
        <v>0.2112</v>
      </c>
      <c r="DT44" s="16">
        <v>0.2112</v>
      </c>
      <c r="DU44" s="16">
        <v>0.2112</v>
      </c>
      <c r="DV44" s="16">
        <v>0.2112</v>
      </c>
      <c r="DW44" s="16">
        <v>0.2112</v>
      </c>
      <c r="DX44" s="16">
        <v>0.2112</v>
      </c>
      <c r="DY44" s="16">
        <v>0.2112</v>
      </c>
      <c r="DZ44" s="16">
        <v>0.2112</v>
      </c>
      <c r="EA44" s="16">
        <v>0.2112</v>
      </c>
      <c r="EB44" s="16">
        <v>0.2112</v>
      </c>
      <c r="EC44" s="16">
        <v>0.2112</v>
      </c>
      <c r="ED44" s="16">
        <v>0.2112</v>
      </c>
      <c r="EE44" s="16">
        <v>0.2112</v>
      </c>
      <c r="EF44" s="16">
        <v>0.2112</v>
      </c>
      <c r="EG44" s="16">
        <v>0.2112</v>
      </c>
      <c r="EH44" s="16">
        <v>0.2112</v>
      </c>
      <c r="EI44" s="16">
        <v>0.2112</v>
      </c>
      <c r="EJ44" s="16">
        <v>0.2112</v>
      </c>
      <c r="EK44" s="16">
        <v>0.2112</v>
      </c>
      <c r="EL44" s="16">
        <v>0.2112</v>
      </c>
      <c r="EM44" s="16">
        <v>0.2112</v>
      </c>
      <c r="EN44" s="16">
        <v>0.2112</v>
      </c>
      <c r="EO44" s="16">
        <v>0.2112</v>
      </c>
      <c r="EP44" s="16">
        <v>0.2112</v>
      </c>
      <c r="EQ44" s="16">
        <v>0.2112</v>
      </c>
      <c r="ER44" s="16">
        <v>0.2112</v>
      </c>
      <c r="ES44" s="16">
        <v>0.2112</v>
      </c>
      <c r="ET44" s="16">
        <v>0.2112</v>
      </c>
      <c r="EU44" s="16">
        <v>0.2112</v>
      </c>
      <c r="EV44" s="16">
        <v>0.2112</v>
      </c>
      <c r="EW44" s="16">
        <v>0.2112</v>
      </c>
      <c r="EX44" s="16">
        <v>0.2112</v>
      </c>
      <c r="EY44" s="16">
        <v>0.2112</v>
      </c>
      <c r="EZ44" s="16">
        <v>0.2112</v>
      </c>
      <c r="FA44" s="16">
        <v>0.2112</v>
      </c>
      <c r="FB44" s="16">
        <v>0.2112</v>
      </c>
      <c r="FC44" s="16">
        <v>0.2112</v>
      </c>
      <c r="FD44" s="16">
        <v>0.2112</v>
      </c>
      <c r="FE44" s="16">
        <v>0.2112</v>
      </c>
      <c r="FF44" s="16">
        <v>0.2112</v>
      </c>
      <c r="FG44" s="16">
        <v>0.2112</v>
      </c>
      <c r="FH44" s="16">
        <v>0.2112</v>
      </c>
      <c r="FI44" s="16">
        <v>0.2112</v>
      </c>
      <c r="FJ44" s="16">
        <v>0.2112</v>
      </c>
      <c r="FK44" s="16">
        <v>0.2112</v>
      </c>
      <c r="FL44" s="16">
        <v>0.2112</v>
      </c>
      <c r="FM44" s="16">
        <v>0.2112</v>
      </c>
      <c r="FN44" s="16">
        <v>0.2112</v>
      </c>
      <c r="FO44" s="16">
        <v>0.2112</v>
      </c>
      <c r="FP44" s="16">
        <v>0.2112</v>
      </c>
      <c r="FQ44" s="16">
        <v>0.2112</v>
      </c>
      <c r="FR44" s="16">
        <v>0.2112</v>
      </c>
      <c r="FS44" s="16">
        <v>0.2112</v>
      </c>
      <c r="FT44" s="16">
        <v>0.2112</v>
      </c>
      <c r="FU44" s="16">
        <v>0.2112</v>
      </c>
      <c r="FV44" s="16">
        <v>0.2112</v>
      </c>
      <c r="FW44" s="16">
        <v>0.2112</v>
      </c>
      <c r="FX44" s="16">
        <v>0.2112</v>
      </c>
      <c r="FY44" s="16">
        <v>0.2112</v>
      </c>
      <c r="FZ44" s="16">
        <v>0.2112</v>
      </c>
      <c r="GA44" s="16">
        <v>0.2112</v>
      </c>
      <c r="GB44" s="16">
        <v>0.2112</v>
      </c>
      <c r="GC44" s="16">
        <v>0.2112</v>
      </c>
      <c r="GD44" s="16">
        <v>0.2112</v>
      </c>
      <c r="GE44" s="16">
        <v>0.2112</v>
      </c>
      <c r="GF44" s="16">
        <v>0.2112</v>
      </c>
      <c r="GG44" s="16">
        <v>0.2112</v>
      </c>
      <c r="GH44" s="16">
        <v>0.2112</v>
      </c>
      <c r="GI44" s="16">
        <v>0.2112</v>
      </c>
      <c r="GJ44" s="16">
        <v>0.2112</v>
      </c>
      <c r="GK44" s="16">
        <v>0.2112</v>
      </c>
      <c r="GL44" s="16">
        <v>0.2112</v>
      </c>
      <c r="GM44" s="16">
        <v>0.2112</v>
      </c>
      <c r="GN44" s="16">
        <v>0.2112</v>
      </c>
      <c r="GO44" s="16">
        <v>0.2112</v>
      </c>
      <c r="GP44" s="16">
        <v>0.2112</v>
      </c>
      <c r="GQ44" s="16">
        <v>0.2112</v>
      </c>
    </row>
    <row r="45" spans="1:199" x14ac:dyDescent="0.2">
      <c r="A45" s="16">
        <v>44</v>
      </c>
      <c r="B45" s="16">
        <v>1</v>
      </c>
      <c r="C45" s="16">
        <v>1</v>
      </c>
      <c r="D45" s="16">
        <v>1</v>
      </c>
      <c r="E45" s="16">
        <v>1</v>
      </c>
      <c r="F45" s="16">
        <v>0.98180000000000001</v>
      </c>
      <c r="G45" s="16">
        <v>1.0604</v>
      </c>
      <c r="H45" s="16">
        <v>1.0408999999999999</v>
      </c>
      <c r="I45" s="16">
        <v>0.9839</v>
      </c>
      <c r="J45" s="16">
        <v>0.94630000000000003</v>
      </c>
      <c r="K45" s="16">
        <v>0.90980000000000005</v>
      </c>
      <c r="L45" s="16">
        <v>0.87439999999999996</v>
      </c>
      <c r="M45" s="16">
        <v>0.85719999999999996</v>
      </c>
      <c r="N45" s="16">
        <v>0.84040000000000004</v>
      </c>
      <c r="O45" s="16">
        <v>0.82379999999999998</v>
      </c>
      <c r="P45" s="16">
        <v>0.80759999999999998</v>
      </c>
      <c r="Q45" s="16">
        <v>0.79169999999999996</v>
      </c>
      <c r="R45" s="16">
        <v>0.77610000000000001</v>
      </c>
      <c r="S45" s="16">
        <v>0.76080000000000003</v>
      </c>
      <c r="T45" s="16">
        <v>0.74580000000000002</v>
      </c>
      <c r="U45" s="16">
        <v>0.73119999999999996</v>
      </c>
      <c r="V45" s="16">
        <v>0.71719999999999995</v>
      </c>
      <c r="W45" s="16">
        <v>0.70379999999999998</v>
      </c>
      <c r="X45" s="16">
        <v>0.69099999999999995</v>
      </c>
      <c r="Y45" s="16">
        <v>0.67910000000000004</v>
      </c>
      <c r="Z45" s="16">
        <v>0.66779999999999995</v>
      </c>
      <c r="AA45" s="16">
        <v>0.65710000000000002</v>
      </c>
      <c r="AB45" s="16">
        <v>0.64700000000000002</v>
      </c>
      <c r="AC45" s="16">
        <v>0.63719999999999999</v>
      </c>
      <c r="AD45" s="16">
        <v>0.62760000000000005</v>
      </c>
      <c r="AE45" s="16">
        <v>0.61819999999999997</v>
      </c>
      <c r="AF45" s="16">
        <v>0.60899999999999999</v>
      </c>
      <c r="AG45" s="16">
        <v>0.5998</v>
      </c>
      <c r="AH45" s="16">
        <v>0.59079999999999999</v>
      </c>
      <c r="AI45" s="16">
        <v>0.58199999999999996</v>
      </c>
      <c r="AJ45" s="16">
        <v>0.57320000000000004</v>
      </c>
      <c r="AK45" s="16">
        <v>0.56469999999999998</v>
      </c>
      <c r="AL45" s="16">
        <v>0.55620000000000003</v>
      </c>
      <c r="AM45" s="16">
        <v>0.54779999999999995</v>
      </c>
      <c r="AN45" s="16">
        <v>0.53959999999999997</v>
      </c>
      <c r="AO45" s="16">
        <v>0.53149999999999997</v>
      </c>
      <c r="AP45" s="16">
        <v>0.52359999999999995</v>
      </c>
      <c r="AQ45" s="16">
        <v>0.51570000000000005</v>
      </c>
      <c r="AR45" s="16">
        <v>0.50800000000000001</v>
      </c>
      <c r="AS45" s="16">
        <v>0.50039999999999996</v>
      </c>
      <c r="AT45" s="16">
        <v>0.4929</v>
      </c>
      <c r="AU45" s="16">
        <v>0.48549999999999999</v>
      </c>
      <c r="AV45" s="16">
        <v>0.47820000000000001</v>
      </c>
      <c r="AW45" s="16">
        <v>0.47099999999999997</v>
      </c>
      <c r="AX45" s="16">
        <v>0.46400000000000002</v>
      </c>
      <c r="AY45" s="16">
        <v>0.45700000000000002</v>
      </c>
      <c r="AZ45" s="16">
        <v>0.45019999999999999</v>
      </c>
      <c r="BA45" s="16">
        <v>0.44340000000000002</v>
      </c>
      <c r="BB45" s="16">
        <v>0.43680000000000002</v>
      </c>
      <c r="BC45" s="16">
        <v>0.43020000000000003</v>
      </c>
      <c r="BD45" s="16">
        <v>0.42380000000000001</v>
      </c>
      <c r="BE45" s="16">
        <v>0.41739999999999999</v>
      </c>
      <c r="BF45" s="16">
        <v>0.41110000000000002</v>
      </c>
      <c r="BG45" s="16">
        <v>0.40500000000000003</v>
      </c>
      <c r="BH45" s="16">
        <v>0.39889999999999998</v>
      </c>
      <c r="BI45" s="16">
        <v>0.39290000000000003</v>
      </c>
      <c r="BJ45" s="16">
        <v>0.38700000000000001</v>
      </c>
      <c r="BK45" s="16">
        <v>0.38119999999999998</v>
      </c>
      <c r="BL45" s="16">
        <v>0.3755</v>
      </c>
      <c r="BM45" s="16">
        <v>0.36990000000000001</v>
      </c>
      <c r="BN45" s="16">
        <v>0.36430000000000001</v>
      </c>
      <c r="BO45" s="16">
        <v>0.3589</v>
      </c>
      <c r="BP45" s="16">
        <v>0.35349999999999998</v>
      </c>
      <c r="BQ45" s="16">
        <v>0.34820000000000001</v>
      </c>
      <c r="BR45" s="16">
        <v>0.34300000000000003</v>
      </c>
      <c r="BS45" s="16">
        <v>0.33779999999999999</v>
      </c>
      <c r="BT45" s="16">
        <v>0.33279999999999998</v>
      </c>
      <c r="BU45" s="16">
        <v>0.32779999999999998</v>
      </c>
      <c r="BV45" s="16">
        <v>0.32290000000000002</v>
      </c>
      <c r="BW45" s="16">
        <v>0.318</v>
      </c>
      <c r="BX45" s="16">
        <v>0.31319999999999998</v>
      </c>
      <c r="BY45" s="16">
        <v>0.3085</v>
      </c>
      <c r="BZ45" s="16">
        <v>0.3039</v>
      </c>
      <c r="CA45" s="16">
        <v>0.2994</v>
      </c>
      <c r="CB45" s="16">
        <v>0.2949</v>
      </c>
      <c r="CC45" s="16">
        <v>0.29039999999999999</v>
      </c>
      <c r="CD45" s="16">
        <v>0.28610000000000002</v>
      </c>
      <c r="CE45" s="16">
        <v>0.28179999999999999</v>
      </c>
      <c r="CF45" s="16">
        <v>0.27760000000000001</v>
      </c>
      <c r="CG45" s="16">
        <v>0.27339999999999998</v>
      </c>
      <c r="CH45" s="16">
        <v>0.26929999999999998</v>
      </c>
      <c r="CI45" s="16">
        <v>0.26529999999999998</v>
      </c>
      <c r="CJ45" s="16">
        <v>0.26129999999999998</v>
      </c>
      <c r="CK45" s="16">
        <v>0.25740000000000002</v>
      </c>
      <c r="CL45" s="16">
        <v>0.2535</v>
      </c>
      <c r="CM45" s="16">
        <v>0.24970000000000001</v>
      </c>
      <c r="CN45" s="16">
        <v>0.246</v>
      </c>
      <c r="CO45" s="16">
        <v>0.24229999999999999</v>
      </c>
      <c r="CP45" s="16">
        <v>0.23860000000000001</v>
      </c>
      <c r="CQ45" s="16">
        <v>0.2351</v>
      </c>
      <c r="CR45" s="16">
        <v>0.23150000000000001</v>
      </c>
      <c r="CS45" s="16">
        <v>0.2281</v>
      </c>
      <c r="CT45" s="16">
        <v>0.22459999999999999</v>
      </c>
      <c r="CU45" s="16">
        <v>0.2213</v>
      </c>
      <c r="CV45" s="16">
        <v>0.218</v>
      </c>
      <c r="CW45" s="16">
        <v>0.2147</v>
      </c>
      <c r="CX45" s="16">
        <v>0.21149999999999999</v>
      </c>
      <c r="CY45" s="16">
        <v>0.21149999999999999</v>
      </c>
      <c r="CZ45" s="16">
        <v>0.21149999999999999</v>
      </c>
      <c r="DA45" s="16">
        <v>0.21149999999999999</v>
      </c>
      <c r="DB45" s="16">
        <v>0.21149999999999999</v>
      </c>
      <c r="DC45" s="16">
        <v>0.21149999999999999</v>
      </c>
      <c r="DD45" s="16">
        <v>0.21149999999999999</v>
      </c>
      <c r="DE45" s="16">
        <v>0.21149999999999999</v>
      </c>
      <c r="DF45" s="16">
        <v>0.21149999999999999</v>
      </c>
      <c r="DG45" s="16">
        <v>0.21149999999999999</v>
      </c>
      <c r="DH45" s="16">
        <v>0.21149999999999999</v>
      </c>
      <c r="DI45" s="16">
        <v>0.21149999999999999</v>
      </c>
      <c r="DJ45" s="16">
        <v>0.21149999999999999</v>
      </c>
      <c r="DK45" s="16">
        <v>0.21149999999999999</v>
      </c>
      <c r="DL45" s="16">
        <v>0.21149999999999999</v>
      </c>
      <c r="DM45" s="16">
        <v>0.21149999999999999</v>
      </c>
      <c r="DN45" s="16">
        <v>0.21149999999999999</v>
      </c>
      <c r="DO45" s="16">
        <v>0.21149999999999999</v>
      </c>
      <c r="DP45" s="16">
        <v>0.21149999999999999</v>
      </c>
      <c r="DQ45" s="16">
        <v>0.21149999999999999</v>
      </c>
      <c r="DR45" s="16">
        <v>0.21149999999999999</v>
      </c>
      <c r="DS45" s="16">
        <v>0.21149999999999999</v>
      </c>
      <c r="DT45" s="16">
        <v>0.21149999999999999</v>
      </c>
      <c r="DU45" s="16">
        <v>0.21149999999999999</v>
      </c>
      <c r="DV45" s="16">
        <v>0.21149999999999999</v>
      </c>
      <c r="DW45" s="16">
        <v>0.21149999999999999</v>
      </c>
      <c r="DX45" s="16">
        <v>0.21149999999999999</v>
      </c>
      <c r="DY45" s="16">
        <v>0.21149999999999999</v>
      </c>
      <c r="DZ45" s="16">
        <v>0.21149999999999999</v>
      </c>
      <c r="EA45" s="16">
        <v>0.21149999999999999</v>
      </c>
      <c r="EB45" s="16">
        <v>0.21149999999999999</v>
      </c>
      <c r="EC45" s="16">
        <v>0.21149999999999999</v>
      </c>
      <c r="ED45" s="16">
        <v>0.21149999999999999</v>
      </c>
      <c r="EE45" s="16">
        <v>0.21149999999999999</v>
      </c>
      <c r="EF45" s="16">
        <v>0.21149999999999999</v>
      </c>
      <c r="EG45" s="16">
        <v>0.21149999999999999</v>
      </c>
      <c r="EH45" s="16">
        <v>0.21149999999999999</v>
      </c>
      <c r="EI45" s="16">
        <v>0.21149999999999999</v>
      </c>
      <c r="EJ45" s="16">
        <v>0.21149999999999999</v>
      </c>
      <c r="EK45" s="16">
        <v>0.21149999999999999</v>
      </c>
      <c r="EL45" s="16">
        <v>0.21149999999999999</v>
      </c>
      <c r="EM45" s="16">
        <v>0.21149999999999999</v>
      </c>
      <c r="EN45" s="16">
        <v>0.21149999999999999</v>
      </c>
      <c r="EO45" s="16">
        <v>0.21149999999999999</v>
      </c>
      <c r="EP45" s="16">
        <v>0.21149999999999999</v>
      </c>
      <c r="EQ45" s="16">
        <v>0.21149999999999999</v>
      </c>
      <c r="ER45" s="16">
        <v>0.21149999999999999</v>
      </c>
      <c r="ES45" s="16">
        <v>0.21149999999999999</v>
      </c>
      <c r="ET45" s="16">
        <v>0.21149999999999999</v>
      </c>
      <c r="EU45" s="16">
        <v>0.21149999999999999</v>
      </c>
      <c r="EV45" s="16">
        <v>0.21149999999999999</v>
      </c>
      <c r="EW45" s="16">
        <v>0.21149999999999999</v>
      </c>
      <c r="EX45" s="16">
        <v>0.21149999999999999</v>
      </c>
      <c r="EY45" s="16">
        <v>0.21149999999999999</v>
      </c>
      <c r="EZ45" s="16">
        <v>0.21149999999999999</v>
      </c>
      <c r="FA45" s="16">
        <v>0.21149999999999999</v>
      </c>
      <c r="FB45" s="16">
        <v>0.21149999999999999</v>
      </c>
      <c r="FC45" s="16">
        <v>0.21149999999999999</v>
      </c>
      <c r="FD45" s="16">
        <v>0.21149999999999999</v>
      </c>
      <c r="FE45" s="16">
        <v>0.21149999999999999</v>
      </c>
      <c r="FF45" s="16">
        <v>0.21149999999999999</v>
      </c>
      <c r="FG45" s="16">
        <v>0.21149999999999999</v>
      </c>
      <c r="FH45" s="16">
        <v>0.21149999999999999</v>
      </c>
      <c r="FI45" s="16">
        <v>0.21149999999999999</v>
      </c>
      <c r="FJ45" s="16">
        <v>0.21149999999999999</v>
      </c>
      <c r="FK45" s="16">
        <v>0.21149999999999999</v>
      </c>
      <c r="FL45" s="16">
        <v>0.21149999999999999</v>
      </c>
      <c r="FM45" s="16">
        <v>0.21149999999999999</v>
      </c>
      <c r="FN45" s="16">
        <v>0.21149999999999999</v>
      </c>
      <c r="FO45" s="16">
        <v>0.21149999999999999</v>
      </c>
      <c r="FP45" s="16">
        <v>0.21149999999999999</v>
      </c>
      <c r="FQ45" s="16">
        <v>0.21149999999999999</v>
      </c>
      <c r="FR45" s="16">
        <v>0.21149999999999999</v>
      </c>
      <c r="FS45" s="16">
        <v>0.21149999999999999</v>
      </c>
      <c r="FT45" s="16">
        <v>0.21149999999999999</v>
      </c>
      <c r="FU45" s="16">
        <v>0.21149999999999999</v>
      </c>
      <c r="FV45" s="16">
        <v>0.21149999999999999</v>
      </c>
      <c r="FW45" s="16">
        <v>0.21149999999999999</v>
      </c>
      <c r="FX45" s="16">
        <v>0.21149999999999999</v>
      </c>
      <c r="FY45" s="16">
        <v>0.21149999999999999</v>
      </c>
      <c r="FZ45" s="16">
        <v>0.21149999999999999</v>
      </c>
      <c r="GA45" s="16">
        <v>0.21149999999999999</v>
      </c>
      <c r="GB45" s="16">
        <v>0.21149999999999999</v>
      </c>
      <c r="GC45" s="16">
        <v>0.21149999999999999</v>
      </c>
      <c r="GD45" s="16">
        <v>0.21149999999999999</v>
      </c>
      <c r="GE45" s="16">
        <v>0.21149999999999999</v>
      </c>
      <c r="GF45" s="16">
        <v>0.21149999999999999</v>
      </c>
      <c r="GG45" s="16">
        <v>0.21149999999999999</v>
      </c>
      <c r="GH45" s="16">
        <v>0.21149999999999999</v>
      </c>
      <c r="GI45" s="16">
        <v>0.21149999999999999</v>
      </c>
      <c r="GJ45" s="16">
        <v>0.21149999999999999</v>
      </c>
      <c r="GK45" s="16">
        <v>0.21149999999999999</v>
      </c>
      <c r="GL45" s="16">
        <v>0.21149999999999999</v>
      </c>
      <c r="GM45" s="16">
        <v>0.21149999999999999</v>
      </c>
      <c r="GN45" s="16">
        <v>0.21149999999999999</v>
      </c>
      <c r="GO45" s="16">
        <v>0.21149999999999999</v>
      </c>
      <c r="GP45" s="16">
        <v>0.21149999999999999</v>
      </c>
      <c r="GQ45" s="16">
        <v>0.21149999999999999</v>
      </c>
    </row>
    <row r="46" spans="1:199" x14ac:dyDescent="0.2">
      <c r="A46" s="16">
        <v>45</v>
      </c>
      <c r="B46" s="16">
        <v>1</v>
      </c>
      <c r="C46" s="16">
        <v>1</v>
      </c>
      <c r="D46" s="16">
        <v>1</v>
      </c>
      <c r="E46" s="16">
        <v>1</v>
      </c>
      <c r="F46" s="16">
        <v>0.98140000000000005</v>
      </c>
      <c r="G46" s="16">
        <v>1.0598000000000001</v>
      </c>
      <c r="H46" s="16">
        <v>1.0405</v>
      </c>
      <c r="I46" s="16">
        <v>0.98409999999999997</v>
      </c>
      <c r="J46" s="16">
        <v>0.94710000000000005</v>
      </c>
      <c r="K46" s="16">
        <v>0.91059999999999997</v>
      </c>
      <c r="L46" s="16">
        <v>0.87509999999999999</v>
      </c>
      <c r="M46" s="16">
        <v>0.8579</v>
      </c>
      <c r="N46" s="16">
        <v>0.84099999999999997</v>
      </c>
      <c r="O46" s="16">
        <v>0.82450000000000001</v>
      </c>
      <c r="P46" s="16">
        <v>0.80820000000000003</v>
      </c>
      <c r="Q46" s="16">
        <v>0.7923</v>
      </c>
      <c r="R46" s="16">
        <v>0.77669999999999995</v>
      </c>
      <c r="S46" s="16">
        <v>0.76139999999999997</v>
      </c>
      <c r="T46" s="16">
        <v>0.74639999999999995</v>
      </c>
      <c r="U46" s="16">
        <v>0.73180000000000001</v>
      </c>
      <c r="V46" s="16">
        <v>0.71779999999999999</v>
      </c>
      <c r="W46" s="16">
        <v>0.70430000000000004</v>
      </c>
      <c r="X46" s="16">
        <v>0.69159999999999999</v>
      </c>
      <c r="Y46" s="16">
        <v>0.67959999999999998</v>
      </c>
      <c r="Z46" s="16">
        <v>0.66830000000000001</v>
      </c>
      <c r="AA46" s="16">
        <v>0.65759999999999996</v>
      </c>
      <c r="AB46" s="16">
        <v>0.64749999999999996</v>
      </c>
      <c r="AC46" s="16">
        <v>0.63770000000000004</v>
      </c>
      <c r="AD46" s="16">
        <v>0.62809999999999999</v>
      </c>
      <c r="AE46" s="16">
        <v>0.61870000000000003</v>
      </c>
      <c r="AF46" s="16">
        <v>0.60950000000000004</v>
      </c>
      <c r="AG46" s="16">
        <v>0.60029999999999994</v>
      </c>
      <c r="AH46" s="16">
        <v>0.59130000000000005</v>
      </c>
      <c r="AI46" s="16">
        <v>0.58250000000000002</v>
      </c>
      <c r="AJ46" s="16">
        <v>0.57369999999999999</v>
      </c>
      <c r="AK46" s="16">
        <v>0.56510000000000005</v>
      </c>
      <c r="AL46" s="16">
        <v>0.55659999999999998</v>
      </c>
      <c r="AM46" s="16">
        <v>0.54830000000000001</v>
      </c>
      <c r="AN46" s="16">
        <v>0.54010000000000002</v>
      </c>
      <c r="AO46" s="16">
        <v>0.53200000000000003</v>
      </c>
      <c r="AP46" s="16">
        <v>0.52400000000000002</v>
      </c>
      <c r="AQ46" s="16">
        <v>0.5161</v>
      </c>
      <c r="AR46" s="16">
        <v>0.50839999999999996</v>
      </c>
      <c r="AS46" s="16">
        <v>0.50080000000000002</v>
      </c>
      <c r="AT46" s="16">
        <v>0.49330000000000002</v>
      </c>
      <c r="AU46" s="16">
        <v>0.4859</v>
      </c>
      <c r="AV46" s="16">
        <v>0.47860000000000003</v>
      </c>
      <c r="AW46" s="16">
        <v>0.47139999999999999</v>
      </c>
      <c r="AX46" s="16">
        <v>0.46439999999999998</v>
      </c>
      <c r="AY46" s="16">
        <v>0.45739999999999997</v>
      </c>
      <c r="AZ46" s="16">
        <v>0.45050000000000001</v>
      </c>
      <c r="BA46" s="16">
        <v>0.44379999999999997</v>
      </c>
      <c r="BB46" s="16">
        <v>0.43709999999999999</v>
      </c>
      <c r="BC46" s="16">
        <v>0.43059999999999998</v>
      </c>
      <c r="BD46" s="16">
        <v>0.42409999999999998</v>
      </c>
      <c r="BE46" s="16">
        <v>0.4178</v>
      </c>
      <c r="BF46" s="16">
        <v>0.41149999999999998</v>
      </c>
      <c r="BG46" s="16">
        <v>0.40529999999999999</v>
      </c>
      <c r="BH46" s="16">
        <v>0.3992</v>
      </c>
      <c r="BI46" s="16">
        <v>0.39329999999999998</v>
      </c>
      <c r="BJ46" s="16">
        <v>0.38740000000000002</v>
      </c>
      <c r="BK46" s="16">
        <v>0.38150000000000001</v>
      </c>
      <c r="BL46" s="16">
        <v>0.37580000000000002</v>
      </c>
      <c r="BM46" s="16">
        <v>0.37019999999999997</v>
      </c>
      <c r="BN46" s="16">
        <v>0.36459999999999998</v>
      </c>
      <c r="BO46" s="16">
        <v>0.35920000000000002</v>
      </c>
      <c r="BP46" s="16">
        <v>0.3538</v>
      </c>
      <c r="BQ46" s="16">
        <v>0.34849999999999998</v>
      </c>
      <c r="BR46" s="16">
        <v>0.34329999999999999</v>
      </c>
      <c r="BS46" s="16">
        <v>0.33810000000000001</v>
      </c>
      <c r="BT46" s="16">
        <v>0.33300000000000002</v>
      </c>
      <c r="BU46" s="16">
        <v>0.32800000000000001</v>
      </c>
      <c r="BV46" s="16">
        <v>0.3231</v>
      </c>
      <c r="BW46" s="16">
        <v>0.31830000000000003</v>
      </c>
      <c r="BX46" s="16">
        <v>0.3135</v>
      </c>
      <c r="BY46" s="16">
        <v>0.30880000000000002</v>
      </c>
      <c r="BZ46" s="16">
        <v>0.30420000000000003</v>
      </c>
      <c r="CA46" s="16">
        <v>0.29959999999999998</v>
      </c>
      <c r="CB46" s="16">
        <v>0.29509999999999997</v>
      </c>
      <c r="CC46" s="16">
        <v>0.29070000000000001</v>
      </c>
      <c r="CD46" s="16">
        <v>0.2863</v>
      </c>
      <c r="CE46" s="16">
        <v>0.28199999999999997</v>
      </c>
      <c r="CF46" s="16">
        <v>0.27779999999999999</v>
      </c>
      <c r="CG46" s="16">
        <v>0.27360000000000001</v>
      </c>
      <c r="CH46" s="16">
        <v>0.26950000000000002</v>
      </c>
      <c r="CI46" s="16">
        <v>0.26550000000000001</v>
      </c>
      <c r="CJ46" s="16">
        <v>0.26150000000000001</v>
      </c>
      <c r="CK46" s="16">
        <v>0.2576</v>
      </c>
      <c r="CL46" s="16">
        <v>0.25369999999999998</v>
      </c>
      <c r="CM46" s="16">
        <v>0.24990000000000001</v>
      </c>
      <c r="CN46" s="16">
        <v>0.2462</v>
      </c>
      <c r="CO46" s="16">
        <v>0.24249999999999999</v>
      </c>
      <c r="CP46" s="16">
        <v>0.2389</v>
      </c>
      <c r="CQ46" s="16">
        <v>0.23530000000000001</v>
      </c>
      <c r="CR46" s="16">
        <v>0.23169999999999999</v>
      </c>
      <c r="CS46" s="16">
        <v>0.2283</v>
      </c>
      <c r="CT46" s="16">
        <v>0.2248</v>
      </c>
      <c r="CU46" s="16">
        <v>0.2215</v>
      </c>
      <c r="CV46" s="16">
        <v>0.21809999999999999</v>
      </c>
      <c r="CW46" s="16">
        <v>0.21490000000000001</v>
      </c>
      <c r="CX46" s="16">
        <v>0.2117</v>
      </c>
      <c r="CY46" s="16">
        <v>0.2117</v>
      </c>
      <c r="CZ46" s="16">
        <v>0.2117</v>
      </c>
      <c r="DA46" s="16">
        <v>0.2117</v>
      </c>
      <c r="DB46" s="16">
        <v>0.2117</v>
      </c>
      <c r="DC46" s="16">
        <v>0.2117</v>
      </c>
      <c r="DD46" s="16">
        <v>0.2117</v>
      </c>
      <c r="DE46" s="16">
        <v>0.2117</v>
      </c>
      <c r="DF46" s="16">
        <v>0.2117</v>
      </c>
      <c r="DG46" s="16">
        <v>0.2117</v>
      </c>
      <c r="DH46" s="16">
        <v>0.2117</v>
      </c>
      <c r="DI46" s="16">
        <v>0.2117</v>
      </c>
      <c r="DJ46" s="16">
        <v>0.2117</v>
      </c>
      <c r="DK46" s="16">
        <v>0.2117</v>
      </c>
      <c r="DL46" s="16">
        <v>0.2117</v>
      </c>
      <c r="DM46" s="16">
        <v>0.2117</v>
      </c>
      <c r="DN46" s="16">
        <v>0.2117</v>
      </c>
      <c r="DO46" s="16">
        <v>0.2117</v>
      </c>
      <c r="DP46" s="16">
        <v>0.2117</v>
      </c>
      <c r="DQ46" s="16">
        <v>0.2117</v>
      </c>
      <c r="DR46" s="16">
        <v>0.2117</v>
      </c>
      <c r="DS46" s="16">
        <v>0.2117</v>
      </c>
      <c r="DT46" s="16">
        <v>0.2117</v>
      </c>
      <c r="DU46" s="16">
        <v>0.2117</v>
      </c>
      <c r="DV46" s="16">
        <v>0.2117</v>
      </c>
      <c r="DW46" s="16">
        <v>0.2117</v>
      </c>
      <c r="DX46" s="16">
        <v>0.2117</v>
      </c>
      <c r="DY46" s="16">
        <v>0.2117</v>
      </c>
      <c r="DZ46" s="16">
        <v>0.2117</v>
      </c>
      <c r="EA46" s="16">
        <v>0.2117</v>
      </c>
      <c r="EB46" s="16">
        <v>0.2117</v>
      </c>
      <c r="EC46" s="16">
        <v>0.2117</v>
      </c>
      <c r="ED46" s="16">
        <v>0.2117</v>
      </c>
      <c r="EE46" s="16">
        <v>0.2117</v>
      </c>
      <c r="EF46" s="16">
        <v>0.2117</v>
      </c>
      <c r="EG46" s="16">
        <v>0.2117</v>
      </c>
      <c r="EH46" s="16">
        <v>0.2117</v>
      </c>
      <c r="EI46" s="16">
        <v>0.2117</v>
      </c>
      <c r="EJ46" s="16">
        <v>0.2117</v>
      </c>
      <c r="EK46" s="16">
        <v>0.2117</v>
      </c>
      <c r="EL46" s="16">
        <v>0.2117</v>
      </c>
      <c r="EM46" s="16">
        <v>0.2117</v>
      </c>
      <c r="EN46" s="16">
        <v>0.2117</v>
      </c>
      <c r="EO46" s="16">
        <v>0.2117</v>
      </c>
      <c r="EP46" s="16">
        <v>0.2117</v>
      </c>
      <c r="EQ46" s="16">
        <v>0.2117</v>
      </c>
      <c r="ER46" s="16">
        <v>0.2117</v>
      </c>
      <c r="ES46" s="16">
        <v>0.2117</v>
      </c>
      <c r="ET46" s="16">
        <v>0.2117</v>
      </c>
      <c r="EU46" s="16">
        <v>0.2117</v>
      </c>
      <c r="EV46" s="16">
        <v>0.2117</v>
      </c>
      <c r="EW46" s="16">
        <v>0.2117</v>
      </c>
      <c r="EX46" s="16">
        <v>0.2117</v>
      </c>
      <c r="EY46" s="16">
        <v>0.2117</v>
      </c>
      <c r="EZ46" s="16">
        <v>0.2117</v>
      </c>
      <c r="FA46" s="16">
        <v>0.2117</v>
      </c>
      <c r="FB46" s="16">
        <v>0.2117</v>
      </c>
      <c r="FC46" s="16">
        <v>0.2117</v>
      </c>
      <c r="FD46" s="16">
        <v>0.2117</v>
      </c>
      <c r="FE46" s="16">
        <v>0.2117</v>
      </c>
      <c r="FF46" s="16">
        <v>0.2117</v>
      </c>
      <c r="FG46" s="16">
        <v>0.2117</v>
      </c>
      <c r="FH46" s="16">
        <v>0.2117</v>
      </c>
      <c r="FI46" s="16">
        <v>0.2117</v>
      </c>
      <c r="FJ46" s="16">
        <v>0.2117</v>
      </c>
      <c r="FK46" s="16">
        <v>0.2117</v>
      </c>
      <c r="FL46" s="16">
        <v>0.2117</v>
      </c>
      <c r="FM46" s="16">
        <v>0.2117</v>
      </c>
      <c r="FN46" s="16">
        <v>0.2117</v>
      </c>
      <c r="FO46" s="16">
        <v>0.2117</v>
      </c>
      <c r="FP46" s="16">
        <v>0.2117</v>
      </c>
      <c r="FQ46" s="16">
        <v>0.2117</v>
      </c>
      <c r="FR46" s="16">
        <v>0.2117</v>
      </c>
      <c r="FS46" s="16">
        <v>0.2117</v>
      </c>
      <c r="FT46" s="16">
        <v>0.2117</v>
      </c>
      <c r="FU46" s="16">
        <v>0.2117</v>
      </c>
      <c r="FV46" s="16">
        <v>0.2117</v>
      </c>
      <c r="FW46" s="16">
        <v>0.2117</v>
      </c>
      <c r="FX46" s="16">
        <v>0.2117</v>
      </c>
      <c r="FY46" s="16">
        <v>0.2117</v>
      </c>
      <c r="FZ46" s="16">
        <v>0.2117</v>
      </c>
      <c r="GA46" s="16">
        <v>0.2117</v>
      </c>
      <c r="GB46" s="16">
        <v>0.2117</v>
      </c>
      <c r="GC46" s="16">
        <v>0.2117</v>
      </c>
      <c r="GD46" s="16">
        <v>0.2117</v>
      </c>
      <c r="GE46" s="16">
        <v>0.2117</v>
      </c>
      <c r="GF46" s="16">
        <v>0.2117</v>
      </c>
      <c r="GG46" s="16">
        <v>0.2117</v>
      </c>
      <c r="GH46" s="16">
        <v>0.2117</v>
      </c>
      <c r="GI46" s="16">
        <v>0.2117</v>
      </c>
      <c r="GJ46" s="16">
        <v>0.2117</v>
      </c>
      <c r="GK46" s="16">
        <v>0.2117</v>
      </c>
      <c r="GL46" s="16">
        <v>0.2117</v>
      </c>
      <c r="GM46" s="16">
        <v>0.2117</v>
      </c>
      <c r="GN46" s="16">
        <v>0.2117</v>
      </c>
      <c r="GO46" s="16">
        <v>0.2117</v>
      </c>
      <c r="GP46" s="16">
        <v>0.2117</v>
      </c>
      <c r="GQ46" s="16">
        <v>0.2117</v>
      </c>
    </row>
    <row r="47" spans="1:199" x14ac:dyDescent="0.2">
      <c r="A47" s="16">
        <v>46</v>
      </c>
      <c r="B47" s="16">
        <v>1</v>
      </c>
      <c r="C47" s="16">
        <v>1</v>
      </c>
      <c r="D47" s="16">
        <v>1</v>
      </c>
      <c r="E47" s="16">
        <v>1</v>
      </c>
      <c r="F47" s="16">
        <v>0.98089999999999999</v>
      </c>
      <c r="G47" s="16">
        <v>1.0589</v>
      </c>
      <c r="H47" s="16">
        <v>1.0395000000000001</v>
      </c>
      <c r="I47" s="16">
        <v>0.98329999999999995</v>
      </c>
      <c r="J47" s="16">
        <v>0.94679999999999997</v>
      </c>
      <c r="K47" s="16">
        <v>0.91080000000000005</v>
      </c>
      <c r="L47" s="16">
        <v>0.87529999999999997</v>
      </c>
      <c r="M47" s="16">
        <v>0.85809999999999997</v>
      </c>
      <c r="N47" s="16">
        <v>0.84119999999999995</v>
      </c>
      <c r="O47" s="16">
        <v>0.82469999999999999</v>
      </c>
      <c r="P47" s="16">
        <v>0.80840000000000001</v>
      </c>
      <c r="Q47" s="16">
        <v>0.79249999999999998</v>
      </c>
      <c r="R47" s="16">
        <v>0.77690000000000003</v>
      </c>
      <c r="S47" s="16">
        <v>0.76160000000000005</v>
      </c>
      <c r="T47" s="16">
        <v>0.74660000000000004</v>
      </c>
      <c r="U47" s="16">
        <v>0.73199999999999998</v>
      </c>
      <c r="V47" s="16">
        <v>0.71789999999999998</v>
      </c>
      <c r="W47" s="16">
        <v>0.70450000000000002</v>
      </c>
      <c r="X47" s="16">
        <v>0.69179999999999997</v>
      </c>
      <c r="Y47" s="16">
        <v>0.67979999999999996</v>
      </c>
      <c r="Z47" s="16">
        <v>0.66849999999999998</v>
      </c>
      <c r="AA47" s="16">
        <v>0.65780000000000005</v>
      </c>
      <c r="AB47" s="16">
        <v>0.64759999999999995</v>
      </c>
      <c r="AC47" s="16">
        <v>0.63790000000000002</v>
      </c>
      <c r="AD47" s="16">
        <v>0.62829999999999997</v>
      </c>
      <c r="AE47" s="16">
        <v>0.61890000000000001</v>
      </c>
      <c r="AF47" s="16">
        <v>0.60960000000000003</v>
      </c>
      <c r="AG47" s="16">
        <v>0.60050000000000003</v>
      </c>
      <c r="AH47" s="16">
        <v>0.59150000000000003</v>
      </c>
      <c r="AI47" s="16">
        <v>0.58260000000000001</v>
      </c>
      <c r="AJ47" s="16">
        <v>0.57389999999999997</v>
      </c>
      <c r="AK47" s="16">
        <v>0.56530000000000002</v>
      </c>
      <c r="AL47" s="16">
        <v>0.55679999999999996</v>
      </c>
      <c r="AM47" s="16">
        <v>0.5484</v>
      </c>
      <c r="AN47" s="16">
        <v>0.54020000000000001</v>
      </c>
      <c r="AO47" s="16">
        <v>0.53210000000000002</v>
      </c>
      <c r="AP47" s="16">
        <v>0.52410000000000001</v>
      </c>
      <c r="AQ47" s="16">
        <v>0.51629999999999998</v>
      </c>
      <c r="AR47" s="16">
        <v>0.50849999999999995</v>
      </c>
      <c r="AS47" s="16">
        <v>0.50090000000000001</v>
      </c>
      <c r="AT47" s="16">
        <v>0.49340000000000001</v>
      </c>
      <c r="AU47" s="16">
        <v>0.48599999999999999</v>
      </c>
      <c r="AV47" s="16">
        <v>0.47870000000000001</v>
      </c>
      <c r="AW47" s="16">
        <v>0.47149999999999997</v>
      </c>
      <c r="AX47" s="16">
        <v>0.46450000000000002</v>
      </c>
      <c r="AY47" s="16">
        <v>0.45750000000000002</v>
      </c>
      <c r="AZ47" s="16">
        <v>0.4506</v>
      </c>
      <c r="BA47" s="16">
        <v>0.44390000000000002</v>
      </c>
      <c r="BB47" s="16">
        <v>0.43719999999999998</v>
      </c>
      <c r="BC47" s="16">
        <v>0.43070000000000003</v>
      </c>
      <c r="BD47" s="16">
        <v>0.42420000000000002</v>
      </c>
      <c r="BE47" s="16">
        <v>0.41789999999999999</v>
      </c>
      <c r="BF47" s="16">
        <v>0.41160000000000002</v>
      </c>
      <c r="BG47" s="16">
        <v>0.40539999999999998</v>
      </c>
      <c r="BH47" s="16">
        <v>0.39929999999999999</v>
      </c>
      <c r="BI47" s="16">
        <v>0.39340000000000003</v>
      </c>
      <c r="BJ47" s="16">
        <v>0.38750000000000001</v>
      </c>
      <c r="BK47" s="16">
        <v>0.38169999999999998</v>
      </c>
      <c r="BL47" s="16">
        <v>0.37590000000000001</v>
      </c>
      <c r="BM47" s="16">
        <v>0.37030000000000002</v>
      </c>
      <c r="BN47" s="16">
        <v>0.36470000000000002</v>
      </c>
      <c r="BO47" s="16">
        <v>0.35930000000000001</v>
      </c>
      <c r="BP47" s="16">
        <v>0.35389999999999999</v>
      </c>
      <c r="BQ47" s="16">
        <v>0.34860000000000002</v>
      </c>
      <c r="BR47" s="16">
        <v>0.34329999999999999</v>
      </c>
      <c r="BS47" s="16">
        <v>0.3382</v>
      </c>
      <c r="BT47" s="16">
        <v>0.33310000000000001</v>
      </c>
      <c r="BU47" s="16">
        <v>0.3281</v>
      </c>
      <c r="BV47" s="16">
        <v>0.32319999999999999</v>
      </c>
      <c r="BW47" s="16">
        <v>0.31840000000000002</v>
      </c>
      <c r="BX47" s="16">
        <v>0.31359999999999999</v>
      </c>
      <c r="BY47" s="16">
        <v>0.30890000000000001</v>
      </c>
      <c r="BZ47" s="16">
        <v>0.30430000000000001</v>
      </c>
      <c r="CA47" s="16">
        <v>0.29970000000000002</v>
      </c>
      <c r="CB47" s="16">
        <v>0.29520000000000002</v>
      </c>
      <c r="CC47" s="16">
        <v>0.2908</v>
      </c>
      <c r="CD47" s="16">
        <v>0.28639999999999999</v>
      </c>
      <c r="CE47" s="16">
        <v>0.28210000000000002</v>
      </c>
      <c r="CF47" s="16">
        <v>0.27789999999999998</v>
      </c>
      <c r="CG47" s="16">
        <v>0.2737</v>
      </c>
      <c r="CH47" s="16">
        <v>0.26960000000000001</v>
      </c>
      <c r="CI47" s="16">
        <v>0.2656</v>
      </c>
      <c r="CJ47" s="16">
        <v>0.2616</v>
      </c>
      <c r="CK47" s="16">
        <v>0.25769999999999998</v>
      </c>
      <c r="CL47" s="16">
        <v>0.25380000000000003</v>
      </c>
      <c r="CM47" s="16">
        <v>0.25</v>
      </c>
      <c r="CN47" s="16">
        <v>0.2462</v>
      </c>
      <c r="CO47" s="16">
        <v>0.24260000000000001</v>
      </c>
      <c r="CP47" s="16">
        <v>0.2389</v>
      </c>
      <c r="CQ47" s="16">
        <v>0.23530000000000001</v>
      </c>
      <c r="CR47" s="16">
        <v>0.23180000000000001</v>
      </c>
      <c r="CS47" s="16">
        <v>0.2283</v>
      </c>
      <c r="CT47" s="16">
        <v>0.22489999999999999</v>
      </c>
      <c r="CU47" s="16">
        <v>0.2215</v>
      </c>
      <c r="CV47" s="16">
        <v>0.21820000000000001</v>
      </c>
      <c r="CW47" s="16">
        <v>0.21490000000000001</v>
      </c>
      <c r="CX47" s="16">
        <v>0.2117</v>
      </c>
      <c r="CY47" s="16">
        <v>0.2117</v>
      </c>
      <c r="CZ47" s="16">
        <v>0.2117</v>
      </c>
      <c r="DA47" s="16">
        <v>0.2117</v>
      </c>
      <c r="DB47" s="16">
        <v>0.2117</v>
      </c>
      <c r="DC47" s="16">
        <v>0.2117</v>
      </c>
      <c r="DD47" s="16">
        <v>0.2117</v>
      </c>
      <c r="DE47" s="16">
        <v>0.2117</v>
      </c>
      <c r="DF47" s="16">
        <v>0.2117</v>
      </c>
      <c r="DG47" s="16">
        <v>0.2117</v>
      </c>
      <c r="DH47" s="16">
        <v>0.2117</v>
      </c>
      <c r="DI47" s="16">
        <v>0.2117</v>
      </c>
      <c r="DJ47" s="16">
        <v>0.2117</v>
      </c>
      <c r="DK47" s="16">
        <v>0.2117</v>
      </c>
      <c r="DL47" s="16">
        <v>0.2117</v>
      </c>
      <c r="DM47" s="16">
        <v>0.2117</v>
      </c>
      <c r="DN47" s="16">
        <v>0.2117</v>
      </c>
      <c r="DO47" s="16">
        <v>0.2117</v>
      </c>
      <c r="DP47" s="16">
        <v>0.2117</v>
      </c>
      <c r="DQ47" s="16">
        <v>0.2117</v>
      </c>
      <c r="DR47" s="16">
        <v>0.2117</v>
      </c>
      <c r="DS47" s="16">
        <v>0.2117</v>
      </c>
      <c r="DT47" s="16">
        <v>0.2117</v>
      </c>
      <c r="DU47" s="16">
        <v>0.2117</v>
      </c>
      <c r="DV47" s="16">
        <v>0.2117</v>
      </c>
      <c r="DW47" s="16">
        <v>0.2117</v>
      </c>
      <c r="DX47" s="16">
        <v>0.2117</v>
      </c>
      <c r="DY47" s="16">
        <v>0.2117</v>
      </c>
      <c r="DZ47" s="16">
        <v>0.2117</v>
      </c>
      <c r="EA47" s="16">
        <v>0.2117</v>
      </c>
      <c r="EB47" s="16">
        <v>0.2117</v>
      </c>
      <c r="EC47" s="16">
        <v>0.2117</v>
      </c>
      <c r="ED47" s="16">
        <v>0.2117</v>
      </c>
      <c r="EE47" s="16">
        <v>0.2117</v>
      </c>
      <c r="EF47" s="16">
        <v>0.2117</v>
      </c>
      <c r="EG47" s="16">
        <v>0.2117</v>
      </c>
      <c r="EH47" s="16">
        <v>0.2117</v>
      </c>
      <c r="EI47" s="16">
        <v>0.2117</v>
      </c>
      <c r="EJ47" s="16">
        <v>0.2117</v>
      </c>
      <c r="EK47" s="16">
        <v>0.2117</v>
      </c>
      <c r="EL47" s="16">
        <v>0.2117</v>
      </c>
      <c r="EM47" s="16">
        <v>0.2117</v>
      </c>
      <c r="EN47" s="16">
        <v>0.2117</v>
      </c>
      <c r="EO47" s="16">
        <v>0.2117</v>
      </c>
      <c r="EP47" s="16">
        <v>0.2117</v>
      </c>
      <c r="EQ47" s="16">
        <v>0.2117</v>
      </c>
      <c r="ER47" s="16">
        <v>0.2117</v>
      </c>
      <c r="ES47" s="16">
        <v>0.2117</v>
      </c>
      <c r="ET47" s="16">
        <v>0.2117</v>
      </c>
      <c r="EU47" s="16">
        <v>0.2117</v>
      </c>
      <c r="EV47" s="16">
        <v>0.2117</v>
      </c>
      <c r="EW47" s="16">
        <v>0.2117</v>
      </c>
      <c r="EX47" s="16">
        <v>0.2117</v>
      </c>
      <c r="EY47" s="16">
        <v>0.2117</v>
      </c>
      <c r="EZ47" s="16">
        <v>0.2117</v>
      </c>
      <c r="FA47" s="16">
        <v>0.2117</v>
      </c>
      <c r="FB47" s="16">
        <v>0.2117</v>
      </c>
      <c r="FC47" s="16">
        <v>0.2117</v>
      </c>
      <c r="FD47" s="16">
        <v>0.2117</v>
      </c>
      <c r="FE47" s="16">
        <v>0.2117</v>
      </c>
      <c r="FF47" s="16">
        <v>0.2117</v>
      </c>
      <c r="FG47" s="16">
        <v>0.2117</v>
      </c>
      <c r="FH47" s="16">
        <v>0.2117</v>
      </c>
      <c r="FI47" s="16">
        <v>0.2117</v>
      </c>
      <c r="FJ47" s="16">
        <v>0.2117</v>
      </c>
      <c r="FK47" s="16">
        <v>0.2117</v>
      </c>
      <c r="FL47" s="16">
        <v>0.2117</v>
      </c>
      <c r="FM47" s="16">
        <v>0.2117</v>
      </c>
      <c r="FN47" s="16">
        <v>0.2117</v>
      </c>
      <c r="FO47" s="16">
        <v>0.2117</v>
      </c>
      <c r="FP47" s="16">
        <v>0.2117</v>
      </c>
      <c r="FQ47" s="16">
        <v>0.2117</v>
      </c>
      <c r="FR47" s="16">
        <v>0.2117</v>
      </c>
      <c r="FS47" s="16">
        <v>0.2117</v>
      </c>
      <c r="FT47" s="16">
        <v>0.2117</v>
      </c>
      <c r="FU47" s="16">
        <v>0.2117</v>
      </c>
      <c r="FV47" s="16">
        <v>0.2117</v>
      </c>
      <c r="FW47" s="16">
        <v>0.2117</v>
      </c>
      <c r="FX47" s="16">
        <v>0.2117</v>
      </c>
      <c r="FY47" s="16">
        <v>0.2117</v>
      </c>
      <c r="FZ47" s="16">
        <v>0.2117</v>
      </c>
      <c r="GA47" s="16">
        <v>0.2117</v>
      </c>
      <c r="GB47" s="16">
        <v>0.2117</v>
      </c>
      <c r="GC47" s="16">
        <v>0.2117</v>
      </c>
      <c r="GD47" s="16">
        <v>0.2117</v>
      </c>
      <c r="GE47" s="16">
        <v>0.2117</v>
      </c>
      <c r="GF47" s="16">
        <v>0.2117</v>
      </c>
      <c r="GG47" s="16">
        <v>0.2117</v>
      </c>
      <c r="GH47" s="16">
        <v>0.2117</v>
      </c>
      <c r="GI47" s="16">
        <v>0.2117</v>
      </c>
      <c r="GJ47" s="16">
        <v>0.2117</v>
      </c>
      <c r="GK47" s="16">
        <v>0.2117</v>
      </c>
      <c r="GL47" s="16">
        <v>0.2117</v>
      </c>
      <c r="GM47" s="16">
        <v>0.2117</v>
      </c>
      <c r="GN47" s="16">
        <v>0.2117</v>
      </c>
      <c r="GO47" s="16">
        <v>0.2117</v>
      </c>
      <c r="GP47" s="16">
        <v>0.2117</v>
      </c>
      <c r="GQ47" s="16">
        <v>0.2117</v>
      </c>
    </row>
    <row r="48" spans="1:199" x14ac:dyDescent="0.2">
      <c r="A48" s="16">
        <v>47</v>
      </c>
      <c r="B48" s="16">
        <v>1</v>
      </c>
      <c r="C48" s="16">
        <v>1</v>
      </c>
      <c r="D48" s="16">
        <v>1</v>
      </c>
      <c r="E48" s="16">
        <v>1</v>
      </c>
      <c r="F48" s="16">
        <v>0.98029999999999995</v>
      </c>
      <c r="G48" s="16">
        <v>1.0577000000000001</v>
      </c>
      <c r="H48" s="16">
        <v>1.0379</v>
      </c>
      <c r="I48" s="16">
        <v>0.98170000000000002</v>
      </c>
      <c r="J48" s="16">
        <v>0.94550000000000001</v>
      </c>
      <c r="K48" s="16">
        <v>0.90990000000000004</v>
      </c>
      <c r="L48" s="16">
        <v>0.875</v>
      </c>
      <c r="M48" s="16">
        <v>0.85770000000000002</v>
      </c>
      <c r="N48" s="16">
        <v>0.84079999999999999</v>
      </c>
      <c r="O48" s="16">
        <v>0.82430000000000003</v>
      </c>
      <c r="P48" s="16">
        <v>0.80810000000000004</v>
      </c>
      <c r="Q48" s="16">
        <v>0.79220000000000002</v>
      </c>
      <c r="R48" s="16">
        <v>0.77659999999999996</v>
      </c>
      <c r="S48" s="16">
        <v>0.76129999999999998</v>
      </c>
      <c r="T48" s="16">
        <v>0.74629999999999996</v>
      </c>
      <c r="U48" s="16">
        <v>0.73170000000000002</v>
      </c>
      <c r="V48" s="16">
        <v>0.71760000000000002</v>
      </c>
      <c r="W48" s="16">
        <v>0.70420000000000005</v>
      </c>
      <c r="X48" s="16">
        <v>0.6915</v>
      </c>
      <c r="Y48" s="16">
        <v>0.67949999999999999</v>
      </c>
      <c r="Z48" s="16">
        <v>0.66820000000000002</v>
      </c>
      <c r="AA48" s="16">
        <v>0.65749999999999997</v>
      </c>
      <c r="AB48" s="16">
        <v>0.64739999999999998</v>
      </c>
      <c r="AC48" s="16">
        <v>0.63759999999999994</v>
      </c>
      <c r="AD48" s="16">
        <v>0.628</v>
      </c>
      <c r="AE48" s="16">
        <v>0.61860000000000004</v>
      </c>
      <c r="AF48" s="16">
        <v>0.60929999999999995</v>
      </c>
      <c r="AG48" s="16">
        <v>0.60019999999999996</v>
      </c>
      <c r="AH48" s="16">
        <v>0.59119999999999995</v>
      </c>
      <c r="AI48" s="16">
        <v>0.58240000000000003</v>
      </c>
      <c r="AJ48" s="16">
        <v>0.5736</v>
      </c>
      <c r="AK48" s="16">
        <v>0.56499999999999995</v>
      </c>
      <c r="AL48" s="16">
        <v>0.55659999999999998</v>
      </c>
      <c r="AM48" s="16">
        <v>0.54820000000000002</v>
      </c>
      <c r="AN48" s="16">
        <v>0.54</v>
      </c>
      <c r="AO48" s="16">
        <v>0.53190000000000004</v>
      </c>
      <c r="AP48" s="16">
        <v>0.52390000000000003</v>
      </c>
      <c r="AQ48" s="16">
        <v>0.5161</v>
      </c>
      <c r="AR48" s="16">
        <v>0.50829999999999997</v>
      </c>
      <c r="AS48" s="16">
        <v>0.50070000000000003</v>
      </c>
      <c r="AT48" s="16">
        <v>0.49320000000000003</v>
      </c>
      <c r="AU48" s="16">
        <v>0.48580000000000001</v>
      </c>
      <c r="AV48" s="16">
        <v>0.47849999999999998</v>
      </c>
      <c r="AW48" s="16">
        <v>0.47139999999999999</v>
      </c>
      <c r="AX48" s="16">
        <v>0.46429999999999999</v>
      </c>
      <c r="AY48" s="16">
        <v>0.45729999999999998</v>
      </c>
      <c r="AZ48" s="16">
        <v>0.45050000000000001</v>
      </c>
      <c r="BA48" s="16">
        <v>0.44369999999999998</v>
      </c>
      <c r="BB48" s="16">
        <v>0.43709999999999999</v>
      </c>
      <c r="BC48" s="16">
        <v>0.43049999999999999</v>
      </c>
      <c r="BD48" s="16">
        <v>0.42409999999999998</v>
      </c>
      <c r="BE48" s="16">
        <v>0.41770000000000002</v>
      </c>
      <c r="BF48" s="16">
        <v>0.41139999999999999</v>
      </c>
      <c r="BG48" s="16">
        <v>0.40529999999999999</v>
      </c>
      <c r="BH48" s="16">
        <v>0.3992</v>
      </c>
      <c r="BI48" s="16">
        <v>0.39319999999999999</v>
      </c>
      <c r="BJ48" s="16">
        <v>0.38729999999999998</v>
      </c>
      <c r="BK48" s="16">
        <v>0.38150000000000001</v>
      </c>
      <c r="BL48" s="16">
        <v>0.37580000000000002</v>
      </c>
      <c r="BM48" s="16">
        <v>0.37009999999999998</v>
      </c>
      <c r="BN48" s="16">
        <v>0.36459999999999998</v>
      </c>
      <c r="BO48" s="16">
        <v>0.35909999999999997</v>
      </c>
      <c r="BP48" s="16">
        <v>0.35370000000000001</v>
      </c>
      <c r="BQ48" s="16">
        <v>0.34839999999999999</v>
      </c>
      <c r="BR48" s="16">
        <v>0.34320000000000001</v>
      </c>
      <c r="BS48" s="16">
        <v>0.33810000000000001</v>
      </c>
      <c r="BT48" s="16">
        <v>0.33300000000000002</v>
      </c>
      <c r="BU48" s="16">
        <v>0.32800000000000001</v>
      </c>
      <c r="BV48" s="16">
        <v>0.3231</v>
      </c>
      <c r="BW48" s="16">
        <v>0.31819999999999998</v>
      </c>
      <c r="BX48" s="16">
        <v>0.3135</v>
      </c>
      <c r="BY48" s="16">
        <v>0.30880000000000002</v>
      </c>
      <c r="BZ48" s="16">
        <v>0.30409999999999998</v>
      </c>
      <c r="CA48" s="16">
        <v>0.29959999999999998</v>
      </c>
      <c r="CB48" s="16">
        <v>0.29509999999999997</v>
      </c>
      <c r="CC48" s="16">
        <v>0.29070000000000001</v>
      </c>
      <c r="CD48" s="16">
        <v>0.2863</v>
      </c>
      <c r="CE48" s="16">
        <v>0.28199999999999997</v>
      </c>
      <c r="CF48" s="16">
        <v>0.27779999999999999</v>
      </c>
      <c r="CG48" s="16">
        <v>0.27360000000000001</v>
      </c>
      <c r="CH48" s="16">
        <v>0.26950000000000002</v>
      </c>
      <c r="CI48" s="16">
        <v>0.26550000000000001</v>
      </c>
      <c r="CJ48" s="16">
        <v>0.26150000000000001</v>
      </c>
      <c r="CK48" s="16">
        <v>0.2576</v>
      </c>
      <c r="CL48" s="16">
        <v>0.25369999999999998</v>
      </c>
      <c r="CM48" s="16">
        <v>0.24990000000000001</v>
      </c>
      <c r="CN48" s="16">
        <v>0.2462</v>
      </c>
      <c r="CO48" s="16">
        <v>0.24249999999999999</v>
      </c>
      <c r="CP48" s="16">
        <v>0.23880000000000001</v>
      </c>
      <c r="CQ48" s="16">
        <v>0.23519999999999999</v>
      </c>
      <c r="CR48" s="16">
        <v>0.23169999999999999</v>
      </c>
      <c r="CS48" s="16">
        <v>0.22819999999999999</v>
      </c>
      <c r="CT48" s="16">
        <v>0.2248</v>
      </c>
      <c r="CU48" s="16">
        <v>0.22140000000000001</v>
      </c>
      <c r="CV48" s="16">
        <v>0.21809999999999999</v>
      </c>
      <c r="CW48" s="16">
        <v>0.21490000000000001</v>
      </c>
      <c r="CX48" s="16">
        <v>0.21160000000000001</v>
      </c>
      <c r="CY48" s="16">
        <v>0.21160000000000001</v>
      </c>
      <c r="CZ48" s="16">
        <v>0.21160000000000001</v>
      </c>
      <c r="DA48" s="16">
        <v>0.21160000000000001</v>
      </c>
      <c r="DB48" s="16">
        <v>0.21160000000000001</v>
      </c>
      <c r="DC48" s="16">
        <v>0.21160000000000001</v>
      </c>
      <c r="DD48" s="16">
        <v>0.21160000000000001</v>
      </c>
      <c r="DE48" s="16">
        <v>0.21160000000000001</v>
      </c>
      <c r="DF48" s="16">
        <v>0.21160000000000001</v>
      </c>
      <c r="DG48" s="16">
        <v>0.21160000000000001</v>
      </c>
      <c r="DH48" s="16">
        <v>0.21160000000000001</v>
      </c>
      <c r="DI48" s="16">
        <v>0.21160000000000001</v>
      </c>
      <c r="DJ48" s="16">
        <v>0.21160000000000001</v>
      </c>
      <c r="DK48" s="16">
        <v>0.21160000000000001</v>
      </c>
      <c r="DL48" s="16">
        <v>0.21160000000000001</v>
      </c>
      <c r="DM48" s="16">
        <v>0.21160000000000001</v>
      </c>
      <c r="DN48" s="16">
        <v>0.21160000000000001</v>
      </c>
      <c r="DO48" s="16">
        <v>0.21160000000000001</v>
      </c>
      <c r="DP48" s="16">
        <v>0.21160000000000001</v>
      </c>
      <c r="DQ48" s="16">
        <v>0.21160000000000001</v>
      </c>
      <c r="DR48" s="16">
        <v>0.21160000000000001</v>
      </c>
      <c r="DS48" s="16">
        <v>0.21160000000000001</v>
      </c>
      <c r="DT48" s="16">
        <v>0.21160000000000001</v>
      </c>
      <c r="DU48" s="16">
        <v>0.21160000000000001</v>
      </c>
      <c r="DV48" s="16">
        <v>0.21160000000000001</v>
      </c>
      <c r="DW48" s="16">
        <v>0.21160000000000001</v>
      </c>
      <c r="DX48" s="16">
        <v>0.21160000000000001</v>
      </c>
      <c r="DY48" s="16">
        <v>0.21160000000000001</v>
      </c>
      <c r="DZ48" s="16">
        <v>0.21160000000000001</v>
      </c>
      <c r="EA48" s="16">
        <v>0.21160000000000001</v>
      </c>
      <c r="EB48" s="16">
        <v>0.21160000000000001</v>
      </c>
      <c r="EC48" s="16">
        <v>0.21160000000000001</v>
      </c>
      <c r="ED48" s="16">
        <v>0.21160000000000001</v>
      </c>
      <c r="EE48" s="16">
        <v>0.21160000000000001</v>
      </c>
      <c r="EF48" s="16">
        <v>0.21160000000000001</v>
      </c>
      <c r="EG48" s="16">
        <v>0.21160000000000001</v>
      </c>
      <c r="EH48" s="16">
        <v>0.21160000000000001</v>
      </c>
      <c r="EI48" s="16">
        <v>0.21160000000000001</v>
      </c>
      <c r="EJ48" s="16">
        <v>0.21160000000000001</v>
      </c>
      <c r="EK48" s="16">
        <v>0.21160000000000001</v>
      </c>
      <c r="EL48" s="16">
        <v>0.21160000000000001</v>
      </c>
      <c r="EM48" s="16">
        <v>0.21160000000000001</v>
      </c>
      <c r="EN48" s="16">
        <v>0.21160000000000001</v>
      </c>
      <c r="EO48" s="16">
        <v>0.21160000000000001</v>
      </c>
      <c r="EP48" s="16">
        <v>0.21160000000000001</v>
      </c>
      <c r="EQ48" s="16">
        <v>0.21160000000000001</v>
      </c>
      <c r="ER48" s="16">
        <v>0.21160000000000001</v>
      </c>
      <c r="ES48" s="16">
        <v>0.21160000000000001</v>
      </c>
      <c r="ET48" s="16">
        <v>0.21160000000000001</v>
      </c>
      <c r="EU48" s="16">
        <v>0.21160000000000001</v>
      </c>
      <c r="EV48" s="16">
        <v>0.21160000000000001</v>
      </c>
      <c r="EW48" s="16">
        <v>0.21160000000000001</v>
      </c>
      <c r="EX48" s="16">
        <v>0.21160000000000001</v>
      </c>
      <c r="EY48" s="16">
        <v>0.21160000000000001</v>
      </c>
      <c r="EZ48" s="16">
        <v>0.21160000000000001</v>
      </c>
      <c r="FA48" s="16">
        <v>0.21160000000000001</v>
      </c>
      <c r="FB48" s="16">
        <v>0.21160000000000001</v>
      </c>
      <c r="FC48" s="16">
        <v>0.21160000000000001</v>
      </c>
      <c r="FD48" s="16">
        <v>0.21160000000000001</v>
      </c>
      <c r="FE48" s="16">
        <v>0.21160000000000001</v>
      </c>
      <c r="FF48" s="16">
        <v>0.21160000000000001</v>
      </c>
      <c r="FG48" s="16">
        <v>0.21160000000000001</v>
      </c>
      <c r="FH48" s="16">
        <v>0.21160000000000001</v>
      </c>
      <c r="FI48" s="16">
        <v>0.21160000000000001</v>
      </c>
      <c r="FJ48" s="16">
        <v>0.21160000000000001</v>
      </c>
      <c r="FK48" s="16">
        <v>0.21160000000000001</v>
      </c>
      <c r="FL48" s="16">
        <v>0.21160000000000001</v>
      </c>
      <c r="FM48" s="16">
        <v>0.21160000000000001</v>
      </c>
      <c r="FN48" s="16">
        <v>0.21160000000000001</v>
      </c>
      <c r="FO48" s="16">
        <v>0.21160000000000001</v>
      </c>
      <c r="FP48" s="16">
        <v>0.21160000000000001</v>
      </c>
      <c r="FQ48" s="16">
        <v>0.21160000000000001</v>
      </c>
      <c r="FR48" s="16">
        <v>0.21160000000000001</v>
      </c>
      <c r="FS48" s="16">
        <v>0.21160000000000001</v>
      </c>
      <c r="FT48" s="16">
        <v>0.21160000000000001</v>
      </c>
      <c r="FU48" s="16">
        <v>0.21160000000000001</v>
      </c>
      <c r="FV48" s="16">
        <v>0.21160000000000001</v>
      </c>
      <c r="FW48" s="16">
        <v>0.21160000000000001</v>
      </c>
      <c r="FX48" s="16">
        <v>0.21160000000000001</v>
      </c>
      <c r="FY48" s="16">
        <v>0.21160000000000001</v>
      </c>
      <c r="FZ48" s="16">
        <v>0.21160000000000001</v>
      </c>
      <c r="GA48" s="16">
        <v>0.21160000000000001</v>
      </c>
      <c r="GB48" s="16">
        <v>0.21160000000000001</v>
      </c>
      <c r="GC48" s="16">
        <v>0.21160000000000001</v>
      </c>
      <c r="GD48" s="16">
        <v>0.21160000000000001</v>
      </c>
      <c r="GE48" s="16">
        <v>0.21160000000000001</v>
      </c>
      <c r="GF48" s="16">
        <v>0.21160000000000001</v>
      </c>
      <c r="GG48" s="16">
        <v>0.21160000000000001</v>
      </c>
      <c r="GH48" s="16">
        <v>0.21160000000000001</v>
      </c>
      <c r="GI48" s="16">
        <v>0.21160000000000001</v>
      </c>
      <c r="GJ48" s="16">
        <v>0.21160000000000001</v>
      </c>
      <c r="GK48" s="16">
        <v>0.21160000000000001</v>
      </c>
      <c r="GL48" s="16">
        <v>0.21160000000000001</v>
      </c>
      <c r="GM48" s="16">
        <v>0.21160000000000001</v>
      </c>
      <c r="GN48" s="16">
        <v>0.21160000000000001</v>
      </c>
      <c r="GO48" s="16">
        <v>0.21160000000000001</v>
      </c>
      <c r="GP48" s="16">
        <v>0.21160000000000001</v>
      </c>
      <c r="GQ48" s="16">
        <v>0.21160000000000001</v>
      </c>
    </row>
    <row r="49" spans="1:199" x14ac:dyDescent="0.2">
      <c r="A49" s="16">
        <v>48</v>
      </c>
      <c r="B49" s="16">
        <v>1</v>
      </c>
      <c r="C49" s="16">
        <v>1</v>
      </c>
      <c r="D49" s="16">
        <v>1</v>
      </c>
      <c r="E49" s="16">
        <v>1</v>
      </c>
      <c r="F49" s="16">
        <v>0.97950000000000004</v>
      </c>
      <c r="G49" s="16">
        <v>1.0562</v>
      </c>
      <c r="H49" s="16">
        <v>1.036</v>
      </c>
      <c r="I49" s="16">
        <v>0.97970000000000002</v>
      </c>
      <c r="J49" s="16">
        <v>0.94340000000000002</v>
      </c>
      <c r="K49" s="16">
        <v>0.90810000000000002</v>
      </c>
      <c r="L49" s="16">
        <v>0.87360000000000004</v>
      </c>
      <c r="M49" s="16">
        <v>0.85670000000000002</v>
      </c>
      <c r="N49" s="16">
        <v>0.83979999999999999</v>
      </c>
      <c r="O49" s="16">
        <v>0.82330000000000003</v>
      </c>
      <c r="P49" s="16">
        <v>0.80710000000000004</v>
      </c>
      <c r="Q49" s="16">
        <v>0.79120000000000001</v>
      </c>
      <c r="R49" s="16">
        <v>0.77569999999999995</v>
      </c>
      <c r="S49" s="16">
        <v>0.76039999999999996</v>
      </c>
      <c r="T49" s="16">
        <v>0.74539999999999995</v>
      </c>
      <c r="U49" s="16">
        <v>0.73080000000000001</v>
      </c>
      <c r="V49" s="16">
        <v>0.71679999999999999</v>
      </c>
      <c r="W49" s="16">
        <v>0.70340000000000003</v>
      </c>
      <c r="X49" s="16">
        <v>0.69069999999999998</v>
      </c>
      <c r="Y49" s="16">
        <v>0.67869999999999997</v>
      </c>
      <c r="Z49" s="16">
        <v>0.66739999999999999</v>
      </c>
      <c r="AA49" s="16">
        <v>0.65680000000000005</v>
      </c>
      <c r="AB49" s="16">
        <v>0.64659999999999995</v>
      </c>
      <c r="AC49" s="16">
        <v>0.63690000000000002</v>
      </c>
      <c r="AD49" s="16">
        <v>0.62729999999999997</v>
      </c>
      <c r="AE49" s="16">
        <v>0.6179</v>
      </c>
      <c r="AF49" s="16">
        <v>0.60860000000000003</v>
      </c>
      <c r="AG49" s="16">
        <v>0.59950000000000003</v>
      </c>
      <c r="AH49" s="16">
        <v>0.59050000000000002</v>
      </c>
      <c r="AI49" s="16">
        <v>0.58169999999999999</v>
      </c>
      <c r="AJ49" s="16">
        <v>0.57299999999999995</v>
      </c>
      <c r="AK49" s="16">
        <v>0.56440000000000001</v>
      </c>
      <c r="AL49" s="16">
        <v>0.55589999999999995</v>
      </c>
      <c r="AM49" s="16">
        <v>0.54759999999999998</v>
      </c>
      <c r="AN49" s="16">
        <v>0.53939999999999999</v>
      </c>
      <c r="AO49" s="16">
        <v>0.53129999999999999</v>
      </c>
      <c r="AP49" s="16">
        <v>0.52329999999999999</v>
      </c>
      <c r="AQ49" s="16">
        <v>0.51549999999999996</v>
      </c>
      <c r="AR49" s="16">
        <v>0.50780000000000003</v>
      </c>
      <c r="AS49" s="16">
        <v>0.50009999999999999</v>
      </c>
      <c r="AT49" s="16">
        <v>0.49259999999999998</v>
      </c>
      <c r="AU49" s="16">
        <v>0.48530000000000001</v>
      </c>
      <c r="AV49" s="16">
        <v>0.47799999999999998</v>
      </c>
      <c r="AW49" s="16">
        <v>0.4708</v>
      </c>
      <c r="AX49" s="16">
        <v>0.46379999999999999</v>
      </c>
      <c r="AY49" s="16">
        <v>0.45679999999999998</v>
      </c>
      <c r="AZ49" s="16">
        <v>0.45</v>
      </c>
      <c r="BA49" s="16">
        <v>0.44319999999999998</v>
      </c>
      <c r="BB49" s="16">
        <v>0.43659999999999999</v>
      </c>
      <c r="BC49" s="16">
        <v>0.43</v>
      </c>
      <c r="BD49" s="16">
        <v>0.42359999999999998</v>
      </c>
      <c r="BE49" s="16">
        <v>0.41720000000000002</v>
      </c>
      <c r="BF49" s="16">
        <v>0.41099999999999998</v>
      </c>
      <c r="BG49" s="16">
        <v>0.40479999999999999</v>
      </c>
      <c r="BH49" s="16">
        <v>0.3987</v>
      </c>
      <c r="BI49" s="16">
        <v>0.39279999999999998</v>
      </c>
      <c r="BJ49" s="16">
        <v>0.38690000000000002</v>
      </c>
      <c r="BK49" s="16">
        <v>0.38109999999999999</v>
      </c>
      <c r="BL49" s="16">
        <v>0.37540000000000001</v>
      </c>
      <c r="BM49" s="16">
        <v>0.36969999999999997</v>
      </c>
      <c r="BN49" s="16">
        <v>0.36420000000000002</v>
      </c>
      <c r="BO49" s="16">
        <v>0.35870000000000002</v>
      </c>
      <c r="BP49" s="16">
        <v>0.3533</v>
      </c>
      <c r="BQ49" s="16">
        <v>0.34810000000000002</v>
      </c>
      <c r="BR49" s="16">
        <v>0.34279999999999999</v>
      </c>
      <c r="BS49" s="16">
        <v>0.3377</v>
      </c>
      <c r="BT49" s="16">
        <v>0.33260000000000001</v>
      </c>
      <c r="BU49" s="16">
        <v>0.3276</v>
      </c>
      <c r="BV49" s="16">
        <v>0.32269999999999999</v>
      </c>
      <c r="BW49" s="16">
        <v>0.31790000000000002</v>
      </c>
      <c r="BX49" s="16">
        <v>0.31309999999999999</v>
      </c>
      <c r="BY49" s="16">
        <v>0.30840000000000001</v>
      </c>
      <c r="BZ49" s="16">
        <v>0.30380000000000001</v>
      </c>
      <c r="CA49" s="16">
        <v>0.29920000000000002</v>
      </c>
      <c r="CB49" s="16">
        <v>0.29480000000000001</v>
      </c>
      <c r="CC49" s="16">
        <v>0.2903</v>
      </c>
      <c r="CD49" s="16">
        <v>0.28599999999999998</v>
      </c>
      <c r="CE49" s="16">
        <v>0.28170000000000001</v>
      </c>
      <c r="CF49" s="16">
        <v>0.27750000000000002</v>
      </c>
      <c r="CG49" s="16">
        <v>0.27329999999999999</v>
      </c>
      <c r="CH49" s="16">
        <v>0.26919999999999999</v>
      </c>
      <c r="CI49" s="16">
        <v>0.26519999999999999</v>
      </c>
      <c r="CJ49" s="16">
        <v>0.26119999999999999</v>
      </c>
      <c r="CK49" s="16">
        <v>0.25729999999999997</v>
      </c>
      <c r="CL49" s="16">
        <v>0.25340000000000001</v>
      </c>
      <c r="CM49" s="16">
        <v>0.24959999999999999</v>
      </c>
      <c r="CN49" s="16">
        <v>0.24590000000000001</v>
      </c>
      <c r="CO49" s="16">
        <v>0.2422</v>
      </c>
      <c r="CP49" s="16">
        <v>0.23860000000000001</v>
      </c>
      <c r="CQ49" s="16">
        <v>0.23499999999999999</v>
      </c>
      <c r="CR49" s="16">
        <v>0.23150000000000001</v>
      </c>
      <c r="CS49" s="16">
        <v>0.22800000000000001</v>
      </c>
      <c r="CT49" s="16">
        <v>0.22459999999999999</v>
      </c>
      <c r="CU49" s="16">
        <v>0.22120000000000001</v>
      </c>
      <c r="CV49" s="16">
        <v>0.21790000000000001</v>
      </c>
      <c r="CW49" s="16">
        <v>0.21460000000000001</v>
      </c>
      <c r="CX49" s="16">
        <v>0.2114</v>
      </c>
      <c r="CY49" s="16">
        <v>0.2114</v>
      </c>
      <c r="CZ49" s="16">
        <v>0.2114</v>
      </c>
      <c r="DA49" s="16">
        <v>0.2114</v>
      </c>
      <c r="DB49" s="16">
        <v>0.2114</v>
      </c>
      <c r="DC49" s="16">
        <v>0.2114</v>
      </c>
      <c r="DD49" s="16">
        <v>0.2114</v>
      </c>
      <c r="DE49" s="16">
        <v>0.2114</v>
      </c>
      <c r="DF49" s="16">
        <v>0.2114</v>
      </c>
      <c r="DG49" s="16">
        <v>0.2114</v>
      </c>
      <c r="DH49" s="16">
        <v>0.2114</v>
      </c>
      <c r="DI49" s="16">
        <v>0.2114</v>
      </c>
      <c r="DJ49" s="16">
        <v>0.2114</v>
      </c>
      <c r="DK49" s="16">
        <v>0.2114</v>
      </c>
      <c r="DL49" s="16">
        <v>0.2114</v>
      </c>
      <c r="DM49" s="16">
        <v>0.2114</v>
      </c>
      <c r="DN49" s="16">
        <v>0.2114</v>
      </c>
      <c r="DO49" s="16">
        <v>0.2114</v>
      </c>
      <c r="DP49" s="16">
        <v>0.2114</v>
      </c>
      <c r="DQ49" s="16">
        <v>0.2114</v>
      </c>
      <c r="DR49" s="16">
        <v>0.2114</v>
      </c>
      <c r="DS49" s="16">
        <v>0.2114</v>
      </c>
      <c r="DT49" s="16">
        <v>0.2114</v>
      </c>
      <c r="DU49" s="16">
        <v>0.2114</v>
      </c>
      <c r="DV49" s="16">
        <v>0.2114</v>
      </c>
      <c r="DW49" s="16">
        <v>0.2114</v>
      </c>
      <c r="DX49" s="16">
        <v>0.2114</v>
      </c>
      <c r="DY49" s="16">
        <v>0.2114</v>
      </c>
      <c r="DZ49" s="16">
        <v>0.2114</v>
      </c>
      <c r="EA49" s="16">
        <v>0.2114</v>
      </c>
      <c r="EB49" s="16">
        <v>0.2114</v>
      </c>
      <c r="EC49" s="16">
        <v>0.2114</v>
      </c>
      <c r="ED49" s="16">
        <v>0.2114</v>
      </c>
      <c r="EE49" s="16">
        <v>0.2114</v>
      </c>
      <c r="EF49" s="16">
        <v>0.2114</v>
      </c>
      <c r="EG49" s="16">
        <v>0.2114</v>
      </c>
      <c r="EH49" s="16">
        <v>0.2114</v>
      </c>
      <c r="EI49" s="16">
        <v>0.2114</v>
      </c>
      <c r="EJ49" s="16">
        <v>0.2114</v>
      </c>
      <c r="EK49" s="16">
        <v>0.2114</v>
      </c>
      <c r="EL49" s="16">
        <v>0.2114</v>
      </c>
      <c r="EM49" s="16">
        <v>0.2114</v>
      </c>
      <c r="EN49" s="16">
        <v>0.2114</v>
      </c>
      <c r="EO49" s="16">
        <v>0.2114</v>
      </c>
      <c r="EP49" s="16">
        <v>0.2114</v>
      </c>
      <c r="EQ49" s="16">
        <v>0.2114</v>
      </c>
      <c r="ER49" s="16">
        <v>0.2114</v>
      </c>
      <c r="ES49" s="16">
        <v>0.2114</v>
      </c>
      <c r="ET49" s="16">
        <v>0.2114</v>
      </c>
      <c r="EU49" s="16">
        <v>0.2114</v>
      </c>
      <c r="EV49" s="16">
        <v>0.2114</v>
      </c>
      <c r="EW49" s="16">
        <v>0.2114</v>
      </c>
      <c r="EX49" s="16">
        <v>0.2114</v>
      </c>
      <c r="EY49" s="16">
        <v>0.2114</v>
      </c>
      <c r="EZ49" s="16">
        <v>0.2114</v>
      </c>
      <c r="FA49" s="16">
        <v>0.2114</v>
      </c>
      <c r="FB49" s="16">
        <v>0.2114</v>
      </c>
      <c r="FC49" s="16">
        <v>0.2114</v>
      </c>
      <c r="FD49" s="16">
        <v>0.2114</v>
      </c>
      <c r="FE49" s="16">
        <v>0.2114</v>
      </c>
      <c r="FF49" s="16">
        <v>0.2114</v>
      </c>
      <c r="FG49" s="16">
        <v>0.2114</v>
      </c>
      <c r="FH49" s="16">
        <v>0.2114</v>
      </c>
      <c r="FI49" s="16">
        <v>0.2114</v>
      </c>
      <c r="FJ49" s="16">
        <v>0.2114</v>
      </c>
      <c r="FK49" s="16">
        <v>0.2114</v>
      </c>
      <c r="FL49" s="16">
        <v>0.2114</v>
      </c>
      <c r="FM49" s="16">
        <v>0.2114</v>
      </c>
      <c r="FN49" s="16">
        <v>0.2114</v>
      </c>
      <c r="FO49" s="16">
        <v>0.2114</v>
      </c>
      <c r="FP49" s="16">
        <v>0.2114</v>
      </c>
      <c r="FQ49" s="16">
        <v>0.2114</v>
      </c>
      <c r="FR49" s="16">
        <v>0.2114</v>
      </c>
      <c r="FS49" s="16">
        <v>0.2114</v>
      </c>
      <c r="FT49" s="16">
        <v>0.2114</v>
      </c>
      <c r="FU49" s="16">
        <v>0.2114</v>
      </c>
      <c r="FV49" s="16">
        <v>0.2114</v>
      </c>
      <c r="FW49" s="16">
        <v>0.2114</v>
      </c>
      <c r="FX49" s="16">
        <v>0.2114</v>
      </c>
      <c r="FY49" s="16">
        <v>0.2114</v>
      </c>
      <c r="FZ49" s="16">
        <v>0.2114</v>
      </c>
      <c r="GA49" s="16">
        <v>0.2114</v>
      </c>
      <c r="GB49" s="16">
        <v>0.2114</v>
      </c>
      <c r="GC49" s="16">
        <v>0.2114</v>
      </c>
      <c r="GD49" s="16">
        <v>0.2114</v>
      </c>
      <c r="GE49" s="16">
        <v>0.2114</v>
      </c>
      <c r="GF49" s="16">
        <v>0.2114</v>
      </c>
      <c r="GG49" s="16">
        <v>0.2114</v>
      </c>
      <c r="GH49" s="16">
        <v>0.2114</v>
      </c>
      <c r="GI49" s="16">
        <v>0.2114</v>
      </c>
      <c r="GJ49" s="16">
        <v>0.2114</v>
      </c>
      <c r="GK49" s="16">
        <v>0.2114</v>
      </c>
      <c r="GL49" s="16">
        <v>0.2114</v>
      </c>
      <c r="GM49" s="16">
        <v>0.2114</v>
      </c>
      <c r="GN49" s="16">
        <v>0.2114</v>
      </c>
      <c r="GO49" s="16">
        <v>0.2114</v>
      </c>
      <c r="GP49" s="16">
        <v>0.2114</v>
      </c>
      <c r="GQ49" s="16">
        <v>0.2114</v>
      </c>
    </row>
    <row r="50" spans="1:199" x14ac:dyDescent="0.2">
      <c r="A50" s="16">
        <v>49</v>
      </c>
      <c r="B50" s="16">
        <v>1</v>
      </c>
      <c r="C50" s="16">
        <v>1</v>
      </c>
      <c r="D50" s="16">
        <v>1</v>
      </c>
      <c r="E50" s="16">
        <v>1</v>
      </c>
      <c r="F50" s="16">
        <v>0.9788</v>
      </c>
      <c r="G50" s="16">
        <v>1.0547</v>
      </c>
      <c r="H50" s="16">
        <v>1.034</v>
      </c>
      <c r="I50" s="16">
        <v>0.97729999999999995</v>
      </c>
      <c r="J50" s="16">
        <v>0.94089999999999996</v>
      </c>
      <c r="K50" s="16">
        <v>0.90559999999999996</v>
      </c>
      <c r="L50" s="16">
        <v>0.87129999999999996</v>
      </c>
      <c r="M50" s="16">
        <v>0.85489999999999999</v>
      </c>
      <c r="N50" s="16">
        <v>0.83840000000000003</v>
      </c>
      <c r="O50" s="16">
        <v>0.82179999999999997</v>
      </c>
      <c r="P50" s="16">
        <v>0.80569999999999997</v>
      </c>
      <c r="Q50" s="16">
        <v>0.78979999999999995</v>
      </c>
      <c r="R50" s="16">
        <v>0.77429999999999999</v>
      </c>
      <c r="S50" s="16">
        <v>0.75900000000000001</v>
      </c>
      <c r="T50" s="16">
        <v>0.74409999999999998</v>
      </c>
      <c r="U50" s="16">
        <v>0.72950000000000004</v>
      </c>
      <c r="V50" s="16">
        <v>0.71550000000000002</v>
      </c>
      <c r="W50" s="16">
        <v>0.70209999999999995</v>
      </c>
      <c r="X50" s="16">
        <v>0.68940000000000001</v>
      </c>
      <c r="Y50" s="16">
        <v>0.67749999999999999</v>
      </c>
      <c r="Z50" s="16">
        <v>0.66620000000000001</v>
      </c>
      <c r="AA50" s="16">
        <v>0.65559999999999996</v>
      </c>
      <c r="AB50" s="16">
        <v>0.64549999999999996</v>
      </c>
      <c r="AC50" s="16">
        <v>0.63570000000000004</v>
      </c>
      <c r="AD50" s="16">
        <v>0.62619999999999998</v>
      </c>
      <c r="AE50" s="16">
        <v>0.61680000000000001</v>
      </c>
      <c r="AF50" s="16">
        <v>0.60760000000000003</v>
      </c>
      <c r="AG50" s="16">
        <v>0.59850000000000003</v>
      </c>
      <c r="AH50" s="16">
        <v>0.58950000000000002</v>
      </c>
      <c r="AI50" s="16">
        <v>0.5806</v>
      </c>
      <c r="AJ50" s="16">
        <v>0.57189999999999996</v>
      </c>
      <c r="AK50" s="16">
        <v>0.56340000000000001</v>
      </c>
      <c r="AL50" s="16">
        <v>0.55489999999999995</v>
      </c>
      <c r="AM50" s="16">
        <v>0.54659999999999997</v>
      </c>
      <c r="AN50" s="16">
        <v>0.53839999999999999</v>
      </c>
      <c r="AO50" s="16">
        <v>0.53029999999999999</v>
      </c>
      <c r="AP50" s="16">
        <v>0.52239999999999998</v>
      </c>
      <c r="AQ50" s="16">
        <v>0.51459999999999995</v>
      </c>
      <c r="AR50" s="16">
        <v>0.50690000000000002</v>
      </c>
      <c r="AS50" s="16">
        <v>0.49930000000000002</v>
      </c>
      <c r="AT50" s="16">
        <v>0.49180000000000001</v>
      </c>
      <c r="AU50" s="16">
        <v>0.4844</v>
      </c>
      <c r="AV50" s="16">
        <v>0.47710000000000002</v>
      </c>
      <c r="AW50" s="16">
        <v>0.47</v>
      </c>
      <c r="AX50" s="16">
        <v>0.46289999999999998</v>
      </c>
      <c r="AY50" s="16">
        <v>0.45600000000000002</v>
      </c>
      <c r="AZ50" s="16">
        <v>0.44919999999999999</v>
      </c>
      <c r="BA50" s="16">
        <v>0.44240000000000002</v>
      </c>
      <c r="BB50" s="16">
        <v>0.43580000000000002</v>
      </c>
      <c r="BC50" s="16">
        <v>0.42930000000000001</v>
      </c>
      <c r="BD50" s="16">
        <v>0.42280000000000001</v>
      </c>
      <c r="BE50" s="16">
        <v>0.41649999999999998</v>
      </c>
      <c r="BF50" s="16">
        <v>0.41020000000000001</v>
      </c>
      <c r="BG50" s="16">
        <v>0.40410000000000001</v>
      </c>
      <c r="BH50" s="16">
        <v>0.39800000000000002</v>
      </c>
      <c r="BI50" s="16">
        <v>0.3921</v>
      </c>
      <c r="BJ50" s="16">
        <v>0.38619999999999999</v>
      </c>
      <c r="BK50" s="16">
        <v>0.38040000000000002</v>
      </c>
      <c r="BL50" s="16">
        <v>0.37469999999999998</v>
      </c>
      <c r="BM50" s="16">
        <v>0.36909999999999998</v>
      </c>
      <c r="BN50" s="16">
        <v>0.36349999999999999</v>
      </c>
      <c r="BO50" s="16">
        <v>0.35809999999999997</v>
      </c>
      <c r="BP50" s="16">
        <v>0.35270000000000001</v>
      </c>
      <c r="BQ50" s="16">
        <v>0.34739999999999999</v>
      </c>
      <c r="BR50" s="16">
        <v>0.3422</v>
      </c>
      <c r="BS50" s="16">
        <v>0.33710000000000001</v>
      </c>
      <c r="BT50" s="16">
        <v>0.33200000000000002</v>
      </c>
      <c r="BU50" s="16">
        <v>0.3271</v>
      </c>
      <c r="BV50" s="16">
        <v>0.32219999999999999</v>
      </c>
      <c r="BW50" s="16">
        <v>0.31730000000000003</v>
      </c>
      <c r="BX50" s="16">
        <v>0.31259999999999999</v>
      </c>
      <c r="BY50" s="16">
        <v>0.30790000000000001</v>
      </c>
      <c r="BZ50" s="16">
        <v>0.30330000000000001</v>
      </c>
      <c r="CA50" s="16">
        <v>0.29870000000000002</v>
      </c>
      <c r="CB50" s="16">
        <v>0.29420000000000002</v>
      </c>
      <c r="CC50" s="16">
        <v>0.2898</v>
      </c>
      <c r="CD50" s="16">
        <v>0.28549999999999998</v>
      </c>
      <c r="CE50" s="16">
        <v>0.28120000000000001</v>
      </c>
      <c r="CF50" s="16">
        <v>0.27700000000000002</v>
      </c>
      <c r="CG50" s="16">
        <v>0.27279999999999999</v>
      </c>
      <c r="CH50" s="16">
        <v>0.26869999999999999</v>
      </c>
      <c r="CI50" s="16">
        <v>0.26469999999999999</v>
      </c>
      <c r="CJ50" s="16">
        <v>0.26069999999999999</v>
      </c>
      <c r="CK50" s="16">
        <v>0.25679999999999997</v>
      </c>
      <c r="CL50" s="16">
        <v>0.253</v>
      </c>
      <c r="CM50" s="16">
        <v>0.2492</v>
      </c>
      <c r="CN50" s="16">
        <v>0.2455</v>
      </c>
      <c r="CO50" s="16">
        <v>0.24179999999999999</v>
      </c>
      <c r="CP50" s="16">
        <v>0.23810000000000001</v>
      </c>
      <c r="CQ50" s="16">
        <v>0.2346</v>
      </c>
      <c r="CR50" s="16">
        <v>0.2311</v>
      </c>
      <c r="CS50" s="16">
        <v>0.2276</v>
      </c>
      <c r="CT50" s="16">
        <v>0.22420000000000001</v>
      </c>
      <c r="CU50" s="16">
        <v>0.2208</v>
      </c>
      <c r="CV50" s="16">
        <v>0.2175</v>
      </c>
      <c r="CW50" s="16">
        <v>0.2142</v>
      </c>
      <c r="CX50" s="16">
        <v>0.21099999999999999</v>
      </c>
      <c r="CY50" s="16">
        <v>0.21099999999999999</v>
      </c>
      <c r="CZ50" s="16">
        <v>0.21099999999999999</v>
      </c>
      <c r="DA50" s="16">
        <v>0.21099999999999999</v>
      </c>
      <c r="DB50" s="16">
        <v>0.21099999999999999</v>
      </c>
      <c r="DC50" s="16">
        <v>0.21099999999999999</v>
      </c>
      <c r="DD50" s="16">
        <v>0.21099999999999999</v>
      </c>
      <c r="DE50" s="16">
        <v>0.21099999999999999</v>
      </c>
      <c r="DF50" s="16">
        <v>0.21099999999999999</v>
      </c>
      <c r="DG50" s="16">
        <v>0.21099999999999999</v>
      </c>
      <c r="DH50" s="16">
        <v>0.21099999999999999</v>
      </c>
      <c r="DI50" s="16">
        <v>0.21099999999999999</v>
      </c>
      <c r="DJ50" s="16">
        <v>0.21099999999999999</v>
      </c>
      <c r="DK50" s="16">
        <v>0.21099999999999999</v>
      </c>
      <c r="DL50" s="16">
        <v>0.21099999999999999</v>
      </c>
      <c r="DM50" s="16">
        <v>0.21099999999999999</v>
      </c>
      <c r="DN50" s="16">
        <v>0.21099999999999999</v>
      </c>
      <c r="DO50" s="16">
        <v>0.21099999999999999</v>
      </c>
      <c r="DP50" s="16">
        <v>0.21099999999999999</v>
      </c>
      <c r="DQ50" s="16">
        <v>0.21099999999999999</v>
      </c>
      <c r="DR50" s="16">
        <v>0.21099999999999999</v>
      </c>
      <c r="DS50" s="16">
        <v>0.21099999999999999</v>
      </c>
      <c r="DT50" s="16">
        <v>0.21099999999999999</v>
      </c>
      <c r="DU50" s="16">
        <v>0.21099999999999999</v>
      </c>
      <c r="DV50" s="16">
        <v>0.21099999999999999</v>
      </c>
      <c r="DW50" s="16">
        <v>0.21099999999999999</v>
      </c>
      <c r="DX50" s="16">
        <v>0.21099999999999999</v>
      </c>
      <c r="DY50" s="16">
        <v>0.21099999999999999</v>
      </c>
      <c r="DZ50" s="16">
        <v>0.21099999999999999</v>
      </c>
      <c r="EA50" s="16">
        <v>0.21099999999999999</v>
      </c>
      <c r="EB50" s="16">
        <v>0.21099999999999999</v>
      </c>
      <c r="EC50" s="16">
        <v>0.21099999999999999</v>
      </c>
      <c r="ED50" s="16">
        <v>0.21099999999999999</v>
      </c>
      <c r="EE50" s="16">
        <v>0.21099999999999999</v>
      </c>
      <c r="EF50" s="16">
        <v>0.21099999999999999</v>
      </c>
      <c r="EG50" s="16">
        <v>0.21099999999999999</v>
      </c>
      <c r="EH50" s="16">
        <v>0.21099999999999999</v>
      </c>
      <c r="EI50" s="16">
        <v>0.21099999999999999</v>
      </c>
      <c r="EJ50" s="16">
        <v>0.21099999999999999</v>
      </c>
      <c r="EK50" s="16">
        <v>0.21099999999999999</v>
      </c>
      <c r="EL50" s="16">
        <v>0.21099999999999999</v>
      </c>
      <c r="EM50" s="16">
        <v>0.21099999999999999</v>
      </c>
      <c r="EN50" s="16">
        <v>0.21099999999999999</v>
      </c>
      <c r="EO50" s="16">
        <v>0.21099999999999999</v>
      </c>
      <c r="EP50" s="16">
        <v>0.21099999999999999</v>
      </c>
      <c r="EQ50" s="16">
        <v>0.21099999999999999</v>
      </c>
      <c r="ER50" s="16">
        <v>0.21099999999999999</v>
      </c>
      <c r="ES50" s="16">
        <v>0.21099999999999999</v>
      </c>
      <c r="ET50" s="16">
        <v>0.21099999999999999</v>
      </c>
      <c r="EU50" s="16">
        <v>0.21099999999999999</v>
      </c>
      <c r="EV50" s="16">
        <v>0.21099999999999999</v>
      </c>
      <c r="EW50" s="16">
        <v>0.21099999999999999</v>
      </c>
      <c r="EX50" s="16">
        <v>0.21099999999999999</v>
      </c>
      <c r="EY50" s="16">
        <v>0.21099999999999999</v>
      </c>
      <c r="EZ50" s="16">
        <v>0.21099999999999999</v>
      </c>
      <c r="FA50" s="16">
        <v>0.21099999999999999</v>
      </c>
      <c r="FB50" s="16">
        <v>0.21099999999999999</v>
      </c>
      <c r="FC50" s="16">
        <v>0.21099999999999999</v>
      </c>
      <c r="FD50" s="16">
        <v>0.21099999999999999</v>
      </c>
      <c r="FE50" s="16">
        <v>0.21099999999999999</v>
      </c>
      <c r="FF50" s="16">
        <v>0.21099999999999999</v>
      </c>
      <c r="FG50" s="16">
        <v>0.21099999999999999</v>
      </c>
      <c r="FH50" s="16">
        <v>0.21099999999999999</v>
      </c>
      <c r="FI50" s="16">
        <v>0.21099999999999999</v>
      </c>
      <c r="FJ50" s="16">
        <v>0.21099999999999999</v>
      </c>
      <c r="FK50" s="16">
        <v>0.21099999999999999</v>
      </c>
      <c r="FL50" s="16">
        <v>0.21099999999999999</v>
      </c>
      <c r="FM50" s="16">
        <v>0.21099999999999999</v>
      </c>
      <c r="FN50" s="16">
        <v>0.21099999999999999</v>
      </c>
      <c r="FO50" s="16">
        <v>0.21099999999999999</v>
      </c>
      <c r="FP50" s="16">
        <v>0.21099999999999999</v>
      </c>
      <c r="FQ50" s="16">
        <v>0.21099999999999999</v>
      </c>
      <c r="FR50" s="16">
        <v>0.21099999999999999</v>
      </c>
      <c r="FS50" s="16">
        <v>0.21099999999999999</v>
      </c>
      <c r="FT50" s="16">
        <v>0.21099999999999999</v>
      </c>
      <c r="FU50" s="16">
        <v>0.21099999999999999</v>
      </c>
      <c r="FV50" s="16">
        <v>0.21099999999999999</v>
      </c>
      <c r="FW50" s="16">
        <v>0.21099999999999999</v>
      </c>
      <c r="FX50" s="16">
        <v>0.21099999999999999</v>
      </c>
      <c r="FY50" s="16">
        <v>0.21099999999999999</v>
      </c>
      <c r="FZ50" s="16">
        <v>0.21099999999999999</v>
      </c>
      <c r="GA50" s="16">
        <v>0.21099999999999999</v>
      </c>
      <c r="GB50" s="16">
        <v>0.21099999999999999</v>
      </c>
      <c r="GC50" s="16">
        <v>0.21099999999999999</v>
      </c>
      <c r="GD50" s="16">
        <v>0.21099999999999999</v>
      </c>
      <c r="GE50" s="16">
        <v>0.21099999999999999</v>
      </c>
      <c r="GF50" s="16">
        <v>0.21099999999999999</v>
      </c>
      <c r="GG50" s="16">
        <v>0.21099999999999999</v>
      </c>
      <c r="GH50" s="16">
        <v>0.21099999999999999</v>
      </c>
      <c r="GI50" s="16">
        <v>0.21099999999999999</v>
      </c>
      <c r="GJ50" s="16">
        <v>0.21099999999999999</v>
      </c>
      <c r="GK50" s="16">
        <v>0.21099999999999999</v>
      </c>
      <c r="GL50" s="16">
        <v>0.21099999999999999</v>
      </c>
      <c r="GM50" s="16">
        <v>0.21099999999999999</v>
      </c>
      <c r="GN50" s="16">
        <v>0.21099999999999999</v>
      </c>
      <c r="GO50" s="16">
        <v>0.21099999999999999</v>
      </c>
      <c r="GP50" s="16">
        <v>0.21099999999999999</v>
      </c>
      <c r="GQ50" s="16">
        <v>0.21099999999999999</v>
      </c>
    </row>
    <row r="51" spans="1:199" x14ac:dyDescent="0.2">
      <c r="A51" s="16">
        <v>50</v>
      </c>
      <c r="B51" s="16">
        <v>1</v>
      </c>
      <c r="C51" s="16">
        <v>1</v>
      </c>
      <c r="D51" s="16">
        <v>1</v>
      </c>
      <c r="E51" s="16">
        <v>1</v>
      </c>
      <c r="F51" s="16">
        <v>0.97819999999999996</v>
      </c>
      <c r="G51" s="16">
        <v>1.0533999999999999</v>
      </c>
      <c r="H51" s="16">
        <v>1.032</v>
      </c>
      <c r="I51" s="16">
        <v>0.97489999999999999</v>
      </c>
      <c r="J51" s="16">
        <v>0.93820000000000003</v>
      </c>
      <c r="K51" s="16">
        <v>0.90280000000000005</v>
      </c>
      <c r="L51" s="16">
        <v>0.86860000000000004</v>
      </c>
      <c r="M51" s="16">
        <v>0.85240000000000005</v>
      </c>
      <c r="N51" s="16">
        <v>0.83620000000000005</v>
      </c>
      <c r="O51" s="16">
        <v>0.82</v>
      </c>
      <c r="P51" s="16">
        <v>0.80379999999999996</v>
      </c>
      <c r="Q51" s="16">
        <v>0.78800000000000003</v>
      </c>
      <c r="R51" s="16">
        <v>0.77249999999999996</v>
      </c>
      <c r="S51" s="16">
        <v>0.75729999999999997</v>
      </c>
      <c r="T51" s="16">
        <v>0.74239999999999995</v>
      </c>
      <c r="U51" s="16">
        <v>0.72789999999999999</v>
      </c>
      <c r="V51" s="16">
        <v>0.71389999999999998</v>
      </c>
      <c r="W51" s="16">
        <v>0.70050000000000001</v>
      </c>
      <c r="X51" s="16">
        <v>0.68789999999999996</v>
      </c>
      <c r="Y51" s="16">
        <v>0.67589999999999995</v>
      </c>
      <c r="Z51" s="16">
        <v>0.66469999999999996</v>
      </c>
      <c r="AA51" s="16">
        <v>0.65410000000000001</v>
      </c>
      <c r="AB51" s="16">
        <v>0.64400000000000002</v>
      </c>
      <c r="AC51" s="16">
        <v>0.63429999999999997</v>
      </c>
      <c r="AD51" s="16">
        <v>0.62480000000000002</v>
      </c>
      <c r="AE51" s="16">
        <v>0.61539999999999995</v>
      </c>
      <c r="AF51" s="16">
        <v>0.60619999999999996</v>
      </c>
      <c r="AG51" s="16">
        <v>0.59709999999999996</v>
      </c>
      <c r="AH51" s="16">
        <v>0.58819999999999995</v>
      </c>
      <c r="AI51" s="16">
        <v>0.57930000000000004</v>
      </c>
      <c r="AJ51" s="16">
        <v>0.57069999999999999</v>
      </c>
      <c r="AK51" s="16">
        <v>0.56210000000000004</v>
      </c>
      <c r="AL51" s="16">
        <v>0.55369999999999997</v>
      </c>
      <c r="AM51" s="16">
        <v>0.5454</v>
      </c>
      <c r="AN51" s="16">
        <v>0.53720000000000001</v>
      </c>
      <c r="AO51" s="16">
        <v>0.5292</v>
      </c>
      <c r="AP51" s="16">
        <v>0.5212</v>
      </c>
      <c r="AQ51" s="16">
        <v>0.51339999999999997</v>
      </c>
      <c r="AR51" s="16">
        <v>0.50570000000000004</v>
      </c>
      <c r="AS51" s="16">
        <v>0.49809999999999999</v>
      </c>
      <c r="AT51" s="16">
        <v>0.49070000000000003</v>
      </c>
      <c r="AU51" s="16">
        <v>0.48330000000000001</v>
      </c>
      <c r="AV51" s="16">
        <v>0.47610000000000002</v>
      </c>
      <c r="AW51" s="16">
        <v>0.46889999999999998</v>
      </c>
      <c r="AX51" s="16">
        <v>0.46189999999999998</v>
      </c>
      <c r="AY51" s="16">
        <v>0.45500000000000002</v>
      </c>
      <c r="AZ51" s="16">
        <v>0.44819999999999999</v>
      </c>
      <c r="BA51" s="16">
        <v>0.44140000000000001</v>
      </c>
      <c r="BB51" s="16">
        <v>0.43480000000000002</v>
      </c>
      <c r="BC51" s="16">
        <v>0.42830000000000001</v>
      </c>
      <c r="BD51" s="16">
        <v>0.4219</v>
      </c>
      <c r="BE51" s="16">
        <v>0.41560000000000002</v>
      </c>
      <c r="BF51" s="16">
        <v>0.4093</v>
      </c>
      <c r="BG51" s="16">
        <v>0.4032</v>
      </c>
      <c r="BH51" s="16">
        <v>0.39710000000000001</v>
      </c>
      <c r="BI51" s="16">
        <v>0.39119999999999999</v>
      </c>
      <c r="BJ51" s="16">
        <v>0.38529999999999998</v>
      </c>
      <c r="BK51" s="16">
        <v>0.37959999999999999</v>
      </c>
      <c r="BL51" s="16">
        <v>0.37390000000000001</v>
      </c>
      <c r="BM51" s="16">
        <v>0.36830000000000002</v>
      </c>
      <c r="BN51" s="16">
        <v>0.36270000000000002</v>
      </c>
      <c r="BO51" s="16">
        <v>0.35730000000000001</v>
      </c>
      <c r="BP51" s="16">
        <v>0.35189999999999999</v>
      </c>
      <c r="BQ51" s="16">
        <v>0.34670000000000001</v>
      </c>
      <c r="BR51" s="16">
        <v>0.34150000000000003</v>
      </c>
      <c r="BS51" s="16">
        <v>0.33629999999999999</v>
      </c>
      <c r="BT51" s="16">
        <v>0.33129999999999998</v>
      </c>
      <c r="BU51" s="16">
        <v>0.32629999999999998</v>
      </c>
      <c r="BV51" s="16">
        <v>0.32140000000000002</v>
      </c>
      <c r="BW51" s="16">
        <v>0.31659999999999999</v>
      </c>
      <c r="BX51" s="16">
        <v>0.31190000000000001</v>
      </c>
      <c r="BY51" s="16">
        <v>0.30719999999999997</v>
      </c>
      <c r="BZ51" s="16">
        <v>0.30259999999999998</v>
      </c>
      <c r="CA51" s="16">
        <v>0.29809999999999998</v>
      </c>
      <c r="CB51" s="16">
        <v>0.29360000000000003</v>
      </c>
      <c r="CC51" s="16">
        <v>0.28920000000000001</v>
      </c>
      <c r="CD51" s="16">
        <v>0.28489999999999999</v>
      </c>
      <c r="CE51" s="16">
        <v>0.28060000000000002</v>
      </c>
      <c r="CF51" s="16">
        <v>0.27639999999999998</v>
      </c>
      <c r="CG51" s="16">
        <v>0.2722</v>
      </c>
      <c r="CH51" s="16">
        <v>0.2681</v>
      </c>
      <c r="CI51" s="16">
        <v>0.2641</v>
      </c>
      <c r="CJ51" s="16">
        <v>0.26019999999999999</v>
      </c>
      <c r="CK51" s="16">
        <v>0.25629999999999997</v>
      </c>
      <c r="CL51" s="16">
        <v>0.25240000000000001</v>
      </c>
      <c r="CM51" s="16">
        <v>0.24859999999999999</v>
      </c>
      <c r="CN51" s="16">
        <v>0.24490000000000001</v>
      </c>
      <c r="CO51" s="16">
        <v>0.2412</v>
      </c>
      <c r="CP51" s="16">
        <v>0.23760000000000001</v>
      </c>
      <c r="CQ51" s="16">
        <v>0.2341</v>
      </c>
      <c r="CR51" s="16">
        <v>0.23050000000000001</v>
      </c>
      <c r="CS51" s="16">
        <v>0.2271</v>
      </c>
      <c r="CT51" s="16">
        <v>0.22370000000000001</v>
      </c>
      <c r="CU51" s="16">
        <v>0.2203</v>
      </c>
      <c r="CV51" s="16">
        <v>0.217</v>
      </c>
      <c r="CW51" s="16">
        <v>0.21379999999999999</v>
      </c>
      <c r="CX51" s="16">
        <v>0.21060000000000001</v>
      </c>
      <c r="CY51" s="16">
        <v>0.21060000000000001</v>
      </c>
      <c r="CZ51" s="16">
        <v>0.21060000000000001</v>
      </c>
      <c r="DA51" s="16">
        <v>0.21060000000000001</v>
      </c>
      <c r="DB51" s="16">
        <v>0.21060000000000001</v>
      </c>
      <c r="DC51" s="16">
        <v>0.21060000000000001</v>
      </c>
      <c r="DD51" s="16">
        <v>0.21060000000000001</v>
      </c>
      <c r="DE51" s="16">
        <v>0.21060000000000001</v>
      </c>
      <c r="DF51" s="16">
        <v>0.21060000000000001</v>
      </c>
      <c r="DG51" s="16">
        <v>0.21060000000000001</v>
      </c>
      <c r="DH51" s="16">
        <v>0.21060000000000001</v>
      </c>
      <c r="DI51" s="16">
        <v>0.21060000000000001</v>
      </c>
      <c r="DJ51" s="16">
        <v>0.21060000000000001</v>
      </c>
      <c r="DK51" s="16">
        <v>0.21060000000000001</v>
      </c>
      <c r="DL51" s="16">
        <v>0.21060000000000001</v>
      </c>
      <c r="DM51" s="16">
        <v>0.21060000000000001</v>
      </c>
      <c r="DN51" s="16">
        <v>0.21060000000000001</v>
      </c>
      <c r="DO51" s="16">
        <v>0.21060000000000001</v>
      </c>
      <c r="DP51" s="16">
        <v>0.21060000000000001</v>
      </c>
      <c r="DQ51" s="16">
        <v>0.21060000000000001</v>
      </c>
      <c r="DR51" s="16">
        <v>0.21060000000000001</v>
      </c>
      <c r="DS51" s="16">
        <v>0.21060000000000001</v>
      </c>
      <c r="DT51" s="16">
        <v>0.21060000000000001</v>
      </c>
      <c r="DU51" s="16">
        <v>0.21060000000000001</v>
      </c>
      <c r="DV51" s="16">
        <v>0.21060000000000001</v>
      </c>
      <c r="DW51" s="16">
        <v>0.21060000000000001</v>
      </c>
      <c r="DX51" s="16">
        <v>0.21060000000000001</v>
      </c>
      <c r="DY51" s="16">
        <v>0.21060000000000001</v>
      </c>
      <c r="DZ51" s="16">
        <v>0.21060000000000001</v>
      </c>
      <c r="EA51" s="16">
        <v>0.21060000000000001</v>
      </c>
      <c r="EB51" s="16">
        <v>0.21060000000000001</v>
      </c>
      <c r="EC51" s="16">
        <v>0.21060000000000001</v>
      </c>
      <c r="ED51" s="16">
        <v>0.21060000000000001</v>
      </c>
      <c r="EE51" s="16">
        <v>0.21060000000000001</v>
      </c>
      <c r="EF51" s="16">
        <v>0.21060000000000001</v>
      </c>
      <c r="EG51" s="16">
        <v>0.21060000000000001</v>
      </c>
      <c r="EH51" s="16">
        <v>0.21060000000000001</v>
      </c>
      <c r="EI51" s="16">
        <v>0.21060000000000001</v>
      </c>
      <c r="EJ51" s="16">
        <v>0.21060000000000001</v>
      </c>
      <c r="EK51" s="16">
        <v>0.21060000000000001</v>
      </c>
      <c r="EL51" s="16">
        <v>0.21060000000000001</v>
      </c>
      <c r="EM51" s="16">
        <v>0.21060000000000001</v>
      </c>
      <c r="EN51" s="16">
        <v>0.21060000000000001</v>
      </c>
      <c r="EO51" s="16">
        <v>0.21060000000000001</v>
      </c>
      <c r="EP51" s="16">
        <v>0.21060000000000001</v>
      </c>
      <c r="EQ51" s="16">
        <v>0.21060000000000001</v>
      </c>
      <c r="ER51" s="16">
        <v>0.21060000000000001</v>
      </c>
      <c r="ES51" s="16">
        <v>0.21060000000000001</v>
      </c>
      <c r="ET51" s="16">
        <v>0.21060000000000001</v>
      </c>
      <c r="EU51" s="16">
        <v>0.21060000000000001</v>
      </c>
      <c r="EV51" s="16">
        <v>0.21060000000000001</v>
      </c>
      <c r="EW51" s="16">
        <v>0.21060000000000001</v>
      </c>
      <c r="EX51" s="16">
        <v>0.21060000000000001</v>
      </c>
      <c r="EY51" s="16">
        <v>0.21060000000000001</v>
      </c>
      <c r="EZ51" s="16">
        <v>0.21060000000000001</v>
      </c>
      <c r="FA51" s="16">
        <v>0.21060000000000001</v>
      </c>
      <c r="FB51" s="16">
        <v>0.21060000000000001</v>
      </c>
      <c r="FC51" s="16">
        <v>0.21060000000000001</v>
      </c>
      <c r="FD51" s="16">
        <v>0.21060000000000001</v>
      </c>
      <c r="FE51" s="16">
        <v>0.21060000000000001</v>
      </c>
      <c r="FF51" s="16">
        <v>0.21060000000000001</v>
      </c>
      <c r="FG51" s="16">
        <v>0.21060000000000001</v>
      </c>
      <c r="FH51" s="16">
        <v>0.21060000000000001</v>
      </c>
      <c r="FI51" s="16">
        <v>0.21060000000000001</v>
      </c>
      <c r="FJ51" s="16">
        <v>0.21060000000000001</v>
      </c>
      <c r="FK51" s="16">
        <v>0.21060000000000001</v>
      </c>
      <c r="FL51" s="16">
        <v>0.21060000000000001</v>
      </c>
      <c r="FM51" s="16">
        <v>0.21060000000000001</v>
      </c>
      <c r="FN51" s="16">
        <v>0.21060000000000001</v>
      </c>
      <c r="FO51" s="16">
        <v>0.21060000000000001</v>
      </c>
      <c r="FP51" s="16">
        <v>0.21060000000000001</v>
      </c>
      <c r="FQ51" s="16">
        <v>0.21060000000000001</v>
      </c>
      <c r="FR51" s="16">
        <v>0.21060000000000001</v>
      </c>
      <c r="FS51" s="16">
        <v>0.21060000000000001</v>
      </c>
      <c r="FT51" s="16">
        <v>0.21060000000000001</v>
      </c>
      <c r="FU51" s="16">
        <v>0.21060000000000001</v>
      </c>
      <c r="FV51" s="16">
        <v>0.21060000000000001</v>
      </c>
      <c r="FW51" s="16">
        <v>0.21060000000000001</v>
      </c>
      <c r="FX51" s="16">
        <v>0.21060000000000001</v>
      </c>
      <c r="FY51" s="16">
        <v>0.21060000000000001</v>
      </c>
      <c r="FZ51" s="16">
        <v>0.21060000000000001</v>
      </c>
      <c r="GA51" s="16">
        <v>0.21060000000000001</v>
      </c>
      <c r="GB51" s="16">
        <v>0.21060000000000001</v>
      </c>
      <c r="GC51" s="16">
        <v>0.21060000000000001</v>
      </c>
      <c r="GD51" s="16">
        <v>0.21060000000000001</v>
      </c>
      <c r="GE51" s="16">
        <v>0.21060000000000001</v>
      </c>
      <c r="GF51" s="16">
        <v>0.21060000000000001</v>
      </c>
      <c r="GG51" s="16">
        <v>0.21060000000000001</v>
      </c>
      <c r="GH51" s="16">
        <v>0.21060000000000001</v>
      </c>
      <c r="GI51" s="16">
        <v>0.21060000000000001</v>
      </c>
      <c r="GJ51" s="16">
        <v>0.21060000000000001</v>
      </c>
      <c r="GK51" s="16">
        <v>0.21060000000000001</v>
      </c>
      <c r="GL51" s="16">
        <v>0.21060000000000001</v>
      </c>
      <c r="GM51" s="16">
        <v>0.21060000000000001</v>
      </c>
      <c r="GN51" s="16">
        <v>0.21060000000000001</v>
      </c>
      <c r="GO51" s="16">
        <v>0.21060000000000001</v>
      </c>
      <c r="GP51" s="16">
        <v>0.21060000000000001</v>
      </c>
      <c r="GQ51" s="16">
        <v>0.21060000000000001</v>
      </c>
    </row>
    <row r="52" spans="1:199" x14ac:dyDescent="0.2">
      <c r="A52" s="16">
        <v>51</v>
      </c>
      <c r="B52" s="16">
        <v>1</v>
      </c>
      <c r="C52" s="16">
        <v>1</v>
      </c>
      <c r="D52" s="16">
        <v>1</v>
      </c>
      <c r="E52" s="16">
        <v>1</v>
      </c>
      <c r="F52" s="16">
        <v>0.97789999999999999</v>
      </c>
      <c r="G52" s="16">
        <v>1.0525</v>
      </c>
      <c r="H52" s="16">
        <v>1.0304</v>
      </c>
      <c r="I52" s="16">
        <v>0.97289999999999999</v>
      </c>
      <c r="J52" s="16">
        <v>0.93579999999999997</v>
      </c>
      <c r="K52" s="16">
        <v>0.9002</v>
      </c>
      <c r="L52" s="16">
        <v>0.8659</v>
      </c>
      <c r="M52" s="16">
        <v>0.84960000000000002</v>
      </c>
      <c r="N52" s="16">
        <v>0.8337</v>
      </c>
      <c r="O52" s="16">
        <v>0.81779999999999997</v>
      </c>
      <c r="P52" s="16">
        <v>0.80189999999999995</v>
      </c>
      <c r="Q52" s="16">
        <v>0.78610000000000002</v>
      </c>
      <c r="R52" s="16">
        <v>0.77059999999999995</v>
      </c>
      <c r="S52" s="16">
        <v>0.75549999999999995</v>
      </c>
      <c r="T52" s="16">
        <v>0.74060000000000004</v>
      </c>
      <c r="U52" s="16">
        <v>0.72609999999999997</v>
      </c>
      <c r="V52" s="16">
        <v>0.71209999999999996</v>
      </c>
      <c r="W52" s="16">
        <v>0.69879999999999998</v>
      </c>
      <c r="X52" s="16">
        <v>0.68620000000000003</v>
      </c>
      <c r="Y52" s="16">
        <v>0.67430000000000001</v>
      </c>
      <c r="Z52" s="16">
        <v>0.66310000000000002</v>
      </c>
      <c r="AA52" s="16">
        <v>0.65249999999999997</v>
      </c>
      <c r="AB52" s="16">
        <v>0.64249999999999996</v>
      </c>
      <c r="AC52" s="16">
        <v>0.63280000000000003</v>
      </c>
      <c r="AD52" s="16">
        <v>0.62329999999999997</v>
      </c>
      <c r="AE52" s="16">
        <v>0.6139</v>
      </c>
      <c r="AF52" s="16">
        <v>0.60470000000000002</v>
      </c>
      <c r="AG52" s="16">
        <v>0.59570000000000001</v>
      </c>
      <c r="AH52" s="16">
        <v>0.5867</v>
      </c>
      <c r="AI52" s="16">
        <v>0.57799999999999996</v>
      </c>
      <c r="AJ52" s="16">
        <v>0.56930000000000003</v>
      </c>
      <c r="AK52" s="16">
        <v>0.56079999999999997</v>
      </c>
      <c r="AL52" s="16">
        <v>0.5524</v>
      </c>
      <c r="AM52" s="16">
        <v>0.54410000000000003</v>
      </c>
      <c r="AN52" s="16">
        <v>0.53590000000000004</v>
      </c>
      <c r="AO52" s="16">
        <v>0.52790000000000004</v>
      </c>
      <c r="AP52" s="16">
        <v>0.52</v>
      </c>
      <c r="AQ52" s="16">
        <v>0.51219999999999999</v>
      </c>
      <c r="AR52" s="16">
        <v>0.50449999999999995</v>
      </c>
      <c r="AS52" s="16">
        <v>0.497</v>
      </c>
      <c r="AT52" s="16">
        <v>0.48949999999999999</v>
      </c>
      <c r="AU52" s="16">
        <v>0.48220000000000002</v>
      </c>
      <c r="AV52" s="16">
        <v>0.47489999999999999</v>
      </c>
      <c r="AW52" s="16">
        <v>0.46779999999999999</v>
      </c>
      <c r="AX52" s="16">
        <v>0.46079999999999999</v>
      </c>
      <c r="AY52" s="16">
        <v>0.45390000000000003</v>
      </c>
      <c r="AZ52" s="16">
        <v>0.4471</v>
      </c>
      <c r="BA52" s="16">
        <v>0.44040000000000001</v>
      </c>
      <c r="BB52" s="16">
        <v>0.43380000000000002</v>
      </c>
      <c r="BC52" s="16">
        <v>0.42730000000000001</v>
      </c>
      <c r="BD52" s="16">
        <v>0.4209</v>
      </c>
      <c r="BE52" s="16">
        <v>0.41460000000000002</v>
      </c>
      <c r="BF52" s="16">
        <v>0.40839999999999999</v>
      </c>
      <c r="BG52" s="16">
        <v>0.4022</v>
      </c>
      <c r="BH52" s="16">
        <v>0.3962</v>
      </c>
      <c r="BI52" s="16">
        <v>0.39029999999999998</v>
      </c>
      <c r="BJ52" s="16">
        <v>0.38440000000000002</v>
      </c>
      <c r="BK52" s="16">
        <v>0.37869999999999998</v>
      </c>
      <c r="BL52" s="16">
        <v>0.373</v>
      </c>
      <c r="BM52" s="16">
        <v>0.3674</v>
      </c>
      <c r="BN52" s="16">
        <v>0.3619</v>
      </c>
      <c r="BO52" s="16">
        <v>0.35649999999999998</v>
      </c>
      <c r="BP52" s="16">
        <v>0.35110000000000002</v>
      </c>
      <c r="BQ52" s="16">
        <v>0.34589999999999999</v>
      </c>
      <c r="BR52" s="16">
        <v>0.3407</v>
      </c>
      <c r="BS52" s="16">
        <v>0.33560000000000001</v>
      </c>
      <c r="BT52" s="16">
        <v>0.33050000000000002</v>
      </c>
      <c r="BU52" s="16">
        <v>0.3256</v>
      </c>
      <c r="BV52" s="16">
        <v>0.32069999999999999</v>
      </c>
      <c r="BW52" s="16">
        <v>0.31590000000000001</v>
      </c>
      <c r="BX52" s="16">
        <v>0.31109999999999999</v>
      </c>
      <c r="BY52" s="16">
        <v>0.30649999999999999</v>
      </c>
      <c r="BZ52" s="16">
        <v>0.3019</v>
      </c>
      <c r="CA52" s="16">
        <v>0.2974</v>
      </c>
      <c r="CB52" s="16">
        <v>0.29289999999999999</v>
      </c>
      <c r="CC52" s="16">
        <v>0.28849999999999998</v>
      </c>
      <c r="CD52" s="16">
        <v>0.28420000000000001</v>
      </c>
      <c r="CE52" s="16">
        <v>0.27989999999999998</v>
      </c>
      <c r="CF52" s="16">
        <v>0.2757</v>
      </c>
      <c r="CG52" s="16">
        <v>0.27160000000000001</v>
      </c>
      <c r="CH52" s="16">
        <v>0.26750000000000002</v>
      </c>
      <c r="CI52" s="16">
        <v>0.26350000000000001</v>
      </c>
      <c r="CJ52" s="16">
        <v>0.2596</v>
      </c>
      <c r="CK52" s="16">
        <v>0.25569999999999998</v>
      </c>
      <c r="CL52" s="16">
        <v>0.25180000000000002</v>
      </c>
      <c r="CM52" s="16">
        <v>0.24809999999999999</v>
      </c>
      <c r="CN52" s="16">
        <v>0.24429999999999999</v>
      </c>
      <c r="CO52" s="16">
        <v>0.2407</v>
      </c>
      <c r="CP52" s="16">
        <v>0.23710000000000001</v>
      </c>
      <c r="CQ52" s="16">
        <v>0.23350000000000001</v>
      </c>
      <c r="CR52" s="16">
        <v>0.23</v>
      </c>
      <c r="CS52" s="16">
        <v>0.2266</v>
      </c>
      <c r="CT52" s="16">
        <v>0.22320000000000001</v>
      </c>
      <c r="CU52" s="16">
        <v>0.2198</v>
      </c>
      <c r="CV52" s="16">
        <v>0.2165</v>
      </c>
      <c r="CW52" s="16">
        <v>0.21329999999999999</v>
      </c>
      <c r="CX52" s="16">
        <v>0.21010000000000001</v>
      </c>
      <c r="CY52" s="16">
        <v>0.21010000000000001</v>
      </c>
      <c r="CZ52" s="16">
        <v>0.21010000000000001</v>
      </c>
      <c r="DA52" s="16">
        <v>0.21010000000000001</v>
      </c>
      <c r="DB52" s="16">
        <v>0.21010000000000001</v>
      </c>
      <c r="DC52" s="16">
        <v>0.21010000000000001</v>
      </c>
      <c r="DD52" s="16">
        <v>0.21010000000000001</v>
      </c>
      <c r="DE52" s="16">
        <v>0.21010000000000001</v>
      </c>
      <c r="DF52" s="16">
        <v>0.21010000000000001</v>
      </c>
      <c r="DG52" s="16">
        <v>0.21010000000000001</v>
      </c>
      <c r="DH52" s="16">
        <v>0.21010000000000001</v>
      </c>
      <c r="DI52" s="16">
        <v>0.21010000000000001</v>
      </c>
      <c r="DJ52" s="16">
        <v>0.21010000000000001</v>
      </c>
      <c r="DK52" s="16">
        <v>0.21010000000000001</v>
      </c>
      <c r="DL52" s="16">
        <v>0.21010000000000001</v>
      </c>
      <c r="DM52" s="16">
        <v>0.21010000000000001</v>
      </c>
      <c r="DN52" s="16">
        <v>0.21010000000000001</v>
      </c>
      <c r="DO52" s="16">
        <v>0.21010000000000001</v>
      </c>
      <c r="DP52" s="16">
        <v>0.21010000000000001</v>
      </c>
      <c r="DQ52" s="16">
        <v>0.21010000000000001</v>
      </c>
      <c r="DR52" s="16">
        <v>0.21010000000000001</v>
      </c>
      <c r="DS52" s="16">
        <v>0.21010000000000001</v>
      </c>
      <c r="DT52" s="16">
        <v>0.21010000000000001</v>
      </c>
      <c r="DU52" s="16">
        <v>0.21010000000000001</v>
      </c>
      <c r="DV52" s="16">
        <v>0.21010000000000001</v>
      </c>
      <c r="DW52" s="16">
        <v>0.21010000000000001</v>
      </c>
      <c r="DX52" s="16">
        <v>0.21010000000000001</v>
      </c>
      <c r="DY52" s="16">
        <v>0.21010000000000001</v>
      </c>
      <c r="DZ52" s="16">
        <v>0.21010000000000001</v>
      </c>
      <c r="EA52" s="16">
        <v>0.21010000000000001</v>
      </c>
      <c r="EB52" s="16">
        <v>0.21010000000000001</v>
      </c>
      <c r="EC52" s="16">
        <v>0.21010000000000001</v>
      </c>
      <c r="ED52" s="16">
        <v>0.21010000000000001</v>
      </c>
      <c r="EE52" s="16">
        <v>0.21010000000000001</v>
      </c>
      <c r="EF52" s="16">
        <v>0.21010000000000001</v>
      </c>
      <c r="EG52" s="16">
        <v>0.21010000000000001</v>
      </c>
      <c r="EH52" s="16">
        <v>0.21010000000000001</v>
      </c>
      <c r="EI52" s="16">
        <v>0.21010000000000001</v>
      </c>
      <c r="EJ52" s="16">
        <v>0.21010000000000001</v>
      </c>
      <c r="EK52" s="16">
        <v>0.21010000000000001</v>
      </c>
      <c r="EL52" s="16">
        <v>0.21010000000000001</v>
      </c>
      <c r="EM52" s="16">
        <v>0.21010000000000001</v>
      </c>
      <c r="EN52" s="16">
        <v>0.21010000000000001</v>
      </c>
      <c r="EO52" s="16">
        <v>0.21010000000000001</v>
      </c>
      <c r="EP52" s="16">
        <v>0.21010000000000001</v>
      </c>
      <c r="EQ52" s="16">
        <v>0.21010000000000001</v>
      </c>
      <c r="ER52" s="16">
        <v>0.21010000000000001</v>
      </c>
      <c r="ES52" s="16">
        <v>0.21010000000000001</v>
      </c>
      <c r="ET52" s="16">
        <v>0.21010000000000001</v>
      </c>
      <c r="EU52" s="16">
        <v>0.21010000000000001</v>
      </c>
      <c r="EV52" s="16">
        <v>0.21010000000000001</v>
      </c>
      <c r="EW52" s="16">
        <v>0.21010000000000001</v>
      </c>
      <c r="EX52" s="16">
        <v>0.21010000000000001</v>
      </c>
      <c r="EY52" s="16">
        <v>0.21010000000000001</v>
      </c>
      <c r="EZ52" s="16">
        <v>0.21010000000000001</v>
      </c>
      <c r="FA52" s="16">
        <v>0.21010000000000001</v>
      </c>
      <c r="FB52" s="16">
        <v>0.21010000000000001</v>
      </c>
      <c r="FC52" s="16">
        <v>0.21010000000000001</v>
      </c>
      <c r="FD52" s="16">
        <v>0.21010000000000001</v>
      </c>
      <c r="FE52" s="16">
        <v>0.21010000000000001</v>
      </c>
      <c r="FF52" s="16">
        <v>0.21010000000000001</v>
      </c>
      <c r="FG52" s="16">
        <v>0.21010000000000001</v>
      </c>
      <c r="FH52" s="16">
        <v>0.21010000000000001</v>
      </c>
      <c r="FI52" s="16">
        <v>0.21010000000000001</v>
      </c>
      <c r="FJ52" s="16">
        <v>0.21010000000000001</v>
      </c>
      <c r="FK52" s="16">
        <v>0.21010000000000001</v>
      </c>
      <c r="FL52" s="16">
        <v>0.21010000000000001</v>
      </c>
      <c r="FM52" s="16">
        <v>0.21010000000000001</v>
      </c>
      <c r="FN52" s="16">
        <v>0.21010000000000001</v>
      </c>
      <c r="FO52" s="16">
        <v>0.21010000000000001</v>
      </c>
      <c r="FP52" s="16">
        <v>0.21010000000000001</v>
      </c>
      <c r="FQ52" s="16">
        <v>0.21010000000000001</v>
      </c>
      <c r="FR52" s="16">
        <v>0.21010000000000001</v>
      </c>
      <c r="FS52" s="16">
        <v>0.21010000000000001</v>
      </c>
      <c r="FT52" s="16">
        <v>0.21010000000000001</v>
      </c>
      <c r="FU52" s="16">
        <v>0.21010000000000001</v>
      </c>
      <c r="FV52" s="16">
        <v>0.21010000000000001</v>
      </c>
      <c r="FW52" s="16">
        <v>0.21010000000000001</v>
      </c>
      <c r="FX52" s="16">
        <v>0.21010000000000001</v>
      </c>
      <c r="FY52" s="16">
        <v>0.21010000000000001</v>
      </c>
      <c r="FZ52" s="16">
        <v>0.21010000000000001</v>
      </c>
      <c r="GA52" s="16">
        <v>0.21010000000000001</v>
      </c>
      <c r="GB52" s="16">
        <v>0.21010000000000001</v>
      </c>
      <c r="GC52" s="16">
        <v>0.21010000000000001</v>
      </c>
      <c r="GD52" s="16">
        <v>0.21010000000000001</v>
      </c>
      <c r="GE52" s="16">
        <v>0.21010000000000001</v>
      </c>
      <c r="GF52" s="16">
        <v>0.21010000000000001</v>
      </c>
      <c r="GG52" s="16">
        <v>0.21010000000000001</v>
      </c>
      <c r="GH52" s="16">
        <v>0.21010000000000001</v>
      </c>
      <c r="GI52" s="16">
        <v>0.21010000000000001</v>
      </c>
      <c r="GJ52" s="16">
        <v>0.21010000000000001</v>
      </c>
      <c r="GK52" s="16">
        <v>0.21010000000000001</v>
      </c>
      <c r="GL52" s="16">
        <v>0.21010000000000001</v>
      </c>
      <c r="GM52" s="16">
        <v>0.21010000000000001</v>
      </c>
      <c r="GN52" s="16">
        <v>0.21010000000000001</v>
      </c>
      <c r="GO52" s="16">
        <v>0.21010000000000001</v>
      </c>
      <c r="GP52" s="16">
        <v>0.21010000000000001</v>
      </c>
      <c r="GQ52" s="16">
        <v>0.21010000000000001</v>
      </c>
    </row>
    <row r="53" spans="1:199" x14ac:dyDescent="0.2">
      <c r="A53" s="16">
        <v>52</v>
      </c>
      <c r="B53" s="16">
        <v>1</v>
      </c>
      <c r="C53" s="16">
        <v>1</v>
      </c>
      <c r="D53" s="16">
        <v>1</v>
      </c>
      <c r="E53" s="16">
        <v>1</v>
      </c>
      <c r="F53" s="16">
        <v>0.97789999999999999</v>
      </c>
      <c r="G53" s="16">
        <v>1.0521</v>
      </c>
      <c r="H53" s="16">
        <v>1.0295000000000001</v>
      </c>
      <c r="I53" s="16">
        <v>0.97140000000000004</v>
      </c>
      <c r="J53" s="16">
        <v>0.93389999999999995</v>
      </c>
      <c r="K53" s="16">
        <v>0.89800000000000002</v>
      </c>
      <c r="L53" s="16">
        <v>0.86350000000000005</v>
      </c>
      <c r="M53" s="16">
        <v>0.84719999999999995</v>
      </c>
      <c r="N53" s="16">
        <v>0.83120000000000005</v>
      </c>
      <c r="O53" s="16">
        <v>0.8155</v>
      </c>
      <c r="P53" s="16">
        <v>0.79990000000000006</v>
      </c>
      <c r="Q53" s="16">
        <v>0.7843</v>
      </c>
      <c r="R53" s="16">
        <v>0.76880000000000004</v>
      </c>
      <c r="S53" s="16">
        <v>0.75370000000000004</v>
      </c>
      <c r="T53" s="16">
        <v>0.7389</v>
      </c>
      <c r="U53" s="16">
        <v>0.72440000000000004</v>
      </c>
      <c r="V53" s="16">
        <v>0.71050000000000002</v>
      </c>
      <c r="W53" s="16">
        <v>0.69720000000000004</v>
      </c>
      <c r="X53" s="16">
        <v>0.68459999999999999</v>
      </c>
      <c r="Y53" s="16">
        <v>0.67279999999999995</v>
      </c>
      <c r="Z53" s="16">
        <v>0.66159999999999997</v>
      </c>
      <c r="AA53" s="16">
        <v>0.65100000000000002</v>
      </c>
      <c r="AB53" s="16">
        <v>0.64100000000000001</v>
      </c>
      <c r="AC53" s="16">
        <v>0.63129999999999997</v>
      </c>
      <c r="AD53" s="16">
        <v>0.62190000000000001</v>
      </c>
      <c r="AE53" s="16">
        <v>0.61250000000000004</v>
      </c>
      <c r="AF53" s="16">
        <v>0.60340000000000005</v>
      </c>
      <c r="AG53" s="16">
        <v>0.59430000000000005</v>
      </c>
      <c r="AH53" s="16">
        <v>0.58540000000000003</v>
      </c>
      <c r="AI53" s="16">
        <v>0.5766</v>
      </c>
      <c r="AJ53" s="16">
        <v>0.56799999999999995</v>
      </c>
      <c r="AK53" s="16">
        <v>0.5595</v>
      </c>
      <c r="AL53" s="16">
        <v>0.55110000000000003</v>
      </c>
      <c r="AM53" s="16">
        <v>0.54279999999999995</v>
      </c>
      <c r="AN53" s="16">
        <v>0.53469999999999995</v>
      </c>
      <c r="AO53" s="16">
        <v>0.52669999999999995</v>
      </c>
      <c r="AP53" s="16">
        <v>0.51880000000000004</v>
      </c>
      <c r="AQ53" s="16">
        <v>0.51100000000000001</v>
      </c>
      <c r="AR53" s="16">
        <v>0.50339999999999996</v>
      </c>
      <c r="AS53" s="16">
        <v>0.49580000000000002</v>
      </c>
      <c r="AT53" s="16">
        <v>0.4884</v>
      </c>
      <c r="AU53" s="16">
        <v>0.48110000000000003</v>
      </c>
      <c r="AV53" s="16">
        <v>0.47389999999999999</v>
      </c>
      <c r="AW53" s="16">
        <v>0.46679999999999999</v>
      </c>
      <c r="AX53" s="16">
        <v>0.45979999999999999</v>
      </c>
      <c r="AY53" s="16">
        <v>0.45290000000000002</v>
      </c>
      <c r="AZ53" s="16">
        <v>0.4461</v>
      </c>
      <c r="BA53" s="16">
        <v>0.43940000000000001</v>
      </c>
      <c r="BB53" s="16">
        <v>0.43280000000000002</v>
      </c>
      <c r="BC53" s="16">
        <v>0.42630000000000001</v>
      </c>
      <c r="BD53" s="16">
        <v>0.4199</v>
      </c>
      <c r="BE53" s="16">
        <v>0.41360000000000002</v>
      </c>
      <c r="BF53" s="16">
        <v>0.40739999999999998</v>
      </c>
      <c r="BG53" s="16">
        <v>0.40129999999999999</v>
      </c>
      <c r="BH53" s="16">
        <v>0.39529999999999998</v>
      </c>
      <c r="BI53" s="16">
        <v>0.38940000000000002</v>
      </c>
      <c r="BJ53" s="16">
        <v>0.3836</v>
      </c>
      <c r="BK53" s="16">
        <v>0.37780000000000002</v>
      </c>
      <c r="BL53" s="16">
        <v>0.37209999999999999</v>
      </c>
      <c r="BM53" s="16">
        <v>0.36659999999999998</v>
      </c>
      <c r="BN53" s="16">
        <v>0.36109999999999998</v>
      </c>
      <c r="BO53" s="16">
        <v>0.35570000000000002</v>
      </c>
      <c r="BP53" s="16">
        <v>0.3503</v>
      </c>
      <c r="BQ53" s="16">
        <v>0.34510000000000002</v>
      </c>
      <c r="BR53" s="16">
        <v>0.33989999999999998</v>
      </c>
      <c r="BS53" s="16">
        <v>0.33479999999999999</v>
      </c>
      <c r="BT53" s="16">
        <v>0.32979999999999998</v>
      </c>
      <c r="BU53" s="16">
        <v>0.32479999999999998</v>
      </c>
      <c r="BV53" s="16">
        <v>0.32</v>
      </c>
      <c r="BW53" s="16">
        <v>0.31519999999999998</v>
      </c>
      <c r="BX53" s="16">
        <v>0.3105</v>
      </c>
      <c r="BY53" s="16">
        <v>0.30580000000000002</v>
      </c>
      <c r="BZ53" s="16">
        <v>0.30120000000000002</v>
      </c>
      <c r="CA53" s="16">
        <v>0.29670000000000002</v>
      </c>
      <c r="CB53" s="16">
        <v>0.2923</v>
      </c>
      <c r="CC53" s="16">
        <v>0.28789999999999999</v>
      </c>
      <c r="CD53" s="16">
        <v>0.28360000000000002</v>
      </c>
      <c r="CE53" s="16">
        <v>0.27929999999999999</v>
      </c>
      <c r="CF53" s="16">
        <v>0.27510000000000001</v>
      </c>
      <c r="CG53" s="16">
        <v>0.27100000000000002</v>
      </c>
      <c r="CH53" s="16">
        <v>0.26690000000000003</v>
      </c>
      <c r="CI53" s="16">
        <v>0.26290000000000002</v>
      </c>
      <c r="CJ53" s="16">
        <v>0.25900000000000001</v>
      </c>
      <c r="CK53" s="16">
        <v>0.25509999999999999</v>
      </c>
      <c r="CL53" s="16">
        <v>0.25130000000000002</v>
      </c>
      <c r="CM53" s="16">
        <v>0.2475</v>
      </c>
      <c r="CN53" s="16">
        <v>0.24379999999999999</v>
      </c>
      <c r="CO53" s="16">
        <v>0.24010000000000001</v>
      </c>
      <c r="CP53" s="16">
        <v>0.23649999999999999</v>
      </c>
      <c r="CQ53" s="16">
        <v>0.23300000000000001</v>
      </c>
      <c r="CR53" s="16">
        <v>0.22950000000000001</v>
      </c>
      <c r="CS53" s="16">
        <v>0.2261</v>
      </c>
      <c r="CT53" s="16">
        <v>0.22270000000000001</v>
      </c>
      <c r="CU53" s="16">
        <v>0.21929999999999999</v>
      </c>
      <c r="CV53" s="16">
        <v>0.216</v>
      </c>
      <c r="CW53" s="16">
        <v>0.21279999999999999</v>
      </c>
      <c r="CX53" s="16">
        <v>0.20960000000000001</v>
      </c>
      <c r="CY53" s="16">
        <v>0.20960000000000001</v>
      </c>
      <c r="CZ53" s="16">
        <v>0.20960000000000001</v>
      </c>
      <c r="DA53" s="16">
        <v>0.20960000000000001</v>
      </c>
      <c r="DB53" s="16">
        <v>0.20960000000000001</v>
      </c>
      <c r="DC53" s="16">
        <v>0.20960000000000001</v>
      </c>
      <c r="DD53" s="16">
        <v>0.20960000000000001</v>
      </c>
      <c r="DE53" s="16">
        <v>0.20960000000000001</v>
      </c>
      <c r="DF53" s="16">
        <v>0.20960000000000001</v>
      </c>
      <c r="DG53" s="16">
        <v>0.20960000000000001</v>
      </c>
      <c r="DH53" s="16">
        <v>0.20960000000000001</v>
      </c>
      <c r="DI53" s="16">
        <v>0.20960000000000001</v>
      </c>
      <c r="DJ53" s="16">
        <v>0.20960000000000001</v>
      </c>
      <c r="DK53" s="16">
        <v>0.20960000000000001</v>
      </c>
      <c r="DL53" s="16">
        <v>0.20960000000000001</v>
      </c>
      <c r="DM53" s="16">
        <v>0.20960000000000001</v>
      </c>
      <c r="DN53" s="16">
        <v>0.20960000000000001</v>
      </c>
      <c r="DO53" s="16">
        <v>0.20960000000000001</v>
      </c>
      <c r="DP53" s="16">
        <v>0.20960000000000001</v>
      </c>
      <c r="DQ53" s="16">
        <v>0.20960000000000001</v>
      </c>
      <c r="DR53" s="16">
        <v>0.20960000000000001</v>
      </c>
      <c r="DS53" s="16">
        <v>0.20960000000000001</v>
      </c>
      <c r="DT53" s="16">
        <v>0.20960000000000001</v>
      </c>
      <c r="DU53" s="16">
        <v>0.20960000000000001</v>
      </c>
      <c r="DV53" s="16">
        <v>0.20960000000000001</v>
      </c>
      <c r="DW53" s="16">
        <v>0.20960000000000001</v>
      </c>
      <c r="DX53" s="16">
        <v>0.20960000000000001</v>
      </c>
      <c r="DY53" s="16">
        <v>0.20960000000000001</v>
      </c>
      <c r="DZ53" s="16">
        <v>0.20960000000000001</v>
      </c>
      <c r="EA53" s="16">
        <v>0.20960000000000001</v>
      </c>
      <c r="EB53" s="16">
        <v>0.20960000000000001</v>
      </c>
      <c r="EC53" s="16">
        <v>0.20960000000000001</v>
      </c>
      <c r="ED53" s="16">
        <v>0.20960000000000001</v>
      </c>
      <c r="EE53" s="16">
        <v>0.20960000000000001</v>
      </c>
      <c r="EF53" s="16">
        <v>0.20960000000000001</v>
      </c>
      <c r="EG53" s="16">
        <v>0.20960000000000001</v>
      </c>
      <c r="EH53" s="16">
        <v>0.20960000000000001</v>
      </c>
      <c r="EI53" s="16">
        <v>0.20960000000000001</v>
      </c>
      <c r="EJ53" s="16">
        <v>0.20960000000000001</v>
      </c>
      <c r="EK53" s="16">
        <v>0.20960000000000001</v>
      </c>
      <c r="EL53" s="16">
        <v>0.20960000000000001</v>
      </c>
      <c r="EM53" s="16">
        <v>0.20960000000000001</v>
      </c>
      <c r="EN53" s="16">
        <v>0.20960000000000001</v>
      </c>
      <c r="EO53" s="16">
        <v>0.20960000000000001</v>
      </c>
      <c r="EP53" s="16">
        <v>0.20960000000000001</v>
      </c>
      <c r="EQ53" s="16">
        <v>0.20960000000000001</v>
      </c>
      <c r="ER53" s="16">
        <v>0.20960000000000001</v>
      </c>
      <c r="ES53" s="16">
        <v>0.20960000000000001</v>
      </c>
      <c r="ET53" s="16">
        <v>0.20960000000000001</v>
      </c>
      <c r="EU53" s="16">
        <v>0.20960000000000001</v>
      </c>
      <c r="EV53" s="16">
        <v>0.20960000000000001</v>
      </c>
      <c r="EW53" s="16">
        <v>0.20960000000000001</v>
      </c>
      <c r="EX53" s="16">
        <v>0.20960000000000001</v>
      </c>
      <c r="EY53" s="16">
        <v>0.20960000000000001</v>
      </c>
      <c r="EZ53" s="16">
        <v>0.20960000000000001</v>
      </c>
      <c r="FA53" s="16">
        <v>0.20960000000000001</v>
      </c>
      <c r="FB53" s="16">
        <v>0.20960000000000001</v>
      </c>
      <c r="FC53" s="16">
        <v>0.20960000000000001</v>
      </c>
      <c r="FD53" s="16">
        <v>0.20960000000000001</v>
      </c>
      <c r="FE53" s="16">
        <v>0.20960000000000001</v>
      </c>
      <c r="FF53" s="16">
        <v>0.20960000000000001</v>
      </c>
      <c r="FG53" s="16">
        <v>0.20960000000000001</v>
      </c>
      <c r="FH53" s="16">
        <v>0.20960000000000001</v>
      </c>
      <c r="FI53" s="16">
        <v>0.20960000000000001</v>
      </c>
      <c r="FJ53" s="16">
        <v>0.20960000000000001</v>
      </c>
      <c r="FK53" s="16">
        <v>0.20960000000000001</v>
      </c>
      <c r="FL53" s="16">
        <v>0.20960000000000001</v>
      </c>
      <c r="FM53" s="16">
        <v>0.20960000000000001</v>
      </c>
      <c r="FN53" s="16">
        <v>0.20960000000000001</v>
      </c>
      <c r="FO53" s="16">
        <v>0.20960000000000001</v>
      </c>
      <c r="FP53" s="16">
        <v>0.20960000000000001</v>
      </c>
      <c r="FQ53" s="16">
        <v>0.20960000000000001</v>
      </c>
      <c r="FR53" s="16">
        <v>0.20960000000000001</v>
      </c>
      <c r="FS53" s="16">
        <v>0.20960000000000001</v>
      </c>
      <c r="FT53" s="16">
        <v>0.20960000000000001</v>
      </c>
      <c r="FU53" s="16">
        <v>0.20960000000000001</v>
      </c>
      <c r="FV53" s="16">
        <v>0.20960000000000001</v>
      </c>
      <c r="FW53" s="16">
        <v>0.20960000000000001</v>
      </c>
      <c r="FX53" s="16">
        <v>0.20960000000000001</v>
      </c>
      <c r="FY53" s="16">
        <v>0.20960000000000001</v>
      </c>
      <c r="FZ53" s="16">
        <v>0.20960000000000001</v>
      </c>
      <c r="GA53" s="16">
        <v>0.20960000000000001</v>
      </c>
      <c r="GB53" s="16">
        <v>0.20960000000000001</v>
      </c>
      <c r="GC53" s="16">
        <v>0.20960000000000001</v>
      </c>
      <c r="GD53" s="16">
        <v>0.20960000000000001</v>
      </c>
      <c r="GE53" s="16">
        <v>0.20960000000000001</v>
      </c>
      <c r="GF53" s="16">
        <v>0.20960000000000001</v>
      </c>
      <c r="GG53" s="16">
        <v>0.20960000000000001</v>
      </c>
      <c r="GH53" s="16">
        <v>0.20960000000000001</v>
      </c>
      <c r="GI53" s="16">
        <v>0.20960000000000001</v>
      </c>
      <c r="GJ53" s="16">
        <v>0.20960000000000001</v>
      </c>
      <c r="GK53" s="16">
        <v>0.20960000000000001</v>
      </c>
      <c r="GL53" s="16">
        <v>0.20960000000000001</v>
      </c>
      <c r="GM53" s="16">
        <v>0.20960000000000001</v>
      </c>
      <c r="GN53" s="16">
        <v>0.20960000000000001</v>
      </c>
      <c r="GO53" s="16">
        <v>0.20960000000000001</v>
      </c>
      <c r="GP53" s="16">
        <v>0.20960000000000001</v>
      </c>
      <c r="GQ53" s="16">
        <v>0.20960000000000001</v>
      </c>
    </row>
    <row r="54" spans="1:199" x14ac:dyDescent="0.2">
      <c r="A54" s="16">
        <v>53</v>
      </c>
      <c r="B54" s="16">
        <v>1</v>
      </c>
      <c r="C54" s="16">
        <v>1</v>
      </c>
      <c r="D54" s="16">
        <v>1</v>
      </c>
      <c r="E54" s="16">
        <v>1</v>
      </c>
      <c r="F54" s="16">
        <v>0.97819999999999996</v>
      </c>
      <c r="G54" s="16">
        <v>1.0524</v>
      </c>
      <c r="H54" s="16">
        <v>1.0295000000000001</v>
      </c>
      <c r="I54" s="16">
        <v>0.97099999999999997</v>
      </c>
      <c r="J54" s="16">
        <v>0.93289999999999995</v>
      </c>
      <c r="K54" s="16">
        <v>0.89659999999999995</v>
      </c>
      <c r="L54" s="16">
        <v>0.86180000000000001</v>
      </c>
      <c r="M54" s="16">
        <v>0.84530000000000005</v>
      </c>
      <c r="N54" s="16">
        <v>0.82930000000000004</v>
      </c>
      <c r="O54" s="16">
        <v>0.81359999999999999</v>
      </c>
      <c r="P54" s="16">
        <v>0.79810000000000003</v>
      </c>
      <c r="Q54" s="16">
        <v>0.78269999999999995</v>
      </c>
      <c r="R54" s="16">
        <v>0.76749999999999996</v>
      </c>
      <c r="S54" s="16">
        <v>0.75239999999999996</v>
      </c>
      <c r="T54" s="16">
        <v>0.73760000000000003</v>
      </c>
      <c r="U54" s="16">
        <v>0.72309999999999997</v>
      </c>
      <c r="V54" s="16">
        <v>0.70920000000000005</v>
      </c>
      <c r="W54" s="16">
        <v>0.69599999999999995</v>
      </c>
      <c r="X54" s="16">
        <v>0.68340000000000001</v>
      </c>
      <c r="Y54" s="16">
        <v>0.67159999999999997</v>
      </c>
      <c r="Z54" s="16">
        <v>0.66039999999999999</v>
      </c>
      <c r="AA54" s="16">
        <v>0.64990000000000003</v>
      </c>
      <c r="AB54" s="16">
        <v>0.63990000000000002</v>
      </c>
      <c r="AC54" s="16">
        <v>0.63019999999999998</v>
      </c>
      <c r="AD54" s="16">
        <v>0.62080000000000002</v>
      </c>
      <c r="AE54" s="16">
        <v>0.61150000000000004</v>
      </c>
      <c r="AF54" s="16">
        <v>0.60229999999999995</v>
      </c>
      <c r="AG54" s="16">
        <v>0.59330000000000005</v>
      </c>
      <c r="AH54" s="16">
        <v>0.58440000000000003</v>
      </c>
      <c r="AI54" s="16">
        <v>0.5756</v>
      </c>
      <c r="AJ54" s="16">
        <v>0.56699999999999995</v>
      </c>
      <c r="AK54" s="16">
        <v>0.5585</v>
      </c>
      <c r="AL54" s="16">
        <v>0.55010000000000003</v>
      </c>
      <c r="AM54" s="16">
        <v>0.54190000000000005</v>
      </c>
      <c r="AN54" s="16">
        <v>0.53380000000000005</v>
      </c>
      <c r="AO54" s="16">
        <v>0.52580000000000005</v>
      </c>
      <c r="AP54" s="16">
        <v>0.51790000000000003</v>
      </c>
      <c r="AQ54" s="16">
        <v>0.5101</v>
      </c>
      <c r="AR54" s="16">
        <v>0.50249999999999995</v>
      </c>
      <c r="AS54" s="16">
        <v>0.495</v>
      </c>
      <c r="AT54" s="16">
        <v>0.48749999999999999</v>
      </c>
      <c r="AU54" s="16">
        <v>0.48020000000000002</v>
      </c>
      <c r="AV54" s="16">
        <v>0.47299999999999998</v>
      </c>
      <c r="AW54" s="16">
        <v>0.46589999999999998</v>
      </c>
      <c r="AX54" s="16">
        <v>0.45900000000000002</v>
      </c>
      <c r="AY54" s="16">
        <v>0.4521</v>
      </c>
      <c r="AZ54" s="16">
        <v>0.44529999999999997</v>
      </c>
      <c r="BA54" s="16">
        <v>0.43859999999999999</v>
      </c>
      <c r="BB54" s="16">
        <v>0.43209999999999998</v>
      </c>
      <c r="BC54" s="16">
        <v>0.42559999999999998</v>
      </c>
      <c r="BD54" s="16">
        <v>0.41920000000000002</v>
      </c>
      <c r="BE54" s="16">
        <v>0.41289999999999999</v>
      </c>
      <c r="BF54" s="16">
        <v>0.40670000000000001</v>
      </c>
      <c r="BG54" s="16">
        <v>0.40060000000000001</v>
      </c>
      <c r="BH54" s="16">
        <v>0.39460000000000001</v>
      </c>
      <c r="BI54" s="16">
        <v>0.38869999999999999</v>
      </c>
      <c r="BJ54" s="16">
        <v>0.38290000000000002</v>
      </c>
      <c r="BK54" s="16">
        <v>0.37719999999999998</v>
      </c>
      <c r="BL54" s="16">
        <v>0.3715</v>
      </c>
      <c r="BM54" s="16">
        <v>0.3659</v>
      </c>
      <c r="BN54" s="16">
        <v>0.3604</v>
      </c>
      <c r="BO54" s="16">
        <v>0.35499999999999998</v>
      </c>
      <c r="BP54" s="16">
        <v>0.34970000000000001</v>
      </c>
      <c r="BQ54" s="16">
        <v>0.34449999999999997</v>
      </c>
      <c r="BR54" s="16">
        <v>0.33929999999999999</v>
      </c>
      <c r="BS54" s="16">
        <v>0.3342</v>
      </c>
      <c r="BT54" s="16">
        <v>0.32919999999999999</v>
      </c>
      <c r="BU54" s="16">
        <v>0.32429999999999998</v>
      </c>
      <c r="BV54" s="16">
        <v>0.31940000000000002</v>
      </c>
      <c r="BW54" s="16">
        <v>0.31459999999999999</v>
      </c>
      <c r="BX54" s="16">
        <v>0.30990000000000001</v>
      </c>
      <c r="BY54" s="16">
        <v>0.30530000000000002</v>
      </c>
      <c r="BZ54" s="16">
        <v>0.30070000000000002</v>
      </c>
      <c r="CA54" s="16">
        <v>0.29620000000000002</v>
      </c>
      <c r="CB54" s="16">
        <v>0.29170000000000001</v>
      </c>
      <c r="CC54" s="16">
        <v>0.28739999999999999</v>
      </c>
      <c r="CD54" s="16">
        <v>0.28310000000000002</v>
      </c>
      <c r="CE54" s="16">
        <v>0.27879999999999999</v>
      </c>
      <c r="CF54" s="16">
        <v>0.27460000000000001</v>
      </c>
      <c r="CG54" s="16">
        <v>0.27050000000000002</v>
      </c>
      <c r="CH54" s="16">
        <v>0.26650000000000001</v>
      </c>
      <c r="CI54" s="16">
        <v>0.26250000000000001</v>
      </c>
      <c r="CJ54" s="16">
        <v>0.25850000000000001</v>
      </c>
      <c r="CK54" s="16">
        <v>0.25469999999999998</v>
      </c>
      <c r="CL54" s="16">
        <v>0.25080000000000002</v>
      </c>
      <c r="CM54" s="16">
        <v>0.24709999999999999</v>
      </c>
      <c r="CN54" s="16">
        <v>0.24340000000000001</v>
      </c>
      <c r="CO54" s="16">
        <v>0.2397</v>
      </c>
      <c r="CP54" s="16">
        <v>0.2361</v>
      </c>
      <c r="CQ54" s="16">
        <v>0.2326</v>
      </c>
      <c r="CR54" s="16">
        <v>0.2291</v>
      </c>
      <c r="CS54" s="16">
        <v>0.22570000000000001</v>
      </c>
      <c r="CT54" s="16">
        <v>0.2223</v>
      </c>
      <c r="CU54" s="16">
        <v>0.219</v>
      </c>
      <c r="CV54" s="16">
        <v>0.2157</v>
      </c>
      <c r="CW54" s="16">
        <v>0.21240000000000001</v>
      </c>
      <c r="CX54" s="16">
        <v>0.20930000000000001</v>
      </c>
      <c r="CY54" s="16">
        <v>0.20930000000000001</v>
      </c>
      <c r="CZ54" s="16">
        <v>0.20930000000000001</v>
      </c>
      <c r="DA54" s="16">
        <v>0.20930000000000001</v>
      </c>
      <c r="DB54" s="16">
        <v>0.20930000000000001</v>
      </c>
      <c r="DC54" s="16">
        <v>0.20930000000000001</v>
      </c>
      <c r="DD54" s="16">
        <v>0.20930000000000001</v>
      </c>
      <c r="DE54" s="16">
        <v>0.20930000000000001</v>
      </c>
      <c r="DF54" s="16">
        <v>0.20930000000000001</v>
      </c>
      <c r="DG54" s="16">
        <v>0.20930000000000001</v>
      </c>
      <c r="DH54" s="16">
        <v>0.20930000000000001</v>
      </c>
      <c r="DI54" s="16">
        <v>0.20930000000000001</v>
      </c>
      <c r="DJ54" s="16">
        <v>0.20930000000000001</v>
      </c>
      <c r="DK54" s="16">
        <v>0.20930000000000001</v>
      </c>
      <c r="DL54" s="16">
        <v>0.20930000000000001</v>
      </c>
      <c r="DM54" s="16">
        <v>0.20930000000000001</v>
      </c>
      <c r="DN54" s="16">
        <v>0.20930000000000001</v>
      </c>
      <c r="DO54" s="16">
        <v>0.20930000000000001</v>
      </c>
      <c r="DP54" s="16">
        <v>0.20930000000000001</v>
      </c>
      <c r="DQ54" s="16">
        <v>0.20930000000000001</v>
      </c>
      <c r="DR54" s="16">
        <v>0.20930000000000001</v>
      </c>
      <c r="DS54" s="16">
        <v>0.20930000000000001</v>
      </c>
      <c r="DT54" s="16">
        <v>0.20930000000000001</v>
      </c>
      <c r="DU54" s="16">
        <v>0.20930000000000001</v>
      </c>
      <c r="DV54" s="16">
        <v>0.20930000000000001</v>
      </c>
      <c r="DW54" s="16">
        <v>0.20930000000000001</v>
      </c>
      <c r="DX54" s="16">
        <v>0.20930000000000001</v>
      </c>
      <c r="DY54" s="16">
        <v>0.20930000000000001</v>
      </c>
      <c r="DZ54" s="16">
        <v>0.20930000000000001</v>
      </c>
      <c r="EA54" s="16">
        <v>0.20930000000000001</v>
      </c>
      <c r="EB54" s="16">
        <v>0.20930000000000001</v>
      </c>
      <c r="EC54" s="16">
        <v>0.20930000000000001</v>
      </c>
      <c r="ED54" s="16">
        <v>0.20930000000000001</v>
      </c>
      <c r="EE54" s="16">
        <v>0.20930000000000001</v>
      </c>
      <c r="EF54" s="16">
        <v>0.20930000000000001</v>
      </c>
      <c r="EG54" s="16">
        <v>0.20930000000000001</v>
      </c>
      <c r="EH54" s="16">
        <v>0.20930000000000001</v>
      </c>
      <c r="EI54" s="16">
        <v>0.20930000000000001</v>
      </c>
      <c r="EJ54" s="16">
        <v>0.20930000000000001</v>
      </c>
      <c r="EK54" s="16">
        <v>0.20930000000000001</v>
      </c>
      <c r="EL54" s="16">
        <v>0.20930000000000001</v>
      </c>
      <c r="EM54" s="16">
        <v>0.20930000000000001</v>
      </c>
      <c r="EN54" s="16">
        <v>0.20930000000000001</v>
      </c>
      <c r="EO54" s="16">
        <v>0.20930000000000001</v>
      </c>
      <c r="EP54" s="16">
        <v>0.20930000000000001</v>
      </c>
      <c r="EQ54" s="16">
        <v>0.20930000000000001</v>
      </c>
      <c r="ER54" s="16">
        <v>0.20930000000000001</v>
      </c>
      <c r="ES54" s="16">
        <v>0.20930000000000001</v>
      </c>
      <c r="ET54" s="16">
        <v>0.20930000000000001</v>
      </c>
      <c r="EU54" s="16">
        <v>0.20930000000000001</v>
      </c>
      <c r="EV54" s="16">
        <v>0.20930000000000001</v>
      </c>
      <c r="EW54" s="16">
        <v>0.20930000000000001</v>
      </c>
      <c r="EX54" s="16">
        <v>0.20930000000000001</v>
      </c>
      <c r="EY54" s="16">
        <v>0.20930000000000001</v>
      </c>
      <c r="EZ54" s="16">
        <v>0.20930000000000001</v>
      </c>
      <c r="FA54" s="16">
        <v>0.20930000000000001</v>
      </c>
      <c r="FB54" s="16">
        <v>0.20930000000000001</v>
      </c>
      <c r="FC54" s="16">
        <v>0.20930000000000001</v>
      </c>
      <c r="FD54" s="16">
        <v>0.20930000000000001</v>
      </c>
      <c r="FE54" s="16">
        <v>0.20930000000000001</v>
      </c>
      <c r="FF54" s="16">
        <v>0.20930000000000001</v>
      </c>
      <c r="FG54" s="16">
        <v>0.20930000000000001</v>
      </c>
      <c r="FH54" s="16">
        <v>0.20930000000000001</v>
      </c>
      <c r="FI54" s="16">
        <v>0.20930000000000001</v>
      </c>
      <c r="FJ54" s="16">
        <v>0.20930000000000001</v>
      </c>
      <c r="FK54" s="16">
        <v>0.20930000000000001</v>
      </c>
      <c r="FL54" s="16">
        <v>0.20930000000000001</v>
      </c>
      <c r="FM54" s="16">
        <v>0.20930000000000001</v>
      </c>
      <c r="FN54" s="16">
        <v>0.20930000000000001</v>
      </c>
      <c r="FO54" s="16">
        <v>0.20930000000000001</v>
      </c>
      <c r="FP54" s="16">
        <v>0.20930000000000001</v>
      </c>
      <c r="FQ54" s="16">
        <v>0.20930000000000001</v>
      </c>
      <c r="FR54" s="16">
        <v>0.20930000000000001</v>
      </c>
      <c r="FS54" s="16">
        <v>0.20930000000000001</v>
      </c>
      <c r="FT54" s="16">
        <v>0.20930000000000001</v>
      </c>
      <c r="FU54" s="16">
        <v>0.20930000000000001</v>
      </c>
      <c r="FV54" s="16">
        <v>0.20930000000000001</v>
      </c>
      <c r="FW54" s="16">
        <v>0.20930000000000001</v>
      </c>
      <c r="FX54" s="16">
        <v>0.20930000000000001</v>
      </c>
      <c r="FY54" s="16">
        <v>0.20930000000000001</v>
      </c>
      <c r="FZ54" s="16">
        <v>0.20930000000000001</v>
      </c>
      <c r="GA54" s="16">
        <v>0.20930000000000001</v>
      </c>
      <c r="GB54" s="16">
        <v>0.20930000000000001</v>
      </c>
      <c r="GC54" s="16">
        <v>0.20930000000000001</v>
      </c>
      <c r="GD54" s="16">
        <v>0.20930000000000001</v>
      </c>
      <c r="GE54" s="16">
        <v>0.20930000000000001</v>
      </c>
      <c r="GF54" s="16">
        <v>0.20930000000000001</v>
      </c>
      <c r="GG54" s="16">
        <v>0.20930000000000001</v>
      </c>
      <c r="GH54" s="16">
        <v>0.20930000000000001</v>
      </c>
      <c r="GI54" s="16">
        <v>0.20930000000000001</v>
      </c>
      <c r="GJ54" s="16">
        <v>0.20930000000000001</v>
      </c>
      <c r="GK54" s="16">
        <v>0.20930000000000001</v>
      </c>
      <c r="GL54" s="16">
        <v>0.20930000000000001</v>
      </c>
      <c r="GM54" s="16">
        <v>0.20930000000000001</v>
      </c>
      <c r="GN54" s="16">
        <v>0.20930000000000001</v>
      </c>
      <c r="GO54" s="16">
        <v>0.20930000000000001</v>
      </c>
      <c r="GP54" s="16">
        <v>0.20930000000000001</v>
      </c>
      <c r="GQ54" s="16">
        <v>0.20930000000000001</v>
      </c>
    </row>
    <row r="55" spans="1:199" x14ac:dyDescent="0.2">
      <c r="A55" s="16">
        <v>54</v>
      </c>
      <c r="B55" s="16">
        <v>1</v>
      </c>
      <c r="C55" s="16">
        <v>1</v>
      </c>
      <c r="D55" s="16">
        <v>1</v>
      </c>
      <c r="E55" s="16">
        <v>1</v>
      </c>
      <c r="F55" s="16">
        <v>0.97889999999999999</v>
      </c>
      <c r="G55" s="16">
        <v>1.0535000000000001</v>
      </c>
      <c r="H55" s="16">
        <v>1.0306</v>
      </c>
      <c r="I55" s="16">
        <v>0.97160000000000002</v>
      </c>
      <c r="J55" s="16">
        <v>0.93310000000000004</v>
      </c>
      <c r="K55" s="16">
        <v>0.89639999999999997</v>
      </c>
      <c r="L55" s="16">
        <v>0.86119999999999997</v>
      </c>
      <c r="M55" s="16">
        <v>0.84440000000000004</v>
      </c>
      <c r="N55" s="16">
        <v>0.82820000000000005</v>
      </c>
      <c r="O55" s="16">
        <v>0.81240000000000001</v>
      </c>
      <c r="P55" s="16">
        <v>0.79700000000000004</v>
      </c>
      <c r="Q55" s="16">
        <v>0.78180000000000005</v>
      </c>
      <c r="R55" s="16">
        <v>0.76659999999999995</v>
      </c>
      <c r="S55" s="16">
        <v>0.75160000000000005</v>
      </c>
      <c r="T55" s="16">
        <v>0.7369</v>
      </c>
      <c r="U55" s="16">
        <v>0.72250000000000003</v>
      </c>
      <c r="V55" s="16">
        <v>0.70860000000000001</v>
      </c>
      <c r="W55" s="16">
        <v>0.69530000000000003</v>
      </c>
      <c r="X55" s="16">
        <v>0.68279999999999996</v>
      </c>
      <c r="Y55" s="16">
        <v>0.67090000000000005</v>
      </c>
      <c r="Z55" s="16">
        <v>0.65980000000000005</v>
      </c>
      <c r="AA55" s="16">
        <v>0.64929999999999999</v>
      </c>
      <c r="AB55" s="16">
        <v>0.63929999999999998</v>
      </c>
      <c r="AC55" s="16">
        <v>0.62960000000000005</v>
      </c>
      <c r="AD55" s="16">
        <v>0.62019999999999997</v>
      </c>
      <c r="AE55" s="16">
        <v>0.6109</v>
      </c>
      <c r="AF55" s="16">
        <v>0.60170000000000001</v>
      </c>
      <c r="AG55" s="16">
        <v>0.5927</v>
      </c>
      <c r="AH55" s="16">
        <v>0.58379999999999999</v>
      </c>
      <c r="AI55" s="16">
        <v>0.57509999999999994</v>
      </c>
      <c r="AJ55" s="16">
        <v>0.5665</v>
      </c>
      <c r="AK55" s="16">
        <v>0.55800000000000005</v>
      </c>
      <c r="AL55" s="16">
        <v>0.54959999999999998</v>
      </c>
      <c r="AM55" s="16">
        <v>0.54139999999999999</v>
      </c>
      <c r="AN55" s="16">
        <v>0.5333</v>
      </c>
      <c r="AO55" s="16">
        <v>0.52529999999999999</v>
      </c>
      <c r="AP55" s="16">
        <v>0.51739999999999997</v>
      </c>
      <c r="AQ55" s="16">
        <v>0.50970000000000004</v>
      </c>
      <c r="AR55" s="16">
        <v>0.502</v>
      </c>
      <c r="AS55" s="16">
        <v>0.4945</v>
      </c>
      <c r="AT55" s="16">
        <v>0.48709999999999998</v>
      </c>
      <c r="AU55" s="16">
        <v>0.4798</v>
      </c>
      <c r="AV55" s="16">
        <v>0.47260000000000002</v>
      </c>
      <c r="AW55" s="16">
        <v>0.46550000000000002</v>
      </c>
      <c r="AX55" s="16">
        <v>0.45860000000000001</v>
      </c>
      <c r="AY55" s="16">
        <v>0.45169999999999999</v>
      </c>
      <c r="AZ55" s="16">
        <v>0.44490000000000002</v>
      </c>
      <c r="BA55" s="16">
        <v>0.43819999999999998</v>
      </c>
      <c r="BB55" s="16">
        <v>0.43169999999999997</v>
      </c>
      <c r="BC55" s="16">
        <v>0.42520000000000002</v>
      </c>
      <c r="BD55" s="16">
        <v>0.41880000000000001</v>
      </c>
      <c r="BE55" s="16">
        <v>0.41260000000000002</v>
      </c>
      <c r="BF55" s="16">
        <v>0.40639999999999998</v>
      </c>
      <c r="BG55" s="16">
        <v>0.40029999999999999</v>
      </c>
      <c r="BH55" s="16">
        <v>0.39429999999999998</v>
      </c>
      <c r="BI55" s="16">
        <v>0.38840000000000002</v>
      </c>
      <c r="BJ55" s="16">
        <v>0.3826</v>
      </c>
      <c r="BK55" s="16">
        <v>0.37680000000000002</v>
      </c>
      <c r="BL55" s="16">
        <v>0.37119999999999997</v>
      </c>
      <c r="BM55" s="16">
        <v>0.36559999999999998</v>
      </c>
      <c r="BN55" s="16">
        <v>0.36009999999999998</v>
      </c>
      <c r="BO55" s="16">
        <v>0.35470000000000002</v>
      </c>
      <c r="BP55" s="16">
        <v>0.34939999999999999</v>
      </c>
      <c r="BQ55" s="16">
        <v>0.34420000000000001</v>
      </c>
      <c r="BR55" s="16">
        <v>0.33900000000000002</v>
      </c>
      <c r="BS55" s="16">
        <v>0.33389999999999997</v>
      </c>
      <c r="BT55" s="16">
        <v>0.32890000000000003</v>
      </c>
      <c r="BU55" s="16">
        <v>0.32400000000000001</v>
      </c>
      <c r="BV55" s="16">
        <v>0.31909999999999999</v>
      </c>
      <c r="BW55" s="16">
        <v>0.31440000000000001</v>
      </c>
      <c r="BX55" s="16">
        <v>0.30959999999999999</v>
      </c>
      <c r="BY55" s="16">
        <v>0.30499999999999999</v>
      </c>
      <c r="BZ55" s="16">
        <v>0.3004</v>
      </c>
      <c r="CA55" s="16">
        <v>0.2959</v>
      </c>
      <c r="CB55" s="16">
        <v>0.29149999999999998</v>
      </c>
      <c r="CC55" s="16">
        <v>0.28710000000000002</v>
      </c>
      <c r="CD55" s="16">
        <v>0.2828</v>
      </c>
      <c r="CE55" s="16">
        <v>0.27860000000000001</v>
      </c>
      <c r="CF55" s="16">
        <v>0.27439999999999998</v>
      </c>
      <c r="CG55" s="16">
        <v>0.27029999999999998</v>
      </c>
      <c r="CH55" s="16">
        <v>0.26619999999999999</v>
      </c>
      <c r="CI55" s="16">
        <v>0.26219999999999999</v>
      </c>
      <c r="CJ55" s="16">
        <v>0.25829999999999997</v>
      </c>
      <c r="CK55" s="16">
        <v>0.25440000000000002</v>
      </c>
      <c r="CL55" s="16">
        <v>0.25059999999999999</v>
      </c>
      <c r="CM55" s="16">
        <v>0.24690000000000001</v>
      </c>
      <c r="CN55" s="16">
        <v>0.2432</v>
      </c>
      <c r="CO55" s="16">
        <v>0.23949999999999999</v>
      </c>
      <c r="CP55" s="16">
        <v>0.2359</v>
      </c>
      <c r="CQ55" s="16">
        <v>0.2324</v>
      </c>
      <c r="CR55" s="16">
        <v>0.22889999999999999</v>
      </c>
      <c r="CS55" s="16">
        <v>0.22550000000000001</v>
      </c>
      <c r="CT55" s="16">
        <v>0.22209999999999999</v>
      </c>
      <c r="CU55" s="16">
        <v>0.21879999999999999</v>
      </c>
      <c r="CV55" s="16">
        <v>0.2155</v>
      </c>
      <c r="CW55" s="16">
        <v>0.21229999999999999</v>
      </c>
      <c r="CX55" s="16">
        <v>0.20910000000000001</v>
      </c>
      <c r="CY55" s="16">
        <v>0.20910000000000001</v>
      </c>
      <c r="CZ55" s="16">
        <v>0.20910000000000001</v>
      </c>
      <c r="DA55" s="16">
        <v>0.20910000000000001</v>
      </c>
      <c r="DB55" s="16">
        <v>0.20910000000000001</v>
      </c>
      <c r="DC55" s="16">
        <v>0.20910000000000001</v>
      </c>
      <c r="DD55" s="16">
        <v>0.20910000000000001</v>
      </c>
      <c r="DE55" s="16">
        <v>0.20910000000000001</v>
      </c>
      <c r="DF55" s="16">
        <v>0.20910000000000001</v>
      </c>
      <c r="DG55" s="16">
        <v>0.20910000000000001</v>
      </c>
      <c r="DH55" s="16">
        <v>0.20910000000000001</v>
      </c>
      <c r="DI55" s="16">
        <v>0.20910000000000001</v>
      </c>
      <c r="DJ55" s="16">
        <v>0.20910000000000001</v>
      </c>
      <c r="DK55" s="16">
        <v>0.20910000000000001</v>
      </c>
      <c r="DL55" s="16">
        <v>0.20910000000000001</v>
      </c>
      <c r="DM55" s="16">
        <v>0.20910000000000001</v>
      </c>
      <c r="DN55" s="16">
        <v>0.20910000000000001</v>
      </c>
      <c r="DO55" s="16">
        <v>0.20910000000000001</v>
      </c>
      <c r="DP55" s="16">
        <v>0.20910000000000001</v>
      </c>
      <c r="DQ55" s="16">
        <v>0.20910000000000001</v>
      </c>
      <c r="DR55" s="16">
        <v>0.20910000000000001</v>
      </c>
      <c r="DS55" s="16">
        <v>0.20910000000000001</v>
      </c>
      <c r="DT55" s="16">
        <v>0.20910000000000001</v>
      </c>
      <c r="DU55" s="16">
        <v>0.20910000000000001</v>
      </c>
      <c r="DV55" s="16">
        <v>0.20910000000000001</v>
      </c>
      <c r="DW55" s="16">
        <v>0.20910000000000001</v>
      </c>
      <c r="DX55" s="16">
        <v>0.20910000000000001</v>
      </c>
      <c r="DY55" s="16">
        <v>0.20910000000000001</v>
      </c>
      <c r="DZ55" s="16">
        <v>0.20910000000000001</v>
      </c>
      <c r="EA55" s="16">
        <v>0.20910000000000001</v>
      </c>
      <c r="EB55" s="16">
        <v>0.20910000000000001</v>
      </c>
      <c r="EC55" s="16">
        <v>0.20910000000000001</v>
      </c>
      <c r="ED55" s="16">
        <v>0.20910000000000001</v>
      </c>
      <c r="EE55" s="16">
        <v>0.20910000000000001</v>
      </c>
      <c r="EF55" s="16">
        <v>0.20910000000000001</v>
      </c>
      <c r="EG55" s="16">
        <v>0.20910000000000001</v>
      </c>
      <c r="EH55" s="16">
        <v>0.20910000000000001</v>
      </c>
      <c r="EI55" s="16">
        <v>0.20910000000000001</v>
      </c>
      <c r="EJ55" s="16">
        <v>0.20910000000000001</v>
      </c>
      <c r="EK55" s="16">
        <v>0.20910000000000001</v>
      </c>
      <c r="EL55" s="16">
        <v>0.20910000000000001</v>
      </c>
      <c r="EM55" s="16">
        <v>0.20910000000000001</v>
      </c>
      <c r="EN55" s="16">
        <v>0.20910000000000001</v>
      </c>
      <c r="EO55" s="16">
        <v>0.20910000000000001</v>
      </c>
      <c r="EP55" s="16">
        <v>0.20910000000000001</v>
      </c>
      <c r="EQ55" s="16">
        <v>0.20910000000000001</v>
      </c>
      <c r="ER55" s="16">
        <v>0.20910000000000001</v>
      </c>
      <c r="ES55" s="16">
        <v>0.20910000000000001</v>
      </c>
      <c r="ET55" s="16">
        <v>0.20910000000000001</v>
      </c>
      <c r="EU55" s="16">
        <v>0.20910000000000001</v>
      </c>
      <c r="EV55" s="16">
        <v>0.20910000000000001</v>
      </c>
      <c r="EW55" s="16">
        <v>0.20910000000000001</v>
      </c>
      <c r="EX55" s="16">
        <v>0.20910000000000001</v>
      </c>
      <c r="EY55" s="16">
        <v>0.20910000000000001</v>
      </c>
      <c r="EZ55" s="16">
        <v>0.20910000000000001</v>
      </c>
      <c r="FA55" s="16">
        <v>0.20910000000000001</v>
      </c>
      <c r="FB55" s="16">
        <v>0.20910000000000001</v>
      </c>
      <c r="FC55" s="16">
        <v>0.20910000000000001</v>
      </c>
      <c r="FD55" s="16">
        <v>0.20910000000000001</v>
      </c>
      <c r="FE55" s="16">
        <v>0.20910000000000001</v>
      </c>
      <c r="FF55" s="16">
        <v>0.20910000000000001</v>
      </c>
      <c r="FG55" s="16">
        <v>0.20910000000000001</v>
      </c>
      <c r="FH55" s="16">
        <v>0.20910000000000001</v>
      </c>
      <c r="FI55" s="16">
        <v>0.20910000000000001</v>
      </c>
      <c r="FJ55" s="16">
        <v>0.20910000000000001</v>
      </c>
      <c r="FK55" s="16">
        <v>0.20910000000000001</v>
      </c>
      <c r="FL55" s="16">
        <v>0.20910000000000001</v>
      </c>
      <c r="FM55" s="16">
        <v>0.20910000000000001</v>
      </c>
      <c r="FN55" s="16">
        <v>0.20910000000000001</v>
      </c>
      <c r="FO55" s="16">
        <v>0.20910000000000001</v>
      </c>
      <c r="FP55" s="16">
        <v>0.20910000000000001</v>
      </c>
      <c r="FQ55" s="16">
        <v>0.20910000000000001</v>
      </c>
      <c r="FR55" s="16">
        <v>0.20910000000000001</v>
      </c>
      <c r="FS55" s="16">
        <v>0.20910000000000001</v>
      </c>
      <c r="FT55" s="16">
        <v>0.20910000000000001</v>
      </c>
      <c r="FU55" s="16">
        <v>0.20910000000000001</v>
      </c>
      <c r="FV55" s="16">
        <v>0.20910000000000001</v>
      </c>
      <c r="FW55" s="16">
        <v>0.20910000000000001</v>
      </c>
      <c r="FX55" s="16">
        <v>0.20910000000000001</v>
      </c>
      <c r="FY55" s="16">
        <v>0.20910000000000001</v>
      </c>
      <c r="FZ55" s="16">
        <v>0.20910000000000001</v>
      </c>
      <c r="GA55" s="16">
        <v>0.20910000000000001</v>
      </c>
      <c r="GB55" s="16">
        <v>0.20910000000000001</v>
      </c>
      <c r="GC55" s="16">
        <v>0.20910000000000001</v>
      </c>
      <c r="GD55" s="16">
        <v>0.20910000000000001</v>
      </c>
      <c r="GE55" s="16">
        <v>0.20910000000000001</v>
      </c>
      <c r="GF55" s="16">
        <v>0.20910000000000001</v>
      </c>
      <c r="GG55" s="16">
        <v>0.20910000000000001</v>
      </c>
      <c r="GH55" s="16">
        <v>0.20910000000000001</v>
      </c>
      <c r="GI55" s="16">
        <v>0.20910000000000001</v>
      </c>
      <c r="GJ55" s="16">
        <v>0.20910000000000001</v>
      </c>
      <c r="GK55" s="16">
        <v>0.20910000000000001</v>
      </c>
      <c r="GL55" s="16">
        <v>0.20910000000000001</v>
      </c>
      <c r="GM55" s="16">
        <v>0.20910000000000001</v>
      </c>
      <c r="GN55" s="16">
        <v>0.20910000000000001</v>
      </c>
      <c r="GO55" s="16">
        <v>0.20910000000000001</v>
      </c>
      <c r="GP55" s="16">
        <v>0.20910000000000001</v>
      </c>
      <c r="GQ55" s="16">
        <v>0.20910000000000001</v>
      </c>
    </row>
    <row r="56" spans="1:199" x14ac:dyDescent="0.2">
      <c r="A56" s="16">
        <v>55</v>
      </c>
      <c r="B56" s="16">
        <v>1</v>
      </c>
      <c r="C56" s="16">
        <v>1</v>
      </c>
      <c r="D56" s="16">
        <v>1</v>
      </c>
      <c r="E56" s="16">
        <v>1</v>
      </c>
      <c r="F56" s="16">
        <v>0.9798</v>
      </c>
      <c r="G56" s="16">
        <v>1.0550999999999999</v>
      </c>
      <c r="H56" s="16">
        <v>1.0324</v>
      </c>
      <c r="I56" s="16">
        <v>0.97330000000000005</v>
      </c>
      <c r="J56" s="16">
        <v>0.9345</v>
      </c>
      <c r="K56" s="16">
        <v>0.89729999999999999</v>
      </c>
      <c r="L56" s="16">
        <v>0.86170000000000002</v>
      </c>
      <c r="M56" s="16">
        <v>0.84450000000000003</v>
      </c>
      <c r="N56" s="16">
        <v>0.82809999999999995</v>
      </c>
      <c r="O56" s="16">
        <v>0.81220000000000003</v>
      </c>
      <c r="P56" s="16">
        <v>0.79669999999999996</v>
      </c>
      <c r="Q56" s="16">
        <v>0.78149999999999997</v>
      </c>
      <c r="R56" s="16">
        <v>0.76649999999999996</v>
      </c>
      <c r="S56" s="16">
        <v>0.75160000000000005</v>
      </c>
      <c r="T56" s="16">
        <v>0.73680000000000001</v>
      </c>
      <c r="U56" s="16">
        <v>0.72240000000000004</v>
      </c>
      <c r="V56" s="16">
        <v>0.70850000000000002</v>
      </c>
      <c r="W56" s="16">
        <v>0.69530000000000003</v>
      </c>
      <c r="X56" s="16">
        <v>0.68269999999999997</v>
      </c>
      <c r="Y56" s="16">
        <v>0.67090000000000005</v>
      </c>
      <c r="Z56" s="16">
        <v>0.65980000000000005</v>
      </c>
      <c r="AA56" s="16">
        <v>0.64929999999999999</v>
      </c>
      <c r="AB56" s="16">
        <v>0.63919999999999999</v>
      </c>
      <c r="AC56" s="16">
        <v>0.62960000000000005</v>
      </c>
      <c r="AD56" s="16">
        <v>0.62019999999999997</v>
      </c>
      <c r="AE56" s="16">
        <v>0.6109</v>
      </c>
      <c r="AF56" s="16">
        <v>0.60170000000000001</v>
      </c>
      <c r="AG56" s="16">
        <v>0.5927</v>
      </c>
      <c r="AH56" s="16">
        <v>0.58379999999999999</v>
      </c>
      <c r="AI56" s="16">
        <v>0.57509999999999994</v>
      </c>
      <c r="AJ56" s="16">
        <v>0.5665</v>
      </c>
      <c r="AK56" s="16">
        <v>0.55800000000000005</v>
      </c>
      <c r="AL56" s="16">
        <v>0.54959999999999998</v>
      </c>
      <c r="AM56" s="16">
        <v>0.54139999999999999</v>
      </c>
      <c r="AN56" s="16">
        <v>0.5333</v>
      </c>
      <c r="AO56" s="16">
        <v>0.52529999999999999</v>
      </c>
      <c r="AP56" s="16">
        <v>0.51739999999999997</v>
      </c>
      <c r="AQ56" s="16">
        <v>0.50970000000000004</v>
      </c>
      <c r="AR56" s="16">
        <v>0.502</v>
      </c>
      <c r="AS56" s="16">
        <v>0.4945</v>
      </c>
      <c r="AT56" s="16">
        <v>0.48709999999999998</v>
      </c>
      <c r="AU56" s="16">
        <v>0.4798</v>
      </c>
      <c r="AV56" s="16">
        <v>0.47260000000000002</v>
      </c>
      <c r="AW56" s="16">
        <v>0.46550000000000002</v>
      </c>
      <c r="AX56" s="16">
        <v>0.45860000000000001</v>
      </c>
      <c r="AY56" s="16">
        <v>0.45169999999999999</v>
      </c>
      <c r="AZ56" s="16">
        <v>0.44490000000000002</v>
      </c>
      <c r="BA56" s="16">
        <v>0.43830000000000002</v>
      </c>
      <c r="BB56" s="16">
        <v>0.43169999999999997</v>
      </c>
      <c r="BC56" s="16">
        <v>0.42520000000000002</v>
      </c>
      <c r="BD56" s="16">
        <v>0.41889999999999999</v>
      </c>
      <c r="BE56" s="16">
        <v>0.41260000000000002</v>
      </c>
      <c r="BF56" s="16">
        <v>0.40639999999999998</v>
      </c>
      <c r="BG56" s="16">
        <v>0.40029999999999999</v>
      </c>
      <c r="BH56" s="16">
        <v>0.39429999999999998</v>
      </c>
      <c r="BI56" s="16">
        <v>0.38840000000000002</v>
      </c>
      <c r="BJ56" s="16">
        <v>0.3826</v>
      </c>
      <c r="BK56" s="16">
        <v>0.37680000000000002</v>
      </c>
      <c r="BL56" s="16">
        <v>0.37119999999999997</v>
      </c>
      <c r="BM56" s="16">
        <v>0.36559999999999998</v>
      </c>
      <c r="BN56" s="16">
        <v>0.36020000000000002</v>
      </c>
      <c r="BO56" s="16">
        <v>0.3548</v>
      </c>
      <c r="BP56" s="16">
        <v>0.34939999999999999</v>
      </c>
      <c r="BQ56" s="16">
        <v>0.34420000000000001</v>
      </c>
      <c r="BR56" s="16">
        <v>0.33900000000000002</v>
      </c>
      <c r="BS56" s="16">
        <v>0.33400000000000002</v>
      </c>
      <c r="BT56" s="16">
        <v>0.32900000000000001</v>
      </c>
      <c r="BU56" s="16">
        <v>0.32400000000000001</v>
      </c>
      <c r="BV56" s="16">
        <v>0.31919999999999998</v>
      </c>
      <c r="BW56" s="16">
        <v>0.31440000000000001</v>
      </c>
      <c r="BX56" s="16">
        <v>0.30969999999999998</v>
      </c>
      <c r="BY56" s="16">
        <v>0.30499999999999999</v>
      </c>
      <c r="BZ56" s="16">
        <v>0.30049999999999999</v>
      </c>
      <c r="CA56" s="16">
        <v>0.29599999999999999</v>
      </c>
      <c r="CB56" s="16">
        <v>0.29149999999999998</v>
      </c>
      <c r="CC56" s="16">
        <v>0.28710000000000002</v>
      </c>
      <c r="CD56" s="16">
        <v>0.2828</v>
      </c>
      <c r="CE56" s="16">
        <v>0.27860000000000001</v>
      </c>
      <c r="CF56" s="16">
        <v>0.27439999999999998</v>
      </c>
      <c r="CG56" s="16">
        <v>0.27029999999999998</v>
      </c>
      <c r="CH56" s="16">
        <v>0.26629999999999998</v>
      </c>
      <c r="CI56" s="16">
        <v>0.26229999999999998</v>
      </c>
      <c r="CJ56" s="16">
        <v>0.25829999999999997</v>
      </c>
      <c r="CK56" s="16">
        <v>0.2545</v>
      </c>
      <c r="CL56" s="16">
        <v>0.25059999999999999</v>
      </c>
      <c r="CM56" s="16">
        <v>0.24690000000000001</v>
      </c>
      <c r="CN56" s="16">
        <v>0.2432</v>
      </c>
      <c r="CO56" s="16">
        <v>0.23949999999999999</v>
      </c>
      <c r="CP56" s="16">
        <v>0.23599999999999999</v>
      </c>
      <c r="CQ56" s="16">
        <v>0.2324</v>
      </c>
      <c r="CR56" s="16">
        <v>0.22889999999999999</v>
      </c>
      <c r="CS56" s="16">
        <v>0.22550000000000001</v>
      </c>
      <c r="CT56" s="16">
        <v>0.22209999999999999</v>
      </c>
      <c r="CU56" s="16">
        <v>0.21879999999999999</v>
      </c>
      <c r="CV56" s="16">
        <v>0.2155</v>
      </c>
      <c r="CW56" s="16">
        <v>0.21229999999999999</v>
      </c>
      <c r="CX56" s="16">
        <v>0.20910000000000001</v>
      </c>
      <c r="CY56" s="16">
        <v>0.20910000000000001</v>
      </c>
      <c r="CZ56" s="16">
        <v>0.20910000000000001</v>
      </c>
      <c r="DA56" s="16">
        <v>0.20910000000000001</v>
      </c>
      <c r="DB56" s="16">
        <v>0.20910000000000001</v>
      </c>
      <c r="DC56" s="16">
        <v>0.20910000000000001</v>
      </c>
      <c r="DD56" s="16">
        <v>0.20910000000000001</v>
      </c>
      <c r="DE56" s="16">
        <v>0.20910000000000001</v>
      </c>
      <c r="DF56" s="16">
        <v>0.20910000000000001</v>
      </c>
      <c r="DG56" s="16">
        <v>0.20910000000000001</v>
      </c>
      <c r="DH56" s="16">
        <v>0.20910000000000001</v>
      </c>
      <c r="DI56" s="16">
        <v>0.20910000000000001</v>
      </c>
      <c r="DJ56" s="16">
        <v>0.20910000000000001</v>
      </c>
      <c r="DK56" s="16">
        <v>0.20910000000000001</v>
      </c>
      <c r="DL56" s="16">
        <v>0.20910000000000001</v>
      </c>
      <c r="DM56" s="16">
        <v>0.20910000000000001</v>
      </c>
      <c r="DN56" s="16">
        <v>0.20910000000000001</v>
      </c>
      <c r="DO56" s="16">
        <v>0.20910000000000001</v>
      </c>
      <c r="DP56" s="16">
        <v>0.20910000000000001</v>
      </c>
      <c r="DQ56" s="16">
        <v>0.20910000000000001</v>
      </c>
      <c r="DR56" s="16">
        <v>0.20910000000000001</v>
      </c>
      <c r="DS56" s="16">
        <v>0.20910000000000001</v>
      </c>
      <c r="DT56" s="16">
        <v>0.20910000000000001</v>
      </c>
      <c r="DU56" s="16">
        <v>0.20910000000000001</v>
      </c>
      <c r="DV56" s="16">
        <v>0.20910000000000001</v>
      </c>
      <c r="DW56" s="16">
        <v>0.20910000000000001</v>
      </c>
      <c r="DX56" s="16">
        <v>0.20910000000000001</v>
      </c>
      <c r="DY56" s="16">
        <v>0.20910000000000001</v>
      </c>
      <c r="DZ56" s="16">
        <v>0.20910000000000001</v>
      </c>
      <c r="EA56" s="16">
        <v>0.20910000000000001</v>
      </c>
      <c r="EB56" s="16">
        <v>0.20910000000000001</v>
      </c>
      <c r="EC56" s="16">
        <v>0.20910000000000001</v>
      </c>
      <c r="ED56" s="16">
        <v>0.20910000000000001</v>
      </c>
      <c r="EE56" s="16">
        <v>0.20910000000000001</v>
      </c>
      <c r="EF56" s="16">
        <v>0.20910000000000001</v>
      </c>
      <c r="EG56" s="16">
        <v>0.20910000000000001</v>
      </c>
      <c r="EH56" s="16">
        <v>0.20910000000000001</v>
      </c>
      <c r="EI56" s="16">
        <v>0.20910000000000001</v>
      </c>
      <c r="EJ56" s="16">
        <v>0.20910000000000001</v>
      </c>
      <c r="EK56" s="16">
        <v>0.20910000000000001</v>
      </c>
      <c r="EL56" s="16">
        <v>0.20910000000000001</v>
      </c>
      <c r="EM56" s="16">
        <v>0.20910000000000001</v>
      </c>
      <c r="EN56" s="16">
        <v>0.20910000000000001</v>
      </c>
      <c r="EO56" s="16">
        <v>0.20910000000000001</v>
      </c>
      <c r="EP56" s="16">
        <v>0.20910000000000001</v>
      </c>
      <c r="EQ56" s="16">
        <v>0.20910000000000001</v>
      </c>
      <c r="ER56" s="16">
        <v>0.20910000000000001</v>
      </c>
      <c r="ES56" s="16">
        <v>0.20910000000000001</v>
      </c>
      <c r="ET56" s="16">
        <v>0.20910000000000001</v>
      </c>
      <c r="EU56" s="16">
        <v>0.20910000000000001</v>
      </c>
      <c r="EV56" s="16">
        <v>0.20910000000000001</v>
      </c>
      <c r="EW56" s="16">
        <v>0.20910000000000001</v>
      </c>
      <c r="EX56" s="16">
        <v>0.20910000000000001</v>
      </c>
      <c r="EY56" s="16">
        <v>0.20910000000000001</v>
      </c>
      <c r="EZ56" s="16">
        <v>0.20910000000000001</v>
      </c>
      <c r="FA56" s="16">
        <v>0.20910000000000001</v>
      </c>
      <c r="FB56" s="16">
        <v>0.20910000000000001</v>
      </c>
      <c r="FC56" s="16">
        <v>0.20910000000000001</v>
      </c>
      <c r="FD56" s="16">
        <v>0.20910000000000001</v>
      </c>
      <c r="FE56" s="16">
        <v>0.20910000000000001</v>
      </c>
      <c r="FF56" s="16">
        <v>0.20910000000000001</v>
      </c>
      <c r="FG56" s="16">
        <v>0.20910000000000001</v>
      </c>
      <c r="FH56" s="16">
        <v>0.20910000000000001</v>
      </c>
      <c r="FI56" s="16">
        <v>0.20910000000000001</v>
      </c>
      <c r="FJ56" s="16">
        <v>0.20910000000000001</v>
      </c>
      <c r="FK56" s="16">
        <v>0.20910000000000001</v>
      </c>
      <c r="FL56" s="16">
        <v>0.20910000000000001</v>
      </c>
      <c r="FM56" s="16">
        <v>0.20910000000000001</v>
      </c>
      <c r="FN56" s="16">
        <v>0.20910000000000001</v>
      </c>
      <c r="FO56" s="16">
        <v>0.20910000000000001</v>
      </c>
      <c r="FP56" s="16">
        <v>0.20910000000000001</v>
      </c>
      <c r="FQ56" s="16">
        <v>0.20910000000000001</v>
      </c>
      <c r="FR56" s="16">
        <v>0.20910000000000001</v>
      </c>
      <c r="FS56" s="16">
        <v>0.20910000000000001</v>
      </c>
      <c r="FT56" s="16">
        <v>0.20910000000000001</v>
      </c>
      <c r="FU56" s="16">
        <v>0.20910000000000001</v>
      </c>
      <c r="FV56" s="16">
        <v>0.20910000000000001</v>
      </c>
      <c r="FW56" s="16">
        <v>0.20910000000000001</v>
      </c>
      <c r="FX56" s="16">
        <v>0.20910000000000001</v>
      </c>
      <c r="FY56" s="16">
        <v>0.20910000000000001</v>
      </c>
      <c r="FZ56" s="16">
        <v>0.20910000000000001</v>
      </c>
      <c r="GA56" s="16">
        <v>0.20910000000000001</v>
      </c>
      <c r="GB56" s="16">
        <v>0.20910000000000001</v>
      </c>
      <c r="GC56" s="16">
        <v>0.20910000000000001</v>
      </c>
      <c r="GD56" s="16">
        <v>0.20910000000000001</v>
      </c>
      <c r="GE56" s="16">
        <v>0.20910000000000001</v>
      </c>
      <c r="GF56" s="16">
        <v>0.20910000000000001</v>
      </c>
      <c r="GG56" s="16">
        <v>0.20910000000000001</v>
      </c>
      <c r="GH56" s="16">
        <v>0.20910000000000001</v>
      </c>
      <c r="GI56" s="16">
        <v>0.20910000000000001</v>
      </c>
      <c r="GJ56" s="16">
        <v>0.20910000000000001</v>
      </c>
      <c r="GK56" s="16">
        <v>0.20910000000000001</v>
      </c>
      <c r="GL56" s="16">
        <v>0.20910000000000001</v>
      </c>
      <c r="GM56" s="16">
        <v>0.20910000000000001</v>
      </c>
      <c r="GN56" s="16">
        <v>0.20910000000000001</v>
      </c>
      <c r="GO56" s="16">
        <v>0.20910000000000001</v>
      </c>
      <c r="GP56" s="16">
        <v>0.20910000000000001</v>
      </c>
      <c r="GQ56" s="16">
        <v>0.20910000000000001</v>
      </c>
    </row>
    <row r="57" spans="1:199" x14ac:dyDescent="0.2">
      <c r="A57" s="16">
        <v>56</v>
      </c>
      <c r="B57" s="16">
        <v>1</v>
      </c>
      <c r="C57" s="16">
        <v>1</v>
      </c>
      <c r="D57" s="16">
        <v>1</v>
      </c>
      <c r="E57" s="16">
        <v>1</v>
      </c>
      <c r="F57" s="16">
        <v>0.98070000000000002</v>
      </c>
      <c r="G57" s="16">
        <v>1.0569</v>
      </c>
      <c r="H57" s="16">
        <v>1.0347999999999999</v>
      </c>
      <c r="I57" s="16">
        <v>0.9758</v>
      </c>
      <c r="J57" s="16">
        <v>0.93679999999999997</v>
      </c>
      <c r="K57" s="16">
        <v>0.89929999999999999</v>
      </c>
      <c r="L57" s="16">
        <v>0.86329999999999996</v>
      </c>
      <c r="M57" s="16">
        <v>0.84570000000000001</v>
      </c>
      <c r="N57" s="16">
        <v>0.82899999999999996</v>
      </c>
      <c r="O57" s="16">
        <v>0.81279999999999997</v>
      </c>
      <c r="P57" s="16">
        <v>0.79720000000000002</v>
      </c>
      <c r="Q57" s="16">
        <v>0.78200000000000003</v>
      </c>
      <c r="R57" s="16">
        <v>0.76700000000000002</v>
      </c>
      <c r="S57" s="16">
        <v>0.75219999999999998</v>
      </c>
      <c r="T57" s="16">
        <v>0.73750000000000004</v>
      </c>
      <c r="U57" s="16">
        <v>0.72309999999999997</v>
      </c>
      <c r="V57" s="16">
        <v>0.70920000000000005</v>
      </c>
      <c r="W57" s="16">
        <v>0.69589999999999996</v>
      </c>
      <c r="X57" s="16">
        <v>0.68340000000000001</v>
      </c>
      <c r="Y57" s="16">
        <v>0.67149999999999999</v>
      </c>
      <c r="Z57" s="16">
        <v>0.66039999999999999</v>
      </c>
      <c r="AA57" s="16">
        <v>0.64990000000000003</v>
      </c>
      <c r="AB57" s="16">
        <v>0.63980000000000004</v>
      </c>
      <c r="AC57" s="16">
        <v>0.63019999999999998</v>
      </c>
      <c r="AD57" s="16">
        <v>0.62070000000000003</v>
      </c>
      <c r="AE57" s="16">
        <v>0.61140000000000005</v>
      </c>
      <c r="AF57" s="16">
        <v>0.60229999999999995</v>
      </c>
      <c r="AG57" s="16">
        <v>0.59330000000000005</v>
      </c>
      <c r="AH57" s="16">
        <v>0.58440000000000003</v>
      </c>
      <c r="AI57" s="16">
        <v>0.5756</v>
      </c>
      <c r="AJ57" s="16">
        <v>0.56699999999999995</v>
      </c>
      <c r="AK57" s="16">
        <v>0.5585</v>
      </c>
      <c r="AL57" s="16">
        <v>0.55020000000000002</v>
      </c>
      <c r="AM57" s="16">
        <v>0.54190000000000005</v>
      </c>
      <c r="AN57" s="16">
        <v>0.53380000000000005</v>
      </c>
      <c r="AO57" s="16">
        <v>0.52580000000000005</v>
      </c>
      <c r="AP57" s="16">
        <v>0.51790000000000003</v>
      </c>
      <c r="AQ57" s="16">
        <v>0.51019999999999999</v>
      </c>
      <c r="AR57" s="16">
        <v>0.50249999999999995</v>
      </c>
      <c r="AS57" s="16">
        <v>0.495</v>
      </c>
      <c r="AT57" s="16">
        <v>0.48759999999999998</v>
      </c>
      <c r="AU57" s="16">
        <v>0.4803</v>
      </c>
      <c r="AV57" s="16">
        <v>0.47310000000000002</v>
      </c>
      <c r="AW57" s="16">
        <v>0.46600000000000003</v>
      </c>
      <c r="AX57" s="16">
        <v>0.45900000000000002</v>
      </c>
      <c r="AY57" s="16">
        <v>0.4521</v>
      </c>
      <c r="AZ57" s="16">
        <v>0.44540000000000002</v>
      </c>
      <c r="BA57" s="16">
        <v>0.43869999999999998</v>
      </c>
      <c r="BB57" s="16">
        <v>0.43209999999999998</v>
      </c>
      <c r="BC57" s="16">
        <v>0.42559999999999998</v>
      </c>
      <c r="BD57" s="16">
        <v>0.41930000000000001</v>
      </c>
      <c r="BE57" s="16">
        <v>0.41299999999999998</v>
      </c>
      <c r="BF57" s="16">
        <v>0.40679999999999999</v>
      </c>
      <c r="BG57" s="16">
        <v>0.4007</v>
      </c>
      <c r="BH57" s="16">
        <v>0.3947</v>
      </c>
      <c r="BI57" s="16">
        <v>0.38879999999999998</v>
      </c>
      <c r="BJ57" s="16">
        <v>0.38300000000000001</v>
      </c>
      <c r="BK57" s="16">
        <v>0.37719999999999998</v>
      </c>
      <c r="BL57" s="16">
        <v>0.37159999999999999</v>
      </c>
      <c r="BM57" s="16">
        <v>0.36599999999999999</v>
      </c>
      <c r="BN57" s="16">
        <v>0.36049999999999999</v>
      </c>
      <c r="BO57" s="16">
        <v>0.35510000000000003</v>
      </c>
      <c r="BP57" s="16">
        <v>0.3498</v>
      </c>
      <c r="BQ57" s="16">
        <v>0.34449999999999997</v>
      </c>
      <c r="BR57" s="16">
        <v>0.33939999999999998</v>
      </c>
      <c r="BS57" s="16">
        <v>0.33429999999999999</v>
      </c>
      <c r="BT57" s="16">
        <v>0.32929999999999998</v>
      </c>
      <c r="BU57" s="16">
        <v>0.32440000000000002</v>
      </c>
      <c r="BV57" s="16">
        <v>0.31950000000000001</v>
      </c>
      <c r="BW57" s="16">
        <v>0.31469999999999998</v>
      </c>
      <c r="BX57" s="16">
        <v>0.31</v>
      </c>
      <c r="BY57" s="16">
        <v>0.30530000000000002</v>
      </c>
      <c r="BZ57" s="16">
        <v>0.30080000000000001</v>
      </c>
      <c r="CA57" s="16">
        <v>0.29630000000000001</v>
      </c>
      <c r="CB57" s="16">
        <v>0.2918</v>
      </c>
      <c r="CC57" s="16">
        <v>0.28739999999999999</v>
      </c>
      <c r="CD57" s="16">
        <v>0.28310000000000002</v>
      </c>
      <c r="CE57" s="16">
        <v>0.27889999999999998</v>
      </c>
      <c r="CF57" s="16">
        <v>0.2747</v>
      </c>
      <c r="CG57" s="16">
        <v>0.27060000000000001</v>
      </c>
      <c r="CH57" s="16">
        <v>0.26650000000000001</v>
      </c>
      <c r="CI57" s="16">
        <v>0.26250000000000001</v>
      </c>
      <c r="CJ57" s="16">
        <v>0.2586</v>
      </c>
      <c r="CK57" s="16">
        <v>0.25469999999999998</v>
      </c>
      <c r="CL57" s="16">
        <v>0.25090000000000001</v>
      </c>
      <c r="CM57" s="16">
        <v>0.24709999999999999</v>
      </c>
      <c r="CN57" s="16">
        <v>0.24340000000000001</v>
      </c>
      <c r="CO57" s="16">
        <v>0.23980000000000001</v>
      </c>
      <c r="CP57" s="16">
        <v>0.23619999999999999</v>
      </c>
      <c r="CQ57" s="16">
        <v>0.23269999999999999</v>
      </c>
      <c r="CR57" s="16">
        <v>0.22919999999999999</v>
      </c>
      <c r="CS57" s="16">
        <v>0.22570000000000001</v>
      </c>
      <c r="CT57" s="16">
        <v>0.22239999999999999</v>
      </c>
      <c r="CU57" s="16">
        <v>0.219</v>
      </c>
      <c r="CV57" s="16">
        <v>0.2157</v>
      </c>
      <c r="CW57" s="16">
        <v>0.21249999999999999</v>
      </c>
      <c r="CX57" s="16">
        <v>0.20930000000000001</v>
      </c>
      <c r="CY57" s="16">
        <v>0.20930000000000001</v>
      </c>
      <c r="CZ57" s="16">
        <v>0.20930000000000001</v>
      </c>
      <c r="DA57" s="16">
        <v>0.20930000000000001</v>
      </c>
      <c r="DB57" s="16">
        <v>0.20930000000000001</v>
      </c>
      <c r="DC57" s="16">
        <v>0.20930000000000001</v>
      </c>
      <c r="DD57" s="16">
        <v>0.20930000000000001</v>
      </c>
      <c r="DE57" s="16">
        <v>0.20930000000000001</v>
      </c>
      <c r="DF57" s="16">
        <v>0.20930000000000001</v>
      </c>
      <c r="DG57" s="16">
        <v>0.20930000000000001</v>
      </c>
      <c r="DH57" s="16">
        <v>0.20930000000000001</v>
      </c>
      <c r="DI57" s="16">
        <v>0.20930000000000001</v>
      </c>
      <c r="DJ57" s="16">
        <v>0.20930000000000001</v>
      </c>
      <c r="DK57" s="16">
        <v>0.20930000000000001</v>
      </c>
      <c r="DL57" s="16">
        <v>0.20930000000000001</v>
      </c>
      <c r="DM57" s="16">
        <v>0.20930000000000001</v>
      </c>
      <c r="DN57" s="16">
        <v>0.20930000000000001</v>
      </c>
      <c r="DO57" s="16">
        <v>0.20930000000000001</v>
      </c>
      <c r="DP57" s="16">
        <v>0.20930000000000001</v>
      </c>
      <c r="DQ57" s="16">
        <v>0.20930000000000001</v>
      </c>
      <c r="DR57" s="16">
        <v>0.20930000000000001</v>
      </c>
      <c r="DS57" s="16">
        <v>0.20930000000000001</v>
      </c>
      <c r="DT57" s="16">
        <v>0.20930000000000001</v>
      </c>
      <c r="DU57" s="16">
        <v>0.20930000000000001</v>
      </c>
      <c r="DV57" s="16">
        <v>0.20930000000000001</v>
      </c>
      <c r="DW57" s="16">
        <v>0.20930000000000001</v>
      </c>
      <c r="DX57" s="16">
        <v>0.20930000000000001</v>
      </c>
      <c r="DY57" s="16">
        <v>0.20930000000000001</v>
      </c>
      <c r="DZ57" s="16">
        <v>0.20930000000000001</v>
      </c>
      <c r="EA57" s="16">
        <v>0.20930000000000001</v>
      </c>
      <c r="EB57" s="16">
        <v>0.20930000000000001</v>
      </c>
      <c r="EC57" s="16">
        <v>0.20930000000000001</v>
      </c>
      <c r="ED57" s="16">
        <v>0.20930000000000001</v>
      </c>
      <c r="EE57" s="16">
        <v>0.20930000000000001</v>
      </c>
      <c r="EF57" s="16">
        <v>0.20930000000000001</v>
      </c>
      <c r="EG57" s="16">
        <v>0.20930000000000001</v>
      </c>
      <c r="EH57" s="16">
        <v>0.20930000000000001</v>
      </c>
      <c r="EI57" s="16">
        <v>0.20930000000000001</v>
      </c>
      <c r="EJ57" s="16">
        <v>0.20930000000000001</v>
      </c>
      <c r="EK57" s="16">
        <v>0.20930000000000001</v>
      </c>
      <c r="EL57" s="16">
        <v>0.20930000000000001</v>
      </c>
      <c r="EM57" s="16">
        <v>0.20930000000000001</v>
      </c>
      <c r="EN57" s="16">
        <v>0.20930000000000001</v>
      </c>
      <c r="EO57" s="16">
        <v>0.20930000000000001</v>
      </c>
      <c r="EP57" s="16">
        <v>0.20930000000000001</v>
      </c>
      <c r="EQ57" s="16">
        <v>0.20930000000000001</v>
      </c>
      <c r="ER57" s="16">
        <v>0.20930000000000001</v>
      </c>
      <c r="ES57" s="16">
        <v>0.20930000000000001</v>
      </c>
      <c r="ET57" s="16">
        <v>0.20930000000000001</v>
      </c>
      <c r="EU57" s="16">
        <v>0.20930000000000001</v>
      </c>
      <c r="EV57" s="16">
        <v>0.20930000000000001</v>
      </c>
      <c r="EW57" s="16">
        <v>0.20930000000000001</v>
      </c>
      <c r="EX57" s="16">
        <v>0.20930000000000001</v>
      </c>
      <c r="EY57" s="16">
        <v>0.20930000000000001</v>
      </c>
      <c r="EZ57" s="16">
        <v>0.20930000000000001</v>
      </c>
      <c r="FA57" s="16">
        <v>0.20930000000000001</v>
      </c>
      <c r="FB57" s="16">
        <v>0.20930000000000001</v>
      </c>
      <c r="FC57" s="16">
        <v>0.20930000000000001</v>
      </c>
      <c r="FD57" s="16">
        <v>0.20930000000000001</v>
      </c>
      <c r="FE57" s="16">
        <v>0.20930000000000001</v>
      </c>
      <c r="FF57" s="16">
        <v>0.20930000000000001</v>
      </c>
      <c r="FG57" s="16">
        <v>0.20930000000000001</v>
      </c>
      <c r="FH57" s="16">
        <v>0.20930000000000001</v>
      </c>
      <c r="FI57" s="16">
        <v>0.20930000000000001</v>
      </c>
      <c r="FJ57" s="16">
        <v>0.20930000000000001</v>
      </c>
      <c r="FK57" s="16">
        <v>0.20930000000000001</v>
      </c>
      <c r="FL57" s="16">
        <v>0.20930000000000001</v>
      </c>
      <c r="FM57" s="16">
        <v>0.20930000000000001</v>
      </c>
      <c r="FN57" s="16">
        <v>0.20930000000000001</v>
      </c>
      <c r="FO57" s="16">
        <v>0.20930000000000001</v>
      </c>
      <c r="FP57" s="16">
        <v>0.20930000000000001</v>
      </c>
      <c r="FQ57" s="16">
        <v>0.20930000000000001</v>
      </c>
      <c r="FR57" s="16">
        <v>0.20930000000000001</v>
      </c>
      <c r="FS57" s="16">
        <v>0.20930000000000001</v>
      </c>
      <c r="FT57" s="16">
        <v>0.20930000000000001</v>
      </c>
      <c r="FU57" s="16">
        <v>0.20930000000000001</v>
      </c>
      <c r="FV57" s="16">
        <v>0.20930000000000001</v>
      </c>
      <c r="FW57" s="16">
        <v>0.20930000000000001</v>
      </c>
      <c r="FX57" s="16">
        <v>0.20930000000000001</v>
      </c>
      <c r="FY57" s="16">
        <v>0.20930000000000001</v>
      </c>
      <c r="FZ57" s="16">
        <v>0.20930000000000001</v>
      </c>
      <c r="GA57" s="16">
        <v>0.20930000000000001</v>
      </c>
      <c r="GB57" s="16">
        <v>0.20930000000000001</v>
      </c>
      <c r="GC57" s="16">
        <v>0.20930000000000001</v>
      </c>
      <c r="GD57" s="16">
        <v>0.20930000000000001</v>
      </c>
      <c r="GE57" s="16">
        <v>0.20930000000000001</v>
      </c>
      <c r="GF57" s="16">
        <v>0.20930000000000001</v>
      </c>
      <c r="GG57" s="16">
        <v>0.20930000000000001</v>
      </c>
      <c r="GH57" s="16">
        <v>0.20930000000000001</v>
      </c>
      <c r="GI57" s="16">
        <v>0.20930000000000001</v>
      </c>
      <c r="GJ57" s="16">
        <v>0.20930000000000001</v>
      </c>
      <c r="GK57" s="16">
        <v>0.20930000000000001</v>
      </c>
      <c r="GL57" s="16">
        <v>0.20930000000000001</v>
      </c>
      <c r="GM57" s="16">
        <v>0.20930000000000001</v>
      </c>
      <c r="GN57" s="16">
        <v>0.20930000000000001</v>
      </c>
      <c r="GO57" s="16">
        <v>0.20930000000000001</v>
      </c>
      <c r="GP57" s="16">
        <v>0.20930000000000001</v>
      </c>
      <c r="GQ57" s="16">
        <v>0.20930000000000001</v>
      </c>
    </row>
    <row r="58" spans="1:199" x14ac:dyDescent="0.2">
      <c r="A58" s="16">
        <v>57</v>
      </c>
      <c r="B58" s="16">
        <v>1</v>
      </c>
      <c r="C58" s="16">
        <v>1</v>
      </c>
      <c r="D58" s="16">
        <v>1</v>
      </c>
      <c r="E58" s="16">
        <v>1</v>
      </c>
      <c r="F58" s="16">
        <v>0.98170000000000002</v>
      </c>
      <c r="G58" s="16">
        <v>1.0589</v>
      </c>
      <c r="H58" s="16">
        <v>1.0375000000000001</v>
      </c>
      <c r="I58" s="16">
        <v>0.97899999999999998</v>
      </c>
      <c r="J58" s="16">
        <v>0.94010000000000005</v>
      </c>
      <c r="K58" s="16">
        <v>0.90229999999999999</v>
      </c>
      <c r="L58" s="16">
        <v>0.86599999999999999</v>
      </c>
      <c r="M58" s="16">
        <v>0.84799999999999998</v>
      </c>
      <c r="N58" s="16">
        <v>0.83089999999999997</v>
      </c>
      <c r="O58" s="16">
        <v>0.8145</v>
      </c>
      <c r="P58" s="16">
        <v>0.79869999999999997</v>
      </c>
      <c r="Q58" s="16">
        <v>0.7833</v>
      </c>
      <c r="R58" s="16">
        <v>0.76829999999999998</v>
      </c>
      <c r="S58" s="16">
        <v>0.75349999999999995</v>
      </c>
      <c r="T58" s="16">
        <v>0.7389</v>
      </c>
      <c r="U58" s="16">
        <v>0.72450000000000003</v>
      </c>
      <c r="V58" s="16">
        <v>0.71050000000000002</v>
      </c>
      <c r="W58" s="16">
        <v>0.69730000000000003</v>
      </c>
      <c r="X58" s="16">
        <v>0.68469999999999998</v>
      </c>
      <c r="Y58" s="16">
        <v>0.67279999999999995</v>
      </c>
      <c r="Z58" s="16">
        <v>0.66169999999999995</v>
      </c>
      <c r="AA58" s="16">
        <v>0.65110000000000001</v>
      </c>
      <c r="AB58" s="16">
        <v>0.6411</v>
      </c>
      <c r="AC58" s="16">
        <v>0.63139999999999996</v>
      </c>
      <c r="AD58" s="16">
        <v>0.62190000000000001</v>
      </c>
      <c r="AE58" s="16">
        <v>0.61260000000000003</v>
      </c>
      <c r="AF58" s="16">
        <v>0.60350000000000004</v>
      </c>
      <c r="AG58" s="16">
        <v>0.59440000000000004</v>
      </c>
      <c r="AH58" s="16">
        <v>0.58550000000000002</v>
      </c>
      <c r="AI58" s="16">
        <v>0.57669999999999999</v>
      </c>
      <c r="AJ58" s="16">
        <v>0.56810000000000005</v>
      </c>
      <c r="AK58" s="16">
        <v>0.55959999999999999</v>
      </c>
      <c r="AL58" s="16">
        <v>0.55120000000000002</v>
      </c>
      <c r="AM58" s="16">
        <v>0.54300000000000004</v>
      </c>
      <c r="AN58" s="16">
        <v>0.53480000000000005</v>
      </c>
      <c r="AO58" s="16">
        <v>0.52680000000000005</v>
      </c>
      <c r="AP58" s="16">
        <v>0.51890000000000003</v>
      </c>
      <c r="AQ58" s="16">
        <v>0.51119999999999999</v>
      </c>
      <c r="AR58" s="16">
        <v>0.50349999999999995</v>
      </c>
      <c r="AS58" s="16">
        <v>0.496</v>
      </c>
      <c r="AT58" s="16">
        <v>0.48849999999999999</v>
      </c>
      <c r="AU58" s="16">
        <v>0.48120000000000002</v>
      </c>
      <c r="AV58" s="16">
        <v>0.47399999999999998</v>
      </c>
      <c r="AW58" s="16">
        <v>0.46689999999999998</v>
      </c>
      <c r="AX58" s="16">
        <v>0.45989999999999998</v>
      </c>
      <c r="AY58" s="16">
        <v>0.45300000000000001</v>
      </c>
      <c r="AZ58" s="16">
        <v>0.44619999999999999</v>
      </c>
      <c r="BA58" s="16">
        <v>0.43959999999999999</v>
      </c>
      <c r="BB58" s="16">
        <v>0.433</v>
      </c>
      <c r="BC58" s="16">
        <v>0.42649999999999999</v>
      </c>
      <c r="BD58" s="16">
        <v>0.42009999999999997</v>
      </c>
      <c r="BE58" s="16">
        <v>0.4138</v>
      </c>
      <c r="BF58" s="16">
        <v>0.40760000000000002</v>
      </c>
      <c r="BG58" s="16">
        <v>0.40150000000000002</v>
      </c>
      <c r="BH58" s="16">
        <v>0.39550000000000002</v>
      </c>
      <c r="BI58" s="16">
        <v>0.3896</v>
      </c>
      <c r="BJ58" s="16">
        <v>0.38369999999999999</v>
      </c>
      <c r="BK58" s="16">
        <v>0.378</v>
      </c>
      <c r="BL58" s="16">
        <v>0.37230000000000002</v>
      </c>
      <c r="BM58" s="16">
        <v>0.36670000000000003</v>
      </c>
      <c r="BN58" s="16">
        <v>0.36120000000000002</v>
      </c>
      <c r="BO58" s="16">
        <v>0.35580000000000001</v>
      </c>
      <c r="BP58" s="16">
        <v>0.35049999999999998</v>
      </c>
      <c r="BQ58" s="16">
        <v>0.34520000000000001</v>
      </c>
      <c r="BR58" s="16">
        <v>0.34010000000000001</v>
      </c>
      <c r="BS58" s="16">
        <v>0.33500000000000002</v>
      </c>
      <c r="BT58" s="16">
        <v>0.32990000000000003</v>
      </c>
      <c r="BU58" s="16">
        <v>0.32500000000000001</v>
      </c>
      <c r="BV58" s="16">
        <v>0.3201</v>
      </c>
      <c r="BW58" s="16">
        <v>0.31530000000000002</v>
      </c>
      <c r="BX58" s="16">
        <v>0.31059999999999999</v>
      </c>
      <c r="BY58" s="16">
        <v>0.30599999999999999</v>
      </c>
      <c r="BZ58" s="16">
        <v>0.3014</v>
      </c>
      <c r="CA58" s="16">
        <v>0.29680000000000001</v>
      </c>
      <c r="CB58" s="16">
        <v>0.29239999999999999</v>
      </c>
      <c r="CC58" s="16">
        <v>0.28799999999999998</v>
      </c>
      <c r="CD58" s="16">
        <v>0.28370000000000001</v>
      </c>
      <c r="CE58" s="16">
        <v>0.27939999999999998</v>
      </c>
      <c r="CF58" s="16">
        <v>0.27529999999999999</v>
      </c>
      <c r="CG58" s="16">
        <v>0.27110000000000001</v>
      </c>
      <c r="CH58" s="16">
        <v>0.2671</v>
      </c>
      <c r="CI58" s="16">
        <v>0.2631</v>
      </c>
      <c r="CJ58" s="16">
        <v>0.2591</v>
      </c>
      <c r="CK58" s="16">
        <v>0.25519999999999998</v>
      </c>
      <c r="CL58" s="16">
        <v>0.25140000000000001</v>
      </c>
      <c r="CM58" s="16">
        <v>0.24759999999999999</v>
      </c>
      <c r="CN58" s="16">
        <v>0.24390000000000001</v>
      </c>
      <c r="CO58" s="16">
        <v>0.24030000000000001</v>
      </c>
      <c r="CP58" s="16">
        <v>0.23669999999999999</v>
      </c>
      <c r="CQ58" s="16">
        <v>0.2331</v>
      </c>
      <c r="CR58" s="16">
        <v>0.2296</v>
      </c>
      <c r="CS58" s="16">
        <v>0.22620000000000001</v>
      </c>
      <c r="CT58" s="16">
        <v>0.2228</v>
      </c>
      <c r="CU58" s="16">
        <v>0.2195</v>
      </c>
      <c r="CV58" s="16">
        <v>0.2162</v>
      </c>
      <c r="CW58" s="16">
        <v>0.21290000000000001</v>
      </c>
      <c r="CX58" s="16">
        <v>0.2097</v>
      </c>
      <c r="CY58" s="16">
        <v>0.2097</v>
      </c>
      <c r="CZ58" s="16">
        <v>0.2097</v>
      </c>
      <c r="DA58" s="16">
        <v>0.2097</v>
      </c>
      <c r="DB58" s="16">
        <v>0.2097</v>
      </c>
      <c r="DC58" s="16">
        <v>0.2097</v>
      </c>
      <c r="DD58" s="16">
        <v>0.2097</v>
      </c>
      <c r="DE58" s="16">
        <v>0.2097</v>
      </c>
      <c r="DF58" s="16">
        <v>0.2097</v>
      </c>
      <c r="DG58" s="16">
        <v>0.2097</v>
      </c>
      <c r="DH58" s="16">
        <v>0.2097</v>
      </c>
      <c r="DI58" s="16">
        <v>0.2097</v>
      </c>
      <c r="DJ58" s="16">
        <v>0.2097</v>
      </c>
      <c r="DK58" s="16">
        <v>0.2097</v>
      </c>
      <c r="DL58" s="16">
        <v>0.2097</v>
      </c>
      <c r="DM58" s="16">
        <v>0.2097</v>
      </c>
      <c r="DN58" s="16">
        <v>0.2097</v>
      </c>
      <c r="DO58" s="16">
        <v>0.2097</v>
      </c>
      <c r="DP58" s="16">
        <v>0.2097</v>
      </c>
      <c r="DQ58" s="16">
        <v>0.2097</v>
      </c>
      <c r="DR58" s="16">
        <v>0.2097</v>
      </c>
      <c r="DS58" s="16">
        <v>0.2097</v>
      </c>
      <c r="DT58" s="16">
        <v>0.2097</v>
      </c>
      <c r="DU58" s="16">
        <v>0.2097</v>
      </c>
      <c r="DV58" s="16">
        <v>0.2097</v>
      </c>
      <c r="DW58" s="16">
        <v>0.2097</v>
      </c>
      <c r="DX58" s="16">
        <v>0.2097</v>
      </c>
      <c r="DY58" s="16">
        <v>0.2097</v>
      </c>
      <c r="DZ58" s="16">
        <v>0.2097</v>
      </c>
      <c r="EA58" s="16">
        <v>0.2097</v>
      </c>
      <c r="EB58" s="16">
        <v>0.2097</v>
      </c>
      <c r="EC58" s="16">
        <v>0.2097</v>
      </c>
      <c r="ED58" s="16">
        <v>0.2097</v>
      </c>
      <c r="EE58" s="16">
        <v>0.2097</v>
      </c>
      <c r="EF58" s="16">
        <v>0.2097</v>
      </c>
      <c r="EG58" s="16">
        <v>0.2097</v>
      </c>
      <c r="EH58" s="16">
        <v>0.2097</v>
      </c>
      <c r="EI58" s="16">
        <v>0.2097</v>
      </c>
      <c r="EJ58" s="16">
        <v>0.2097</v>
      </c>
      <c r="EK58" s="16">
        <v>0.2097</v>
      </c>
      <c r="EL58" s="16">
        <v>0.2097</v>
      </c>
      <c r="EM58" s="16">
        <v>0.2097</v>
      </c>
      <c r="EN58" s="16">
        <v>0.2097</v>
      </c>
      <c r="EO58" s="16">
        <v>0.2097</v>
      </c>
      <c r="EP58" s="16">
        <v>0.2097</v>
      </c>
      <c r="EQ58" s="16">
        <v>0.2097</v>
      </c>
      <c r="ER58" s="16">
        <v>0.2097</v>
      </c>
      <c r="ES58" s="16">
        <v>0.2097</v>
      </c>
      <c r="ET58" s="16">
        <v>0.2097</v>
      </c>
      <c r="EU58" s="16">
        <v>0.2097</v>
      </c>
      <c r="EV58" s="16">
        <v>0.2097</v>
      </c>
      <c r="EW58" s="16">
        <v>0.2097</v>
      </c>
      <c r="EX58" s="16">
        <v>0.2097</v>
      </c>
      <c r="EY58" s="16">
        <v>0.2097</v>
      </c>
      <c r="EZ58" s="16">
        <v>0.2097</v>
      </c>
      <c r="FA58" s="16">
        <v>0.2097</v>
      </c>
      <c r="FB58" s="16">
        <v>0.2097</v>
      </c>
      <c r="FC58" s="16">
        <v>0.2097</v>
      </c>
      <c r="FD58" s="16">
        <v>0.2097</v>
      </c>
      <c r="FE58" s="16">
        <v>0.2097</v>
      </c>
      <c r="FF58" s="16">
        <v>0.2097</v>
      </c>
      <c r="FG58" s="16">
        <v>0.2097</v>
      </c>
      <c r="FH58" s="16">
        <v>0.2097</v>
      </c>
      <c r="FI58" s="16">
        <v>0.2097</v>
      </c>
      <c r="FJ58" s="16">
        <v>0.2097</v>
      </c>
      <c r="FK58" s="16">
        <v>0.2097</v>
      </c>
      <c r="FL58" s="16">
        <v>0.2097</v>
      </c>
      <c r="FM58" s="16">
        <v>0.2097</v>
      </c>
      <c r="FN58" s="16">
        <v>0.2097</v>
      </c>
      <c r="FO58" s="16">
        <v>0.2097</v>
      </c>
      <c r="FP58" s="16">
        <v>0.2097</v>
      </c>
      <c r="FQ58" s="16">
        <v>0.2097</v>
      </c>
      <c r="FR58" s="16">
        <v>0.2097</v>
      </c>
      <c r="FS58" s="16">
        <v>0.2097</v>
      </c>
      <c r="FT58" s="16">
        <v>0.2097</v>
      </c>
      <c r="FU58" s="16">
        <v>0.2097</v>
      </c>
      <c r="FV58" s="16">
        <v>0.2097</v>
      </c>
      <c r="FW58" s="16">
        <v>0.2097</v>
      </c>
      <c r="FX58" s="16">
        <v>0.2097</v>
      </c>
      <c r="FY58" s="16">
        <v>0.2097</v>
      </c>
      <c r="FZ58" s="16">
        <v>0.2097</v>
      </c>
      <c r="GA58" s="16">
        <v>0.2097</v>
      </c>
      <c r="GB58" s="16">
        <v>0.2097</v>
      </c>
      <c r="GC58" s="16">
        <v>0.2097</v>
      </c>
      <c r="GD58" s="16">
        <v>0.2097</v>
      </c>
      <c r="GE58" s="16">
        <v>0.2097</v>
      </c>
      <c r="GF58" s="16">
        <v>0.2097</v>
      </c>
      <c r="GG58" s="16">
        <v>0.2097</v>
      </c>
      <c r="GH58" s="16">
        <v>0.2097</v>
      </c>
      <c r="GI58" s="16">
        <v>0.2097</v>
      </c>
      <c r="GJ58" s="16">
        <v>0.2097</v>
      </c>
      <c r="GK58" s="16">
        <v>0.2097</v>
      </c>
      <c r="GL58" s="16">
        <v>0.2097</v>
      </c>
      <c r="GM58" s="16">
        <v>0.2097</v>
      </c>
      <c r="GN58" s="16">
        <v>0.2097</v>
      </c>
      <c r="GO58" s="16">
        <v>0.2097</v>
      </c>
      <c r="GP58" s="16">
        <v>0.2097</v>
      </c>
      <c r="GQ58" s="16">
        <v>0.2097</v>
      </c>
    </row>
    <row r="59" spans="1:199" x14ac:dyDescent="0.2">
      <c r="A59" s="16">
        <v>58</v>
      </c>
      <c r="B59" s="16">
        <v>1</v>
      </c>
      <c r="C59" s="16">
        <v>1</v>
      </c>
      <c r="D59" s="16">
        <v>1</v>
      </c>
      <c r="E59" s="16">
        <v>1</v>
      </c>
      <c r="F59" s="16">
        <v>0.9829</v>
      </c>
      <c r="G59" s="16">
        <v>1.0612999999999999</v>
      </c>
      <c r="H59" s="16">
        <v>1.0407</v>
      </c>
      <c r="I59" s="16">
        <v>0.98260000000000003</v>
      </c>
      <c r="J59" s="16">
        <v>0.94399999999999995</v>
      </c>
      <c r="K59" s="16">
        <v>0.90629999999999999</v>
      </c>
      <c r="L59" s="16">
        <v>0.86970000000000003</v>
      </c>
      <c r="M59" s="16">
        <v>0.85150000000000003</v>
      </c>
      <c r="N59" s="16">
        <v>0.83399999999999996</v>
      </c>
      <c r="O59" s="16">
        <v>0.81730000000000003</v>
      </c>
      <c r="P59" s="16">
        <v>0.80120000000000002</v>
      </c>
      <c r="Q59" s="16">
        <v>0.78569999999999995</v>
      </c>
      <c r="R59" s="16">
        <v>0.77059999999999995</v>
      </c>
      <c r="S59" s="16">
        <v>0.75570000000000004</v>
      </c>
      <c r="T59" s="16">
        <v>0.74109999999999998</v>
      </c>
      <c r="U59" s="16">
        <v>0.72670000000000001</v>
      </c>
      <c r="V59" s="16">
        <v>0.7127</v>
      </c>
      <c r="W59" s="16">
        <v>0.69940000000000002</v>
      </c>
      <c r="X59" s="16">
        <v>0.68679999999999997</v>
      </c>
      <c r="Y59" s="16">
        <v>0.67490000000000006</v>
      </c>
      <c r="Z59" s="16">
        <v>0.66369999999999996</v>
      </c>
      <c r="AA59" s="16">
        <v>0.65310000000000001</v>
      </c>
      <c r="AB59" s="16">
        <v>0.64300000000000002</v>
      </c>
      <c r="AC59" s="16">
        <v>0.63329999999999997</v>
      </c>
      <c r="AD59" s="16">
        <v>0.62390000000000001</v>
      </c>
      <c r="AE59" s="16">
        <v>0.61450000000000005</v>
      </c>
      <c r="AF59" s="16">
        <v>0.60529999999999995</v>
      </c>
      <c r="AG59" s="16">
        <v>0.59630000000000005</v>
      </c>
      <c r="AH59" s="16">
        <v>0.58730000000000004</v>
      </c>
      <c r="AI59" s="16">
        <v>0.57850000000000001</v>
      </c>
      <c r="AJ59" s="16">
        <v>0.56989999999999996</v>
      </c>
      <c r="AK59" s="16">
        <v>0.56130000000000002</v>
      </c>
      <c r="AL59" s="16">
        <v>0.55289999999999995</v>
      </c>
      <c r="AM59" s="16">
        <v>0.54469999999999996</v>
      </c>
      <c r="AN59" s="16">
        <v>0.53649999999999998</v>
      </c>
      <c r="AO59" s="16">
        <v>0.52849999999999997</v>
      </c>
      <c r="AP59" s="16">
        <v>0.52059999999999995</v>
      </c>
      <c r="AQ59" s="16">
        <v>0.51280000000000003</v>
      </c>
      <c r="AR59" s="16">
        <v>0.50509999999999999</v>
      </c>
      <c r="AS59" s="16">
        <v>0.4975</v>
      </c>
      <c r="AT59" s="16">
        <v>0.49009999999999998</v>
      </c>
      <c r="AU59" s="16">
        <v>0.48270000000000002</v>
      </c>
      <c r="AV59" s="16">
        <v>0.47549999999999998</v>
      </c>
      <c r="AW59" s="16">
        <v>0.46839999999999998</v>
      </c>
      <c r="AX59" s="16">
        <v>0.46139999999999998</v>
      </c>
      <c r="AY59" s="16">
        <v>0.45440000000000003</v>
      </c>
      <c r="AZ59" s="16">
        <v>0.4476</v>
      </c>
      <c r="BA59" s="16">
        <v>0.44090000000000001</v>
      </c>
      <c r="BB59" s="16">
        <v>0.43430000000000002</v>
      </c>
      <c r="BC59" s="16">
        <v>0.42780000000000001</v>
      </c>
      <c r="BD59" s="16">
        <v>0.4214</v>
      </c>
      <c r="BE59" s="16">
        <v>0.41510000000000002</v>
      </c>
      <c r="BF59" s="16">
        <v>0.40889999999999999</v>
      </c>
      <c r="BG59" s="16">
        <v>0.40279999999999999</v>
      </c>
      <c r="BH59" s="16">
        <v>0.3967</v>
      </c>
      <c r="BI59" s="16">
        <v>0.39079999999999998</v>
      </c>
      <c r="BJ59" s="16">
        <v>0.38490000000000002</v>
      </c>
      <c r="BK59" s="16">
        <v>0.37919999999999998</v>
      </c>
      <c r="BL59" s="16">
        <v>0.3735</v>
      </c>
      <c r="BM59" s="16">
        <v>0.3679</v>
      </c>
      <c r="BN59" s="16">
        <v>0.3624</v>
      </c>
      <c r="BO59" s="16">
        <v>0.3569</v>
      </c>
      <c r="BP59" s="16">
        <v>0.35160000000000002</v>
      </c>
      <c r="BQ59" s="16">
        <v>0.3463</v>
      </c>
      <c r="BR59" s="16">
        <v>0.34110000000000001</v>
      </c>
      <c r="BS59" s="16">
        <v>0.33600000000000002</v>
      </c>
      <c r="BT59" s="16">
        <v>0.33100000000000002</v>
      </c>
      <c r="BU59" s="16">
        <v>0.32600000000000001</v>
      </c>
      <c r="BV59" s="16">
        <v>0.32119999999999999</v>
      </c>
      <c r="BW59" s="16">
        <v>0.31630000000000003</v>
      </c>
      <c r="BX59" s="16">
        <v>0.31159999999999999</v>
      </c>
      <c r="BY59" s="16">
        <v>0.30690000000000001</v>
      </c>
      <c r="BZ59" s="16">
        <v>0.30230000000000001</v>
      </c>
      <c r="CA59" s="16">
        <v>0.29780000000000001</v>
      </c>
      <c r="CB59" s="16">
        <v>0.29330000000000001</v>
      </c>
      <c r="CC59" s="16">
        <v>0.28889999999999999</v>
      </c>
      <c r="CD59" s="16">
        <v>0.28460000000000002</v>
      </c>
      <c r="CE59" s="16">
        <v>0.28029999999999999</v>
      </c>
      <c r="CF59" s="16">
        <v>0.27610000000000001</v>
      </c>
      <c r="CG59" s="16">
        <v>0.27200000000000002</v>
      </c>
      <c r="CH59" s="16">
        <v>0.26790000000000003</v>
      </c>
      <c r="CI59" s="16">
        <v>0.26390000000000002</v>
      </c>
      <c r="CJ59" s="16">
        <v>0.26</v>
      </c>
      <c r="CK59" s="16">
        <v>0.25609999999999999</v>
      </c>
      <c r="CL59" s="16">
        <v>0.25219999999999998</v>
      </c>
      <c r="CM59" s="16">
        <v>0.24840000000000001</v>
      </c>
      <c r="CN59" s="16">
        <v>0.2447</v>
      </c>
      <c r="CO59" s="16">
        <v>0.24110000000000001</v>
      </c>
      <c r="CP59" s="16">
        <v>0.2374</v>
      </c>
      <c r="CQ59" s="16">
        <v>0.2339</v>
      </c>
      <c r="CR59" s="16">
        <v>0.23039999999999999</v>
      </c>
      <c r="CS59" s="16">
        <v>0.22689999999999999</v>
      </c>
      <c r="CT59" s="16">
        <v>0.2235</v>
      </c>
      <c r="CU59" s="16">
        <v>0.22020000000000001</v>
      </c>
      <c r="CV59" s="16">
        <v>0.21690000000000001</v>
      </c>
      <c r="CW59" s="16">
        <v>0.21360000000000001</v>
      </c>
      <c r="CX59" s="16">
        <v>0.2104</v>
      </c>
      <c r="CY59" s="16">
        <v>0.2104</v>
      </c>
      <c r="CZ59" s="16">
        <v>0.2104</v>
      </c>
      <c r="DA59" s="16">
        <v>0.2104</v>
      </c>
      <c r="DB59" s="16">
        <v>0.2104</v>
      </c>
      <c r="DC59" s="16">
        <v>0.2104</v>
      </c>
      <c r="DD59" s="16">
        <v>0.2104</v>
      </c>
      <c r="DE59" s="16">
        <v>0.2104</v>
      </c>
      <c r="DF59" s="16">
        <v>0.2104</v>
      </c>
      <c r="DG59" s="16">
        <v>0.2104</v>
      </c>
      <c r="DH59" s="16">
        <v>0.2104</v>
      </c>
      <c r="DI59" s="16">
        <v>0.2104</v>
      </c>
      <c r="DJ59" s="16">
        <v>0.2104</v>
      </c>
      <c r="DK59" s="16">
        <v>0.2104</v>
      </c>
      <c r="DL59" s="16">
        <v>0.2104</v>
      </c>
      <c r="DM59" s="16">
        <v>0.2104</v>
      </c>
      <c r="DN59" s="16">
        <v>0.2104</v>
      </c>
      <c r="DO59" s="16">
        <v>0.2104</v>
      </c>
      <c r="DP59" s="16">
        <v>0.2104</v>
      </c>
      <c r="DQ59" s="16">
        <v>0.2104</v>
      </c>
      <c r="DR59" s="16">
        <v>0.2104</v>
      </c>
      <c r="DS59" s="16">
        <v>0.2104</v>
      </c>
      <c r="DT59" s="16">
        <v>0.2104</v>
      </c>
      <c r="DU59" s="16">
        <v>0.2104</v>
      </c>
      <c r="DV59" s="16">
        <v>0.2104</v>
      </c>
      <c r="DW59" s="16">
        <v>0.2104</v>
      </c>
      <c r="DX59" s="16">
        <v>0.2104</v>
      </c>
      <c r="DY59" s="16">
        <v>0.2104</v>
      </c>
      <c r="DZ59" s="16">
        <v>0.2104</v>
      </c>
      <c r="EA59" s="16">
        <v>0.2104</v>
      </c>
      <c r="EB59" s="16">
        <v>0.2104</v>
      </c>
      <c r="EC59" s="16">
        <v>0.2104</v>
      </c>
      <c r="ED59" s="16">
        <v>0.2104</v>
      </c>
      <c r="EE59" s="16">
        <v>0.2104</v>
      </c>
      <c r="EF59" s="16">
        <v>0.2104</v>
      </c>
      <c r="EG59" s="16">
        <v>0.2104</v>
      </c>
      <c r="EH59" s="16">
        <v>0.2104</v>
      </c>
      <c r="EI59" s="16">
        <v>0.2104</v>
      </c>
      <c r="EJ59" s="16">
        <v>0.2104</v>
      </c>
      <c r="EK59" s="16">
        <v>0.2104</v>
      </c>
      <c r="EL59" s="16">
        <v>0.2104</v>
      </c>
      <c r="EM59" s="16">
        <v>0.2104</v>
      </c>
      <c r="EN59" s="16">
        <v>0.2104</v>
      </c>
      <c r="EO59" s="16">
        <v>0.2104</v>
      </c>
      <c r="EP59" s="16">
        <v>0.2104</v>
      </c>
      <c r="EQ59" s="16">
        <v>0.2104</v>
      </c>
      <c r="ER59" s="16">
        <v>0.2104</v>
      </c>
      <c r="ES59" s="16">
        <v>0.2104</v>
      </c>
      <c r="ET59" s="16">
        <v>0.2104</v>
      </c>
      <c r="EU59" s="16">
        <v>0.2104</v>
      </c>
      <c r="EV59" s="16">
        <v>0.2104</v>
      </c>
      <c r="EW59" s="16">
        <v>0.2104</v>
      </c>
      <c r="EX59" s="16">
        <v>0.2104</v>
      </c>
      <c r="EY59" s="16">
        <v>0.2104</v>
      </c>
      <c r="EZ59" s="16">
        <v>0.2104</v>
      </c>
      <c r="FA59" s="16">
        <v>0.2104</v>
      </c>
      <c r="FB59" s="16">
        <v>0.2104</v>
      </c>
      <c r="FC59" s="16">
        <v>0.2104</v>
      </c>
      <c r="FD59" s="16">
        <v>0.2104</v>
      </c>
      <c r="FE59" s="16">
        <v>0.2104</v>
      </c>
      <c r="FF59" s="16">
        <v>0.2104</v>
      </c>
      <c r="FG59" s="16">
        <v>0.2104</v>
      </c>
      <c r="FH59" s="16">
        <v>0.2104</v>
      </c>
      <c r="FI59" s="16">
        <v>0.2104</v>
      </c>
      <c r="FJ59" s="16">
        <v>0.2104</v>
      </c>
      <c r="FK59" s="16">
        <v>0.2104</v>
      </c>
      <c r="FL59" s="16">
        <v>0.2104</v>
      </c>
      <c r="FM59" s="16">
        <v>0.2104</v>
      </c>
      <c r="FN59" s="16">
        <v>0.2104</v>
      </c>
      <c r="FO59" s="16">
        <v>0.2104</v>
      </c>
      <c r="FP59" s="16">
        <v>0.2104</v>
      </c>
      <c r="FQ59" s="16">
        <v>0.2104</v>
      </c>
      <c r="FR59" s="16">
        <v>0.2104</v>
      </c>
      <c r="FS59" s="16">
        <v>0.2104</v>
      </c>
      <c r="FT59" s="16">
        <v>0.2104</v>
      </c>
      <c r="FU59" s="16">
        <v>0.2104</v>
      </c>
      <c r="FV59" s="16">
        <v>0.2104</v>
      </c>
      <c r="FW59" s="16">
        <v>0.2104</v>
      </c>
      <c r="FX59" s="16">
        <v>0.2104</v>
      </c>
      <c r="FY59" s="16">
        <v>0.2104</v>
      </c>
      <c r="FZ59" s="16">
        <v>0.2104</v>
      </c>
      <c r="GA59" s="16">
        <v>0.2104</v>
      </c>
      <c r="GB59" s="16">
        <v>0.2104</v>
      </c>
      <c r="GC59" s="16">
        <v>0.2104</v>
      </c>
      <c r="GD59" s="16">
        <v>0.2104</v>
      </c>
      <c r="GE59" s="16">
        <v>0.2104</v>
      </c>
      <c r="GF59" s="16">
        <v>0.2104</v>
      </c>
      <c r="GG59" s="16">
        <v>0.2104</v>
      </c>
      <c r="GH59" s="16">
        <v>0.2104</v>
      </c>
      <c r="GI59" s="16">
        <v>0.2104</v>
      </c>
      <c r="GJ59" s="16">
        <v>0.2104</v>
      </c>
      <c r="GK59" s="16">
        <v>0.2104</v>
      </c>
      <c r="GL59" s="16">
        <v>0.2104</v>
      </c>
      <c r="GM59" s="16">
        <v>0.2104</v>
      </c>
      <c r="GN59" s="16">
        <v>0.2104</v>
      </c>
      <c r="GO59" s="16">
        <v>0.2104</v>
      </c>
      <c r="GP59" s="16">
        <v>0.2104</v>
      </c>
      <c r="GQ59" s="16">
        <v>0.2104</v>
      </c>
    </row>
    <row r="60" spans="1:199" x14ac:dyDescent="0.2">
      <c r="A60" s="16">
        <v>59</v>
      </c>
      <c r="B60" s="16">
        <v>1</v>
      </c>
      <c r="C60" s="16">
        <v>1</v>
      </c>
      <c r="D60" s="16">
        <v>1</v>
      </c>
      <c r="E60" s="16">
        <v>1</v>
      </c>
      <c r="F60" s="16">
        <v>0.98419999999999996</v>
      </c>
      <c r="G60" s="16">
        <v>1.0640000000000001</v>
      </c>
      <c r="H60" s="16">
        <v>1.0443</v>
      </c>
      <c r="I60" s="16">
        <v>0.98670000000000002</v>
      </c>
      <c r="J60" s="16">
        <v>0.94850000000000001</v>
      </c>
      <c r="K60" s="16">
        <v>0.91100000000000003</v>
      </c>
      <c r="L60" s="16">
        <v>0.87439999999999996</v>
      </c>
      <c r="M60" s="16">
        <v>0.85599999999999998</v>
      </c>
      <c r="N60" s="16">
        <v>0.83819999999999995</v>
      </c>
      <c r="O60" s="16">
        <v>0.82120000000000004</v>
      </c>
      <c r="P60" s="16">
        <v>0.80479999999999996</v>
      </c>
      <c r="Q60" s="16">
        <v>0.78900000000000003</v>
      </c>
      <c r="R60" s="16">
        <v>0.77370000000000005</v>
      </c>
      <c r="S60" s="16">
        <v>0.75880000000000003</v>
      </c>
      <c r="T60" s="16">
        <v>0.74419999999999997</v>
      </c>
      <c r="U60" s="16">
        <v>0.72970000000000002</v>
      </c>
      <c r="V60" s="16">
        <v>0.7157</v>
      </c>
      <c r="W60" s="16">
        <v>0.70230000000000004</v>
      </c>
      <c r="X60" s="16">
        <v>0.68959999999999999</v>
      </c>
      <c r="Y60" s="16">
        <v>0.67769999999999997</v>
      </c>
      <c r="Z60" s="16">
        <v>0.66649999999999998</v>
      </c>
      <c r="AA60" s="16">
        <v>0.65580000000000005</v>
      </c>
      <c r="AB60" s="16">
        <v>0.64570000000000005</v>
      </c>
      <c r="AC60" s="16">
        <v>0.63600000000000001</v>
      </c>
      <c r="AD60" s="16">
        <v>0.62649999999999995</v>
      </c>
      <c r="AE60" s="16">
        <v>0.61709999999999998</v>
      </c>
      <c r="AF60" s="16">
        <v>0.6079</v>
      </c>
      <c r="AG60" s="16">
        <v>0.5988</v>
      </c>
      <c r="AH60" s="16">
        <v>0.58979999999999999</v>
      </c>
      <c r="AI60" s="16">
        <v>0.58099999999999996</v>
      </c>
      <c r="AJ60" s="16">
        <v>0.57230000000000003</v>
      </c>
      <c r="AK60" s="16">
        <v>0.56369999999999998</v>
      </c>
      <c r="AL60" s="16">
        <v>0.55530000000000002</v>
      </c>
      <c r="AM60" s="16">
        <v>0.54700000000000004</v>
      </c>
      <c r="AN60" s="16">
        <v>0.53879999999999995</v>
      </c>
      <c r="AO60" s="16">
        <v>0.53069999999999995</v>
      </c>
      <c r="AP60" s="16">
        <v>0.52280000000000004</v>
      </c>
      <c r="AQ60" s="16">
        <v>0.51490000000000002</v>
      </c>
      <c r="AR60" s="16">
        <v>0.50719999999999998</v>
      </c>
      <c r="AS60" s="16">
        <v>0.49959999999999999</v>
      </c>
      <c r="AT60" s="16">
        <v>0.49209999999999998</v>
      </c>
      <c r="AU60" s="16">
        <v>0.48480000000000001</v>
      </c>
      <c r="AV60" s="16">
        <v>0.47749999999999998</v>
      </c>
      <c r="AW60" s="16">
        <v>0.47039999999999998</v>
      </c>
      <c r="AX60" s="16">
        <v>0.46329999999999999</v>
      </c>
      <c r="AY60" s="16">
        <v>0.45639999999999997</v>
      </c>
      <c r="AZ60" s="16">
        <v>0.4496</v>
      </c>
      <c r="BA60" s="16">
        <v>0.44280000000000003</v>
      </c>
      <c r="BB60" s="16">
        <v>0.43619999999999998</v>
      </c>
      <c r="BC60" s="16">
        <v>0.42970000000000003</v>
      </c>
      <c r="BD60" s="16">
        <v>0.42320000000000002</v>
      </c>
      <c r="BE60" s="16">
        <v>0.41689999999999999</v>
      </c>
      <c r="BF60" s="16">
        <v>0.41060000000000002</v>
      </c>
      <c r="BG60" s="16">
        <v>0.40450000000000003</v>
      </c>
      <c r="BH60" s="16">
        <v>0.39839999999999998</v>
      </c>
      <c r="BI60" s="16">
        <v>0.39250000000000002</v>
      </c>
      <c r="BJ60" s="16">
        <v>0.3866</v>
      </c>
      <c r="BK60" s="16">
        <v>0.38080000000000003</v>
      </c>
      <c r="BL60" s="16">
        <v>0.37509999999999999</v>
      </c>
      <c r="BM60" s="16">
        <v>0.3695</v>
      </c>
      <c r="BN60" s="16">
        <v>0.3639</v>
      </c>
      <c r="BO60" s="16">
        <v>0.35849999999999999</v>
      </c>
      <c r="BP60" s="16">
        <v>0.35310000000000002</v>
      </c>
      <c r="BQ60" s="16">
        <v>0.3478</v>
      </c>
      <c r="BR60" s="16">
        <v>0.34260000000000002</v>
      </c>
      <c r="BS60" s="16">
        <v>0.33750000000000002</v>
      </c>
      <c r="BT60" s="16">
        <v>0.33239999999999997</v>
      </c>
      <c r="BU60" s="16">
        <v>0.32740000000000002</v>
      </c>
      <c r="BV60" s="16">
        <v>0.32250000000000001</v>
      </c>
      <c r="BW60" s="16">
        <v>0.31769999999999998</v>
      </c>
      <c r="BX60" s="16">
        <v>0.31290000000000001</v>
      </c>
      <c r="BY60" s="16">
        <v>0.30830000000000002</v>
      </c>
      <c r="BZ60" s="16">
        <v>0.30359999999999998</v>
      </c>
      <c r="CA60" s="16">
        <v>0.29909999999999998</v>
      </c>
      <c r="CB60" s="16">
        <v>0.29459999999999997</v>
      </c>
      <c r="CC60" s="16">
        <v>0.29020000000000001</v>
      </c>
      <c r="CD60" s="16">
        <v>0.2858</v>
      </c>
      <c r="CE60" s="16">
        <v>0.28160000000000002</v>
      </c>
      <c r="CF60" s="16">
        <v>0.27729999999999999</v>
      </c>
      <c r="CG60" s="16">
        <v>0.2732</v>
      </c>
      <c r="CH60" s="16">
        <v>0.26910000000000001</v>
      </c>
      <c r="CI60" s="16">
        <v>0.2651</v>
      </c>
      <c r="CJ60" s="16">
        <v>0.2611</v>
      </c>
      <c r="CK60" s="16">
        <v>0.25719999999999998</v>
      </c>
      <c r="CL60" s="16">
        <v>0.25330000000000003</v>
      </c>
      <c r="CM60" s="16">
        <v>0.2495</v>
      </c>
      <c r="CN60" s="16">
        <v>0.24579999999999999</v>
      </c>
      <c r="CO60" s="16">
        <v>0.24210000000000001</v>
      </c>
      <c r="CP60" s="16">
        <v>0.23849999999999999</v>
      </c>
      <c r="CQ60" s="16">
        <v>0.2349</v>
      </c>
      <c r="CR60" s="16">
        <v>0.23139999999999999</v>
      </c>
      <c r="CS60" s="16">
        <v>0.22789999999999999</v>
      </c>
      <c r="CT60" s="16">
        <v>0.22450000000000001</v>
      </c>
      <c r="CU60" s="16">
        <v>0.22109999999999999</v>
      </c>
      <c r="CV60" s="16">
        <v>0.21779999999999999</v>
      </c>
      <c r="CW60" s="16">
        <v>0.2145</v>
      </c>
      <c r="CX60" s="16">
        <v>0.21129999999999999</v>
      </c>
      <c r="CY60" s="16">
        <v>0.21129999999999999</v>
      </c>
      <c r="CZ60" s="16">
        <v>0.21129999999999999</v>
      </c>
      <c r="DA60" s="16">
        <v>0.21129999999999999</v>
      </c>
      <c r="DB60" s="16">
        <v>0.21129999999999999</v>
      </c>
      <c r="DC60" s="16">
        <v>0.21129999999999999</v>
      </c>
      <c r="DD60" s="16">
        <v>0.21129999999999999</v>
      </c>
      <c r="DE60" s="16">
        <v>0.21129999999999999</v>
      </c>
      <c r="DF60" s="16">
        <v>0.21129999999999999</v>
      </c>
      <c r="DG60" s="16">
        <v>0.21129999999999999</v>
      </c>
      <c r="DH60" s="16">
        <v>0.21129999999999999</v>
      </c>
      <c r="DI60" s="16">
        <v>0.21129999999999999</v>
      </c>
      <c r="DJ60" s="16">
        <v>0.21129999999999999</v>
      </c>
      <c r="DK60" s="16">
        <v>0.21129999999999999</v>
      </c>
      <c r="DL60" s="16">
        <v>0.21129999999999999</v>
      </c>
      <c r="DM60" s="16">
        <v>0.21129999999999999</v>
      </c>
      <c r="DN60" s="16">
        <v>0.21129999999999999</v>
      </c>
      <c r="DO60" s="16">
        <v>0.21129999999999999</v>
      </c>
      <c r="DP60" s="16">
        <v>0.21129999999999999</v>
      </c>
      <c r="DQ60" s="16">
        <v>0.21129999999999999</v>
      </c>
      <c r="DR60" s="16">
        <v>0.21129999999999999</v>
      </c>
      <c r="DS60" s="16">
        <v>0.21129999999999999</v>
      </c>
      <c r="DT60" s="16">
        <v>0.21129999999999999</v>
      </c>
      <c r="DU60" s="16">
        <v>0.21129999999999999</v>
      </c>
      <c r="DV60" s="16">
        <v>0.21129999999999999</v>
      </c>
      <c r="DW60" s="16">
        <v>0.21129999999999999</v>
      </c>
      <c r="DX60" s="16">
        <v>0.21129999999999999</v>
      </c>
      <c r="DY60" s="16">
        <v>0.21129999999999999</v>
      </c>
      <c r="DZ60" s="16">
        <v>0.21129999999999999</v>
      </c>
      <c r="EA60" s="16">
        <v>0.21129999999999999</v>
      </c>
      <c r="EB60" s="16">
        <v>0.21129999999999999</v>
      </c>
      <c r="EC60" s="16">
        <v>0.21129999999999999</v>
      </c>
      <c r="ED60" s="16">
        <v>0.21129999999999999</v>
      </c>
      <c r="EE60" s="16">
        <v>0.21129999999999999</v>
      </c>
      <c r="EF60" s="16">
        <v>0.21129999999999999</v>
      </c>
      <c r="EG60" s="16">
        <v>0.21129999999999999</v>
      </c>
      <c r="EH60" s="16">
        <v>0.21129999999999999</v>
      </c>
      <c r="EI60" s="16">
        <v>0.21129999999999999</v>
      </c>
      <c r="EJ60" s="16">
        <v>0.21129999999999999</v>
      </c>
      <c r="EK60" s="16">
        <v>0.21129999999999999</v>
      </c>
      <c r="EL60" s="16">
        <v>0.21129999999999999</v>
      </c>
      <c r="EM60" s="16">
        <v>0.21129999999999999</v>
      </c>
      <c r="EN60" s="16">
        <v>0.21129999999999999</v>
      </c>
      <c r="EO60" s="16">
        <v>0.21129999999999999</v>
      </c>
      <c r="EP60" s="16">
        <v>0.21129999999999999</v>
      </c>
      <c r="EQ60" s="16">
        <v>0.21129999999999999</v>
      </c>
      <c r="ER60" s="16">
        <v>0.21129999999999999</v>
      </c>
      <c r="ES60" s="16">
        <v>0.21129999999999999</v>
      </c>
      <c r="ET60" s="16">
        <v>0.21129999999999999</v>
      </c>
      <c r="EU60" s="16">
        <v>0.21129999999999999</v>
      </c>
      <c r="EV60" s="16">
        <v>0.21129999999999999</v>
      </c>
      <c r="EW60" s="16">
        <v>0.21129999999999999</v>
      </c>
      <c r="EX60" s="16">
        <v>0.21129999999999999</v>
      </c>
      <c r="EY60" s="16">
        <v>0.21129999999999999</v>
      </c>
      <c r="EZ60" s="16">
        <v>0.21129999999999999</v>
      </c>
      <c r="FA60" s="16">
        <v>0.21129999999999999</v>
      </c>
      <c r="FB60" s="16">
        <v>0.21129999999999999</v>
      </c>
      <c r="FC60" s="16">
        <v>0.21129999999999999</v>
      </c>
      <c r="FD60" s="16">
        <v>0.21129999999999999</v>
      </c>
      <c r="FE60" s="16">
        <v>0.21129999999999999</v>
      </c>
      <c r="FF60" s="16">
        <v>0.21129999999999999</v>
      </c>
      <c r="FG60" s="16">
        <v>0.21129999999999999</v>
      </c>
      <c r="FH60" s="16">
        <v>0.21129999999999999</v>
      </c>
      <c r="FI60" s="16">
        <v>0.21129999999999999</v>
      </c>
      <c r="FJ60" s="16">
        <v>0.21129999999999999</v>
      </c>
      <c r="FK60" s="16">
        <v>0.21129999999999999</v>
      </c>
      <c r="FL60" s="16">
        <v>0.21129999999999999</v>
      </c>
      <c r="FM60" s="16">
        <v>0.21129999999999999</v>
      </c>
      <c r="FN60" s="16">
        <v>0.21129999999999999</v>
      </c>
      <c r="FO60" s="16">
        <v>0.21129999999999999</v>
      </c>
      <c r="FP60" s="16">
        <v>0.21129999999999999</v>
      </c>
      <c r="FQ60" s="16">
        <v>0.21129999999999999</v>
      </c>
      <c r="FR60" s="16">
        <v>0.21129999999999999</v>
      </c>
      <c r="FS60" s="16">
        <v>0.21129999999999999</v>
      </c>
      <c r="FT60" s="16">
        <v>0.21129999999999999</v>
      </c>
      <c r="FU60" s="16">
        <v>0.21129999999999999</v>
      </c>
      <c r="FV60" s="16">
        <v>0.21129999999999999</v>
      </c>
      <c r="FW60" s="16">
        <v>0.21129999999999999</v>
      </c>
      <c r="FX60" s="16">
        <v>0.21129999999999999</v>
      </c>
      <c r="FY60" s="16">
        <v>0.21129999999999999</v>
      </c>
      <c r="FZ60" s="16">
        <v>0.21129999999999999</v>
      </c>
      <c r="GA60" s="16">
        <v>0.21129999999999999</v>
      </c>
      <c r="GB60" s="16">
        <v>0.21129999999999999</v>
      </c>
      <c r="GC60" s="16">
        <v>0.21129999999999999</v>
      </c>
      <c r="GD60" s="16">
        <v>0.21129999999999999</v>
      </c>
      <c r="GE60" s="16">
        <v>0.21129999999999999</v>
      </c>
      <c r="GF60" s="16">
        <v>0.21129999999999999</v>
      </c>
      <c r="GG60" s="16">
        <v>0.21129999999999999</v>
      </c>
      <c r="GH60" s="16">
        <v>0.21129999999999999</v>
      </c>
      <c r="GI60" s="16">
        <v>0.21129999999999999</v>
      </c>
      <c r="GJ60" s="16">
        <v>0.21129999999999999</v>
      </c>
      <c r="GK60" s="16">
        <v>0.21129999999999999</v>
      </c>
      <c r="GL60" s="16">
        <v>0.21129999999999999</v>
      </c>
      <c r="GM60" s="16">
        <v>0.21129999999999999</v>
      </c>
      <c r="GN60" s="16">
        <v>0.21129999999999999</v>
      </c>
      <c r="GO60" s="16">
        <v>0.21129999999999999</v>
      </c>
      <c r="GP60" s="16">
        <v>0.21129999999999999</v>
      </c>
      <c r="GQ60" s="16">
        <v>0.21129999999999999</v>
      </c>
    </row>
    <row r="61" spans="1:199" x14ac:dyDescent="0.2">
      <c r="A61" s="16">
        <v>60</v>
      </c>
      <c r="B61" s="16">
        <v>1</v>
      </c>
      <c r="C61" s="16">
        <v>1</v>
      </c>
      <c r="D61" s="16">
        <v>1</v>
      </c>
      <c r="E61" s="16">
        <v>1</v>
      </c>
      <c r="F61" s="16">
        <v>0.98529999999999995</v>
      </c>
      <c r="G61" s="16">
        <v>1.0665</v>
      </c>
      <c r="H61" s="16">
        <v>1.0479000000000001</v>
      </c>
      <c r="I61" s="16">
        <v>0.9909</v>
      </c>
      <c r="J61" s="16">
        <v>0.95320000000000005</v>
      </c>
      <c r="K61" s="16">
        <v>0.91610000000000003</v>
      </c>
      <c r="L61" s="16">
        <v>0.87949999999999995</v>
      </c>
      <c r="M61" s="16">
        <v>0.86119999999999997</v>
      </c>
      <c r="N61" s="16">
        <v>0.84319999999999995</v>
      </c>
      <c r="O61" s="16">
        <v>0.82579999999999998</v>
      </c>
      <c r="P61" s="16">
        <v>0.80910000000000004</v>
      </c>
      <c r="Q61" s="16">
        <v>0.79310000000000003</v>
      </c>
      <c r="R61" s="16">
        <v>0.77759999999999996</v>
      </c>
      <c r="S61" s="16">
        <v>0.76259999999999994</v>
      </c>
      <c r="T61" s="16">
        <v>0.74790000000000001</v>
      </c>
      <c r="U61" s="16">
        <v>0.73329999999999995</v>
      </c>
      <c r="V61" s="16">
        <v>0.71919999999999995</v>
      </c>
      <c r="W61" s="16">
        <v>0.70579999999999998</v>
      </c>
      <c r="X61" s="16">
        <v>0.69310000000000005</v>
      </c>
      <c r="Y61" s="16">
        <v>0.68110000000000004</v>
      </c>
      <c r="Z61" s="16">
        <v>0.66979999999999995</v>
      </c>
      <c r="AA61" s="16">
        <v>0.65910000000000002</v>
      </c>
      <c r="AB61" s="16">
        <v>0.64900000000000002</v>
      </c>
      <c r="AC61" s="16">
        <v>0.63919999999999999</v>
      </c>
      <c r="AD61" s="16">
        <v>0.62960000000000005</v>
      </c>
      <c r="AE61" s="16">
        <v>0.62019999999999997</v>
      </c>
      <c r="AF61" s="16">
        <v>0.6109</v>
      </c>
      <c r="AG61" s="16">
        <v>0.6018</v>
      </c>
      <c r="AH61" s="16">
        <v>0.59279999999999999</v>
      </c>
      <c r="AI61" s="16">
        <v>0.58389999999999997</v>
      </c>
      <c r="AJ61" s="16">
        <v>0.57520000000000004</v>
      </c>
      <c r="AK61" s="16">
        <v>0.56659999999999999</v>
      </c>
      <c r="AL61" s="16">
        <v>0.55810000000000004</v>
      </c>
      <c r="AM61" s="16">
        <v>0.54969999999999997</v>
      </c>
      <c r="AN61" s="16">
        <v>0.54149999999999998</v>
      </c>
      <c r="AO61" s="16">
        <v>0.53339999999999999</v>
      </c>
      <c r="AP61" s="16">
        <v>0.52539999999999998</v>
      </c>
      <c r="AQ61" s="16">
        <v>0.51749999999999996</v>
      </c>
      <c r="AR61" s="16">
        <v>0.50980000000000003</v>
      </c>
      <c r="AS61" s="16">
        <v>0.50219999999999998</v>
      </c>
      <c r="AT61" s="16">
        <v>0.49459999999999998</v>
      </c>
      <c r="AU61" s="16">
        <v>0.48720000000000002</v>
      </c>
      <c r="AV61" s="16">
        <v>0.47989999999999999</v>
      </c>
      <c r="AW61" s="16">
        <v>0.4728</v>
      </c>
      <c r="AX61" s="16">
        <v>0.4657</v>
      </c>
      <c r="AY61" s="16">
        <v>0.4587</v>
      </c>
      <c r="AZ61" s="16">
        <v>0.45179999999999998</v>
      </c>
      <c r="BA61" s="16">
        <v>0.4451</v>
      </c>
      <c r="BB61" s="16">
        <v>0.43840000000000001</v>
      </c>
      <c r="BC61" s="16">
        <v>0.43180000000000002</v>
      </c>
      <c r="BD61" s="16">
        <v>0.4254</v>
      </c>
      <c r="BE61" s="16">
        <v>0.41899999999999998</v>
      </c>
      <c r="BF61" s="16">
        <v>0.41270000000000001</v>
      </c>
      <c r="BG61" s="16">
        <v>0.40649999999999997</v>
      </c>
      <c r="BH61" s="16">
        <v>0.40050000000000002</v>
      </c>
      <c r="BI61" s="16">
        <v>0.39450000000000002</v>
      </c>
      <c r="BJ61" s="16">
        <v>0.3886</v>
      </c>
      <c r="BK61" s="16">
        <v>0.38269999999999998</v>
      </c>
      <c r="BL61" s="16">
        <v>0.377</v>
      </c>
      <c r="BM61" s="16">
        <v>0.37140000000000001</v>
      </c>
      <c r="BN61" s="16">
        <v>0.36580000000000001</v>
      </c>
      <c r="BO61" s="16">
        <v>0.36030000000000001</v>
      </c>
      <c r="BP61" s="16">
        <v>0.35489999999999999</v>
      </c>
      <c r="BQ61" s="16">
        <v>0.34960000000000002</v>
      </c>
      <c r="BR61" s="16">
        <v>0.34439999999999998</v>
      </c>
      <c r="BS61" s="16">
        <v>0.3392</v>
      </c>
      <c r="BT61" s="16">
        <v>0.33410000000000001</v>
      </c>
      <c r="BU61" s="16">
        <v>0.3291</v>
      </c>
      <c r="BV61" s="16">
        <v>0.32419999999999999</v>
      </c>
      <c r="BW61" s="16">
        <v>0.31929999999999997</v>
      </c>
      <c r="BX61" s="16">
        <v>0.3145</v>
      </c>
      <c r="BY61" s="16">
        <v>0.30980000000000002</v>
      </c>
      <c r="BZ61" s="16">
        <v>0.30520000000000003</v>
      </c>
      <c r="CA61" s="16">
        <v>0.30059999999999998</v>
      </c>
      <c r="CB61" s="16">
        <v>0.29609999999999997</v>
      </c>
      <c r="CC61" s="16">
        <v>0.29170000000000001</v>
      </c>
      <c r="CD61" s="16">
        <v>0.2873</v>
      </c>
      <c r="CE61" s="16">
        <v>0.28299999999999997</v>
      </c>
      <c r="CF61" s="16">
        <v>0.27879999999999999</v>
      </c>
      <c r="CG61" s="16">
        <v>0.27460000000000001</v>
      </c>
      <c r="CH61" s="16">
        <v>0.27050000000000002</v>
      </c>
      <c r="CI61" s="16">
        <v>0.26640000000000003</v>
      </c>
      <c r="CJ61" s="16">
        <v>0.26240000000000002</v>
      </c>
      <c r="CK61" s="16">
        <v>0.25850000000000001</v>
      </c>
      <c r="CL61" s="16">
        <v>0.25459999999999999</v>
      </c>
      <c r="CM61" s="16">
        <v>0.25080000000000002</v>
      </c>
      <c r="CN61" s="16">
        <v>0.247</v>
      </c>
      <c r="CO61" s="16">
        <v>0.24329999999999999</v>
      </c>
      <c r="CP61" s="16">
        <v>0.2397</v>
      </c>
      <c r="CQ61" s="16">
        <v>0.2361</v>
      </c>
      <c r="CR61" s="16">
        <v>0.2326</v>
      </c>
      <c r="CS61" s="16">
        <v>0.2291</v>
      </c>
      <c r="CT61" s="16">
        <v>0.22559999999999999</v>
      </c>
      <c r="CU61" s="16">
        <v>0.2223</v>
      </c>
      <c r="CV61" s="16">
        <v>0.21890000000000001</v>
      </c>
      <c r="CW61" s="16">
        <v>0.2157</v>
      </c>
      <c r="CX61" s="16">
        <v>0.21240000000000001</v>
      </c>
      <c r="CY61" s="16">
        <v>0.21240000000000001</v>
      </c>
      <c r="CZ61" s="16">
        <v>0.21240000000000001</v>
      </c>
      <c r="DA61" s="16">
        <v>0.21240000000000001</v>
      </c>
      <c r="DB61" s="16">
        <v>0.21240000000000001</v>
      </c>
      <c r="DC61" s="16">
        <v>0.21240000000000001</v>
      </c>
      <c r="DD61" s="16">
        <v>0.21240000000000001</v>
      </c>
      <c r="DE61" s="16">
        <v>0.21240000000000001</v>
      </c>
      <c r="DF61" s="16">
        <v>0.21240000000000001</v>
      </c>
      <c r="DG61" s="16">
        <v>0.21240000000000001</v>
      </c>
      <c r="DH61" s="16">
        <v>0.21240000000000001</v>
      </c>
      <c r="DI61" s="16">
        <v>0.21240000000000001</v>
      </c>
      <c r="DJ61" s="16">
        <v>0.21240000000000001</v>
      </c>
      <c r="DK61" s="16">
        <v>0.21240000000000001</v>
      </c>
      <c r="DL61" s="16">
        <v>0.21240000000000001</v>
      </c>
      <c r="DM61" s="16">
        <v>0.21240000000000001</v>
      </c>
      <c r="DN61" s="16">
        <v>0.21240000000000001</v>
      </c>
      <c r="DO61" s="16">
        <v>0.21240000000000001</v>
      </c>
      <c r="DP61" s="16">
        <v>0.21240000000000001</v>
      </c>
      <c r="DQ61" s="16">
        <v>0.21240000000000001</v>
      </c>
      <c r="DR61" s="16">
        <v>0.21240000000000001</v>
      </c>
      <c r="DS61" s="16">
        <v>0.21240000000000001</v>
      </c>
      <c r="DT61" s="16">
        <v>0.21240000000000001</v>
      </c>
      <c r="DU61" s="16">
        <v>0.21240000000000001</v>
      </c>
      <c r="DV61" s="16">
        <v>0.21240000000000001</v>
      </c>
      <c r="DW61" s="16">
        <v>0.21240000000000001</v>
      </c>
      <c r="DX61" s="16">
        <v>0.21240000000000001</v>
      </c>
      <c r="DY61" s="16">
        <v>0.21240000000000001</v>
      </c>
      <c r="DZ61" s="16">
        <v>0.21240000000000001</v>
      </c>
      <c r="EA61" s="16">
        <v>0.21240000000000001</v>
      </c>
      <c r="EB61" s="16">
        <v>0.21240000000000001</v>
      </c>
      <c r="EC61" s="16">
        <v>0.21240000000000001</v>
      </c>
      <c r="ED61" s="16">
        <v>0.21240000000000001</v>
      </c>
      <c r="EE61" s="16">
        <v>0.21240000000000001</v>
      </c>
      <c r="EF61" s="16">
        <v>0.21240000000000001</v>
      </c>
      <c r="EG61" s="16">
        <v>0.21240000000000001</v>
      </c>
      <c r="EH61" s="16">
        <v>0.21240000000000001</v>
      </c>
      <c r="EI61" s="16">
        <v>0.21240000000000001</v>
      </c>
      <c r="EJ61" s="16">
        <v>0.21240000000000001</v>
      </c>
      <c r="EK61" s="16">
        <v>0.21240000000000001</v>
      </c>
      <c r="EL61" s="16">
        <v>0.21240000000000001</v>
      </c>
      <c r="EM61" s="16">
        <v>0.21240000000000001</v>
      </c>
      <c r="EN61" s="16">
        <v>0.21240000000000001</v>
      </c>
      <c r="EO61" s="16">
        <v>0.21240000000000001</v>
      </c>
      <c r="EP61" s="16">
        <v>0.21240000000000001</v>
      </c>
      <c r="EQ61" s="16">
        <v>0.21240000000000001</v>
      </c>
      <c r="ER61" s="16">
        <v>0.21240000000000001</v>
      </c>
      <c r="ES61" s="16">
        <v>0.21240000000000001</v>
      </c>
      <c r="ET61" s="16">
        <v>0.21240000000000001</v>
      </c>
      <c r="EU61" s="16">
        <v>0.21240000000000001</v>
      </c>
      <c r="EV61" s="16">
        <v>0.21240000000000001</v>
      </c>
      <c r="EW61" s="16">
        <v>0.21240000000000001</v>
      </c>
      <c r="EX61" s="16">
        <v>0.21240000000000001</v>
      </c>
      <c r="EY61" s="16">
        <v>0.21240000000000001</v>
      </c>
      <c r="EZ61" s="16">
        <v>0.21240000000000001</v>
      </c>
      <c r="FA61" s="16">
        <v>0.21240000000000001</v>
      </c>
      <c r="FB61" s="16">
        <v>0.21240000000000001</v>
      </c>
      <c r="FC61" s="16">
        <v>0.21240000000000001</v>
      </c>
      <c r="FD61" s="16">
        <v>0.21240000000000001</v>
      </c>
      <c r="FE61" s="16">
        <v>0.21240000000000001</v>
      </c>
      <c r="FF61" s="16">
        <v>0.21240000000000001</v>
      </c>
      <c r="FG61" s="16">
        <v>0.21240000000000001</v>
      </c>
      <c r="FH61" s="16">
        <v>0.21240000000000001</v>
      </c>
      <c r="FI61" s="16">
        <v>0.21240000000000001</v>
      </c>
      <c r="FJ61" s="16">
        <v>0.21240000000000001</v>
      </c>
      <c r="FK61" s="16">
        <v>0.21240000000000001</v>
      </c>
      <c r="FL61" s="16">
        <v>0.21240000000000001</v>
      </c>
      <c r="FM61" s="16">
        <v>0.21240000000000001</v>
      </c>
      <c r="FN61" s="16">
        <v>0.21240000000000001</v>
      </c>
      <c r="FO61" s="16">
        <v>0.21240000000000001</v>
      </c>
      <c r="FP61" s="16">
        <v>0.21240000000000001</v>
      </c>
      <c r="FQ61" s="16">
        <v>0.21240000000000001</v>
      </c>
      <c r="FR61" s="16">
        <v>0.21240000000000001</v>
      </c>
      <c r="FS61" s="16">
        <v>0.21240000000000001</v>
      </c>
      <c r="FT61" s="16">
        <v>0.21240000000000001</v>
      </c>
      <c r="FU61" s="16">
        <v>0.21240000000000001</v>
      </c>
      <c r="FV61" s="16">
        <v>0.21240000000000001</v>
      </c>
      <c r="FW61" s="16">
        <v>0.21240000000000001</v>
      </c>
      <c r="FX61" s="16">
        <v>0.21240000000000001</v>
      </c>
      <c r="FY61" s="16">
        <v>0.21240000000000001</v>
      </c>
      <c r="FZ61" s="16">
        <v>0.21240000000000001</v>
      </c>
      <c r="GA61" s="16">
        <v>0.21240000000000001</v>
      </c>
      <c r="GB61" s="16">
        <v>0.21240000000000001</v>
      </c>
      <c r="GC61" s="16">
        <v>0.21240000000000001</v>
      </c>
      <c r="GD61" s="16">
        <v>0.21240000000000001</v>
      </c>
      <c r="GE61" s="16">
        <v>0.21240000000000001</v>
      </c>
      <c r="GF61" s="16">
        <v>0.21240000000000001</v>
      </c>
      <c r="GG61" s="16">
        <v>0.21240000000000001</v>
      </c>
      <c r="GH61" s="16">
        <v>0.21240000000000001</v>
      </c>
      <c r="GI61" s="16">
        <v>0.21240000000000001</v>
      </c>
      <c r="GJ61" s="16">
        <v>0.21240000000000001</v>
      </c>
      <c r="GK61" s="16">
        <v>0.21240000000000001</v>
      </c>
      <c r="GL61" s="16">
        <v>0.21240000000000001</v>
      </c>
      <c r="GM61" s="16">
        <v>0.21240000000000001</v>
      </c>
      <c r="GN61" s="16">
        <v>0.21240000000000001</v>
      </c>
      <c r="GO61" s="16">
        <v>0.21240000000000001</v>
      </c>
      <c r="GP61" s="16">
        <v>0.21240000000000001</v>
      </c>
      <c r="GQ61" s="16">
        <v>0.21240000000000001</v>
      </c>
    </row>
    <row r="62" spans="1:199" x14ac:dyDescent="0.2">
      <c r="A62" s="16">
        <v>61</v>
      </c>
      <c r="B62" s="16">
        <v>1</v>
      </c>
      <c r="C62" s="16">
        <v>1</v>
      </c>
      <c r="D62" s="16">
        <v>1</v>
      </c>
      <c r="E62" s="16">
        <v>1</v>
      </c>
      <c r="F62" s="16">
        <v>0.98619999999999997</v>
      </c>
      <c r="G62" s="16">
        <v>1.0685</v>
      </c>
      <c r="H62" s="16">
        <v>1.0510999999999999</v>
      </c>
      <c r="I62" s="16">
        <v>0.995</v>
      </c>
      <c r="J62" s="16">
        <v>0.95789999999999997</v>
      </c>
      <c r="K62" s="16">
        <v>0.92110000000000003</v>
      </c>
      <c r="L62" s="16">
        <v>0.88490000000000002</v>
      </c>
      <c r="M62" s="16">
        <v>0.86660000000000004</v>
      </c>
      <c r="N62" s="16">
        <v>0.84860000000000002</v>
      </c>
      <c r="O62" s="16">
        <v>0.83109999999999995</v>
      </c>
      <c r="P62" s="16">
        <v>0.81410000000000005</v>
      </c>
      <c r="Q62" s="16">
        <v>0.79779999999999995</v>
      </c>
      <c r="R62" s="16">
        <v>0.78200000000000003</v>
      </c>
      <c r="S62" s="16">
        <v>0.76690000000000003</v>
      </c>
      <c r="T62" s="16">
        <v>0.75209999999999999</v>
      </c>
      <c r="U62" s="16">
        <v>0.73740000000000006</v>
      </c>
      <c r="V62" s="16">
        <v>0.72319999999999995</v>
      </c>
      <c r="W62" s="16">
        <v>0.7097</v>
      </c>
      <c r="X62" s="16">
        <v>0.69689999999999996</v>
      </c>
      <c r="Y62" s="16">
        <v>0.68489999999999995</v>
      </c>
      <c r="Z62" s="16">
        <v>0.67349999999999999</v>
      </c>
      <c r="AA62" s="16">
        <v>0.66279999999999994</v>
      </c>
      <c r="AB62" s="16">
        <v>0.65259999999999996</v>
      </c>
      <c r="AC62" s="16">
        <v>0.64280000000000004</v>
      </c>
      <c r="AD62" s="16">
        <v>0.6331</v>
      </c>
      <c r="AE62" s="16">
        <v>0.62370000000000003</v>
      </c>
      <c r="AF62" s="16">
        <v>0.61429999999999996</v>
      </c>
      <c r="AG62" s="16">
        <v>0.60509999999999997</v>
      </c>
      <c r="AH62" s="16">
        <v>0.59609999999999996</v>
      </c>
      <c r="AI62" s="16">
        <v>0.58720000000000006</v>
      </c>
      <c r="AJ62" s="16">
        <v>0.57840000000000003</v>
      </c>
      <c r="AK62" s="16">
        <v>0.56969999999999998</v>
      </c>
      <c r="AL62" s="16">
        <v>0.56120000000000003</v>
      </c>
      <c r="AM62" s="16">
        <v>0.55279999999999996</v>
      </c>
      <c r="AN62" s="16">
        <v>0.54449999999999998</v>
      </c>
      <c r="AO62" s="16">
        <v>0.53639999999999999</v>
      </c>
      <c r="AP62" s="16">
        <v>0.52839999999999998</v>
      </c>
      <c r="AQ62" s="16">
        <v>0.52049999999999996</v>
      </c>
      <c r="AR62" s="16">
        <v>0.51270000000000004</v>
      </c>
      <c r="AS62" s="16">
        <v>0.505</v>
      </c>
      <c r="AT62" s="16">
        <v>0.49740000000000001</v>
      </c>
      <c r="AU62" s="16">
        <v>0.49</v>
      </c>
      <c r="AV62" s="16">
        <v>0.48270000000000002</v>
      </c>
      <c r="AW62" s="16">
        <v>0.47539999999999999</v>
      </c>
      <c r="AX62" s="16">
        <v>0.46829999999999999</v>
      </c>
      <c r="AY62" s="16">
        <v>0.46129999999999999</v>
      </c>
      <c r="AZ62" s="16">
        <v>0.45440000000000003</v>
      </c>
      <c r="BA62" s="16">
        <v>0.4476</v>
      </c>
      <c r="BB62" s="16">
        <v>0.44090000000000001</v>
      </c>
      <c r="BC62" s="16">
        <v>0.43430000000000002</v>
      </c>
      <c r="BD62" s="16">
        <v>0.42780000000000001</v>
      </c>
      <c r="BE62" s="16">
        <v>0.4214</v>
      </c>
      <c r="BF62" s="16">
        <v>0.41510000000000002</v>
      </c>
      <c r="BG62" s="16">
        <v>0.40889999999999999</v>
      </c>
      <c r="BH62" s="16">
        <v>0.4027</v>
      </c>
      <c r="BI62" s="16">
        <v>0.3967</v>
      </c>
      <c r="BJ62" s="16">
        <v>0.39079999999999998</v>
      </c>
      <c r="BK62" s="16">
        <v>0.38490000000000002</v>
      </c>
      <c r="BL62" s="16">
        <v>0.37909999999999999</v>
      </c>
      <c r="BM62" s="16">
        <v>0.3735</v>
      </c>
      <c r="BN62" s="16">
        <v>0.3679</v>
      </c>
      <c r="BO62" s="16">
        <v>0.3624</v>
      </c>
      <c r="BP62" s="16">
        <v>0.3569</v>
      </c>
      <c r="BQ62" s="16">
        <v>0.35160000000000002</v>
      </c>
      <c r="BR62" s="16">
        <v>0.3463</v>
      </c>
      <c r="BS62" s="16">
        <v>0.34110000000000001</v>
      </c>
      <c r="BT62" s="16">
        <v>0.33600000000000002</v>
      </c>
      <c r="BU62" s="16">
        <v>0.33100000000000002</v>
      </c>
      <c r="BV62" s="16">
        <v>0.32600000000000001</v>
      </c>
      <c r="BW62" s="16">
        <v>0.32119999999999999</v>
      </c>
      <c r="BX62" s="16">
        <v>0.31630000000000003</v>
      </c>
      <c r="BY62" s="16">
        <v>0.31159999999999999</v>
      </c>
      <c r="BZ62" s="16">
        <v>0.30690000000000001</v>
      </c>
      <c r="CA62" s="16">
        <v>0.30230000000000001</v>
      </c>
      <c r="CB62" s="16">
        <v>0.29780000000000001</v>
      </c>
      <c r="CC62" s="16">
        <v>0.29339999999999999</v>
      </c>
      <c r="CD62" s="16">
        <v>0.28899999999999998</v>
      </c>
      <c r="CE62" s="16">
        <v>0.28460000000000002</v>
      </c>
      <c r="CF62" s="16">
        <v>0.28039999999999998</v>
      </c>
      <c r="CG62" s="16">
        <v>0.2762</v>
      </c>
      <c r="CH62" s="16">
        <v>0.27200000000000002</v>
      </c>
      <c r="CI62" s="16">
        <v>0.26790000000000003</v>
      </c>
      <c r="CJ62" s="16">
        <v>0.26390000000000002</v>
      </c>
      <c r="CK62" s="16">
        <v>0.26</v>
      </c>
      <c r="CL62" s="16">
        <v>0.25609999999999999</v>
      </c>
      <c r="CM62" s="16">
        <v>0.25219999999999998</v>
      </c>
      <c r="CN62" s="16">
        <v>0.2485</v>
      </c>
      <c r="CO62" s="16">
        <v>0.2447</v>
      </c>
      <c r="CP62" s="16">
        <v>0.24110000000000001</v>
      </c>
      <c r="CQ62" s="16">
        <v>0.23749999999999999</v>
      </c>
      <c r="CR62" s="16">
        <v>0.2339</v>
      </c>
      <c r="CS62" s="16">
        <v>0.23039999999999999</v>
      </c>
      <c r="CT62" s="16">
        <v>0.22689999999999999</v>
      </c>
      <c r="CU62" s="16">
        <v>0.2235</v>
      </c>
      <c r="CV62" s="16">
        <v>0.22020000000000001</v>
      </c>
      <c r="CW62" s="16">
        <v>0.21690000000000001</v>
      </c>
      <c r="CX62" s="16">
        <v>0.21360000000000001</v>
      </c>
      <c r="CY62" s="16">
        <v>0.21360000000000001</v>
      </c>
      <c r="CZ62" s="16">
        <v>0.21360000000000001</v>
      </c>
      <c r="DA62" s="16">
        <v>0.21360000000000001</v>
      </c>
      <c r="DB62" s="16">
        <v>0.21360000000000001</v>
      </c>
      <c r="DC62" s="16">
        <v>0.21360000000000001</v>
      </c>
      <c r="DD62" s="16">
        <v>0.21360000000000001</v>
      </c>
      <c r="DE62" s="16">
        <v>0.21360000000000001</v>
      </c>
      <c r="DF62" s="16">
        <v>0.21360000000000001</v>
      </c>
      <c r="DG62" s="16">
        <v>0.21360000000000001</v>
      </c>
      <c r="DH62" s="16">
        <v>0.21360000000000001</v>
      </c>
      <c r="DI62" s="16">
        <v>0.21360000000000001</v>
      </c>
      <c r="DJ62" s="16">
        <v>0.21360000000000001</v>
      </c>
      <c r="DK62" s="16">
        <v>0.21360000000000001</v>
      </c>
      <c r="DL62" s="16">
        <v>0.21360000000000001</v>
      </c>
      <c r="DM62" s="16">
        <v>0.21360000000000001</v>
      </c>
      <c r="DN62" s="16">
        <v>0.21360000000000001</v>
      </c>
      <c r="DO62" s="16">
        <v>0.21360000000000001</v>
      </c>
      <c r="DP62" s="16">
        <v>0.21360000000000001</v>
      </c>
      <c r="DQ62" s="16">
        <v>0.21360000000000001</v>
      </c>
      <c r="DR62" s="16">
        <v>0.21360000000000001</v>
      </c>
      <c r="DS62" s="16">
        <v>0.21360000000000001</v>
      </c>
      <c r="DT62" s="16">
        <v>0.21360000000000001</v>
      </c>
      <c r="DU62" s="16">
        <v>0.21360000000000001</v>
      </c>
      <c r="DV62" s="16">
        <v>0.21360000000000001</v>
      </c>
      <c r="DW62" s="16">
        <v>0.21360000000000001</v>
      </c>
      <c r="DX62" s="16">
        <v>0.21360000000000001</v>
      </c>
      <c r="DY62" s="16">
        <v>0.21360000000000001</v>
      </c>
      <c r="DZ62" s="16">
        <v>0.21360000000000001</v>
      </c>
      <c r="EA62" s="16">
        <v>0.21360000000000001</v>
      </c>
      <c r="EB62" s="16">
        <v>0.21360000000000001</v>
      </c>
      <c r="EC62" s="16">
        <v>0.21360000000000001</v>
      </c>
      <c r="ED62" s="16">
        <v>0.21360000000000001</v>
      </c>
      <c r="EE62" s="16">
        <v>0.21360000000000001</v>
      </c>
      <c r="EF62" s="16">
        <v>0.21360000000000001</v>
      </c>
      <c r="EG62" s="16">
        <v>0.21360000000000001</v>
      </c>
      <c r="EH62" s="16">
        <v>0.21360000000000001</v>
      </c>
      <c r="EI62" s="16">
        <v>0.21360000000000001</v>
      </c>
      <c r="EJ62" s="16">
        <v>0.21360000000000001</v>
      </c>
      <c r="EK62" s="16">
        <v>0.21360000000000001</v>
      </c>
      <c r="EL62" s="16">
        <v>0.21360000000000001</v>
      </c>
      <c r="EM62" s="16">
        <v>0.21360000000000001</v>
      </c>
      <c r="EN62" s="16">
        <v>0.21360000000000001</v>
      </c>
      <c r="EO62" s="16">
        <v>0.21360000000000001</v>
      </c>
      <c r="EP62" s="16">
        <v>0.21360000000000001</v>
      </c>
      <c r="EQ62" s="16">
        <v>0.21360000000000001</v>
      </c>
      <c r="ER62" s="16">
        <v>0.21360000000000001</v>
      </c>
      <c r="ES62" s="16">
        <v>0.21360000000000001</v>
      </c>
      <c r="ET62" s="16">
        <v>0.21360000000000001</v>
      </c>
      <c r="EU62" s="16">
        <v>0.21360000000000001</v>
      </c>
      <c r="EV62" s="16">
        <v>0.21360000000000001</v>
      </c>
      <c r="EW62" s="16">
        <v>0.21360000000000001</v>
      </c>
      <c r="EX62" s="16">
        <v>0.21360000000000001</v>
      </c>
      <c r="EY62" s="16">
        <v>0.21360000000000001</v>
      </c>
      <c r="EZ62" s="16">
        <v>0.21360000000000001</v>
      </c>
      <c r="FA62" s="16">
        <v>0.21360000000000001</v>
      </c>
      <c r="FB62" s="16">
        <v>0.21360000000000001</v>
      </c>
      <c r="FC62" s="16">
        <v>0.21360000000000001</v>
      </c>
      <c r="FD62" s="16">
        <v>0.21360000000000001</v>
      </c>
      <c r="FE62" s="16">
        <v>0.21360000000000001</v>
      </c>
      <c r="FF62" s="16">
        <v>0.21360000000000001</v>
      </c>
      <c r="FG62" s="16">
        <v>0.21360000000000001</v>
      </c>
      <c r="FH62" s="16">
        <v>0.21360000000000001</v>
      </c>
      <c r="FI62" s="16">
        <v>0.21360000000000001</v>
      </c>
      <c r="FJ62" s="16">
        <v>0.21360000000000001</v>
      </c>
      <c r="FK62" s="16">
        <v>0.21360000000000001</v>
      </c>
      <c r="FL62" s="16">
        <v>0.21360000000000001</v>
      </c>
      <c r="FM62" s="16">
        <v>0.21360000000000001</v>
      </c>
      <c r="FN62" s="16">
        <v>0.21360000000000001</v>
      </c>
      <c r="FO62" s="16">
        <v>0.21360000000000001</v>
      </c>
      <c r="FP62" s="16">
        <v>0.21360000000000001</v>
      </c>
      <c r="FQ62" s="16">
        <v>0.21360000000000001</v>
      </c>
      <c r="FR62" s="16">
        <v>0.21360000000000001</v>
      </c>
      <c r="FS62" s="16">
        <v>0.21360000000000001</v>
      </c>
      <c r="FT62" s="16">
        <v>0.21360000000000001</v>
      </c>
      <c r="FU62" s="16">
        <v>0.21360000000000001</v>
      </c>
      <c r="FV62" s="16">
        <v>0.21360000000000001</v>
      </c>
      <c r="FW62" s="16">
        <v>0.21360000000000001</v>
      </c>
      <c r="FX62" s="16">
        <v>0.21360000000000001</v>
      </c>
      <c r="FY62" s="16">
        <v>0.21360000000000001</v>
      </c>
      <c r="FZ62" s="16">
        <v>0.21360000000000001</v>
      </c>
      <c r="GA62" s="16">
        <v>0.21360000000000001</v>
      </c>
      <c r="GB62" s="16">
        <v>0.21360000000000001</v>
      </c>
      <c r="GC62" s="16">
        <v>0.21360000000000001</v>
      </c>
      <c r="GD62" s="16">
        <v>0.21360000000000001</v>
      </c>
      <c r="GE62" s="16">
        <v>0.21360000000000001</v>
      </c>
      <c r="GF62" s="16">
        <v>0.21360000000000001</v>
      </c>
      <c r="GG62" s="16">
        <v>0.21360000000000001</v>
      </c>
      <c r="GH62" s="16">
        <v>0.21360000000000001</v>
      </c>
      <c r="GI62" s="16">
        <v>0.21360000000000001</v>
      </c>
      <c r="GJ62" s="16">
        <v>0.21360000000000001</v>
      </c>
      <c r="GK62" s="16">
        <v>0.21360000000000001</v>
      </c>
      <c r="GL62" s="16">
        <v>0.21360000000000001</v>
      </c>
      <c r="GM62" s="16">
        <v>0.21360000000000001</v>
      </c>
      <c r="GN62" s="16">
        <v>0.21360000000000001</v>
      </c>
      <c r="GO62" s="16">
        <v>0.21360000000000001</v>
      </c>
      <c r="GP62" s="16">
        <v>0.21360000000000001</v>
      </c>
      <c r="GQ62" s="16">
        <v>0.21360000000000001</v>
      </c>
    </row>
    <row r="63" spans="1:199" x14ac:dyDescent="0.2">
      <c r="A63" s="16">
        <v>62</v>
      </c>
      <c r="B63" s="16">
        <v>1</v>
      </c>
      <c r="C63" s="16">
        <v>1</v>
      </c>
      <c r="D63" s="16">
        <v>1</v>
      </c>
      <c r="E63" s="16">
        <v>1</v>
      </c>
      <c r="F63" s="16">
        <v>0.9869</v>
      </c>
      <c r="G63" s="16">
        <v>1.0702</v>
      </c>
      <c r="H63" s="16">
        <v>1.0538000000000001</v>
      </c>
      <c r="I63" s="16">
        <v>0.99870000000000003</v>
      </c>
      <c r="J63" s="16">
        <v>0.96240000000000003</v>
      </c>
      <c r="K63" s="16">
        <v>0.92610000000000003</v>
      </c>
      <c r="L63" s="16">
        <v>0.8901</v>
      </c>
      <c r="M63" s="16">
        <v>0.87219999999999998</v>
      </c>
      <c r="N63" s="16">
        <v>0.85429999999999995</v>
      </c>
      <c r="O63" s="16">
        <v>0.83660000000000001</v>
      </c>
      <c r="P63" s="16">
        <v>0.81950000000000001</v>
      </c>
      <c r="Q63" s="16">
        <v>0.80289999999999995</v>
      </c>
      <c r="R63" s="16">
        <v>0.78690000000000004</v>
      </c>
      <c r="S63" s="16">
        <v>0.77149999999999996</v>
      </c>
      <c r="T63" s="16">
        <v>0.75649999999999995</v>
      </c>
      <c r="U63" s="16">
        <v>0.74180000000000001</v>
      </c>
      <c r="V63" s="16">
        <v>0.72750000000000004</v>
      </c>
      <c r="W63" s="16">
        <v>0.71399999999999997</v>
      </c>
      <c r="X63" s="16">
        <v>0.70109999999999995</v>
      </c>
      <c r="Y63" s="16">
        <v>0.68899999999999995</v>
      </c>
      <c r="Z63" s="16">
        <v>0.67749999999999999</v>
      </c>
      <c r="AA63" s="16">
        <v>0.66679999999999995</v>
      </c>
      <c r="AB63" s="16">
        <v>0.65649999999999997</v>
      </c>
      <c r="AC63" s="16">
        <v>0.64659999999999995</v>
      </c>
      <c r="AD63" s="16">
        <v>0.63690000000000002</v>
      </c>
      <c r="AE63" s="16">
        <v>0.62739999999999996</v>
      </c>
      <c r="AF63" s="16">
        <v>0.61799999999999999</v>
      </c>
      <c r="AG63" s="16">
        <v>0.60880000000000001</v>
      </c>
      <c r="AH63" s="16">
        <v>0.59970000000000001</v>
      </c>
      <c r="AI63" s="16">
        <v>0.5907</v>
      </c>
      <c r="AJ63" s="16">
        <v>0.58189999999999997</v>
      </c>
      <c r="AK63" s="16">
        <v>0.57320000000000004</v>
      </c>
      <c r="AL63" s="16">
        <v>0.56459999999999999</v>
      </c>
      <c r="AM63" s="16">
        <v>0.55610000000000004</v>
      </c>
      <c r="AN63" s="16">
        <v>0.54779999999999995</v>
      </c>
      <c r="AO63" s="16">
        <v>0.53959999999999997</v>
      </c>
      <c r="AP63" s="16">
        <v>0.53149999999999997</v>
      </c>
      <c r="AQ63" s="16">
        <v>0.52359999999999995</v>
      </c>
      <c r="AR63" s="16">
        <v>0.51580000000000004</v>
      </c>
      <c r="AS63" s="16">
        <v>0.50800000000000001</v>
      </c>
      <c r="AT63" s="16">
        <v>0.50039999999999996</v>
      </c>
      <c r="AU63" s="16">
        <v>0.4929</v>
      </c>
      <c r="AV63" s="16">
        <v>0.48559999999999998</v>
      </c>
      <c r="AW63" s="16">
        <v>0.4783</v>
      </c>
      <c r="AX63" s="16">
        <v>0.47110000000000002</v>
      </c>
      <c r="AY63" s="16">
        <v>0.46410000000000001</v>
      </c>
      <c r="AZ63" s="16">
        <v>0.45710000000000001</v>
      </c>
      <c r="BA63" s="16">
        <v>0.45029999999999998</v>
      </c>
      <c r="BB63" s="16">
        <v>0.44359999999999999</v>
      </c>
      <c r="BC63" s="16">
        <v>0.43690000000000001</v>
      </c>
      <c r="BD63" s="16">
        <v>0.4304</v>
      </c>
      <c r="BE63" s="16">
        <v>0.4239</v>
      </c>
      <c r="BF63" s="16">
        <v>0.41760000000000003</v>
      </c>
      <c r="BG63" s="16">
        <v>0.4113</v>
      </c>
      <c r="BH63" s="16">
        <v>0.4052</v>
      </c>
      <c r="BI63" s="16">
        <v>0.39910000000000001</v>
      </c>
      <c r="BJ63" s="16">
        <v>0.3931</v>
      </c>
      <c r="BK63" s="16">
        <v>0.38729999999999998</v>
      </c>
      <c r="BL63" s="16">
        <v>0.38150000000000001</v>
      </c>
      <c r="BM63" s="16">
        <v>0.37569999999999998</v>
      </c>
      <c r="BN63" s="16">
        <v>0.37009999999999998</v>
      </c>
      <c r="BO63" s="16">
        <v>0.36459999999999998</v>
      </c>
      <c r="BP63" s="16">
        <v>0.35909999999999997</v>
      </c>
      <c r="BQ63" s="16">
        <v>0.35370000000000001</v>
      </c>
      <c r="BR63" s="16">
        <v>0.34839999999999999</v>
      </c>
      <c r="BS63" s="16">
        <v>0.34320000000000001</v>
      </c>
      <c r="BT63" s="16">
        <v>0.33810000000000001</v>
      </c>
      <c r="BU63" s="16">
        <v>0.33300000000000002</v>
      </c>
      <c r="BV63" s="16">
        <v>0.32800000000000001</v>
      </c>
      <c r="BW63" s="16">
        <v>0.3231</v>
      </c>
      <c r="BX63" s="16">
        <v>0.31830000000000003</v>
      </c>
      <c r="BY63" s="16">
        <v>0.3135</v>
      </c>
      <c r="BZ63" s="16">
        <v>0.30880000000000002</v>
      </c>
      <c r="CA63" s="16">
        <v>0.30420000000000003</v>
      </c>
      <c r="CB63" s="16">
        <v>0.29959999999999998</v>
      </c>
      <c r="CC63" s="16">
        <v>0.29509999999999997</v>
      </c>
      <c r="CD63" s="16">
        <v>0.29070000000000001</v>
      </c>
      <c r="CE63" s="16">
        <v>0.28639999999999999</v>
      </c>
      <c r="CF63" s="16">
        <v>0.28210000000000002</v>
      </c>
      <c r="CG63" s="16">
        <v>0.27789999999999998</v>
      </c>
      <c r="CH63" s="16">
        <v>0.2737</v>
      </c>
      <c r="CI63" s="16">
        <v>0.26960000000000001</v>
      </c>
      <c r="CJ63" s="16">
        <v>0.26550000000000001</v>
      </c>
      <c r="CK63" s="16">
        <v>0.2616</v>
      </c>
      <c r="CL63" s="16">
        <v>0.25769999999999998</v>
      </c>
      <c r="CM63" s="16">
        <v>0.25380000000000003</v>
      </c>
      <c r="CN63" s="16">
        <v>0.25</v>
      </c>
      <c r="CO63" s="16">
        <v>0.2462</v>
      </c>
      <c r="CP63" s="16">
        <v>0.24260000000000001</v>
      </c>
      <c r="CQ63" s="16">
        <v>0.2389</v>
      </c>
      <c r="CR63" s="16">
        <v>0.23530000000000001</v>
      </c>
      <c r="CS63" s="16">
        <v>0.23180000000000001</v>
      </c>
      <c r="CT63" s="16">
        <v>0.2283</v>
      </c>
      <c r="CU63" s="16">
        <v>0.22489999999999999</v>
      </c>
      <c r="CV63" s="16">
        <v>0.2215</v>
      </c>
      <c r="CW63" s="16">
        <v>0.21820000000000001</v>
      </c>
      <c r="CX63" s="16">
        <v>0.215</v>
      </c>
      <c r="CY63" s="16">
        <v>0.215</v>
      </c>
      <c r="CZ63" s="16">
        <v>0.215</v>
      </c>
      <c r="DA63" s="16">
        <v>0.215</v>
      </c>
      <c r="DB63" s="16">
        <v>0.215</v>
      </c>
      <c r="DC63" s="16">
        <v>0.215</v>
      </c>
      <c r="DD63" s="16">
        <v>0.215</v>
      </c>
      <c r="DE63" s="16">
        <v>0.215</v>
      </c>
      <c r="DF63" s="16">
        <v>0.215</v>
      </c>
      <c r="DG63" s="16">
        <v>0.215</v>
      </c>
      <c r="DH63" s="16">
        <v>0.215</v>
      </c>
      <c r="DI63" s="16">
        <v>0.215</v>
      </c>
      <c r="DJ63" s="16">
        <v>0.215</v>
      </c>
      <c r="DK63" s="16">
        <v>0.215</v>
      </c>
      <c r="DL63" s="16">
        <v>0.215</v>
      </c>
      <c r="DM63" s="16">
        <v>0.215</v>
      </c>
      <c r="DN63" s="16">
        <v>0.215</v>
      </c>
      <c r="DO63" s="16">
        <v>0.215</v>
      </c>
      <c r="DP63" s="16">
        <v>0.215</v>
      </c>
      <c r="DQ63" s="16">
        <v>0.215</v>
      </c>
      <c r="DR63" s="16">
        <v>0.215</v>
      </c>
      <c r="DS63" s="16">
        <v>0.215</v>
      </c>
      <c r="DT63" s="16">
        <v>0.215</v>
      </c>
      <c r="DU63" s="16">
        <v>0.215</v>
      </c>
      <c r="DV63" s="16">
        <v>0.215</v>
      </c>
      <c r="DW63" s="16">
        <v>0.215</v>
      </c>
      <c r="DX63" s="16">
        <v>0.215</v>
      </c>
      <c r="DY63" s="16">
        <v>0.215</v>
      </c>
      <c r="DZ63" s="16">
        <v>0.215</v>
      </c>
      <c r="EA63" s="16">
        <v>0.215</v>
      </c>
      <c r="EB63" s="16">
        <v>0.215</v>
      </c>
      <c r="EC63" s="16">
        <v>0.215</v>
      </c>
      <c r="ED63" s="16">
        <v>0.215</v>
      </c>
      <c r="EE63" s="16">
        <v>0.215</v>
      </c>
      <c r="EF63" s="16">
        <v>0.215</v>
      </c>
      <c r="EG63" s="16">
        <v>0.215</v>
      </c>
      <c r="EH63" s="16">
        <v>0.215</v>
      </c>
      <c r="EI63" s="16">
        <v>0.215</v>
      </c>
      <c r="EJ63" s="16">
        <v>0.215</v>
      </c>
      <c r="EK63" s="16">
        <v>0.215</v>
      </c>
      <c r="EL63" s="16">
        <v>0.215</v>
      </c>
      <c r="EM63" s="16">
        <v>0.215</v>
      </c>
      <c r="EN63" s="16">
        <v>0.215</v>
      </c>
      <c r="EO63" s="16">
        <v>0.215</v>
      </c>
      <c r="EP63" s="16">
        <v>0.215</v>
      </c>
      <c r="EQ63" s="16">
        <v>0.215</v>
      </c>
      <c r="ER63" s="16">
        <v>0.215</v>
      </c>
      <c r="ES63" s="16">
        <v>0.215</v>
      </c>
      <c r="ET63" s="16">
        <v>0.215</v>
      </c>
      <c r="EU63" s="16">
        <v>0.215</v>
      </c>
      <c r="EV63" s="16">
        <v>0.215</v>
      </c>
      <c r="EW63" s="16">
        <v>0.215</v>
      </c>
      <c r="EX63" s="16">
        <v>0.215</v>
      </c>
      <c r="EY63" s="16">
        <v>0.215</v>
      </c>
      <c r="EZ63" s="16">
        <v>0.215</v>
      </c>
      <c r="FA63" s="16">
        <v>0.215</v>
      </c>
      <c r="FB63" s="16">
        <v>0.215</v>
      </c>
      <c r="FC63" s="16">
        <v>0.215</v>
      </c>
      <c r="FD63" s="16">
        <v>0.215</v>
      </c>
      <c r="FE63" s="16">
        <v>0.215</v>
      </c>
      <c r="FF63" s="16">
        <v>0.215</v>
      </c>
      <c r="FG63" s="16">
        <v>0.215</v>
      </c>
      <c r="FH63" s="16">
        <v>0.215</v>
      </c>
      <c r="FI63" s="16">
        <v>0.215</v>
      </c>
      <c r="FJ63" s="16">
        <v>0.215</v>
      </c>
      <c r="FK63" s="16">
        <v>0.215</v>
      </c>
      <c r="FL63" s="16">
        <v>0.215</v>
      </c>
      <c r="FM63" s="16">
        <v>0.215</v>
      </c>
      <c r="FN63" s="16">
        <v>0.215</v>
      </c>
      <c r="FO63" s="16">
        <v>0.215</v>
      </c>
      <c r="FP63" s="16">
        <v>0.215</v>
      </c>
      <c r="FQ63" s="16">
        <v>0.215</v>
      </c>
      <c r="FR63" s="16">
        <v>0.215</v>
      </c>
      <c r="FS63" s="16">
        <v>0.215</v>
      </c>
      <c r="FT63" s="16">
        <v>0.215</v>
      </c>
      <c r="FU63" s="16">
        <v>0.215</v>
      </c>
      <c r="FV63" s="16">
        <v>0.215</v>
      </c>
      <c r="FW63" s="16">
        <v>0.215</v>
      </c>
      <c r="FX63" s="16">
        <v>0.215</v>
      </c>
      <c r="FY63" s="16">
        <v>0.215</v>
      </c>
      <c r="FZ63" s="16">
        <v>0.215</v>
      </c>
      <c r="GA63" s="16">
        <v>0.215</v>
      </c>
      <c r="GB63" s="16">
        <v>0.215</v>
      </c>
      <c r="GC63" s="16">
        <v>0.215</v>
      </c>
      <c r="GD63" s="16">
        <v>0.215</v>
      </c>
      <c r="GE63" s="16">
        <v>0.215</v>
      </c>
      <c r="GF63" s="16">
        <v>0.215</v>
      </c>
      <c r="GG63" s="16">
        <v>0.215</v>
      </c>
      <c r="GH63" s="16">
        <v>0.215</v>
      </c>
      <c r="GI63" s="16">
        <v>0.215</v>
      </c>
      <c r="GJ63" s="16">
        <v>0.215</v>
      </c>
      <c r="GK63" s="16">
        <v>0.215</v>
      </c>
      <c r="GL63" s="16">
        <v>0.215</v>
      </c>
      <c r="GM63" s="16">
        <v>0.215</v>
      </c>
      <c r="GN63" s="16">
        <v>0.215</v>
      </c>
      <c r="GO63" s="16">
        <v>0.215</v>
      </c>
      <c r="GP63" s="16">
        <v>0.215</v>
      </c>
      <c r="GQ63" s="16">
        <v>0.215</v>
      </c>
    </row>
    <row r="64" spans="1:199" x14ac:dyDescent="0.2">
      <c r="A64" s="16">
        <v>63</v>
      </c>
      <c r="B64" s="16">
        <v>1</v>
      </c>
      <c r="C64" s="16">
        <v>1</v>
      </c>
      <c r="D64" s="16">
        <v>1</v>
      </c>
      <c r="E64" s="16">
        <v>1</v>
      </c>
      <c r="F64" s="16">
        <v>0.98760000000000003</v>
      </c>
      <c r="G64" s="16">
        <v>1.0717000000000001</v>
      </c>
      <c r="H64" s="16">
        <v>1.0562</v>
      </c>
      <c r="I64" s="16">
        <v>1.0018</v>
      </c>
      <c r="J64" s="16">
        <v>0.96640000000000004</v>
      </c>
      <c r="K64" s="16">
        <v>0.93079999999999996</v>
      </c>
      <c r="L64" s="16">
        <v>0.8952</v>
      </c>
      <c r="M64" s="16">
        <v>0.87760000000000005</v>
      </c>
      <c r="N64" s="16">
        <v>0.8599</v>
      </c>
      <c r="O64" s="16">
        <v>0.84240000000000004</v>
      </c>
      <c r="P64" s="16">
        <v>0.82509999999999994</v>
      </c>
      <c r="Q64" s="16">
        <v>0.80830000000000002</v>
      </c>
      <c r="R64" s="16">
        <v>0.79200000000000004</v>
      </c>
      <c r="S64" s="16">
        <v>0.77639999999999998</v>
      </c>
      <c r="T64" s="16">
        <v>0.76129999999999998</v>
      </c>
      <c r="U64" s="16">
        <v>0.74639999999999995</v>
      </c>
      <c r="V64" s="16">
        <v>0.73209999999999997</v>
      </c>
      <c r="W64" s="16">
        <v>0.71850000000000003</v>
      </c>
      <c r="X64" s="16">
        <v>0.70550000000000002</v>
      </c>
      <c r="Y64" s="16">
        <v>0.69330000000000003</v>
      </c>
      <c r="Z64" s="16">
        <v>0.68179999999999996</v>
      </c>
      <c r="AA64" s="16">
        <v>0.67100000000000004</v>
      </c>
      <c r="AB64" s="16">
        <v>0.66069999999999995</v>
      </c>
      <c r="AC64" s="16">
        <v>0.65069999999999995</v>
      </c>
      <c r="AD64" s="16">
        <v>0.64100000000000001</v>
      </c>
      <c r="AE64" s="16">
        <v>0.63139999999999996</v>
      </c>
      <c r="AF64" s="16">
        <v>0.622</v>
      </c>
      <c r="AG64" s="16">
        <v>0.61270000000000002</v>
      </c>
      <c r="AH64" s="16">
        <v>0.60350000000000004</v>
      </c>
      <c r="AI64" s="16">
        <v>0.59450000000000003</v>
      </c>
      <c r="AJ64" s="16">
        <v>0.58560000000000001</v>
      </c>
      <c r="AK64" s="16">
        <v>0.57679999999999998</v>
      </c>
      <c r="AL64" s="16">
        <v>0.56820000000000004</v>
      </c>
      <c r="AM64" s="16">
        <v>0.55969999999999998</v>
      </c>
      <c r="AN64" s="16">
        <v>0.55130000000000001</v>
      </c>
      <c r="AO64" s="16">
        <v>0.54310000000000003</v>
      </c>
      <c r="AP64" s="16">
        <v>0.53500000000000003</v>
      </c>
      <c r="AQ64" s="16">
        <v>0.52700000000000002</v>
      </c>
      <c r="AR64" s="16">
        <v>0.51910000000000001</v>
      </c>
      <c r="AS64" s="16">
        <v>0.51129999999999998</v>
      </c>
      <c r="AT64" s="16">
        <v>0.50370000000000004</v>
      </c>
      <c r="AU64" s="16">
        <v>0.49609999999999999</v>
      </c>
      <c r="AV64" s="16">
        <v>0.48870000000000002</v>
      </c>
      <c r="AW64" s="16">
        <v>0.48139999999999999</v>
      </c>
      <c r="AX64" s="16">
        <v>0.47420000000000001</v>
      </c>
      <c r="AY64" s="16">
        <v>0.46710000000000002</v>
      </c>
      <c r="AZ64" s="16">
        <v>0.46010000000000001</v>
      </c>
      <c r="BA64" s="16">
        <v>0.45319999999999999</v>
      </c>
      <c r="BB64" s="16">
        <v>0.44640000000000002</v>
      </c>
      <c r="BC64" s="16">
        <v>0.43980000000000002</v>
      </c>
      <c r="BD64" s="16">
        <v>0.43319999999999997</v>
      </c>
      <c r="BE64" s="16">
        <v>0.42670000000000002</v>
      </c>
      <c r="BF64" s="16">
        <v>0.42030000000000001</v>
      </c>
      <c r="BG64" s="16">
        <v>0.41399999999999998</v>
      </c>
      <c r="BH64" s="16">
        <v>0.4078</v>
      </c>
      <c r="BI64" s="16">
        <v>0.4017</v>
      </c>
      <c r="BJ64" s="16">
        <v>0.3957</v>
      </c>
      <c r="BK64" s="16">
        <v>0.38979999999999998</v>
      </c>
      <c r="BL64" s="16">
        <v>0.38390000000000002</v>
      </c>
      <c r="BM64" s="16">
        <v>0.37819999999999998</v>
      </c>
      <c r="BN64" s="16">
        <v>0.3725</v>
      </c>
      <c r="BO64" s="16">
        <v>0.36699999999999999</v>
      </c>
      <c r="BP64" s="16">
        <v>0.36149999999999999</v>
      </c>
      <c r="BQ64" s="16">
        <v>0.35610000000000003</v>
      </c>
      <c r="BR64" s="16">
        <v>0.35070000000000001</v>
      </c>
      <c r="BS64" s="16">
        <v>0.34549999999999997</v>
      </c>
      <c r="BT64" s="16">
        <v>0.34029999999999999</v>
      </c>
      <c r="BU64" s="16">
        <v>0.3352</v>
      </c>
      <c r="BV64" s="16">
        <v>0.33019999999999999</v>
      </c>
      <c r="BW64" s="16">
        <v>0.32519999999999999</v>
      </c>
      <c r="BX64" s="16">
        <v>0.32040000000000002</v>
      </c>
      <c r="BY64" s="16">
        <v>0.31559999999999999</v>
      </c>
      <c r="BZ64" s="16">
        <v>0.31080000000000002</v>
      </c>
      <c r="CA64" s="16">
        <v>0.30620000000000003</v>
      </c>
      <c r="CB64" s="16">
        <v>0.30159999999999998</v>
      </c>
      <c r="CC64" s="16">
        <v>0.29709999999999998</v>
      </c>
      <c r="CD64" s="16">
        <v>0.29260000000000003</v>
      </c>
      <c r="CE64" s="16">
        <v>0.2883</v>
      </c>
      <c r="CF64" s="16">
        <v>0.28389999999999999</v>
      </c>
      <c r="CG64" s="16">
        <v>0.2797</v>
      </c>
      <c r="CH64" s="16">
        <v>0.27550000000000002</v>
      </c>
      <c r="CI64" s="16">
        <v>0.27139999999999997</v>
      </c>
      <c r="CJ64" s="16">
        <v>0.26729999999999998</v>
      </c>
      <c r="CK64" s="16">
        <v>0.26329999999999998</v>
      </c>
      <c r="CL64" s="16">
        <v>0.25940000000000002</v>
      </c>
      <c r="CM64" s="16">
        <v>0.2555</v>
      </c>
      <c r="CN64" s="16">
        <v>0.25159999999999999</v>
      </c>
      <c r="CO64" s="16">
        <v>0.24790000000000001</v>
      </c>
      <c r="CP64" s="16">
        <v>0.2442</v>
      </c>
      <c r="CQ64" s="16">
        <v>0.24049999999999999</v>
      </c>
      <c r="CR64" s="16">
        <v>0.2369</v>
      </c>
      <c r="CS64" s="16">
        <v>0.2334</v>
      </c>
      <c r="CT64" s="16">
        <v>0.22989999999999999</v>
      </c>
      <c r="CU64" s="16">
        <v>0.22639999999999999</v>
      </c>
      <c r="CV64" s="16">
        <v>0.223</v>
      </c>
      <c r="CW64" s="16">
        <v>0.21970000000000001</v>
      </c>
      <c r="CX64" s="16">
        <v>0.21640000000000001</v>
      </c>
      <c r="CY64" s="16">
        <v>0.21640000000000001</v>
      </c>
      <c r="CZ64" s="16">
        <v>0.21640000000000001</v>
      </c>
      <c r="DA64" s="16">
        <v>0.21640000000000001</v>
      </c>
      <c r="DB64" s="16">
        <v>0.21640000000000001</v>
      </c>
      <c r="DC64" s="16">
        <v>0.21640000000000001</v>
      </c>
      <c r="DD64" s="16">
        <v>0.21640000000000001</v>
      </c>
      <c r="DE64" s="16">
        <v>0.21640000000000001</v>
      </c>
      <c r="DF64" s="16">
        <v>0.21640000000000001</v>
      </c>
      <c r="DG64" s="16">
        <v>0.21640000000000001</v>
      </c>
      <c r="DH64" s="16">
        <v>0.21640000000000001</v>
      </c>
      <c r="DI64" s="16">
        <v>0.21640000000000001</v>
      </c>
      <c r="DJ64" s="16">
        <v>0.21640000000000001</v>
      </c>
      <c r="DK64" s="16">
        <v>0.21640000000000001</v>
      </c>
      <c r="DL64" s="16">
        <v>0.21640000000000001</v>
      </c>
      <c r="DM64" s="16">
        <v>0.21640000000000001</v>
      </c>
      <c r="DN64" s="16">
        <v>0.21640000000000001</v>
      </c>
      <c r="DO64" s="16">
        <v>0.21640000000000001</v>
      </c>
      <c r="DP64" s="16">
        <v>0.21640000000000001</v>
      </c>
      <c r="DQ64" s="16">
        <v>0.21640000000000001</v>
      </c>
      <c r="DR64" s="16">
        <v>0.21640000000000001</v>
      </c>
      <c r="DS64" s="16">
        <v>0.21640000000000001</v>
      </c>
      <c r="DT64" s="16">
        <v>0.21640000000000001</v>
      </c>
      <c r="DU64" s="16">
        <v>0.21640000000000001</v>
      </c>
      <c r="DV64" s="16">
        <v>0.21640000000000001</v>
      </c>
      <c r="DW64" s="16">
        <v>0.21640000000000001</v>
      </c>
      <c r="DX64" s="16">
        <v>0.21640000000000001</v>
      </c>
      <c r="DY64" s="16">
        <v>0.21640000000000001</v>
      </c>
      <c r="DZ64" s="16">
        <v>0.21640000000000001</v>
      </c>
      <c r="EA64" s="16">
        <v>0.21640000000000001</v>
      </c>
      <c r="EB64" s="16">
        <v>0.21640000000000001</v>
      </c>
      <c r="EC64" s="16">
        <v>0.21640000000000001</v>
      </c>
      <c r="ED64" s="16">
        <v>0.21640000000000001</v>
      </c>
      <c r="EE64" s="16">
        <v>0.21640000000000001</v>
      </c>
      <c r="EF64" s="16">
        <v>0.21640000000000001</v>
      </c>
      <c r="EG64" s="16">
        <v>0.21640000000000001</v>
      </c>
      <c r="EH64" s="16">
        <v>0.21640000000000001</v>
      </c>
      <c r="EI64" s="16">
        <v>0.21640000000000001</v>
      </c>
      <c r="EJ64" s="16">
        <v>0.21640000000000001</v>
      </c>
      <c r="EK64" s="16">
        <v>0.21640000000000001</v>
      </c>
      <c r="EL64" s="16">
        <v>0.21640000000000001</v>
      </c>
      <c r="EM64" s="16">
        <v>0.21640000000000001</v>
      </c>
      <c r="EN64" s="16">
        <v>0.21640000000000001</v>
      </c>
      <c r="EO64" s="16">
        <v>0.21640000000000001</v>
      </c>
      <c r="EP64" s="16">
        <v>0.21640000000000001</v>
      </c>
      <c r="EQ64" s="16">
        <v>0.21640000000000001</v>
      </c>
      <c r="ER64" s="16">
        <v>0.21640000000000001</v>
      </c>
      <c r="ES64" s="16">
        <v>0.21640000000000001</v>
      </c>
      <c r="ET64" s="16">
        <v>0.21640000000000001</v>
      </c>
      <c r="EU64" s="16">
        <v>0.21640000000000001</v>
      </c>
      <c r="EV64" s="16">
        <v>0.21640000000000001</v>
      </c>
      <c r="EW64" s="16">
        <v>0.21640000000000001</v>
      </c>
      <c r="EX64" s="16">
        <v>0.21640000000000001</v>
      </c>
      <c r="EY64" s="16">
        <v>0.21640000000000001</v>
      </c>
      <c r="EZ64" s="16">
        <v>0.21640000000000001</v>
      </c>
      <c r="FA64" s="16">
        <v>0.21640000000000001</v>
      </c>
      <c r="FB64" s="16">
        <v>0.21640000000000001</v>
      </c>
      <c r="FC64" s="16">
        <v>0.21640000000000001</v>
      </c>
      <c r="FD64" s="16">
        <v>0.21640000000000001</v>
      </c>
      <c r="FE64" s="16">
        <v>0.21640000000000001</v>
      </c>
      <c r="FF64" s="16">
        <v>0.21640000000000001</v>
      </c>
      <c r="FG64" s="16">
        <v>0.21640000000000001</v>
      </c>
      <c r="FH64" s="16">
        <v>0.21640000000000001</v>
      </c>
      <c r="FI64" s="16">
        <v>0.21640000000000001</v>
      </c>
      <c r="FJ64" s="16">
        <v>0.21640000000000001</v>
      </c>
      <c r="FK64" s="16">
        <v>0.21640000000000001</v>
      </c>
      <c r="FL64" s="16">
        <v>0.21640000000000001</v>
      </c>
      <c r="FM64" s="16">
        <v>0.21640000000000001</v>
      </c>
      <c r="FN64" s="16">
        <v>0.21640000000000001</v>
      </c>
      <c r="FO64" s="16">
        <v>0.21640000000000001</v>
      </c>
      <c r="FP64" s="16">
        <v>0.21640000000000001</v>
      </c>
      <c r="FQ64" s="16">
        <v>0.21640000000000001</v>
      </c>
      <c r="FR64" s="16">
        <v>0.21640000000000001</v>
      </c>
      <c r="FS64" s="16">
        <v>0.21640000000000001</v>
      </c>
      <c r="FT64" s="16">
        <v>0.21640000000000001</v>
      </c>
      <c r="FU64" s="16">
        <v>0.21640000000000001</v>
      </c>
      <c r="FV64" s="16">
        <v>0.21640000000000001</v>
      </c>
      <c r="FW64" s="16">
        <v>0.21640000000000001</v>
      </c>
      <c r="FX64" s="16">
        <v>0.21640000000000001</v>
      </c>
      <c r="FY64" s="16">
        <v>0.21640000000000001</v>
      </c>
      <c r="FZ64" s="16">
        <v>0.21640000000000001</v>
      </c>
      <c r="GA64" s="16">
        <v>0.21640000000000001</v>
      </c>
      <c r="GB64" s="16">
        <v>0.21640000000000001</v>
      </c>
      <c r="GC64" s="16">
        <v>0.21640000000000001</v>
      </c>
      <c r="GD64" s="16">
        <v>0.21640000000000001</v>
      </c>
      <c r="GE64" s="16">
        <v>0.21640000000000001</v>
      </c>
      <c r="GF64" s="16">
        <v>0.21640000000000001</v>
      </c>
      <c r="GG64" s="16">
        <v>0.21640000000000001</v>
      </c>
      <c r="GH64" s="16">
        <v>0.21640000000000001</v>
      </c>
      <c r="GI64" s="16">
        <v>0.21640000000000001</v>
      </c>
      <c r="GJ64" s="16">
        <v>0.21640000000000001</v>
      </c>
      <c r="GK64" s="16">
        <v>0.21640000000000001</v>
      </c>
      <c r="GL64" s="16">
        <v>0.21640000000000001</v>
      </c>
      <c r="GM64" s="16">
        <v>0.21640000000000001</v>
      </c>
      <c r="GN64" s="16">
        <v>0.21640000000000001</v>
      </c>
      <c r="GO64" s="16">
        <v>0.21640000000000001</v>
      </c>
      <c r="GP64" s="16">
        <v>0.21640000000000001</v>
      </c>
      <c r="GQ64" s="16">
        <v>0.21640000000000001</v>
      </c>
    </row>
    <row r="65" spans="1:199" x14ac:dyDescent="0.2">
      <c r="A65" s="16">
        <v>64</v>
      </c>
      <c r="B65" s="16">
        <v>1</v>
      </c>
      <c r="C65" s="16">
        <v>1</v>
      </c>
      <c r="D65" s="16">
        <v>1</v>
      </c>
      <c r="E65" s="16">
        <v>1</v>
      </c>
      <c r="F65" s="16">
        <v>0.98809999999999998</v>
      </c>
      <c r="G65" s="16">
        <v>1.0729</v>
      </c>
      <c r="H65" s="16">
        <v>1.0581</v>
      </c>
      <c r="I65" s="16">
        <v>1.0044999999999999</v>
      </c>
      <c r="J65" s="16">
        <v>0.9698</v>
      </c>
      <c r="K65" s="16">
        <v>0.93489999999999995</v>
      </c>
      <c r="L65" s="16">
        <v>0.89990000000000003</v>
      </c>
      <c r="M65" s="16">
        <v>0.88270000000000004</v>
      </c>
      <c r="N65" s="16">
        <v>0.86529999999999996</v>
      </c>
      <c r="O65" s="16">
        <v>0.84789999999999999</v>
      </c>
      <c r="P65" s="16">
        <v>0.8306</v>
      </c>
      <c r="Q65" s="16">
        <v>0.81369999999999998</v>
      </c>
      <c r="R65" s="16">
        <v>0.79730000000000001</v>
      </c>
      <c r="S65" s="16">
        <v>0.78139999999999998</v>
      </c>
      <c r="T65" s="16">
        <v>0.7661</v>
      </c>
      <c r="U65" s="16">
        <v>0.75109999999999999</v>
      </c>
      <c r="V65" s="16">
        <v>0.73670000000000002</v>
      </c>
      <c r="W65" s="16">
        <v>0.72299999999999998</v>
      </c>
      <c r="X65" s="16">
        <v>0.71</v>
      </c>
      <c r="Y65" s="16">
        <v>0.69769999999999999</v>
      </c>
      <c r="Z65" s="16">
        <v>0.68610000000000004</v>
      </c>
      <c r="AA65" s="16">
        <v>0.67520000000000002</v>
      </c>
      <c r="AB65" s="16">
        <v>0.66479999999999995</v>
      </c>
      <c r="AC65" s="16">
        <v>0.65480000000000005</v>
      </c>
      <c r="AD65" s="16">
        <v>0.64500000000000002</v>
      </c>
      <c r="AE65" s="16">
        <v>0.63539999999999996</v>
      </c>
      <c r="AF65" s="16">
        <v>0.62590000000000001</v>
      </c>
      <c r="AG65" s="16">
        <v>0.61650000000000005</v>
      </c>
      <c r="AH65" s="16">
        <v>0.60729999999999995</v>
      </c>
      <c r="AI65" s="16">
        <v>0.59819999999999995</v>
      </c>
      <c r="AJ65" s="16">
        <v>0.58930000000000005</v>
      </c>
      <c r="AK65" s="16">
        <v>0.58050000000000002</v>
      </c>
      <c r="AL65" s="16">
        <v>0.57179999999999997</v>
      </c>
      <c r="AM65" s="16">
        <v>0.56330000000000002</v>
      </c>
      <c r="AN65" s="16">
        <v>0.55479999999999996</v>
      </c>
      <c r="AO65" s="16">
        <v>0.54649999999999999</v>
      </c>
      <c r="AP65" s="16">
        <v>0.53839999999999999</v>
      </c>
      <c r="AQ65" s="16">
        <v>0.53029999999999999</v>
      </c>
      <c r="AR65" s="16">
        <v>0.52239999999999998</v>
      </c>
      <c r="AS65" s="16">
        <v>0.51459999999999995</v>
      </c>
      <c r="AT65" s="16">
        <v>0.50690000000000002</v>
      </c>
      <c r="AU65" s="16">
        <v>0.49930000000000002</v>
      </c>
      <c r="AV65" s="16">
        <v>0.49180000000000001</v>
      </c>
      <c r="AW65" s="16">
        <v>0.48449999999999999</v>
      </c>
      <c r="AX65" s="16">
        <v>0.47720000000000001</v>
      </c>
      <c r="AY65" s="16">
        <v>0.47010000000000002</v>
      </c>
      <c r="AZ65" s="16">
        <v>0.46310000000000001</v>
      </c>
      <c r="BA65" s="16">
        <v>0.45610000000000001</v>
      </c>
      <c r="BB65" s="16">
        <v>0.44929999999999998</v>
      </c>
      <c r="BC65" s="16">
        <v>0.44259999999999999</v>
      </c>
      <c r="BD65" s="16">
        <v>0.436</v>
      </c>
      <c r="BE65" s="16">
        <v>0.4294</v>
      </c>
      <c r="BF65" s="16">
        <v>0.42299999999999999</v>
      </c>
      <c r="BG65" s="16">
        <v>0.41670000000000001</v>
      </c>
      <c r="BH65" s="16">
        <v>0.41039999999999999</v>
      </c>
      <c r="BI65" s="16">
        <v>0.40429999999999999</v>
      </c>
      <c r="BJ65" s="16">
        <v>0.39829999999999999</v>
      </c>
      <c r="BK65" s="16">
        <v>0.39229999999999998</v>
      </c>
      <c r="BL65" s="16">
        <v>0.38640000000000002</v>
      </c>
      <c r="BM65" s="16">
        <v>0.38059999999999999</v>
      </c>
      <c r="BN65" s="16">
        <v>0.37490000000000001</v>
      </c>
      <c r="BO65" s="16">
        <v>0.36930000000000002</v>
      </c>
      <c r="BP65" s="16">
        <v>0.36380000000000001</v>
      </c>
      <c r="BQ65" s="16">
        <v>0.3584</v>
      </c>
      <c r="BR65" s="16">
        <v>0.35299999999999998</v>
      </c>
      <c r="BS65" s="16">
        <v>0.34770000000000001</v>
      </c>
      <c r="BT65" s="16">
        <v>0.34250000000000003</v>
      </c>
      <c r="BU65" s="16">
        <v>0.33739999999999998</v>
      </c>
      <c r="BV65" s="16">
        <v>0.33229999999999998</v>
      </c>
      <c r="BW65" s="16">
        <v>0.32729999999999998</v>
      </c>
      <c r="BX65" s="16">
        <v>0.32240000000000002</v>
      </c>
      <c r="BY65" s="16">
        <v>0.31759999999999999</v>
      </c>
      <c r="BZ65" s="16">
        <v>0.31290000000000001</v>
      </c>
      <c r="CA65" s="16">
        <v>0.30819999999999997</v>
      </c>
      <c r="CB65" s="16">
        <v>0.30359999999999998</v>
      </c>
      <c r="CC65" s="16">
        <v>0.29899999999999999</v>
      </c>
      <c r="CD65" s="16">
        <v>0.29449999999999998</v>
      </c>
      <c r="CE65" s="16">
        <v>0.29010000000000002</v>
      </c>
      <c r="CF65" s="16">
        <v>0.2858</v>
      </c>
      <c r="CG65" s="16">
        <v>0.28149999999999997</v>
      </c>
      <c r="CH65" s="16">
        <v>0.27729999999999999</v>
      </c>
      <c r="CI65" s="16">
        <v>0.27310000000000001</v>
      </c>
      <c r="CJ65" s="16">
        <v>0.26900000000000002</v>
      </c>
      <c r="CK65" s="16">
        <v>0.26500000000000001</v>
      </c>
      <c r="CL65" s="16">
        <v>0.26100000000000001</v>
      </c>
      <c r="CM65" s="16">
        <v>0.2571</v>
      </c>
      <c r="CN65" s="16">
        <v>0.25330000000000003</v>
      </c>
      <c r="CO65" s="16">
        <v>0.2495</v>
      </c>
      <c r="CP65" s="16">
        <v>0.24579999999999999</v>
      </c>
      <c r="CQ65" s="16">
        <v>0.24210000000000001</v>
      </c>
      <c r="CR65" s="16">
        <v>0.2384</v>
      </c>
      <c r="CS65" s="16">
        <v>0.2349</v>
      </c>
      <c r="CT65" s="16">
        <v>0.23139999999999999</v>
      </c>
      <c r="CU65" s="16">
        <v>0.22789999999999999</v>
      </c>
      <c r="CV65" s="16">
        <v>0.22450000000000001</v>
      </c>
      <c r="CW65" s="16">
        <v>0.22109999999999999</v>
      </c>
      <c r="CX65" s="16">
        <v>0.21779999999999999</v>
      </c>
      <c r="CY65" s="16">
        <v>0.21779999999999999</v>
      </c>
      <c r="CZ65" s="16">
        <v>0.21779999999999999</v>
      </c>
      <c r="DA65" s="16">
        <v>0.21779999999999999</v>
      </c>
      <c r="DB65" s="16">
        <v>0.21779999999999999</v>
      </c>
      <c r="DC65" s="16">
        <v>0.21779999999999999</v>
      </c>
      <c r="DD65" s="16">
        <v>0.21779999999999999</v>
      </c>
      <c r="DE65" s="16">
        <v>0.21779999999999999</v>
      </c>
      <c r="DF65" s="16">
        <v>0.21779999999999999</v>
      </c>
      <c r="DG65" s="16">
        <v>0.21779999999999999</v>
      </c>
      <c r="DH65" s="16">
        <v>0.21779999999999999</v>
      </c>
      <c r="DI65" s="16">
        <v>0.21779999999999999</v>
      </c>
      <c r="DJ65" s="16">
        <v>0.21779999999999999</v>
      </c>
      <c r="DK65" s="16">
        <v>0.21779999999999999</v>
      </c>
      <c r="DL65" s="16">
        <v>0.21779999999999999</v>
      </c>
      <c r="DM65" s="16">
        <v>0.21779999999999999</v>
      </c>
      <c r="DN65" s="16">
        <v>0.21779999999999999</v>
      </c>
      <c r="DO65" s="16">
        <v>0.21779999999999999</v>
      </c>
      <c r="DP65" s="16">
        <v>0.21779999999999999</v>
      </c>
      <c r="DQ65" s="16">
        <v>0.21779999999999999</v>
      </c>
      <c r="DR65" s="16">
        <v>0.21779999999999999</v>
      </c>
      <c r="DS65" s="16">
        <v>0.21779999999999999</v>
      </c>
      <c r="DT65" s="16">
        <v>0.21779999999999999</v>
      </c>
      <c r="DU65" s="16">
        <v>0.21779999999999999</v>
      </c>
      <c r="DV65" s="16">
        <v>0.21779999999999999</v>
      </c>
      <c r="DW65" s="16">
        <v>0.21779999999999999</v>
      </c>
      <c r="DX65" s="16">
        <v>0.21779999999999999</v>
      </c>
      <c r="DY65" s="16">
        <v>0.21779999999999999</v>
      </c>
      <c r="DZ65" s="16">
        <v>0.21779999999999999</v>
      </c>
      <c r="EA65" s="16">
        <v>0.21779999999999999</v>
      </c>
      <c r="EB65" s="16">
        <v>0.21779999999999999</v>
      </c>
      <c r="EC65" s="16">
        <v>0.21779999999999999</v>
      </c>
      <c r="ED65" s="16">
        <v>0.21779999999999999</v>
      </c>
      <c r="EE65" s="16">
        <v>0.21779999999999999</v>
      </c>
      <c r="EF65" s="16">
        <v>0.21779999999999999</v>
      </c>
      <c r="EG65" s="16">
        <v>0.21779999999999999</v>
      </c>
      <c r="EH65" s="16">
        <v>0.21779999999999999</v>
      </c>
      <c r="EI65" s="16">
        <v>0.21779999999999999</v>
      </c>
      <c r="EJ65" s="16">
        <v>0.21779999999999999</v>
      </c>
      <c r="EK65" s="16">
        <v>0.21779999999999999</v>
      </c>
      <c r="EL65" s="16">
        <v>0.21779999999999999</v>
      </c>
      <c r="EM65" s="16">
        <v>0.21779999999999999</v>
      </c>
      <c r="EN65" s="16">
        <v>0.21779999999999999</v>
      </c>
      <c r="EO65" s="16">
        <v>0.21779999999999999</v>
      </c>
      <c r="EP65" s="16">
        <v>0.21779999999999999</v>
      </c>
      <c r="EQ65" s="16">
        <v>0.21779999999999999</v>
      </c>
      <c r="ER65" s="16">
        <v>0.21779999999999999</v>
      </c>
      <c r="ES65" s="16">
        <v>0.21779999999999999</v>
      </c>
      <c r="ET65" s="16">
        <v>0.21779999999999999</v>
      </c>
      <c r="EU65" s="16">
        <v>0.21779999999999999</v>
      </c>
      <c r="EV65" s="16">
        <v>0.21779999999999999</v>
      </c>
      <c r="EW65" s="16">
        <v>0.21779999999999999</v>
      </c>
      <c r="EX65" s="16">
        <v>0.21779999999999999</v>
      </c>
      <c r="EY65" s="16">
        <v>0.21779999999999999</v>
      </c>
      <c r="EZ65" s="16">
        <v>0.21779999999999999</v>
      </c>
      <c r="FA65" s="16">
        <v>0.21779999999999999</v>
      </c>
      <c r="FB65" s="16">
        <v>0.21779999999999999</v>
      </c>
      <c r="FC65" s="16">
        <v>0.21779999999999999</v>
      </c>
      <c r="FD65" s="16">
        <v>0.21779999999999999</v>
      </c>
      <c r="FE65" s="16">
        <v>0.21779999999999999</v>
      </c>
      <c r="FF65" s="16">
        <v>0.21779999999999999</v>
      </c>
      <c r="FG65" s="16">
        <v>0.21779999999999999</v>
      </c>
      <c r="FH65" s="16">
        <v>0.21779999999999999</v>
      </c>
      <c r="FI65" s="16">
        <v>0.21779999999999999</v>
      </c>
      <c r="FJ65" s="16">
        <v>0.21779999999999999</v>
      </c>
      <c r="FK65" s="16">
        <v>0.21779999999999999</v>
      </c>
      <c r="FL65" s="16">
        <v>0.21779999999999999</v>
      </c>
      <c r="FM65" s="16">
        <v>0.21779999999999999</v>
      </c>
      <c r="FN65" s="16">
        <v>0.21779999999999999</v>
      </c>
      <c r="FO65" s="16">
        <v>0.21779999999999999</v>
      </c>
      <c r="FP65" s="16">
        <v>0.21779999999999999</v>
      </c>
      <c r="FQ65" s="16">
        <v>0.21779999999999999</v>
      </c>
      <c r="FR65" s="16">
        <v>0.21779999999999999</v>
      </c>
      <c r="FS65" s="16">
        <v>0.21779999999999999</v>
      </c>
      <c r="FT65" s="16">
        <v>0.21779999999999999</v>
      </c>
      <c r="FU65" s="16">
        <v>0.21779999999999999</v>
      </c>
      <c r="FV65" s="16">
        <v>0.21779999999999999</v>
      </c>
      <c r="FW65" s="16">
        <v>0.21779999999999999</v>
      </c>
      <c r="FX65" s="16">
        <v>0.21779999999999999</v>
      </c>
      <c r="FY65" s="16">
        <v>0.21779999999999999</v>
      </c>
      <c r="FZ65" s="16">
        <v>0.21779999999999999</v>
      </c>
      <c r="GA65" s="16">
        <v>0.21779999999999999</v>
      </c>
      <c r="GB65" s="16">
        <v>0.21779999999999999</v>
      </c>
      <c r="GC65" s="16">
        <v>0.21779999999999999</v>
      </c>
      <c r="GD65" s="16">
        <v>0.21779999999999999</v>
      </c>
      <c r="GE65" s="16">
        <v>0.21779999999999999</v>
      </c>
      <c r="GF65" s="16">
        <v>0.21779999999999999</v>
      </c>
      <c r="GG65" s="16">
        <v>0.21779999999999999</v>
      </c>
      <c r="GH65" s="16">
        <v>0.21779999999999999</v>
      </c>
      <c r="GI65" s="16">
        <v>0.21779999999999999</v>
      </c>
      <c r="GJ65" s="16">
        <v>0.21779999999999999</v>
      </c>
      <c r="GK65" s="16">
        <v>0.21779999999999999</v>
      </c>
      <c r="GL65" s="16">
        <v>0.21779999999999999</v>
      </c>
      <c r="GM65" s="16">
        <v>0.21779999999999999</v>
      </c>
      <c r="GN65" s="16">
        <v>0.21779999999999999</v>
      </c>
      <c r="GO65" s="16">
        <v>0.21779999999999999</v>
      </c>
      <c r="GP65" s="16">
        <v>0.21779999999999999</v>
      </c>
      <c r="GQ65" s="16">
        <v>0.21779999999999999</v>
      </c>
    </row>
    <row r="66" spans="1:199" x14ac:dyDescent="0.2">
      <c r="A66" s="16">
        <v>65</v>
      </c>
      <c r="B66" s="16">
        <v>1</v>
      </c>
      <c r="C66" s="16">
        <v>1</v>
      </c>
      <c r="D66" s="16">
        <v>1</v>
      </c>
      <c r="E66" s="16">
        <v>1</v>
      </c>
      <c r="F66" s="16">
        <v>0.98839999999999995</v>
      </c>
      <c r="G66" s="16">
        <v>1.0738000000000001</v>
      </c>
      <c r="H66" s="16">
        <v>1.0596000000000001</v>
      </c>
      <c r="I66" s="16">
        <v>1.0065999999999999</v>
      </c>
      <c r="J66" s="16">
        <v>0.97260000000000002</v>
      </c>
      <c r="K66" s="16">
        <v>0.93840000000000001</v>
      </c>
      <c r="L66" s="16">
        <v>0.90400000000000003</v>
      </c>
      <c r="M66" s="16">
        <v>0.88739999999999997</v>
      </c>
      <c r="N66" s="16">
        <v>0.87039999999999995</v>
      </c>
      <c r="O66" s="16">
        <v>0.85319999999999996</v>
      </c>
      <c r="P66" s="16">
        <v>0.83599999999999997</v>
      </c>
      <c r="Q66" s="16">
        <v>0.81910000000000005</v>
      </c>
      <c r="R66" s="16">
        <v>0.80249999999999999</v>
      </c>
      <c r="S66" s="16">
        <v>0.78639999999999999</v>
      </c>
      <c r="T66" s="16">
        <v>0.77080000000000004</v>
      </c>
      <c r="U66" s="16">
        <v>0.75580000000000003</v>
      </c>
      <c r="V66" s="16">
        <v>0.74129999999999996</v>
      </c>
      <c r="W66" s="16">
        <v>0.72750000000000004</v>
      </c>
      <c r="X66" s="16">
        <v>0.71440000000000003</v>
      </c>
      <c r="Y66" s="16">
        <v>0.70209999999999995</v>
      </c>
      <c r="Z66" s="16">
        <v>0.6905</v>
      </c>
      <c r="AA66" s="16">
        <v>0.67949999999999999</v>
      </c>
      <c r="AB66" s="16">
        <v>0.66900000000000004</v>
      </c>
      <c r="AC66" s="16">
        <v>0.65900000000000003</v>
      </c>
      <c r="AD66" s="16">
        <v>0.64910000000000001</v>
      </c>
      <c r="AE66" s="16">
        <v>0.63939999999999997</v>
      </c>
      <c r="AF66" s="16">
        <v>0.62990000000000002</v>
      </c>
      <c r="AG66" s="16">
        <v>0.62039999999999995</v>
      </c>
      <c r="AH66" s="16">
        <v>0.61119999999999997</v>
      </c>
      <c r="AI66" s="16">
        <v>0.60199999999999998</v>
      </c>
      <c r="AJ66" s="16">
        <v>0.59299999999999997</v>
      </c>
      <c r="AK66" s="16">
        <v>0.58420000000000005</v>
      </c>
      <c r="AL66" s="16">
        <v>0.57550000000000001</v>
      </c>
      <c r="AM66" s="16">
        <v>0.56689999999999996</v>
      </c>
      <c r="AN66" s="16">
        <v>0.55840000000000001</v>
      </c>
      <c r="AO66" s="16">
        <v>0.55000000000000004</v>
      </c>
      <c r="AP66" s="16">
        <v>0.54179999999999995</v>
      </c>
      <c r="AQ66" s="16">
        <v>0.53369999999999995</v>
      </c>
      <c r="AR66" s="16">
        <v>0.52569999999999995</v>
      </c>
      <c r="AS66" s="16">
        <v>0.51790000000000003</v>
      </c>
      <c r="AT66" s="16">
        <v>0.5101</v>
      </c>
      <c r="AU66" s="16">
        <v>0.50249999999999995</v>
      </c>
      <c r="AV66" s="16">
        <v>0.495</v>
      </c>
      <c r="AW66" s="16">
        <v>0.48759999999999998</v>
      </c>
      <c r="AX66" s="16">
        <v>0.4803</v>
      </c>
      <c r="AY66" s="16">
        <v>0.47310000000000002</v>
      </c>
      <c r="AZ66" s="16">
        <v>0.46600000000000003</v>
      </c>
      <c r="BA66" s="16">
        <v>0.45910000000000001</v>
      </c>
      <c r="BB66" s="16">
        <v>0.45219999999999999</v>
      </c>
      <c r="BC66" s="16">
        <v>0.44540000000000002</v>
      </c>
      <c r="BD66" s="16">
        <v>0.43880000000000002</v>
      </c>
      <c r="BE66" s="16">
        <v>0.43219999999999997</v>
      </c>
      <c r="BF66" s="16">
        <v>0.42570000000000002</v>
      </c>
      <c r="BG66" s="16">
        <v>0.4194</v>
      </c>
      <c r="BH66" s="16">
        <v>0.41310000000000002</v>
      </c>
      <c r="BI66" s="16">
        <v>0.40689999999999998</v>
      </c>
      <c r="BJ66" s="16">
        <v>0.40079999999999999</v>
      </c>
      <c r="BK66" s="16">
        <v>0.39479999999999998</v>
      </c>
      <c r="BL66" s="16">
        <v>0.38890000000000002</v>
      </c>
      <c r="BM66" s="16">
        <v>0.3831</v>
      </c>
      <c r="BN66" s="16">
        <v>0.37740000000000001</v>
      </c>
      <c r="BO66" s="16">
        <v>0.37169999999999997</v>
      </c>
      <c r="BP66" s="16">
        <v>0.36620000000000003</v>
      </c>
      <c r="BQ66" s="16">
        <v>0.36070000000000002</v>
      </c>
      <c r="BR66" s="16">
        <v>0.3553</v>
      </c>
      <c r="BS66" s="16">
        <v>0.35</v>
      </c>
      <c r="BT66" s="16">
        <v>0.34470000000000001</v>
      </c>
      <c r="BU66" s="16">
        <v>0.33960000000000001</v>
      </c>
      <c r="BV66" s="16">
        <v>0.33450000000000002</v>
      </c>
      <c r="BW66" s="16">
        <v>0.32950000000000002</v>
      </c>
      <c r="BX66" s="16">
        <v>0.32450000000000001</v>
      </c>
      <c r="BY66" s="16">
        <v>0.31969999999999998</v>
      </c>
      <c r="BZ66" s="16">
        <v>0.31490000000000001</v>
      </c>
      <c r="CA66" s="16">
        <v>0.31019999999999998</v>
      </c>
      <c r="CB66" s="16">
        <v>0.30549999999999999</v>
      </c>
      <c r="CC66" s="16">
        <v>0.30099999999999999</v>
      </c>
      <c r="CD66" s="16">
        <v>0.29649999999999999</v>
      </c>
      <c r="CE66" s="16">
        <v>0.29199999999999998</v>
      </c>
      <c r="CF66" s="16">
        <v>0.28770000000000001</v>
      </c>
      <c r="CG66" s="16">
        <v>0.2833</v>
      </c>
      <c r="CH66" s="16">
        <v>0.27910000000000001</v>
      </c>
      <c r="CI66" s="16">
        <v>0.27489999999999998</v>
      </c>
      <c r="CJ66" s="16">
        <v>0.27079999999999999</v>
      </c>
      <c r="CK66" s="16">
        <v>0.26679999999999998</v>
      </c>
      <c r="CL66" s="16">
        <v>0.26279999999999998</v>
      </c>
      <c r="CM66" s="16">
        <v>0.25879999999999997</v>
      </c>
      <c r="CN66" s="16">
        <v>0.25490000000000002</v>
      </c>
      <c r="CO66" s="16">
        <v>0.25109999999999999</v>
      </c>
      <c r="CP66" s="16">
        <v>0.24740000000000001</v>
      </c>
      <c r="CQ66" s="16">
        <v>0.2437</v>
      </c>
      <c r="CR66" s="16">
        <v>0.24</v>
      </c>
      <c r="CS66" s="16">
        <v>0.2364</v>
      </c>
      <c r="CT66" s="16">
        <v>0.2329</v>
      </c>
      <c r="CU66" s="16">
        <v>0.22939999999999999</v>
      </c>
      <c r="CV66" s="16">
        <v>0.22600000000000001</v>
      </c>
      <c r="CW66" s="16">
        <v>0.22259999999999999</v>
      </c>
      <c r="CX66" s="16">
        <v>0.21920000000000001</v>
      </c>
      <c r="CY66" s="16">
        <v>0.21920000000000001</v>
      </c>
      <c r="CZ66" s="16">
        <v>0.21920000000000001</v>
      </c>
      <c r="DA66" s="16">
        <v>0.21920000000000001</v>
      </c>
      <c r="DB66" s="16">
        <v>0.21920000000000001</v>
      </c>
      <c r="DC66" s="16">
        <v>0.21920000000000001</v>
      </c>
      <c r="DD66" s="16">
        <v>0.21920000000000001</v>
      </c>
      <c r="DE66" s="16">
        <v>0.21920000000000001</v>
      </c>
      <c r="DF66" s="16">
        <v>0.21920000000000001</v>
      </c>
      <c r="DG66" s="16">
        <v>0.21920000000000001</v>
      </c>
      <c r="DH66" s="16">
        <v>0.21920000000000001</v>
      </c>
      <c r="DI66" s="16">
        <v>0.21920000000000001</v>
      </c>
      <c r="DJ66" s="16">
        <v>0.21920000000000001</v>
      </c>
      <c r="DK66" s="16">
        <v>0.21920000000000001</v>
      </c>
      <c r="DL66" s="16">
        <v>0.21920000000000001</v>
      </c>
      <c r="DM66" s="16">
        <v>0.21920000000000001</v>
      </c>
      <c r="DN66" s="16">
        <v>0.21920000000000001</v>
      </c>
      <c r="DO66" s="16">
        <v>0.21920000000000001</v>
      </c>
      <c r="DP66" s="16">
        <v>0.21920000000000001</v>
      </c>
      <c r="DQ66" s="16">
        <v>0.21920000000000001</v>
      </c>
      <c r="DR66" s="16">
        <v>0.21920000000000001</v>
      </c>
      <c r="DS66" s="16">
        <v>0.21920000000000001</v>
      </c>
      <c r="DT66" s="16">
        <v>0.21920000000000001</v>
      </c>
      <c r="DU66" s="16">
        <v>0.21920000000000001</v>
      </c>
      <c r="DV66" s="16">
        <v>0.21920000000000001</v>
      </c>
      <c r="DW66" s="16">
        <v>0.21920000000000001</v>
      </c>
      <c r="DX66" s="16">
        <v>0.21920000000000001</v>
      </c>
      <c r="DY66" s="16">
        <v>0.21920000000000001</v>
      </c>
      <c r="DZ66" s="16">
        <v>0.21920000000000001</v>
      </c>
      <c r="EA66" s="16">
        <v>0.21920000000000001</v>
      </c>
      <c r="EB66" s="16">
        <v>0.21920000000000001</v>
      </c>
      <c r="EC66" s="16">
        <v>0.21920000000000001</v>
      </c>
      <c r="ED66" s="16">
        <v>0.21920000000000001</v>
      </c>
      <c r="EE66" s="16">
        <v>0.21920000000000001</v>
      </c>
      <c r="EF66" s="16">
        <v>0.21920000000000001</v>
      </c>
      <c r="EG66" s="16">
        <v>0.21920000000000001</v>
      </c>
      <c r="EH66" s="16">
        <v>0.21920000000000001</v>
      </c>
      <c r="EI66" s="16">
        <v>0.21920000000000001</v>
      </c>
      <c r="EJ66" s="16">
        <v>0.21920000000000001</v>
      </c>
      <c r="EK66" s="16">
        <v>0.21920000000000001</v>
      </c>
      <c r="EL66" s="16">
        <v>0.21920000000000001</v>
      </c>
      <c r="EM66" s="16">
        <v>0.21920000000000001</v>
      </c>
      <c r="EN66" s="16">
        <v>0.21920000000000001</v>
      </c>
      <c r="EO66" s="16">
        <v>0.21920000000000001</v>
      </c>
      <c r="EP66" s="16">
        <v>0.21920000000000001</v>
      </c>
      <c r="EQ66" s="16">
        <v>0.21920000000000001</v>
      </c>
      <c r="ER66" s="16">
        <v>0.21920000000000001</v>
      </c>
      <c r="ES66" s="16">
        <v>0.21920000000000001</v>
      </c>
      <c r="ET66" s="16">
        <v>0.21920000000000001</v>
      </c>
      <c r="EU66" s="16">
        <v>0.21920000000000001</v>
      </c>
      <c r="EV66" s="16">
        <v>0.21920000000000001</v>
      </c>
      <c r="EW66" s="16">
        <v>0.21920000000000001</v>
      </c>
      <c r="EX66" s="16">
        <v>0.21920000000000001</v>
      </c>
      <c r="EY66" s="16">
        <v>0.21920000000000001</v>
      </c>
      <c r="EZ66" s="16">
        <v>0.21920000000000001</v>
      </c>
      <c r="FA66" s="16">
        <v>0.21920000000000001</v>
      </c>
      <c r="FB66" s="16">
        <v>0.21920000000000001</v>
      </c>
      <c r="FC66" s="16">
        <v>0.21920000000000001</v>
      </c>
      <c r="FD66" s="16">
        <v>0.21920000000000001</v>
      </c>
      <c r="FE66" s="16">
        <v>0.21920000000000001</v>
      </c>
      <c r="FF66" s="16">
        <v>0.21920000000000001</v>
      </c>
      <c r="FG66" s="16">
        <v>0.21920000000000001</v>
      </c>
      <c r="FH66" s="16">
        <v>0.21920000000000001</v>
      </c>
      <c r="FI66" s="16">
        <v>0.21920000000000001</v>
      </c>
      <c r="FJ66" s="16">
        <v>0.21920000000000001</v>
      </c>
      <c r="FK66" s="16">
        <v>0.21920000000000001</v>
      </c>
      <c r="FL66" s="16">
        <v>0.21920000000000001</v>
      </c>
      <c r="FM66" s="16">
        <v>0.21920000000000001</v>
      </c>
      <c r="FN66" s="16">
        <v>0.21920000000000001</v>
      </c>
      <c r="FO66" s="16">
        <v>0.21920000000000001</v>
      </c>
      <c r="FP66" s="16">
        <v>0.21920000000000001</v>
      </c>
      <c r="FQ66" s="16">
        <v>0.21920000000000001</v>
      </c>
      <c r="FR66" s="16">
        <v>0.21920000000000001</v>
      </c>
      <c r="FS66" s="16">
        <v>0.21920000000000001</v>
      </c>
      <c r="FT66" s="16">
        <v>0.21920000000000001</v>
      </c>
      <c r="FU66" s="16">
        <v>0.21920000000000001</v>
      </c>
      <c r="FV66" s="16">
        <v>0.21920000000000001</v>
      </c>
      <c r="FW66" s="16">
        <v>0.21920000000000001</v>
      </c>
      <c r="FX66" s="16">
        <v>0.21920000000000001</v>
      </c>
      <c r="FY66" s="16">
        <v>0.21920000000000001</v>
      </c>
      <c r="FZ66" s="16">
        <v>0.21920000000000001</v>
      </c>
      <c r="GA66" s="16">
        <v>0.21920000000000001</v>
      </c>
      <c r="GB66" s="16">
        <v>0.21920000000000001</v>
      </c>
      <c r="GC66" s="16">
        <v>0.21920000000000001</v>
      </c>
      <c r="GD66" s="16">
        <v>0.21920000000000001</v>
      </c>
      <c r="GE66" s="16">
        <v>0.21920000000000001</v>
      </c>
      <c r="GF66" s="16">
        <v>0.21920000000000001</v>
      </c>
      <c r="GG66" s="16">
        <v>0.21920000000000001</v>
      </c>
      <c r="GH66" s="16">
        <v>0.21920000000000001</v>
      </c>
      <c r="GI66" s="16">
        <v>0.21920000000000001</v>
      </c>
      <c r="GJ66" s="16">
        <v>0.21920000000000001</v>
      </c>
      <c r="GK66" s="16">
        <v>0.21920000000000001</v>
      </c>
      <c r="GL66" s="16">
        <v>0.21920000000000001</v>
      </c>
      <c r="GM66" s="16">
        <v>0.21920000000000001</v>
      </c>
      <c r="GN66" s="16">
        <v>0.21920000000000001</v>
      </c>
      <c r="GO66" s="16">
        <v>0.21920000000000001</v>
      </c>
      <c r="GP66" s="16">
        <v>0.21920000000000001</v>
      </c>
      <c r="GQ66" s="16">
        <v>0.21920000000000001</v>
      </c>
    </row>
    <row r="67" spans="1:199" x14ac:dyDescent="0.2">
      <c r="A67" s="16">
        <v>66</v>
      </c>
      <c r="B67" s="16">
        <v>1</v>
      </c>
      <c r="C67" s="16">
        <v>1</v>
      </c>
      <c r="D67" s="16">
        <v>1</v>
      </c>
      <c r="E67" s="16">
        <v>1</v>
      </c>
      <c r="F67" s="16">
        <v>0.98860000000000003</v>
      </c>
      <c r="G67" s="16">
        <v>1.0744</v>
      </c>
      <c r="H67" s="16">
        <v>1.0607</v>
      </c>
      <c r="I67" s="16">
        <v>1.0082</v>
      </c>
      <c r="J67" s="16">
        <v>0.9748</v>
      </c>
      <c r="K67" s="16">
        <v>0.94110000000000005</v>
      </c>
      <c r="L67" s="16">
        <v>0.90739999999999998</v>
      </c>
      <c r="M67" s="16">
        <v>0.89139999999999997</v>
      </c>
      <c r="N67" s="16">
        <v>0.87490000000000001</v>
      </c>
      <c r="O67" s="16">
        <v>0.85799999999999998</v>
      </c>
      <c r="P67" s="16">
        <v>0.84099999999999997</v>
      </c>
      <c r="Q67" s="16">
        <v>0.82410000000000005</v>
      </c>
      <c r="R67" s="16">
        <v>0.8075</v>
      </c>
      <c r="S67" s="16">
        <v>0.79120000000000001</v>
      </c>
      <c r="T67" s="16">
        <v>0.77549999999999997</v>
      </c>
      <c r="U67" s="16">
        <v>0.76039999999999996</v>
      </c>
      <c r="V67" s="16">
        <v>0.74580000000000002</v>
      </c>
      <c r="W67" s="16">
        <v>0.7319</v>
      </c>
      <c r="X67" s="16">
        <v>0.71870000000000001</v>
      </c>
      <c r="Y67" s="16">
        <v>0.70630000000000004</v>
      </c>
      <c r="Z67" s="16">
        <v>0.6946</v>
      </c>
      <c r="AA67" s="16">
        <v>0.68359999999999999</v>
      </c>
      <c r="AB67" s="16">
        <v>0.67310000000000003</v>
      </c>
      <c r="AC67" s="16">
        <v>0.66290000000000004</v>
      </c>
      <c r="AD67" s="16">
        <v>0.65300000000000002</v>
      </c>
      <c r="AE67" s="16">
        <v>0.64329999999999998</v>
      </c>
      <c r="AF67" s="16">
        <v>0.63370000000000004</v>
      </c>
      <c r="AG67" s="16">
        <v>0.62419999999999998</v>
      </c>
      <c r="AH67" s="16">
        <v>0.6149</v>
      </c>
      <c r="AI67" s="16">
        <v>0.60570000000000002</v>
      </c>
      <c r="AJ67" s="16">
        <v>0.59670000000000001</v>
      </c>
      <c r="AK67" s="16">
        <v>0.58779999999999999</v>
      </c>
      <c r="AL67" s="16">
        <v>0.57899999999999996</v>
      </c>
      <c r="AM67" s="16">
        <v>0.57030000000000003</v>
      </c>
      <c r="AN67" s="16">
        <v>0.56179999999999997</v>
      </c>
      <c r="AO67" s="16">
        <v>0.5534</v>
      </c>
      <c r="AP67" s="16">
        <v>0.54510000000000003</v>
      </c>
      <c r="AQ67" s="16">
        <v>0.53700000000000003</v>
      </c>
      <c r="AR67" s="16">
        <v>0.52900000000000003</v>
      </c>
      <c r="AS67" s="16">
        <v>0.52110000000000001</v>
      </c>
      <c r="AT67" s="16">
        <v>0.51329999999999998</v>
      </c>
      <c r="AU67" s="16">
        <v>0.50560000000000005</v>
      </c>
      <c r="AV67" s="16">
        <v>0.498</v>
      </c>
      <c r="AW67" s="16">
        <v>0.49059999999999998</v>
      </c>
      <c r="AX67" s="16">
        <v>0.48330000000000001</v>
      </c>
      <c r="AY67" s="16">
        <v>0.47599999999999998</v>
      </c>
      <c r="AZ67" s="16">
        <v>0.46889999999999998</v>
      </c>
      <c r="BA67" s="16">
        <v>0.46189999999999998</v>
      </c>
      <c r="BB67" s="16">
        <v>0.45500000000000002</v>
      </c>
      <c r="BC67" s="16">
        <v>0.44819999999999999</v>
      </c>
      <c r="BD67" s="16">
        <v>0.4415</v>
      </c>
      <c r="BE67" s="16">
        <v>0.43490000000000001</v>
      </c>
      <c r="BF67" s="16">
        <v>0.4284</v>
      </c>
      <c r="BG67" s="16">
        <v>0.42199999999999999</v>
      </c>
      <c r="BH67" s="16">
        <v>0.41570000000000001</v>
      </c>
      <c r="BI67" s="16">
        <v>0.40949999999999998</v>
      </c>
      <c r="BJ67" s="16">
        <v>0.40329999999999999</v>
      </c>
      <c r="BK67" s="16">
        <v>0.39729999999999999</v>
      </c>
      <c r="BL67" s="16">
        <v>0.39140000000000003</v>
      </c>
      <c r="BM67" s="16">
        <v>0.38550000000000001</v>
      </c>
      <c r="BN67" s="16">
        <v>0.37969999999999998</v>
      </c>
      <c r="BO67" s="16">
        <v>0.374</v>
      </c>
      <c r="BP67" s="16">
        <v>0.36849999999999999</v>
      </c>
      <c r="BQ67" s="16">
        <v>0.3629</v>
      </c>
      <c r="BR67" s="16">
        <v>0.35749999999999998</v>
      </c>
      <c r="BS67" s="16">
        <v>0.35220000000000001</v>
      </c>
      <c r="BT67" s="16">
        <v>0.34689999999999999</v>
      </c>
      <c r="BU67" s="16">
        <v>0.3417</v>
      </c>
      <c r="BV67" s="16">
        <v>0.33660000000000001</v>
      </c>
      <c r="BW67" s="16">
        <v>0.33150000000000002</v>
      </c>
      <c r="BX67" s="16">
        <v>0.3266</v>
      </c>
      <c r="BY67" s="16">
        <v>0.32169999999999999</v>
      </c>
      <c r="BZ67" s="16">
        <v>0.31690000000000002</v>
      </c>
      <c r="CA67" s="16">
        <v>0.31209999999999999</v>
      </c>
      <c r="CB67" s="16">
        <v>0.3075</v>
      </c>
      <c r="CC67" s="16">
        <v>0.3029</v>
      </c>
      <c r="CD67" s="16">
        <v>0.29830000000000001</v>
      </c>
      <c r="CE67" s="16">
        <v>0.29389999999999999</v>
      </c>
      <c r="CF67" s="16">
        <v>0.28949999999999998</v>
      </c>
      <c r="CG67" s="16">
        <v>0.28510000000000002</v>
      </c>
      <c r="CH67" s="16">
        <v>0.28089999999999998</v>
      </c>
      <c r="CI67" s="16">
        <v>0.2767</v>
      </c>
      <c r="CJ67" s="16">
        <v>0.27250000000000002</v>
      </c>
      <c r="CK67" s="16">
        <v>0.26840000000000003</v>
      </c>
      <c r="CL67" s="16">
        <v>0.26440000000000002</v>
      </c>
      <c r="CM67" s="16">
        <v>0.26050000000000001</v>
      </c>
      <c r="CN67" s="16">
        <v>0.25659999999999999</v>
      </c>
      <c r="CO67" s="16">
        <v>0.25269999999999998</v>
      </c>
      <c r="CP67" s="16">
        <v>0.24890000000000001</v>
      </c>
      <c r="CQ67" s="16">
        <v>0.2452</v>
      </c>
      <c r="CR67" s="16">
        <v>0.24149999999999999</v>
      </c>
      <c r="CS67" s="16">
        <v>0.2379</v>
      </c>
      <c r="CT67" s="16">
        <v>0.2344</v>
      </c>
      <c r="CU67" s="16">
        <v>0.23080000000000001</v>
      </c>
      <c r="CV67" s="16">
        <v>0.22739999999999999</v>
      </c>
      <c r="CW67" s="16">
        <v>0.224</v>
      </c>
      <c r="CX67" s="16">
        <v>0.22059999999999999</v>
      </c>
      <c r="CY67" s="16">
        <v>0.22059999999999999</v>
      </c>
      <c r="CZ67" s="16">
        <v>0.22059999999999999</v>
      </c>
      <c r="DA67" s="16">
        <v>0.22059999999999999</v>
      </c>
      <c r="DB67" s="16">
        <v>0.22059999999999999</v>
      </c>
      <c r="DC67" s="16">
        <v>0.22059999999999999</v>
      </c>
      <c r="DD67" s="16">
        <v>0.22059999999999999</v>
      </c>
      <c r="DE67" s="16">
        <v>0.22059999999999999</v>
      </c>
      <c r="DF67" s="16">
        <v>0.22059999999999999</v>
      </c>
      <c r="DG67" s="16">
        <v>0.22059999999999999</v>
      </c>
      <c r="DH67" s="16">
        <v>0.22059999999999999</v>
      </c>
      <c r="DI67" s="16">
        <v>0.22059999999999999</v>
      </c>
      <c r="DJ67" s="16">
        <v>0.22059999999999999</v>
      </c>
      <c r="DK67" s="16">
        <v>0.22059999999999999</v>
      </c>
      <c r="DL67" s="16">
        <v>0.22059999999999999</v>
      </c>
      <c r="DM67" s="16">
        <v>0.22059999999999999</v>
      </c>
      <c r="DN67" s="16">
        <v>0.22059999999999999</v>
      </c>
      <c r="DO67" s="16">
        <v>0.22059999999999999</v>
      </c>
      <c r="DP67" s="16">
        <v>0.22059999999999999</v>
      </c>
      <c r="DQ67" s="16">
        <v>0.22059999999999999</v>
      </c>
      <c r="DR67" s="16">
        <v>0.22059999999999999</v>
      </c>
      <c r="DS67" s="16">
        <v>0.22059999999999999</v>
      </c>
      <c r="DT67" s="16">
        <v>0.22059999999999999</v>
      </c>
      <c r="DU67" s="16">
        <v>0.22059999999999999</v>
      </c>
      <c r="DV67" s="16">
        <v>0.22059999999999999</v>
      </c>
      <c r="DW67" s="16">
        <v>0.22059999999999999</v>
      </c>
      <c r="DX67" s="16">
        <v>0.22059999999999999</v>
      </c>
      <c r="DY67" s="16">
        <v>0.22059999999999999</v>
      </c>
      <c r="DZ67" s="16">
        <v>0.22059999999999999</v>
      </c>
      <c r="EA67" s="16">
        <v>0.22059999999999999</v>
      </c>
      <c r="EB67" s="16">
        <v>0.22059999999999999</v>
      </c>
      <c r="EC67" s="16">
        <v>0.22059999999999999</v>
      </c>
      <c r="ED67" s="16">
        <v>0.22059999999999999</v>
      </c>
      <c r="EE67" s="16">
        <v>0.22059999999999999</v>
      </c>
      <c r="EF67" s="16">
        <v>0.22059999999999999</v>
      </c>
      <c r="EG67" s="16">
        <v>0.22059999999999999</v>
      </c>
      <c r="EH67" s="16">
        <v>0.22059999999999999</v>
      </c>
      <c r="EI67" s="16">
        <v>0.22059999999999999</v>
      </c>
      <c r="EJ67" s="16">
        <v>0.22059999999999999</v>
      </c>
      <c r="EK67" s="16">
        <v>0.22059999999999999</v>
      </c>
      <c r="EL67" s="16">
        <v>0.22059999999999999</v>
      </c>
      <c r="EM67" s="16">
        <v>0.22059999999999999</v>
      </c>
      <c r="EN67" s="16">
        <v>0.22059999999999999</v>
      </c>
      <c r="EO67" s="16">
        <v>0.22059999999999999</v>
      </c>
      <c r="EP67" s="16">
        <v>0.22059999999999999</v>
      </c>
      <c r="EQ67" s="16">
        <v>0.22059999999999999</v>
      </c>
      <c r="ER67" s="16">
        <v>0.22059999999999999</v>
      </c>
      <c r="ES67" s="16">
        <v>0.22059999999999999</v>
      </c>
      <c r="ET67" s="16">
        <v>0.22059999999999999</v>
      </c>
      <c r="EU67" s="16">
        <v>0.22059999999999999</v>
      </c>
      <c r="EV67" s="16">
        <v>0.22059999999999999</v>
      </c>
      <c r="EW67" s="16">
        <v>0.22059999999999999</v>
      </c>
      <c r="EX67" s="16">
        <v>0.22059999999999999</v>
      </c>
      <c r="EY67" s="16">
        <v>0.22059999999999999</v>
      </c>
      <c r="EZ67" s="16">
        <v>0.22059999999999999</v>
      </c>
      <c r="FA67" s="16">
        <v>0.22059999999999999</v>
      </c>
      <c r="FB67" s="16">
        <v>0.22059999999999999</v>
      </c>
      <c r="FC67" s="16">
        <v>0.22059999999999999</v>
      </c>
      <c r="FD67" s="16">
        <v>0.22059999999999999</v>
      </c>
      <c r="FE67" s="16">
        <v>0.22059999999999999</v>
      </c>
      <c r="FF67" s="16">
        <v>0.22059999999999999</v>
      </c>
      <c r="FG67" s="16">
        <v>0.22059999999999999</v>
      </c>
      <c r="FH67" s="16">
        <v>0.22059999999999999</v>
      </c>
      <c r="FI67" s="16">
        <v>0.22059999999999999</v>
      </c>
      <c r="FJ67" s="16">
        <v>0.22059999999999999</v>
      </c>
      <c r="FK67" s="16">
        <v>0.22059999999999999</v>
      </c>
      <c r="FL67" s="16">
        <v>0.22059999999999999</v>
      </c>
      <c r="FM67" s="16">
        <v>0.22059999999999999</v>
      </c>
      <c r="FN67" s="16">
        <v>0.22059999999999999</v>
      </c>
      <c r="FO67" s="16">
        <v>0.22059999999999999</v>
      </c>
      <c r="FP67" s="16">
        <v>0.22059999999999999</v>
      </c>
      <c r="FQ67" s="16">
        <v>0.22059999999999999</v>
      </c>
      <c r="FR67" s="16">
        <v>0.22059999999999999</v>
      </c>
      <c r="FS67" s="16">
        <v>0.22059999999999999</v>
      </c>
      <c r="FT67" s="16">
        <v>0.22059999999999999</v>
      </c>
      <c r="FU67" s="16">
        <v>0.22059999999999999</v>
      </c>
      <c r="FV67" s="16">
        <v>0.22059999999999999</v>
      </c>
      <c r="FW67" s="16">
        <v>0.22059999999999999</v>
      </c>
      <c r="FX67" s="16">
        <v>0.22059999999999999</v>
      </c>
      <c r="FY67" s="16">
        <v>0.22059999999999999</v>
      </c>
      <c r="FZ67" s="16">
        <v>0.22059999999999999</v>
      </c>
      <c r="GA67" s="16">
        <v>0.22059999999999999</v>
      </c>
      <c r="GB67" s="16">
        <v>0.22059999999999999</v>
      </c>
      <c r="GC67" s="16">
        <v>0.22059999999999999</v>
      </c>
      <c r="GD67" s="16">
        <v>0.22059999999999999</v>
      </c>
      <c r="GE67" s="16">
        <v>0.22059999999999999</v>
      </c>
      <c r="GF67" s="16">
        <v>0.22059999999999999</v>
      </c>
      <c r="GG67" s="16">
        <v>0.22059999999999999</v>
      </c>
      <c r="GH67" s="16">
        <v>0.22059999999999999</v>
      </c>
      <c r="GI67" s="16">
        <v>0.22059999999999999</v>
      </c>
      <c r="GJ67" s="16">
        <v>0.22059999999999999</v>
      </c>
      <c r="GK67" s="16">
        <v>0.22059999999999999</v>
      </c>
      <c r="GL67" s="16">
        <v>0.22059999999999999</v>
      </c>
      <c r="GM67" s="16">
        <v>0.22059999999999999</v>
      </c>
      <c r="GN67" s="16">
        <v>0.22059999999999999</v>
      </c>
      <c r="GO67" s="16">
        <v>0.22059999999999999</v>
      </c>
      <c r="GP67" s="16">
        <v>0.22059999999999999</v>
      </c>
      <c r="GQ67" s="16">
        <v>0.22059999999999999</v>
      </c>
    </row>
    <row r="68" spans="1:199" x14ac:dyDescent="0.2">
      <c r="A68" s="16">
        <v>67</v>
      </c>
      <c r="B68" s="16">
        <v>1</v>
      </c>
      <c r="C68" s="16">
        <v>1</v>
      </c>
      <c r="D68" s="16">
        <v>1</v>
      </c>
      <c r="E68" s="16">
        <v>1</v>
      </c>
      <c r="F68" s="16">
        <v>0.98850000000000005</v>
      </c>
      <c r="G68" s="16">
        <v>1.0745</v>
      </c>
      <c r="H68" s="16">
        <v>1.0611999999999999</v>
      </c>
      <c r="I68" s="16">
        <v>1.0092000000000001</v>
      </c>
      <c r="J68" s="16">
        <v>0.97629999999999995</v>
      </c>
      <c r="K68" s="16">
        <v>0.94320000000000004</v>
      </c>
      <c r="L68" s="16">
        <v>0.91</v>
      </c>
      <c r="M68" s="16">
        <v>0.89459999999999995</v>
      </c>
      <c r="N68" s="16">
        <v>0.87870000000000004</v>
      </c>
      <c r="O68" s="16">
        <v>0.86219999999999997</v>
      </c>
      <c r="P68" s="16">
        <v>0.84550000000000003</v>
      </c>
      <c r="Q68" s="16">
        <v>0.82869999999999999</v>
      </c>
      <c r="R68" s="16">
        <v>0.81210000000000004</v>
      </c>
      <c r="S68" s="16">
        <v>0.79569999999999996</v>
      </c>
      <c r="T68" s="16">
        <v>0.77980000000000005</v>
      </c>
      <c r="U68" s="16">
        <v>0.76459999999999995</v>
      </c>
      <c r="V68" s="16">
        <v>0.75</v>
      </c>
      <c r="W68" s="16">
        <v>0.73599999999999999</v>
      </c>
      <c r="X68" s="16">
        <v>0.7228</v>
      </c>
      <c r="Y68" s="16">
        <v>0.71030000000000004</v>
      </c>
      <c r="Z68" s="16">
        <v>0.69850000000000001</v>
      </c>
      <c r="AA68" s="16">
        <v>0.6875</v>
      </c>
      <c r="AB68" s="16">
        <v>0.67689999999999995</v>
      </c>
      <c r="AC68" s="16">
        <v>0.66669999999999996</v>
      </c>
      <c r="AD68" s="16">
        <v>0.65680000000000005</v>
      </c>
      <c r="AE68" s="16">
        <v>0.64700000000000002</v>
      </c>
      <c r="AF68" s="16">
        <v>0.63729999999999998</v>
      </c>
      <c r="AG68" s="16">
        <v>0.62780000000000002</v>
      </c>
      <c r="AH68" s="16">
        <v>0.61839999999999995</v>
      </c>
      <c r="AI68" s="16">
        <v>0.60919999999999996</v>
      </c>
      <c r="AJ68" s="16">
        <v>0.60009999999999997</v>
      </c>
      <c r="AK68" s="16">
        <v>0.59109999999999996</v>
      </c>
      <c r="AL68" s="16">
        <v>0.58230000000000004</v>
      </c>
      <c r="AM68" s="16">
        <v>0.5736</v>
      </c>
      <c r="AN68" s="16">
        <v>0.56499999999999995</v>
      </c>
      <c r="AO68" s="16">
        <v>0.55659999999999998</v>
      </c>
      <c r="AP68" s="16">
        <v>0.54830000000000001</v>
      </c>
      <c r="AQ68" s="16">
        <v>0.54010000000000002</v>
      </c>
      <c r="AR68" s="16">
        <v>0.53200000000000003</v>
      </c>
      <c r="AS68" s="16">
        <v>0.52410000000000001</v>
      </c>
      <c r="AT68" s="16">
        <v>0.51619999999999999</v>
      </c>
      <c r="AU68" s="16">
        <v>0.50849999999999995</v>
      </c>
      <c r="AV68" s="16">
        <v>0.50090000000000001</v>
      </c>
      <c r="AW68" s="16">
        <v>0.49340000000000001</v>
      </c>
      <c r="AX68" s="16">
        <v>0.48609999999999998</v>
      </c>
      <c r="AY68" s="16">
        <v>0.4788</v>
      </c>
      <c r="AZ68" s="16">
        <v>0.47160000000000002</v>
      </c>
      <c r="BA68" s="16">
        <v>0.46460000000000001</v>
      </c>
      <c r="BB68" s="16">
        <v>0.4577</v>
      </c>
      <c r="BC68" s="16">
        <v>0.45079999999999998</v>
      </c>
      <c r="BD68" s="16">
        <v>0.44409999999999999</v>
      </c>
      <c r="BE68" s="16">
        <v>0.43740000000000001</v>
      </c>
      <c r="BF68" s="16">
        <v>0.43090000000000001</v>
      </c>
      <c r="BG68" s="16">
        <v>0.42449999999999999</v>
      </c>
      <c r="BH68" s="16">
        <v>0.41810000000000003</v>
      </c>
      <c r="BI68" s="16">
        <v>0.41189999999999999</v>
      </c>
      <c r="BJ68" s="16">
        <v>0.40570000000000001</v>
      </c>
      <c r="BK68" s="16">
        <v>0.39960000000000001</v>
      </c>
      <c r="BL68" s="16">
        <v>0.39360000000000001</v>
      </c>
      <c r="BM68" s="16">
        <v>0.38779999999999998</v>
      </c>
      <c r="BN68" s="16">
        <v>0.38200000000000001</v>
      </c>
      <c r="BO68" s="16">
        <v>0.37630000000000002</v>
      </c>
      <c r="BP68" s="16">
        <v>0.37059999999999998</v>
      </c>
      <c r="BQ68" s="16">
        <v>0.36509999999999998</v>
      </c>
      <c r="BR68" s="16">
        <v>0.35959999999999998</v>
      </c>
      <c r="BS68" s="16">
        <v>0.35420000000000001</v>
      </c>
      <c r="BT68" s="16">
        <v>0.34889999999999999</v>
      </c>
      <c r="BU68" s="16">
        <v>0.34370000000000001</v>
      </c>
      <c r="BV68" s="16">
        <v>0.33860000000000001</v>
      </c>
      <c r="BW68" s="16">
        <v>0.33350000000000002</v>
      </c>
      <c r="BX68" s="16">
        <v>0.32850000000000001</v>
      </c>
      <c r="BY68" s="16">
        <v>0.3236</v>
      </c>
      <c r="BZ68" s="16">
        <v>0.31879999999999997</v>
      </c>
      <c r="CA68" s="16">
        <v>0.314</v>
      </c>
      <c r="CB68" s="16">
        <v>0.30930000000000002</v>
      </c>
      <c r="CC68" s="16">
        <v>0.30470000000000003</v>
      </c>
      <c r="CD68" s="16">
        <v>0.30009999999999998</v>
      </c>
      <c r="CE68" s="16">
        <v>0.29559999999999997</v>
      </c>
      <c r="CF68" s="16">
        <v>0.29120000000000001</v>
      </c>
      <c r="CG68" s="16">
        <v>0.2868</v>
      </c>
      <c r="CH68" s="16">
        <v>0.28249999999999997</v>
      </c>
      <c r="CI68" s="16">
        <v>0.27829999999999999</v>
      </c>
      <c r="CJ68" s="16">
        <v>0.27410000000000001</v>
      </c>
      <c r="CK68" s="16">
        <v>0.27</v>
      </c>
      <c r="CL68" s="16">
        <v>0.26600000000000001</v>
      </c>
      <c r="CM68" s="16">
        <v>0.26200000000000001</v>
      </c>
      <c r="CN68" s="16">
        <v>0.2581</v>
      </c>
      <c r="CO68" s="16">
        <v>0.25419999999999998</v>
      </c>
      <c r="CP68" s="16">
        <v>0.25040000000000001</v>
      </c>
      <c r="CQ68" s="16">
        <v>0.2467</v>
      </c>
      <c r="CR68" s="16">
        <v>0.24299999999999999</v>
      </c>
      <c r="CS68" s="16">
        <v>0.23930000000000001</v>
      </c>
      <c r="CT68" s="16">
        <v>0.23580000000000001</v>
      </c>
      <c r="CU68" s="16">
        <v>0.23219999999999999</v>
      </c>
      <c r="CV68" s="16">
        <v>0.2288</v>
      </c>
      <c r="CW68" s="16">
        <v>0.2253</v>
      </c>
      <c r="CX68" s="16">
        <v>0.222</v>
      </c>
      <c r="CY68" s="16">
        <v>0.222</v>
      </c>
      <c r="CZ68" s="16">
        <v>0.222</v>
      </c>
      <c r="DA68" s="16">
        <v>0.222</v>
      </c>
      <c r="DB68" s="16">
        <v>0.222</v>
      </c>
      <c r="DC68" s="16">
        <v>0.222</v>
      </c>
      <c r="DD68" s="16">
        <v>0.222</v>
      </c>
      <c r="DE68" s="16">
        <v>0.222</v>
      </c>
      <c r="DF68" s="16">
        <v>0.222</v>
      </c>
      <c r="DG68" s="16">
        <v>0.222</v>
      </c>
      <c r="DH68" s="16">
        <v>0.222</v>
      </c>
      <c r="DI68" s="16">
        <v>0.222</v>
      </c>
      <c r="DJ68" s="16">
        <v>0.222</v>
      </c>
      <c r="DK68" s="16">
        <v>0.222</v>
      </c>
      <c r="DL68" s="16">
        <v>0.222</v>
      </c>
      <c r="DM68" s="16">
        <v>0.222</v>
      </c>
      <c r="DN68" s="16">
        <v>0.222</v>
      </c>
      <c r="DO68" s="16">
        <v>0.222</v>
      </c>
      <c r="DP68" s="16">
        <v>0.222</v>
      </c>
      <c r="DQ68" s="16">
        <v>0.222</v>
      </c>
      <c r="DR68" s="16">
        <v>0.222</v>
      </c>
      <c r="DS68" s="16">
        <v>0.222</v>
      </c>
      <c r="DT68" s="16">
        <v>0.222</v>
      </c>
      <c r="DU68" s="16">
        <v>0.222</v>
      </c>
      <c r="DV68" s="16">
        <v>0.222</v>
      </c>
      <c r="DW68" s="16">
        <v>0.222</v>
      </c>
      <c r="DX68" s="16">
        <v>0.222</v>
      </c>
      <c r="DY68" s="16">
        <v>0.222</v>
      </c>
      <c r="DZ68" s="16">
        <v>0.222</v>
      </c>
      <c r="EA68" s="16">
        <v>0.222</v>
      </c>
      <c r="EB68" s="16">
        <v>0.222</v>
      </c>
      <c r="EC68" s="16">
        <v>0.222</v>
      </c>
      <c r="ED68" s="16">
        <v>0.222</v>
      </c>
      <c r="EE68" s="16">
        <v>0.222</v>
      </c>
      <c r="EF68" s="16">
        <v>0.222</v>
      </c>
      <c r="EG68" s="16">
        <v>0.222</v>
      </c>
      <c r="EH68" s="16">
        <v>0.222</v>
      </c>
      <c r="EI68" s="16">
        <v>0.222</v>
      </c>
      <c r="EJ68" s="16">
        <v>0.222</v>
      </c>
      <c r="EK68" s="16">
        <v>0.222</v>
      </c>
      <c r="EL68" s="16">
        <v>0.222</v>
      </c>
      <c r="EM68" s="16">
        <v>0.222</v>
      </c>
      <c r="EN68" s="16">
        <v>0.222</v>
      </c>
      <c r="EO68" s="16">
        <v>0.222</v>
      </c>
      <c r="EP68" s="16">
        <v>0.222</v>
      </c>
      <c r="EQ68" s="16">
        <v>0.222</v>
      </c>
      <c r="ER68" s="16">
        <v>0.222</v>
      </c>
      <c r="ES68" s="16">
        <v>0.222</v>
      </c>
      <c r="ET68" s="16">
        <v>0.222</v>
      </c>
      <c r="EU68" s="16">
        <v>0.222</v>
      </c>
      <c r="EV68" s="16">
        <v>0.222</v>
      </c>
      <c r="EW68" s="16">
        <v>0.222</v>
      </c>
      <c r="EX68" s="16">
        <v>0.222</v>
      </c>
      <c r="EY68" s="16">
        <v>0.222</v>
      </c>
      <c r="EZ68" s="16">
        <v>0.222</v>
      </c>
      <c r="FA68" s="16">
        <v>0.222</v>
      </c>
      <c r="FB68" s="16">
        <v>0.222</v>
      </c>
      <c r="FC68" s="16">
        <v>0.222</v>
      </c>
      <c r="FD68" s="16">
        <v>0.222</v>
      </c>
      <c r="FE68" s="16">
        <v>0.222</v>
      </c>
      <c r="FF68" s="16">
        <v>0.222</v>
      </c>
      <c r="FG68" s="16">
        <v>0.222</v>
      </c>
      <c r="FH68" s="16">
        <v>0.222</v>
      </c>
      <c r="FI68" s="16">
        <v>0.222</v>
      </c>
      <c r="FJ68" s="16">
        <v>0.222</v>
      </c>
      <c r="FK68" s="16">
        <v>0.222</v>
      </c>
      <c r="FL68" s="16">
        <v>0.222</v>
      </c>
      <c r="FM68" s="16">
        <v>0.222</v>
      </c>
      <c r="FN68" s="16">
        <v>0.222</v>
      </c>
      <c r="FO68" s="16">
        <v>0.222</v>
      </c>
      <c r="FP68" s="16">
        <v>0.222</v>
      </c>
      <c r="FQ68" s="16">
        <v>0.222</v>
      </c>
      <c r="FR68" s="16">
        <v>0.222</v>
      </c>
      <c r="FS68" s="16">
        <v>0.222</v>
      </c>
      <c r="FT68" s="16">
        <v>0.222</v>
      </c>
      <c r="FU68" s="16">
        <v>0.222</v>
      </c>
      <c r="FV68" s="16">
        <v>0.222</v>
      </c>
      <c r="FW68" s="16">
        <v>0.222</v>
      </c>
      <c r="FX68" s="16">
        <v>0.222</v>
      </c>
      <c r="FY68" s="16">
        <v>0.222</v>
      </c>
      <c r="FZ68" s="16">
        <v>0.222</v>
      </c>
      <c r="GA68" s="16">
        <v>0.222</v>
      </c>
      <c r="GB68" s="16">
        <v>0.222</v>
      </c>
      <c r="GC68" s="16">
        <v>0.222</v>
      </c>
      <c r="GD68" s="16">
        <v>0.222</v>
      </c>
      <c r="GE68" s="16">
        <v>0.222</v>
      </c>
      <c r="GF68" s="16">
        <v>0.222</v>
      </c>
      <c r="GG68" s="16">
        <v>0.222</v>
      </c>
      <c r="GH68" s="16">
        <v>0.222</v>
      </c>
      <c r="GI68" s="16">
        <v>0.222</v>
      </c>
      <c r="GJ68" s="16">
        <v>0.222</v>
      </c>
      <c r="GK68" s="16">
        <v>0.222</v>
      </c>
      <c r="GL68" s="16">
        <v>0.222</v>
      </c>
      <c r="GM68" s="16">
        <v>0.222</v>
      </c>
      <c r="GN68" s="16">
        <v>0.222</v>
      </c>
      <c r="GO68" s="16">
        <v>0.222</v>
      </c>
      <c r="GP68" s="16">
        <v>0.222</v>
      </c>
      <c r="GQ68" s="16">
        <v>0.222</v>
      </c>
    </row>
    <row r="69" spans="1:199" x14ac:dyDescent="0.2">
      <c r="A69" s="16">
        <v>68</v>
      </c>
      <c r="B69" s="16">
        <v>1</v>
      </c>
      <c r="C69" s="16">
        <v>1</v>
      </c>
      <c r="D69" s="16">
        <v>1</v>
      </c>
      <c r="E69" s="16">
        <v>1</v>
      </c>
      <c r="F69" s="16">
        <v>0.98839999999999995</v>
      </c>
      <c r="G69" s="16">
        <v>1.0744</v>
      </c>
      <c r="H69" s="16">
        <v>1.0612999999999999</v>
      </c>
      <c r="I69" s="16">
        <v>1.0096000000000001</v>
      </c>
      <c r="J69" s="16">
        <v>0.97719999999999996</v>
      </c>
      <c r="K69" s="16">
        <v>0.9446</v>
      </c>
      <c r="L69" s="16">
        <v>0.91190000000000004</v>
      </c>
      <c r="M69" s="16">
        <v>0.89700000000000002</v>
      </c>
      <c r="N69" s="16">
        <v>0.88160000000000005</v>
      </c>
      <c r="O69" s="16">
        <v>0.86570000000000003</v>
      </c>
      <c r="P69" s="16">
        <v>0.84930000000000005</v>
      </c>
      <c r="Q69" s="16">
        <v>0.8327</v>
      </c>
      <c r="R69" s="16">
        <v>0.81610000000000005</v>
      </c>
      <c r="S69" s="16">
        <v>0.79979999999999996</v>
      </c>
      <c r="T69" s="16">
        <v>0.78369999999999995</v>
      </c>
      <c r="U69" s="16">
        <v>0.76849999999999996</v>
      </c>
      <c r="V69" s="16">
        <v>0.75380000000000003</v>
      </c>
      <c r="W69" s="16">
        <v>0.73980000000000001</v>
      </c>
      <c r="X69" s="16">
        <v>0.72650000000000003</v>
      </c>
      <c r="Y69" s="16">
        <v>0.71389999999999998</v>
      </c>
      <c r="Z69" s="16">
        <v>0.70209999999999995</v>
      </c>
      <c r="AA69" s="16">
        <v>0.69099999999999995</v>
      </c>
      <c r="AB69" s="16">
        <v>0.6804</v>
      </c>
      <c r="AC69" s="16">
        <v>0.67010000000000003</v>
      </c>
      <c r="AD69" s="16">
        <v>0.66020000000000001</v>
      </c>
      <c r="AE69" s="16">
        <v>0.65029999999999999</v>
      </c>
      <c r="AF69" s="16">
        <v>0.64059999999999995</v>
      </c>
      <c r="AG69" s="16">
        <v>0.63100000000000001</v>
      </c>
      <c r="AH69" s="16">
        <v>0.62160000000000004</v>
      </c>
      <c r="AI69" s="16">
        <v>0.61240000000000006</v>
      </c>
      <c r="AJ69" s="16">
        <v>0.60319999999999996</v>
      </c>
      <c r="AK69" s="16">
        <v>0.59419999999999995</v>
      </c>
      <c r="AL69" s="16">
        <v>0.58530000000000004</v>
      </c>
      <c r="AM69" s="16">
        <v>0.5766</v>
      </c>
      <c r="AN69" s="16">
        <v>0.56799999999999995</v>
      </c>
      <c r="AO69" s="16">
        <v>0.5595</v>
      </c>
      <c r="AP69" s="16">
        <v>0.55120000000000002</v>
      </c>
      <c r="AQ69" s="16">
        <v>0.54290000000000005</v>
      </c>
      <c r="AR69" s="16">
        <v>0.53480000000000005</v>
      </c>
      <c r="AS69" s="16">
        <v>0.52680000000000005</v>
      </c>
      <c r="AT69" s="16">
        <v>0.51900000000000002</v>
      </c>
      <c r="AU69" s="16">
        <v>0.51119999999999999</v>
      </c>
      <c r="AV69" s="16">
        <v>0.50360000000000005</v>
      </c>
      <c r="AW69" s="16">
        <v>0.49609999999999999</v>
      </c>
      <c r="AX69" s="16">
        <v>0.48870000000000002</v>
      </c>
      <c r="AY69" s="16">
        <v>0.48139999999999999</v>
      </c>
      <c r="AZ69" s="16">
        <v>0.47420000000000001</v>
      </c>
      <c r="BA69" s="16">
        <v>0.46710000000000002</v>
      </c>
      <c r="BB69" s="16">
        <v>0.46010000000000001</v>
      </c>
      <c r="BC69" s="16">
        <v>0.45319999999999999</v>
      </c>
      <c r="BD69" s="16">
        <v>0.44650000000000001</v>
      </c>
      <c r="BE69" s="16">
        <v>0.43980000000000002</v>
      </c>
      <c r="BF69" s="16">
        <v>0.43319999999999997</v>
      </c>
      <c r="BG69" s="16">
        <v>0.42670000000000002</v>
      </c>
      <c r="BH69" s="16">
        <v>0.4204</v>
      </c>
      <c r="BI69" s="16">
        <v>0.41410000000000002</v>
      </c>
      <c r="BJ69" s="16">
        <v>0.40789999999999998</v>
      </c>
      <c r="BK69" s="16">
        <v>0.40179999999999999</v>
      </c>
      <c r="BL69" s="16">
        <v>0.39579999999999999</v>
      </c>
      <c r="BM69" s="16">
        <v>0.38990000000000002</v>
      </c>
      <c r="BN69" s="16">
        <v>0.38400000000000001</v>
      </c>
      <c r="BO69" s="16">
        <v>0.37830000000000003</v>
      </c>
      <c r="BP69" s="16">
        <v>0.37259999999999999</v>
      </c>
      <c r="BQ69" s="16">
        <v>0.36709999999999998</v>
      </c>
      <c r="BR69" s="16">
        <v>0.36159999999999998</v>
      </c>
      <c r="BS69" s="16">
        <v>0.35620000000000002</v>
      </c>
      <c r="BT69" s="16">
        <v>0.3508</v>
      </c>
      <c r="BU69" s="16">
        <v>0.34560000000000002</v>
      </c>
      <c r="BV69" s="16">
        <v>0.34039999999999998</v>
      </c>
      <c r="BW69" s="16">
        <v>0.33529999999999999</v>
      </c>
      <c r="BX69" s="16">
        <v>0.33029999999999998</v>
      </c>
      <c r="BY69" s="16">
        <v>0.32540000000000002</v>
      </c>
      <c r="BZ69" s="16">
        <v>0.32050000000000001</v>
      </c>
      <c r="CA69" s="16">
        <v>0.31569999999999998</v>
      </c>
      <c r="CB69" s="16">
        <v>0.311</v>
      </c>
      <c r="CC69" s="16">
        <v>0.30630000000000002</v>
      </c>
      <c r="CD69" s="16">
        <v>0.30180000000000001</v>
      </c>
      <c r="CE69" s="16">
        <v>0.29720000000000002</v>
      </c>
      <c r="CF69" s="16">
        <v>0.2928</v>
      </c>
      <c r="CG69" s="16">
        <v>0.28839999999999999</v>
      </c>
      <c r="CH69" s="16">
        <v>0.28410000000000002</v>
      </c>
      <c r="CI69" s="16">
        <v>0.27979999999999999</v>
      </c>
      <c r="CJ69" s="16">
        <v>0.2757</v>
      </c>
      <c r="CK69" s="16">
        <v>0.27150000000000002</v>
      </c>
      <c r="CL69" s="16">
        <v>0.26750000000000002</v>
      </c>
      <c r="CM69" s="16">
        <v>0.26350000000000001</v>
      </c>
      <c r="CN69" s="16">
        <v>0.25950000000000001</v>
      </c>
      <c r="CO69" s="16">
        <v>0.25559999999999999</v>
      </c>
      <c r="CP69" s="16">
        <v>0.25180000000000002</v>
      </c>
      <c r="CQ69" s="16">
        <v>0.248</v>
      </c>
      <c r="CR69" s="16">
        <v>0.24429999999999999</v>
      </c>
      <c r="CS69" s="16">
        <v>0.2407</v>
      </c>
      <c r="CT69" s="16">
        <v>0.23710000000000001</v>
      </c>
      <c r="CU69" s="16">
        <v>0.23350000000000001</v>
      </c>
      <c r="CV69" s="16">
        <v>0.23</v>
      </c>
      <c r="CW69" s="16">
        <v>0.2266</v>
      </c>
      <c r="CX69" s="16">
        <v>0.22320000000000001</v>
      </c>
      <c r="CY69" s="16">
        <v>0.22320000000000001</v>
      </c>
      <c r="CZ69" s="16">
        <v>0.22320000000000001</v>
      </c>
      <c r="DA69" s="16">
        <v>0.22320000000000001</v>
      </c>
      <c r="DB69" s="16">
        <v>0.22320000000000001</v>
      </c>
      <c r="DC69" s="16">
        <v>0.22320000000000001</v>
      </c>
      <c r="DD69" s="16">
        <v>0.22320000000000001</v>
      </c>
      <c r="DE69" s="16">
        <v>0.22320000000000001</v>
      </c>
      <c r="DF69" s="16">
        <v>0.22320000000000001</v>
      </c>
      <c r="DG69" s="16">
        <v>0.22320000000000001</v>
      </c>
      <c r="DH69" s="16">
        <v>0.22320000000000001</v>
      </c>
      <c r="DI69" s="16">
        <v>0.22320000000000001</v>
      </c>
      <c r="DJ69" s="16">
        <v>0.22320000000000001</v>
      </c>
      <c r="DK69" s="16">
        <v>0.22320000000000001</v>
      </c>
      <c r="DL69" s="16">
        <v>0.22320000000000001</v>
      </c>
      <c r="DM69" s="16">
        <v>0.22320000000000001</v>
      </c>
      <c r="DN69" s="16">
        <v>0.22320000000000001</v>
      </c>
      <c r="DO69" s="16">
        <v>0.22320000000000001</v>
      </c>
      <c r="DP69" s="16">
        <v>0.22320000000000001</v>
      </c>
      <c r="DQ69" s="16">
        <v>0.22320000000000001</v>
      </c>
      <c r="DR69" s="16">
        <v>0.22320000000000001</v>
      </c>
      <c r="DS69" s="16">
        <v>0.22320000000000001</v>
      </c>
      <c r="DT69" s="16">
        <v>0.22320000000000001</v>
      </c>
      <c r="DU69" s="16">
        <v>0.22320000000000001</v>
      </c>
      <c r="DV69" s="16">
        <v>0.22320000000000001</v>
      </c>
      <c r="DW69" s="16">
        <v>0.22320000000000001</v>
      </c>
      <c r="DX69" s="16">
        <v>0.22320000000000001</v>
      </c>
      <c r="DY69" s="16">
        <v>0.22320000000000001</v>
      </c>
      <c r="DZ69" s="16">
        <v>0.22320000000000001</v>
      </c>
      <c r="EA69" s="16">
        <v>0.22320000000000001</v>
      </c>
      <c r="EB69" s="16">
        <v>0.22320000000000001</v>
      </c>
      <c r="EC69" s="16">
        <v>0.22320000000000001</v>
      </c>
      <c r="ED69" s="16">
        <v>0.22320000000000001</v>
      </c>
      <c r="EE69" s="16">
        <v>0.22320000000000001</v>
      </c>
      <c r="EF69" s="16">
        <v>0.22320000000000001</v>
      </c>
      <c r="EG69" s="16">
        <v>0.22320000000000001</v>
      </c>
      <c r="EH69" s="16">
        <v>0.22320000000000001</v>
      </c>
      <c r="EI69" s="16">
        <v>0.22320000000000001</v>
      </c>
      <c r="EJ69" s="16">
        <v>0.22320000000000001</v>
      </c>
      <c r="EK69" s="16">
        <v>0.22320000000000001</v>
      </c>
      <c r="EL69" s="16">
        <v>0.22320000000000001</v>
      </c>
      <c r="EM69" s="16">
        <v>0.22320000000000001</v>
      </c>
      <c r="EN69" s="16">
        <v>0.22320000000000001</v>
      </c>
      <c r="EO69" s="16">
        <v>0.22320000000000001</v>
      </c>
      <c r="EP69" s="16">
        <v>0.22320000000000001</v>
      </c>
      <c r="EQ69" s="16">
        <v>0.22320000000000001</v>
      </c>
      <c r="ER69" s="16">
        <v>0.22320000000000001</v>
      </c>
      <c r="ES69" s="16">
        <v>0.22320000000000001</v>
      </c>
      <c r="ET69" s="16">
        <v>0.22320000000000001</v>
      </c>
      <c r="EU69" s="16">
        <v>0.22320000000000001</v>
      </c>
      <c r="EV69" s="16">
        <v>0.22320000000000001</v>
      </c>
      <c r="EW69" s="16">
        <v>0.22320000000000001</v>
      </c>
      <c r="EX69" s="16">
        <v>0.22320000000000001</v>
      </c>
      <c r="EY69" s="16">
        <v>0.22320000000000001</v>
      </c>
      <c r="EZ69" s="16">
        <v>0.22320000000000001</v>
      </c>
      <c r="FA69" s="16">
        <v>0.22320000000000001</v>
      </c>
      <c r="FB69" s="16">
        <v>0.22320000000000001</v>
      </c>
      <c r="FC69" s="16">
        <v>0.22320000000000001</v>
      </c>
      <c r="FD69" s="16">
        <v>0.22320000000000001</v>
      </c>
      <c r="FE69" s="16">
        <v>0.22320000000000001</v>
      </c>
      <c r="FF69" s="16">
        <v>0.22320000000000001</v>
      </c>
      <c r="FG69" s="16">
        <v>0.22320000000000001</v>
      </c>
      <c r="FH69" s="16">
        <v>0.22320000000000001</v>
      </c>
      <c r="FI69" s="16">
        <v>0.22320000000000001</v>
      </c>
      <c r="FJ69" s="16">
        <v>0.22320000000000001</v>
      </c>
      <c r="FK69" s="16">
        <v>0.22320000000000001</v>
      </c>
      <c r="FL69" s="16">
        <v>0.22320000000000001</v>
      </c>
      <c r="FM69" s="16">
        <v>0.22320000000000001</v>
      </c>
      <c r="FN69" s="16">
        <v>0.22320000000000001</v>
      </c>
      <c r="FO69" s="16">
        <v>0.22320000000000001</v>
      </c>
      <c r="FP69" s="16">
        <v>0.22320000000000001</v>
      </c>
      <c r="FQ69" s="16">
        <v>0.22320000000000001</v>
      </c>
      <c r="FR69" s="16">
        <v>0.22320000000000001</v>
      </c>
      <c r="FS69" s="16">
        <v>0.22320000000000001</v>
      </c>
      <c r="FT69" s="16">
        <v>0.22320000000000001</v>
      </c>
      <c r="FU69" s="16">
        <v>0.22320000000000001</v>
      </c>
      <c r="FV69" s="16">
        <v>0.22320000000000001</v>
      </c>
      <c r="FW69" s="16">
        <v>0.22320000000000001</v>
      </c>
      <c r="FX69" s="16">
        <v>0.22320000000000001</v>
      </c>
      <c r="FY69" s="16">
        <v>0.22320000000000001</v>
      </c>
      <c r="FZ69" s="16">
        <v>0.22320000000000001</v>
      </c>
      <c r="GA69" s="16">
        <v>0.22320000000000001</v>
      </c>
      <c r="GB69" s="16">
        <v>0.22320000000000001</v>
      </c>
      <c r="GC69" s="16">
        <v>0.22320000000000001</v>
      </c>
      <c r="GD69" s="16">
        <v>0.22320000000000001</v>
      </c>
      <c r="GE69" s="16">
        <v>0.22320000000000001</v>
      </c>
      <c r="GF69" s="16">
        <v>0.22320000000000001</v>
      </c>
      <c r="GG69" s="16">
        <v>0.22320000000000001</v>
      </c>
      <c r="GH69" s="16">
        <v>0.22320000000000001</v>
      </c>
      <c r="GI69" s="16">
        <v>0.22320000000000001</v>
      </c>
      <c r="GJ69" s="16">
        <v>0.22320000000000001</v>
      </c>
      <c r="GK69" s="16">
        <v>0.22320000000000001</v>
      </c>
      <c r="GL69" s="16">
        <v>0.22320000000000001</v>
      </c>
      <c r="GM69" s="16">
        <v>0.22320000000000001</v>
      </c>
      <c r="GN69" s="16">
        <v>0.22320000000000001</v>
      </c>
      <c r="GO69" s="16">
        <v>0.22320000000000001</v>
      </c>
      <c r="GP69" s="16">
        <v>0.22320000000000001</v>
      </c>
      <c r="GQ69" s="16">
        <v>0.22320000000000001</v>
      </c>
    </row>
    <row r="70" spans="1:199" x14ac:dyDescent="0.2">
      <c r="A70" s="16">
        <v>69</v>
      </c>
      <c r="B70" s="16">
        <v>1</v>
      </c>
      <c r="C70" s="16">
        <v>1</v>
      </c>
      <c r="D70" s="16">
        <v>1</v>
      </c>
      <c r="E70" s="16">
        <v>1</v>
      </c>
      <c r="F70" s="16">
        <v>0.98799999999999999</v>
      </c>
      <c r="G70" s="16">
        <v>1.0738000000000001</v>
      </c>
      <c r="H70" s="16">
        <v>1.0608</v>
      </c>
      <c r="I70" s="16">
        <v>1.0094000000000001</v>
      </c>
      <c r="J70" s="16">
        <v>0.97729999999999995</v>
      </c>
      <c r="K70" s="16">
        <v>0.94510000000000005</v>
      </c>
      <c r="L70" s="16">
        <v>0.91290000000000004</v>
      </c>
      <c r="M70" s="16">
        <v>0.89859999999999995</v>
      </c>
      <c r="N70" s="16">
        <v>0.88370000000000004</v>
      </c>
      <c r="O70" s="16">
        <v>0.86819999999999997</v>
      </c>
      <c r="P70" s="16">
        <v>0.85229999999999995</v>
      </c>
      <c r="Q70" s="16">
        <v>0.83599999999999997</v>
      </c>
      <c r="R70" s="16">
        <v>0.8196</v>
      </c>
      <c r="S70" s="16">
        <v>0.80330000000000001</v>
      </c>
      <c r="T70" s="16">
        <v>0.78720000000000001</v>
      </c>
      <c r="U70" s="16">
        <v>0.77190000000000003</v>
      </c>
      <c r="V70" s="16">
        <v>0.7571</v>
      </c>
      <c r="W70" s="16">
        <v>0.74299999999999999</v>
      </c>
      <c r="X70" s="16">
        <v>0.72970000000000002</v>
      </c>
      <c r="Y70" s="16">
        <v>0.71709999999999996</v>
      </c>
      <c r="Z70" s="16">
        <v>0.70530000000000004</v>
      </c>
      <c r="AA70" s="16">
        <v>0.69410000000000005</v>
      </c>
      <c r="AB70" s="16">
        <v>0.68340000000000001</v>
      </c>
      <c r="AC70" s="16">
        <v>0.67320000000000002</v>
      </c>
      <c r="AD70" s="16">
        <v>0.66310000000000002</v>
      </c>
      <c r="AE70" s="16">
        <v>0.6532</v>
      </c>
      <c r="AF70" s="16">
        <v>0.64349999999999996</v>
      </c>
      <c r="AG70" s="16">
        <v>0.63390000000000002</v>
      </c>
      <c r="AH70" s="16">
        <v>0.62450000000000006</v>
      </c>
      <c r="AI70" s="16">
        <v>0.61509999999999998</v>
      </c>
      <c r="AJ70" s="16">
        <v>0.60599999999999998</v>
      </c>
      <c r="AK70" s="16">
        <v>0.59689999999999999</v>
      </c>
      <c r="AL70" s="16">
        <v>0.58799999999999997</v>
      </c>
      <c r="AM70" s="16">
        <v>0.57930000000000004</v>
      </c>
      <c r="AN70" s="16">
        <v>0.5706</v>
      </c>
      <c r="AO70" s="16">
        <v>0.56210000000000004</v>
      </c>
      <c r="AP70" s="16">
        <v>0.55369999999999997</v>
      </c>
      <c r="AQ70" s="16">
        <v>0.5454</v>
      </c>
      <c r="AR70" s="16">
        <v>0.5373</v>
      </c>
      <c r="AS70" s="16">
        <v>0.52929999999999999</v>
      </c>
      <c r="AT70" s="16">
        <v>0.52139999999999997</v>
      </c>
      <c r="AU70" s="16">
        <v>0.51359999999999995</v>
      </c>
      <c r="AV70" s="16">
        <v>0.50590000000000002</v>
      </c>
      <c r="AW70" s="16">
        <v>0.49840000000000001</v>
      </c>
      <c r="AX70" s="16">
        <v>0.4909</v>
      </c>
      <c r="AY70" s="16">
        <v>0.48359999999999997</v>
      </c>
      <c r="AZ70" s="16">
        <v>0.47639999999999999</v>
      </c>
      <c r="BA70" s="16">
        <v>0.46929999999999999</v>
      </c>
      <c r="BB70" s="16">
        <v>0.46229999999999999</v>
      </c>
      <c r="BC70" s="16">
        <v>0.45540000000000003</v>
      </c>
      <c r="BD70" s="16">
        <v>0.4486</v>
      </c>
      <c r="BE70" s="16">
        <v>0.44190000000000002</v>
      </c>
      <c r="BF70" s="16">
        <v>0.43530000000000002</v>
      </c>
      <c r="BG70" s="16">
        <v>0.42880000000000001</v>
      </c>
      <c r="BH70" s="16">
        <v>0.4224</v>
      </c>
      <c r="BI70" s="16">
        <v>0.41599999999999998</v>
      </c>
      <c r="BJ70" s="16">
        <v>0.4098</v>
      </c>
      <c r="BK70" s="16">
        <v>0.4037</v>
      </c>
      <c r="BL70" s="16">
        <v>0.3977</v>
      </c>
      <c r="BM70" s="16">
        <v>0.39169999999999999</v>
      </c>
      <c r="BN70" s="16">
        <v>0.38590000000000002</v>
      </c>
      <c r="BO70" s="16">
        <v>0.38009999999999999</v>
      </c>
      <c r="BP70" s="16">
        <v>0.37440000000000001</v>
      </c>
      <c r="BQ70" s="16">
        <v>0.36880000000000002</v>
      </c>
      <c r="BR70" s="16">
        <v>0.36330000000000001</v>
      </c>
      <c r="BS70" s="16">
        <v>0.3579</v>
      </c>
      <c r="BT70" s="16">
        <v>0.35249999999999998</v>
      </c>
      <c r="BU70" s="16">
        <v>0.3473</v>
      </c>
      <c r="BV70" s="16">
        <v>0.34210000000000002</v>
      </c>
      <c r="BW70" s="16">
        <v>0.33700000000000002</v>
      </c>
      <c r="BX70" s="16">
        <v>0.33189999999999997</v>
      </c>
      <c r="BY70" s="16">
        <v>0.32700000000000001</v>
      </c>
      <c r="BZ70" s="16">
        <v>0.3221</v>
      </c>
      <c r="CA70" s="16">
        <v>0.31719999999999998</v>
      </c>
      <c r="CB70" s="16">
        <v>0.3125</v>
      </c>
      <c r="CC70" s="16">
        <v>0.30780000000000002</v>
      </c>
      <c r="CD70" s="16">
        <v>0.30320000000000003</v>
      </c>
      <c r="CE70" s="16">
        <v>0.29870000000000002</v>
      </c>
      <c r="CF70" s="16">
        <v>0.29420000000000002</v>
      </c>
      <c r="CG70" s="16">
        <v>0.2898</v>
      </c>
      <c r="CH70" s="16">
        <v>0.28549999999999998</v>
      </c>
      <c r="CI70" s="16">
        <v>0.28120000000000001</v>
      </c>
      <c r="CJ70" s="16">
        <v>0.27700000000000002</v>
      </c>
      <c r="CK70" s="16">
        <v>0.27289999999999998</v>
      </c>
      <c r="CL70" s="16">
        <v>0.26879999999999998</v>
      </c>
      <c r="CM70" s="16">
        <v>0.26479999999999998</v>
      </c>
      <c r="CN70" s="16">
        <v>0.26079999999999998</v>
      </c>
      <c r="CO70" s="16">
        <v>0.25690000000000002</v>
      </c>
      <c r="CP70" s="16">
        <v>0.25309999999999999</v>
      </c>
      <c r="CQ70" s="16">
        <v>0.24929999999999999</v>
      </c>
      <c r="CR70" s="16">
        <v>0.2455</v>
      </c>
      <c r="CS70" s="16">
        <v>0.2419</v>
      </c>
      <c r="CT70" s="16">
        <v>0.2382</v>
      </c>
      <c r="CU70" s="16">
        <v>0.23469999999999999</v>
      </c>
      <c r="CV70" s="16">
        <v>0.23119999999999999</v>
      </c>
      <c r="CW70" s="16">
        <v>0.22770000000000001</v>
      </c>
      <c r="CX70" s="16">
        <v>0.2243</v>
      </c>
      <c r="CY70" s="16">
        <v>0.2243</v>
      </c>
      <c r="CZ70" s="16">
        <v>0.2243</v>
      </c>
      <c r="DA70" s="16">
        <v>0.2243</v>
      </c>
      <c r="DB70" s="16">
        <v>0.2243</v>
      </c>
      <c r="DC70" s="16">
        <v>0.2243</v>
      </c>
      <c r="DD70" s="16">
        <v>0.2243</v>
      </c>
      <c r="DE70" s="16">
        <v>0.2243</v>
      </c>
      <c r="DF70" s="16">
        <v>0.2243</v>
      </c>
      <c r="DG70" s="16">
        <v>0.2243</v>
      </c>
      <c r="DH70" s="16">
        <v>0.2243</v>
      </c>
      <c r="DI70" s="16">
        <v>0.2243</v>
      </c>
      <c r="DJ70" s="16">
        <v>0.2243</v>
      </c>
      <c r="DK70" s="16">
        <v>0.2243</v>
      </c>
      <c r="DL70" s="16">
        <v>0.2243</v>
      </c>
      <c r="DM70" s="16">
        <v>0.2243</v>
      </c>
      <c r="DN70" s="16">
        <v>0.2243</v>
      </c>
      <c r="DO70" s="16">
        <v>0.2243</v>
      </c>
      <c r="DP70" s="16">
        <v>0.2243</v>
      </c>
      <c r="DQ70" s="16">
        <v>0.2243</v>
      </c>
      <c r="DR70" s="16">
        <v>0.2243</v>
      </c>
      <c r="DS70" s="16">
        <v>0.2243</v>
      </c>
      <c r="DT70" s="16">
        <v>0.2243</v>
      </c>
      <c r="DU70" s="16">
        <v>0.2243</v>
      </c>
      <c r="DV70" s="16">
        <v>0.2243</v>
      </c>
      <c r="DW70" s="16">
        <v>0.2243</v>
      </c>
      <c r="DX70" s="16">
        <v>0.2243</v>
      </c>
      <c r="DY70" s="16">
        <v>0.2243</v>
      </c>
      <c r="DZ70" s="16">
        <v>0.2243</v>
      </c>
      <c r="EA70" s="16">
        <v>0.2243</v>
      </c>
      <c r="EB70" s="16">
        <v>0.2243</v>
      </c>
      <c r="EC70" s="16">
        <v>0.2243</v>
      </c>
      <c r="ED70" s="16">
        <v>0.2243</v>
      </c>
      <c r="EE70" s="16">
        <v>0.2243</v>
      </c>
      <c r="EF70" s="16">
        <v>0.2243</v>
      </c>
      <c r="EG70" s="16">
        <v>0.2243</v>
      </c>
      <c r="EH70" s="16">
        <v>0.2243</v>
      </c>
      <c r="EI70" s="16">
        <v>0.2243</v>
      </c>
      <c r="EJ70" s="16">
        <v>0.2243</v>
      </c>
      <c r="EK70" s="16">
        <v>0.2243</v>
      </c>
      <c r="EL70" s="16">
        <v>0.2243</v>
      </c>
      <c r="EM70" s="16">
        <v>0.2243</v>
      </c>
      <c r="EN70" s="16">
        <v>0.2243</v>
      </c>
      <c r="EO70" s="16">
        <v>0.2243</v>
      </c>
      <c r="EP70" s="16">
        <v>0.2243</v>
      </c>
      <c r="EQ70" s="16">
        <v>0.2243</v>
      </c>
      <c r="ER70" s="16">
        <v>0.2243</v>
      </c>
      <c r="ES70" s="16">
        <v>0.2243</v>
      </c>
      <c r="ET70" s="16">
        <v>0.2243</v>
      </c>
      <c r="EU70" s="16">
        <v>0.2243</v>
      </c>
      <c r="EV70" s="16">
        <v>0.2243</v>
      </c>
      <c r="EW70" s="16">
        <v>0.2243</v>
      </c>
      <c r="EX70" s="16">
        <v>0.2243</v>
      </c>
      <c r="EY70" s="16">
        <v>0.2243</v>
      </c>
      <c r="EZ70" s="16">
        <v>0.2243</v>
      </c>
      <c r="FA70" s="16">
        <v>0.2243</v>
      </c>
      <c r="FB70" s="16">
        <v>0.2243</v>
      </c>
      <c r="FC70" s="16">
        <v>0.2243</v>
      </c>
      <c r="FD70" s="16">
        <v>0.2243</v>
      </c>
      <c r="FE70" s="16">
        <v>0.2243</v>
      </c>
      <c r="FF70" s="16">
        <v>0.2243</v>
      </c>
      <c r="FG70" s="16">
        <v>0.2243</v>
      </c>
      <c r="FH70" s="16">
        <v>0.2243</v>
      </c>
      <c r="FI70" s="16">
        <v>0.2243</v>
      </c>
      <c r="FJ70" s="16">
        <v>0.2243</v>
      </c>
      <c r="FK70" s="16">
        <v>0.2243</v>
      </c>
      <c r="FL70" s="16">
        <v>0.2243</v>
      </c>
      <c r="FM70" s="16">
        <v>0.2243</v>
      </c>
      <c r="FN70" s="16">
        <v>0.2243</v>
      </c>
      <c r="FO70" s="16">
        <v>0.2243</v>
      </c>
      <c r="FP70" s="16">
        <v>0.2243</v>
      </c>
      <c r="FQ70" s="16">
        <v>0.2243</v>
      </c>
      <c r="FR70" s="16">
        <v>0.2243</v>
      </c>
      <c r="FS70" s="16">
        <v>0.2243</v>
      </c>
      <c r="FT70" s="16">
        <v>0.2243</v>
      </c>
      <c r="FU70" s="16">
        <v>0.2243</v>
      </c>
      <c r="FV70" s="16">
        <v>0.2243</v>
      </c>
      <c r="FW70" s="16">
        <v>0.2243</v>
      </c>
      <c r="FX70" s="16">
        <v>0.2243</v>
      </c>
      <c r="FY70" s="16">
        <v>0.2243</v>
      </c>
      <c r="FZ70" s="16">
        <v>0.2243</v>
      </c>
      <c r="GA70" s="16">
        <v>0.2243</v>
      </c>
      <c r="GB70" s="16">
        <v>0.2243</v>
      </c>
      <c r="GC70" s="16">
        <v>0.2243</v>
      </c>
      <c r="GD70" s="16">
        <v>0.2243</v>
      </c>
      <c r="GE70" s="16">
        <v>0.2243</v>
      </c>
      <c r="GF70" s="16">
        <v>0.2243</v>
      </c>
      <c r="GG70" s="16">
        <v>0.2243</v>
      </c>
      <c r="GH70" s="16">
        <v>0.2243</v>
      </c>
      <c r="GI70" s="16">
        <v>0.2243</v>
      </c>
      <c r="GJ70" s="16">
        <v>0.2243</v>
      </c>
      <c r="GK70" s="16">
        <v>0.2243</v>
      </c>
      <c r="GL70" s="16">
        <v>0.2243</v>
      </c>
      <c r="GM70" s="16">
        <v>0.2243</v>
      </c>
      <c r="GN70" s="16">
        <v>0.2243</v>
      </c>
      <c r="GO70" s="16">
        <v>0.2243</v>
      </c>
      <c r="GP70" s="16">
        <v>0.2243</v>
      </c>
      <c r="GQ70" s="16">
        <v>0.2243</v>
      </c>
    </row>
    <row r="71" spans="1:199" x14ac:dyDescent="0.2">
      <c r="A71" s="16">
        <v>70</v>
      </c>
      <c r="B71" s="16">
        <v>1</v>
      </c>
      <c r="C71" s="16">
        <v>1</v>
      </c>
      <c r="D71" s="16">
        <v>1</v>
      </c>
      <c r="E71" s="16">
        <v>1</v>
      </c>
      <c r="F71" s="16">
        <v>0.98750000000000004</v>
      </c>
      <c r="G71" s="16">
        <v>1.073</v>
      </c>
      <c r="H71" s="16">
        <v>1.0598000000000001</v>
      </c>
      <c r="I71" s="16">
        <v>1.0085</v>
      </c>
      <c r="J71" s="16">
        <v>0.97670000000000001</v>
      </c>
      <c r="K71" s="16">
        <v>0.94489999999999996</v>
      </c>
      <c r="L71" s="16">
        <v>0.91310000000000002</v>
      </c>
      <c r="M71" s="16">
        <v>0.89929999999999999</v>
      </c>
      <c r="N71" s="16">
        <v>0.88480000000000003</v>
      </c>
      <c r="O71" s="16">
        <v>0.86990000000000001</v>
      </c>
      <c r="P71" s="16">
        <v>0.85440000000000005</v>
      </c>
      <c r="Q71" s="16">
        <v>0.83850000000000002</v>
      </c>
      <c r="R71" s="16">
        <v>0.82230000000000003</v>
      </c>
      <c r="S71" s="16">
        <v>0.80610000000000004</v>
      </c>
      <c r="T71" s="16">
        <v>0.79</v>
      </c>
      <c r="U71" s="16">
        <v>0.77459999999999996</v>
      </c>
      <c r="V71" s="16">
        <v>0.75980000000000003</v>
      </c>
      <c r="W71" s="16">
        <v>0.74570000000000003</v>
      </c>
      <c r="X71" s="16">
        <v>0.73229999999999995</v>
      </c>
      <c r="Y71" s="16">
        <v>0.71970000000000001</v>
      </c>
      <c r="Z71" s="16">
        <v>0.70789999999999997</v>
      </c>
      <c r="AA71" s="16">
        <v>0.6966</v>
      </c>
      <c r="AB71" s="16">
        <v>0.68589999999999995</v>
      </c>
      <c r="AC71" s="16">
        <v>0.67559999999999998</v>
      </c>
      <c r="AD71" s="16">
        <v>0.66559999999999997</v>
      </c>
      <c r="AE71" s="16">
        <v>0.65569999999999995</v>
      </c>
      <c r="AF71" s="16">
        <v>0.64590000000000003</v>
      </c>
      <c r="AG71" s="16">
        <v>0.63629999999999998</v>
      </c>
      <c r="AH71" s="16">
        <v>0.62680000000000002</v>
      </c>
      <c r="AI71" s="16">
        <v>0.61750000000000005</v>
      </c>
      <c r="AJ71" s="16">
        <v>0.60819999999999996</v>
      </c>
      <c r="AK71" s="16">
        <v>0.59919999999999995</v>
      </c>
      <c r="AL71" s="16">
        <v>0.59030000000000005</v>
      </c>
      <c r="AM71" s="16">
        <v>0.58150000000000002</v>
      </c>
      <c r="AN71" s="16">
        <v>0.57279999999999998</v>
      </c>
      <c r="AO71" s="16">
        <v>0.56420000000000003</v>
      </c>
      <c r="AP71" s="16">
        <v>0.55579999999999996</v>
      </c>
      <c r="AQ71" s="16">
        <v>0.54749999999999999</v>
      </c>
      <c r="AR71" s="16">
        <v>0.53939999999999999</v>
      </c>
      <c r="AS71" s="16">
        <v>0.53129999999999999</v>
      </c>
      <c r="AT71" s="16">
        <v>0.52339999999999998</v>
      </c>
      <c r="AU71" s="16">
        <v>0.51559999999999995</v>
      </c>
      <c r="AV71" s="16">
        <v>0.50790000000000002</v>
      </c>
      <c r="AW71" s="16">
        <v>0.50029999999999997</v>
      </c>
      <c r="AX71" s="16">
        <v>0.49280000000000002</v>
      </c>
      <c r="AY71" s="16">
        <v>0.48549999999999999</v>
      </c>
      <c r="AZ71" s="16">
        <v>0.47820000000000001</v>
      </c>
      <c r="BA71" s="16">
        <v>0.47110000000000002</v>
      </c>
      <c r="BB71" s="16">
        <v>0.46410000000000001</v>
      </c>
      <c r="BC71" s="16">
        <v>0.45710000000000001</v>
      </c>
      <c r="BD71" s="16">
        <v>0.45029999999999998</v>
      </c>
      <c r="BE71" s="16">
        <v>0.44359999999999999</v>
      </c>
      <c r="BF71" s="16">
        <v>0.437</v>
      </c>
      <c r="BG71" s="16">
        <v>0.43049999999999999</v>
      </c>
      <c r="BH71" s="16">
        <v>0.42399999999999999</v>
      </c>
      <c r="BI71" s="16">
        <v>0.41770000000000002</v>
      </c>
      <c r="BJ71" s="16">
        <v>0.41149999999999998</v>
      </c>
      <c r="BK71" s="16">
        <v>0.40529999999999999</v>
      </c>
      <c r="BL71" s="16">
        <v>0.39929999999999999</v>
      </c>
      <c r="BM71" s="16">
        <v>0.39329999999999998</v>
      </c>
      <c r="BN71" s="16">
        <v>0.38740000000000002</v>
      </c>
      <c r="BO71" s="16">
        <v>0.38159999999999999</v>
      </c>
      <c r="BP71" s="16">
        <v>0.37590000000000001</v>
      </c>
      <c r="BQ71" s="16">
        <v>0.37030000000000002</v>
      </c>
      <c r="BR71" s="16">
        <v>0.36480000000000001</v>
      </c>
      <c r="BS71" s="16">
        <v>0.35930000000000001</v>
      </c>
      <c r="BT71" s="16">
        <v>0.35399999999999998</v>
      </c>
      <c r="BU71" s="16">
        <v>0.34870000000000001</v>
      </c>
      <c r="BV71" s="16">
        <v>0.34339999999999998</v>
      </c>
      <c r="BW71" s="16">
        <v>0.33829999999999999</v>
      </c>
      <c r="BX71" s="16">
        <v>0.33329999999999999</v>
      </c>
      <c r="BY71" s="16">
        <v>0.32829999999999998</v>
      </c>
      <c r="BZ71" s="16">
        <v>0.32340000000000002</v>
      </c>
      <c r="CA71" s="16">
        <v>0.31850000000000001</v>
      </c>
      <c r="CB71" s="16">
        <v>0.31380000000000002</v>
      </c>
      <c r="CC71" s="16">
        <v>0.30909999999999999</v>
      </c>
      <c r="CD71" s="16">
        <v>0.30449999999999999</v>
      </c>
      <c r="CE71" s="16">
        <v>0.2999</v>
      </c>
      <c r="CF71" s="16">
        <v>0.2954</v>
      </c>
      <c r="CG71" s="16">
        <v>0.29099999999999998</v>
      </c>
      <c r="CH71" s="16">
        <v>0.28670000000000001</v>
      </c>
      <c r="CI71" s="16">
        <v>0.28239999999999998</v>
      </c>
      <c r="CJ71" s="16">
        <v>0.27810000000000001</v>
      </c>
      <c r="CK71" s="16">
        <v>0.27400000000000002</v>
      </c>
      <c r="CL71" s="16">
        <v>0.26989999999999997</v>
      </c>
      <c r="CM71" s="16">
        <v>0.26579999999999998</v>
      </c>
      <c r="CN71" s="16">
        <v>0.26190000000000002</v>
      </c>
      <c r="CO71" s="16">
        <v>0.25800000000000001</v>
      </c>
      <c r="CP71" s="16">
        <v>0.25409999999999999</v>
      </c>
      <c r="CQ71" s="16">
        <v>0.25030000000000002</v>
      </c>
      <c r="CR71" s="16">
        <v>0.2465</v>
      </c>
      <c r="CS71" s="16">
        <v>0.2429</v>
      </c>
      <c r="CT71" s="16">
        <v>0.2392</v>
      </c>
      <c r="CU71" s="16">
        <v>0.2356</v>
      </c>
      <c r="CV71" s="16">
        <v>0.2321</v>
      </c>
      <c r="CW71" s="16">
        <v>0.2286</v>
      </c>
      <c r="CX71" s="16">
        <v>0.22520000000000001</v>
      </c>
      <c r="CY71" s="16">
        <v>0.22520000000000001</v>
      </c>
      <c r="CZ71" s="16">
        <v>0.22520000000000001</v>
      </c>
      <c r="DA71" s="16">
        <v>0.22520000000000001</v>
      </c>
      <c r="DB71" s="16">
        <v>0.22520000000000001</v>
      </c>
      <c r="DC71" s="16">
        <v>0.22520000000000001</v>
      </c>
      <c r="DD71" s="16">
        <v>0.22520000000000001</v>
      </c>
      <c r="DE71" s="16">
        <v>0.22520000000000001</v>
      </c>
      <c r="DF71" s="16">
        <v>0.22520000000000001</v>
      </c>
      <c r="DG71" s="16">
        <v>0.22520000000000001</v>
      </c>
      <c r="DH71" s="16">
        <v>0.22520000000000001</v>
      </c>
      <c r="DI71" s="16">
        <v>0.22520000000000001</v>
      </c>
      <c r="DJ71" s="16">
        <v>0.22520000000000001</v>
      </c>
      <c r="DK71" s="16">
        <v>0.22520000000000001</v>
      </c>
      <c r="DL71" s="16">
        <v>0.22520000000000001</v>
      </c>
      <c r="DM71" s="16">
        <v>0.22520000000000001</v>
      </c>
      <c r="DN71" s="16">
        <v>0.22520000000000001</v>
      </c>
      <c r="DO71" s="16">
        <v>0.22520000000000001</v>
      </c>
      <c r="DP71" s="16">
        <v>0.22520000000000001</v>
      </c>
      <c r="DQ71" s="16">
        <v>0.22520000000000001</v>
      </c>
      <c r="DR71" s="16">
        <v>0.22520000000000001</v>
      </c>
      <c r="DS71" s="16">
        <v>0.22520000000000001</v>
      </c>
      <c r="DT71" s="16">
        <v>0.22520000000000001</v>
      </c>
      <c r="DU71" s="16">
        <v>0.22520000000000001</v>
      </c>
      <c r="DV71" s="16">
        <v>0.22520000000000001</v>
      </c>
      <c r="DW71" s="16">
        <v>0.22520000000000001</v>
      </c>
      <c r="DX71" s="16">
        <v>0.22520000000000001</v>
      </c>
      <c r="DY71" s="16">
        <v>0.22520000000000001</v>
      </c>
      <c r="DZ71" s="16">
        <v>0.22520000000000001</v>
      </c>
      <c r="EA71" s="16">
        <v>0.22520000000000001</v>
      </c>
      <c r="EB71" s="16">
        <v>0.22520000000000001</v>
      </c>
      <c r="EC71" s="16">
        <v>0.22520000000000001</v>
      </c>
      <c r="ED71" s="16">
        <v>0.22520000000000001</v>
      </c>
      <c r="EE71" s="16">
        <v>0.22520000000000001</v>
      </c>
      <c r="EF71" s="16">
        <v>0.22520000000000001</v>
      </c>
      <c r="EG71" s="16">
        <v>0.22520000000000001</v>
      </c>
      <c r="EH71" s="16">
        <v>0.22520000000000001</v>
      </c>
      <c r="EI71" s="16">
        <v>0.22520000000000001</v>
      </c>
      <c r="EJ71" s="16">
        <v>0.22520000000000001</v>
      </c>
      <c r="EK71" s="16">
        <v>0.22520000000000001</v>
      </c>
      <c r="EL71" s="16">
        <v>0.22520000000000001</v>
      </c>
      <c r="EM71" s="16">
        <v>0.22520000000000001</v>
      </c>
      <c r="EN71" s="16">
        <v>0.22520000000000001</v>
      </c>
      <c r="EO71" s="16">
        <v>0.22520000000000001</v>
      </c>
      <c r="EP71" s="16">
        <v>0.22520000000000001</v>
      </c>
      <c r="EQ71" s="16">
        <v>0.22520000000000001</v>
      </c>
      <c r="ER71" s="16">
        <v>0.22520000000000001</v>
      </c>
      <c r="ES71" s="16">
        <v>0.22520000000000001</v>
      </c>
      <c r="ET71" s="16">
        <v>0.22520000000000001</v>
      </c>
      <c r="EU71" s="16">
        <v>0.22520000000000001</v>
      </c>
      <c r="EV71" s="16">
        <v>0.22520000000000001</v>
      </c>
      <c r="EW71" s="16">
        <v>0.22520000000000001</v>
      </c>
      <c r="EX71" s="16">
        <v>0.22520000000000001</v>
      </c>
      <c r="EY71" s="16">
        <v>0.22520000000000001</v>
      </c>
      <c r="EZ71" s="16">
        <v>0.22520000000000001</v>
      </c>
      <c r="FA71" s="16">
        <v>0.22520000000000001</v>
      </c>
      <c r="FB71" s="16">
        <v>0.22520000000000001</v>
      </c>
      <c r="FC71" s="16">
        <v>0.22520000000000001</v>
      </c>
      <c r="FD71" s="16">
        <v>0.22520000000000001</v>
      </c>
      <c r="FE71" s="16">
        <v>0.22520000000000001</v>
      </c>
      <c r="FF71" s="16">
        <v>0.22520000000000001</v>
      </c>
      <c r="FG71" s="16">
        <v>0.22520000000000001</v>
      </c>
      <c r="FH71" s="16">
        <v>0.22520000000000001</v>
      </c>
      <c r="FI71" s="16">
        <v>0.22520000000000001</v>
      </c>
      <c r="FJ71" s="16">
        <v>0.22520000000000001</v>
      </c>
      <c r="FK71" s="16">
        <v>0.22520000000000001</v>
      </c>
      <c r="FL71" s="16">
        <v>0.22520000000000001</v>
      </c>
      <c r="FM71" s="16">
        <v>0.22520000000000001</v>
      </c>
      <c r="FN71" s="16">
        <v>0.22520000000000001</v>
      </c>
      <c r="FO71" s="16">
        <v>0.22520000000000001</v>
      </c>
      <c r="FP71" s="16">
        <v>0.22520000000000001</v>
      </c>
      <c r="FQ71" s="16">
        <v>0.22520000000000001</v>
      </c>
      <c r="FR71" s="16">
        <v>0.22520000000000001</v>
      </c>
      <c r="FS71" s="16">
        <v>0.22520000000000001</v>
      </c>
      <c r="FT71" s="16">
        <v>0.22520000000000001</v>
      </c>
      <c r="FU71" s="16">
        <v>0.22520000000000001</v>
      </c>
      <c r="FV71" s="16">
        <v>0.22520000000000001</v>
      </c>
      <c r="FW71" s="16">
        <v>0.22520000000000001</v>
      </c>
      <c r="FX71" s="16">
        <v>0.22520000000000001</v>
      </c>
      <c r="FY71" s="16">
        <v>0.22520000000000001</v>
      </c>
      <c r="FZ71" s="16">
        <v>0.22520000000000001</v>
      </c>
      <c r="GA71" s="16">
        <v>0.22520000000000001</v>
      </c>
      <c r="GB71" s="16">
        <v>0.22520000000000001</v>
      </c>
      <c r="GC71" s="16">
        <v>0.22520000000000001</v>
      </c>
      <c r="GD71" s="16">
        <v>0.22520000000000001</v>
      </c>
      <c r="GE71" s="16">
        <v>0.22520000000000001</v>
      </c>
      <c r="GF71" s="16">
        <v>0.22520000000000001</v>
      </c>
      <c r="GG71" s="16">
        <v>0.22520000000000001</v>
      </c>
      <c r="GH71" s="16">
        <v>0.22520000000000001</v>
      </c>
      <c r="GI71" s="16">
        <v>0.22520000000000001</v>
      </c>
      <c r="GJ71" s="16">
        <v>0.22520000000000001</v>
      </c>
      <c r="GK71" s="16">
        <v>0.22520000000000001</v>
      </c>
      <c r="GL71" s="16">
        <v>0.22520000000000001</v>
      </c>
      <c r="GM71" s="16">
        <v>0.22520000000000001</v>
      </c>
      <c r="GN71" s="16">
        <v>0.22520000000000001</v>
      </c>
      <c r="GO71" s="16">
        <v>0.22520000000000001</v>
      </c>
      <c r="GP71" s="16">
        <v>0.22520000000000001</v>
      </c>
      <c r="GQ71" s="16">
        <v>0.22520000000000001</v>
      </c>
    </row>
    <row r="72" spans="1:199" x14ac:dyDescent="0.2">
      <c r="A72" s="16">
        <v>71</v>
      </c>
      <c r="B72" s="16">
        <v>1</v>
      </c>
      <c r="C72" s="16">
        <v>1</v>
      </c>
      <c r="D72" s="16">
        <v>1</v>
      </c>
      <c r="E72" s="16">
        <v>1</v>
      </c>
      <c r="F72" s="16">
        <v>0.9869</v>
      </c>
      <c r="G72" s="16">
        <v>1.0718000000000001</v>
      </c>
      <c r="H72" s="16">
        <v>1.0584</v>
      </c>
      <c r="I72" s="16">
        <v>1.0071000000000001</v>
      </c>
      <c r="J72" s="16">
        <v>0.97540000000000004</v>
      </c>
      <c r="K72" s="16">
        <v>0.94389999999999996</v>
      </c>
      <c r="L72" s="16">
        <v>0.91249999999999998</v>
      </c>
      <c r="M72" s="16">
        <v>0.89910000000000001</v>
      </c>
      <c r="N72" s="16">
        <v>0.8851</v>
      </c>
      <c r="O72" s="16">
        <v>0.87060000000000004</v>
      </c>
      <c r="P72" s="16">
        <v>0.85550000000000004</v>
      </c>
      <c r="Q72" s="16">
        <v>0.84</v>
      </c>
      <c r="R72" s="16">
        <v>0.82420000000000004</v>
      </c>
      <c r="S72" s="16">
        <v>0.80820000000000003</v>
      </c>
      <c r="T72" s="16">
        <v>0.79220000000000002</v>
      </c>
      <c r="U72" s="16">
        <v>0.77680000000000005</v>
      </c>
      <c r="V72" s="16">
        <v>0.76200000000000001</v>
      </c>
      <c r="W72" s="16">
        <v>0.74780000000000002</v>
      </c>
      <c r="X72" s="16">
        <v>0.73440000000000005</v>
      </c>
      <c r="Y72" s="16">
        <v>0.7218</v>
      </c>
      <c r="Z72" s="16">
        <v>0.70989999999999998</v>
      </c>
      <c r="AA72" s="16">
        <v>0.6986</v>
      </c>
      <c r="AB72" s="16">
        <v>0.68789999999999996</v>
      </c>
      <c r="AC72" s="16">
        <v>0.67759999999999998</v>
      </c>
      <c r="AD72" s="16">
        <v>0.66749999999999998</v>
      </c>
      <c r="AE72" s="16">
        <v>0.65759999999999996</v>
      </c>
      <c r="AF72" s="16">
        <v>0.64780000000000004</v>
      </c>
      <c r="AG72" s="16">
        <v>0.63819999999999999</v>
      </c>
      <c r="AH72" s="16">
        <v>0.62870000000000004</v>
      </c>
      <c r="AI72" s="16">
        <v>0.61929999999999996</v>
      </c>
      <c r="AJ72" s="16">
        <v>0.61009999999999998</v>
      </c>
      <c r="AK72" s="16">
        <v>0.60099999999999998</v>
      </c>
      <c r="AL72" s="16">
        <v>0.59199999999999997</v>
      </c>
      <c r="AM72" s="16">
        <v>0.58320000000000005</v>
      </c>
      <c r="AN72" s="16">
        <v>0.57450000000000001</v>
      </c>
      <c r="AO72" s="16">
        <v>0.56599999999999995</v>
      </c>
      <c r="AP72" s="16">
        <v>0.5575</v>
      </c>
      <c r="AQ72" s="16">
        <v>0.54920000000000002</v>
      </c>
      <c r="AR72" s="16">
        <v>0.54100000000000004</v>
      </c>
      <c r="AS72" s="16">
        <v>0.53300000000000003</v>
      </c>
      <c r="AT72" s="16">
        <v>0.52500000000000002</v>
      </c>
      <c r="AU72" s="16">
        <v>0.51719999999999999</v>
      </c>
      <c r="AV72" s="16">
        <v>0.50949999999999995</v>
      </c>
      <c r="AW72" s="16">
        <v>0.50190000000000001</v>
      </c>
      <c r="AX72" s="16">
        <v>0.49440000000000001</v>
      </c>
      <c r="AY72" s="16">
        <v>0.48699999999999999</v>
      </c>
      <c r="AZ72" s="16">
        <v>0.4798</v>
      </c>
      <c r="BA72" s="16">
        <v>0.47260000000000002</v>
      </c>
      <c r="BB72" s="16">
        <v>0.46560000000000001</v>
      </c>
      <c r="BC72" s="16">
        <v>0.45860000000000001</v>
      </c>
      <c r="BD72" s="16">
        <v>0.45179999999999998</v>
      </c>
      <c r="BE72" s="16">
        <v>0.44500000000000001</v>
      </c>
      <c r="BF72" s="16">
        <v>0.43840000000000001</v>
      </c>
      <c r="BG72" s="16">
        <v>0.43180000000000002</v>
      </c>
      <c r="BH72" s="16">
        <v>0.4254</v>
      </c>
      <c r="BI72" s="16">
        <v>0.41899999999999998</v>
      </c>
      <c r="BJ72" s="16">
        <v>0.4128</v>
      </c>
      <c r="BK72" s="16">
        <v>0.40660000000000002</v>
      </c>
      <c r="BL72" s="16">
        <v>0.40060000000000001</v>
      </c>
      <c r="BM72" s="16">
        <v>0.39460000000000001</v>
      </c>
      <c r="BN72" s="16">
        <v>0.38869999999999999</v>
      </c>
      <c r="BO72" s="16">
        <v>0.38290000000000002</v>
      </c>
      <c r="BP72" s="16">
        <v>0.37719999999999998</v>
      </c>
      <c r="BQ72" s="16">
        <v>0.3715</v>
      </c>
      <c r="BR72" s="16">
        <v>0.36599999999999999</v>
      </c>
      <c r="BS72" s="16">
        <v>0.36049999999999999</v>
      </c>
      <c r="BT72" s="16">
        <v>0.35510000000000003</v>
      </c>
      <c r="BU72" s="16">
        <v>0.3498</v>
      </c>
      <c r="BV72" s="16">
        <v>0.34460000000000002</v>
      </c>
      <c r="BW72" s="16">
        <v>0.33939999999999998</v>
      </c>
      <c r="BX72" s="16">
        <v>0.33439999999999998</v>
      </c>
      <c r="BY72" s="16">
        <v>0.32940000000000003</v>
      </c>
      <c r="BZ72" s="16">
        <v>0.32450000000000001</v>
      </c>
      <c r="CA72" s="16">
        <v>0.3196</v>
      </c>
      <c r="CB72" s="16">
        <v>0.31480000000000002</v>
      </c>
      <c r="CC72" s="16">
        <v>0.31009999999999999</v>
      </c>
      <c r="CD72" s="16">
        <v>0.30549999999999999</v>
      </c>
      <c r="CE72" s="16">
        <v>0.3009</v>
      </c>
      <c r="CF72" s="16">
        <v>0.2964</v>
      </c>
      <c r="CG72" s="16">
        <v>0.29199999999999998</v>
      </c>
      <c r="CH72" s="16">
        <v>0.28760000000000002</v>
      </c>
      <c r="CI72" s="16">
        <v>0.2833</v>
      </c>
      <c r="CJ72" s="16">
        <v>0.27910000000000001</v>
      </c>
      <c r="CK72" s="16">
        <v>0.27489999999999998</v>
      </c>
      <c r="CL72" s="16">
        <v>0.27079999999999999</v>
      </c>
      <c r="CM72" s="16">
        <v>0.26679999999999998</v>
      </c>
      <c r="CN72" s="16">
        <v>0.26279999999999998</v>
      </c>
      <c r="CO72" s="16">
        <v>0.25879999999999997</v>
      </c>
      <c r="CP72" s="16">
        <v>0.255</v>
      </c>
      <c r="CQ72" s="16">
        <v>0.25119999999999998</v>
      </c>
      <c r="CR72" s="16">
        <v>0.24740000000000001</v>
      </c>
      <c r="CS72" s="16">
        <v>0.2437</v>
      </c>
      <c r="CT72" s="16">
        <v>0.24010000000000001</v>
      </c>
      <c r="CU72" s="16">
        <v>0.23649999999999999</v>
      </c>
      <c r="CV72" s="16">
        <v>0.2329</v>
      </c>
      <c r="CW72" s="16">
        <v>0.22939999999999999</v>
      </c>
      <c r="CX72" s="16">
        <v>0.22600000000000001</v>
      </c>
      <c r="CY72" s="16">
        <v>0.22600000000000001</v>
      </c>
      <c r="CZ72" s="16">
        <v>0.22600000000000001</v>
      </c>
      <c r="DA72" s="16">
        <v>0.22600000000000001</v>
      </c>
      <c r="DB72" s="16">
        <v>0.22600000000000001</v>
      </c>
      <c r="DC72" s="16">
        <v>0.22600000000000001</v>
      </c>
      <c r="DD72" s="16">
        <v>0.22600000000000001</v>
      </c>
      <c r="DE72" s="16">
        <v>0.22600000000000001</v>
      </c>
      <c r="DF72" s="16">
        <v>0.22600000000000001</v>
      </c>
      <c r="DG72" s="16">
        <v>0.22600000000000001</v>
      </c>
      <c r="DH72" s="16">
        <v>0.22600000000000001</v>
      </c>
      <c r="DI72" s="16">
        <v>0.22600000000000001</v>
      </c>
      <c r="DJ72" s="16">
        <v>0.22600000000000001</v>
      </c>
      <c r="DK72" s="16">
        <v>0.22600000000000001</v>
      </c>
      <c r="DL72" s="16">
        <v>0.22600000000000001</v>
      </c>
      <c r="DM72" s="16">
        <v>0.22600000000000001</v>
      </c>
      <c r="DN72" s="16">
        <v>0.22600000000000001</v>
      </c>
      <c r="DO72" s="16">
        <v>0.22600000000000001</v>
      </c>
      <c r="DP72" s="16">
        <v>0.22600000000000001</v>
      </c>
      <c r="DQ72" s="16">
        <v>0.22600000000000001</v>
      </c>
      <c r="DR72" s="16">
        <v>0.22600000000000001</v>
      </c>
      <c r="DS72" s="16">
        <v>0.22600000000000001</v>
      </c>
      <c r="DT72" s="16">
        <v>0.22600000000000001</v>
      </c>
      <c r="DU72" s="16">
        <v>0.22600000000000001</v>
      </c>
      <c r="DV72" s="16">
        <v>0.22600000000000001</v>
      </c>
      <c r="DW72" s="16">
        <v>0.22600000000000001</v>
      </c>
      <c r="DX72" s="16">
        <v>0.22600000000000001</v>
      </c>
      <c r="DY72" s="16">
        <v>0.22600000000000001</v>
      </c>
      <c r="DZ72" s="16">
        <v>0.22600000000000001</v>
      </c>
      <c r="EA72" s="16">
        <v>0.22600000000000001</v>
      </c>
      <c r="EB72" s="16">
        <v>0.22600000000000001</v>
      </c>
      <c r="EC72" s="16">
        <v>0.22600000000000001</v>
      </c>
      <c r="ED72" s="16">
        <v>0.22600000000000001</v>
      </c>
      <c r="EE72" s="16">
        <v>0.22600000000000001</v>
      </c>
      <c r="EF72" s="16">
        <v>0.22600000000000001</v>
      </c>
      <c r="EG72" s="16">
        <v>0.22600000000000001</v>
      </c>
      <c r="EH72" s="16">
        <v>0.22600000000000001</v>
      </c>
      <c r="EI72" s="16">
        <v>0.22600000000000001</v>
      </c>
      <c r="EJ72" s="16">
        <v>0.22600000000000001</v>
      </c>
      <c r="EK72" s="16">
        <v>0.22600000000000001</v>
      </c>
      <c r="EL72" s="16">
        <v>0.22600000000000001</v>
      </c>
      <c r="EM72" s="16">
        <v>0.22600000000000001</v>
      </c>
      <c r="EN72" s="16">
        <v>0.22600000000000001</v>
      </c>
      <c r="EO72" s="16">
        <v>0.22600000000000001</v>
      </c>
      <c r="EP72" s="16">
        <v>0.22600000000000001</v>
      </c>
      <c r="EQ72" s="16">
        <v>0.22600000000000001</v>
      </c>
      <c r="ER72" s="16">
        <v>0.22600000000000001</v>
      </c>
      <c r="ES72" s="16">
        <v>0.22600000000000001</v>
      </c>
      <c r="ET72" s="16">
        <v>0.22600000000000001</v>
      </c>
      <c r="EU72" s="16">
        <v>0.22600000000000001</v>
      </c>
      <c r="EV72" s="16">
        <v>0.22600000000000001</v>
      </c>
      <c r="EW72" s="16">
        <v>0.22600000000000001</v>
      </c>
      <c r="EX72" s="16">
        <v>0.22600000000000001</v>
      </c>
      <c r="EY72" s="16">
        <v>0.22600000000000001</v>
      </c>
      <c r="EZ72" s="16">
        <v>0.22600000000000001</v>
      </c>
      <c r="FA72" s="16">
        <v>0.22600000000000001</v>
      </c>
      <c r="FB72" s="16">
        <v>0.22600000000000001</v>
      </c>
      <c r="FC72" s="16">
        <v>0.22600000000000001</v>
      </c>
      <c r="FD72" s="16">
        <v>0.22600000000000001</v>
      </c>
      <c r="FE72" s="16">
        <v>0.22600000000000001</v>
      </c>
      <c r="FF72" s="16">
        <v>0.22600000000000001</v>
      </c>
      <c r="FG72" s="16">
        <v>0.22600000000000001</v>
      </c>
      <c r="FH72" s="16">
        <v>0.22600000000000001</v>
      </c>
      <c r="FI72" s="16">
        <v>0.22600000000000001</v>
      </c>
      <c r="FJ72" s="16">
        <v>0.22600000000000001</v>
      </c>
      <c r="FK72" s="16">
        <v>0.22600000000000001</v>
      </c>
      <c r="FL72" s="16">
        <v>0.22600000000000001</v>
      </c>
      <c r="FM72" s="16">
        <v>0.22600000000000001</v>
      </c>
      <c r="FN72" s="16">
        <v>0.22600000000000001</v>
      </c>
      <c r="FO72" s="16">
        <v>0.22600000000000001</v>
      </c>
      <c r="FP72" s="16">
        <v>0.22600000000000001</v>
      </c>
      <c r="FQ72" s="16">
        <v>0.22600000000000001</v>
      </c>
      <c r="FR72" s="16">
        <v>0.22600000000000001</v>
      </c>
      <c r="FS72" s="16">
        <v>0.22600000000000001</v>
      </c>
      <c r="FT72" s="16">
        <v>0.22600000000000001</v>
      </c>
      <c r="FU72" s="16">
        <v>0.22600000000000001</v>
      </c>
      <c r="FV72" s="16">
        <v>0.22600000000000001</v>
      </c>
      <c r="FW72" s="16">
        <v>0.22600000000000001</v>
      </c>
      <c r="FX72" s="16">
        <v>0.22600000000000001</v>
      </c>
      <c r="FY72" s="16">
        <v>0.22600000000000001</v>
      </c>
      <c r="FZ72" s="16">
        <v>0.22600000000000001</v>
      </c>
      <c r="GA72" s="16">
        <v>0.22600000000000001</v>
      </c>
      <c r="GB72" s="16">
        <v>0.22600000000000001</v>
      </c>
      <c r="GC72" s="16">
        <v>0.22600000000000001</v>
      </c>
      <c r="GD72" s="16">
        <v>0.22600000000000001</v>
      </c>
      <c r="GE72" s="16">
        <v>0.22600000000000001</v>
      </c>
      <c r="GF72" s="16">
        <v>0.22600000000000001</v>
      </c>
      <c r="GG72" s="16">
        <v>0.22600000000000001</v>
      </c>
      <c r="GH72" s="16">
        <v>0.22600000000000001</v>
      </c>
      <c r="GI72" s="16">
        <v>0.22600000000000001</v>
      </c>
      <c r="GJ72" s="16">
        <v>0.22600000000000001</v>
      </c>
      <c r="GK72" s="16">
        <v>0.22600000000000001</v>
      </c>
      <c r="GL72" s="16">
        <v>0.22600000000000001</v>
      </c>
      <c r="GM72" s="16">
        <v>0.22600000000000001</v>
      </c>
      <c r="GN72" s="16">
        <v>0.22600000000000001</v>
      </c>
      <c r="GO72" s="16">
        <v>0.22600000000000001</v>
      </c>
      <c r="GP72" s="16">
        <v>0.22600000000000001</v>
      </c>
      <c r="GQ72" s="16">
        <v>0.22600000000000001</v>
      </c>
    </row>
    <row r="73" spans="1:199" x14ac:dyDescent="0.2">
      <c r="A73" s="16">
        <v>72</v>
      </c>
      <c r="B73" s="16">
        <v>1</v>
      </c>
      <c r="C73" s="16">
        <v>1</v>
      </c>
      <c r="D73" s="16">
        <v>1</v>
      </c>
      <c r="E73" s="16">
        <v>1</v>
      </c>
      <c r="F73" s="16">
        <v>0.98609999999999998</v>
      </c>
      <c r="G73" s="16">
        <v>1.0703</v>
      </c>
      <c r="H73" s="16">
        <v>1.0565</v>
      </c>
      <c r="I73" s="16">
        <v>1.0051000000000001</v>
      </c>
      <c r="J73" s="16">
        <v>0.97340000000000004</v>
      </c>
      <c r="K73" s="16">
        <v>0.94210000000000005</v>
      </c>
      <c r="L73" s="16">
        <v>0.91100000000000003</v>
      </c>
      <c r="M73" s="16">
        <v>0.89800000000000002</v>
      </c>
      <c r="N73" s="16">
        <v>0.88439999999999996</v>
      </c>
      <c r="O73" s="16">
        <v>0.87039999999999995</v>
      </c>
      <c r="P73" s="16">
        <v>0.85580000000000001</v>
      </c>
      <c r="Q73" s="16">
        <v>0.8407</v>
      </c>
      <c r="R73" s="16">
        <v>0.82520000000000004</v>
      </c>
      <c r="S73" s="16">
        <v>0.8095</v>
      </c>
      <c r="T73" s="16">
        <v>0.79359999999999997</v>
      </c>
      <c r="U73" s="16">
        <v>0.7782</v>
      </c>
      <c r="V73" s="16">
        <v>0.76339999999999997</v>
      </c>
      <c r="W73" s="16">
        <v>0.74919999999999998</v>
      </c>
      <c r="X73" s="16">
        <v>0.73580000000000001</v>
      </c>
      <c r="Y73" s="16">
        <v>0.72309999999999997</v>
      </c>
      <c r="Z73" s="16">
        <v>0.71120000000000005</v>
      </c>
      <c r="AA73" s="16">
        <v>0.7</v>
      </c>
      <c r="AB73" s="16">
        <v>0.68930000000000002</v>
      </c>
      <c r="AC73" s="16">
        <v>0.67889999999999995</v>
      </c>
      <c r="AD73" s="16">
        <v>0.66879999999999995</v>
      </c>
      <c r="AE73" s="16">
        <v>0.65890000000000004</v>
      </c>
      <c r="AF73" s="16">
        <v>0.64910000000000001</v>
      </c>
      <c r="AG73" s="16">
        <v>0.63939999999999997</v>
      </c>
      <c r="AH73" s="16">
        <v>0.62990000000000002</v>
      </c>
      <c r="AI73" s="16">
        <v>0.62060000000000004</v>
      </c>
      <c r="AJ73" s="16">
        <v>0.61129999999999995</v>
      </c>
      <c r="AK73" s="16">
        <v>0.60219999999999996</v>
      </c>
      <c r="AL73" s="16">
        <v>0.59330000000000005</v>
      </c>
      <c r="AM73" s="16">
        <v>0.58440000000000003</v>
      </c>
      <c r="AN73" s="16">
        <v>0.57569999999999999</v>
      </c>
      <c r="AO73" s="16">
        <v>0.56720000000000004</v>
      </c>
      <c r="AP73" s="16">
        <v>0.55869999999999997</v>
      </c>
      <c r="AQ73" s="16">
        <v>0.5504</v>
      </c>
      <c r="AR73" s="16">
        <v>0.54220000000000002</v>
      </c>
      <c r="AS73" s="16">
        <v>0.53410000000000002</v>
      </c>
      <c r="AT73" s="16">
        <v>0.5262</v>
      </c>
      <c r="AU73" s="16">
        <v>0.51829999999999998</v>
      </c>
      <c r="AV73" s="16">
        <v>0.51060000000000005</v>
      </c>
      <c r="AW73" s="16">
        <v>0.503</v>
      </c>
      <c r="AX73" s="16">
        <v>0.4955</v>
      </c>
      <c r="AY73" s="16">
        <v>0.48809999999999998</v>
      </c>
      <c r="AZ73" s="16">
        <v>0.48080000000000001</v>
      </c>
      <c r="BA73" s="16">
        <v>0.47370000000000001</v>
      </c>
      <c r="BB73" s="16">
        <v>0.46660000000000001</v>
      </c>
      <c r="BC73" s="16">
        <v>0.4597</v>
      </c>
      <c r="BD73" s="16">
        <v>0.45279999999999998</v>
      </c>
      <c r="BE73" s="16">
        <v>0.4461</v>
      </c>
      <c r="BF73" s="16">
        <v>0.43940000000000001</v>
      </c>
      <c r="BG73" s="16">
        <v>0.43280000000000002</v>
      </c>
      <c r="BH73" s="16">
        <v>0.4264</v>
      </c>
      <c r="BI73" s="16">
        <v>0.42</v>
      </c>
      <c r="BJ73" s="16">
        <v>0.4138</v>
      </c>
      <c r="BK73" s="16">
        <v>0.40760000000000002</v>
      </c>
      <c r="BL73" s="16">
        <v>0.40150000000000002</v>
      </c>
      <c r="BM73" s="16">
        <v>0.39550000000000002</v>
      </c>
      <c r="BN73" s="16">
        <v>0.3896</v>
      </c>
      <c r="BO73" s="16">
        <v>0.38379999999999997</v>
      </c>
      <c r="BP73" s="16">
        <v>0.37809999999999999</v>
      </c>
      <c r="BQ73" s="16">
        <v>0.37240000000000001</v>
      </c>
      <c r="BR73" s="16">
        <v>0.3669</v>
      </c>
      <c r="BS73" s="16">
        <v>0.3614</v>
      </c>
      <c r="BT73" s="16">
        <v>0.35599999999999998</v>
      </c>
      <c r="BU73" s="16">
        <v>0.35070000000000001</v>
      </c>
      <c r="BV73" s="16">
        <v>0.34539999999999998</v>
      </c>
      <c r="BW73" s="16">
        <v>0.34029999999999999</v>
      </c>
      <c r="BX73" s="16">
        <v>0.3352</v>
      </c>
      <c r="BY73" s="16">
        <v>0.33019999999999999</v>
      </c>
      <c r="BZ73" s="16">
        <v>0.32529999999999998</v>
      </c>
      <c r="CA73" s="16">
        <v>0.32040000000000002</v>
      </c>
      <c r="CB73" s="16">
        <v>0.31559999999999999</v>
      </c>
      <c r="CC73" s="16">
        <v>0.31090000000000001</v>
      </c>
      <c r="CD73" s="16">
        <v>0.30630000000000002</v>
      </c>
      <c r="CE73" s="16">
        <v>0.30170000000000002</v>
      </c>
      <c r="CF73" s="16">
        <v>0.29720000000000002</v>
      </c>
      <c r="CG73" s="16">
        <v>0.29270000000000002</v>
      </c>
      <c r="CH73" s="16">
        <v>0.28839999999999999</v>
      </c>
      <c r="CI73" s="16">
        <v>0.28410000000000002</v>
      </c>
      <c r="CJ73" s="16">
        <v>0.27979999999999999</v>
      </c>
      <c r="CK73" s="16">
        <v>0.27560000000000001</v>
      </c>
      <c r="CL73" s="16">
        <v>0.27150000000000002</v>
      </c>
      <c r="CM73" s="16">
        <v>0.26740000000000003</v>
      </c>
      <c r="CN73" s="16">
        <v>0.26350000000000001</v>
      </c>
      <c r="CO73" s="16">
        <v>0.25950000000000001</v>
      </c>
      <c r="CP73" s="16">
        <v>0.25559999999999999</v>
      </c>
      <c r="CQ73" s="16">
        <v>0.25180000000000002</v>
      </c>
      <c r="CR73" s="16">
        <v>0.248</v>
      </c>
      <c r="CS73" s="16">
        <v>0.24429999999999999</v>
      </c>
      <c r="CT73" s="16">
        <v>0.2407</v>
      </c>
      <c r="CU73" s="16">
        <v>0.23710000000000001</v>
      </c>
      <c r="CV73" s="16">
        <v>0.23350000000000001</v>
      </c>
      <c r="CW73" s="16">
        <v>0.23</v>
      </c>
      <c r="CX73" s="16">
        <v>0.2266</v>
      </c>
      <c r="CY73" s="16">
        <v>0.2266</v>
      </c>
      <c r="CZ73" s="16">
        <v>0.2266</v>
      </c>
      <c r="DA73" s="16">
        <v>0.2266</v>
      </c>
      <c r="DB73" s="16">
        <v>0.2266</v>
      </c>
      <c r="DC73" s="16">
        <v>0.2266</v>
      </c>
      <c r="DD73" s="16">
        <v>0.2266</v>
      </c>
      <c r="DE73" s="16">
        <v>0.2266</v>
      </c>
      <c r="DF73" s="16">
        <v>0.2266</v>
      </c>
      <c r="DG73" s="16">
        <v>0.2266</v>
      </c>
      <c r="DH73" s="16">
        <v>0.2266</v>
      </c>
      <c r="DI73" s="16">
        <v>0.2266</v>
      </c>
      <c r="DJ73" s="16">
        <v>0.2266</v>
      </c>
      <c r="DK73" s="16">
        <v>0.2266</v>
      </c>
      <c r="DL73" s="16">
        <v>0.2266</v>
      </c>
      <c r="DM73" s="16">
        <v>0.2266</v>
      </c>
      <c r="DN73" s="16">
        <v>0.2266</v>
      </c>
      <c r="DO73" s="16">
        <v>0.2266</v>
      </c>
      <c r="DP73" s="16">
        <v>0.2266</v>
      </c>
      <c r="DQ73" s="16">
        <v>0.2266</v>
      </c>
      <c r="DR73" s="16">
        <v>0.2266</v>
      </c>
      <c r="DS73" s="16">
        <v>0.2266</v>
      </c>
      <c r="DT73" s="16">
        <v>0.2266</v>
      </c>
      <c r="DU73" s="16">
        <v>0.2266</v>
      </c>
      <c r="DV73" s="16">
        <v>0.2266</v>
      </c>
      <c r="DW73" s="16">
        <v>0.2266</v>
      </c>
      <c r="DX73" s="16">
        <v>0.2266</v>
      </c>
      <c r="DY73" s="16">
        <v>0.2266</v>
      </c>
      <c r="DZ73" s="16">
        <v>0.2266</v>
      </c>
      <c r="EA73" s="16">
        <v>0.2266</v>
      </c>
      <c r="EB73" s="16">
        <v>0.2266</v>
      </c>
      <c r="EC73" s="16">
        <v>0.2266</v>
      </c>
      <c r="ED73" s="16">
        <v>0.2266</v>
      </c>
      <c r="EE73" s="16">
        <v>0.2266</v>
      </c>
      <c r="EF73" s="16">
        <v>0.2266</v>
      </c>
      <c r="EG73" s="16">
        <v>0.2266</v>
      </c>
      <c r="EH73" s="16">
        <v>0.2266</v>
      </c>
      <c r="EI73" s="16">
        <v>0.2266</v>
      </c>
      <c r="EJ73" s="16">
        <v>0.2266</v>
      </c>
      <c r="EK73" s="16">
        <v>0.2266</v>
      </c>
      <c r="EL73" s="16">
        <v>0.2266</v>
      </c>
      <c r="EM73" s="16">
        <v>0.2266</v>
      </c>
      <c r="EN73" s="16">
        <v>0.2266</v>
      </c>
      <c r="EO73" s="16">
        <v>0.2266</v>
      </c>
      <c r="EP73" s="16">
        <v>0.2266</v>
      </c>
      <c r="EQ73" s="16">
        <v>0.2266</v>
      </c>
      <c r="ER73" s="16">
        <v>0.2266</v>
      </c>
      <c r="ES73" s="16">
        <v>0.2266</v>
      </c>
      <c r="ET73" s="16">
        <v>0.2266</v>
      </c>
      <c r="EU73" s="16">
        <v>0.2266</v>
      </c>
      <c r="EV73" s="16">
        <v>0.2266</v>
      </c>
      <c r="EW73" s="16">
        <v>0.2266</v>
      </c>
      <c r="EX73" s="16">
        <v>0.2266</v>
      </c>
      <c r="EY73" s="16">
        <v>0.2266</v>
      </c>
      <c r="EZ73" s="16">
        <v>0.2266</v>
      </c>
      <c r="FA73" s="16">
        <v>0.2266</v>
      </c>
      <c r="FB73" s="16">
        <v>0.2266</v>
      </c>
      <c r="FC73" s="16">
        <v>0.2266</v>
      </c>
      <c r="FD73" s="16">
        <v>0.2266</v>
      </c>
      <c r="FE73" s="16">
        <v>0.2266</v>
      </c>
      <c r="FF73" s="16">
        <v>0.2266</v>
      </c>
      <c r="FG73" s="16">
        <v>0.2266</v>
      </c>
      <c r="FH73" s="16">
        <v>0.2266</v>
      </c>
      <c r="FI73" s="16">
        <v>0.2266</v>
      </c>
      <c r="FJ73" s="16">
        <v>0.2266</v>
      </c>
      <c r="FK73" s="16">
        <v>0.2266</v>
      </c>
      <c r="FL73" s="16">
        <v>0.2266</v>
      </c>
      <c r="FM73" s="16">
        <v>0.2266</v>
      </c>
      <c r="FN73" s="16">
        <v>0.2266</v>
      </c>
      <c r="FO73" s="16">
        <v>0.2266</v>
      </c>
      <c r="FP73" s="16">
        <v>0.2266</v>
      </c>
      <c r="FQ73" s="16">
        <v>0.2266</v>
      </c>
      <c r="FR73" s="16">
        <v>0.2266</v>
      </c>
      <c r="FS73" s="16">
        <v>0.2266</v>
      </c>
      <c r="FT73" s="16">
        <v>0.2266</v>
      </c>
      <c r="FU73" s="16">
        <v>0.2266</v>
      </c>
      <c r="FV73" s="16">
        <v>0.2266</v>
      </c>
      <c r="FW73" s="16">
        <v>0.2266</v>
      </c>
      <c r="FX73" s="16">
        <v>0.2266</v>
      </c>
      <c r="FY73" s="16">
        <v>0.2266</v>
      </c>
      <c r="FZ73" s="16">
        <v>0.2266</v>
      </c>
      <c r="GA73" s="16">
        <v>0.2266</v>
      </c>
      <c r="GB73" s="16">
        <v>0.2266</v>
      </c>
      <c r="GC73" s="16">
        <v>0.2266</v>
      </c>
      <c r="GD73" s="16">
        <v>0.2266</v>
      </c>
      <c r="GE73" s="16">
        <v>0.2266</v>
      </c>
      <c r="GF73" s="16">
        <v>0.2266</v>
      </c>
      <c r="GG73" s="16">
        <v>0.2266</v>
      </c>
      <c r="GH73" s="16">
        <v>0.2266</v>
      </c>
      <c r="GI73" s="16">
        <v>0.2266</v>
      </c>
      <c r="GJ73" s="16">
        <v>0.2266</v>
      </c>
      <c r="GK73" s="16">
        <v>0.2266</v>
      </c>
      <c r="GL73" s="16">
        <v>0.2266</v>
      </c>
      <c r="GM73" s="16">
        <v>0.2266</v>
      </c>
      <c r="GN73" s="16">
        <v>0.2266</v>
      </c>
      <c r="GO73" s="16">
        <v>0.2266</v>
      </c>
      <c r="GP73" s="16">
        <v>0.2266</v>
      </c>
      <c r="GQ73" s="16">
        <v>0.2266</v>
      </c>
    </row>
    <row r="74" spans="1:199" x14ac:dyDescent="0.2">
      <c r="A74" s="16">
        <v>73</v>
      </c>
      <c r="B74" s="16">
        <v>1</v>
      </c>
      <c r="C74" s="16">
        <v>1</v>
      </c>
      <c r="D74" s="16">
        <v>1</v>
      </c>
      <c r="E74" s="16">
        <v>1</v>
      </c>
      <c r="F74" s="16">
        <v>0.98519999999999996</v>
      </c>
      <c r="G74" s="16">
        <v>1.0686</v>
      </c>
      <c r="H74" s="16">
        <v>1.0543</v>
      </c>
      <c r="I74" s="16">
        <v>1.0025999999999999</v>
      </c>
      <c r="J74" s="16">
        <v>0.97089999999999999</v>
      </c>
      <c r="K74" s="16">
        <v>0.93969999999999998</v>
      </c>
      <c r="L74" s="16">
        <v>0.90880000000000005</v>
      </c>
      <c r="M74" s="16">
        <v>0.89610000000000001</v>
      </c>
      <c r="N74" s="16">
        <v>0.88290000000000002</v>
      </c>
      <c r="O74" s="16">
        <v>0.86919999999999997</v>
      </c>
      <c r="P74" s="16">
        <v>0.85509999999999997</v>
      </c>
      <c r="Q74" s="16">
        <v>0.84040000000000004</v>
      </c>
      <c r="R74" s="16">
        <v>0.82530000000000003</v>
      </c>
      <c r="S74" s="16">
        <v>0.80989999999999995</v>
      </c>
      <c r="T74" s="16">
        <v>0.79420000000000002</v>
      </c>
      <c r="U74" s="16">
        <v>0.77890000000000004</v>
      </c>
      <c r="V74" s="16">
        <v>0.76400000000000001</v>
      </c>
      <c r="W74" s="16">
        <v>0.74990000000000001</v>
      </c>
      <c r="X74" s="16">
        <v>0.73650000000000004</v>
      </c>
      <c r="Y74" s="16">
        <v>0.7238</v>
      </c>
      <c r="Z74" s="16">
        <v>0.71189999999999998</v>
      </c>
      <c r="AA74" s="16">
        <v>0.70069999999999999</v>
      </c>
      <c r="AB74" s="16">
        <v>0.69</v>
      </c>
      <c r="AC74" s="16">
        <v>0.67959999999999998</v>
      </c>
      <c r="AD74" s="16">
        <v>0.66949999999999998</v>
      </c>
      <c r="AE74" s="16">
        <v>0.65959999999999996</v>
      </c>
      <c r="AF74" s="16">
        <v>0.64980000000000004</v>
      </c>
      <c r="AG74" s="16">
        <v>0.6401</v>
      </c>
      <c r="AH74" s="16">
        <v>0.63060000000000005</v>
      </c>
      <c r="AI74" s="16">
        <v>0.62129999999999996</v>
      </c>
      <c r="AJ74" s="16">
        <v>0.61199999999999999</v>
      </c>
      <c r="AK74" s="16">
        <v>0.60289999999999999</v>
      </c>
      <c r="AL74" s="16">
        <v>0.59399999999999997</v>
      </c>
      <c r="AM74" s="16">
        <v>0.58509999999999995</v>
      </c>
      <c r="AN74" s="16">
        <v>0.57640000000000002</v>
      </c>
      <c r="AO74" s="16">
        <v>0.56779999999999997</v>
      </c>
      <c r="AP74" s="16">
        <v>0.55940000000000001</v>
      </c>
      <c r="AQ74" s="16">
        <v>0.55110000000000003</v>
      </c>
      <c r="AR74" s="16">
        <v>0.54290000000000005</v>
      </c>
      <c r="AS74" s="16">
        <v>0.53480000000000005</v>
      </c>
      <c r="AT74" s="16">
        <v>0.52680000000000005</v>
      </c>
      <c r="AU74" s="16">
        <v>0.51900000000000002</v>
      </c>
      <c r="AV74" s="16">
        <v>0.51129999999999998</v>
      </c>
      <c r="AW74" s="16">
        <v>0.50370000000000004</v>
      </c>
      <c r="AX74" s="16">
        <v>0.49619999999999997</v>
      </c>
      <c r="AY74" s="16">
        <v>0.48880000000000001</v>
      </c>
      <c r="AZ74" s="16">
        <v>0.48149999999999998</v>
      </c>
      <c r="BA74" s="16">
        <v>0.4743</v>
      </c>
      <c r="BB74" s="16">
        <v>0.4672</v>
      </c>
      <c r="BC74" s="16">
        <v>0.46029999999999999</v>
      </c>
      <c r="BD74" s="16">
        <v>0.45340000000000003</v>
      </c>
      <c r="BE74" s="16">
        <v>0.44669999999999999</v>
      </c>
      <c r="BF74" s="16">
        <v>0.44</v>
      </c>
      <c r="BG74" s="16">
        <v>0.4335</v>
      </c>
      <c r="BH74" s="16">
        <v>0.42699999999999999</v>
      </c>
      <c r="BI74" s="16">
        <v>0.42059999999999997</v>
      </c>
      <c r="BJ74" s="16">
        <v>0.41439999999999999</v>
      </c>
      <c r="BK74" s="16">
        <v>0.40820000000000001</v>
      </c>
      <c r="BL74" s="16">
        <v>0.40210000000000001</v>
      </c>
      <c r="BM74" s="16">
        <v>0.39610000000000001</v>
      </c>
      <c r="BN74" s="16">
        <v>0.39019999999999999</v>
      </c>
      <c r="BO74" s="16">
        <v>0.38440000000000002</v>
      </c>
      <c r="BP74" s="16">
        <v>0.37859999999999999</v>
      </c>
      <c r="BQ74" s="16">
        <v>0.373</v>
      </c>
      <c r="BR74" s="16">
        <v>0.3674</v>
      </c>
      <c r="BS74" s="16">
        <v>0.3619</v>
      </c>
      <c r="BT74" s="16">
        <v>0.35649999999999998</v>
      </c>
      <c r="BU74" s="16">
        <v>0.35120000000000001</v>
      </c>
      <c r="BV74" s="16">
        <v>0.34599999999999997</v>
      </c>
      <c r="BW74" s="16">
        <v>0.34079999999999999</v>
      </c>
      <c r="BX74" s="16">
        <v>0.3357</v>
      </c>
      <c r="BY74" s="16">
        <v>0.33069999999999999</v>
      </c>
      <c r="BZ74" s="16">
        <v>0.32579999999999998</v>
      </c>
      <c r="CA74" s="16">
        <v>0.32090000000000002</v>
      </c>
      <c r="CB74" s="16">
        <v>0.31609999999999999</v>
      </c>
      <c r="CC74" s="16">
        <v>0.31140000000000001</v>
      </c>
      <c r="CD74" s="16">
        <v>0.30680000000000002</v>
      </c>
      <c r="CE74" s="16">
        <v>0.30220000000000002</v>
      </c>
      <c r="CF74" s="16">
        <v>0.29770000000000002</v>
      </c>
      <c r="CG74" s="16">
        <v>0.29320000000000002</v>
      </c>
      <c r="CH74" s="16">
        <v>0.2888</v>
      </c>
      <c r="CI74" s="16">
        <v>0.28449999999999998</v>
      </c>
      <c r="CJ74" s="16">
        <v>0.28029999999999999</v>
      </c>
      <c r="CK74" s="16">
        <v>0.27610000000000001</v>
      </c>
      <c r="CL74" s="16">
        <v>0.27200000000000002</v>
      </c>
      <c r="CM74" s="16">
        <v>0.26790000000000003</v>
      </c>
      <c r="CN74" s="16">
        <v>0.26390000000000002</v>
      </c>
      <c r="CO74" s="16">
        <v>0.25990000000000002</v>
      </c>
      <c r="CP74" s="16">
        <v>0.25609999999999999</v>
      </c>
      <c r="CQ74" s="16">
        <v>0.25219999999999998</v>
      </c>
      <c r="CR74" s="16">
        <v>0.2485</v>
      </c>
      <c r="CS74" s="16">
        <v>0.24479999999999999</v>
      </c>
      <c r="CT74" s="16">
        <v>0.24110000000000001</v>
      </c>
      <c r="CU74" s="16">
        <v>0.23749999999999999</v>
      </c>
      <c r="CV74" s="16">
        <v>0.2339</v>
      </c>
      <c r="CW74" s="16">
        <v>0.23039999999999999</v>
      </c>
      <c r="CX74" s="16">
        <v>0.22700000000000001</v>
      </c>
      <c r="CY74" s="16">
        <v>0.22700000000000001</v>
      </c>
      <c r="CZ74" s="16">
        <v>0.22700000000000001</v>
      </c>
      <c r="DA74" s="16">
        <v>0.22700000000000001</v>
      </c>
      <c r="DB74" s="16">
        <v>0.22700000000000001</v>
      </c>
      <c r="DC74" s="16">
        <v>0.22700000000000001</v>
      </c>
      <c r="DD74" s="16">
        <v>0.22700000000000001</v>
      </c>
      <c r="DE74" s="16">
        <v>0.22700000000000001</v>
      </c>
      <c r="DF74" s="16">
        <v>0.22700000000000001</v>
      </c>
      <c r="DG74" s="16">
        <v>0.22700000000000001</v>
      </c>
      <c r="DH74" s="16">
        <v>0.22700000000000001</v>
      </c>
      <c r="DI74" s="16">
        <v>0.22700000000000001</v>
      </c>
      <c r="DJ74" s="16">
        <v>0.22700000000000001</v>
      </c>
      <c r="DK74" s="16">
        <v>0.22700000000000001</v>
      </c>
      <c r="DL74" s="16">
        <v>0.22700000000000001</v>
      </c>
      <c r="DM74" s="16">
        <v>0.22700000000000001</v>
      </c>
      <c r="DN74" s="16">
        <v>0.22700000000000001</v>
      </c>
      <c r="DO74" s="16">
        <v>0.22700000000000001</v>
      </c>
      <c r="DP74" s="16">
        <v>0.22700000000000001</v>
      </c>
      <c r="DQ74" s="16">
        <v>0.22700000000000001</v>
      </c>
      <c r="DR74" s="16">
        <v>0.22700000000000001</v>
      </c>
      <c r="DS74" s="16">
        <v>0.22700000000000001</v>
      </c>
      <c r="DT74" s="16">
        <v>0.22700000000000001</v>
      </c>
      <c r="DU74" s="16">
        <v>0.22700000000000001</v>
      </c>
      <c r="DV74" s="16">
        <v>0.22700000000000001</v>
      </c>
      <c r="DW74" s="16">
        <v>0.22700000000000001</v>
      </c>
      <c r="DX74" s="16">
        <v>0.22700000000000001</v>
      </c>
      <c r="DY74" s="16">
        <v>0.22700000000000001</v>
      </c>
      <c r="DZ74" s="16">
        <v>0.22700000000000001</v>
      </c>
      <c r="EA74" s="16">
        <v>0.22700000000000001</v>
      </c>
      <c r="EB74" s="16">
        <v>0.22700000000000001</v>
      </c>
      <c r="EC74" s="16">
        <v>0.22700000000000001</v>
      </c>
      <c r="ED74" s="16">
        <v>0.22700000000000001</v>
      </c>
      <c r="EE74" s="16">
        <v>0.22700000000000001</v>
      </c>
      <c r="EF74" s="16">
        <v>0.22700000000000001</v>
      </c>
      <c r="EG74" s="16">
        <v>0.22700000000000001</v>
      </c>
      <c r="EH74" s="16">
        <v>0.22700000000000001</v>
      </c>
      <c r="EI74" s="16">
        <v>0.22700000000000001</v>
      </c>
      <c r="EJ74" s="16">
        <v>0.22700000000000001</v>
      </c>
      <c r="EK74" s="16">
        <v>0.22700000000000001</v>
      </c>
      <c r="EL74" s="16">
        <v>0.22700000000000001</v>
      </c>
      <c r="EM74" s="16">
        <v>0.22700000000000001</v>
      </c>
      <c r="EN74" s="16">
        <v>0.22700000000000001</v>
      </c>
      <c r="EO74" s="16">
        <v>0.22700000000000001</v>
      </c>
      <c r="EP74" s="16">
        <v>0.22700000000000001</v>
      </c>
      <c r="EQ74" s="16">
        <v>0.22700000000000001</v>
      </c>
      <c r="ER74" s="16">
        <v>0.22700000000000001</v>
      </c>
      <c r="ES74" s="16">
        <v>0.22700000000000001</v>
      </c>
      <c r="ET74" s="16">
        <v>0.22700000000000001</v>
      </c>
      <c r="EU74" s="16">
        <v>0.22700000000000001</v>
      </c>
      <c r="EV74" s="16">
        <v>0.22700000000000001</v>
      </c>
      <c r="EW74" s="16">
        <v>0.22700000000000001</v>
      </c>
      <c r="EX74" s="16">
        <v>0.22700000000000001</v>
      </c>
      <c r="EY74" s="16">
        <v>0.22700000000000001</v>
      </c>
      <c r="EZ74" s="16">
        <v>0.22700000000000001</v>
      </c>
      <c r="FA74" s="16">
        <v>0.22700000000000001</v>
      </c>
      <c r="FB74" s="16">
        <v>0.22700000000000001</v>
      </c>
      <c r="FC74" s="16">
        <v>0.22700000000000001</v>
      </c>
      <c r="FD74" s="16">
        <v>0.22700000000000001</v>
      </c>
      <c r="FE74" s="16">
        <v>0.22700000000000001</v>
      </c>
      <c r="FF74" s="16">
        <v>0.22700000000000001</v>
      </c>
      <c r="FG74" s="16">
        <v>0.22700000000000001</v>
      </c>
      <c r="FH74" s="16">
        <v>0.22700000000000001</v>
      </c>
      <c r="FI74" s="16">
        <v>0.22700000000000001</v>
      </c>
      <c r="FJ74" s="16">
        <v>0.22700000000000001</v>
      </c>
      <c r="FK74" s="16">
        <v>0.22700000000000001</v>
      </c>
      <c r="FL74" s="16">
        <v>0.22700000000000001</v>
      </c>
      <c r="FM74" s="16">
        <v>0.22700000000000001</v>
      </c>
      <c r="FN74" s="16">
        <v>0.22700000000000001</v>
      </c>
      <c r="FO74" s="16">
        <v>0.22700000000000001</v>
      </c>
      <c r="FP74" s="16">
        <v>0.22700000000000001</v>
      </c>
      <c r="FQ74" s="16">
        <v>0.22700000000000001</v>
      </c>
      <c r="FR74" s="16">
        <v>0.22700000000000001</v>
      </c>
      <c r="FS74" s="16">
        <v>0.22700000000000001</v>
      </c>
      <c r="FT74" s="16">
        <v>0.22700000000000001</v>
      </c>
      <c r="FU74" s="16">
        <v>0.22700000000000001</v>
      </c>
      <c r="FV74" s="16">
        <v>0.22700000000000001</v>
      </c>
      <c r="FW74" s="16">
        <v>0.22700000000000001</v>
      </c>
      <c r="FX74" s="16">
        <v>0.22700000000000001</v>
      </c>
      <c r="FY74" s="16">
        <v>0.22700000000000001</v>
      </c>
      <c r="FZ74" s="16">
        <v>0.22700000000000001</v>
      </c>
      <c r="GA74" s="16">
        <v>0.22700000000000001</v>
      </c>
      <c r="GB74" s="16">
        <v>0.22700000000000001</v>
      </c>
      <c r="GC74" s="16">
        <v>0.22700000000000001</v>
      </c>
      <c r="GD74" s="16">
        <v>0.22700000000000001</v>
      </c>
      <c r="GE74" s="16">
        <v>0.22700000000000001</v>
      </c>
      <c r="GF74" s="16">
        <v>0.22700000000000001</v>
      </c>
      <c r="GG74" s="16">
        <v>0.22700000000000001</v>
      </c>
      <c r="GH74" s="16">
        <v>0.22700000000000001</v>
      </c>
      <c r="GI74" s="16">
        <v>0.22700000000000001</v>
      </c>
      <c r="GJ74" s="16">
        <v>0.22700000000000001</v>
      </c>
      <c r="GK74" s="16">
        <v>0.22700000000000001</v>
      </c>
      <c r="GL74" s="16">
        <v>0.22700000000000001</v>
      </c>
      <c r="GM74" s="16">
        <v>0.22700000000000001</v>
      </c>
      <c r="GN74" s="16">
        <v>0.22700000000000001</v>
      </c>
      <c r="GO74" s="16">
        <v>0.22700000000000001</v>
      </c>
      <c r="GP74" s="16">
        <v>0.22700000000000001</v>
      </c>
      <c r="GQ74" s="16">
        <v>0.22700000000000001</v>
      </c>
    </row>
    <row r="75" spans="1:199" x14ac:dyDescent="0.2">
      <c r="A75" s="16">
        <v>74</v>
      </c>
      <c r="B75" s="16">
        <v>1</v>
      </c>
      <c r="C75" s="16">
        <v>1</v>
      </c>
      <c r="D75" s="16">
        <v>1</v>
      </c>
      <c r="E75" s="16">
        <v>1</v>
      </c>
      <c r="F75" s="16">
        <v>0.98399999999999999</v>
      </c>
      <c r="G75" s="16">
        <v>1.0664</v>
      </c>
      <c r="H75" s="16">
        <v>1.0515000000000001</v>
      </c>
      <c r="I75" s="16">
        <v>0.99950000000000006</v>
      </c>
      <c r="J75" s="16">
        <v>0.96760000000000002</v>
      </c>
      <c r="K75" s="16">
        <v>0.93640000000000001</v>
      </c>
      <c r="L75" s="16">
        <v>0.90559999999999996</v>
      </c>
      <c r="M75" s="16">
        <v>0.8931</v>
      </c>
      <c r="N75" s="16">
        <v>0.88019999999999998</v>
      </c>
      <c r="O75" s="16">
        <v>0.86699999999999999</v>
      </c>
      <c r="P75" s="16">
        <v>0.85319999999999996</v>
      </c>
      <c r="Q75" s="16">
        <v>0.83899999999999997</v>
      </c>
      <c r="R75" s="16">
        <v>0.82430000000000003</v>
      </c>
      <c r="S75" s="16">
        <v>0.80920000000000003</v>
      </c>
      <c r="T75" s="16">
        <v>0.79390000000000005</v>
      </c>
      <c r="U75" s="16">
        <v>0.77849999999999997</v>
      </c>
      <c r="V75" s="16">
        <v>0.76370000000000005</v>
      </c>
      <c r="W75" s="16">
        <v>0.74960000000000004</v>
      </c>
      <c r="X75" s="16">
        <v>0.73619999999999997</v>
      </c>
      <c r="Y75" s="16">
        <v>0.72360000000000002</v>
      </c>
      <c r="Z75" s="16">
        <v>0.7117</v>
      </c>
      <c r="AA75" s="16">
        <v>0.70050000000000001</v>
      </c>
      <c r="AB75" s="16">
        <v>0.68979999999999997</v>
      </c>
      <c r="AC75" s="16">
        <v>0.6794</v>
      </c>
      <c r="AD75" s="16">
        <v>0.6694</v>
      </c>
      <c r="AE75" s="16">
        <v>0.65939999999999999</v>
      </c>
      <c r="AF75" s="16">
        <v>0.64959999999999996</v>
      </c>
      <c r="AG75" s="16">
        <v>0.64</v>
      </c>
      <c r="AH75" s="16">
        <v>0.63049999999999995</v>
      </c>
      <c r="AI75" s="16">
        <v>0.62109999999999999</v>
      </c>
      <c r="AJ75" s="16">
        <v>0.6119</v>
      </c>
      <c r="AK75" s="16">
        <v>0.6028</v>
      </c>
      <c r="AL75" s="16">
        <v>0.59389999999999998</v>
      </c>
      <c r="AM75" s="16">
        <v>0.58509999999999995</v>
      </c>
      <c r="AN75" s="16">
        <v>0.57640000000000002</v>
      </c>
      <c r="AO75" s="16">
        <v>0.56779999999999997</v>
      </c>
      <c r="AP75" s="16">
        <v>0.55940000000000001</v>
      </c>
      <c r="AQ75" s="16">
        <v>0.55100000000000005</v>
      </c>
      <c r="AR75" s="16">
        <v>0.54279999999999995</v>
      </c>
      <c r="AS75" s="16">
        <v>0.53480000000000005</v>
      </c>
      <c r="AT75" s="16">
        <v>0.52680000000000005</v>
      </c>
      <c r="AU75" s="16">
        <v>0.51900000000000002</v>
      </c>
      <c r="AV75" s="16">
        <v>0.51129999999999998</v>
      </c>
      <c r="AW75" s="16">
        <v>0.50370000000000004</v>
      </c>
      <c r="AX75" s="16">
        <v>0.49619999999999997</v>
      </c>
      <c r="AY75" s="16">
        <v>0.48880000000000001</v>
      </c>
      <c r="AZ75" s="16">
        <v>0.48149999999999998</v>
      </c>
      <c r="BA75" s="16">
        <v>0.4743</v>
      </c>
      <c r="BB75" s="16">
        <v>0.46729999999999999</v>
      </c>
      <c r="BC75" s="16">
        <v>0.46029999999999999</v>
      </c>
      <c r="BD75" s="16">
        <v>0.45350000000000001</v>
      </c>
      <c r="BE75" s="16">
        <v>0.44669999999999999</v>
      </c>
      <c r="BF75" s="16">
        <v>0.44009999999999999</v>
      </c>
      <c r="BG75" s="16">
        <v>0.4335</v>
      </c>
      <c r="BH75" s="16">
        <v>0.42709999999999998</v>
      </c>
      <c r="BI75" s="16">
        <v>0.42070000000000002</v>
      </c>
      <c r="BJ75" s="16">
        <v>0.41439999999999999</v>
      </c>
      <c r="BK75" s="16">
        <v>0.4083</v>
      </c>
      <c r="BL75" s="16">
        <v>0.4022</v>
      </c>
      <c r="BM75" s="16">
        <v>0.3962</v>
      </c>
      <c r="BN75" s="16">
        <v>0.39029999999999998</v>
      </c>
      <c r="BO75" s="16">
        <v>0.38450000000000001</v>
      </c>
      <c r="BP75" s="16">
        <v>0.37869999999999998</v>
      </c>
      <c r="BQ75" s="16">
        <v>0.37309999999999999</v>
      </c>
      <c r="BR75" s="16">
        <v>0.36749999999999999</v>
      </c>
      <c r="BS75" s="16">
        <v>0.36199999999999999</v>
      </c>
      <c r="BT75" s="16">
        <v>0.35659999999999997</v>
      </c>
      <c r="BU75" s="16">
        <v>0.3513</v>
      </c>
      <c r="BV75" s="16">
        <v>0.34610000000000002</v>
      </c>
      <c r="BW75" s="16">
        <v>0.34089999999999998</v>
      </c>
      <c r="BX75" s="16">
        <v>0.33579999999999999</v>
      </c>
      <c r="BY75" s="16">
        <v>0.33079999999999998</v>
      </c>
      <c r="BZ75" s="16">
        <v>0.32590000000000002</v>
      </c>
      <c r="CA75" s="16">
        <v>0.32100000000000001</v>
      </c>
      <c r="CB75" s="16">
        <v>0.31619999999999998</v>
      </c>
      <c r="CC75" s="16">
        <v>0.3115</v>
      </c>
      <c r="CD75" s="16">
        <v>0.30690000000000001</v>
      </c>
      <c r="CE75" s="16">
        <v>0.30230000000000001</v>
      </c>
      <c r="CF75" s="16">
        <v>0.29780000000000001</v>
      </c>
      <c r="CG75" s="16">
        <v>0.29330000000000001</v>
      </c>
      <c r="CH75" s="16">
        <v>0.28889999999999999</v>
      </c>
      <c r="CI75" s="16">
        <v>0.28460000000000002</v>
      </c>
      <c r="CJ75" s="16">
        <v>0.28039999999999998</v>
      </c>
      <c r="CK75" s="16">
        <v>0.2762</v>
      </c>
      <c r="CL75" s="16">
        <v>0.27210000000000001</v>
      </c>
      <c r="CM75" s="16">
        <v>0.26800000000000002</v>
      </c>
      <c r="CN75" s="16">
        <v>0.26400000000000001</v>
      </c>
      <c r="CO75" s="16">
        <v>0.2601</v>
      </c>
      <c r="CP75" s="16">
        <v>0.25619999999999998</v>
      </c>
      <c r="CQ75" s="16">
        <v>0.25230000000000002</v>
      </c>
      <c r="CR75" s="16">
        <v>0.24859999999999999</v>
      </c>
      <c r="CS75" s="16">
        <v>0.24490000000000001</v>
      </c>
      <c r="CT75" s="16">
        <v>0.2412</v>
      </c>
      <c r="CU75" s="16">
        <v>0.23760000000000001</v>
      </c>
      <c r="CV75" s="16">
        <v>0.2341</v>
      </c>
      <c r="CW75" s="16">
        <v>0.2306</v>
      </c>
      <c r="CX75" s="16">
        <v>0.2271</v>
      </c>
      <c r="CY75" s="16">
        <v>0.2271</v>
      </c>
      <c r="CZ75" s="16">
        <v>0.2271</v>
      </c>
      <c r="DA75" s="16">
        <v>0.2271</v>
      </c>
      <c r="DB75" s="16">
        <v>0.2271</v>
      </c>
      <c r="DC75" s="16">
        <v>0.2271</v>
      </c>
      <c r="DD75" s="16">
        <v>0.2271</v>
      </c>
      <c r="DE75" s="16">
        <v>0.2271</v>
      </c>
      <c r="DF75" s="16">
        <v>0.2271</v>
      </c>
      <c r="DG75" s="16">
        <v>0.2271</v>
      </c>
      <c r="DH75" s="16">
        <v>0.2271</v>
      </c>
      <c r="DI75" s="16">
        <v>0.2271</v>
      </c>
      <c r="DJ75" s="16">
        <v>0.2271</v>
      </c>
      <c r="DK75" s="16">
        <v>0.2271</v>
      </c>
      <c r="DL75" s="16">
        <v>0.2271</v>
      </c>
      <c r="DM75" s="16">
        <v>0.2271</v>
      </c>
      <c r="DN75" s="16">
        <v>0.2271</v>
      </c>
      <c r="DO75" s="16">
        <v>0.2271</v>
      </c>
      <c r="DP75" s="16">
        <v>0.2271</v>
      </c>
      <c r="DQ75" s="16">
        <v>0.2271</v>
      </c>
      <c r="DR75" s="16">
        <v>0.2271</v>
      </c>
      <c r="DS75" s="16">
        <v>0.2271</v>
      </c>
      <c r="DT75" s="16">
        <v>0.2271</v>
      </c>
      <c r="DU75" s="16">
        <v>0.2271</v>
      </c>
      <c r="DV75" s="16">
        <v>0.2271</v>
      </c>
      <c r="DW75" s="16">
        <v>0.2271</v>
      </c>
      <c r="DX75" s="16">
        <v>0.2271</v>
      </c>
      <c r="DY75" s="16">
        <v>0.2271</v>
      </c>
      <c r="DZ75" s="16">
        <v>0.2271</v>
      </c>
      <c r="EA75" s="16">
        <v>0.2271</v>
      </c>
      <c r="EB75" s="16">
        <v>0.2271</v>
      </c>
      <c r="EC75" s="16">
        <v>0.2271</v>
      </c>
      <c r="ED75" s="16">
        <v>0.2271</v>
      </c>
      <c r="EE75" s="16">
        <v>0.2271</v>
      </c>
      <c r="EF75" s="16">
        <v>0.2271</v>
      </c>
      <c r="EG75" s="16">
        <v>0.2271</v>
      </c>
      <c r="EH75" s="16">
        <v>0.2271</v>
      </c>
      <c r="EI75" s="16">
        <v>0.2271</v>
      </c>
      <c r="EJ75" s="16">
        <v>0.2271</v>
      </c>
      <c r="EK75" s="16">
        <v>0.2271</v>
      </c>
      <c r="EL75" s="16">
        <v>0.2271</v>
      </c>
      <c r="EM75" s="16">
        <v>0.2271</v>
      </c>
      <c r="EN75" s="16">
        <v>0.2271</v>
      </c>
      <c r="EO75" s="16">
        <v>0.2271</v>
      </c>
      <c r="EP75" s="16">
        <v>0.2271</v>
      </c>
      <c r="EQ75" s="16">
        <v>0.2271</v>
      </c>
      <c r="ER75" s="16">
        <v>0.2271</v>
      </c>
      <c r="ES75" s="16">
        <v>0.2271</v>
      </c>
      <c r="ET75" s="16">
        <v>0.2271</v>
      </c>
      <c r="EU75" s="16">
        <v>0.2271</v>
      </c>
      <c r="EV75" s="16">
        <v>0.2271</v>
      </c>
      <c r="EW75" s="16">
        <v>0.2271</v>
      </c>
      <c r="EX75" s="16">
        <v>0.2271</v>
      </c>
      <c r="EY75" s="16">
        <v>0.2271</v>
      </c>
      <c r="EZ75" s="16">
        <v>0.2271</v>
      </c>
      <c r="FA75" s="16">
        <v>0.2271</v>
      </c>
      <c r="FB75" s="16">
        <v>0.2271</v>
      </c>
      <c r="FC75" s="16">
        <v>0.2271</v>
      </c>
      <c r="FD75" s="16">
        <v>0.2271</v>
      </c>
      <c r="FE75" s="16">
        <v>0.2271</v>
      </c>
      <c r="FF75" s="16">
        <v>0.2271</v>
      </c>
      <c r="FG75" s="16">
        <v>0.2271</v>
      </c>
      <c r="FH75" s="16">
        <v>0.2271</v>
      </c>
      <c r="FI75" s="16">
        <v>0.2271</v>
      </c>
      <c r="FJ75" s="16">
        <v>0.2271</v>
      </c>
      <c r="FK75" s="16">
        <v>0.2271</v>
      </c>
      <c r="FL75" s="16">
        <v>0.2271</v>
      </c>
      <c r="FM75" s="16">
        <v>0.2271</v>
      </c>
      <c r="FN75" s="16">
        <v>0.2271</v>
      </c>
      <c r="FO75" s="16">
        <v>0.2271</v>
      </c>
      <c r="FP75" s="16">
        <v>0.2271</v>
      </c>
      <c r="FQ75" s="16">
        <v>0.2271</v>
      </c>
      <c r="FR75" s="16">
        <v>0.2271</v>
      </c>
      <c r="FS75" s="16">
        <v>0.2271</v>
      </c>
      <c r="FT75" s="16">
        <v>0.2271</v>
      </c>
      <c r="FU75" s="16">
        <v>0.2271</v>
      </c>
      <c r="FV75" s="16">
        <v>0.2271</v>
      </c>
      <c r="FW75" s="16">
        <v>0.2271</v>
      </c>
      <c r="FX75" s="16">
        <v>0.2271</v>
      </c>
      <c r="FY75" s="16">
        <v>0.2271</v>
      </c>
      <c r="FZ75" s="16">
        <v>0.2271</v>
      </c>
      <c r="GA75" s="16">
        <v>0.2271</v>
      </c>
      <c r="GB75" s="16">
        <v>0.2271</v>
      </c>
      <c r="GC75" s="16">
        <v>0.2271</v>
      </c>
      <c r="GD75" s="16">
        <v>0.2271</v>
      </c>
      <c r="GE75" s="16">
        <v>0.2271</v>
      </c>
      <c r="GF75" s="16">
        <v>0.2271</v>
      </c>
      <c r="GG75" s="16">
        <v>0.2271</v>
      </c>
      <c r="GH75" s="16">
        <v>0.2271</v>
      </c>
      <c r="GI75" s="16">
        <v>0.2271</v>
      </c>
      <c r="GJ75" s="16">
        <v>0.2271</v>
      </c>
      <c r="GK75" s="16">
        <v>0.2271</v>
      </c>
      <c r="GL75" s="16">
        <v>0.2271</v>
      </c>
      <c r="GM75" s="16">
        <v>0.2271</v>
      </c>
      <c r="GN75" s="16">
        <v>0.2271</v>
      </c>
      <c r="GO75" s="16">
        <v>0.2271</v>
      </c>
      <c r="GP75" s="16">
        <v>0.2271</v>
      </c>
      <c r="GQ75" s="16">
        <v>0.2271</v>
      </c>
    </row>
    <row r="76" spans="1:199" x14ac:dyDescent="0.2">
      <c r="A76" s="16">
        <v>75</v>
      </c>
      <c r="B76" s="16">
        <v>1</v>
      </c>
      <c r="C76" s="16">
        <v>1</v>
      </c>
      <c r="D76" s="16">
        <v>1</v>
      </c>
      <c r="E76" s="16">
        <v>1</v>
      </c>
      <c r="F76" s="16">
        <v>0.98250000000000004</v>
      </c>
      <c r="G76" s="16">
        <v>1.0634999999999999</v>
      </c>
      <c r="H76" s="16">
        <v>1.0478000000000001</v>
      </c>
      <c r="I76" s="16">
        <v>0.99550000000000005</v>
      </c>
      <c r="J76" s="16">
        <v>0.96330000000000005</v>
      </c>
      <c r="K76" s="16">
        <v>0.93200000000000005</v>
      </c>
      <c r="L76" s="16">
        <v>0.90139999999999998</v>
      </c>
      <c r="M76" s="16">
        <v>0.88900000000000001</v>
      </c>
      <c r="N76" s="16">
        <v>0.87639999999999996</v>
      </c>
      <c r="O76" s="16">
        <v>0.86339999999999995</v>
      </c>
      <c r="P76" s="16">
        <v>0.85009999999999997</v>
      </c>
      <c r="Q76" s="16">
        <v>0.83630000000000004</v>
      </c>
      <c r="R76" s="16">
        <v>0.82210000000000005</v>
      </c>
      <c r="S76" s="16">
        <v>0.80740000000000001</v>
      </c>
      <c r="T76" s="16">
        <v>0.79239999999999999</v>
      </c>
      <c r="U76" s="16">
        <v>0.77710000000000001</v>
      </c>
      <c r="V76" s="16">
        <v>0.76229999999999998</v>
      </c>
      <c r="W76" s="16">
        <v>0.74819999999999998</v>
      </c>
      <c r="X76" s="16">
        <v>0.7349</v>
      </c>
      <c r="Y76" s="16">
        <v>0.72230000000000005</v>
      </c>
      <c r="Z76" s="16">
        <v>0.71050000000000002</v>
      </c>
      <c r="AA76" s="16">
        <v>0.69930000000000003</v>
      </c>
      <c r="AB76" s="16">
        <v>0.68859999999999999</v>
      </c>
      <c r="AC76" s="16">
        <v>0.67830000000000001</v>
      </c>
      <c r="AD76" s="16">
        <v>0.66830000000000001</v>
      </c>
      <c r="AE76" s="16">
        <v>0.65839999999999999</v>
      </c>
      <c r="AF76" s="16">
        <v>0.64859999999999995</v>
      </c>
      <c r="AG76" s="16">
        <v>0.63900000000000001</v>
      </c>
      <c r="AH76" s="16">
        <v>0.62949999999999995</v>
      </c>
      <c r="AI76" s="16">
        <v>0.62019999999999997</v>
      </c>
      <c r="AJ76" s="16">
        <v>0.61099999999999999</v>
      </c>
      <c r="AK76" s="16">
        <v>0.60189999999999999</v>
      </c>
      <c r="AL76" s="16">
        <v>0.59299999999999997</v>
      </c>
      <c r="AM76" s="16">
        <v>0.58420000000000005</v>
      </c>
      <c r="AN76" s="16">
        <v>0.57550000000000001</v>
      </c>
      <c r="AO76" s="16">
        <v>0.56699999999999995</v>
      </c>
      <c r="AP76" s="16">
        <v>0.55859999999999999</v>
      </c>
      <c r="AQ76" s="16">
        <v>0.55030000000000001</v>
      </c>
      <c r="AR76" s="16">
        <v>0.54210000000000003</v>
      </c>
      <c r="AS76" s="16">
        <v>0.53410000000000002</v>
      </c>
      <c r="AT76" s="16">
        <v>0.52610000000000001</v>
      </c>
      <c r="AU76" s="16">
        <v>0.51829999999999998</v>
      </c>
      <c r="AV76" s="16">
        <v>0.51060000000000005</v>
      </c>
      <c r="AW76" s="16">
        <v>0.503</v>
      </c>
      <c r="AX76" s="16">
        <v>0.49559999999999998</v>
      </c>
      <c r="AY76" s="16">
        <v>0.48820000000000002</v>
      </c>
      <c r="AZ76" s="16">
        <v>0.48089999999999999</v>
      </c>
      <c r="BA76" s="16">
        <v>0.4738</v>
      </c>
      <c r="BB76" s="16">
        <v>0.4667</v>
      </c>
      <c r="BC76" s="16">
        <v>0.45979999999999999</v>
      </c>
      <c r="BD76" s="16">
        <v>0.45300000000000001</v>
      </c>
      <c r="BE76" s="16">
        <v>0.44619999999999999</v>
      </c>
      <c r="BF76" s="16">
        <v>0.43959999999999999</v>
      </c>
      <c r="BG76" s="16">
        <v>0.433</v>
      </c>
      <c r="BH76" s="16">
        <v>0.42659999999999998</v>
      </c>
      <c r="BI76" s="16">
        <v>0.42020000000000002</v>
      </c>
      <c r="BJ76" s="16">
        <v>0.41399999999999998</v>
      </c>
      <c r="BK76" s="16">
        <v>0.4078</v>
      </c>
      <c r="BL76" s="16">
        <v>0.40179999999999999</v>
      </c>
      <c r="BM76" s="16">
        <v>0.39579999999999999</v>
      </c>
      <c r="BN76" s="16">
        <v>0.38990000000000002</v>
      </c>
      <c r="BO76" s="16">
        <v>0.3841</v>
      </c>
      <c r="BP76" s="16">
        <v>0.37840000000000001</v>
      </c>
      <c r="BQ76" s="16">
        <v>0.37269999999999998</v>
      </c>
      <c r="BR76" s="16">
        <v>0.36720000000000003</v>
      </c>
      <c r="BS76" s="16">
        <v>0.36170000000000002</v>
      </c>
      <c r="BT76" s="16">
        <v>0.35630000000000001</v>
      </c>
      <c r="BU76" s="16">
        <v>0.35099999999999998</v>
      </c>
      <c r="BV76" s="16">
        <v>0.3458</v>
      </c>
      <c r="BW76" s="16">
        <v>0.34060000000000001</v>
      </c>
      <c r="BX76" s="16">
        <v>0.33550000000000002</v>
      </c>
      <c r="BY76" s="16">
        <v>0.33050000000000002</v>
      </c>
      <c r="BZ76" s="16">
        <v>0.3256</v>
      </c>
      <c r="CA76" s="16">
        <v>0.32069999999999999</v>
      </c>
      <c r="CB76" s="16">
        <v>0.316</v>
      </c>
      <c r="CC76" s="16">
        <v>0.31130000000000002</v>
      </c>
      <c r="CD76" s="16">
        <v>0.30659999999999998</v>
      </c>
      <c r="CE76" s="16">
        <v>0.30199999999999999</v>
      </c>
      <c r="CF76" s="16">
        <v>0.29749999999999999</v>
      </c>
      <c r="CG76" s="16">
        <v>0.29310000000000003</v>
      </c>
      <c r="CH76" s="16">
        <v>0.28870000000000001</v>
      </c>
      <c r="CI76" s="16">
        <v>0.28439999999999999</v>
      </c>
      <c r="CJ76" s="16">
        <v>0.2802</v>
      </c>
      <c r="CK76" s="16">
        <v>0.27600000000000002</v>
      </c>
      <c r="CL76" s="16">
        <v>0.27189999999999998</v>
      </c>
      <c r="CM76" s="16">
        <v>0.26779999999999998</v>
      </c>
      <c r="CN76" s="16">
        <v>0.26379999999999998</v>
      </c>
      <c r="CO76" s="16">
        <v>0.25990000000000002</v>
      </c>
      <c r="CP76" s="16">
        <v>0.25600000000000001</v>
      </c>
      <c r="CQ76" s="16">
        <v>0.25219999999999998</v>
      </c>
      <c r="CR76" s="16">
        <v>0.24840000000000001</v>
      </c>
      <c r="CS76" s="16">
        <v>0.2447</v>
      </c>
      <c r="CT76" s="16">
        <v>0.24099999999999999</v>
      </c>
      <c r="CU76" s="16">
        <v>0.2374</v>
      </c>
      <c r="CV76" s="16">
        <v>0.2339</v>
      </c>
      <c r="CW76" s="16">
        <v>0.23039999999999999</v>
      </c>
      <c r="CX76" s="16">
        <v>0.22700000000000001</v>
      </c>
      <c r="CY76" s="16">
        <v>0.22700000000000001</v>
      </c>
      <c r="CZ76" s="16">
        <v>0.22700000000000001</v>
      </c>
      <c r="DA76" s="16">
        <v>0.22700000000000001</v>
      </c>
      <c r="DB76" s="16">
        <v>0.22700000000000001</v>
      </c>
      <c r="DC76" s="16">
        <v>0.22700000000000001</v>
      </c>
      <c r="DD76" s="16">
        <v>0.22700000000000001</v>
      </c>
      <c r="DE76" s="16">
        <v>0.22700000000000001</v>
      </c>
      <c r="DF76" s="16">
        <v>0.22700000000000001</v>
      </c>
      <c r="DG76" s="16">
        <v>0.22700000000000001</v>
      </c>
      <c r="DH76" s="16">
        <v>0.22700000000000001</v>
      </c>
      <c r="DI76" s="16">
        <v>0.22700000000000001</v>
      </c>
      <c r="DJ76" s="16">
        <v>0.22700000000000001</v>
      </c>
      <c r="DK76" s="16">
        <v>0.22700000000000001</v>
      </c>
      <c r="DL76" s="16">
        <v>0.22700000000000001</v>
      </c>
      <c r="DM76" s="16">
        <v>0.22700000000000001</v>
      </c>
      <c r="DN76" s="16">
        <v>0.22700000000000001</v>
      </c>
      <c r="DO76" s="16">
        <v>0.22700000000000001</v>
      </c>
      <c r="DP76" s="16">
        <v>0.22700000000000001</v>
      </c>
      <c r="DQ76" s="16">
        <v>0.22700000000000001</v>
      </c>
      <c r="DR76" s="16">
        <v>0.22700000000000001</v>
      </c>
      <c r="DS76" s="16">
        <v>0.22700000000000001</v>
      </c>
      <c r="DT76" s="16">
        <v>0.22700000000000001</v>
      </c>
      <c r="DU76" s="16">
        <v>0.22700000000000001</v>
      </c>
      <c r="DV76" s="16">
        <v>0.22700000000000001</v>
      </c>
      <c r="DW76" s="16">
        <v>0.22700000000000001</v>
      </c>
      <c r="DX76" s="16">
        <v>0.22700000000000001</v>
      </c>
      <c r="DY76" s="16">
        <v>0.22700000000000001</v>
      </c>
      <c r="DZ76" s="16">
        <v>0.22700000000000001</v>
      </c>
      <c r="EA76" s="16">
        <v>0.22700000000000001</v>
      </c>
      <c r="EB76" s="16">
        <v>0.22700000000000001</v>
      </c>
      <c r="EC76" s="16">
        <v>0.22700000000000001</v>
      </c>
      <c r="ED76" s="16">
        <v>0.22700000000000001</v>
      </c>
      <c r="EE76" s="16">
        <v>0.22700000000000001</v>
      </c>
      <c r="EF76" s="16">
        <v>0.22700000000000001</v>
      </c>
      <c r="EG76" s="16">
        <v>0.22700000000000001</v>
      </c>
      <c r="EH76" s="16">
        <v>0.22700000000000001</v>
      </c>
      <c r="EI76" s="16">
        <v>0.22700000000000001</v>
      </c>
      <c r="EJ76" s="16">
        <v>0.22700000000000001</v>
      </c>
      <c r="EK76" s="16">
        <v>0.22700000000000001</v>
      </c>
      <c r="EL76" s="16">
        <v>0.22700000000000001</v>
      </c>
      <c r="EM76" s="16">
        <v>0.22700000000000001</v>
      </c>
      <c r="EN76" s="16">
        <v>0.22700000000000001</v>
      </c>
      <c r="EO76" s="16">
        <v>0.22700000000000001</v>
      </c>
      <c r="EP76" s="16">
        <v>0.22700000000000001</v>
      </c>
      <c r="EQ76" s="16">
        <v>0.22700000000000001</v>
      </c>
      <c r="ER76" s="16">
        <v>0.22700000000000001</v>
      </c>
      <c r="ES76" s="16">
        <v>0.22700000000000001</v>
      </c>
      <c r="ET76" s="16">
        <v>0.22700000000000001</v>
      </c>
      <c r="EU76" s="16">
        <v>0.22700000000000001</v>
      </c>
      <c r="EV76" s="16">
        <v>0.22700000000000001</v>
      </c>
      <c r="EW76" s="16">
        <v>0.22700000000000001</v>
      </c>
      <c r="EX76" s="16">
        <v>0.22700000000000001</v>
      </c>
      <c r="EY76" s="16">
        <v>0.22700000000000001</v>
      </c>
      <c r="EZ76" s="16">
        <v>0.22700000000000001</v>
      </c>
      <c r="FA76" s="16">
        <v>0.22700000000000001</v>
      </c>
      <c r="FB76" s="16">
        <v>0.22700000000000001</v>
      </c>
      <c r="FC76" s="16">
        <v>0.22700000000000001</v>
      </c>
      <c r="FD76" s="16">
        <v>0.22700000000000001</v>
      </c>
      <c r="FE76" s="16">
        <v>0.22700000000000001</v>
      </c>
      <c r="FF76" s="16">
        <v>0.22700000000000001</v>
      </c>
      <c r="FG76" s="16">
        <v>0.22700000000000001</v>
      </c>
      <c r="FH76" s="16">
        <v>0.22700000000000001</v>
      </c>
      <c r="FI76" s="16">
        <v>0.22700000000000001</v>
      </c>
      <c r="FJ76" s="16">
        <v>0.22700000000000001</v>
      </c>
      <c r="FK76" s="16">
        <v>0.22700000000000001</v>
      </c>
      <c r="FL76" s="16">
        <v>0.22700000000000001</v>
      </c>
      <c r="FM76" s="16">
        <v>0.22700000000000001</v>
      </c>
      <c r="FN76" s="16">
        <v>0.22700000000000001</v>
      </c>
      <c r="FO76" s="16">
        <v>0.22700000000000001</v>
      </c>
      <c r="FP76" s="16">
        <v>0.22700000000000001</v>
      </c>
      <c r="FQ76" s="16">
        <v>0.22700000000000001</v>
      </c>
      <c r="FR76" s="16">
        <v>0.22700000000000001</v>
      </c>
      <c r="FS76" s="16">
        <v>0.22700000000000001</v>
      </c>
      <c r="FT76" s="16">
        <v>0.22700000000000001</v>
      </c>
      <c r="FU76" s="16">
        <v>0.22700000000000001</v>
      </c>
      <c r="FV76" s="16">
        <v>0.22700000000000001</v>
      </c>
      <c r="FW76" s="16">
        <v>0.22700000000000001</v>
      </c>
      <c r="FX76" s="16">
        <v>0.22700000000000001</v>
      </c>
      <c r="FY76" s="16">
        <v>0.22700000000000001</v>
      </c>
      <c r="FZ76" s="16">
        <v>0.22700000000000001</v>
      </c>
      <c r="GA76" s="16">
        <v>0.22700000000000001</v>
      </c>
      <c r="GB76" s="16">
        <v>0.22700000000000001</v>
      </c>
      <c r="GC76" s="16">
        <v>0.22700000000000001</v>
      </c>
      <c r="GD76" s="16">
        <v>0.22700000000000001</v>
      </c>
      <c r="GE76" s="16">
        <v>0.22700000000000001</v>
      </c>
      <c r="GF76" s="16">
        <v>0.22700000000000001</v>
      </c>
      <c r="GG76" s="16">
        <v>0.22700000000000001</v>
      </c>
      <c r="GH76" s="16">
        <v>0.22700000000000001</v>
      </c>
      <c r="GI76" s="16">
        <v>0.22700000000000001</v>
      </c>
      <c r="GJ76" s="16">
        <v>0.22700000000000001</v>
      </c>
      <c r="GK76" s="16">
        <v>0.22700000000000001</v>
      </c>
      <c r="GL76" s="16">
        <v>0.22700000000000001</v>
      </c>
      <c r="GM76" s="16">
        <v>0.22700000000000001</v>
      </c>
      <c r="GN76" s="16">
        <v>0.22700000000000001</v>
      </c>
      <c r="GO76" s="16">
        <v>0.22700000000000001</v>
      </c>
      <c r="GP76" s="16">
        <v>0.22700000000000001</v>
      </c>
      <c r="GQ76" s="16">
        <v>0.22700000000000001</v>
      </c>
    </row>
    <row r="77" spans="1:199" x14ac:dyDescent="0.2">
      <c r="A77" s="16">
        <v>76</v>
      </c>
      <c r="B77" s="16">
        <v>1</v>
      </c>
      <c r="C77" s="16">
        <v>1</v>
      </c>
      <c r="D77" s="16">
        <v>1</v>
      </c>
      <c r="E77" s="16">
        <v>1</v>
      </c>
      <c r="F77" s="16">
        <v>0.98089999999999999</v>
      </c>
      <c r="G77" s="16">
        <v>1.0602</v>
      </c>
      <c r="H77" s="16">
        <v>1.0434000000000001</v>
      </c>
      <c r="I77" s="16">
        <v>0.99060000000000004</v>
      </c>
      <c r="J77" s="16">
        <v>0.95809999999999995</v>
      </c>
      <c r="K77" s="16">
        <v>0.92669999999999997</v>
      </c>
      <c r="L77" s="16">
        <v>0.89610000000000001</v>
      </c>
      <c r="M77" s="16">
        <v>0.88370000000000004</v>
      </c>
      <c r="N77" s="16">
        <v>0.87129999999999996</v>
      </c>
      <c r="O77" s="16">
        <v>0.85870000000000002</v>
      </c>
      <c r="P77" s="16">
        <v>0.84570000000000001</v>
      </c>
      <c r="Q77" s="16">
        <v>0.83230000000000004</v>
      </c>
      <c r="R77" s="16">
        <v>0.81850000000000001</v>
      </c>
      <c r="S77" s="16">
        <v>0.80430000000000001</v>
      </c>
      <c r="T77" s="16">
        <v>0.78959999999999997</v>
      </c>
      <c r="U77" s="16">
        <v>0.77439999999999998</v>
      </c>
      <c r="V77" s="16">
        <v>0.75970000000000004</v>
      </c>
      <c r="W77" s="16">
        <v>0.74570000000000003</v>
      </c>
      <c r="X77" s="16">
        <v>0.73240000000000005</v>
      </c>
      <c r="Y77" s="16">
        <v>0.71989999999999998</v>
      </c>
      <c r="Z77" s="16">
        <v>0.70809999999999995</v>
      </c>
      <c r="AA77" s="16">
        <v>0.69699999999999995</v>
      </c>
      <c r="AB77" s="16">
        <v>0.68640000000000001</v>
      </c>
      <c r="AC77" s="16">
        <v>0.67610000000000003</v>
      </c>
      <c r="AD77" s="16">
        <v>0.66610000000000003</v>
      </c>
      <c r="AE77" s="16">
        <v>0.65629999999999999</v>
      </c>
      <c r="AF77" s="16">
        <v>0.64659999999999995</v>
      </c>
      <c r="AG77" s="16">
        <v>0.63700000000000001</v>
      </c>
      <c r="AH77" s="16">
        <v>0.62760000000000005</v>
      </c>
      <c r="AI77" s="16">
        <v>0.61829999999999996</v>
      </c>
      <c r="AJ77" s="16">
        <v>0.60909999999999997</v>
      </c>
      <c r="AK77" s="16">
        <v>0.60009999999999997</v>
      </c>
      <c r="AL77" s="16">
        <v>0.59119999999999995</v>
      </c>
      <c r="AM77" s="16">
        <v>0.58240000000000003</v>
      </c>
      <c r="AN77" s="16">
        <v>0.57379999999999998</v>
      </c>
      <c r="AO77" s="16">
        <v>0.56530000000000002</v>
      </c>
      <c r="AP77" s="16">
        <v>0.55689999999999995</v>
      </c>
      <c r="AQ77" s="16">
        <v>0.54869999999999997</v>
      </c>
      <c r="AR77" s="16">
        <v>0.54049999999999998</v>
      </c>
      <c r="AS77" s="16">
        <v>0.53249999999999997</v>
      </c>
      <c r="AT77" s="16">
        <v>0.52459999999999996</v>
      </c>
      <c r="AU77" s="16">
        <v>0.51680000000000004</v>
      </c>
      <c r="AV77" s="16">
        <v>0.5091</v>
      </c>
      <c r="AW77" s="16">
        <v>0.50160000000000005</v>
      </c>
      <c r="AX77" s="16">
        <v>0.49409999999999998</v>
      </c>
      <c r="AY77" s="16">
        <v>0.48680000000000001</v>
      </c>
      <c r="AZ77" s="16">
        <v>0.47960000000000003</v>
      </c>
      <c r="BA77" s="16">
        <v>0.47239999999999999</v>
      </c>
      <c r="BB77" s="16">
        <v>0.46539999999999998</v>
      </c>
      <c r="BC77" s="16">
        <v>0.45850000000000002</v>
      </c>
      <c r="BD77" s="16">
        <v>0.45169999999999999</v>
      </c>
      <c r="BE77" s="16">
        <v>0.44500000000000001</v>
      </c>
      <c r="BF77" s="16">
        <v>0.43840000000000001</v>
      </c>
      <c r="BG77" s="16">
        <v>0.43190000000000001</v>
      </c>
      <c r="BH77" s="16">
        <v>0.4254</v>
      </c>
      <c r="BI77" s="16">
        <v>0.41909999999999997</v>
      </c>
      <c r="BJ77" s="16">
        <v>0.41289999999999999</v>
      </c>
      <c r="BK77" s="16">
        <v>0.40670000000000001</v>
      </c>
      <c r="BL77" s="16">
        <v>0.4007</v>
      </c>
      <c r="BM77" s="16">
        <v>0.3947</v>
      </c>
      <c r="BN77" s="16">
        <v>0.38879999999999998</v>
      </c>
      <c r="BO77" s="16">
        <v>0.3831</v>
      </c>
      <c r="BP77" s="16">
        <v>0.37740000000000001</v>
      </c>
      <c r="BQ77" s="16">
        <v>0.37169999999999997</v>
      </c>
      <c r="BR77" s="16">
        <v>0.36620000000000003</v>
      </c>
      <c r="BS77" s="16">
        <v>0.36080000000000001</v>
      </c>
      <c r="BT77" s="16">
        <v>0.35539999999999999</v>
      </c>
      <c r="BU77" s="16">
        <v>0.35010000000000002</v>
      </c>
      <c r="BV77" s="16">
        <v>0.34489999999999998</v>
      </c>
      <c r="BW77" s="16">
        <v>0.3397</v>
      </c>
      <c r="BX77" s="16">
        <v>0.3347</v>
      </c>
      <c r="BY77" s="16">
        <v>0.32969999999999999</v>
      </c>
      <c r="BZ77" s="16">
        <v>0.32479999999999998</v>
      </c>
      <c r="CA77" s="16">
        <v>0.31990000000000002</v>
      </c>
      <c r="CB77" s="16">
        <v>0.31519999999999998</v>
      </c>
      <c r="CC77" s="16">
        <v>0.3105</v>
      </c>
      <c r="CD77" s="16">
        <v>0.30590000000000001</v>
      </c>
      <c r="CE77" s="16">
        <v>0.30130000000000001</v>
      </c>
      <c r="CF77" s="16">
        <v>0.29680000000000001</v>
      </c>
      <c r="CG77" s="16">
        <v>0.29239999999999999</v>
      </c>
      <c r="CH77" s="16">
        <v>0.28799999999999998</v>
      </c>
      <c r="CI77" s="16">
        <v>0.28370000000000001</v>
      </c>
      <c r="CJ77" s="16">
        <v>0.27950000000000003</v>
      </c>
      <c r="CK77" s="16">
        <v>0.27529999999999999</v>
      </c>
      <c r="CL77" s="16">
        <v>0.2712</v>
      </c>
      <c r="CM77" s="16">
        <v>0.26719999999999999</v>
      </c>
      <c r="CN77" s="16">
        <v>0.26319999999999999</v>
      </c>
      <c r="CO77" s="16">
        <v>0.25929999999999997</v>
      </c>
      <c r="CP77" s="16">
        <v>0.25540000000000002</v>
      </c>
      <c r="CQ77" s="16">
        <v>0.25159999999999999</v>
      </c>
      <c r="CR77" s="16">
        <v>0.24779999999999999</v>
      </c>
      <c r="CS77" s="16">
        <v>0.24410000000000001</v>
      </c>
      <c r="CT77" s="16">
        <v>0.24049999999999999</v>
      </c>
      <c r="CU77" s="16">
        <v>0.2369</v>
      </c>
      <c r="CV77" s="16">
        <v>0.2334</v>
      </c>
      <c r="CW77" s="16">
        <v>0.22989999999999999</v>
      </c>
      <c r="CX77" s="16">
        <v>0.22639999999999999</v>
      </c>
      <c r="CY77" s="16">
        <v>0.22639999999999999</v>
      </c>
      <c r="CZ77" s="16">
        <v>0.22639999999999999</v>
      </c>
      <c r="DA77" s="16">
        <v>0.22639999999999999</v>
      </c>
      <c r="DB77" s="16">
        <v>0.22639999999999999</v>
      </c>
      <c r="DC77" s="16">
        <v>0.22639999999999999</v>
      </c>
      <c r="DD77" s="16">
        <v>0.22639999999999999</v>
      </c>
      <c r="DE77" s="16">
        <v>0.22639999999999999</v>
      </c>
      <c r="DF77" s="16">
        <v>0.22639999999999999</v>
      </c>
      <c r="DG77" s="16">
        <v>0.22639999999999999</v>
      </c>
      <c r="DH77" s="16">
        <v>0.22639999999999999</v>
      </c>
      <c r="DI77" s="16">
        <v>0.22639999999999999</v>
      </c>
      <c r="DJ77" s="16">
        <v>0.22639999999999999</v>
      </c>
      <c r="DK77" s="16">
        <v>0.22639999999999999</v>
      </c>
      <c r="DL77" s="16">
        <v>0.22639999999999999</v>
      </c>
      <c r="DM77" s="16">
        <v>0.22639999999999999</v>
      </c>
      <c r="DN77" s="16">
        <v>0.22639999999999999</v>
      </c>
      <c r="DO77" s="16">
        <v>0.22639999999999999</v>
      </c>
      <c r="DP77" s="16">
        <v>0.22639999999999999</v>
      </c>
      <c r="DQ77" s="16">
        <v>0.22639999999999999</v>
      </c>
      <c r="DR77" s="16">
        <v>0.22639999999999999</v>
      </c>
      <c r="DS77" s="16">
        <v>0.22639999999999999</v>
      </c>
      <c r="DT77" s="16">
        <v>0.22639999999999999</v>
      </c>
      <c r="DU77" s="16">
        <v>0.22639999999999999</v>
      </c>
      <c r="DV77" s="16">
        <v>0.22639999999999999</v>
      </c>
      <c r="DW77" s="16">
        <v>0.22639999999999999</v>
      </c>
      <c r="DX77" s="16">
        <v>0.22639999999999999</v>
      </c>
      <c r="DY77" s="16">
        <v>0.22639999999999999</v>
      </c>
      <c r="DZ77" s="16">
        <v>0.22639999999999999</v>
      </c>
      <c r="EA77" s="16">
        <v>0.22639999999999999</v>
      </c>
      <c r="EB77" s="16">
        <v>0.22639999999999999</v>
      </c>
      <c r="EC77" s="16">
        <v>0.22639999999999999</v>
      </c>
      <c r="ED77" s="16">
        <v>0.22639999999999999</v>
      </c>
      <c r="EE77" s="16">
        <v>0.22639999999999999</v>
      </c>
      <c r="EF77" s="16">
        <v>0.22639999999999999</v>
      </c>
      <c r="EG77" s="16">
        <v>0.22639999999999999</v>
      </c>
      <c r="EH77" s="16">
        <v>0.22639999999999999</v>
      </c>
      <c r="EI77" s="16">
        <v>0.22639999999999999</v>
      </c>
      <c r="EJ77" s="16">
        <v>0.22639999999999999</v>
      </c>
      <c r="EK77" s="16">
        <v>0.22639999999999999</v>
      </c>
      <c r="EL77" s="16">
        <v>0.22639999999999999</v>
      </c>
      <c r="EM77" s="16">
        <v>0.22639999999999999</v>
      </c>
      <c r="EN77" s="16">
        <v>0.22639999999999999</v>
      </c>
      <c r="EO77" s="16">
        <v>0.22639999999999999</v>
      </c>
      <c r="EP77" s="16">
        <v>0.22639999999999999</v>
      </c>
      <c r="EQ77" s="16">
        <v>0.22639999999999999</v>
      </c>
      <c r="ER77" s="16">
        <v>0.22639999999999999</v>
      </c>
      <c r="ES77" s="16">
        <v>0.22639999999999999</v>
      </c>
      <c r="ET77" s="16">
        <v>0.22639999999999999</v>
      </c>
      <c r="EU77" s="16">
        <v>0.22639999999999999</v>
      </c>
      <c r="EV77" s="16">
        <v>0.22639999999999999</v>
      </c>
      <c r="EW77" s="16">
        <v>0.22639999999999999</v>
      </c>
      <c r="EX77" s="16">
        <v>0.22639999999999999</v>
      </c>
      <c r="EY77" s="16">
        <v>0.22639999999999999</v>
      </c>
      <c r="EZ77" s="16">
        <v>0.22639999999999999</v>
      </c>
      <c r="FA77" s="16">
        <v>0.22639999999999999</v>
      </c>
      <c r="FB77" s="16">
        <v>0.22639999999999999</v>
      </c>
      <c r="FC77" s="16">
        <v>0.22639999999999999</v>
      </c>
      <c r="FD77" s="16">
        <v>0.22639999999999999</v>
      </c>
      <c r="FE77" s="16">
        <v>0.22639999999999999</v>
      </c>
      <c r="FF77" s="16">
        <v>0.22639999999999999</v>
      </c>
      <c r="FG77" s="16">
        <v>0.22639999999999999</v>
      </c>
      <c r="FH77" s="16">
        <v>0.22639999999999999</v>
      </c>
      <c r="FI77" s="16">
        <v>0.22639999999999999</v>
      </c>
      <c r="FJ77" s="16">
        <v>0.22639999999999999</v>
      </c>
      <c r="FK77" s="16">
        <v>0.22639999999999999</v>
      </c>
      <c r="FL77" s="16">
        <v>0.22639999999999999</v>
      </c>
      <c r="FM77" s="16">
        <v>0.22639999999999999</v>
      </c>
      <c r="FN77" s="16">
        <v>0.22639999999999999</v>
      </c>
      <c r="FO77" s="16">
        <v>0.22639999999999999</v>
      </c>
      <c r="FP77" s="16">
        <v>0.22639999999999999</v>
      </c>
      <c r="FQ77" s="16">
        <v>0.22639999999999999</v>
      </c>
      <c r="FR77" s="16">
        <v>0.22639999999999999</v>
      </c>
      <c r="FS77" s="16">
        <v>0.22639999999999999</v>
      </c>
      <c r="FT77" s="16">
        <v>0.22639999999999999</v>
      </c>
      <c r="FU77" s="16">
        <v>0.22639999999999999</v>
      </c>
      <c r="FV77" s="16">
        <v>0.22639999999999999</v>
      </c>
      <c r="FW77" s="16">
        <v>0.22639999999999999</v>
      </c>
      <c r="FX77" s="16">
        <v>0.22639999999999999</v>
      </c>
      <c r="FY77" s="16">
        <v>0.22639999999999999</v>
      </c>
      <c r="FZ77" s="16">
        <v>0.22639999999999999</v>
      </c>
      <c r="GA77" s="16">
        <v>0.22639999999999999</v>
      </c>
      <c r="GB77" s="16">
        <v>0.22639999999999999</v>
      </c>
      <c r="GC77" s="16">
        <v>0.22639999999999999</v>
      </c>
      <c r="GD77" s="16">
        <v>0.22639999999999999</v>
      </c>
      <c r="GE77" s="16">
        <v>0.22639999999999999</v>
      </c>
      <c r="GF77" s="16">
        <v>0.22639999999999999</v>
      </c>
      <c r="GG77" s="16">
        <v>0.22639999999999999</v>
      </c>
      <c r="GH77" s="16">
        <v>0.22639999999999999</v>
      </c>
      <c r="GI77" s="16">
        <v>0.22639999999999999</v>
      </c>
      <c r="GJ77" s="16">
        <v>0.22639999999999999</v>
      </c>
      <c r="GK77" s="16">
        <v>0.22639999999999999</v>
      </c>
      <c r="GL77" s="16">
        <v>0.22639999999999999</v>
      </c>
      <c r="GM77" s="16">
        <v>0.22639999999999999</v>
      </c>
      <c r="GN77" s="16">
        <v>0.22639999999999999</v>
      </c>
      <c r="GO77" s="16">
        <v>0.22639999999999999</v>
      </c>
      <c r="GP77" s="16">
        <v>0.22639999999999999</v>
      </c>
      <c r="GQ77" s="16">
        <v>0.22639999999999999</v>
      </c>
    </row>
    <row r="78" spans="1:199" x14ac:dyDescent="0.2">
      <c r="A78" s="16">
        <v>77</v>
      </c>
      <c r="B78" s="16">
        <v>1</v>
      </c>
      <c r="C78" s="16">
        <v>1</v>
      </c>
      <c r="D78" s="16">
        <v>1</v>
      </c>
      <c r="E78" s="16">
        <v>1</v>
      </c>
      <c r="F78" s="16">
        <v>0.97929999999999995</v>
      </c>
      <c r="G78" s="16">
        <v>1.0569</v>
      </c>
      <c r="H78" s="16">
        <v>1.0387999999999999</v>
      </c>
      <c r="I78" s="16">
        <v>0.98519999999999996</v>
      </c>
      <c r="J78" s="16">
        <v>0.95240000000000002</v>
      </c>
      <c r="K78" s="16">
        <v>0.92069999999999996</v>
      </c>
      <c r="L78" s="16">
        <v>0.8901</v>
      </c>
      <c r="M78" s="16">
        <v>0.87770000000000004</v>
      </c>
      <c r="N78" s="16">
        <v>0.86539999999999995</v>
      </c>
      <c r="O78" s="16">
        <v>0.85299999999999998</v>
      </c>
      <c r="P78" s="16">
        <v>0.84040000000000004</v>
      </c>
      <c r="Q78" s="16">
        <v>0.82740000000000002</v>
      </c>
      <c r="R78" s="16">
        <v>0.81399999999999995</v>
      </c>
      <c r="S78" s="16">
        <v>0.80020000000000002</v>
      </c>
      <c r="T78" s="16">
        <v>0.78600000000000003</v>
      </c>
      <c r="U78" s="16">
        <v>0.77090000000000003</v>
      </c>
      <c r="V78" s="16">
        <v>0.75629999999999997</v>
      </c>
      <c r="W78" s="16">
        <v>0.74239999999999995</v>
      </c>
      <c r="X78" s="16">
        <v>0.72919999999999996</v>
      </c>
      <c r="Y78" s="16">
        <v>0.7167</v>
      </c>
      <c r="Z78" s="16">
        <v>0.70499999999999996</v>
      </c>
      <c r="AA78" s="16">
        <v>0.69399999999999995</v>
      </c>
      <c r="AB78" s="16">
        <v>0.68340000000000001</v>
      </c>
      <c r="AC78" s="16">
        <v>0.67320000000000002</v>
      </c>
      <c r="AD78" s="16">
        <v>0.6633</v>
      </c>
      <c r="AE78" s="16">
        <v>0.65349999999999997</v>
      </c>
      <c r="AF78" s="16">
        <v>0.64390000000000003</v>
      </c>
      <c r="AG78" s="16">
        <v>0.63429999999999997</v>
      </c>
      <c r="AH78" s="16">
        <v>0.625</v>
      </c>
      <c r="AI78" s="16">
        <v>0.61570000000000003</v>
      </c>
      <c r="AJ78" s="16">
        <v>0.60660000000000003</v>
      </c>
      <c r="AK78" s="16">
        <v>0.59770000000000001</v>
      </c>
      <c r="AL78" s="16">
        <v>0.58879999999999999</v>
      </c>
      <c r="AM78" s="16">
        <v>0.58009999999999995</v>
      </c>
      <c r="AN78" s="16">
        <v>0.57150000000000001</v>
      </c>
      <c r="AO78" s="16">
        <v>0.56310000000000004</v>
      </c>
      <c r="AP78" s="16">
        <v>0.55469999999999997</v>
      </c>
      <c r="AQ78" s="16">
        <v>0.54649999999999999</v>
      </c>
      <c r="AR78" s="16">
        <v>0.53839999999999999</v>
      </c>
      <c r="AS78" s="16">
        <v>0.53049999999999997</v>
      </c>
      <c r="AT78" s="16">
        <v>0.52259999999999995</v>
      </c>
      <c r="AU78" s="16">
        <v>0.51490000000000002</v>
      </c>
      <c r="AV78" s="16">
        <v>0.50719999999999998</v>
      </c>
      <c r="AW78" s="16">
        <v>0.49969999999999998</v>
      </c>
      <c r="AX78" s="16">
        <v>0.49230000000000002</v>
      </c>
      <c r="AY78" s="16">
        <v>0.48499999999999999</v>
      </c>
      <c r="AZ78" s="16">
        <v>0.4778</v>
      </c>
      <c r="BA78" s="16">
        <v>0.47070000000000001</v>
      </c>
      <c r="BB78" s="16">
        <v>0.4637</v>
      </c>
      <c r="BC78" s="16">
        <v>0.45689999999999997</v>
      </c>
      <c r="BD78" s="16">
        <v>0.4501</v>
      </c>
      <c r="BE78" s="16">
        <v>0.44340000000000002</v>
      </c>
      <c r="BF78" s="16">
        <v>0.43680000000000002</v>
      </c>
      <c r="BG78" s="16">
        <v>0.43030000000000002</v>
      </c>
      <c r="BH78" s="16">
        <v>0.4239</v>
      </c>
      <c r="BI78" s="16">
        <v>0.41760000000000003</v>
      </c>
      <c r="BJ78" s="16">
        <v>0.41139999999999999</v>
      </c>
      <c r="BK78" s="16">
        <v>0.40529999999999999</v>
      </c>
      <c r="BL78" s="16">
        <v>0.39929999999999999</v>
      </c>
      <c r="BM78" s="16">
        <v>0.39340000000000003</v>
      </c>
      <c r="BN78" s="16">
        <v>0.38750000000000001</v>
      </c>
      <c r="BO78" s="16">
        <v>0.38179999999999997</v>
      </c>
      <c r="BP78" s="16">
        <v>0.37609999999999999</v>
      </c>
      <c r="BQ78" s="16">
        <v>0.3705</v>
      </c>
      <c r="BR78" s="16">
        <v>0.36499999999999999</v>
      </c>
      <c r="BS78" s="16">
        <v>0.35959999999999998</v>
      </c>
      <c r="BT78" s="16">
        <v>0.35420000000000001</v>
      </c>
      <c r="BU78" s="16">
        <v>0.34889999999999999</v>
      </c>
      <c r="BV78" s="16">
        <v>0.34379999999999999</v>
      </c>
      <c r="BW78" s="16">
        <v>0.33860000000000001</v>
      </c>
      <c r="BX78" s="16">
        <v>0.33360000000000001</v>
      </c>
      <c r="BY78" s="16">
        <v>0.3286</v>
      </c>
      <c r="BZ78" s="16">
        <v>0.32369999999999999</v>
      </c>
      <c r="CA78" s="16">
        <v>0.31890000000000002</v>
      </c>
      <c r="CB78" s="16">
        <v>0.31419999999999998</v>
      </c>
      <c r="CC78" s="16">
        <v>0.3095</v>
      </c>
      <c r="CD78" s="16">
        <v>0.3049</v>
      </c>
      <c r="CE78" s="16">
        <v>0.30030000000000001</v>
      </c>
      <c r="CF78" s="16">
        <v>0.2959</v>
      </c>
      <c r="CG78" s="16">
        <v>0.29149999999999998</v>
      </c>
      <c r="CH78" s="16">
        <v>0.28710000000000002</v>
      </c>
      <c r="CI78" s="16">
        <v>0.2828</v>
      </c>
      <c r="CJ78" s="16">
        <v>0.27860000000000001</v>
      </c>
      <c r="CK78" s="16">
        <v>0.27450000000000002</v>
      </c>
      <c r="CL78" s="16">
        <v>0.27039999999999997</v>
      </c>
      <c r="CM78" s="16">
        <v>0.26640000000000003</v>
      </c>
      <c r="CN78" s="16">
        <v>0.26240000000000002</v>
      </c>
      <c r="CO78" s="16">
        <v>0.25850000000000001</v>
      </c>
      <c r="CP78" s="16">
        <v>0.25459999999999999</v>
      </c>
      <c r="CQ78" s="16">
        <v>0.25080000000000002</v>
      </c>
      <c r="CR78" s="16">
        <v>0.24709999999999999</v>
      </c>
      <c r="CS78" s="16">
        <v>0.24340000000000001</v>
      </c>
      <c r="CT78" s="16">
        <v>0.23980000000000001</v>
      </c>
      <c r="CU78" s="16">
        <v>0.23619999999999999</v>
      </c>
      <c r="CV78" s="16">
        <v>0.23269999999999999</v>
      </c>
      <c r="CW78" s="16">
        <v>0.22919999999999999</v>
      </c>
      <c r="CX78" s="16">
        <v>0.2258</v>
      </c>
      <c r="CY78" s="16">
        <v>0.2258</v>
      </c>
      <c r="CZ78" s="16">
        <v>0.2258</v>
      </c>
      <c r="DA78" s="16">
        <v>0.2258</v>
      </c>
      <c r="DB78" s="16">
        <v>0.2258</v>
      </c>
      <c r="DC78" s="16">
        <v>0.2258</v>
      </c>
      <c r="DD78" s="16">
        <v>0.2258</v>
      </c>
      <c r="DE78" s="16">
        <v>0.2258</v>
      </c>
      <c r="DF78" s="16">
        <v>0.2258</v>
      </c>
      <c r="DG78" s="16">
        <v>0.2258</v>
      </c>
      <c r="DH78" s="16">
        <v>0.2258</v>
      </c>
      <c r="DI78" s="16">
        <v>0.2258</v>
      </c>
      <c r="DJ78" s="16">
        <v>0.2258</v>
      </c>
      <c r="DK78" s="16">
        <v>0.2258</v>
      </c>
      <c r="DL78" s="16">
        <v>0.2258</v>
      </c>
      <c r="DM78" s="16">
        <v>0.2258</v>
      </c>
      <c r="DN78" s="16">
        <v>0.2258</v>
      </c>
      <c r="DO78" s="16">
        <v>0.2258</v>
      </c>
      <c r="DP78" s="16">
        <v>0.2258</v>
      </c>
      <c r="DQ78" s="16">
        <v>0.2258</v>
      </c>
      <c r="DR78" s="16">
        <v>0.2258</v>
      </c>
      <c r="DS78" s="16">
        <v>0.2258</v>
      </c>
      <c r="DT78" s="16">
        <v>0.2258</v>
      </c>
      <c r="DU78" s="16">
        <v>0.2258</v>
      </c>
      <c r="DV78" s="16">
        <v>0.2258</v>
      </c>
      <c r="DW78" s="16">
        <v>0.2258</v>
      </c>
      <c r="DX78" s="16">
        <v>0.2258</v>
      </c>
      <c r="DY78" s="16">
        <v>0.2258</v>
      </c>
      <c r="DZ78" s="16">
        <v>0.2258</v>
      </c>
      <c r="EA78" s="16">
        <v>0.2258</v>
      </c>
      <c r="EB78" s="16">
        <v>0.2258</v>
      </c>
      <c r="EC78" s="16">
        <v>0.2258</v>
      </c>
      <c r="ED78" s="16">
        <v>0.2258</v>
      </c>
      <c r="EE78" s="16">
        <v>0.2258</v>
      </c>
      <c r="EF78" s="16">
        <v>0.2258</v>
      </c>
      <c r="EG78" s="16">
        <v>0.2258</v>
      </c>
      <c r="EH78" s="16">
        <v>0.2258</v>
      </c>
      <c r="EI78" s="16">
        <v>0.2258</v>
      </c>
      <c r="EJ78" s="16">
        <v>0.2258</v>
      </c>
      <c r="EK78" s="16">
        <v>0.2258</v>
      </c>
      <c r="EL78" s="16">
        <v>0.2258</v>
      </c>
      <c r="EM78" s="16">
        <v>0.2258</v>
      </c>
      <c r="EN78" s="16">
        <v>0.2258</v>
      </c>
      <c r="EO78" s="16">
        <v>0.2258</v>
      </c>
      <c r="EP78" s="16">
        <v>0.2258</v>
      </c>
      <c r="EQ78" s="16">
        <v>0.2258</v>
      </c>
      <c r="ER78" s="16">
        <v>0.2258</v>
      </c>
      <c r="ES78" s="16">
        <v>0.2258</v>
      </c>
      <c r="ET78" s="16">
        <v>0.2258</v>
      </c>
      <c r="EU78" s="16">
        <v>0.2258</v>
      </c>
      <c r="EV78" s="16">
        <v>0.2258</v>
      </c>
      <c r="EW78" s="16">
        <v>0.2258</v>
      </c>
      <c r="EX78" s="16">
        <v>0.2258</v>
      </c>
      <c r="EY78" s="16">
        <v>0.2258</v>
      </c>
      <c r="EZ78" s="16">
        <v>0.2258</v>
      </c>
      <c r="FA78" s="16">
        <v>0.2258</v>
      </c>
      <c r="FB78" s="16">
        <v>0.2258</v>
      </c>
      <c r="FC78" s="16">
        <v>0.2258</v>
      </c>
      <c r="FD78" s="16">
        <v>0.2258</v>
      </c>
      <c r="FE78" s="16">
        <v>0.2258</v>
      </c>
      <c r="FF78" s="16">
        <v>0.2258</v>
      </c>
      <c r="FG78" s="16">
        <v>0.2258</v>
      </c>
      <c r="FH78" s="16">
        <v>0.2258</v>
      </c>
      <c r="FI78" s="16">
        <v>0.2258</v>
      </c>
      <c r="FJ78" s="16">
        <v>0.2258</v>
      </c>
      <c r="FK78" s="16">
        <v>0.2258</v>
      </c>
      <c r="FL78" s="16">
        <v>0.2258</v>
      </c>
      <c r="FM78" s="16">
        <v>0.2258</v>
      </c>
      <c r="FN78" s="16">
        <v>0.2258</v>
      </c>
      <c r="FO78" s="16">
        <v>0.2258</v>
      </c>
      <c r="FP78" s="16">
        <v>0.2258</v>
      </c>
      <c r="FQ78" s="16">
        <v>0.2258</v>
      </c>
      <c r="FR78" s="16">
        <v>0.2258</v>
      </c>
      <c r="FS78" s="16">
        <v>0.2258</v>
      </c>
      <c r="FT78" s="16">
        <v>0.2258</v>
      </c>
      <c r="FU78" s="16">
        <v>0.2258</v>
      </c>
      <c r="FV78" s="16">
        <v>0.2258</v>
      </c>
      <c r="FW78" s="16">
        <v>0.2258</v>
      </c>
      <c r="FX78" s="16">
        <v>0.2258</v>
      </c>
      <c r="FY78" s="16">
        <v>0.2258</v>
      </c>
      <c r="FZ78" s="16">
        <v>0.2258</v>
      </c>
      <c r="GA78" s="16">
        <v>0.2258</v>
      </c>
      <c r="GB78" s="16">
        <v>0.2258</v>
      </c>
      <c r="GC78" s="16">
        <v>0.2258</v>
      </c>
      <c r="GD78" s="16">
        <v>0.2258</v>
      </c>
      <c r="GE78" s="16">
        <v>0.2258</v>
      </c>
      <c r="GF78" s="16">
        <v>0.2258</v>
      </c>
      <c r="GG78" s="16">
        <v>0.2258</v>
      </c>
      <c r="GH78" s="16">
        <v>0.2258</v>
      </c>
      <c r="GI78" s="16">
        <v>0.2258</v>
      </c>
      <c r="GJ78" s="16">
        <v>0.2258</v>
      </c>
      <c r="GK78" s="16">
        <v>0.2258</v>
      </c>
      <c r="GL78" s="16">
        <v>0.2258</v>
      </c>
      <c r="GM78" s="16">
        <v>0.2258</v>
      </c>
      <c r="GN78" s="16">
        <v>0.2258</v>
      </c>
      <c r="GO78" s="16">
        <v>0.2258</v>
      </c>
      <c r="GP78" s="16">
        <v>0.2258</v>
      </c>
      <c r="GQ78" s="16">
        <v>0.2258</v>
      </c>
    </row>
    <row r="79" spans="1:199" x14ac:dyDescent="0.2">
      <c r="A79" s="16">
        <v>78</v>
      </c>
      <c r="B79" s="16">
        <v>1</v>
      </c>
      <c r="C79" s="16">
        <v>1</v>
      </c>
      <c r="D79" s="16">
        <v>1</v>
      </c>
      <c r="E79" s="16">
        <v>1</v>
      </c>
      <c r="F79" s="16">
        <v>0.97770000000000001</v>
      </c>
      <c r="G79" s="16">
        <v>1.0536000000000001</v>
      </c>
      <c r="H79" s="16">
        <v>1.0341</v>
      </c>
      <c r="I79" s="16">
        <v>0.97960000000000003</v>
      </c>
      <c r="J79" s="16">
        <v>0.94610000000000005</v>
      </c>
      <c r="K79" s="16">
        <v>0.91420000000000001</v>
      </c>
      <c r="L79" s="16">
        <v>0.88339999999999996</v>
      </c>
      <c r="M79" s="16">
        <v>0.87090000000000001</v>
      </c>
      <c r="N79" s="16">
        <v>0.85870000000000002</v>
      </c>
      <c r="O79" s="16">
        <v>0.84640000000000004</v>
      </c>
      <c r="P79" s="16">
        <v>0.83409999999999995</v>
      </c>
      <c r="Q79" s="16">
        <v>0.82140000000000002</v>
      </c>
      <c r="R79" s="16">
        <v>0.8085</v>
      </c>
      <c r="S79" s="16">
        <v>0.79510000000000003</v>
      </c>
      <c r="T79" s="16">
        <v>0.78129999999999999</v>
      </c>
      <c r="U79" s="16">
        <v>0.76629999999999998</v>
      </c>
      <c r="V79" s="16">
        <v>0.75190000000000001</v>
      </c>
      <c r="W79" s="16">
        <v>0.73809999999999998</v>
      </c>
      <c r="X79" s="16">
        <v>0.72499999999999998</v>
      </c>
      <c r="Y79" s="16">
        <v>0.7127</v>
      </c>
      <c r="Z79" s="16">
        <v>0.70099999999999996</v>
      </c>
      <c r="AA79" s="16">
        <v>0.69</v>
      </c>
      <c r="AB79" s="16">
        <v>0.67959999999999998</v>
      </c>
      <c r="AC79" s="16">
        <v>0.66949999999999998</v>
      </c>
      <c r="AD79" s="16">
        <v>0.65959999999999996</v>
      </c>
      <c r="AE79" s="16">
        <v>0.64990000000000003</v>
      </c>
      <c r="AF79" s="16">
        <v>0.64029999999999998</v>
      </c>
      <c r="AG79" s="16">
        <v>0.63090000000000002</v>
      </c>
      <c r="AH79" s="16">
        <v>0.62160000000000004</v>
      </c>
      <c r="AI79" s="16">
        <v>0.61240000000000006</v>
      </c>
      <c r="AJ79" s="16">
        <v>0.60340000000000005</v>
      </c>
      <c r="AK79" s="16">
        <v>0.59450000000000003</v>
      </c>
      <c r="AL79" s="16">
        <v>0.5857</v>
      </c>
      <c r="AM79" s="16">
        <v>0.57699999999999996</v>
      </c>
      <c r="AN79" s="16">
        <v>0.56850000000000001</v>
      </c>
      <c r="AO79" s="16">
        <v>0.56010000000000004</v>
      </c>
      <c r="AP79" s="16">
        <v>0.55179999999999996</v>
      </c>
      <c r="AQ79" s="16">
        <v>0.54369999999999996</v>
      </c>
      <c r="AR79" s="16">
        <v>0.53559999999999997</v>
      </c>
      <c r="AS79" s="16">
        <v>0.52769999999999995</v>
      </c>
      <c r="AT79" s="16">
        <v>0.51990000000000003</v>
      </c>
      <c r="AU79" s="16">
        <v>0.51219999999999999</v>
      </c>
      <c r="AV79" s="16">
        <v>0.50460000000000005</v>
      </c>
      <c r="AW79" s="16">
        <v>0.49719999999999998</v>
      </c>
      <c r="AX79" s="16">
        <v>0.48980000000000001</v>
      </c>
      <c r="AY79" s="16">
        <v>0.48259999999999997</v>
      </c>
      <c r="AZ79" s="16">
        <v>0.47539999999999999</v>
      </c>
      <c r="BA79" s="16">
        <v>0.46839999999999998</v>
      </c>
      <c r="BB79" s="16">
        <v>0.46139999999999998</v>
      </c>
      <c r="BC79" s="16">
        <v>0.4546</v>
      </c>
      <c r="BD79" s="16">
        <v>0.44790000000000002</v>
      </c>
      <c r="BE79" s="16">
        <v>0.44119999999999998</v>
      </c>
      <c r="BF79" s="16">
        <v>0.43469999999999998</v>
      </c>
      <c r="BG79" s="16">
        <v>0.42820000000000003</v>
      </c>
      <c r="BH79" s="16">
        <v>0.4219</v>
      </c>
      <c r="BI79" s="16">
        <v>0.41560000000000002</v>
      </c>
      <c r="BJ79" s="16">
        <v>0.40949999999999998</v>
      </c>
      <c r="BK79" s="16">
        <v>0.40339999999999998</v>
      </c>
      <c r="BL79" s="16">
        <v>0.39739999999999998</v>
      </c>
      <c r="BM79" s="16">
        <v>0.39150000000000001</v>
      </c>
      <c r="BN79" s="16">
        <v>0.38569999999999999</v>
      </c>
      <c r="BO79" s="16">
        <v>0.38</v>
      </c>
      <c r="BP79" s="16">
        <v>0.37430000000000002</v>
      </c>
      <c r="BQ79" s="16">
        <v>0.36880000000000002</v>
      </c>
      <c r="BR79" s="16">
        <v>0.36330000000000001</v>
      </c>
      <c r="BS79" s="16">
        <v>0.3579</v>
      </c>
      <c r="BT79" s="16">
        <v>0.35260000000000002</v>
      </c>
      <c r="BU79" s="16">
        <v>0.3473</v>
      </c>
      <c r="BV79" s="16">
        <v>0.3422</v>
      </c>
      <c r="BW79" s="16">
        <v>0.33710000000000001</v>
      </c>
      <c r="BX79" s="16">
        <v>0.33210000000000001</v>
      </c>
      <c r="BY79" s="16">
        <v>0.3271</v>
      </c>
      <c r="BZ79" s="16">
        <v>0.32229999999999998</v>
      </c>
      <c r="CA79" s="16">
        <v>0.3175</v>
      </c>
      <c r="CB79" s="16">
        <v>0.31280000000000002</v>
      </c>
      <c r="CC79" s="16">
        <v>0.30809999999999998</v>
      </c>
      <c r="CD79" s="16">
        <v>0.30349999999999999</v>
      </c>
      <c r="CE79" s="16">
        <v>0.29899999999999999</v>
      </c>
      <c r="CF79" s="16">
        <v>0.29459999999999997</v>
      </c>
      <c r="CG79" s="16">
        <v>0.29020000000000001</v>
      </c>
      <c r="CH79" s="16">
        <v>0.2858</v>
      </c>
      <c r="CI79" s="16">
        <v>0.28160000000000002</v>
      </c>
      <c r="CJ79" s="16">
        <v>0.27739999999999998</v>
      </c>
      <c r="CK79" s="16">
        <v>0.27329999999999999</v>
      </c>
      <c r="CL79" s="16">
        <v>0.26919999999999999</v>
      </c>
      <c r="CM79" s="16">
        <v>0.26519999999999999</v>
      </c>
      <c r="CN79" s="16">
        <v>0.26119999999999999</v>
      </c>
      <c r="CO79" s="16">
        <v>0.25740000000000002</v>
      </c>
      <c r="CP79" s="16">
        <v>0.2535</v>
      </c>
      <c r="CQ79" s="16">
        <v>0.24970000000000001</v>
      </c>
      <c r="CR79" s="16">
        <v>0.246</v>
      </c>
      <c r="CS79" s="16">
        <v>0.2424</v>
      </c>
      <c r="CT79" s="16">
        <v>0.2387</v>
      </c>
      <c r="CU79" s="16">
        <v>0.23519999999999999</v>
      </c>
      <c r="CV79" s="16">
        <v>0.23169999999999999</v>
      </c>
      <c r="CW79" s="16">
        <v>0.22819999999999999</v>
      </c>
      <c r="CX79" s="16">
        <v>0.2248</v>
      </c>
      <c r="CY79" s="16">
        <v>0.2248</v>
      </c>
      <c r="CZ79" s="16">
        <v>0.2248</v>
      </c>
      <c r="DA79" s="16">
        <v>0.2248</v>
      </c>
      <c r="DB79" s="16">
        <v>0.2248</v>
      </c>
      <c r="DC79" s="16">
        <v>0.2248</v>
      </c>
      <c r="DD79" s="16">
        <v>0.2248</v>
      </c>
      <c r="DE79" s="16">
        <v>0.2248</v>
      </c>
      <c r="DF79" s="16">
        <v>0.2248</v>
      </c>
      <c r="DG79" s="16">
        <v>0.2248</v>
      </c>
      <c r="DH79" s="16">
        <v>0.2248</v>
      </c>
      <c r="DI79" s="16">
        <v>0.2248</v>
      </c>
      <c r="DJ79" s="16">
        <v>0.2248</v>
      </c>
      <c r="DK79" s="16">
        <v>0.2248</v>
      </c>
      <c r="DL79" s="16">
        <v>0.2248</v>
      </c>
      <c r="DM79" s="16">
        <v>0.2248</v>
      </c>
      <c r="DN79" s="16">
        <v>0.2248</v>
      </c>
      <c r="DO79" s="16">
        <v>0.2248</v>
      </c>
      <c r="DP79" s="16">
        <v>0.2248</v>
      </c>
      <c r="DQ79" s="16">
        <v>0.2248</v>
      </c>
      <c r="DR79" s="16">
        <v>0.2248</v>
      </c>
      <c r="DS79" s="16">
        <v>0.2248</v>
      </c>
      <c r="DT79" s="16">
        <v>0.2248</v>
      </c>
      <c r="DU79" s="16">
        <v>0.2248</v>
      </c>
      <c r="DV79" s="16">
        <v>0.2248</v>
      </c>
      <c r="DW79" s="16">
        <v>0.2248</v>
      </c>
      <c r="DX79" s="16">
        <v>0.2248</v>
      </c>
      <c r="DY79" s="16">
        <v>0.2248</v>
      </c>
      <c r="DZ79" s="16">
        <v>0.2248</v>
      </c>
      <c r="EA79" s="16">
        <v>0.2248</v>
      </c>
      <c r="EB79" s="16">
        <v>0.2248</v>
      </c>
      <c r="EC79" s="16">
        <v>0.2248</v>
      </c>
      <c r="ED79" s="16">
        <v>0.2248</v>
      </c>
      <c r="EE79" s="16">
        <v>0.2248</v>
      </c>
      <c r="EF79" s="16">
        <v>0.2248</v>
      </c>
      <c r="EG79" s="16">
        <v>0.2248</v>
      </c>
      <c r="EH79" s="16">
        <v>0.2248</v>
      </c>
      <c r="EI79" s="16">
        <v>0.2248</v>
      </c>
      <c r="EJ79" s="16">
        <v>0.2248</v>
      </c>
      <c r="EK79" s="16">
        <v>0.2248</v>
      </c>
      <c r="EL79" s="16">
        <v>0.2248</v>
      </c>
      <c r="EM79" s="16">
        <v>0.2248</v>
      </c>
      <c r="EN79" s="16">
        <v>0.2248</v>
      </c>
      <c r="EO79" s="16">
        <v>0.2248</v>
      </c>
      <c r="EP79" s="16">
        <v>0.2248</v>
      </c>
      <c r="EQ79" s="16">
        <v>0.2248</v>
      </c>
      <c r="ER79" s="16">
        <v>0.2248</v>
      </c>
      <c r="ES79" s="16">
        <v>0.2248</v>
      </c>
      <c r="ET79" s="16">
        <v>0.2248</v>
      </c>
      <c r="EU79" s="16">
        <v>0.2248</v>
      </c>
      <c r="EV79" s="16">
        <v>0.2248</v>
      </c>
      <c r="EW79" s="16">
        <v>0.2248</v>
      </c>
      <c r="EX79" s="16">
        <v>0.2248</v>
      </c>
      <c r="EY79" s="16">
        <v>0.2248</v>
      </c>
      <c r="EZ79" s="16">
        <v>0.2248</v>
      </c>
      <c r="FA79" s="16">
        <v>0.2248</v>
      </c>
      <c r="FB79" s="16">
        <v>0.2248</v>
      </c>
      <c r="FC79" s="16">
        <v>0.2248</v>
      </c>
      <c r="FD79" s="16">
        <v>0.2248</v>
      </c>
      <c r="FE79" s="16">
        <v>0.2248</v>
      </c>
      <c r="FF79" s="16">
        <v>0.2248</v>
      </c>
      <c r="FG79" s="16">
        <v>0.2248</v>
      </c>
      <c r="FH79" s="16">
        <v>0.2248</v>
      </c>
      <c r="FI79" s="16">
        <v>0.2248</v>
      </c>
      <c r="FJ79" s="16">
        <v>0.2248</v>
      </c>
      <c r="FK79" s="16">
        <v>0.2248</v>
      </c>
      <c r="FL79" s="16">
        <v>0.2248</v>
      </c>
      <c r="FM79" s="16">
        <v>0.2248</v>
      </c>
      <c r="FN79" s="16">
        <v>0.2248</v>
      </c>
      <c r="FO79" s="16">
        <v>0.2248</v>
      </c>
      <c r="FP79" s="16">
        <v>0.2248</v>
      </c>
      <c r="FQ79" s="16">
        <v>0.2248</v>
      </c>
      <c r="FR79" s="16">
        <v>0.2248</v>
      </c>
      <c r="FS79" s="16">
        <v>0.2248</v>
      </c>
      <c r="FT79" s="16">
        <v>0.2248</v>
      </c>
      <c r="FU79" s="16">
        <v>0.2248</v>
      </c>
      <c r="FV79" s="16">
        <v>0.2248</v>
      </c>
      <c r="FW79" s="16">
        <v>0.2248</v>
      </c>
      <c r="FX79" s="16">
        <v>0.2248</v>
      </c>
      <c r="FY79" s="16">
        <v>0.2248</v>
      </c>
      <c r="FZ79" s="16">
        <v>0.2248</v>
      </c>
      <c r="GA79" s="16">
        <v>0.2248</v>
      </c>
      <c r="GB79" s="16">
        <v>0.2248</v>
      </c>
      <c r="GC79" s="16">
        <v>0.2248</v>
      </c>
      <c r="GD79" s="16">
        <v>0.2248</v>
      </c>
      <c r="GE79" s="16">
        <v>0.2248</v>
      </c>
      <c r="GF79" s="16">
        <v>0.2248</v>
      </c>
      <c r="GG79" s="16">
        <v>0.2248</v>
      </c>
      <c r="GH79" s="16">
        <v>0.2248</v>
      </c>
      <c r="GI79" s="16">
        <v>0.2248</v>
      </c>
      <c r="GJ79" s="16">
        <v>0.2248</v>
      </c>
      <c r="GK79" s="16">
        <v>0.2248</v>
      </c>
      <c r="GL79" s="16">
        <v>0.2248</v>
      </c>
      <c r="GM79" s="16">
        <v>0.2248</v>
      </c>
      <c r="GN79" s="16">
        <v>0.2248</v>
      </c>
      <c r="GO79" s="16">
        <v>0.2248</v>
      </c>
      <c r="GP79" s="16">
        <v>0.2248</v>
      </c>
      <c r="GQ79" s="16">
        <v>0.2248</v>
      </c>
    </row>
    <row r="80" spans="1:199" x14ac:dyDescent="0.2">
      <c r="A80" s="16">
        <v>79</v>
      </c>
      <c r="B80" s="16">
        <v>1</v>
      </c>
      <c r="C80" s="16">
        <v>1</v>
      </c>
      <c r="D80" s="16">
        <v>1</v>
      </c>
      <c r="E80" s="16">
        <v>1</v>
      </c>
      <c r="F80" s="16">
        <v>0.97619999999999996</v>
      </c>
      <c r="G80" s="16">
        <v>1.0505</v>
      </c>
      <c r="H80" s="16">
        <v>1.0295000000000001</v>
      </c>
      <c r="I80" s="16">
        <v>0.97399999999999998</v>
      </c>
      <c r="J80" s="16">
        <v>0.93959999999999999</v>
      </c>
      <c r="K80" s="16">
        <v>0.90720000000000001</v>
      </c>
      <c r="L80" s="16">
        <v>0.87629999999999997</v>
      </c>
      <c r="M80" s="16">
        <v>0.86370000000000002</v>
      </c>
      <c r="N80" s="16">
        <v>0.85140000000000005</v>
      </c>
      <c r="O80" s="16">
        <v>0.83919999999999995</v>
      </c>
      <c r="P80" s="16">
        <v>0.82709999999999995</v>
      </c>
      <c r="Q80" s="16">
        <v>0.81479999999999997</v>
      </c>
      <c r="R80" s="16">
        <v>0.80220000000000002</v>
      </c>
      <c r="S80" s="16">
        <v>0.78920000000000001</v>
      </c>
      <c r="T80" s="16">
        <v>0.77590000000000003</v>
      </c>
      <c r="U80" s="16">
        <v>0.7611</v>
      </c>
      <c r="V80" s="16">
        <v>0.74670000000000003</v>
      </c>
      <c r="W80" s="16">
        <v>0.73309999999999997</v>
      </c>
      <c r="X80" s="16">
        <v>0.72009999999999996</v>
      </c>
      <c r="Y80" s="16">
        <v>0.70789999999999997</v>
      </c>
      <c r="Z80" s="16">
        <v>0.69640000000000002</v>
      </c>
      <c r="AA80" s="16">
        <v>0.6855</v>
      </c>
      <c r="AB80" s="16">
        <v>0.67510000000000003</v>
      </c>
      <c r="AC80" s="16">
        <v>0.66510000000000002</v>
      </c>
      <c r="AD80" s="16">
        <v>0.65529999999999999</v>
      </c>
      <c r="AE80" s="16">
        <v>0.64570000000000005</v>
      </c>
      <c r="AF80" s="16">
        <v>0.63619999999999999</v>
      </c>
      <c r="AG80" s="16">
        <v>0.62680000000000002</v>
      </c>
      <c r="AH80" s="16">
        <v>0.61760000000000004</v>
      </c>
      <c r="AI80" s="16">
        <v>0.60850000000000004</v>
      </c>
      <c r="AJ80" s="16">
        <v>0.59950000000000003</v>
      </c>
      <c r="AK80" s="16">
        <v>0.5907</v>
      </c>
      <c r="AL80" s="16">
        <v>0.58199999999999996</v>
      </c>
      <c r="AM80" s="16">
        <v>0.57340000000000002</v>
      </c>
      <c r="AN80" s="16">
        <v>0.56499999999999995</v>
      </c>
      <c r="AO80" s="16">
        <v>0.55669999999999997</v>
      </c>
      <c r="AP80" s="16">
        <v>0.5484</v>
      </c>
      <c r="AQ80" s="16">
        <v>0.5403</v>
      </c>
      <c r="AR80" s="16">
        <v>0.53239999999999998</v>
      </c>
      <c r="AS80" s="16">
        <v>0.52449999999999997</v>
      </c>
      <c r="AT80" s="16">
        <v>0.51680000000000004</v>
      </c>
      <c r="AU80" s="16">
        <v>0.5091</v>
      </c>
      <c r="AV80" s="16">
        <v>0.50160000000000005</v>
      </c>
      <c r="AW80" s="16">
        <v>0.49419999999999997</v>
      </c>
      <c r="AX80" s="16">
        <v>0.4869</v>
      </c>
      <c r="AY80" s="16">
        <v>0.47970000000000002</v>
      </c>
      <c r="AZ80" s="16">
        <v>0.47260000000000002</v>
      </c>
      <c r="BA80" s="16">
        <v>0.46560000000000001</v>
      </c>
      <c r="BB80" s="16">
        <v>0.4587</v>
      </c>
      <c r="BC80" s="16">
        <v>0.45200000000000001</v>
      </c>
      <c r="BD80" s="16">
        <v>0.44529999999999997</v>
      </c>
      <c r="BE80" s="16">
        <v>0.43869999999999998</v>
      </c>
      <c r="BF80" s="16">
        <v>0.43219999999999997</v>
      </c>
      <c r="BG80" s="16">
        <v>0.42580000000000001</v>
      </c>
      <c r="BH80" s="16">
        <v>0.41949999999999998</v>
      </c>
      <c r="BI80" s="16">
        <v>0.4133</v>
      </c>
      <c r="BJ80" s="16">
        <v>0.40710000000000002</v>
      </c>
      <c r="BK80" s="16">
        <v>0.40110000000000001</v>
      </c>
      <c r="BL80" s="16">
        <v>0.3952</v>
      </c>
      <c r="BM80" s="16">
        <v>0.38929999999999998</v>
      </c>
      <c r="BN80" s="16">
        <v>0.38350000000000001</v>
      </c>
      <c r="BO80" s="16">
        <v>0.37790000000000001</v>
      </c>
      <c r="BP80" s="16">
        <v>0.37219999999999998</v>
      </c>
      <c r="BQ80" s="16">
        <v>0.36670000000000003</v>
      </c>
      <c r="BR80" s="16">
        <v>0.36130000000000001</v>
      </c>
      <c r="BS80" s="16">
        <v>0.35589999999999999</v>
      </c>
      <c r="BT80" s="16">
        <v>0.35060000000000002</v>
      </c>
      <c r="BU80" s="16">
        <v>0.34539999999999998</v>
      </c>
      <c r="BV80" s="16">
        <v>0.34029999999999999</v>
      </c>
      <c r="BW80" s="16">
        <v>0.33529999999999999</v>
      </c>
      <c r="BX80" s="16">
        <v>0.33029999999999998</v>
      </c>
      <c r="BY80" s="16">
        <v>0.32540000000000002</v>
      </c>
      <c r="BZ80" s="16">
        <v>0.32050000000000001</v>
      </c>
      <c r="CA80" s="16">
        <v>0.31580000000000003</v>
      </c>
      <c r="CB80" s="16">
        <v>0.31109999999999999</v>
      </c>
      <c r="CC80" s="16">
        <v>0.30649999999999999</v>
      </c>
      <c r="CD80" s="16">
        <v>0.3019</v>
      </c>
      <c r="CE80" s="16">
        <v>0.2974</v>
      </c>
      <c r="CF80" s="16">
        <v>0.29299999999999998</v>
      </c>
      <c r="CG80" s="16">
        <v>0.28860000000000002</v>
      </c>
      <c r="CH80" s="16">
        <v>0.28439999999999999</v>
      </c>
      <c r="CI80" s="16">
        <v>0.28010000000000002</v>
      </c>
      <c r="CJ80" s="16">
        <v>0.27600000000000002</v>
      </c>
      <c r="CK80" s="16">
        <v>0.27189999999999998</v>
      </c>
      <c r="CL80" s="16">
        <v>0.26779999999999998</v>
      </c>
      <c r="CM80" s="16">
        <v>0.26379999999999998</v>
      </c>
      <c r="CN80" s="16">
        <v>0.25990000000000002</v>
      </c>
      <c r="CO80" s="16">
        <v>0.25600000000000001</v>
      </c>
      <c r="CP80" s="16">
        <v>0.25219999999999998</v>
      </c>
      <c r="CQ80" s="16">
        <v>0.2485</v>
      </c>
      <c r="CR80" s="16">
        <v>0.24479999999999999</v>
      </c>
      <c r="CS80" s="16">
        <v>0.24110000000000001</v>
      </c>
      <c r="CT80" s="16">
        <v>0.23749999999999999</v>
      </c>
      <c r="CU80" s="16">
        <v>0.23400000000000001</v>
      </c>
      <c r="CV80" s="16">
        <v>0.23050000000000001</v>
      </c>
      <c r="CW80" s="16">
        <v>0.2271</v>
      </c>
      <c r="CX80" s="16">
        <v>0.22370000000000001</v>
      </c>
      <c r="CY80" s="16">
        <v>0.22370000000000001</v>
      </c>
      <c r="CZ80" s="16">
        <v>0.22370000000000001</v>
      </c>
      <c r="DA80" s="16">
        <v>0.22370000000000001</v>
      </c>
      <c r="DB80" s="16">
        <v>0.22370000000000001</v>
      </c>
      <c r="DC80" s="16">
        <v>0.22370000000000001</v>
      </c>
      <c r="DD80" s="16">
        <v>0.22370000000000001</v>
      </c>
      <c r="DE80" s="16">
        <v>0.22370000000000001</v>
      </c>
      <c r="DF80" s="16">
        <v>0.22370000000000001</v>
      </c>
      <c r="DG80" s="16">
        <v>0.22370000000000001</v>
      </c>
      <c r="DH80" s="16">
        <v>0.22370000000000001</v>
      </c>
      <c r="DI80" s="16">
        <v>0.22370000000000001</v>
      </c>
      <c r="DJ80" s="16">
        <v>0.22370000000000001</v>
      </c>
      <c r="DK80" s="16">
        <v>0.22370000000000001</v>
      </c>
      <c r="DL80" s="16">
        <v>0.22370000000000001</v>
      </c>
      <c r="DM80" s="16">
        <v>0.22370000000000001</v>
      </c>
      <c r="DN80" s="16">
        <v>0.22370000000000001</v>
      </c>
      <c r="DO80" s="16">
        <v>0.22370000000000001</v>
      </c>
      <c r="DP80" s="16">
        <v>0.22370000000000001</v>
      </c>
      <c r="DQ80" s="16">
        <v>0.22370000000000001</v>
      </c>
      <c r="DR80" s="16">
        <v>0.22370000000000001</v>
      </c>
      <c r="DS80" s="16">
        <v>0.22370000000000001</v>
      </c>
      <c r="DT80" s="16">
        <v>0.22370000000000001</v>
      </c>
      <c r="DU80" s="16">
        <v>0.22370000000000001</v>
      </c>
      <c r="DV80" s="16">
        <v>0.22370000000000001</v>
      </c>
      <c r="DW80" s="16">
        <v>0.22370000000000001</v>
      </c>
      <c r="DX80" s="16">
        <v>0.22370000000000001</v>
      </c>
      <c r="DY80" s="16">
        <v>0.22370000000000001</v>
      </c>
      <c r="DZ80" s="16">
        <v>0.22370000000000001</v>
      </c>
      <c r="EA80" s="16">
        <v>0.22370000000000001</v>
      </c>
      <c r="EB80" s="16">
        <v>0.22370000000000001</v>
      </c>
      <c r="EC80" s="16">
        <v>0.22370000000000001</v>
      </c>
      <c r="ED80" s="16">
        <v>0.22370000000000001</v>
      </c>
      <c r="EE80" s="16">
        <v>0.22370000000000001</v>
      </c>
      <c r="EF80" s="16">
        <v>0.22370000000000001</v>
      </c>
      <c r="EG80" s="16">
        <v>0.22370000000000001</v>
      </c>
      <c r="EH80" s="16">
        <v>0.22370000000000001</v>
      </c>
      <c r="EI80" s="16">
        <v>0.22370000000000001</v>
      </c>
      <c r="EJ80" s="16">
        <v>0.22370000000000001</v>
      </c>
      <c r="EK80" s="16">
        <v>0.22370000000000001</v>
      </c>
      <c r="EL80" s="16">
        <v>0.22370000000000001</v>
      </c>
      <c r="EM80" s="16">
        <v>0.22370000000000001</v>
      </c>
      <c r="EN80" s="16">
        <v>0.22370000000000001</v>
      </c>
      <c r="EO80" s="16">
        <v>0.22370000000000001</v>
      </c>
      <c r="EP80" s="16">
        <v>0.22370000000000001</v>
      </c>
      <c r="EQ80" s="16">
        <v>0.22370000000000001</v>
      </c>
      <c r="ER80" s="16">
        <v>0.22370000000000001</v>
      </c>
      <c r="ES80" s="16">
        <v>0.22370000000000001</v>
      </c>
      <c r="ET80" s="16">
        <v>0.22370000000000001</v>
      </c>
      <c r="EU80" s="16">
        <v>0.22370000000000001</v>
      </c>
      <c r="EV80" s="16">
        <v>0.22370000000000001</v>
      </c>
      <c r="EW80" s="16">
        <v>0.22370000000000001</v>
      </c>
      <c r="EX80" s="16">
        <v>0.22370000000000001</v>
      </c>
      <c r="EY80" s="16">
        <v>0.22370000000000001</v>
      </c>
      <c r="EZ80" s="16">
        <v>0.22370000000000001</v>
      </c>
      <c r="FA80" s="16">
        <v>0.22370000000000001</v>
      </c>
      <c r="FB80" s="16">
        <v>0.22370000000000001</v>
      </c>
      <c r="FC80" s="16">
        <v>0.22370000000000001</v>
      </c>
      <c r="FD80" s="16">
        <v>0.22370000000000001</v>
      </c>
      <c r="FE80" s="16">
        <v>0.22370000000000001</v>
      </c>
      <c r="FF80" s="16">
        <v>0.22370000000000001</v>
      </c>
      <c r="FG80" s="16">
        <v>0.22370000000000001</v>
      </c>
      <c r="FH80" s="16">
        <v>0.22370000000000001</v>
      </c>
      <c r="FI80" s="16">
        <v>0.22370000000000001</v>
      </c>
      <c r="FJ80" s="16">
        <v>0.22370000000000001</v>
      </c>
      <c r="FK80" s="16">
        <v>0.22370000000000001</v>
      </c>
      <c r="FL80" s="16">
        <v>0.22370000000000001</v>
      </c>
      <c r="FM80" s="16">
        <v>0.22370000000000001</v>
      </c>
      <c r="FN80" s="16">
        <v>0.22370000000000001</v>
      </c>
      <c r="FO80" s="16">
        <v>0.22370000000000001</v>
      </c>
      <c r="FP80" s="16">
        <v>0.22370000000000001</v>
      </c>
      <c r="FQ80" s="16">
        <v>0.22370000000000001</v>
      </c>
      <c r="FR80" s="16">
        <v>0.22370000000000001</v>
      </c>
      <c r="FS80" s="16">
        <v>0.22370000000000001</v>
      </c>
      <c r="FT80" s="16">
        <v>0.22370000000000001</v>
      </c>
      <c r="FU80" s="16">
        <v>0.22370000000000001</v>
      </c>
      <c r="FV80" s="16">
        <v>0.22370000000000001</v>
      </c>
      <c r="FW80" s="16">
        <v>0.22370000000000001</v>
      </c>
      <c r="FX80" s="16">
        <v>0.22370000000000001</v>
      </c>
      <c r="FY80" s="16">
        <v>0.22370000000000001</v>
      </c>
      <c r="FZ80" s="16">
        <v>0.22370000000000001</v>
      </c>
      <c r="GA80" s="16">
        <v>0.22370000000000001</v>
      </c>
      <c r="GB80" s="16">
        <v>0.22370000000000001</v>
      </c>
      <c r="GC80" s="16">
        <v>0.22370000000000001</v>
      </c>
      <c r="GD80" s="16">
        <v>0.22370000000000001</v>
      </c>
      <c r="GE80" s="16">
        <v>0.22370000000000001</v>
      </c>
      <c r="GF80" s="16">
        <v>0.22370000000000001</v>
      </c>
      <c r="GG80" s="16">
        <v>0.22370000000000001</v>
      </c>
      <c r="GH80" s="16">
        <v>0.22370000000000001</v>
      </c>
      <c r="GI80" s="16">
        <v>0.22370000000000001</v>
      </c>
      <c r="GJ80" s="16">
        <v>0.22370000000000001</v>
      </c>
      <c r="GK80" s="16">
        <v>0.22370000000000001</v>
      </c>
      <c r="GL80" s="16">
        <v>0.22370000000000001</v>
      </c>
      <c r="GM80" s="16">
        <v>0.22370000000000001</v>
      </c>
      <c r="GN80" s="16">
        <v>0.22370000000000001</v>
      </c>
      <c r="GO80" s="16">
        <v>0.22370000000000001</v>
      </c>
      <c r="GP80" s="16">
        <v>0.22370000000000001</v>
      </c>
      <c r="GQ80" s="16">
        <v>0.22370000000000001</v>
      </c>
    </row>
    <row r="81" spans="1:199" x14ac:dyDescent="0.2">
      <c r="A81" s="16">
        <v>80</v>
      </c>
      <c r="B81" s="16">
        <v>1</v>
      </c>
      <c r="C81" s="16">
        <v>1</v>
      </c>
      <c r="D81" s="16">
        <v>1</v>
      </c>
      <c r="E81" s="16">
        <v>1</v>
      </c>
      <c r="F81" s="16">
        <v>0.9748</v>
      </c>
      <c r="G81" s="16">
        <v>1.0474000000000001</v>
      </c>
      <c r="H81" s="16">
        <v>1.0250999999999999</v>
      </c>
      <c r="I81" s="16">
        <v>0.96850000000000003</v>
      </c>
      <c r="J81" s="16">
        <v>0.93310000000000004</v>
      </c>
      <c r="K81" s="16">
        <v>0.9</v>
      </c>
      <c r="L81" s="16">
        <v>0.86870000000000003</v>
      </c>
      <c r="M81" s="16">
        <v>0.85589999999999999</v>
      </c>
      <c r="N81" s="16">
        <v>0.84350000000000003</v>
      </c>
      <c r="O81" s="16">
        <v>0.83140000000000003</v>
      </c>
      <c r="P81" s="16">
        <v>0.81940000000000002</v>
      </c>
      <c r="Q81" s="16">
        <v>0.80730000000000002</v>
      </c>
      <c r="R81" s="16">
        <v>0.79510000000000003</v>
      </c>
      <c r="S81" s="16">
        <v>0.78249999999999997</v>
      </c>
      <c r="T81" s="16">
        <v>0.76959999999999995</v>
      </c>
      <c r="U81" s="16">
        <v>0.75490000000000002</v>
      </c>
      <c r="V81" s="16">
        <v>0.74070000000000003</v>
      </c>
      <c r="W81" s="16">
        <v>0.72719999999999996</v>
      </c>
      <c r="X81" s="16">
        <v>0.71440000000000003</v>
      </c>
      <c r="Y81" s="16">
        <v>0.70220000000000005</v>
      </c>
      <c r="Z81" s="16">
        <v>0.69079999999999997</v>
      </c>
      <c r="AA81" s="16">
        <v>0.68010000000000004</v>
      </c>
      <c r="AB81" s="16">
        <v>0.66979999999999995</v>
      </c>
      <c r="AC81" s="16">
        <v>0.65990000000000004</v>
      </c>
      <c r="AD81" s="16">
        <v>0.6502</v>
      </c>
      <c r="AE81" s="16">
        <v>0.64059999999999995</v>
      </c>
      <c r="AF81" s="16">
        <v>0.63119999999999998</v>
      </c>
      <c r="AG81" s="16">
        <v>0.622</v>
      </c>
      <c r="AH81" s="16">
        <v>0.61280000000000001</v>
      </c>
      <c r="AI81" s="16">
        <v>0.6038</v>
      </c>
      <c r="AJ81" s="16">
        <v>0.59489999999999998</v>
      </c>
      <c r="AK81" s="16">
        <v>0.58620000000000005</v>
      </c>
      <c r="AL81" s="16">
        <v>0.57750000000000001</v>
      </c>
      <c r="AM81" s="16">
        <v>0.56899999999999995</v>
      </c>
      <c r="AN81" s="16">
        <v>0.56069999999999998</v>
      </c>
      <c r="AO81" s="16">
        <v>0.5524</v>
      </c>
      <c r="AP81" s="16">
        <v>0.54430000000000001</v>
      </c>
      <c r="AQ81" s="16">
        <v>0.5363</v>
      </c>
      <c r="AR81" s="16">
        <v>0.52829999999999999</v>
      </c>
      <c r="AS81" s="16">
        <v>0.52059999999999995</v>
      </c>
      <c r="AT81" s="16">
        <v>0.51290000000000002</v>
      </c>
      <c r="AU81" s="16">
        <v>0.50529999999999997</v>
      </c>
      <c r="AV81" s="16">
        <v>0.49790000000000001</v>
      </c>
      <c r="AW81" s="16">
        <v>0.49049999999999999</v>
      </c>
      <c r="AX81" s="16">
        <v>0.48330000000000001</v>
      </c>
      <c r="AY81" s="16">
        <v>0.47610000000000002</v>
      </c>
      <c r="AZ81" s="16">
        <v>0.46910000000000002</v>
      </c>
      <c r="BA81" s="16">
        <v>0.4622</v>
      </c>
      <c r="BB81" s="16">
        <v>0.45529999999999998</v>
      </c>
      <c r="BC81" s="16">
        <v>0.4486</v>
      </c>
      <c r="BD81" s="16">
        <v>0.442</v>
      </c>
      <c r="BE81" s="16">
        <v>0.4355</v>
      </c>
      <c r="BF81" s="16">
        <v>0.42899999999999999</v>
      </c>
      <c r="BG81" s="16">
        <v>0.42270000000000002</v>
      </c>
      <c r="BH81" s="16">
        <v>0.41639999999999999</v>
      </c>
      <c r="BI81" s="16">
        <v>0.4103</v>
      </c>
      <c r="BJ81" s="16">
        <v>0.4042</v>
      </c>
      <c r="BK81" s="16">
        <v>0.3982</v>
      </c>
      <c r="BL81" s="16">
        <v>0.39229999999999998</v>
      </c>
      <c r="BM81" s="16">
        <v>0.38650000000000001</v>
      </c>
      <c r="BN81" s="16">
        <v>0.38080000000000003</v>
      </c>
      <c r="BO81" s="16">
        <v>0.37509999999999999</v>
      </c>
      <c r="BP81" s="16">
        <v>0.36959999999999998</v>
      </c>
      <c r="BQ81" s="16">
        <v>0.36409999999999998</v>
      </c>
      <c r="BR81" s="16">
        <v>0.35870000000000002</v>
      </c>
      <c r="BS81" s="16">
        <v>0.35339999999999999</v>
      </c>
      <c r="BT81" s="16">
        <v>0.34810000000000002</v>
      </c>
      <c r="BU81" s="16">
        <v>0.34300000000000003</v>
      </c>
      <c r="BV81" s="16">
        <v>0.33789999999999998</v>
      </c>
      <c r="BW81" s="16">
        <v>0.33289999999999997</v>
      </c>
      <c r="BX81" s="16">
        <v>0.32790000000000002</v>
      </c>
      <c r="BY81" s="16">
        <v>0.3231</v>
      </c>
      <c r="BZ81" s="16">
        <v>0.31830000000000003</v>
      </c>
      <c r="CA81" s="16">
        <v>0.3135</v>
      </c>
      <c r="CB81" s="16">
        <v>0.30890000000000001</v>
      </c>
      <c r="CC81" s="16">
        <v>0.30430000000000001</v>
      </c>
      <c r="CD81" s="16">
        <v>0.29980000000000001</v>
      </c>
      <c r="CE81" s="16">
        <v>0.29530000000000001</v>
      </c>
      <c r="CF81" s="16">
        <v>0.29089999999999999</v>
      </c>
      <c r="CG81" s="16">
        <v>0.28660000000000002</v>
      </c>
      <c r="CH81" s="16">
        <v>0.28239999999999998</v>
      </c>
      <c r="CI81" s="16">
        <v>0.2782</v>
      </c>
      <c r="CJ81" s="16">
        <v>0.27400000000000002</v>
      </c>
      <c r="CK81" s="16">
        <v>0.27</v>
      </c>
      <c r="CL81" s="16">
        <v>0.26590000000000003</v>
      </c>
      <c r="CM81" s="16">
        <v>0.26200000000000001</v>
      </c>
      <c r="CN81" s="16">
        <v>0.2581</v>
      </c>
      <c r="CO81" s="16">
        <v>0.25430000000000003</v>
      </c>
      <c r="CP81" s="16">
        <v>0.2505</v>
      </c>
      <c r="CQ81" s="16">
        <v>0.2467</v>
      </c>
      <c r="CR81" s="16">
        <v>0.24310000000000001</v>
      </c>
      <c r="CS81" s="16">
        <v>0.23949999999999999</v>
      </c>
      <c r="CT81" s="16">
        <v>0.2359</v>
      </c>
      <c r="CU81" s="16">
        <v>0.2324</v>
      </c>
      <c r="CV81" s="16">
        <v>0.22889999999999999</v>
      </c>
      <c r="CW81" s="16">
        <v>0.22550000000000001</v>
      </c>
      <c r="CX81" s="16">
        <v>0.22220000000000001</v>
      </c>
      <c r="CY81" s="16">
        <v>0.22220000000000001</v>
      </c>
      <c r="CZ81" s="16">
        <v>0.22220000000000001</v>
      </c>
      <c r="DA81" s="16">
        <v>0.22220000000000001</v>
      </c>
      <c r="DB81" s="16">
        <v>0.22220000000000001</v>
      </c>
      <c r="DC81" s="16">
        <v>0.22220000000000001</v>
      </c>
      <c r="DD81" s="16">
        <v>0.22220000000000001</v>
      </c>
      <c r="DE81" s="16">
        <v>0.22220000000000001</v>
      </c>
      <c r="DF81" s="16">
        <v>0.22220000000000001</v>
      </c>
      <c r="DG81" s="16">
        <v>0.22220000000000001</v>
      </c>
      <c r="DH81" s="16">
        <v>0.22220000000000001</v>
      </c>
      <c r="DI81" s="16">
        <v>0.22220000000000001</v>
      </c>
      <c r="DJ81" s="16">
        <v>0.22220000000000001</v>
      </c>
      <c r="DK81" s="16">
        <v>0.22220000000000001</v>
      </c>
      <c r="DL81" s="16">
        <v>0.22220000000000001</v>
      </c>
      <c r="DM81" s="16">
        <v>0.22220000000000001</v>
      </c>
      <c r="DN81" s="16">
        <v>0.22220000000000001</v>
      </c>
      <c r="DO81" s="16">
        <v>0.22220000000000001</v>
      </c>
      <c r="DP81" s="16">
        <v>0.22220000000000001</v>
      </c>
      <c r="DQ81" s="16">
        <v>0.22220000000000001</v>
      </c>
      <c r="DR81" s="16">
        <v>0.22220000000000001</v>
      </c>
      <c r="DS81" s="16">
        <v>0.22220000000000001</v>
      </c>
      <c r="DT81" s="16">
        <v>0.22220000000000001</v>
      </c>
      <c r="DU81" s="16">
        <v>0.22220000000000001</v>
      </c>
      <c r="DV81" s="16">
        <v>0.22220000000000001</v>
      </c>
      <c r="DW81" s="16">
        <v>0.22220000000000001</v>
      </c>
      <c r="DX81" s="16">
        <v>0.22220000000000001</v>
      </c>
      <c r="DY81" s="16">
        <v>0.22220000000000001</v>
      </c>
      <c r="DZ81" s="16">
        <v>0.22220000000000001</v>
      </c>
      <c r="EA81" s="16">
        <v>0.22220000000000001</v>
      </c>
      <c r="EB81" s="16">
        <v>0.22220000000000001</v>
      </c>
      <c r="EC81" s="16">
        <v>0.22220000000000001</v>
      </c>
      <c r="ED81" s="16">
        <v>0.22220000000000001</v>
      </c>
      <c r="EE81" s="16">
        <v>0.22220000000000001</v>
      </c>
      <c r="EF81" s="16">
        <v>0.22220000000000001</v>
      </c>
      <c r="EG81" s="16">
        <v>0.22220000000000001</v>
      </c>
      <c r="EH81" s="16">
        <v>0.22220000000000001</v>
      </c>
      <c r="EI81" s="16">
        <v>0.22220000000000001</v>
      </c>
      <c r="EJ81" s="16">
        <v>0.22220000000000001</v>
      </c>
      <c r="EK81" s="16">
        <v>0.22220000000000001</v>
      </c>
      <c r="EL81" s="16">
        <v>0.22220000000000001</v>
      </c>
      <c r="EM81" s="16">
        <v>0.22220000000000001</v>
      </c>
      <c r="EN81" s="16">
        <v>0.22220000000000001</v>
      </c>
      <c r="EO81" s="16">
        <v>0.22220000000000001</v>
      </c>
      <c r="EP81" s="16">
        <v>0.22220000000000001</v>
      </c>
      <c r="EQ81" s="16">
        <v>0.22220000000000001</v>
      </c>
      <c r="ER81" s="16">
        <v>0.22220000000000001</v>
      </c>
      <c r="ES81" s="16">
        <v>0.22220000000000001</v>
      </c>
      <c r="ET81" s="16">
        <v>0.22220000000000001</v>
      </c>
      <c r="EU81" s="16">
        <v>0.22220000000000001</v>
      </c>
      <c r="EV81" s="16">
        <v>0.22220000000000001</v>
      </c>
      <c r="EW81" s="16">
        <v>0.22220000000000001</v>
      </c>
      <c r="EX81" s="16">
        <v>0.22220000000000001</v>
      </c>
      <c r="EY81" s="16">
        <v>0.22220000000000001</v>
      </c>
      <c r="EZ81" s="16">
        <v>0.22220000000000001</v>
      </c>
      <c r="FA81" s="16">
        <v>0.22220000000000001</v>
      </c>
      <c r="FB81" s="16">
        <v>0.22220000000000001</v>
      </c>
      <c r="FC81" s="16">
        <v>0.22220000000000001</v>
      </c>
      <c r="FD81" s="16">
        <v>0.22220000000000001</v>
      </c>
      <c r="FE81" s="16">
        <v>0.22220000000000001</v>
      </c>
      <c r="FF81" s="16">
        <v>0.22220000000000001</v>
      </c>
      <c r="FG81" s="16">
        <v>0.22220000000000001</v>
      </c>
      <c r="FH81" s="16">
        <v>0.22220000000000001</v>
      </c>
      <c r="FI81" s="16">
        <v>0.22220000000000001</v>
      </c>
      <c r="FJ81" s="16">
        <v>0.22220000000000001</v>
      </c>
      <c r="FK81" s="16">
        <v>0.22220000000000001</v>
      </c>
      <c r="FL81" s="16">
        <v>0.22220000000000001</v>
      </c>
      <c r="FM81" s="16">
        <v>0.22220000000000001</v>
      </c>
      <c r="FN81" s="16">
        <v>0.22220000000000001</v>
      </c>
      <c r="FO81" s="16">
        <v>0.22220000000000001</v>
      </c>
      <c r="FP81" s="16">
        <v>0.22220000000000001</v>
      </c>
      <c r="FQ81" s="16">
        <v>0.22220000000000001</v>
      </c>
      <c r="FR81" s="16">
        <v>0.22220000000000001</v>
      </c>
      <c r="FS81" s="16">
        <v>0.22220000000000001</v>
      </c>
      <c r="FT81" s="16">
        <v>0.22220000000000001</v>
      </c>
      <c r="FU81" s="16">
        <v>0.22220000000000001</v>
      </c>
      <c r="FV81" s="16">
        <v>0.22220000000000001</v>
      </c>
      <c r="FW81" s="16">
        <v>0.22220000000000001</v>
      </c>
      <c r="FX81" s="16">
        <v>0.22220000000000001</v>
      </c>
      <c r="FY81" s="16">
        <v>0.22220000000000001</v>
      </c>
      <c r="FZ81" s="16">
        <v>0.22220000000000001</v>
      </c>
      <c r="GA81" s="16">
        <v>0.22220000000000001</v>
      </c>
      <c r="GB81" s="16">
        <v>0.22220000000000001</v>
      </c>
      <c r="GC81" s="16">
        <v>0.22220000000000001</v>
      </c>
      <c r="GD81" s="16">
        <v>0.22220000000000001</v>
      </c>
      <c r="GE81" s="16">
        <v>0.22220000000000001</v>
      </c>
      <c r="GF81" s="16">
        <v>0.22220000000000001</v>
      </c>
      <c r="GG81" s="16">
        <v>0.22220000000000001</v>
      </c>
      <c r="GH81" s="16">
        <v>0.22220000000000001</v>
      </c>
      <c r="GI81" s="16">
        <v>0.22220000000000001</v>
      </c>
      <c r="GJ81" s="16">
        <v>0.22220000000000001</v>
      </c>
      <c r="GK81" s="16">
        <v>0.22220000000000001</v>
      </c>
      <c r="GL81" s="16">
        <v>0.22220000000000001</v>
      </c>
      <c r="GM81" s="16">
        <v>0.22220000000000001</v>
      </c>
      <c r="GN81" s="16">
        <v>0.22220000000000001</v>
      </c>
      <c r="GO81" s="16">
        <v>0.22220000000000001</v>
      </c>
      <c r="GP81" s="16">
        <v>0.22220000000000001</v>
      </c>
      <c r="GQ81" s="16">
        <v>0.22220000000000001</v>
      </c>
    </row>
    <row r="82" spans="1:199" x14ac:dyDescent="0.2">
      <c r="A82" s="16">
        <v>81</v>
      </c>
      <c r="B82" s="16">
        <v>1</v>
      </c>
      <c r="C82" s="16">
        <v>1</v>
      </c>
      <c r="D82" s="16">
        <v>1</v>
      </c>
      <c r="E82" s="16">
        <v>1</v>
      </c>
      <c r="F82" s="16">
        <v>0.97589999999999999</v>
      </c>
      <c r="G82" s="16">
        <v>1.0497000000000001</v>
      </c>
      <c r="H82" s="16">
        <v>1.0283</v>
      </c>
      <c r="I82" s="16">
        <v>0.97250000000000003</v>
      </c>
      <c r="J82" s="16">
        <v>0.93779999999999997</v>
      </c>
      <c r="K82" s="16">
        <v>0.9052</v>
      </c>
      <c r="L82" s="16">
        <v>0.87439999999999996</v>
      </c>
      <c r="M82" s="16">
        <v>0.86219999999999997</v>
      </c>
      <c r="N82" s="16">
        <v>0.85029999999999994</v>
      </c>
      <c r="O82" s="16">
        <v>0.8387</v>
      </c>
      <c r="P82" s="16">
        <v>0.82720000000000005</v>
      </c>
      <c r="Q82" s="16">
        <v>0.81569999999999998</v>
      </c>
      <c r="R82" s="16">
        <v>0.80400000000000005</v>
      </c>
      <c r="S82" s="16">
        <v>0.79200000000000004</v>
      </c>
      <c r="T82" s="16">
        <v>0.77959999999999996</v>
      </c>
      <c r="U82" s="16">
        <v>0.76559999999999995</v>
      </c>
      <c r="V82" s="16">
        <v>0.752</v>
      </c>
      <c r="W82" s="16">
        <v>0.73909999999999998</v>
      </c>
      <c r="X82" s="16">
        <v>0.7268</v>
      </c>
      <c r="Y82" s="16">
        <v>0.71519999999999995</v>
      </c>
      <c r="Z82" s="16">
        <v>0.70430000000000004</v>
      </c>
      <c r="AA82" s="16">
        <v>0.69399999999999995</v>
      </c>
      <c r="AB82" s="16">
        <v>0.68410000000000004</v>
      </c>
      <c r="AC82" s="16">
        <v>0.67469999999999997</v>
      </c>
      <c r="AD82" s="16">
        <v>0.66539999999999999</v>
      </c>
      <c r="AE82" s="16">
        <v>0.65629999999999999</v>
      </c>
      <c r="AF82" s="16">
        <v>0.64729999999999999</v>
      </c>
      <c r="AG82" s="16">
        <v>0.63839999999999997</v>
      </c>
      <c r="AH82" s="16">
        <v>0.62970000000000004</v>
      </c>
      <c r="AI82" s="16">
        <v>0.621</v>
      </c>
      <c r="AJ82" s="16">
        <v>0.61250000000000004</v>
      </c>
      <c r="AK82" s="16">
        <v>0.60419999999999996</v>
      </c>
      <c r="AL82" s="16">
        <v>0.59589999999999999</v>
      </c>
      <c r="AM82" s="16">
        <v>0.58779999999999999</v>
      </c>
      <c r="AN82" s="16">
        <v>0.57979999999999998</v>
      </c>
      <c r="AO82" s="16">
        <v>0.57189999999999996</v>
      </c>
      <c r="AP82" s="16">
        <v>0.56410000000000005</v>
      </c>
      <c r="AQ82" s="16">
        <v>0.55640000000000001</v>
      </c>
      <c r="AR82" s="16">
        <v>0.54890000000000005</v>
      </c>
      <c r="AS82" s="16">
        <v>0.54139999999999999</v>
      </c>
      <c r="AT82" s="16">
        <v>0.53410000000000002</v>
      </c>
      <c r="AU82" s="16">
        <v>0.52680000000000005</v>
      </c>
      <c r="AV82" s="16">
        <v>0.51970000000000005</v>
      </c>
      <c r="AW82" s="16">
        <v>0.51270000000000004</v>
      </c>
      <c r="AX82" s="16">
        <v>0.50570000000000004</v>
      </c>
      <c r="AY82" s="16">
        <v>0.49890000000000001</v>
      </c>
      <c r="AZ82" s="16">
        <v>0.49220000000000003</v>
      </c>
      <c r="BA82" s="16">
        <v>0.48559999999999998</v>
      </c>
      <c r="BB82" s="16">
        <v>0.47899999999999998</v>
      </c>
      <c r="BC82" s="16">
        <v>0.47260000000000002</v>
      </c>
      <c r="BD82" s="16">
        <v>0.46629999999999999</v>
      </c>
      <c r="BE82" s="16">
        <v>0.46</v>
      </c>
      <c r="BF82" s="16">
        <v>0.45379999999999998</v>
      </c>
      <c r="BG82" s="16">
        <v>0.44779999999999998</v>
      </c>
      <c r="BH82" s="16">
        <v>0.44180000000000003</v>
      </c>
      <c r="BI82" s="16">
        <v>0.43590000000000001</v>
      </c>
      <c r="BJ82" s="16">
        <v>0.43009999999999998</v>
      </c>
      <c r="BK82" s="16">
        <v>0.4244</v>
      </c>
      <c r="BL82" s="16">
        <v>0.41870000000000002</v>
      </c>
      <c r="BM82" s="16">
        <v>0.41320000000000001</v>
      </c>
      <c r="BN82" s="16">
        <v>0.40770000000000001</v>
      </c>
      <c r="BO82" s="16">
        <v>0.40229999999999999</v>
      </c>
      <c r="BP82" s="16">
        <v>0.39700000000000002</v>
      </c>
      <c r="BQ82" s="16">
        <v>0.39169999999999999</v>
      </c>
      <c r="BR82" s="16">
        <v>0.3866</v>
      </c>
      <c r="BS82" s="16">
        <v>0.38150000000000001</v>
      </c>
      <c r="BT82" s="16">
        <v>0.3765</v>
      </c>
      <c r="BU82" s="16">
        <v>0.37159999999999999</v>
      </c>
      <c r="BV82" s="16">
        <v>0.36670000000000003</v>
      </c>
      <c r="BW82" s="16">
        <v>0.3619</v>
      </c>
      <c r="BX82" s="16">
        <v>0.35720000000000002</v>
      </c>
      <c r="BY82" s="16">
        <v>0.35249999999999998</v>
      </c>
      <c r="BZ82" s="16">
        <v>0.34789999999999999</v>
      </c>
      <c r="CA82" s="16">
        <v>0.34339999999999998</v>
      </c>
      <c r="CB82" s="16">
        <v>0.33900000000000002</v>
      </c>
      <c r="CC82" s="16">
        <v>0.33460000000000001</v>
      </c>
      <c r="CD82" s="16">
        <v>0.33019999999999999</v>
      </c>
      <c r="CE82" s="16">
        <v>0.32600000000000001</v>
      </c>
      <c r="CF82" s="16">
        <v>0.32179999999999997</v>
      </c>
      <c r="CG82" s="16">
        <v>0.31769999999999998</v>
      </c>
      <c r="CH82" s="16">
        <v>0.31359999999999999</v>
      </c>
      <c r="CI82" s="16">
        <v>0.30959999999999999</v>
      </c>
      <c r="CJ82" s="16">
        <v>0.30559999999999998</v>
      </c>
      <c r="CK82" s="16">
        <v>0.30170000000000002</v>
      </c>
      <c r="CL82" s="16">
        <v>0.2979</v>
      </c>
      <c r="CM82" s="16">
        <v>0.29409999999999997</v>
      </c>
      <c r="CN82" s="16">
        <v>0.29039999999999999</v>
      </c>
      <c r="CO82" s="16">
        <v>0.28670000000000001</v>
      </c>
      <c r="CP82" s="16">
        <v>0.28310000000000002</v>
      </c>
      <c r="CQ82" s="16">
        <v>0.27950000000000003</v>
      </c>
      <c r="CR82" s="16">
        <v>0.27600000000000002</v>
      </c>
      <c r="CS82" s="16">
        <v>0.27250000000000002</v>
      </c>
      <c r="CT82" s="16">
        <v>0.26910000000000001</v>
      </c>
      <c r="CU82" s="16">
        <v>0.26579999999999998</v>
      </c>
      <c r="CV82" s="16">
        <v>0.26250000000000001</v>
      </c>
      <c r="CW82" s="16">
        <v>0.25919999999999999</v>
      </c>
      <c r="CX82" s="16">
        <v>0.25600000000000001</v>
      </c>
      <c r="CY82" s="16">
        <v>0.25600000000000001</v>
      </c>
      <c r="CZ82" s="16">
        <v>0.25600000000000001</v>
      </c>
      <c r="DA82" s="16">
        <v>0.25600000000000001</v>
      </c>
      <c r="DB82" s="16">
        <v>0.25600000000000001</v>
      </c>
      <c r="DC82" s="16">
        <v>0.25600000000000001</v>
      </c>
      <c r="DD82" s="16">
        <v>0.25600000000000001</v>
      </c>
      <c r="DE82" s="16">
        <v>0.25600000000000001</v>
      </c>
      <c r="DF82" s="16">
        <v>0.25600000000000001</v>
      </c>
      <c r="DG82" s="16">
        <v>0.25600000000000001</v>
      </c>
      <c r="DH82" s="16">
        <v>0.25600000000000001</v>
      </c>
      <c r="DI82" s="16">
        <v>0.25600000000000001</v>
      </c>
      <c r="DJ82" s="16">
        <v>0.25600000000000001</v>
      </c>
      <c r="DK82" s="16">
        <v>0.25600000000000001</v>
      </c>
      <c r="DL82" s="16">
        <v>0.25600000000000001</v>
      </c>
      <c r="DM82" s="16">
        <v>0.25600000000000001</v>
      </c>
      <c r="DN82" s="16">
        <v>0.25600000000000001</v>
      </c>
      <c r="DO82" s="16">
        <v>0.25600000000000001</v>
      </c>
      <c r="DP82" s="16">
        <v>0.25600000000000001</v>
      </c>
      <c r="DQ82" s="16">
        <v>0.25600000000000001</v>
      </c>
      <c r="DR82" s="16">
        <v>0.25600000000000001</v>
      </c>
      <c r="DS82" s="16">
        <v>0.25600000000000001</v>
      </c>
      <c r="DT82" s="16">
        <v>0.25600000000000001</v>
      </c>
      <c r="DU82" s="16">
        <v>0.25600000000000001</v>
      </c>
      <c r="DV82" s="16">
        <v>0.25600000000000001</v>
      </c>
      <c r="DW82" s="16">
        <v>0.25600000000000001</v>
      </c>
      <c r="DX82" s="16">
        <v>0.25600000000000001</v>
      </c>
      <c r="DY82" s="16">
        <v>0.25600000000000001</v>
      </c>
      <c r="DZ82" s="16">
        <v>0.25600000000000001</v>
      </c>
      <c r="EA82" s="16">
        <v>0.25600000000000001</v>
      </c>
      <c r="EB82" s="16">
        <v>0.25600000000000001</v>
      </c>
      <c r="EC82" s="16">
        <v>0.25600000000000001</v>
      </c>
      <c r="ED82" s="16">
        <v>0.25600000000000001</v>
      </c>
      <c r="EE82" s="16">
        <v>0.25600000000000001</v>
      </c>
      <c r="EF82" s="16">
        <v>0.25600000000000001</v>
      </c>
      <c r="EG82" s="16">
        <v>0.25600000000000001</v>
      </c>
      <c r="EH82" s="16">
        <v>0.25600000000000001</v>
      </c>
      <c r="EI82" s="16">
        <v>0.25600000000000001</v>
      </c>
      <c r="EJ82" s="16">
        <v>0.25600000000000001</v>
      </c>
      <c r="EK82" s="16">
        <v>0.25600000000000001</v>
      </c>
      <c r="EL82" s="16">
        <v>0.25600000000000001</v>
      </c>
      <c r="EM82" s="16">
        <v>0.25600000000000001</v>
      </c>
      <c r="EN82" s="16">
        <v>0.25600000000000001</v>
      </c>
      <c r="EO82" s="16">
        <v>0.25600000000000001</v>
      </c>
      <c r="EP82" s="16">
        <v>0.25600000000000001</v>
      </c>
      <c r="EQ82" s="16">
        <v>0.25600000000000001</v>
      </c>
      <c r="ER82" s="16">
        <v>0.25600000000000001</v>
      </c>
      <c r="ES82" s="16">
        <v>0.25600000000000001</v>
      </c>
      <c r="ET82" s="16">
        <v>0.25600000000000001</v>
      </c>
      <c r="EU82" s="16">
        <v>0.25600000000000001</v>
      </c>
      <c r="EV82" s="16">
        <v>0.25600000000000001</v>
      </c>
      <c r="EW82" s="16">
        <v>0.25600000000000001</v>
      </c>
      <c r="EX82" s="16">
        <v>0.25600000000000001</v>
      </c>
      <c r="EY82" s="16">
        <v>0.25600000000000001</v>
      </c>
      <c r="EZ82" s="16">
        <v>0.25600000000000001</v>
      </c>
      <c r="FA82" s="16">
        <v>0.25600000000000001</v>
      </c>
      <c r="FB82" s="16">
        <v>0.25600000000000001</v>
      </c>
      <c r="FC82" s="16">
        <v>0.25600000000000001</v>
      </c>
      <c r="FD82" s="16">
        <v>0.25600000000000001</v>
      </c>
      <c r="FE82" s="16">
        <v>0.25600000000000001</v>
      </c>
      <c r="FF82" s="16">
        <v>0.25600000000000001</v>
      </c>
      <c r="FG82" s="16">
        <v>0.25600000000000001</v>
      </c>
      <c r="FH82" s="16">
        <v>0.25600000000000001</v>
      </c>
      <c r="FI82" s="16">
        <v>0.25600000000000001</v>
      </c>
      <c r="FJ82" s="16">
        <v>0.25600000000000001</v>
      </c>
      <c r="FK82" s="16">
        <v>0.25600000000000001</v>
      </c>
      <c r="FL82" s="16">
        <v>0.25600000000000001</v>
      </c>
      <c r="FM82" s="16">
        <v>0.25600000000000001</v>
      </c>
      <c r="FN82" s="16">
        <v>0.25600000000000001</v>
      </c>
      <c r="FO82" s="16">
        <v>0.25600000000000001</v>
      </c>
      <c r="FP82" s="16">
        <v>0.25600000000000001</v>
      </c>
      <c r="FQ82" s="16">
        <v>0.25600000000000001</v>
      </c>
      <c r="FR82" s="16">
        <v>0.25600000000000001</v>
      </c>
      <c r="FS82" s="16">
        <v>0.25600000000000001</v>
      </c>
      <c r="FT82" s="16">
        <v>0.25600000000000001</v>
      </c>
      <c r="FU82" s="16">
        <v>0.25600000000000001</v>
      </c>
      <c r="FV82" s="16">
        <v>0.25600000000000001</v>
      </c>
      <c r="FW82" s="16">
        <v>0.25600000000000001</v>
      </c>
      <c r="FX82" s="16">
        <v>0.25600000000000001</v>
      </c>
      <c r="FY82" s="16">
        <v>0.25600000000000001</v>
      </c>
      <c r="FZ82" s="16">
        <v>0.25600000000000001</v>
      </c>
      <c r="GA82" s="16">
        <v>0.25600000000000001</v>
      </c>
      <c r="GB82" s="16">
        <v>0.25600000000000001</v>
      </c>
      <c r="GC82" s="16">
        <v>0.25600000000000001</v>
      </c>
      <c r="GD82" s="16">
        <v>0.25600000000000001</v>
      </c>
      <c r="GE82" s="16">
        <v>0.25600000000000001</v>
      </c>
      <c r="GF82" s="16">
        <v>0.25600000000000001</v>
      </c>
      <c r="GG82" s="16">
        <v>0.25600000000000001</v>
      </c>
      <c r="GH82" s="16">
        <v>0.25600000000000001</v>
      </c>
      <c r="GI82" s="16">
        <v>0.25600000000000001</v>
      </c>
      <c r="GJ82" s="16">
        <v>0.25600000000000001</v>
      </c>
      <c r="GK82" s="16">
        <v>0.25600000000000001</v>
      </c>
      <c r="GL82" s="16">
        <v>0.25600000000000001</v>
      </c>
      <c r="GM82" s="16">
        <v>0.25600000000000001</v>
      </c>
      <c r="GN82" s="16">
        <v>0.25600000000000001</v>
      </c>
      <c r="GO82" s="16">
        <v>0.25600000000000001</v>
      </c>
      <c r="GP82" s="16">
        <v>0.25600000000000001</v>
      </c>
      <c r="GQ82" s="16">
        <v>0.25600000000000001</v>
      </c>
    </row>
    <row r="83" spans="1:199" x14ac:dyDescent="0.2">
      <c r="A83" s="16">
        <v>82</v>
      </c>
      <c r="B83" s="16">
        <v>1</v>
      </c>
      <c r="C83" s="16">
        <v>1</v>
      </c>
      <c r="D83" s="16">
        <v>1</v>
      </c>
      <c r="E83" s="16">
        <v>1</v>
      </c>
      <c r="F83" s="16">
        <v>0.97699999999999998</v>
      </c>
      <c r="G83" s="16">
        <v>1.052</v>
      </c>
      <c r="H83" s="16">
        <v>1.0316000000000001</v>
      </c>
      <c r="I83" s="16">
        <v>0.97640000000000005</v>
      </c>
      <c r="J83" s="16">
        <v>0.94240000000000002</v>
      </c>
      <c r="K83" s="16">
        <v>0.91039999999999999</v>
      </c>
      <c r="L83" s="16">
        <v>0.88009999999999999</v>
      </c>
      <c r="M83" s="16">
        <v>0.86839999999999995</v>
      </c>
      <c r="N83" s="16">
        <v>0.85709999999999997</v>
      </c>
      <c r="O83" s="16">
        <v>0.84599999999999997</v>
      </c>
      <c r="P83" s="16">
        <v>0.83499999999999996</v>
      </c>
      <c r="Q83" s="16">
        <v>0.82399999999999995</v>
      </c>
      <c r="R83" s="16">
        <v>0.81279999999999997</v>
      </c>
      <c r="S83" s="16">
        <v>0.8014</v>
      </c>
      <c r="T83" s="16">
        <v>0.78959999999999997</v>
      </c>
      <c r="U83" s="16">
        <v>0.7762</v>
      </c>
      <c r="V83" s="16">
        <v>0.76319999999999999</v>
      </c>
      <c r="W83" s="16">
        <v>0.75080000000000002</v>
      </c>
      <c r="X83" s="16">
        <v>0.73909999999999998</v>
      </c>
      <c r="Y83" s="16">
        <v>0.72809999999999997</v>
      </c>
      <c r="Z83" s="16">
        <v>0.71760000000000002</v>
      </c>
      <c r="AA83" s="16">
        <v>0.70779999999999998</v>
      </c>
      <c r="AB83" s="16">
        <v>0.69840000000000002</v>
      </c>
      <c r="AC83" s="16">
        <v>0.68940000000000001</v>
      </c>
      <c r="AD83" s="16">
        <v>0.68049999999999999</v>
      </c>
      <c r="AE83" s="16">
        <v>0.67179999999999995</v>
      </c>
      <c r="AF83" s="16">
        <v>0.66320000000000001</v>
      </c>
      <c r="AG83" s="16">
        <v>0.65469999999999995</v>
      </c>
      <c r="AH83" s="16">
        <v>0.64639999999999997</v>
      </c>
      <c r="AI83" s="16">
        <v>0.6381</v>
      </c>
      <c r="AJ83" s="16">
        <v>0.63</v>
      </c>
      <c r="AK83" s="16">
        <v>0.622</v>
      </c>
      <c r="AL83" s="16">
        <v>0.61419999999999997</v>
      </c>
      <c r="AM83" s="16">
        <v>0.60640000000000005</v>
      </c>
      <c r="AN83" s="16">
        <v>0.59870000000000001</v>
      </c>
      <c r="AO83" s="16">
        <v>0.59119999999999995</v>
      </c>
      <c r="AP83" s="16">
        <v>0.58379999999999999</v>
      </c>
      <c r="AQ83" s="16">
        <v>0.57640000000000002</v>
      </c>
      <c r="AR83" s="16">
        <v>0.56920000000000004</v>
      </c>
      <c r="AS83" s="16">
        <v>0.56210000000000004</v>
      </c>
      <c r="AT83" s="16">
        <v>0.55510000000000004</v>
      </c>
      <c r="AU83" s="16">
        <v>0.54820000000000002</v>
      </c>
      <c r="AV83" s="16">
        <v>0.54139999999999999</v>
      </c>
      <c r="AW83" s="16">
        <v>0.53469999999999995</v>
      </c>
      <c r="AX83" s="16">
        <v>0.52810000000000001</v>
      </c>
      <c r="AY83" s="16">
        <v>0.52149999999999996</v>
      </c>
      <c r="AZ83" s="16">
        <v>0.5151</v>
      </c>
      <c r="BA83" s="16">
        <v>0.50880000000000003</v>
      </c>
      <c r="BB83" s="16">
        <v>0.50260000000000005</v>
      </c>
      <c r="BC83" s="16">
        <v>0.49640000000000001</v>
      </c>
      <c r="BD83" s="16">
        <v>0.4904</v>
      </c>
      <c r="BE83" s="16">
        <v>0.4844</v>
      </c>
      <c r="BF83" s="16">
        <v>0.47849999999999998</v>
      </c>
      <c r="BG83" s="16">
        <v>0.47270000000000001</v>
      </c>
      <c r="BH83" s="16">
        <v>0.46700000000000003</v>
      </c>
      <c r="BI83" s="16">
        <v>0.46139999999999998</v>
      </c>
      <c r="BJ83" s="16">
        <v>0.45579999999999998</v>
      </c>
      <c r="BK83" s="16">
        <v>0.45040000000000002</v>
      </c>
      <c r="BL83" s="16">
        <v>0.44500000000000001</v>
      </c>
      <c r="BM83" s="16">
        <v>0.43969999999999998</v>
      </c>
      <c r="BN83" s="16">
        <v>0.43440000000000001</v>
      </c>
      <c r="BO83" s="16">
        <v>0.42930000000000001</v>
      </c>
      <c r="BP83" s="16">
        <v>0.42420000000000002</v>
      </c>
      <c r="BQ83" s="16">
        <v>0.41920000000000002</v>
      </c>
      <c r="BR83" s="16">
        <v>0.4143</v>
      </c>
      <c r="BS83" s="16">
        <v>0.40939999999999999</v>
      </c>
      <c r="BT83" s="16">
        <v>0.40460000000000002</v>
      </c>
      <c r="BU83" s="16">
        <v>0.39989999999999998</v>
      </c>
      <c r="BV83" s="16">
        <v>0.39529999999999998</v>
      </c>
      <c r="BW83" s="16">
        <v>0.39069999999999999</v>
      </c>
      <c r="BX83" s="16">
        <v>0.38619999999999999</v>
      </c>
      <c r="BY83" s="16">
        <v>0.38169999999999998</v>
      </c>
      <c r="BZ83" s="16">
        <v>0.37740000000000001</v>
      </c>
      <c r="CA83" s="16">
        <v>0.373</v>
      </c>
      <c r="CB83" s="16">
        <v>0.36880000000000002</v>
      </c>
      <c r="CC83" s="16">
        <v>0.36459999999999998</v>
      </c>
      <c r="CD83" s="16">
        <v>0.36049999999999999</v>
      </c>
      <c r="CE83" s="16">
        <v>0.35639999999999999</v>
      </c>
      <c r="CF83" s="16">
        <v>0.35239999999999999</v>
      </c>
      <c r="CG83" s="16">
        <v>0.34849999999999998</v>
      </c>
      <c r="CH83" s="16">
        <v>0.34460000000000002</v>
      </c>
      <c r="CI83" s="16">
        <v>0.3407</v>
      </c>
      <c r="CJ83" s="16">
        <v>0.33700000000000002</v>
      </c>
      <c r="CK83" s="16">
        <v>0.3332</v>
      </c>
      <c r="CL83" s="16">
        <v>0.3296</v>
      </c>
      <c r="CM83" s="16">
        <v>0.32600000000000001</v>
      </c>
      <c r="CN83" s="16">
        <v>0.32240000000000002</v>
      </c>
      <c r="CO83" s="16">
        <v>0.31890000000000002</v>
      </c>
      <c r="CP83" s="16">
        <v>0.31540000000000001</v>
      </c>
      <c r="CQ83" s="16">
        <v>0.312</v>
      </c>
      <c r="CR83" s="16">
        <v>0.30869999999999997</v>
      </c>
      <c r="CS83" s="16">
        <v>0.3054</v>
      </c>
      <c r="CT83" s="16">
        <v>0.30209999999999998</v>
      </c>
      <c r="CU83" s="16">
        <v>0.2989</v>
      </c>
      <c r="CV83" s="16">
        <v>0.29580000000000001</v>
      </c>
      <c r="CW83" s="16">
        <v>0.29260000000000003</v>
      </c>
      <c r="CX83" s="16">
        <v>0.28960000000000002</v>
      </c>
      <c r="CY83" s="16">
        <v>0.28960000000000002</v>
      </c>
      <c r="CZ83" s="16">
        <v>0.28960000000000002</v>
      </c>
      <c r="DA83" s="16">
        <v>0.28960000000000002</v>
      </c>
      <c r="DB83" s="16">
        <v>0.28960000000000002</v>
      </c>
      <c r="DC83" s="16">
        <v>0.28960000000000002</v>
      </c>
      <c r="DD83" s="16">
        <v>0.28960000000000002</v>
      </c>
      <c r="DE83" s="16">
        <v>0.28960000000000002</v>
      </c>
      <c r="DF83" s="16">
        <v>0.28960000000000002</v>
      </c>
      <c r="DG83" s="16">
        <v>0.28960000000000002</v>
      </c>
      <c r="DH83" s="16">
        <v>0.28960000000000002</v>
      </c>
      <c r="DI83" s="16">
        <v>0.28960000000000002</v>
      </c>
      <c r="DJ83" s="16">
        <v>0.28960000000000002</v>
      </c>
      <c r="DK83" s="16">
        <v>0.28960000000000002</v>
      </c>
      <c r="DL83" s="16">
        <v>0.28960000000000002</v>
      </c>
      <c r="DM83" s="16">
        <v>0.28960000000000002</v>
      </c>
      <c r="DN83" s="16">
        <v>0.28960000000000002</v>
      </c>
      <c r="DO83" s="16">
        <v>0.28960000000000002</v>
      </c>
      <c r="DP83" s="16">
        <v>0.28960000000000002</v>
      </c>
      <c r="DQ83" s="16">
        <v>0.28960000000000002</v>
      </c>
      <c r="DR83" s="16">
        <v>0.28960000000000002</v>
      </c>
      <c r="DS83" s="16">
        <v>0.28960000000000002</v>
      </c>
      <c r="DT83" s="16">
        <v>0.28960000000000002</v>
      </c>
      <c r="DU83" s="16">
        <v>0.28960000000000002</v>
      </c>
      <c r="DV83" s="16">
        <v>0.28960000000000002</v>
      </c>
      <c r="DW83" s="16">
        <v>0.28960000000000002</v>
      </c>
      <c r="DX83" s="16">
        <v>0.28960000000000002</v>
      </c>
      <c r="DY83" s="16">
        <v>0.28960000000000002</v>
      </c>
      <c r="DZ83" s="16">
        <v>0.28960000000000002</v>
      </c>
      <c r="EA83" s="16">
        <v>0.28960000000000002</v>
      </c>
      <c r="EB83" s="16">
        <v>0.28960000000000002</v>
      </c>
      <c r="EC83" s="16">
        <v>0.28960000000000002</v>
      </c>
      <c r="ED83" s="16">
        <v>0.28960000000000002</v>
      </c>
      <c r="EE83" s="16">
        <v>0.28960000000000002</v>
      </c>
      <c r="EF83" s="16">
        <v>0.28960000000000002</v>
      </c>
      <c r="EG83" s="16">
        <v>0.28960000000000002</v>
      </c>
      <c r="EH83" s="16">
        <v>0.28960000000000002</v>
      </c>
      <c r="EI83" s="16">
        <v>0.28960000000000002</v>
      </c>
      <c r="EJ83" s="16">
        <v>0.28960000000000002</v>
      </c>
      <c r="EK83" s="16">
        <v>0.28960000000000002</v>
      </c>
      <c r="EL83" s="16">
        <v>0.28960000000000002</v>
      </c>
      <c r="EM83" s="16">
        <v>0.28960000000000002</v>
      </c>
      <c r="EN83" s="16">
        <v>0.28960000000000002</v>
      </c>
      <c r="EO83" s="16">
        <v>0.28960000000000002</v>
      </c>
      <c r="EP83" s="16">
        <v>0.28960000000000002</v>
      </c>
      <c r="EQ83" s="16">
        <v>0.28960000000000002</v>
      </c>
      <c r="ER83" s="16">
        <v>0.28960000000000002</v>
      </c>
      <c r="ES83" s="16">
        <v>0.28960000000000002</v>
      </c>
      <c r="ET83" s="16">
        <v>0.28960000000000002</v>
      </c>
      <c r="EU83" s="16">
        <v>0.28960000000000002</v>
      </c>
      <c r="EV83" s="16">
        <v>0.28960000000000002</v>
      </c>
      <c r="EW83" s="16">
        <v>0.28960000000000002</v>
      </c>
      <c r="EX83" s="16">
        <v>0.28960000000000002</v>
      </c>
      <c r="EY83" s="16">
        <v>0.28960000000000002</v>
      </c>
      <c r="EZ83" s="16">
        <v>0.28960000000000002</v>
      </c>
      <c r="FA83" s="16">
        <v>0.28960000000000002</v>
      </c>
      <c r="FB83" s="16">
        <v>0.28960000000000002</v>
      </c>
      <c r="FC83" s="16">
        <v>0.28960000000000002</v>
      </c>
      <c r="FD83" s="16">
        <v>0.28960000000000002</v>
      </c>
      <c r="FE83" s="16">
        <v>0.28960000000000002</v>
      </c>
      <c r="FF83" s="16">
        <v>0.28960000000000002</v>
      </c>
      <c r="FG83" s="16">
        <v>0.28960000000000002</v>
      </c>
      <c r="FH83" s="16">
        <v>0.28960000000000002</v>
      </c>
      <c r="FI83" s="16">
        <v>0.28960000000000002</v>
      </c>
      <c r="FJ83" s="16">
        <v>0.28960000000000002</v>
      </c>
      <c r="FK83" s="16">
        <v>0.28960000000000002</v>
      </c>
      <c r="FL83" s="16">
        <v>0.28960000000000002</v>
      </c>
      <c r="FM83" s="16">
        <v>0.28960000000000002</v>
      </c>
      <c r="FN83" s="16">
        <v>0.28960000000000002</v>
      </c>
      <c r="FO83" s="16">
        <v>0.28960000000000002</v>
      </c>
      <c r="FP83" s="16">
        <v>0.28960000000000002</v>
      </c>
      <c r="FQ83" s="16">
        <v>0.28960000000000002</v>
      </c>
      <c r="FR83" s="16">
        <v>0.28960000000000002</v>
      </c>
      <c r="FS83" s="16">
        <v>0.28960000000000002</v>
      </c>
      <c r="FT83" s="16">
        <v>0.28960000000000002</v>
      </c>
      <c r="FU83" s="16">
        <v>0.28960000000000002</v>
      </c>
      <c r="FV83" s="16">
        <v>0.28960000000000002</v>
      </c>
      <c r="FW83" s="16">
        <v>0.28960000000000002</v>
      </c>
      <c r="FX83" s="16">
        <v>0.28960000000000002</v>
      </c>
      <c r="FY83" s="16">
        <v>0.28960000000000002</v>
      </c>
      <c r="FZ83" s="16">
        <v>0.28960000000000002</v>
      </c>
      <c r="GA83" s="16">
        <v>0.28960000000000002</v>
      </c>
      <c r="GB83" s="16">
        <v>0.28960000000000002</v>
      </c>
      <c r="GC83" s="16">
        <v>0.28960000000000002</v>
      </c>
      <c r="GD83" s="16">
        <v>0.28960000000000002</v>
      </c>
      <c r="GE83" s="16">
        <v>0.28960000000000002</v>
      </c>
      <c r="GF83" s="16">
        <v>0.28960000000000002</v>
      </c>
      <c r="GG83" s="16">
        <v>0.28960000000000002</v>
      </c>
      <c r="GH83" s="16">
        <v>0.28960000000000002</v>
      </c>
      <c r="GI83" s="16">
        <v>0.28960000000000002</v>
      </c>
      <c r="GJ83" s="16">
        <v>0.28960000000000002</v>
      </c>
      <c r="GK83" s="16">
        <v>0.28960000000000002</v>
      </c>
      <c r="GL83" s="16">
        <v>0.28960000000000002</v>
      </c>
      <c r="GM83" s="16">
        <v>0.28960000000000002</v>
      </c>
      <c r="GN83" s="16">
        <v>0.28960000000000002</v>
      </c>
      <c r="GO83" s="16">
        <v>0.28960000000000002</v>
      </c>
      <c r="GP83" s="16">
        <v>0.28960000000000002</v>
      </c>
      <c r="GQ83" s="16">
        <v>0.28960000000000002</v>
      </c>
    </row>
    <row r="84" spans="1:199" x14ac:dyDescent="0.2">
      <c r="A84" s="16">
        <v>83</v>
      </c>
      <c r="B84" s="16">
        <v>1</v>
      </c>
      <c r="C84" s="16">
        <v>1</v>
      </c>
      <c r="D84" s="16">
        <v>1</v>
      </c>
      <c r="E84" s="16">
        <v>1</v>
      </c>
      <c r="F84" s="16">
        <v>0.97809999999999997</v>
      </c>
      <c r="G84" s="16">
        <v>1.0542</v>
      </c>
      <c r="H84" s="16">
        <v>1.0347999999999999</v>
      </c>
      <c r="I84" s="16">
        <v>0.98029999999999995</v>
      </c>
      <c r="J84" s="16">
        <v>0.94699999999999995</v>
      </c>
      <c r="K84" s="16">
        <v>0.91559999999999997</v>
      </c>
      <c r="L84" s="16">
        <v>0.88570000000000004</v>
      </c>
      <c r="M84" s="16">
        <v>0.87460000000000004</v>
      </c>
      <c r="N84" s="16">
        <v>0.86380000000000001</v>
      </c>
      <c r="O84" s="16">
        <v>0.85319999999999996</v>
      </c>
      <c r="P84" s="16">
        <v>0.84279999999999999</v>
      </c>
      <c r="Q84" s="16">
        <v>0.83230000000000004</v>
      </c>
      <c r="R84" s="16">
        <v>0.8216</v>
      </c>
      <c r="S84" s="16">
        <v>0.81069999999999998</v>
      </c>
      <c r="T84" s="16">
        <v>0.79949999999999999</v>
      </c>
      <c r="U84" s="16">
        <v>0.78669999999999995</v>
      </c>
      <c r="V84" s="16">
        <v>0.77429999999999999</v>
      </c>
      <c r="W84" s="16">
        <v>0.76249999999999996</v>
      </c>
      <c r="X84" s="16">
        <v>0.75139999999999996</v>
      </c>
      <c r="Y84" s="16">
        <v>0.74080000000000001</v>
      </c>
      <c r="Z84" s="16">
        <v>0.73089999999999999</v>
      </c>
      <c r="AA84" s="16">
        <v>0.72150000000000003</v>
      </c>
      <c r="AB84" s="16">
        <v>0.71260000000000001</v>
      </c>
      <c r="AC84" s="16">
        <v>0.70389999999999997</v>
      </c>
      <c r="AD84" s="16">
        <v>0.69550000000000001</v>
      </c>
      <c r="AE84" s="16">
        <v>0.68720000000000003</v>
      </c>
      <c r="AF84" s="16">
        <v>0.67900000000000005</v>
      </c>
      <c r="AG84" s="16">
        <v>0.67090000000000005</v>
      </c>
      <c r="AH84" s="16">
        <v>0.66300000000000003</v>
      </c>
      <c r="AI84" s="16">
        <v>0.65510000000000002</v>
      </c>
      <c r="AJ84" s="16">
        <v>0.64739999999999998</v>
      </c>
      <c r="AK84" s="16">
        <v>0.63980000000000004</v>
      </c>
      <c r="AL84" s="16">
        <v>0.63229999999999997</v>
      </c>
      <c r="AM84" s="16">
        <v>0.62490000000000001</v>
      </c>
      <c r="AN84" s="16">
        <v>0.61760000000000004</v>
      </c>
      <c r="AO84" s="16">
        <v>0.61040000000000005</v>
      </c>
      <c r="AP84" s="16">
        <v>0.60329999999999995</v>
      </c>
      <c r="AQ84" s="16">
        <v>0.59630000000000005</v>
      </c>
      <c r="AR84" s="16">
        <v>0.58940000000000003</v>
      </c>
      <c r="AS84" s="16">
        <v>0.5827</v>
      </c>
      <c r="AT84" s="16">
        <v>0.57599999999999996</v>
      </c>
      <c r="AU84" s="16">
        <v>0.56940000000000002</v>
      </c>
      <c r="AV84" s="16">
        <v>0.56289999999999996</v>
      </c>
      <c r="AW84" s="16">
        <v>0.55649999999999999</v>
      </c>
      <c r="AX84" s="16">
        <v>0.55020000000000002</v>
      </c>
      <c r="AY84" s="16">
        <v>0.54400000000000004</v>
      </c>
      <c r="AZ84" s="16">
        <v>0.53790000000000004</v>
      </c>
      <c r="BA84" s="16">
        <v>0.53180000000000005</v>
      </c>
      <c r="BB84" s="16">
        <v>0.52590000000000003</v>
      </c>
      <c r="BC84" s="16">
        <v>0.52</v>
      </c>
      <c r="BD84" s="16">
        <v>0.51429999999999998</v>
      </c>
      <c r="BE84" s="16">
        <v>0.50860000000000005</v>
      </c>
      <c r="BF84" s="16">
        <v>0.503</v>
      </c>
      <c r="BG84" s="16">
        <v>0.4975</v>
      </c>
      <c r="BH84" s="16">
        <v>0.49199999999999999</v>
      </c>
      <c r="BI84" s="16">
        <v>0.48659999999999998</v>
      </c>
      <c r="BJ84" s="16">
        <v>0.48139999999999999</v>
      </c>
      <c r="BK84" s="16">
        <v>0.47620000000000001</v>
      </c>
      <c r="BL84" s="16">
        <v>0.47099999999999997</v>
      </c>
      <c r="BM84" s="16">
        <v>0.46600000000000003</v>
      </c>
      <c r="BN84" s="16">
        <v>0.46100000000000002</v>
      </c>
      <c r="BO84" s="16">
        <v>0.45610000000000001</v>
      </c>
      <c r="BP84" s="16">
        <v>0.45119999999999999</v>
      </c>
      <c r="BQ84" s="16">
        <v>0.44650000000000001</v>
      </c>
      <c r="BR84" s="16">
        <v>0.44180000000000003</v>
      </c>
      <c r="BS84" s="16">
        <v>0.43709999999999999</v>
      </c>
      <c r="BT84" s="16">
        <v>0.43259999999999998</v>
      </c>
      <c r="BU84" s="16">
        <v>0.42809999999999998</v>
      </c>
      <c r="BV84" s="16">
        <v>0.42370000000000002</v>
      </c>
      <c r="BW84" s="16">
        <v>0.41930000000000001</v>
      </c>
      <c r="BX84" s="16">
        <v>0.41499999999999998</v>
      </c>
      <c r="BY84" s="16">
        <v>0.4108</v>
      </c>
      <c r="BZ84" s="16">
        <v>0.40660000000000002</v>
      </c>
      <c r="CA84" s="16">
        <v>0.40250000000000002</v>
      </c>
      <c r="CB84" s="16">
        <v>0.39839999999999998</v>
      </c>
      <c r="CC84" s="16">
        <v>0.39439999999999997</v>
      </c>
      <c r="CD84" s="16">
        <v>0.39050000000000001</v>
      </c>
      <c r="CE84" s="16">
        <v>0.3866</v>
      </c>
      <c r="CF84" s="16">
        <v>0.38279999999999997</v>
      </c>
      <c r="CG84" s="16">
        <v>0.379</v>
      </c>
      <c r="CH84" s="16">
        <v>0.37530000000000002</v>
      </c>
      <c r="CI84" s="16">
        <v>0.37169999999999997</v>
      </c>
      <c r="CJ84" s="16">
        <v>0.36809999999999998</v>
      </c>
      <c r="CK84" s="16">
        <v>0.36449999999999999</v>
      </c>
      <c r="CL84" s="16">
        <v>0.36099999999999999</v>
      </c>
      <c r="CM84" s="16">
        <v>0.35759999999999997</v>
      </c>
      <c r="CN84" s="16">
        <v>0.35420000000000001</v>
      </c>
      <c r="CO84" s="16">
        <v>0.35089999999999999</v>
      </c>
      <c r="CP84" s="16">
        <v>0.34760000000000002</v>
      </c>
      <c r="CQ84" s="16">
        <v>0.34429999999999999</v>
      </c>
      <c r="CR84" s="16">
        <v>0.34110000000000001</v>
      </c>
      <c r="CS84" s="16">
        <v>0.33800000000000002</v>
      </c>
      <c r="CT84" s="16">
        <v>0.33489999999999998</v>
      </c>
      <c r="CU84" s="16">
        <v>0.33179999999999998</v>
      </c>
      <c r="CV84" s="16">
        <v>0.32879999999999998</v>
      </c>
      <c r="CW84" s="16">
        <v>0.32579999999999998</v>
      </c>
      <c r="CX84" s="16">
        <v>0.32290000000000002</v>
      </c>
      <c r="CY84" s="16">
        <v>0.32290000000000002</v>
      </c>
      <c r="CZ84" s="16">
        <v>0.32290000000000002</v>
      </c>
      <c r="DA84" s="16">
        <v>0.32290000000000002</v>
      </c>
      <c r="DB84" s="16">
        <v>0.32290000000000002</v>
      </c>
      <c r="DC84" s="16">
        <v>0.32290000000000002</v>
      </c>
      <c r="DD84" s="16">
        <v>0.32290000000000002</v>
      </c>
      <c r="DE84" s="16">
        <v>0.32290000000000002</v>
      </c>
      <c r="DF84" s="16">
        <v>0.32290000000000002</v>
      </c>
      <c r="DG84" s="16">
        <v>0.32290000000000002</v>
      </c>
      <c r="DH84" s="16">
        <v>0.32290000000000002</v>
      </c>
      <c r="DI84" s="16">
        <v>0.32290000000000002</v>
      </c>
      <c r="DJ84" s="16">
        <v>0.32290000000000002</v>
      </c>
      <c r="DK84" s="16">
        <v>0.32290000000000002</v>
      </c>
      <c r="DL84" s="16">
        <v>0.32290000000000002</v>
      </c>
      <c r="DM84" s="16">
        <v>0.32290000000000002</v>
      </c>
      <c r="DN84" s="16">
        <v>0.32290000000000002</v>
      </c>
      <c r="DO84" s="16">
        <v>0.32290000000000002</v>
      </c>
      <c r="DP84" s="16">
        <v>0.32290000000000002</v>
      </c>
      <c r="DQ84" s="16">
        <v>0.32290000000000002</v>
      </c>
      <c r="DR84" s="16">
        <v>0.32290000000000002</v>
      </c>
      <c r="DS84" s="16">
        <v>0.32290000000000002</v>
      </c>
      <c r="DT84" s="16">
        <v>0.32290000000000002</v>
      </c>
      <c r="DU84" s="16">
        <v>0.32290000000000002</v>
      </c>
      <c r="DV84" s="16">
        <v>0.32290000000000002</v>
      </c>
      <c r="DW84" s="16">
        <v>0.32290000000000002</v>
      </c>
      <c r="DX84" s="16">
        <v>0.32290000000000002</v>
      </c>
      <c r="DY84" s="16">
        <v>0.32290000000000002</v>
      </c>
      <c r="DZ84" s="16">
        <v>0.32290000000000002</v>
      </c>
      <c r="EA84" s="16">
        <v>0.32290000000000002</v>
      </c>
      <c r="EB84" s="16">
        <v>0.32290000000000002</v>
      </c>
      <c r="EC84" s="16">
        <v>0.32290000000000002</v>
      </c>
      <c r="ED84" s="16">
        <v>0.32290000000000002</v>
      </c>
      <c r="EE84" s="16">
        <v>0.32290000000000002</v>
      </c>
      <c r="EF84" s="16">
        <v>0.32290000000000002</v>
      </c>
      <c r="EG84" s="16">
        <v>0.32290000000000002</v>
      </c>
      <c r="EH84" s="16">
        <v>0.32290000000000002</v>
      </c>
      <c r="EI84" s="16">
        <v>0.32290000000000002</v>
      </c>
      <c r="EJ84" s="16">
        <v>0.32290000000000002</v>
      </c>
      <c r="EK84" s="16">
        <v>0.32290000000000002</v>
      </c>
      <c r="EL84" s="16">
        <v>0.32290000000000002</v>
      </c>
      <c r="EM84" s="16">
        <v>0.32290000000000002</v>
      </c>
      <c r="EN84" s="16">
        <v>0.32290000000000002</v>
      </c>
      <c r="EO84" s="16">
        <v>0.32290000000000002</v>
      </c>
      <c r="EP84" s="16">
        <v>0.32290000000000002</v>
      </c>
      <c r="EQ84" s="16">
        <v>0.32290000000000002</v>
      </c>
      <c r="ER84" s="16">
        <v>0.32290000000000002</v>
      </c>
      <c r="ES84" s="16">
        <v>0.32290000000000002</v>
      </c>
      <c r="ET84" s="16">
        <v>0.32290000000000002</v>
      </c>
      <c r="EU84" s="16">
        <v>0.32290000000000002</v>
      </c>
      <c r="EV84" s="16">
        <v>0.32290000000000002</v>
      </c>
      <c r="EW84" s="16">
        <v>0.32290000000000002</v>
      </c>
      <c r="EX84" s="16">
        <v>0.32290000000000002</v>
      </c>
      <c r="EY84" s="16">
        <v>0.32290000000000002</v>
      </c>
      <c r="EZ84" s="16">
        <v>0.32290000000000002</v>
      </c>
      <c r="FA84" s="16">
        <v>0.32290000000000002</v>
      </c>
      <c r="FB84" s="16">
        <v>0.32290000000000002</v>
      </c>
      <c r="FC84" s="16">
        <v>0.32290000000000002</v>
      </c>
      <c r="FD84" s="16">
        <v>0.32290000000000002</v>
      </c>
      <c r="FE84" s="16">
        <v>0.32290000000000002</v>
      </c>
      <c r="FF84" s="16">
        <v>0.32290000000000002</v>
      </c>
      <c r="FG84" s="16">
        <v>0.32290000000000002</v>
      </c>
      <c r="FH84" s="16">
        <v>0.32290000000000002</v>
      </c>
      <c r="FI84" s="16">
        <v>0.32290000000000002</v>
      </c>
      <c r="FJ84" s="16">
        <v>0.32290000000000002</v>
      </c>
      <c r="FK84" s="16">
        <v>0.32290000000000002</v>
      </c>
      <c r="FL84" s="16">
        <v>0.32290000000000002</v>
      </c>
      <c r="FM84" s="16">
        <v>0.32290000000000002</v>
      </c>
      <c r="FN84" s="16">
        <v>0.32290000000000002</v>
      </c>
      <c r="FO84" s="16">
        <v>0.32290000000000002</v>
      </c>
      <c r="FP84" s="16">
        <v>0.32290000000000002</v>
      </c>
      <c r="FQ84" s="16">
        <v>0.32290000000000002</v>
      </c>
      <c r="FR84" s="16">
        <v>0.32290000000000002</v>
      </c>
      <c r="FS84" s="16">
        <v>0.32290000000000002</v>
      </c>
      <c r="FT84" s="16">
        <v>0.32290000000000002</v>
      </c>
      <c r="FU84" s="16">
        <v>0.32290000000000002</v>
      </c>
      <c r="FV84" s="16">
        <v>0.32290000000000002</v>
      </c>
      <c r="FW84" s="16">
        <v>0.32290000000000002</v>
      </c>
      <c r="FX84" s="16">
        <v>0.32290000000000002</v>
      </c>
      <c r="FY84" s="16">
        <v>0.32290000000000002</v>
      </c>
      <c r="FZ84" s="16">
        <v>0.32290000000000002</v>
      </c>
      <c r="GA84" s="16">
        <v>0.32290000000000002</v>
      </c>
      <c r="GB84" s="16">
        <v>0.32290000000000002</v>
      </c>
      <c r="GC84" s="16">
        <v>0.32290000000000002</v>
      </c>
      <c r="GD84" s="16">
        <v>0.32290000000000002</v>
      </c>
      <c r="GE84" s="16">
        <v>0.32290000000000002</v>
      </c>
      <c r="GF84" s="16">
        <v>0.32290000000000002</v>
      </c>
      <c r="GG84" s="16">
        <v>0.32290000000000002</v>
      </c>
      <c r="GH84" s="16">
        <v>0.32290000000000002</v>
      </c>
      <c r="GI84" s="16">
        <v>0.32290000000000002</v>
      </c>
      <c r="GJ84" s="16">
        <v>0.32290000000000002</v>
      </c>
      <c r="GK84" s="16">
        <v>0.32290000000000002</v>
      </c>
      <c r="GL84" s="16">
        <v>0.32290000000000002</v>
      </c>
      <c r="GM84" s="16">
        <v>0.32290000000000002</v>
      </c>
      <c r="GN84" s="16">
        <v>0.32290000000000002</v>
      </c>
      <c r="GO84" s="16">
        <v>0.32290000000000002</v>
      </c>
      <c r="GP84" s="16">
        <v>0.32290000000000002</v>
      </c>
      <c r="GQ84" s="16">
        <v>0.32290000000000002</v>
      </c>
    </row>
    <row r="85" spans="1:199" x14ac:dyDescent="0.2">
      <c r="A85" s="16">
        <v>84</v>
      </c>
      <c r="B85" s="16">
        <v>1</v>
      </c>
      <c r="C85" s="16">
        <v>1</v>
      </c>
      <c r="D85" s="16">
        <v>1</v>
      </c>
      <c r="E85" s="16">
        <v>1</v>
      </c>
      <c r="F85" s="16">
        <v>0.97919999999999996</v>
      </c>
      <c r="G85" s="16">
        <v>1.0565</v>
      </c>
      <c r="H85" s="16">
        <v>1.038</v>
      </c>
      <c r="I85" s="16">
        <v>0.98419999999999996</v>
      </c>
      <c r="J85" s="16">
        <v>0.95150000000000001</v>
      </c>
      <c r="K85" s="16">
        <v>0.92069999999999996</v>
      </c>
      <c r="L85" s="16">
        <v>0.89129999999999998</v>
      </c>
      <c r="M85" s="16">
        <v>0.88070000000000004</v>
      </c>
      <c r="N85" s="16">
        <v>0.87039999999999995</v>
      </c>
      <c r="O85" s="16">
        <v>0.86040000000000005</v>
      </c>
      <c r="P85" s="16">
        <v>0.85050000000000003</v>
      </c>
      <c r="Q85" s="16">
        <v>0.84050000000000002</v>
      </c>
      <c r="R85" s="16">
        <v>0.83030000000000004</v>
      </c>
      <c r="S85" s="16">
        <v>0.81989999999999996</v>
      </c>
      <c r="T85" s="16">
        <v>0.80930000000000002</v>
      </c>
      <c r="U85" s="16">
        <v>0.79710000000000003</v>
      </c>
      <c r="V85" s="16">
        <v>0.78539999999999999</v>
      </c>
      <c r="W85" s="16">
        <v>0.77410000000000001</v>
      </c>
      <c r="X85" s="16">
        <v>0.76349999999999996</v>
      </c>
      <c r="Y85" s="16">
        <v>0.75349999999999995</v>
      </c>
      <c r="Z85" s="16">
        <v>0.74399999999999999</v>
      </c>
      <c r="AA85" s="16">
        <v>0.73509999999999998</v>
      </c>
      <c r="AB85" s="16">
        <v>0.72660000000000002</v>
      </c>
      <c r="AC85" s="16">
        <v>0.71840000000000004</v>
      </c>
      <c r="AD85" s="16">
        <v>0.71040000000000003</v>
      </c>
      <c r="AE85" s="16">
        <v>0.70250000000000001</v>
      </c>
      <c r="AF85" s="16">
        <v>0.69469999999999998</v>
      </c>
      <c r="AG85" s="16">
        <v>0.68700000000000006</v>
      </c>
      <c r="AH85" s="16">
        <v>0.6794</v>
      </c>
      <c r="AI85" s="16">
        <v>0.67200000000000004</v>
      </c>
      <c r="AJ85" s="16">
        <v>0.66459999999999997</v>
      </c>
      <c r="AK85" s="16">
        <v>0.65739999999999998</v>
      </c>
      <c r="AL85" s="16">
        <v>0.65029999999999999</v>
      </c>
      <c r="AM85" s="16">
        <v>0.64319999999999999</v>
      </c>
      <c r="AN85" s="16">
        <v>0.63629999999999998</v>
      </c>
      <c r="AO85" s="16">
        <v>0.62939999999999996</v>
      </c>
      <c r="AP85" s="16">
        <v>0.62270000000000003</v>
      </c>
      <c r="AQ85" s="16">
        <v>0.61609999999999998</v>
      </c>
      <c r="AR85" s="16">
        <v>0.60950000000000004</v>
      </c>
      <c r="AS85" s="16">
        <v>0.60309999999999997</v>
      </c>
      <c r="AT85" s="16">
        <v>0.59670000000000001</v>
      </c>
      <c r="AU85" s="16">
        <v>0.59050000000000002</v>
      </c>
      <c r="AV85" s="16">
        <v>0.58430000000000004</v>
      </c>
      <c r="AW85" s="16">
        <v>0.57820000000000005</v>
      </c>
      <c r="AX85" s="16">
        <v>0.57220000000000004</v>
      </c>
      <c r="AY85" s="16">
        <v>0.56630000000000003</v>
      </c>
      <c r="AZ85" s="16">
        <v>0.5605</v>
      </c>
      <c r="BA85" s="16">
        <v>0.55469999999999997</v>
      </c>
      <c r="BB85" s="16">
        <v>0.54910000000000003</v>
      </c>
      <c r="BC85" s="16">
        <v>0.54349999999999998</v>
      </c>
      <c r="BD85" s="16">
        <v>0.53800000000000003</v>
      </c>
      <c r="BE85" s="16">
        <v>0.53259999999999996</v>
      </c>
      <c r="BF85" s="16">
        <v>0.52729999999999999</v>
      </c>
      <c r="BG85" s="16">
        <v>0.52200000000000002</v>
      </c>
      <c r="BH85" s="16">
        <v>0.51680000000000004</v>
      </c>
      <c r="BI85" s="16">
        <v>0.51170000000000004</v>
      </c>
      <c r="BJ85" s="16">
        <v>0.50670000000000004</v>
      </c>
      <c r="BK85" s="16">
        <v>0.50180000000000002</v>
      </c>
      <c r="BL85" s="16">
        <v>0.49690000000000001</v>
      </c>
      <c r="BM85" s="16">
        <v>0.49209999999999998</v>
      </c>
      <c r="BN85" s="16">
        <v>0.48730000000000001</v>
      </c>
      <c r="BO85" s="16">
        <v>0.48270000000000002</v>
      </c>
      <c r="BP85" s="16">
        <v>0.47810000000000002</v>
      </c>
      <c r="BQ85" s="16">
        <v>0.47349999999999998</v>
      </c>
      <c r="BR85" s="16">
        <v>0.46910000000000002</v>
      </c>
      <c r="BS85" s="16">
        <v>0.4647</v>
      </c>
      <c r="BT85" s="16">
        <v>0.46029999999999999</v>
      </c>
      <c r="BU85" s="16">
        <v>0.45600000000000002</v>
      </c>
      <c r="BV85" s="16">
        <v>0.45179999999999998</v>
      </c>
      <c r="BW85" s="16">
        <v>0.44769999999999999</v>
      </c>
      <c r="BX85" s="16">
        <v>0.44359999999999999</v>
      </c>
      <c r="BY85" s="16">
        <v>0.43959999999999999</v>
      </c>
      <c r="BZ85" s="16">
        <v>0.43559999999999999</v>
      </c>
      <c r="CA85" s="16">
        <v>0.43169999999999997</v>
      </c>
      <c r="CB85" s="16">
        <v>0.42780000000000001</v>
      </c>
      <c r="CC85" s="16">
        <v>0.42399999999999999</v>
      </c>
      <c r="CD85" s="16">
        <v>0.42030000000000001</v>
      </c>
      <c r="CE85" s="16">
        <v>0.41660000000000003</v>
      </c>
      <c r="CF85" s="16">
        <v>0.41299999999999998</v>
      </c>
      <c r="CG85" s="16">
        <v>0.40939999999999999</v>
      </c>
      <c r="CH85" s="16">
        <v>0.40589999999999998</v>
      </c>
      <c r="CI85" s="16">
        <v>0.40239999999999998</v>
      </c>
      <c r="CJ85" s="16">
        <v>0.39900000000000002</v>
      </c>
      <c r="CK85" s="16">
        <v>0.39560000000000001</v>
      </c>
      <c r="CL85" s="16">
        <v>0.39229999999999998</v>
      </c>
      <c r="CM85" s="16">
        <v>0.38900000000000001</v>
      </c>
      <c r="CN85" s="16">
        <v>0.38579999999999998</v>
      </c>
      <c r="CO85" s="16">
        <v>0.3826</v>
      </c>
      <c r="CP85" s="16">
        <v>0.3795</v>
      </c>
      <c r="CQ85" s="16">
        <v>0.37640000000000001</v>
      </c>
      <c r="CR85" s="16">
        <v>0.37330000000000002</v>
      </c>
      <c r="CS85" s="16">
        <v>0.37030000000000002</v>
      </c>
      <c r="CT85" s="16">
        <v>0.3674</v>
      </c>
      <c r="CU85" s="16">
        <v>0.36449999999999999</v>
      </c>
      <c r="CV85" s="16">
        <v>0.36159999999999998</v>
      </c>
      <c r="CW85" s="16">
        <v>0.35880000000000001</v>
      </c>
      <c r="CX85" s="16">
        <v>0.35599999999999998</v>
      </c>
      <c r="CY85" s="16">
        <v>0.35599999999999998</v>
      </c>
      <c r="CZ85" s="16">
        <v>0.35599999999999998</v>
      </c>
      <c r="DA85" s="16">
        <v>0.35599999999999998</v>
      </c>
      <c r="DB85" s="16">
        <v>0.35599999999999998</v>
      </c>
      <c r="DC85" s="16">
        <v>0.35599999999999998</v>
      </c>
      <c r="DD85" s="16">
        <v>0.35599999999999998</v>
      </c>
      <c r="DE85" s="16">
        <v>0.35599999999999998</v>
      </c>
      <c r="DF85" s="16">
        <v>0.35599999999999998</v>
      </c>
      <c r="DG85" s="16">
        <v>0.35599999999999998</v>
      </c>
      <c r="DH85" s="16">
        <v>0.35599999999999998</v>
      </c>
      <c r="DI85" s="16">
        <v>0.35599999999999998</v>
      </c>
      <c r="DJ85" s="16">
        <v>0.35599999999999998</v>
      </c>
      <c r="DK85" s="16">
        <v>0.35599999999999998</v>
      </c>
      <c r="DL85" s="16">
        <v>0.35599999999999998</v>
      </c>
      <c r="DM85" s="16">
        <v>0.35599999999999998</v>
      </c>
      <c r="DN85" s="16">
        <v>0.35599999999999998</v>
      </c>
      <c r="DO85" s="16">
        <v>0.35599999999999998</v>
      </c>
      <c r="DP85" s="16">
        <v>0.35599999999999998</v>
      </c>
      <c r="DQ85" s="16">
        <v>0.35599999999999998</v>
      </c>
      <c r="DR85" s="16">
        <v>0.35599999999999998</v>
      </c>
      <c r="DS85" s="16">
        <v>0.35599999999999998</v>
      </c>
      <c r="DT85" s="16">
        <v>0.35599999999999998</v>
      </c>
      <c r="DU85" s="16">
        <v>0.35599999999999998</v>
      </c>
      <c r="DV85" s="16">
        <v>0.35599999999999998</v>
      </c>
      <c r="DW85" s="16">
        <v>0.35599999999999998</v>
      </c>
      <c r="DX85" s="16">
        <v>0.35599999999999998</v>
      </c>
      <c r="DY85" s="16">
        <v>0.35599999999999998</v>
      </c>
      <c r="DZ85" s="16">
        <v>0.35599999999999998</v>
      </c>
      <c r="EA85" s="16">
        <v>0.35599999999999998</v>
      </c>
      <c r="EB85" s="16">
        <v>0.35599999999999998</v>
      </c>
      <c r="EC85" s="16">
        <v>0.35599999999999998</v>
      </c>
      <c r="ED85" s="16">
        <v>0.35599999999999998</v>
      </c>
      <c r="EE85" s="16">
        <v>0.35599999999999998</v>
      </c>
      <c r="EF85" s="16">
        <v>0.35599999999999998</v>
      </c>
      <c r="EG85" s="16">
        <v>0.35599999999999998</v>
      </c>
      <c r="EH85" s="16">
        <v>0.35599999999999998</v>
      </c>
      <c r="EI85" s="16">
        <v>0.35599999999999998</v>
      </c>
      <c r="EJ85" s="16">
        <v>0.35599999999999998</v>
      </c>
      <c r="EK85" s="16">
        <v>0.35599999999999998</v>
      </c>
      <c r="EL85" s="16">
        <v>0.35599999999999998</v>
      </c>
      <c r="EM85" s="16">
        <v>0.35599999999999998</v>
      </c>
      <c r="EN85" s="16">
        <v>0.35599999999999998</v>
      </c>
      <c r="EO85" s="16">
        <v>0.35599999999999998</v>
      </c>
      <c r="EP85" s="16">
        <v>0.35599999999999998</v>
      </c>
      <c r="EQ85" s="16">
        <v>0.35599999999999998</v>
      </c>
      <c r="ER85" s="16">
        <v>0.35599999999999998</v>
      </c>
      <c r="ES85" s="16">
        <v>0.35599999999999998</v>
      </c>
      <c r="ET85" s="16">
        <v>0.35599999999999998</v>
      </c>
      <c r="EU85" s="16">
        <v>0.35599999999999998</v>
      </c>
      <c r="EV85" s="16">
        <v>0.35599999999999998</v>
      </c>
      <c r="EW85" s="16">
        <v>0.35599999999999998</v>
      </c>
      <c r="EX85" s="16">
        <v>0.35599999999999998</v>
      </c>
      <c r="EY85" s="16">
        <v>0.35599999999999998</v>
      </c>
      <c r="EZ85" s="16">
        <v>0.35599999999999998</v>
      </c>
      <c r="FA85" s="16">
        <v>0.35599999999999998</v>
      </c>
      <c r="FB85" s="16">
        <v>0.35599999999999998</v>
      </c>
      <c r="FC85" s="16">
        <v>0.35599999999999998</v>
      </c>
      <c r="FD85" s="16">
        <v>0.35599999999999998</v>
      </c>
      <c r="FE85" s="16">
        <v>0.35599999999999998</v>
      </c>
      <c r="FF85" s="16">
        <v>0.35599999999999998</v>
      </c>
      <c r="FG85" s="16">
        <v>0.35599999999999998</v>
      </c>
      <c r="FH85" s="16">
        <v>0.35599999999999998</v>
      </c>
      <c r="FI85" s="16">
        <v>0.35599999999999998</v>
      </c>
      <c r="FJ85" s="16">
        <v>0.35599999999999998</v>
      </c>
      <c r="FK85" s="16">
        <v>0.35599999999999998</v>
      </c>
      <c r="FL85" s="16">
        <v>0.35599999999999998</v>
      </c>
      <c r="FM85" s="16">
        <v>0.35599999999999998</v>
      </c>
      <c r="FN85" s="16">
        <v>0.35599999999999998</v>
      </c>
      <c r="FO85" s="16">
        <v>0.35599999999999998</v>
      </c>
      <c r="FP85" s="16">
        <v>0.35599999999999998</v>
      </c>
      <c r="FQ85" s="16">
        <v>0.35599999999999998</v>
      </c>
      <c r="FR85" s="16">
        <v>0.35599999999999998</v>
      </c>
      <c r="FS85" s="16">
        <v>0.35599999999999998</v>
      </c>
      <c r="FT85" s="16">
        <v>0.35599999999999998</v>
      </c>
      <c r="FU85" s="16">
        <v>0.35599999999999998</v>
      </c>
      <c r="FV85" s="16">
        <v>0.35599999999999998</v>
      </c>
      <c r="FW85" s="16">
        <v>0.35599999999999998</v>
      </c>
      <c r="FX85" s="16">
        <v>0.35599999999999998</v>
      </c>
      <c r="FY85" s="16">
        <v>0.35599999999999998</v>
      </c>
      <c r="FZ85" s="16">
        <v>0.35599999999999998</v>
      </c>
      <c r="GA85" s="16">
        <v>0.35599999999999998</v>
      </c>
      <c r="GB85" s="16">
        <v>0.35599999999999998</v>
      </c>
      <c r="GC85" s="16">
        <v>0.35599999999999998</v>
      </c>
      <c r="GD85" s="16">
        <v>0.35599999999999998</v>
      </c>
      <c r="GE85" s="16">
        <v>0.35599999999999998</v>
      </c>
      <c r="GF85" s="16">
        <v>0.35599999999999998</v>
      </c>
      <c r="GG85" s="16">
        <v>0.35599999999999998</v>
      </c>
      <c r="GH85" s="16">
        <v>0.35599999999999998</v>
      </c>
      <c r="GI85" s="16">
        <v>0.35599999999999998</v>
      </c>
      <c r="GJ85" s="16">
        <v>0.35599999999999998</v>
      </c>
      <c r="GK85" s="16">
        <v>0.35599999999999998</v>
      </c>
      <c r="GL85" s="16">
        <v>0.35599999999999998</v>
      </c>
      <c r="GM85" s="16">
        <v>0.35599999999999998</v>
      </c>
      <c r="GN85" s="16">
        <v>0.35599999999999998</v>
      </c>
      <c r="GO85" s="16">
        <v>0.35599999999999998</v>
      </c>
      <c r="GP85" s="16">
        <v>0.35599999999999998</v>
      </c>
      <c r="GQ85" s="16">
        <v>0.35599999999999998</v>
      </c>
    </row>
    <row r="86" spans="1:199" x14ac:dyDescent="0.2">
      <c r="A86" s="16">
        <v>85</v>
      </c>
      <c r="B86" s="16">
        <v>1</v>
      </c>
      <c r="C86" s="16">
        <v>1</v>
      </c>
      <c r="D86" s="16">
        <v>1</v>
      </c>
      <c r="E86" s="16">
        <v>1</v>
      </c>
      <c r="F86" s="16">
        <v>0.98019999999999996</v>
      </c>
      <c r="G86" s="16">
        <v>1.0587</v>
      </c>
      <c r="H86" s="16">
        <v>1.0410999999999999</v>
      </c>
      <c r="I86" s="16">
        <v>0.98809999999999998</v>
      </c>
      <c r="J86" s="16">
        <v>0.95599999999999996</v>
      </c>
      <c r="K86" s="16">
        <v>0.92569999999999997</v>
      </c>
      <c r="L86" s="16">
        <v>0.89690000000000003</v>
      </c>
      <c r="M86" s="16">
        <v>0.88680000000000003</v>
      </c>
      <c r="N86" s="16">
        <v>0.87709999999999999</v>
      </c>
      <c r="O86" s="16">
        <v>0.86750000000000005</v>
      </c>
      <c r="P86" s="16">
        <v>0.85809999999999997</v>
      </c>
      <c r="Q86" s="16">
        <v>0.84860000000000002</v>
      </c>
      <c r="R86" s="16">
        <v>0.83899999999999997</v>
      </c>
      <c r="S86" s="16">
        <v>0.82909999999999995</v>
      </c>
      <c r="T86" s="16">
        <v>0.81899999999999995</v>
      </c>
      <c r="U86" s="16">
        <v>0.80740000000000001</v>
      </c>
      <c r="V86" s="16">
        <v>0.79630000000000001</v>
      </c>
      <c r="W86" s="16">
        <v>0.78569999999999995</v>
      </c>
      <c r="X86" s="16">
        <v>0.77559999999999996</v>
      </c>
      <c r="Y86" s="16">
        <v>0.7661</v>
      </c>
      <c r="Z86" s="16">
        <v>0.7571</v>
      </c>
      <c r="AA86" s="16">
        <v>0.74860000000000004</v>
      </c>
      <c r="AB86" s="16">
        <v>0.74060000000000004</v>
      </c>
      <c r="AC86" s="16">
        <v>0.73280000000000001</v>
      </c>
      <c r="AD86" s="16">
        <v>0.72519999999999996</v>
      </c>
      <c r="AE86" s="16">
        <v>0.7177</v>
      </c>
      <c r="AF86" s="16">
        <v>0.71030000000000004</v>
      </c>
      <c r="AG86" s="16">
        <v>0.70299999999999996</v>
      </c>
      <c r="AH86" s="16">
        <v>0.69579999999999997</v>
      </c>
      <c r="AI86" s="16">
        <v>0.68869999999999998</v>
      </c>
      <c r="AJ86" s="16">
        <v>0.68179999999999996</v>
      </c>
      <c r="AK86" s="16">
        <v>0.67490000000000006</v>
      </c>
      <c r="AL86" s="16">
        <v>0.66810000000000003</v>
      </c>
      <c r="AM86" s="16">
        <v>0.66139999999999999</v>
      </c>
      <c r="AN86" s="16">
        <v>0.65480000000000005</v>
      </c>
      <c r="AO86" s="16">
        <v>0.64839999999999998</v>
      </c>
      <c r="AP86" s="16">
        <v>0.64200000000000002</v>
      </c>
      <c r="AQ86" s="16">
        <v>0.63570000000000004</v>
      </c>
      <c r="AR86" s="16">
        <v>0.62939999999999996</v>
      </c>
      <c r="AS86" s="16">
        <v>0.62329999999999997</v>
      </c>
      <c r="AT86" s="16">
        <v>0.61729999999999996</v>
      </c>
      <c r="AU86" s="16">
        <v>0.61140000000000005</v>
      </c>
      <c r="AV86" s="16">
        <v>0.60550000000000004</v>
      </c>
      <c r="AW86" s="16">
        <v>0.59970000000000001</v>
      </c>
      <c r="AX86" s="16">
        <v>0.59399999999999997</v>
      </c>
      <c r="AY86" s="16">
        <v>0.58840000000000003</v>
      </c>
      <c r="AZ86" s="16">
        <v>0.58289999999999997</v>
      </c>
      <c r="BA86" s="16">
        <v>0.57750000000000001</v>
      </c>
      <c r="BB86" s="16">
        <v>0.57210000000000005</v>
      </c>
      <c r="BC86" s="16">
        <v>0.56679999999999997</v>
      </c>
      <c r="BD86" s="16">
        <v>0.56159999999999999</v>
      </c>
      <c r="BE86" s="16">
        <v>0.55649999999999999</v>
      </c>
      <c r="BF86" s="16">
        <v>0.5514</v>
      </c>
      <c r="BG86" s="16">
        <v>0.5464</v>
      </c>
      <c r="BH86" s="16">
        <v>0.54149999999999998</v>
      </c>
      <c r="BI86" s="16">
        <v>0.53669999999999995</v>
      </c>
      <c r="BJ86" s="16">
        <v>0.53190000000000004</v>
      </c>
      <c r="BK86" s="16">
        <v>0.5272</v>
      </c>
      <c r="BL86" s="16">
        <v>0.52259999999999995</v>
      </c>
      <c r="BM86" s="16">
        <v>0.51800000000000002</v>
      </c>
      <c r="BN86" s="16">
        <v>0.51349999999999996</v>
      </c>
      <c r="BO86" s="16">
        <v>0.5091</v>
      </c>
      <c r="BP86" s="16">
        <v>0.50470000000000004</v>
      </c>
      <c r="BQ86" s="16">
        <v>0.50039999999999996</v>
      </c>
      <c r="BR86" s="16">
        <v>0.49619999999999997</v>
      </c>
      <c r="BS86" s="16">
        <v>0.49199999999999999</v>
      </c>
      <c r="BT86" s="16">
        <v>0.4879</v>
      </c>
      <c r="BU86" s="16">
        <v>0.48380000000000001</v>
      </c>
      <c r="BV86" s="16">
        <v>0.4798</v>
      </c>
      <c r="BW86" s="16">
        <v>0.47589999999999999</v>
      </c>
      <c r="BX86" s="16">
        <v>0.47199999999999998</v>
      </c>
      <c r="BY86" s="16">
        <v>0.46820000000000001</v>
      </c>
      <c r="BZ86" s="16">
        <v>0.46439999999999998</v>
      </c>
      <c r="CA86" s="16">
        <v>0.4607</v>
      </c>
      <c r="CB86" s="16">
        <v>0.45700000000000002</v>
      </c>
      <c r="CC86" s="16">
        <v>0.45340000000000003</v>
      </c>
      <c r="CD86" s="16">
        <v>0.44990000000000002</v>
      </c>
      <c r="CE86" s="16">
        <v>0.44640000000000002</v>
      </c>
      <c r="CF86" s="16">
        <v>0.44290000000000002</v>
      </c>
      <c r="CG86" s="16">
        <v>0.4395</v>
      </c>
      <c r="CH86" s="16">
        <v>0.43619999999999998</v>
      </c>
      <c r="CI86" s="16">
        <v>0.43290000000000001</v>
      </c>
      <c r="CJ86" s="16">
        <v>0.42959999999999998</v>
      </c>
      <c r="CK86" s="16">
        <v>0.4264</v>
      </c>
      <c r="CL86" s="16">
        <v>0.42330000000000001</v>
      </c>
      <c r="CM86" s="16">
        <v>0.42020000000000002</v>
      </c>
      <c r="CN86" s="16">
        <v>0.41710000000000003</v>
      </c>
      <c r="CO86" s="16">
        <v>0.41410000000000002</v>
      </c>
      <c r="CP86" s="16">
        <v>0.41110000000000002</v>
      </c>
      <c r="CQ86" s="16">
        <v>0.40820000000000001</v>
      </c>
      <c r="CR86" s="16">
        <v>0.40529999999999999</v>
      </c>
      <c r="CS86" s="16">
        <v>0.40250000000000002</v>
      </c>
      <c r="CT86" s="16">
        <v>0.3997</v>
      </c>
      <c r="CU86" s="16">
        <v>0.39689999999999998</v>
      </c>
      <c r="CV86" s="16">
        <v>0.39419999999999999</v>
      </c>
      <c r="CW86" s="16">
        <v>0.39150000000000001</v>
      </c>
      <c r="CX86" s="16">
        <v>0.38890000000000002</v>
      </c>
      <c r="CY86" s="16">
        <v>0.38890000000000002</v>
      </c>
      <c r="CZ86" s="16">
        <v>0.38890000000000002</v>
      </c>
      <c r="DA86" s="16">
        <v>0.38890000000000002</v>
      </c>
      <c r="DB86" s="16">
        <v>0.38890000000000002</v>
      </c>
      <c r="DC86" s="16">
        <v>0.38890000000000002</v>
      </c>
      <c r="DD86" s="16">
        <v>0.38890000000000002</v>
      </c>
      <c r="DE86" s="16">
        <v>0.38890000000000002</v>
      </c>
      <c r="DF86" s="16">
        <v>0.38890000000000002</v>
      </c>
      <c r="DG86" s="16">
        <v>0.38890000000000002</v>
      </c>
      <c r="DH86" s="16">
        <v>0.38890000000000002</v>
      </c>
      <c r="DI86" s="16">
        <v>0.38890000000000002</v>
      </c>
      <c r="DJ86" s="16">
        <v>0.38890000000000002</v>
      </c>
      <c r="DK86" s="16">
        <v>0.38890000000000002</v>
      </c>
      <c r="DL86" s="16">
        <v>0.38890000000000002</v>
      </c>
      <c r="DM86" s="16">
        <v>0.38890000000000002</v>
      </c>
      <c r="DN86" s="16">
        <v>0.38890000000000002</v>
      </c>
      <c r="DO86" s="16">
        <v>0.38890000000000002</v>
      </c>
      <c r="DP86" s="16">
        <v>0.38890000000000002</v>
      </c>
      <c r="DQ86" s="16">
        <v>0.38890000000000002</v>
      </c>
      <c r="DR86" s="16">
        <v>0.38890000000000002</v>
      </c>
      <c r="DS86" s="16">
        <v>0.38890000000000002</v>
      </c>
      <c r="DT86" s="16">
        <v>0.38890000000000002</v>
      </c>
      <c r="DU86" s="16">
        <v>0.38890000000000002</v>
      </c>
      <c r="DV86" s="16">
        <v>0.38890000000000002</v>
      </c>
      <c r="DW86" s="16">
        <v>0.38890000000000002</v>
      </c>
      <c r="DX86" s="16">
        <v>0.38890000000000002</v>
      </c>
      <c r="DY86" s="16">
        <v>0.38890000000000002</v>
      </c>
      <c r="DZ86" s="16">
        <v>0.38890000000000002</v>
      </c>
      <c r="EA86" s="16">
        <v>0.38890000000000002</v>
      </c>
      <c r="EB86" s="16">
        <v>0.38890000000000002</v>
      </c>
      <c r="EC86" s="16">
        <v>0.38890000000000002</v>
      </c>
      <c r="ED86" s="16">
        <v>0.38890000000000002</v>
      </c>
      <c r="EE86" s="16">
        <v>0.38890000000000002</v>
      </c>
      <c r="EF86" s="16">
        <v>0.38890000000000002</v>
      </c>
      <c r="EG86" s="16">
        <v>0.38890000000000002</v>
      </c>
      <c r="EH86" s="16">
        <v>0.38890000000000002</v>
      </c>
      <c r="EI86" s="16">
        <v>0.38890000000000002</v>
      </c>
      <c r="EJ86" s="16">
        <v>0.38890000000000002</v>
      </c>
      <c r="EK86" s="16">
        <v>0.38890000000000002</v>
      </c>
      <c r="EL86" s="16">
        <v>0.38890000000000002</v>
      </c>
      <c r="EM86" s="16">
        <v>0.38890000000000002</v>
      </c>
      <c r="EN86" s="16">
        <v>0.38890000000000002</v>
      </c>
      <c r="EO86" s="16">
        <v>0.38890000000000002</v>
      </c>
      <c r="EP86" s="16">
        <v>0.38890000000000002</v>
      </c>
      <c r="EQ86" s="16">
        <v>0.38890000000000002</v>
      </c>
      <c r="ER86" s="16">
        <v>0.38890000000000002</v>
      </c>
      <c r="ES86" s="16">
        <v>0.38890000000000002</v>
      </c>
      <c r="ET86" s="16">
        <v>0.38890000000000002</v>
      </c>
      <c r="EU86" s="16">
        <v>0.38890000000000002</v>
      </c>
      <c r="EV86" s="16">
        <v>0.38890000000000002</v>
      </c>
      <c r="EW86" s="16">
        <v>0.38890000000000002</v>
      </c>
      <c r="EX86" s="16">
        <v>0.38890000000000002</v>
      </c>
      <c r="EY86" s="16">
        <v>0.38890000000000002</v>
      </c>
      <c r="EZ86" s="16">
        <v>0.38890000000000002</v>
      </c>
      <c r="FA86" s="16">
        <v>0.38890000000000002</v>
      </c>
      <c r="FB86" s="16">
        <v>0.38890000000000002</v>
      </c>
      <c r="FC86" s="16">
        <v>0.38890000000000002</v>
      </c>
      <c r="FD86" s="16">
        <v>0.38890000000000002</v>
      </c>
      <c r="FE86" s="16">
        <v>0.38890000000000002</v>
      </c>
      <c r="FF86" s="16">
        <v>0.38890000000000002</v>
      </c>
      <c r="FG86" s="16">
        <v>0.38890000000000002</v>
      </c>
      <c r="FH86" s="16">
        <v>0.38890000000000002</v>
      </c>
      <c r="FI86" s="16">
        <v>0.38890000000000002</v>
      </c>
      <c r="FJ86" s="16">
        <v>0.38890000000000002</v>
      </c>
      <c r="FK86" s="16">
        <v>0.38890000000000002</v>
      </c>
      <c r="FL86" s="16">
        <v>0.38890000000000002</v>
      </c>
      <c r="FM86" s="16">
        <v>0.38890000000000002</v>
      </c>
      <c r="FN86" s="16">
        <v>0.38890000000000002</v>
      </c>
      <c r="FO86" s="16">
        <v>0.38890000000000002</v>
      </c>
      <c r="FP86" s="16">
        <v>0.38890000000000002</v>
      </c>
      <c r="FQ86" s="16">
        <v>0.38890000000000002</v>
      </c>
      <c r="FR86" s="16">
        <v>0.38890000000000002</v>
      </c>
      <c r="FS86" s="16">
        <v>0.38890000000000002</v>
      </c>
      <c r="FT86" s="16">
        <v>0.38890000000000002</v>
      </c>
      <c r="FU86" s="16">
        <v>0.38890000000000002</v>
      </c>
      <c r="FV86" s="16">
        <v>0.38890000000000002</v>
      </c>
      <c r="FW86" s="16">
        <v>0.38890000000000002</v>
      </c>
      <c r="FX86" s="16">
        <v>0.38890000000000002</v>
      </c>
      <c r="FY86" s="16">
        <v>0.38890000000000002</v>
      </c>
      <c r="FZ86" s="16">
        <v>0.38890000000000002</v>
      </c>
      <c r="GA86" s="16">
        <v>0.38890000000000002</v>
      </c>
      <c r="GB86" s="16">
        <v>0.38890000000000002</v>
      </c>
      <c r="GC86" s="16">
        <v>0.38890000000000002</v>
      </c>
      <c r="GD86" s="16">
        <v>0.38890000000000002</v>
      </c>
      <c r="GE86" s="16">
        <v>0.38890000000000002</v>
      </c>
      <c r="GF86" s="16">
        <v>0.38890000000000002</v>
      </c>
      <c r="GG86" s="16">
        <v>0.38890000000000002</v>
      </c>
      <c r="GH86" s="16">
        <v>0.38890000000000002</v>
      </c>
      <c r="GI86" s="16">
        <v>0.38890000000000002</v>
      </c>
      <c r="GJ86" s="16">
        <v>0.38890000000000002</v>
      </c>
      <c r="GK86" s="16">
        <v>0.38890000000000002</v>
      </c>
      <c r="GL86" s="16">
        <v>0.38890000000000002</v>
      </c>
      <c r="GM86" s="16">
        <v>0.38890000000000002</v>
      </c>
      <c r="GN86" s="16">
        <v>0.38890000000000002</v>
      </c>
      <c r="GO86" s="16">
        <v>0.38890000000000002</v>
      </c>
      <c r="GP86" s="16">
        <v>0.38890000000000002</v>
      </c>
      <c r="GQ86" s="16">
        <v>0.38890000000000002</v>
      </c>
    </row>
    <row r="87" spans="1:199" x14ac:dyDescent="0.2">
      <c r="A87" s="16">
        <v>86</v>
      </c>
      <c r="B87" s="16">
        <v>1</v>
      </c>
      <c r="C87" s="16">
        <v>1</v>
      </c>
      <c r="D87" s="16">
        <v>1</v>
      </c>
      <c r="E87" s="16">
        <v>1</v>
      </c>
      <c r="F87" s="16">
        <v>0.98129999999999995</v>
      </c>
      <c r="G87" s="16">
        <v>1.0609</v>
      </c>
      <c r="H87" s="16">
        <v>1.0443</v>
      </c>
      <c r="I87" s="16">
        <v>0.9919</v>
      </c>
      <c r="J87" s="16">
        <v>0.96050000000000002</v>
      </c>
      <c r="K87" s="16">
        <v>0.93079999999999996</v>
      </c>
      <c r="L87" s="16">
        <v>0.90239999999999998</v>
      </c>
      <c r="M87" s="16">
        <v>0.89280000000000004</v>
      </c>
      <c r="N87" s="16">
        <v>0.88360000000000005</v>
      </c>
      <c r="O87" s="16">
        <v>0.87460000000000004</v>
      </c>
      <c r="P87" s="16">
        <v>0.86570000000000003</v>
      </c>
      <c r="Q87" s="16">
        <v>0.85670000000000002</v>
      </c>
      <c r="R87" s="16">
        <v>0.84760000000000002</v>
      </c>
      <c r="S87" s="16">
        <v>0.83830000000000005</v>
      </c>
      <c r="T87" s="16">
        <v>0.82869999999999999</v>
      </c>
      <c r="U87" s="16">
        <v>0.81769999999999998</v>
      </c>
      <c r="V87" s="16">
        <v>0.80720000000000003</v>
      </c>
      <c r="W87" s="16">
        <v>0.79710000000000003</v>
      </c>
      <c r="X87" s="16">
        <v>0.78759999999999997</v>
      </c>
      <c r="Y87" s="16">
        <v>0.77859999999999996</v>
      </c>
      <c r="Z87" s="16">
        <v>0.77010000000000001</v>
      </c>
      <c r="AA87" s="16">
        <v>0.7621</v>
      </c>
      <c r="AB87" s="16">
        <v>0.75439999999999996</v>
      </c>
      <c r="AC87" s="16">
        <v>0.747</v>
      </c>
      <c r="AD87" s="16">
        <v>0.73980000000000001</v>
      </c>
      <c r="AE87" s="16">
        <v>0.73270000000000002</v>
      </c>
      <c r="AF87" s="16">
        <v>0.72570000000000001</v>
      </c>
      <c r="AG87" s="16">
        <v>0.71879999999999999</v>
      </c>
      <c r="AH87" s="16">
        <v>0.71199999999999997</v>
      </c>
      <c r="AI87" s="16">
        <v>0.70530000000000004</v>
      </c>
      <c r="AJ87" s="16">
        <v>0.69869999999999999</v>
      </c>
      <c r="AK87" s="16">
        <v>0.69220000000000004</v>
      </c>
      <c r="AL87" s="16">
        <v>0.68579999999999997</v>
      </c>
      <c r="AM87" s="16">
        <v>0.67949999999999999</v>
      </c>
      <c r="AN87" s="16">
        <v>0.67330000000000001</v>
      </c>
      <c r="AO87" s="16">
        <v>0.66710000000000003</v>
      </c>
      <c r="AP87" s="16">
        <v>0.66110000000000002</v>
      </c>
      <c r="AQ87" s="16">
        <v>0.65510000000000002</v>
      </c>
      <c r="AR87" s="16">
        <v>0.6492</v>
      </c>
      <c r="AS87" s="16">
        <v>0.64339999999999997</v>
      </c>
      <c r="AT87" s="16">
        <v>0.63770000000000004</v>
      </c>
      <c r="AU87" s="16">
        <v>0.6321</v>
      </c>
      <c r="AV87" s="16">
        <v>0.62660000000000005</v>
      </c>
      <c r="AW87" s="16">
        <v>0.62109999999999999</v>
      </c>
      <c r="AX87" s="16">
        <v>0.61570000000000003</v>
      </c>
      <c r="AY87" s="16">
        <v>0.61040000000000005</v>
      </c>
      <c r="AZ87" s="16">
        <v>0.60519999999999996</v>
      </c>
      <c r="BA87" s="16">
        <v>0.6</v>
      </c>
      <c r="BB87" s="16">
        <v>0.59489999999999998</v>
      </c>
      <c r="BC87" s="16">
        <v>0.58989999999999998</v>
      </c>
      <c r="BD87" s="16">
        <v>0.58499999999999996</v>
      </c>
      <c r="BE87" s="16">
        <v>0.58009999999999995</v>
      </c>
      <c r="BF87" s="16">
        <v>0.57540000000000002</v>
      </c>
      <c r="BG87" s="16">
        <v>0.5706</v>
      </c>
      <c r="BH87" s="16">
        <v>0.56599999999999995</v>
      </c>
      <c r="BI87" s="16">
        <v>0.56140000000000001</v>
      </c>
      <c r="BJ87" s="16">
        <v>0.55689999999999995</v>
      </c>
      <c r="BK87" s="16">
        <v>0.5524</v>
      </c>
      <c r="BL87" s="16">
        <v>0.54810000000000003</v>
      </c>
      <c r="BM87" s="16">
        <v>0.54369999999999996</v>
      </c>
      <c r="BN87" s="16">
        <v>0.53949999999999998</v>
      </c>
      <c r="BO87" s="16">
        <v>0.5353</v>
      </c>
      <c r="BP87" s="16">
        <v>0.53110000000000002</v>
      </c>
      <c r="BQ87" s="16">
        <v>0.52710000000000001</v>
      </c>
      <c r="BR87" s="16">
        <v>0.52310000000000001</v>
      </c>
      <c r="BS87" s="16">
        <v>0.51910000000000001</v>
      </c>
      <c r="BT87" s="16">
        <v>0.51519999999999999</v>
      </c>
      <c r="BU87" s="16">
        <v>0.51139999999999997</v>
      </c>
      <c r="BV87" s="16">
        <v>0.50760000000000005</v>
      </c>
      <c r="BW87" s="16">
        <v>0.50390000000000001</v>
      </c>
      <c r="BX87" s="16">
        <v>0.50019999999999998</v>
      </c>
      <c r="BY87" s="16">
        <v>0.49659999999999999</v>
      </c>
      <c r="BZ87" s="16">
        <v>0.49299999999999999</v>
      </c>
      <c r="CA87" s="16">
        <v>0.48949999999999999</v>
      </c>
      <c r="CB87" s="16">
        <v>0.48599999999999999</v>
      </c>
      <c r="CC87" s="16">
        <v>0.48259999999999997</v>
      </c>
      <c r="CD87" s="16">
        <v>0.4793</v>
      </c>
      <c r="CE87" s="16">
        <v>0.47589999999999999</v>
      </c>
      <c r="CF87" s="16">
        <v>0.47270000000000001</v>
      </c>
      <c r="CG87" s="16">
        <v>0.46949999999999997</v>
      </c>
      <c r="CH87" s="16">
        <v>0.46629999999999999</v>
      </c>
      <c r="CI87" s="16">
        <v>0.4632</v>
      </c>
      <c r="CJ87" s="16">
        <v>0.46010000000000001</v>
      </c>
      <c r="CK87" s="16">
        <v>0.45710000000000001</v>
      </c>
      <c r="CL87" s="16">
        <v>0.4541</v>
      </c>
      <c r="CM87" s="16">
        <v>0.4511</v>
      </c>
      <c r="CN87" s="16">
        <v>0.44819999999999999</v>
      </c>
      <c r="CO87" s="16">
        <v>0.44540000000000002</v>
      </c>
      <c r="CP87" s="16">
        <v>0.44259999999999999</v>
      </c>
      <c r="CQ87" s="16">
        <v>0.43980000000000002</v>
      </c>
      <c r="CR87" s="16">
        <v>0.43709999999999999</v>
      </c>
      <c r="CS87" s="16">
        <v>0.43440000000000001</v>
      </c>
      <c r="CT87" s="16">
        <v>0.43169999999999997</v>
      </c>
      <c r="CU87" s="16">
        <v>0.42909999999999998</v>
      </c>
      <c r="CV87" s="16">
        <v>0.42659999999999998</v>
      </c>
      <c r="CW87" s="16">
        <v>0.42399999999999999</v>
      </c>
      <c r="CX87" s="16">
        <v>0.42149999999999999</v>
      </c>
      <c r="CY87" s="16">
        <v>0.42149999999999999</v>
      </c>
      <c r="CZ87" s="16">
        <v>0.42149999999999999</v>
      </c>
      <c r="DA87" s="16">
        <v>0.42149999999999999</v>
      </c>
      <c r="DB87" s="16">
        <v>0.42149999999999999</v>
      </c>
      <c r="DC87" s="16">
        <v>0.42149999999999999</v>
      </c>
      <c r="DD87" s="16">
        <v>0.42149999999999999</v>
      </c>
      <c r="DE87" s="16">
        <v>0.42149999999999999</v>
      </c>
      <c r="DF87" s="16">
        <v>0.42149999999999999</v>
      </c>
      <c r="DG87" s="16">
        <v>0.42149999999999999</v>
      </c>
      <c r="DH87" s="16">
        <v>0.42149999999999999</v>
      </c>
      <c r="DI87" s="16">
        <v>0.42149999999999999</v>
      </c>
      <c r="DJ87" s="16">
        <v>0.42149999999999999</v>
      </c>
      <c r="DK87" s="16">
        <v>0.42149999999999999</v>
      </c>
      <c r="DL87" s="16">
        <v>0.42149999999999999</v>
      </c>
      <c r="DM87" s="16">
        <v>0.42149999999999999</v>
      </c>
      <c r="DN87" s="16">
        <v>0.42149999999999999</v>
      </c>
      <c r="DO87" s="16">
        <v>0.42149999999999999</v>
      </c>
      <c r="DP87" s="16">
        <v>0.42149999999999999</v>
      </c>
      <c r="DQ87" s="16">
        <v>0.42149999999999999</v>
      </c>
      <c r="DR87" s="16">
        <v>0.42149999999999999</v>
      </c>
      <c r="DS87" s="16">
        <v>0.42149999999999999</v>
      </c>
      <c r="DT87" s="16">
        <v>0.42149999999999999</v>
      </c>
      <c r="DU87" s="16">
        <v>0.42149999999999999</v>
      </c>
      <c r="DV87" s="16">
        <v>0.42149999999999999</v>
      </c>
      <c r="DW87" s="16">
        <v>0.42149999999999999</v>
      </c>
      <c r="DX87" s="16">
        <v>0.42149999999999999</v>
      </c>
      <c r="DY87" s="16">
        <v>0.42149999999999999</v>
      </c>
      <c r="DZ87" s="16">
        <v>0.42149999999999999</v>
      </c>
      <c r="EA87" s="16">
        <v>0.42149999999999999</v>
      </c>
      <c r="EB87" s="16">
        <v>0.42149999999999999</v>
      </c>
      <c r="EC87" s="16">
        <v>0.42149999999999999</v>
      </c>
      <c r="ED87" s="16">
        <v>0.42149999999999999</v>
      </c>
      <c r="EE87" s="16">
        <v>0.42149999999999999</v>
      </c>
      <c r="EF87" s="16">
        <v>0.42149999999999999</v>
      </c>
      <c r="EG87" s="16">
        <v>0.42149999999999999</v>
      </c>
      <c r="EH87" s="16">
        <v>0.42149999999999999</v>
      </c>
      <c r="EI87" s="16">
        <v>0.42149999999999999</v>
      </c>
      <c r="EJ87" s="16">
        <v>0.42149999999999999</v>
      </c>
      <c r="EK87" s="16">
        <v>0.42149999999999999</v>
      </c>
      <c r="EL87" s="16">
        <v>0.42149999999999999</v>
      </c>
      <c r="EM87" s="16">
        <v>0.42149999999999999</v>
      </c>
      <c r="EN87" s="16">
        <v>0.42149999999999999</v>
      </c>
      <c r="EO87" s="16">
        <v>0.42149999999999999</v>
      </c>
      <c r="EP87" s="16">
        <v>0.42149999999999999</v>
      </c>
      <c r="EQ87" s="16">
        <v>0.42149999999999999</v>
      </c>
      <c r="ER87" s="16">
        <v>0.42149999999999999</v>
      </c>
      <c r="ES87" s="16">
        <v>0.42149999999999999</v>
      </c>
      <c r="ET87" s="16">
        <v>0.42149999999999999</v>
      </c>
      <c r="EU87" s="16">
        <v>0.42149999999999999</v>
      </c>
      <c r="EV87" s="16">
        <v>0.42149999999999999</v>
      </c>
      <c r="EW87" s="16">
        <v>0.42149999999999999</v>
      </c>
      <c r="EX87" s="16">
        <v>0.42149999999999999</v>
      </c>
      <c r="EY87" s="16">
        <v>0.42149999999999999</v>
      </c>
      <c r="EZ87" s="16">
        <v>0.42149999999999999</v>
      </c>
      <c r="FA87" s="16">
        <v>0.42149999999999999</v>
      </c>
      <c r="FB87" s="16">
        <v>0.42149999999999999</v>
      </c>
      <c r="FC87" s="16">
        <v>0.42149999999999999</v>
      </c>
      <c r="FD87" s="16">
        <v>0.42149999999999999</v>
      </c>
      <c r="FE87" s="16">
        <v>0.42149999999999999</v>
      </c>
      <c r="FF87" s="16">
        <v>0.42149999999999999</v>
      </c>
      <c r="FG87" s="16">
        <v>0.42149999999999999</v>
      </c>
      <c r="FH87" s="16">
        <v>0.42149999999999999</v>
      </c>
      <c r="FI87" s="16">
        <v>0.42149999999999999</v>
      </c>
      <c r="FJ87" s="16">
        <v>0.42149999999999999</v>
      </c>
      <c r="FK87" s="16">
        <v>0.42149999999999999</v>
      </c>
      <c r="FL87" s="16">
        <v>0.42149999999999999</v>
      </c>
      <c r="FM87" s="16">
        <v>0.42149999999999999</v>
      </c>
      <c r="FN87" s="16">
        <v>0.42149999999999999</v>
      </c>
      <c r="FO87" s="16">
        <v>0.42149999999999999</v>
      </c>
      <c r="FP87" s="16">
        <v>0.42149999999999999</v>
      </c>
      <c r="FQ87" s="16">
        <v>0.42149999999999999</v>
      </c>
      <c r="FR87" s="16">
        <v>0.42149999999999999</v>
      </c>
      <c r="FS87" s="16">
        <v>0.42149999999999999</v>
      </c>
      <c r="FT87" s="16">
        <v>0.42149999999999999</v>
      </c>
      <c r="FU87" s="16">
        <v>0.42149999999999999</v>
      </c>
      <c r="FV87" s="16">
        <v>0.42149999999999999</v>
      </c>
      <c r="FW87" s="16">
        <v>0.42149999999999999</v>
      </c>
      <c r="FX87" s="16">
        <v>0.42149999999999999</v>
      </c>
      <c r="FY87" s="16">
        <v>0.42149999999999999</v>
      </c>
      <c r="FZ87" s="16">
        <v>0.42149999999999999</v>
      </c>
      <c r="GA87" s="16">
        <v>0.42149999999999999</v>
      </c>
      <c r="GB87" s="16">
        <v>0.42149999999999999</v>
      </c>
      <c r="GC87" s="16">
        <v>0.42149999999999999</v>
      </c>
      <c r="GD87" s="16">
        <v>0.42149999999999999</v>
      </c>
      <c r="GE87" s="16">
        <v>0.42149999999999999</v>
      </c>
      <c r="GF87" s="16">
        <v>0.42149999999999999</v>
      </c>
      <c r="GG87" s="16">
        <v>0.42149999999999999</v>
      </c>
      <c r="GH87" s="16">
        <v>0.42149999999999999</v>
      </c>
      <c r="GI87" s="16">
        <v>0.42149999999999999</v>
      </c>
      <c r="GJ87" s="16">
        <v>0.42149999999999999</v>
      </c>
      <c r="GK87" s="16">
        <v>0.42149999999999999</v>
      </c>
      <c r="GL87" s="16">
        <v>0.42149999999999999</v>
      </c>
      <c r="GM87" s="16">
        <v>0.42149999999999999</v>
      </c>
      <c r="GN87" s="16">
        <v>0.42149999999999999</v>
      </c>
      <c r="GO87" s="16">
        <v>0.42149999999999999</v>
      </c>
      <c r="GP87" s="16">
        <v>0.42149999999999999</v>
      </c>
      <c r="GQ87" s="16">
        <v>0.42149999999999999</v>
      </c>
    </row>
    <row r="88" spans="1:199" x14ac:dyDescent="0.2">
      <c r="A88" s="16">
        <v>87</v>
      </c>
      <c r="B88" s="16">
        <v>1</v>
      </c>
      <c r="C88" s="16">
        <v>1</v>
      </c>
      <c r="D88" s="16">
        <v>1</v>
      </c>
      <c r="E88" s="16">
        <v>1</v>
      </c>
      <c r="F88" s="16">
        <v>0.98229999999999995</v>
      </c>
      <c r="G88" s="16">
        <v>1.0630999999999999</v>
      </c>
      <c r="H88" s="16">
        <v>1.0474000000000001</v>
      </c>
      <c r="I88" s="16">
        <v>0.99570000000000003</v>
      </c>
      <c r="J88" s="16">
        <v>0.96499999999999997</v>
      </c>
      <c r="K88" s="16">
        <v>0.93579999999999997</v>
      </c>
      <c r="L88" s="16">
        <v>0.90780000000000005</v>
      </c>
      <c r="M88" s="16">
        <v>0.89880000000000004</v>
      </c>
      <c r="N88" s="16">
        <v>0.8901</v>
      </c>
      <c r="O88" s="16">
        <v>0.88160000000000005</v>
      </c>
      <c r="P88" s="16">
        <v>0.87319999999999998</v>
      </c>
      <c r="Q88" s="16">
        <v>0.86470000000000002</v>
      </c>
      <c r="R88" s="16">
        <v>0.85609999999999997</v>
      </c>
      <c r="S88" s="16">
        <v>0.84730000000000005</v>
      </c>
      <c r="T88" s="16">
        <v>0.83830000000000005</v>
      </c>
      <c r="U88" s="16">
        <v>0.82789999999999997</v>
      </c>
      <c r="V88" s="16">
        <v>0.81799999999999995</v>
      </c>
      <c r="W88" s="16">
        <v>0.8085</v>
      </c>
      <c r="X88" s="16">
        <v>0.79949999999999999</v>
      </c>
      <c r="Y88" s="16">
        <v>0.79100000000000004</v>
      </c>
      <c r="Z88" s="16">
        <v>0.78300000000000003</v>
      </c>
      <c r="AA88" s="16">
        <v>0.77539999999999998</v>
      </c>
      <c r="AB88" s="16">
        <v>0.76819999999999999</v>
      </c>
      <c r="AC88" s="16">
        <v>0.76119999999999999</v>
      </c>
      <c r="AD88" s="16">
        <v>0.75439999999999996</v>
      </c>
      <c r="AE88" s="16">
        <v>0.74770000000000003</v>
      </c>
      <c r="AF88" s="16">
        <v>0.74109999999999998</v>
      </c>
      <c r="AG88" s="16">
        <v>0.73460000000000003</v>
      </c>
      <c r="AH88" s="16">
        <v>0.72819999999999996</v>
      </c>
      <c r="AI88" s="16">
        <v>0.72189999999999999</v>
      </c>
      <c r="AJ88" s="16">
        <v>0.71560000000000001</v>
      </c>
      <c r="AK88" s="16">
        <v>0.70950000000000002</v>
      </c>
      <c r="AL88" s="16">
        <v>0.70340000000000003</v>
      </c>
      <c r="AM88" s="16">
        <v>0.69750000000000001</v>
      </c>
      <c r="AN88" s="16">
        <v>0.69159999999999999</v>
      </c>
      <c r="AO88" s="16">
        <v>0.68579999999999997</v>
      </c>
      <c r="AP88" s="16">
        <v>0.68010000000000004</v>
      </c>
      <c r="AQ88" s="16">
        <v>0.6744</v>
      </c>
      <c r="AR88" s="16">
        <v>0.66890000000000005</v>
      </c>
      <c r="AS88" s="16">
        <v>0.66339999999999999</v>
      </c>
      <c r="AT88" s="16">
        <v>0.65800000000000003</v>
      </c>
      <c r="AU88" s="16">
        <v>0.65269999999999995</v>
      </c>
      <c r="AV88" s="16">
        <v>0.64749999999999996</v>
      </c>
      <c r="AW88" s="16">
        <v>0.64229999999999998</v>
      </c>
      <c r="AX88" s="16">
        <v>0.63719999999999999</v>
      </c>
      <c r="AY88" s="16">
        <v>0.63219999999999998</v>
      </c>
      <c r="AZ88" s="16">
        <v>0.62729999999999997</v>
      </c>
      <c r="BA88" s="16">
        <v>0.62239999999999995</v>
      </c>
      <c r="BB88" s="16">
        <v>0.61760000000000004</v>
      </c>
      <c r="BC88" s="16">
        <v>0.6129</v>
      </c>
      <c r="BD88" s="16">
        <v>0.60829999999999995</v>
      </c>
      <c r="BE88" s="16">
        <v>0.60370000000000001</v>
      </c>
      <c r="BF88" s="16">
        <v>0.59909999999999997</v>
      </c>
      <c r="BG88" s="16">
        <v>0.59470000000000001</v>
      </c>
      <c r="BH88" s="16">
        <v>0.59030000000000005</v>
      </c>
      <c r="BI88" s="16">
        <v>0.58599999999999997</v>
      </c>
      <c r="BJ88" s="16">
        <v>0.58169999999999999</v>
      </c>
      <c r="BK88" s="16">
        <v>0.57750000000000001</v>
      </c>
      <c r="BL88" s="16">
        <v>0.57340000000000002</v>
      </c>
      <c r="BM88" s="16">
        <v>0.56930000000000003</v>
      </c>
      <c r="BN88" s="16">
        <v>0.56530000000000002</v>
      </c>
      <c r="BO88" s="16">
        <v>0.56130000000000002</v>
      </c>
      <c r="BP88" s="16">
        <v>0.55740000000000001</v>
      </c>
      <c r="BQ88" s="16">
        <v>0.55359999999999998</v>
      </c>
      <c r="BR88" s="16">
        <v>0.54979999999999996</v>
      </c>
      <c r="BS88" s="16">
        <v>0.54600000000000004</v>
      </c>
      <c r="BT88" s="16">
        <v>0.54239999999999999</v>
      </c>
      <c r="BU88" s="16">
        <v>0.53869999999999996</v>
      </c>
      <c r="BV88" s="16">
        <v>0.53520000000000001</v>
      </c>
      <c r="BW88" s="16">
        <v>0.53159999999999996</v>
      </c>
      <c r="BX88" s="16">
        <v>0.5282</v>
      </c>
      <c r="BY88" s="16">
        <v>0.52480000000000004</v>
      </c>
      <c r="BZ88" s="16">
        <v>0.52139999999999997</v>
      </c>
      <c r="CA88" s="16">
        <v>0.5181</v>
      </c>
      <c r="CB88" s="16">
        <v>0.51480000000000004</v>
      </c>
      <c r="CC88" s="16">
        <v>0.51160000000000005</v>
      </c>
      <c r="CD88" s="16">
        <v>0.50839999999999996</v>
      </c>
      <c r="CE88" s="16">
        <v>0.50529999999999997</v>
      </c>
      <c r="CF88" s="16">
        <v>0.50219999999999998</v>
      </c>
      <c r="CG88" s="16">
        <v>0.49919999999999998</v>
      </c>
      <c r="CH88" s="16">
        <v>0.49619999999999997</v>
      </c>
      <c r="CI88" s="16">
        <v>0.49320000000000003</v>
      </c>
      <c r="CJ88" s="16">
        <v>0.49030000000000001</v>
      </c>
      <c r="CK88" s="16">
        <v>0.48749999999999999</v>
      </c>
      <c r="CL88" s="16">
        <v>0.48470000000000002</v>
      </c>
      <c r="CM88" s="16">
        <v>0.4819</v>
      </c>
      <c r="CN88" s="16">
        <v>0.47910000000000003</v>
      </c>
      <c r="CO88" s="16">
        <v>0.47649999999999998</v>
      </c>
      <c r="CP88" s="16">
        <v>0.4738</v>
      </c>
      <c r="CQ88" s="16">
        <v>0.47120000000000001</v>
      </c>
      <c r="CR88" s="16">
        <v>0.46860000000000002</v>
      </c>
      <c r="CS88" s="16">
        <v>0.46610000000000001</v>
      </c>
      <c r="CT88" s="16">
        <v>0.46360000000000001</v>
      </c>
      <c r="CU88" s="16">
        <v>0.46110000000000001</v>
      </c>
      <c r="CV88" s="16">
        <v>0.4587</v>
      </c>
      <c r="CW88" s="16">
        <v>0.45629999999999998</v>
      </c>
      <c r="CX88" s="16">
        <v>0.45390000000000003</v>
      </c>
      <c r="CY88" s="16">
        <v>0.45390000000000003</v>
      </c>
      <c r="CZ88" s="16">
        <v>0.45390000000000003</v>
      </c>
      <c r="DA88" s="16">
        <v>0.45390000000000003</v>
      </c>
      <c r="DB88" s="16">
        <v>0.45390000000000003</v>
      </c>
      <c r="DC88" s="16">
        <v>0.45390000000000003</v>
      </c>
      <c r="DD88" s="16">
        <v>0.45390000000000003</v>
      </c>
      <c r="DE88" s="16">
        <v>0.45390000000000003</v>
      </c>
      <c r="DF88" s="16">
        <v>0.45390000000000003</v>
      </c>
      <c r="DG88" s="16">
        <v>0.45390000000000003</v>
      </c>
      <c r="DH88" s="16">
        <v>0.45390000000000003</v>
      </c>
      <c r="DI88" s="16">
        <v>0.45390000000000003</v>
      </c>
      <c r="DJ88" s="16">
        <v>0.45390000000000003</v>
      </c>
      <c r="DK88" s="16">
        <v>0.45390000000000003</v>
      </c>
      <c r="DL88" s="16">
        <v>0.45390000000000003</v>
      </c>
      <c r="DM88" s="16">
        <v>0.45390000000000003</v>
      </c>
      <c r="DN88" s="16">
        <v>0.45390000000000003</v>
      </c>
      <c r="DO88" s="16">
        <v>0.45390000000000003</v>
      </c>
      <c r="DP88" s="16">
        <v>0.45390000000000003</v>
      </c>
      <c r="DQ88" s="16">
        <v>0.45390000000000003</v>
      </c>
      <c r="DR88" s="16">
        <v>0.45390000000000003</v>
      </c>
      <c r="DS88" s="16">
        <v>0.45390000000000003</v>
      </c>
      <c r="DT88" s="16">
        <v>0.45390000000000003</v>
      </c>
      <c r="DU88" s="16">
        <v>0.45390000000000003</v>
      </c>
      <c r="DV88" s="16">
        <v>0.45390000000000003</v>
      </c>
      <c r="DW88" s="16">
        <v>0.45390000000000003</v>
      </c>
      <c r="DX88" s="16">
        <v>0.45390000000000003</v>
      </c>
      <c r="DY88" s="16">
        <v>0.45390000000000003</v>
      </c>
      <c r="DZ88" s="16">
        <v>0.45390000000000003</v>
      </c>
      <c r="EA88" s="16">
        <v>0.45390000000000003</v>
      </c>
      <c r="EB88" s="16">
        <v>0.45390000000000003</v>
      </c>
      <c r="EC88" s="16">
        <v>0.45390000000000003</v>
      </c>
      <c r="ED88" s="16">
        <v>0.45390000000000003</v>
      </c>
      <c r="EE88" s="16">
        <v>0.45390000000000003</v>
      </c>
      <c r="EF88" s="16">
        <v>0.45390000000000003</v>
      </c>
      <c r="EG88" s="16">
        <v>0.45390000000000003</v>
      </c>
      <c r="EH88" s="16">
        <v>0.45390000000000003</v>
      </c>
      <c r="EI88" s="16">
        <v>0.45390000000000003</v>
      </c>
      <c r="EJ88" s="16">
        <v>0.45390000000000003</v>
      </c>
      <c r="EK88" s="16">
        <v>0.45390000000000003</v>
      </c>
      <c r="EL88" s="16">
        <v>0.45390000000000003</v>
      </c>
      <c r="EM88" s="16">
        <v>0.45390000000000003</v>
      </c>
      <c r="EN88" s="16">
        <v>0.45390000000000003</v>
      </c>
      <c r="EO88" s="16">
        <v>0.45390000000000003</v>
      </c>
      <c r="EP88" s="16">
        <v>0.45390000000000003</v>
      </c>
      <c r="EQ88" s="16">
        <v>0.45390000000000003</v>
      </c>
      <c r="ER88" s="16">
        <v>0.45390000000000003</v>
      </c>
      <c r="ES88" s="16">
        <v>0.45390000000000003</v>
      </c>
      <c r="ET88" s="16">
        <v>0.45390000000000003</v>
      </c>
      <c r="EU88" s="16">
        <v>0.45390000000000003</v>
      </c>
      <c r="EV88" s="16">
        <v>0.45390000000000003</v>
      </c>
      <c r="EW88" s="16">
        <v>0.45390000000000003</v>
      </c>
      <c r="EX88" s="16">
        <v>0.45390000000000003</v>
      </c>
      <c r="EY88" s="16">
        <v>0.45390000000000003</v>
      </c>
      <c r="EZ88" s="16">
        <v>0.45390000000000003</v>
      </c>
      <c r="FA88" s="16">
        <v>0.45390000000000003</v>
      </c>
      <c r="FB88" s="16">
        <v>0.45390000000000003</v>
      </c>
      <c r="FC88" s="16">
        <v>0.45390000000000003</v>
      </c>
      <c r="FD88" s="16">
        <v>0.45390000000000003</v>
      </c>
      <c r="FE88" s="16">
        <v>0.45390000000000003</v>
      </c>
      <c r="FF88" s="16">
        <v>0.45390000000000003</v>
      </c>
      <c r="FG88" s="16">
        <v>0.45390000000000003</v>
      </c>
      <c r="FH88" s="16">
        <v>0.45390000000000003</v>
      </c>
      <c r="FI88" s="16">
        <v>0.45390000000000003</v>
      </c>
      <c r="FJ88" s="16">
        <v>0.45390000000000003</v>
      </c>
      <c r="FK88" s="16">
        <v>0.45390000000000003</v>
      </c>
      <c r="FL88" s="16">
        <v>0.45390000000000003</v>
      </c>
      <c r="FM88" s="16">
        <v>0.45390000000000003</v>
      </c>
      <c r="FN88" s="16">
        <v>0.45390000000000003</v>
      </c>
      <c r="FO88" s="16">
        <v>0.45390000000000003</v>
      </c>
      <c r="FP88" s="16">
        <v>0.45390000000000003</v>
      </c>
      <c r="FQ88" s="16">
        <v>0.45390000000000003</v>
      </c>
      <c r="FR88" s="16">
        <v>0.45390000000000003</v>
      </c>
      <c r="FS88" s="16">
        <v>0.45390000000000003</v>
      </c>
      <c r="FT88" s="16">
        <v>0.45390000000000003</v>
      </c>
      <c r="FU88" s="16">
        <v>0.45390000000000003</v>
      </c>
      <c r="FV88" s="16">
        <v>0.45390000000000003</v>
      </c>
      <c r="FW88" s="16">
        <v>0.45390000000000003</v>
      </c>
      <c r="FX88" s="16">
        <v>0.45390000000000003</v>
      </c>
      <c r="FY88" s="16">
        <v>0.45390000000000003</v>
      </c>
      <c r="FZ88" s="16">
        <v>0.45390000000000003</v>
      </c>
      <c r="GA88" s="16">
        <v>0.45390000000000003</v>
      </c>
      <c r="GB88" s="16">
        <v>0.45390000000000003</v>
      </c>
      <c r="GC88" s="16">
        <v>0.45390000000000003</v>
      </c>
      <c r="GD88" s="16">
        <v>0.45390000000000003</v>
      </c>
      <c r="GE88" s="16">
        <v>0.45390000000000003</v>
      </c>
      <c r="GF88" s="16">
        <v>0.45390000000000003</v>
      </c>
      <c r="GG88" s="16">
        <v>0.45390000000000003</v>
      </c>
      <c r="GH88" s="16">
        <v>0.45390000000000003</v>
      </c>
      <c r="GI88" s="16">
        <v>0.45390000000000003</v>
      </c>
      <c r="GJ88" s="16">
        <v>0.45390000000000003</v>
      </c>
      <c r="GK88" s="16">
        <v>0.45390000000000003</v>
      </c>
      <c r="GL88" s="16">
        <v>0.45390000000000003</v>
      </c>
      <c r="GM88" s="16">
        <v>0.45390000000000003</v>
      </c>
      <c r="GN88" s="16">
        <v>0.45390000000000003</v>
      </c>
      <c r="GO88" s="16">
        <v>0.45390000000000003</v>
      </c>
      <c r="GP88" s="16">
        <v>0.45390000000000003</v>
      </c>
      <c r="GQ88" s="16">
        <v>0.45390000000000003</v>
      </c>
    </row>
    <row r="89" spans="1:199" x14ac:dyDescent="0.2">
      <c r="A89" s="16">
        <v>88</v>
      </c>
      <c r="B89" s="16">
        <v>1</v>
      </c>
      <c r="C89" s="16">
        <v>1</v>
      </c>
      <c r="D89" s="16">
        <v>1</v>
      </c>
      <c r="E89" s="16">
        <v>1</v>
      </c>
      <c r="F89" s="16">
        <v>0.98340000000000005</v>
      </c>
      <c r="G89" s="16">
        <v>1.0652999999999999</v>
      </c>
      <c r="H89" s="16">
        <v>1.0505</v>
      </c>
      <c r="I89" s="16">
        <v>0.99950000000000006</v>
      </c>
      <c r="J89" s="16">
        <v>0.96940000000000004</v>
      </c>
      <c r="K89" s="16">
        <v>0.94069999999999998</v>
      </c>
      <c r="L89" s="16">
        <v>0.9133</v>
      </c>
      <c r="M89" s="16">
        <v>0.90480000000000005</v>
      </c>
      <c r="N89" s="16">
        <v>0.89659999999999995</v>
      </c>
      <c r="O89" s="16">
        <v>0.88859999999999995</v>
      </c>
      <c r="P89" s="16">
        <v>0.88070000000000004</v>
      </c>
      <c r="Q89" s="16">
        <v>0.87270000000000003</v>
      </c>
      <c r="R89" s="16">
        <v>0.86460000000000004</v>
      </c>
      <c r="S89" s="16">
        <v>0.85629999999999995</v>
      </c>
      <c r="T89" s="16">
        <v>0.8478</v>
      </c>
      <c r="U89" s="16">
        <v>0.83809999999999996</v>
      </c>
      <c r="V89" s="16">
        <v>0.82869999999999999</v>
      </c>
      <c r="W89" s="16">
        <v>0.81979999999999997</v>
      </c>
      <c r="X89" s="16">
        <v>0.81130000000000002</v>
      </c>
      <c r="Y89" s="16">
        <v>0.80330000000000001</v>
      </c>
      <c r="Z89" s="16">
        <v>0.79569999999999996</v>
      </c>
      <c r="AA89" s="16">
        <v>0.78859999999999997</v>
      </c>
      <c r="AB89" s="16">
        <v>0.78180000000000005</v>
      </c>
      <c r="AC89" s="16">
        <v>0.77529999999999999</v>
      </c>
      <c r="AD89" s="16">
        <v>0.76890000000000003</v>
      </c>
      <c r="AE89" s="16">
        <v>0.76259999999999994</v>
      </c>
      <c r="AF89" s="16">
        <v>0.75639999999999996</v>
      </c>
      <c r="AG89" s="16">
        <v>0.75019999999999998</v>
      </c>
      <c r="AH89" s="16">
        <v>0.74419999999999997</v>
      </c>
      <c r="AI89" s="16">
        <v>0.73819999999999997</v>
      </c>
      <c r="AJ89" s="16">
        <v>0.73240000000000005</v>
      </c>
      <c r="AK89" s="16">
        <v>0.72660000000000002</v>
      </c>
      <c r="AL89" s="16">
        <v>0.72089999999999999</v>
      </c>
      <c r="AM89" s="16">
        <v>0.71530000000000005</v>
      </c>
      <c r="AN89" s="16">
        <v>0.7097</v>
      </c>
      <c r="AO89" s="16">
        <v>0.70430000000000004</v>
      </c>
      <c r="AP89" s="16">
        <v>0.69889999999999997</v>
      </c>
      <c r="AQ89" s="16">
        <v>0.69359999999999999</v>
      </c>
      <c r="AR89" s="16">
        <v>0.68840000000000001</v>
      </c>
      <c r="AS89" s="16">
        <v>0.68320000000000003</v>
      </c>
      <c r="AT89" s="16">
        <v>0.67820000000000003</v>
      </c>
      <c r="AU89" s="16">
        <v>0.67320000000000002</v>
      </c>
      <c r="AV89" s="16">
        <v>0.66820000000000002</v>
      </c>
      <c r="AW89" s="16">
        <v>0.66339999999999999</v>
      </c>
      <c r="AX89" s="16">
        <v>0.65859999999999996</v>
      </c>
      <c r="AY89" s="16">
        <v>0.65390000000000004</v>
      </c>
      <c r="AZ89" s="16">
        <v>0.6492</v>
      </c>
      <c r="BA89" s="16">
        <v>0.64470000000000005</v>
      </c>
      <c r="BB89" s="16">
        <v>0.64019999999999999</v>
      </c>
      <c r="BC89" s="16">
        <v>0.63570000000000004</v>
      </c>
      <c r="BD89" s="16">
        <v>0.63129999999999997</v>
      </c>
      <c r="BE89" s="16">
        <v>0.627</v>
      </c>
      <c r="BF89" s="16">
        <v>0.62280000000000002</v>
      </c>
      <c r="BG89" s="16">
        <v>0.61860000000000004</v>
      </c>
      <c r="BH89" s="16">
        <v>0.61439999999999995</v>
      </c>
      <c r="BI89" s="16">
        <v>0.61040000000000005</v>
      </c>
      <c r="BJ89" s="16">
        <v>0.60629999999999995</v>
      </c>
      <c r="BK89" s="16">
        <v>0.60240000000000005</v>
      </c>
      <c r="BL89" s="16">
        <v>0.59850000000000003</v>
      </c>
      <c r="BM89" s="16">
        <v>0.59470000000000001</v>
      </c>
      <c r="BN89" s="16">
        <v>0.59089999999999998</v>
      </c>
      <c r="BO89" s="16">
        <v>0.58720000000000006</v>
      </c>
      <c r="BP89" s="16">
        <v>0.58350000000000002</v>
      </c>
      <c r="BQ89" s="16">
        <v>0.57989999999999997</v>
      </c>
      <c r="BR89" s="16">
        <v>0.57630000000000003</v>
      </c>
      <c r="BS89" s="16">
        <v>0.57279999999999998</v>
      </c>
      <c r="BT89" s="16">
        <v>0.56930000000000003</v>
      </c>
      <c r="BU89" s="16">
        <v>0.56589999999999996</v>
      </c>
      <c r="BV89" s="16">
        <v>0.5625</v>
      </c>
      <c r="BW89" s="16">
        <v>0.55920000000000003</v>
      </c>
      <c r="BX89" s="16">
        <v>0.55600000000000005</v>
      </c>
      <c r="BY89" s="16">
        <v>0.55279999999999996</v>
      </c>
      <c r="BZ89" s="16">
        <v>0.54959999999999998</v>
      </c>
      <c r="CA89" s="16">
        <v>0.54649999999999999</v>
      </c>
      <c r="CB89" s="16">
        <v>0.54339999999999999</v>
      </c>
      <c r="CC89" s="16">
        <v>0.54039999999999999</v>
      </c>
      <c r="CD89" s="16">
        <v>0.53739999999999999</v>
      </c>
      <c r="CE89" s="16">
        <v>0.53439999999999999</v>
      </c>
      <c r="CF89" s="16">
        <v>0.53149999999999997</v>
      </c>
      <c r="CG89" s="16">
        <v>0.52869999999999995</v>
      </c>
      <c r="CH89" s="16">
        <v>0.52590000000000003</v>
      </c>
      <c r="CI89" s="16">
        <v>0.52310000000000001</v>
      </c>
      <c r="CJ89" s="16">
        <v>0.52039999999999997</v>
      </c>
      <c r="CK89" s="16">
        <v>0.51770000000000005</v>
      </c>
      <c r="CL89" s="16">
        <v>0.51500000000000001</v>
      </c>
      <c r="CM89" s="16">
        <v>0.51239999999999997</v>
      </c>
      <c r="CN89" s="16">
        <v>0.50980000000000003</v>
      </c>
      <c r="CO89" s="16">
        <v>0.50729999999999997</v>
      </c>
      <c r="CP89" s="16">
        <v>0.50480000000000003</v>
      </c>
      <c r="CQ89" s="16">
        <v>0.50229999999999997</v>
      </c>
      <c r="CR89" s="16">
        <v>0.49990000000000001</v>
      </c>
      <c r="CS89" s="16">
        <v>0.4975</v>
      </c>
      <c r="CT89" s="16">
        <v>0.49519999999999997</v>
      </c>
      <c r="CU89" s="16">
        <v>0.49280000000000002</v>
      </c>
      <c r="CV89" s="16">
        <v>0.49059999999999998</v>
      </c>
      <c r="CW89" s="16">
        <v>0.48830000000000001</v>
      </c>
      <c r="CX89" s="16">
        <v>0.48609999999999998</v>
      </c>
      <c r="CY89" s="16">
        <v>0.48609999999999998</v>
      </c>
      <c r="CZ89" s="16">
        <v>0.48609999999999998</v>
      </c>
      <c r="DA89" s="16">
        <v>0.48609999999999998</v>
      </c>
      <c r="DB89" s="16">
        <v>0.48609999999999998</v>
      </c>
      <c r="DC89" s="16">
        <v>0.48609999999999998</v>
      </c>
      <c r="DD89" s="16">
        <v>0.48609999999999998</v>
      </c>
      <c r="DE89" s="16">
        <v>0.48609999999999998</v>
      </c>
      <c r="DF89" s="16">
        <v>0.48609999999999998</v>
      </c>
      <c r="DG89" s="16">
        <v>0.48609999999999998</v>
      </c>
      <c r="DH89" s="16">
        <v>0.48609999999999998</v>
      </c>
      <c r="DI89" s="16">
        <v>0.48609999999999998</v>
      </c>
      <c r="DJ89" s="16">
        <v>0.48609999999999998</v>
      </c>
      <c r="DK89" s="16">
        <v>0.48609999999999998</v>
      </c>
      <c r="DL89" s="16">
        <v>0.48609999999999998</v>
      </c>
      <c r="DM89" s="16">
        <v>0.48609999999999998</v>
      </c>
      <c r="DN89" s="16">
        <v>0.48609999999999998</v>
      </c>
      <c r="DO89" s="16">
        <v>0.48609999999999998</v>
      </c>
      <c r="DP89" s="16">
        <v>0.48609999999999998</v>
      </c>
      <c r="DQ89" s="16">
        <v>0.48609999999999998</v>
      </c>
      <c r="DR89" s="16">
        <v>0.48609999999999998</v>
      </c>
      <c r="DS89" s="16">
        <v>0.48609999999999998</v>
      </c>
      <c r="DT89" s="16">
        <v>0.48609999999999998</v>
      </c>
      <c r="DU89" s="16">
        <v>0.48609999999999998</v>
      </c>
      <c r="DV89" s="16">
        <v>0.48609999999999998</v>
      </c>
      <c r="DW89" s="16">
        <v>0.48609999999999998</v>
      </c>
      <c r="DX89" s="16">
        <v>0.48609999999999998</v>
      </c>
      <c r="DY89" s="16">
        <v>0.48609999999999998</v>
      </c>
      <c r="DZ89" s="16">
        <v>0.48609999999999998</v>
      </c>
      <c r="EA89" s="16">
        <v>0.48609999999999998</v>
      </c>
      <c r="EB89" s="16">
        <v>0.48609999999999998</v>
      </c>
      <c r="EC89" s="16">
        <v>0.48609999999999998</v>
      </c>
      <c r="ED89" s="16">
        <v>0.48609999999999998</v>
      </c>
      <c r="EE89" s="16">
        <v>0.48609999999999998</v>
      </c>
      <c r="EF89" s="16">
        <v>0.48609999999999998</v>
      </c>
      <c r="EG89" s="16">
        <v>0.48609999999999998</v>
      </c>
      <c r="EH89" s="16">
        <v>0.48609999999999998</v>
      </c>
      <c r="EI89" s="16">
        <v>0.48609999999999998</v>
      </c>
      <c r="EJ89" s="16">
        <v>0.48609999999999998</v>
      </c>
      <c r="EK89" s="16">
        <v>0.48609999999999998</v>
      </c>
      <c r="EL89" s="16">
        <v>0.48609999999999998</v>
      </c>
      <c r="EM89" s="16">
        <v>0.48609999999999998</v>
      </c>
      <c r="EN89" s="16">
        <v>0.48609999999999998</v>
      </c>
      <c r="EO89" s="16">
        <v>0.48609999999999998</v>
      </c>
      <c r="EP89" s="16">
        <v>0.48609999999999998</v>
      </c>
      <c r="EQ89" s="16">
        <v>0.48609999999999998</v>
      </c>
      <c r="ER89" s="16">
        <v>0.48609999999999998</v>
      </c>
      <c r="ES89" s="16">
        <v>0.48609999999999998</v>
      </c>
      <c r="ET89" s="16">
        <v>0.48609999999999998</v>
      </c>
      <c r="EU89" s="16">
        <v>0.48609999999999998</v>
      </c>
      <c r="EV89" s="16">
        <v>0.48609999999999998</v>
      </c>
      <c r="EW89" s="16">
        <v>0.48609999999999998</v>
      </c>
      <c r="EX89" s="16">
        <v>0.48609999999999998</v>
      </c>
      <c r="EY89" s="16">
        <v>0.48609999999999998</v>
      </c>
      <c r="EZ89" s="16">
        <v>0.48609999999999998</v>
      </c>
      <c r="FA89" s="16">
        <v>0.48609999999999998</v>
      </c>
      <c r="FB89" s="16">
        <v>0.48609999999999998</v>
      </c>
      <c r="FC89" s="16">
        <v>0.48609999999999998</v>
      </c>
      <c r="FD89" s="16">
        <v>0.48609999999999998</v>
      </c>
      <c r="FE89" s="16">
        <v>0.48609999999999998</v>
      </c>
      <c r="FF89" s="16">
        <v>0.48609999999999998</v>
      </c>
      <c r="FG89" s="16">
        <v>0.48609999999999998</v>
      </c>
      <c r="FH89" s="16">
        <v>0.48609999999999998</v>
      </c>
      <c r="FI89" s="16">
        <v>0.48609999999999998</v>
      </c>
      <c r="FJ89" s="16">
        <v>0.48609999999999998</v>
      </c>
      <c r="FK89" s="16">
        <v>0.48609999999999998</v>
      </c>
      <c r="FL89" s="16">
        <v>0.48609999999999998</v>
      </c>
      <c r="FM89" s="16">
        <v>0.48609999999999998</v>
      </c>
      <c r="FN89" s="16">
        <v>0.48609999999999998</v>
      </c>
      <c r="FO89" s="16">
        <v>0.48609999999999998</v>
      </c>
      <c r="FP89" s="16">
        <v>0.48609999999999998</v>
      </c>
      <c r="FQ89" s="16">
        <v>0.48609999999999998</v>
      </c>
      <c r="FR89" s="16">
        <v>0.48609999999999998</v>
      </c>
      <c r="FS89" s="16">
        <v>0.48609999999999998</v>
      </c>
      <c r="FT89" s="16">
        <v>0.48609999999999998</v>
      </c>
      <c r="FU89" s="16">
        <v>0.48609999999999998</v>
      </c>
      <c r="FV89" s="16">
        <v>0.48609999999999998</v>
      </c>
      <c r="FW89" s="16">
        <v>0.48609999999999998</v>
      </c>
      <c r="FX89" s="16">
        <v>0.48609999999999998</v>
      </c>
      <c r="FY89" s="16">
        <v>0.48609999999999998</v>
      </c>
      <c r="FZ89" s="16">
        <v>0.48609999999999998</v>
      </c>
      <c r="GA89" s="16">
        <v>0.48609999999999998</v>
      </c>
      <c r="GB89" s="16">
        <v>0.48609999999999998</v>
      </c>
      <c r="GC89" s="16">
        <v>0.48609999999999998</v>
      </c>
      <c r="GD89" s="16">
        <v>0.48609999999999998</v>
      </c>
      <c r="GE89" s="16">
        <v>0.48609999999999998</v>
      </c>
      <c r="GF89" s="16">
        <v>0.48609999999999998</v>
      </c>
      <c r="GG89" s="16">
        <v>0.48609999999999998</v>
      </c>
      <c r="GH89" s="16">
        <v>0.48609999999999998</v>
      </c>
      <c r="GI89" s="16">
        <v>0.48609999999999998</v>
      </c>
      <c r="GJ89" s="16">
        <v>0.48609999999999998</v>
      </c>
      <c r="GK89" s="16">
        <v>0.48609999999999998</v>
      </c>
      <c r="GL89" s="16">
        <v>0.48609999999999998</v>
      </c>
      <c r="GM89" s="16">
        <v>0.48609999999999998</v>
      </c>
      <c r="GN89" s="16">
        <v>0.48609999999999998</v>
      </c>
      <c r="GO89" s="16">
        <v>0.48609999999999998</v>
      </c>
      <c r="GP89" s="16">
        <v>0.48609999999999998</v>
      </c>
      <c r="GQ89" s="16">
        <v>0.48609999999999998</v>
      </c>
    </row>
    <row r="90" spans="1:199" x14ac:dyDescent="0.2">
      <c r="A90" s="16">
        <v>89</v>
      </c>
      <c r="B90" s="16">
        <v>1</v>
      </c>
      <c r="C90" s="16">
        <v>1</v>
      </c>
      <c r="D90" s="16">
        <v>1</v>
      </c>
      <c r="E90" s="16">
        <v>1</v>
      </c>
      <c r="F90" s="16">
        <v>0.98440000000000005</v>
      </c>
      <c r="G90" s="16">
        <v>1.0673999999999999</v>
      </c>
      <c r="H90" s="16">
        <v>1.0536000000000001</v>
      </c>
      <c r="I90" s="16">
        <v>1.0033000000000001</v>
      </c>
      <c r="J90" s="16">
        <v>0.9738</v>
      </c>
      <c r="K90" s="16">
        <v>0.94569999999999999</v>
      </c>
      <c r="L90" s="16">
        <v>0.91869999999999996</v>
      </c>
      <c r="M90" s="16">
        <v>0.91069999999999995</v>
      </c>
      <c r="N90" s="16">
        <v>0.90300000000000002</v>
      </c>
      <c r="O90" s="16">
        <v>0.89549999999999996</v>
      </c>
      <c r="P90" s="16">
        <v>0.8881</v>
      </c>
      <c r="Q90" s="16">
        <v>0.88060000000000005</v>
      </c>
      <c r="R90" s="16">
        <v>0.873</v>
      </c>
      <c r="S90" s="16">
        <v>0.86519999999999997</v>
      </c>
      <c r="T90" s="16">
        <v>0.85719999999999996</v>
      </c>
      <c r="U90" s="16">
        <v>0.84809999999999997</v>
      </c>
      <c r="V90" s="16">
        <v>0.83940000000000003</v>
      </c>
      <c r="W90" s="16">
        <v>0.83099999999999996</v>
      </c>
      <c r="X90" s="16">
        <v>0.82299999999999995</v>
      </c>
      <c r="Y90" s="16">
        <v>0.8155</v>
      </c>
      <c r="Z90" s="16">
        <v>0.80840000000000001</v>
      </c>
      <c r="AA90" s="16">
        <v>0.80179999999999996</v>
      </c>
      <c r="AB90" s="16">
        <v>0.7954</v>
      </c>
      <c r="AC90" s="16">
        <v>0.78920000000000001</v>
      </c>
      <c r="AD90" s="16">
        <v>0.78320000000000001</v>
      </c>
      <c r="AE90" s="16">
        <v>0.77729999999999999</v>
      </c>
      <c r="AF90" s="16">
        <v>0.77149999999999996</v>
      </c>
      <c r="AG90" s="16">
        <v>0.76580000000000004</v>
      </c>
      <c r="AH90" s="16">
        <v>0.7601</v>
      </c>
      <c r="AI90" s="16">
        <v>0.75449999999999995</v>
      </c>
      <c r="AJ90" s="16">
        <v>0.749</v>
      </c>
      <c r="AK90" s="16">
        <v>0.74360000000000004</v>
      </c>
      <c r="AL90" s="16">
        <v>0.73819999999999997</v>
      </c>
      <c r="AM90" s="16">
        <v>0.73299999999999998</v>
      </c>
      <c r="AN90" s="16">
        <v>0.7278</v>
      </c>
      <c r="AO90" s="16">
        <v>0.72270000000000001</v>
      </c>
      <c r="AP90" s="16">
        <v>0.71760000000000002</v>
      </c>
      <c r="AQ90" s="16">
        <v>0.7127</v>
      </c>
      <c r="AR90" s="16">
        <v>0.70779999999999998</v>
      </c>
      <c r="AS90" s="16">
        <v>0.70289999999999997</v>
      </c>
      <c r="AT90" s="16">
        <v>0.69820000000000004</v>
      </c>
      <c r="AU90" s="16">
        <v>0.69350000000000001</v>
      </c>
      <c r="AV90" s="16">
        <v>0.68889999999999996</v>
      </c>
      <c r="AW90" s="16">
        <v>0.68430000000000002</v>
      </c>
      <c r="AX90" s="16">
        <v>0.67979999999999996</v>
      </c>
      <c r="AY90" s="16">
        <v>0.6754</v>
      </c>
      <c r="AZ90" s="16">
        <v>0.67100000000000004</v>
      </c>
      <c r="BA90" s="16">
        <v>0.66679999999999995</v>
      </c>
      <c r="BB90" s="16">
        <v>0.66249999999999998</v>
      </c>
      <c r="BC90" s="16">
        <v>0.65839999999999999</v>
      </c>
      <c r="BD90" s="16">
        <v>0.6542</v>
      </c>
      <c r="BE90" s="16">
        <v>0.6502</v>
      </c>
      <c r="BF90" s="16">
        <v>0.6462</v>
      </c>
      <c r="BG90" s="16">
        <v>0.64229999999999998</v>
      </c>
      <c r="BH90" s="16">
        <v>0.63839999999999997</v>
      </c>
      <c r="BI90" s="16">
        <v>0.63460000000000005</v>
      </c>
      <c r="BJ90" s="16">
        <v>0.63080000000000003</v>
      </c>
      <c r="BK90" s="16">
        <v>0.62709999999999999</v>
      </c>
      <c r="BL90" s="16">
        <v>0.62350000000000005</v>
      </c>
      <c r="BM90" s="16">
        <v>0.61990000000000001</v>
      </c>
      <c r="BN90" s="16">
        <v>0.61629999999999996</v>
      </c>
      <c r="BO90" s="16">
        <v>0.61280000000000001</v>
      </c>
      <c r="BP90" s="16">
        <v>0.60940000000000005</v>
      </c>
      <c r="BQ90" s="16">
        <v>0.60599999999999998</v>
      </c>
      <c r="BR90" s="16">
        <v>0.60260000000000002</v>
      </c>
      <c r="BS90" s="16">
        <v>0.59930000000000005</v>
      </c>
      <c r="BT90" s="16">
        <v>0.59609999999999996</v>
      </c>
      <c r="BU90" s="16">
        <v>0.59289999999999998</v>
      </c>
      <c r="BV90" s="16">
        <v>0.5897</v>
      </c>
      <c r="BW90" s="16">
        <v>0.58660000000000001</v>
      </c>
      <c r="BX90" s="16">
        <v>0.58360000000000001</v>
      </c>
      <c r="BY90" s="16">
        <v>0.5806</v>
      </c>
      <c r="BZ90" s="16">
        <v>0.5776</v>
      </c>
      <c r="CA90" s="16">
        <v>0.57469999999999999</v>
      </c>
      <c r="CB90" s="16">
        <v>0.57179999999999997</v>
      </c>
      <c r="CC90" s="16">
        <v>0.56889999999999996</v>
      </c>
      <c r="CD90" s="16">
        <v>0.56610000000000005</v>
      </c>
      <c r="CE90" s="16">
        <v>0.56340000000000001</v>
      </c>
      <c r="CF90" s="16">
        <v>0.56069999999999998</v>
      </c>
      <c r="CG90" s="16">
        <v>0.55800000000000005</v>
      </c>
      <c r="CH90" s="16">
        <v>0.55530000000000002</v>
      </c>
      <c r="CI90" s="16">
        <v>0.55269999999999997</v>
      </c>
      <c r="CJ90" s="16">
        <v>0.55020000000000002</v>
      </c>
      <c r="CK90" s="16">
        <v>0.54759999999999998</v>
      </c>
      <c r="CL90" s="16">
        <v>0.54520000000000002</v>
      </c>
      <c r="CM90" s="16">
        <v>0.54269999999999996</v>
      </c>
      <c r="CN90" s="16">
        <v>0.5403</v>
      </c>
      <c r="CO90" s="16">
        <v>0.53790000000000004</v>
      </c>
      <c r="CP90" s="16">
        <v>0.53559999999999997</v>
      </c>
      <c r="CQ90" s="16">
        <v>0.5333</v>
      </c>
      <c r="CR90" s="16">
        <v>0.53100000000000003</v>
      </c>
      <c r="CS90" s="16">
        <v>0.52869999999999995</v>
      </c>
      <c r="CT90" s="16">
        <v>0.52649999999999997</v>
      </c>
      <c r="CU90" s="16">
        <v>0.52439999999999998</v>
      </c>
      <c r="CV90" s="16">
        <v>0.5222</v>
      </c>
      <c r="CW90" s="16">
        <v>0.52010000000000001</v>
      </c>
      <c r="CX90" s="16">
        <v>0.51800000000000002</v>
      </c>
      <c r="CY90" s="16">
        <v>0.51800000000000002</v>
      </c>
      <c r="CZ90" s="16">
        <v>0.51800000000000002</v>
      </c>
      <c r="DA90" s="16">
        <v>0.51800000000000002</v>
      </c>
      <c r="DB90" s="16">
        <v>0.51800000000000002</v>
      </c>
      <c r="DC90" s="16">
        <v>0.51800000000000002</v>
      </c>
      <c r="DD90" s="16">
        <v>0.51800000000000002</v>
      </c>
      <c r="DE90" s="16">
        <v>0.51800000000000002</v>
      </c>
      <c r="DF90" s="16">
        <v>0.51800000000000002</v>
      </c>
      <c r="DG90" s="16">
        <v>0.51800000000000002</v>
      </c>
      <c r="DH90" s="16">
        <v>0.51800000000000002</v>
      </c>
      <c r="DI90" s="16">
        <v>0.51800000000000002</v>
      </c>
      <c r="DJ90" s="16">
        <v>0.51800000000000002</v>
      </c>
      <c r="DK90" s="16">
        <v>0.51800000000000002</v>
      </c>
      <c r="DL90" s="16">
        <v>0.51800000000000002</v>
      </c>
      <c r="DM90" s="16">
        <v>0.51800000000000002</v>
      </c>
      <c r="DN90" s="16">
        <v>0.51800000000000002</v>
      </c>
      <c r="DO90" s="16">
        <v>0.51800000000000002</v>
      </c>
      <c r="DP90" s="16">
        <v>0.51800000000000002</v>
      </c>
      <c r="DQ90" s="16">
        <v>0.51800000000000002</v>
      </c>
      <c r="DR90" s="16">
        <v>0.51800000000000002</v>
      </c>
      <c r="DS90" s="16">
        <v>0.51800000000000002</v>
      </c>
      <c r="DT90" s="16">
        <v>0.51800000000000002</v>
      </c>
      <c r="DU90" s="16">
        <v>0.51800000000000002</v>
      </c>
      <c r="DV90" s="16">
        <v>0.51800000000000002</v>
      </c>
      <c r="DW90" s="16">
        <v>0.51800000000000002</v>
      </c>
      <c r="DX90" s="16">
        <v>0.51800000000000002</v>
      </c>
      <c r="DY90" s="16">
        <v>0.51800000000000002</v>
      </c>
      <c r="DZ90" s="16">
        <v>0.51800000000000002</v>
      </c>
      <c r="EA90" s="16">
        <v>0.51800000000000002</v>
      </c>
      <c r="EB90" s="16">
        <v>0.51800000000000002</v>
      </c>
      <c r="EC90" s="16">
        <v>0.51800000000000002</v>
      </c>
      <c r="ED90" s="16">
        <v>0.51800000000000002</v>
      </c>
      <c r="EE90" s="16">
        <v>0.51800000000000002</v>
      </c>
      <c r="EF90" s="16">
        <v>0.51800000000000002</v>
      </c>
      <c r="EG90" s="16">
        <v>0.51800000000000002</v>
      </c>
      <c r="EH90" s="16">
        <v>0.51800000000000002</v>
      </c>
      <c r="EI90" s="16">
        <v>0.51800000000000002</v>
      </c>
      <c r="EJ90" s="16">
        <v>0.51800000000000002</v>
      </c>
      <c r="EK90" s="16">
        <v>0.51800000000000002</v>
      </c>
      <c r="EL90" s="16">
        <v>0.51800000000000002</v>
      </c>
      <c r="EM90" s="16">
        <v>0.51800000000000002</v>
      </c>
      <c r="EN90" s="16">
        <v>0.51800000000000002</v>
      </c>
      <c r="EO90" s="16">
        <v>0.51800000000000002</v>
      </c>
      <c r="EP90" s="16">
        <v>0.51800000000000002</v>
      </c>
      <c r="EQ90" s="16">
        <v>0.51800000000000002</v>
      </c>
      <c r="ER90" s="16">
        <v>0.51800000000000002</v>
      </c>
      <c r="ES90" s="16">
        <v>0.51800000000000002</v>
      </c>
      <c r="ET90" s="16">
        <v>0.51800000000000002</v>
      </c>
      <c r="EU90" s="16">
        <v>0.51800000000000002</v>
      </c>
      <c r="EV90" s="16">
        <v>0.51800000000000002</v>
      </c>
      <c r="EW90" s="16">
        <v>0.51800000000000002</v>
      </c>
      <c r="EX90" s="16">
        <v>0.51800000000000002</v>
      </c>
      <c r="EY90" s="16">
        <v>0.51800000000000002</v>
      </c>
      <c r="EZ90" s="16">
        <v>0.51800000000000002</v>
      </c>
      <c r="FA90" s="16">
        <v>0.51800000000000002</v>
      </c>
      <c r="FB90" s="16">
        <v>0.51800000000000002</v>
      </c>
      <c r="FC90" s="16">
        <v>0.51800000000000002</v>
      </c>
      <c r="FD90" s="16">
        <v>0.51800000000000002</v>
      </c>
      <c r="FE90" s="16">
        <v>0.51800000000000002</v>
      </c>
      <c r="FF90" s="16">
        <v>0.51800000000000002</v>
      </c>
      <c r="FG90" s="16">
        <v>0.51800000000000002</v>
      </c>
      <c r="FH90" s="16">
        <v>0.51800000000000002</v>
      </c>
      <c r="FI90" s="16">
        <v>0.51800000000000002</v>
      </c>
      <c r="FJ90" s="16">
        <v>0.51800000000000002</v>
      </c>
      <c r="FK90" s="16">
        <v>0.51800000000000002</v>
      </c>
      <c r="FL90" s="16">
        <v>0.51800000000000002</v>
      </c>
      <c r="FM90" s="16">
        <v>0.51800000000000002</v>
      </c>
      <c r="FN90" s="16">
        <v>0.51800000000000002</v>
      </c>
      <c r="FO90" s="16">
        <v>0.51800000000000002</v>
      </c>
      <c r="FP90" s="16">
        <v>0.51800000000000002</v>
      </c>
      <c r="FQ90" s="16">
        <v>0.51800000000000002</v>
      </c>
      <c r="FR90" s="16">
        <v>0.51800000000000002</v>
      </c>
      <c r="FS90" s="16">
        <v>0.51800000000000002</v>
      </c>
      <c r="FT90" s="16">
        <v>0.51800000000000002</v>
      </c>
      <c r="FU90" s="16">
        <v>0.51800000000000002</v>
      </c>
      <c r="FV90" s="16">
        <v>0.51800000000000002</v>
      </c>
      <c r="FW90" s="16">
        <v>0.51800000000000002</v>
      </c>
      <c r="FX90" s="16">
        <v>0.51800000000000002</v>
      </c>
      <c r="FY90" s="16">
        <v>0.51800000000000002</v>
      </c>
      <c r="FZ90" s="16">
        <v>0.51800000000000002</v>
      </c>
      <c r="GA90" s="16">
        <v>0.51800000000000002</v>
      </c>
      <c r="GB90" s="16">
        <v>0.51800000000000002</v>
      </c>
      <c r="GC90" s="16">
        <v>0.51800000000000002</v>
      </c>
      <c r="GD90" s="16">
        <v>0.51800000000000002</v>
      </c>
      <c r="GE90" s="16">
        <v>0.51800000000000002</v>
      </c>
      <c r="GF90" s="16">
        <v>0.51800000000000002</v>
      </c>
      <c r="GG90" s="16">
        <v>0.51800000000000002</v>
      </c>
      <c r="GH90" s="16">
        <v>0.51800000000000002</v>
      </c>
      <c r="GI90" s="16">
        <v>0.51800000000000002</v>
      </c>
      <c r="GJ90" s="16">
        <v>0.51800000000000002</v>
      </c>
      <c r="GK90" s="16">
        <v>0.51800000000000002</v>
      </c>
      <c r="GL90" s="16">
        <v>0.51800000000000002</v>
      </c>
      <c r="GM90" s="16">
        <v>0.51800000000000002</v>
      </c>
      <c r="GN90" s="16">
        <v>0.51800000000000002</v>
      </c>
      <c r="GO90" s="16">
        <v>0.51800000000000002</v>
      </c>
      <c r="GP90" s="16">
        <v>0.51800000000000002</v>
      </c>
      <c r="GQ90" s="16">
        <v>0.51800000000000002</v>
      </c>
    </row>
    <row r="91" spans="1:199" x14ac:dyDescent="0.2">
      <c r="A91" s="16">
        <v>90</v>
      </c>
      <c r="B91" s="16">
        <v>1</v>
      </c>
      <c r="C91" s="16">
        <v>1</v>
      </c>
      <c r="D91" s="16">
        <v>1</v>
      </c>
      <c r="E91" s="16">
        <v>1</v>
      </c>
      <c r="F91" s="16">
        <v>0.98540000000000005</v>
      </c>
      <c r="G91" s="16">
        <v>1.0696000000000001</v>
      </c>
      <c r="H91" s="16">
        <v>1.0566</v>
      </c>
      <c r="I91" s="16">
        <v>1.0069999999999999</v>
      </c>
      <c r="J91" s="16">
        <v>0.97809999999999997</v>
      </c>
      <c r="K91" s="16">
        <v>0.95050000000000001</v>
      </c>
      <c r="L91" s="16">
        <v>0.92400000000000004</v>
      </c>
      <c r="M91" s="16">
        <v>0.91659999999999997</v>
      </c>
      <c r="N91" s="16">
        <v>0.90939999999999999</v>
      </c>
      <c r="O91" s="16">
        <v>0.90239999999999998</v>
      </c>
      <c r="P91" s="16">
        <v>0.89549999999999996</v>
      </c>
      <c r="Q91" s="16">
        <v>0.88849999999999996</v>
      </c>
      <c r="R91" s="16">
        <v>0.88139999999999996</v>
      </c>
      <c r="S91" s="16">
        <v>0.87409999999999999</v>
      </c>
      <c r="T91" s="16">
        <v>0.86660000000000004</v>
      </c>
      <c r="U91" s="16">
        <v>0.85809999999999997</v>
      </c>
      <c r="V91" s="16">
        <v>0.84989999999999999</v>
      </c>
      <c r="W91" s="16">
        <v>0.84209999999999996</v>
      </c>
      <c r="X91" s="16">
        <v>0.8347</v>
      </c>
      <c r="Y91" s="16">
        <v>0.8276</v>
      </c>
      <c r="Z91" s="16">
        <v>0.82099999999999995</v>
      </c>
      <c r="AA91" s="16">
        <v>0.81479999999999997</v>
      </c>
      <c r="AB91" s="16">
        <v>0.80879999999999996</v>
      </c>
      <c r="AC91" s="16">
        <v>0.80310000000000004</v>
      </c>
      <c r="AD91" s="16">
        <v>0.79749999999999999</v>
      </c>
      <c r="AE91" s="16">
        <v>0.79200000000000004</v>
      </c>
      <c r="AF91" s="16">
        <v>0.78649999999999998</v>
      </c>
      <c r="AG91" s="16">
        <v>0.78120000000000001</v>
      </c>
      <c r="AH91" s="16">
        <v>0.77590000000000003</v>
      </c>
      <c r="AI91" s="16">
        <v>0.77070000000000005</v>
      </c>
      <c r="AJ91" s="16">
        <v>0.76549999999999996</v>
      </c>
      <c r="AK91" s="16">
        <v>0.76049999999999995</v>
      </c>
      <c r="AL91" s="16">
        <v>0.75549999999999995</v>
      </c>
      <c r="AM91" s="16">
        <v>0.75049999999999994</v>
      </c>
      <c r="AN91" s="16">
        <v>0.74570000000000003</v>
      </c>
      <c r="AO91" s="16">
        <v>0.7409</v>
      </c>
      <c r="AP91" s="16">
        <v>0.73619999999999997</v>
      </c>
      <c r="AQ91" s="16">
        <v>0.73160000000000003</v>
      </c>
      <c r="AR91" s="16">
        <v>0.72699999999999998</v>
      </c>
      <c r="AS91" s="16">
        <v>0.72250000000000003</v>
      </c>
      <c r="AT91" s="16">
        <v>0.71799999999999997</v>
      </c>
      <c r="AU91" s="16">
        <v>0.7137</v>
      </c>
      <c r="AV91" s="16">
        <v>0.70930000000000004</v>
      </c>
      <c r="AW91" s="16">
        <v>0.70509999999999995</v>
      </c>
      <c r="AX91" s="16">
        <v>0.70089999999999997</v>
      </c>
      <c r="AY91" s="16">
        <v>0.69679999999999997</v>
      </c>
      <c r="AZ91" s="16">
        <v>0.69269999999999998</v>
      </c>
      <c r="BA91" s="16">
        <v>0.68869999999999998</v>
      </c>
      <c r="BB91" s="16">
        <v>0.68469999999999998</v>
      </c>
      <c r="BC91" s="16">
        <v>0.68079999999999996</v>
      </c>
      <c r="BD91" s="16">
        <v>0.67700000000000005</v>
      </c>
      <c r="BE91" s="16">
        <v>0.67320000000000002</v>
      </c>
      <c r="BF91" s="16">
        <v>0.66949999999999998</v>
      </c>
      <c r="BG91" s="16">
        <v>0.66579999999999995</v>
      </c>
      <c r="BH91" s="16">
        <v>0.66220000000000001</v>
      </c>
      <c r="BI91" s="16">
        <v>0.65859999999999996</v>
      </c>
      <c r="BJ91" s="16">
        <v>0.65510000000000002</v>
      </c>
      <c r="BK91" s="16">
        <v>0.65159999999999996</v>
      </c>
      <c r="BL91" s="16">
        <v>0.6482</v>
      </c>
      <c r="BM91" s="16">
        <v>0.64490000000000003</v>
      </c>
      <c r="BN91" s="16">
        <v>0.64159999999999995</v>
      </c>
      <c r="BO91" s="16">
        <v>0.63829999999999998</v>
      </c>
      <c r="BP91" s="16">
        <v>0.6351</v>
      </c>
      <c r="BQ91" s="16">
        <v>0.63190000000000002</v>
      </c>
      <c r="BR91" s="16">
        <v>0.62880000000000003</v>
      </c>
      <c r="BS91" s="16">
        <v>0.62570000000000003</v>
      </c>
      <c r="BT91" s="16">
        <v>0.62270000000000003</v>
      </c>
      <c r="BU91" s="16">
        <v>0.61970000000000003</v>
      </c>
      <c r="BV91" s="16">
        <v>0.61670000000000003</v>
      </c>
      <c r="BW91" s="16">
        <v>0.61380000000000001</v>
      </c>
      <c r="BX91" s="16">
        <v>0.61099999999999999</v>
      </c>
      <c r="BY91" s="16">
        <v>0.60819999999999996</v>
      </c>
      <c r="BZ91" s="16">
        <v>0.60540000000000005</v>
      </c>
      <c r="CA91" s="16">
        <v>0.60260000000000002</v>
      </c>
      <c r="CB91" s="16">
        <v>0.6</v>
      </c>
      <c r="CC91" s="16">
        <v>0.59730000000000005</v>
      </c>
      <c r="CD91" s="16">
        <v>0.59470000000000001</v>
      </c>
      <c r="CE91" s="16">
        <v>0.59209999999999996</v>
      </c>
      <c r="CF91" s="16">
        <v>0.58960000000000001</v>
      </c>
      <c r="CG91" s="16">
        <v>0.58709999999999996</v>
      </c>
      <c r="CH91" s="16">
        <v>0.58460000000000001</v>
      </c>
      <c r="CI91" s="16">
        <v>0.58220000000000005</v>
      </c>
      <c r="CJ91" s="16">
        <v>0.57979999999999998</v>
      </c>
      <c r="CK91" s="16">
        <v>0.57740000000000002</v>
      </c>
      <c r="CL91" s="16">
        <v>0.57509999999999994</v>
      </c>
      <c r="CM91" s="16">
        <v>0.57279999999999998</v>
      </c>
      <c r="CN91" s="16">
        <v>0.57050000000000001</v>
      </c>
      <c r="CO91" s="16">
        <v>0.56830000000000003</v>
      </c>
      <c r="CP91" s="16">
        <v>0.56610000000000005</v>
      </c>
      <c r="CQ91" s="16">
        <v>0.56399999999999995</v>
      </c>
      <c r="CR91" s="16">
        <v>0.56189999999999996</v>
      </c>
      <c r="CS91" s="16">
        <v>0.55979999999999996</v>
      </c>
      <c r="CT91" s="16">
        <v>0.55769999999999997</v>
      </c>
      <c r="CU91" s="16">
        <v>0.55569999999999997</v>
      </c>
      <c r="CV91" s="16">
        <v>0.55369999999999997</v>
      </c>
      <c r="CW91" s="16">
        <v>0.55169999999999997</v>
      </c>
      <c r="CX91" s="16">
        <v>0.54969999999999997</v>
      </c>
      <c r="CY91" s="16">
        <v>0.54969999999999997</v>
      </c>
      <c r="CZ91" s="16">
        <v>0.54969999999999997</v>
      </c>
      <c r="DA91" s="16">
        <v>0.54969999999999997</v>
      </c>
      <c r="DB91" s="16">
        <v>0.54969999999999997</v>
      </c>
      <c r="DC91" s="16">
        <v>0.54969999999999997</v>
      </c>
      <c r="DD91" s="16">
        <v>0.54969999999999997</v>
      </c>
      <c r="DE91" s="16">
        <v>0.54969999999999997</v>
      </c>
      <c r="DF91" s="16">
        <v>0.54969999999999997</v>
      </c>
      <c r="DG91" s="16">
        <v>0.54969999999999997</v>
      </c>
      <c r="DH91" s="16">
        <v>0.54969999999999997</v>
      </c>
      <c r="DI91" s="16">
        <v>0.54969999999999997</v>
      </c>
      <c r="DJ91" s="16">
        <v>0.54969999999999997</v>
      </c>
      <c r="DK91" s="16">
        <v>0.54969999999999997</v>
      </c>
      <c r="DL91" s="16">
        <v>0.54969999999999997</v>
      </c>
      <c r="DM91" s="16">
        <v>0.54969999999999997</v>
      </c>
      <c r="DN91" s="16">
        <v>0.54969999999999997</v>
      </c>
      <c r="DO91" s="16">
        <v>0.54969999999999997</v>
      </c>
      <c r="DP91" s="16">
        <v>0.54969999999999997</v>
      </c>
      <c r="DQ91" s="16">
        <v>0.54969999999999997</v>
      </c>
      <c r="DR91" s="16">
        <v>0.54969999999999997</v>
      </c>
      <c r="DS91" s="16">
        <v>0.54969999999999997</v>
      </c>
      <c r="DT91" s="16">
        <v>0.54969999999999997</v>
      </c>
      <c r="DU91" s="16">
        <v>0.54969999999999997</v>
      </c>
      <c r="DV91" s="16">
        <v>0.54969999999999997</v>
      </c>
      <c r="DW91" s="16">
        <v>0.54969999999999997</v>
      </c>
      <c r="DX91" s="16">
        <v>0.54969999999999997</v>
      </c>
      <c r="DY91" s="16">
        <v>0.54969999999999997</v>
      </c>
      <c r="DZ91" s="16">
        <v>0.54969999999999997</v>
      </c>
      <c r="EA91" s="16">
        <v>0.54969999999999997</v>
      </c>
      <c r="EB91" s="16">
        <v>0.54969999999999997</v>
      </c>
      <c r="EC91" s="16">
        <v>0.54969999999999997</v>
      </c>
      <c r="ED91" s="16">
        <v>0.54969999999999997</v>
      </c>
      <c r="EE91" s="16">
        <v>0.54969999999999997</v>
      </c>
      <c r="EF91" s="16">
        <v>0.54969999999999997</v>
      </c>
      <c r="EG91" s="16">
        <v>0.54969999999999997</v>
      </c>
      <c r="EH91" s="16">
        <v>0.54969999999999997</v>
      </c>
      <c r="EI91" s="16">
        <v>0.54969999999999997</v>
      </c>
      <c r="EJ91" s="16">
        <v>0.54969999999999997</v>
      </c>
      <c r="EK91" s="16">
        <v>0.54969999999999997</v>
      </c>
      <c r="EL91" s="16">
        <v>0.54969999999999997</v>
      </c>
      <c r="EM91" s="16">
        <v>0.54969999999999997</v>
      </c>
      <c r="EN91" s="16">
        <v>0.54969999999999997</v>
      </c>
      <c r="EO91" s="16">
        <v>0.54969999999999997</v>
      </c>
      <c r="EP91" s="16">
        <v>0.54969999999999997</v>
      </c>
      <c r="EQ91" s="16">
        <v>0.54969999999999997</v>
      </c>
      <c r="ER91" s="16">
        <v>0.54969999999999997</v>
      </c>
      <c r="ES91" s="16">
        <v>0.54969999999999997</v>
      </c>
      <c r="ET91" s="16">
        <v>0.54969999999999997</v>
      </c>
      <c r="EU91" s="16">
        <v>0.54969999999999997</v>
      </c>
      <c r="EV91" s="16">
        <v>0.54969999999999997</v>
      </c>
      <c r="EW91" s="16">
        <v>0.54969999999999997</v>
      </c>
      <c r="EX91" s="16">
        <v>0.54969999999999997</v>
      </c>
      <c r="EY91" s="16">
        <v>0.54969999999999997</v>
      </c>
      <c r="EZ91" s="16">
        <v>0.54969999999999997</v>
      </c>
      <c r="FA91" s="16">
        <v>0.54969999999999997</v>
      </c>
      <c r="FB91" s="16">
        <v>0.54969999999999997</v>
      </c>
      <c r="FC91" s="16">
        <v>0.54969999999999997</v>
      </c>
      <c r="FD91" s="16">
        <v>0.54969999999999997</v>
      </c>
      <c r="FE91" s="16">
        <v>0.54969999999999997</v>
      </c>
      <c r="FF91" s="16">
        <v>0.54969999999999997</v>
      </c>
      <c r="FG91" s="16">
        <v>0.54969999999999997</v>
      </c>
      <c r="FH91" s="16">
        <v>0.54969999999999997</v>
      </c>
      <c r="FI91" s="16">
        <v>0.54969999999999997</v>
      </c>
      <c r="FJ91" s="16">
        <v>0.54969999999999997</v>
      </c>
      <c r="FK91" s="16">
        <v>0.54969999999999997</v>
      </c>
      <c r="FL91" s="16">
        <v>0.54969999999999997</v>
      </c>
      <c r="FM91" s="16">
        <v>0.54969999999999997</v>
      </c>
      <c r="FN91" s="16">
        <v>0.54969999999999997</v>
      </c>
      <c r="FO91" s="16">
        <v>0.54969999999999997</v>
      </c>
      <c r="FP91" s="16">
        <v>0.54969999999999997</v>
      </c>
      <c r="FQ91" s="16">
        <v>0.54969999999999997</v>
      </c>
      <c r="FR91" s="16">
        <v>0.54969999999999997</v>
      </c>
      <c r="FS91" s="16">
        <v>0.54969999999999997</v>
      </c>
      <c r="FT91" s="16">
        <v>0.54969999999999997</v>
      </c>
      <c r="FU91" s="16">
        <v>0.54969999999999997</v>
      </c>
      <c r="FV91" s="16">
        <v>0.54969999999999997</v>
      </c>
      <c r="FW91" s="16">
        <v>0.54969999999999997</v>
      </c>
      <c r="FX91" s="16">
        <v>0.54969999999999997</v>
      </c>
      <c r="FY91" s="16">
        <v>0.54969999999999997</v>
      </c>
      <c r="FZ91" s="16">
        <v>0.54969999999999997</v>
      </c>
      <c r="GA91" s="16">
        <v>0.54969999999999997</v>
      </c>
      <c r="GB91" s="16">
        <v>0.54969999999999997</v>
      </c>
      <c r="GC91" s="16">
        <v>0.54969999999999997</v>
      </c>
      <c r="GD91" s="16">
        <v>0.54969999999999997</v>
      </c>
      <c r="GE91" s="16">
        <v>0.54969999999999997</v>
      </c>
      <c r="GF91" s="16">
        <v>0.54969999999999997</v>
      </c>
      <c r="GG91" s="16">
        <v>0.54969999999999997</v>
      </c>
      <c r="GH91" s="16">
        <v>0.54969999999999997</v>
      </c>
      <c r="GI91" s="16">
        <v>0.54969999999999997</v>
      </c>
      <c r="GJ91" s="16">
        <v>0.54969999999999997</v>
      </c>
      <c r="GK91" s="16">
        <v>0.54969999999999997</v>
      </c>
      <c r="GL91" s="16">
        <v>0.54969999999999997</v>
      </c>
      <c r="GM91" s="16">
        <v>0.54969999999999997</v>
      </c>
      <c r="GN91" s="16">
        <v>0.54969999999999997</v>
      </c>
      <c r="GO91" s="16">
        <v>0.54969999999999997</v>
      </c>
      <c r="GP91" s="16">
        <v>0.54969999999999997</v>
      </c>
      <c r="GQ91" s="16">
        <v>0.54969999999999997</v>
      </c>
    </row>
    <row r="92" spans="1:199" x14ac:dyDescent="0.2">
      <c r="A92" s="16">
        <v>91</v>
      </c>
      <c r="B92" s="16">
        <v>1</v>
      </c>
      <c r="C92" s="16">
        <v>1</v>
      </c>
      <c r="D92" s="16">
        <v>1</v>
      </c>
      <c r="E92" s="16">
        <v>1</v>
      </c>
      <c r="F92" s="16">
        <v>0.98650000000000004</v>
      </c>
      <c r="G92" s="16">
        <v>1.0717000000000001</v>
      </c>
      <c r="H92" s="16">
        <v>1.0597000000000001</v>
      </c>
      <c r="I92" s="16">
        <v>1.0106999999999999</v>
      </c>
      <c r="J92" s="16">
        <v>0.98250000000000004</v>
      </c>
      <c r="K92" s="16">
        <v>0.95540000000000003</v>
      </c>
      <c r="L92" s="16">
        <v>0.92930000000000001</v>
      </c>
      <c r="M92" s="16">
        <v>0.9224</v>
      </c>
      <c r="N92" s="16">
        <v>0.91579999999999995</v>
      </c>
      <c r="O92" s="16">
        <v>0.90920000000000001</v>
      </c>
      <c r="P92" s="16">
        <v>0.90280000000000005</v>
      </c>
      <c r="Q92" s="16">
        <v>0.89629999999999999</v>
      </c>
      <c r="R92" s="16">
        <v>0.88970000000000005</v>
      </c>
      <c r="S92" s="16">
        <v>0.88290000000000002</v>
      </c>
      <c r="T92" s="16">
        <v>0.876</v>
      </c>
      <c r="U92" s="16">
        <v>0.86809999999999998</v>
      </c>
      <c r="V92" s="16">
        <v>0.86040000000000005</v>
      </c>
      <c r="W92" s="16">
        <v>0.85309999999999997</v>
      </c>
      <c r="X92" s="16">
        <v>0.84619999999999995</v>
      </c>
      <c r="Y92" s="16">
        <v>0.8397</v>
      </c>
      <c r="Z92" s="16">
        <v>0.83360000000000001</v>
      </c>
      <c r="AA92" s="16">
        <v>0.82779999999999998</v>
      </c>
      <c r="AB92" s="16">
        <v>0.82220000000000004</v>
      </c>
      <c r="AC92" s="16">
        <v>0.81689999999999996</v>
      </c>
      <c r="AD92" s="16">
        <v>0.81169999999999998</v>
      </c>
      <c r="AE92" s="16">
        <v>0.80649999999999999</v>
      </c>
      <c r="AF92" s="16">
        <v>0.80149999999999999</v>
      </c>
      <c r="AG92" s="16">
        <v>0.79649999999999999</v>
      </c>
      <c r="AH92" s="16">
        <v>0.79159999999999997</v>
      </c>
      <c r="AI92" s="16">
        <v>0.78669999999999995</v>
      </c>
      <c r="AJ92" s="16">
        <v>0.78190000000000004</v>
      </c>
      <c r="AK92" s="16">
        <v>0.7772</v>
      </c>
      <c r="AL92" s="16">
        <v>0.77259999999999995</v>
      </c>
      <c r="AM92" s="16">
        <v>0.76800000000000002</v>
      </c>
      <c r="AN92" s="16">
        <v>0.76349999999999996</v>
      </c>
      <c r="AO92" s="16">
        <v>0.75900000000000001</v>
      </c>
      <c r="AP92" s="16">
        <v>0.75470000000000004</v>
      </c>
      <c r="AQ92" s="16">
        <v>0.75029999999999997</v>
      </c>
      <c r="AR92" s="16">
        <v>0.74609999999999999</v>
      </c>
      <c r="AS92" s="16">
        <v>0.7419</v>
      </c>
      <c r="AT92" s="16">
        <v>0.73780000000000001</v>
      </c>
      <c r="AU92" s="16">
        <v>0.73370000000000002</v>
      </c>
      <c r="AV92" s="16">
        <v>0.72970000000000002</v>
      </c>
      <c r="AW92" s="16">
        <v>0.72570000000000001</v>
      </c>
      <c r="AX92" s="16">
        <v>0.7218</v>
      </c>
      <c r="AY92" s="16">
        <v>0.71799999999999997</v>
      </c>
      <c r="AZ92" s="16">
        <v>0.71419999999999995</v>
      </c>
      <c r="BA92" s="16">
        <v>0.71050000000000002</v>
      </c>
      <c r="BB92" s="16">
        <v>0.70679999999999998</v>
      </c>
      <c r="BC92" s="16">
        <v>0.70320000000000005</v>
      </c>
      <c r="BD92" s="16">
        <v>0.6996</v>
      </c>
      <c r="BE92" s="16">
        <v>0.69610000000000005</v>
      </c>
      <c r="BF92" s="16">
        <v>0.69259999999999999</v>
      </c>
      <c r="BG92" s="16">
        <v>0.68920000000000003</v>
      </c>
      <c r="BH92" s="16">
        <v>0.68579999999999997</v>
      </c>
      <c r="BI92" s="16">
        <v>0.6825</v>
      </c>
      <c r="BJ92" s="16">
        <v>0.67920000000000003</v>
      </c>
      <c r="BK92" s="16">
        <v>0.67600000000000005</v>
      </c>
      <c r="BL92" s="16">
        <v>0.67279999999999995</v>
      </c>
      <c r="BM92" s="16">
        <v>0.66969999999999996</v>
      </c>
      <c r="BN92" s="16">
        <v>0.66659999999999997</v>
      </c>
      <c r="BO92" s="16">
        <v>0.66359999999999997</v>
      </c>
      <c r="BP92" s="16">
        <v>0.66059999999999997</v>
      </c>
      <c r="BQ92" s="16">
        <v>0.65759999999999996</v>
      </c>
      <c r="BR92" s="16">
        <v>0.65469999999999995</v>
      </c>
      <c r="BS92" s="16">
        <v>0.65190000000000003</v>
      </c>
      <c r="BT92" s="16">
        <v>0.64910000000000001</v>
      </c>
      <c r="BU92" s="16">
        <v>0.64629999999999999</v>
      </c>
      <c r="BV92" s="16">
        <v>0.64349999999999996</v>
      </c>
      <c r="BW92" s="16">
        <v>0.64080000000000004</v>
      </c>
      <c r="BX92" s="16">
        <v>0.63819999999999999</v>
      </c>
      <c r="BY92" s="16">
        <v>0.63560000000000005</v>
      </c>
      <c r="BZ92" s="16">
        <v>0.63300000000000001</v>
      </c>
      <c r="CA92" s="16">
        <v>0.63039999999999996</v>
      </c>
      <c r="CB92" s="16">
        <v>0.62790000000000001</v>
      </c>
      <c r="CC92" s="16">
        <v>0.62549999999999994</v>
      </c>
      <c r="CD92" s="16">
        <v>0.623</v>
      </c>
      <c r="CE92" s="16">
        <v>0.62060000000000004</v>
      </c>
      <c r="CF92" s="16">
        <v>0.61829999999999996</v>
      </c>
      <c r="CG92" s="16">
        <v>0.6159</v>
      </c>
      <c r="CH92" s="16">
        <v>0.61360000000000003</v>
      </c>
      <c r="CI92" s="16">
        <v>0.61140000000000005</v>
      </c>
      <c r="CJ92" s="16">
        <v>0.60919999999999996</v>
      </c>
      <c r="CK92" s="16">
        <v>0.60699999999999998</v>
      </c>
      <c r="CL92" s="16">
        <v>0.6048</v>
      </c>
      <c r="CM92" s="16">
        <v>0.60270000000000001</v>
      </c>
      <c r="CN92" s="16">
        <v>0.60060000000000002</v>
      </c>
      <c r="CO92" s="16">
        <v>0.59850000000000003</v>
      </c>
      <c r="CP92" s="16">
        <v>0.59650000000000003</v>
      </c>
      <c r="CQ92" s="16">
        <v>0.59450000000000003</v>
      </c>
      <c r="CR92" s="16">
        <v>0.59250000000000003</v>
      </c>
      <c r="CS92" s="16">
        <v>0.59060000000000001</v>
      </c>
      <c r="CT92" s="16">
        <v>0.58860000000000001</v>
      </c>
      <c r="CU92" s="16">
        <v>0.5867</v>
      </c>
      <c r="CV92" s="16">
        <v>0.58489999999999998</v>
      </c>
      <c r="CW92" s="16">
        <v>0.58299999999999996</v>
      </c>
      <c r="CX92" s="16">
        <v>0.58120000000000005</v>
      </c>
      <c r="CY92" s="16">
        <v>0.58120000000000005</v>
      </c>
      <c r="CZ92" s="16">
        <v>0.58120000000000005</v>
      </c>
      <c r="DA92" s="16">
        <v>0.58120000000000005</v>
      </c>
      <c r="DB92" s="16">
        <v>0.58120000000000005</v>
      </c>
      <c r="DC92" s="16">
        <v>0.58120000000000005</v>
      </c>
      <c r="DD92" s="16">
        <v>0.58120000000000005</v>
      </c>
      <c r="DE92" s="16">
        <v>0.58120000000000005</v>
      </c>
      <c r="DF92" s="16">
        <v>0.58120000000000005</v>
      </c>
      <c r="DG92" s="16">
        <v>0.58120000000000005</v>
      </c>
      <c r="DH92" s="16">
        <v>0.58120000000000005</v>
      </c>
      <c r="DI92" s="16">
        <v>0.58120000000000005</v>
      </c>
      <c r="DJ92" s="16">
        <v>0.58120000000000005</v>
      </c>
      <c r="DK92" s="16">
        <v>0.58120000000000005</v>
      </c>
      <c r="DL92" s="16">
        <v>0.58120000000000005</v>
      </c>
      <c r="DM92" s="16">
        <v>0.58120000000000005</v>
      </c>
      <c r="DN92" s="16">
        <v>0.58120000000000005</v>
      </c>
      <c r="DO92" s="16">
        <v>0.58120000000000005</v>
      </c>
      <c r="DP92" s="16">
        <v>0.58120000000000005</v>
      </c>
      <c r="DQ92" s="16">
        <v>0.58120000000000005</v>
      </c>
      <c r="DR92" s="16">
        <v>0.58120000000000005</v>
      </c>
      <c r="DS92" s="16">
        <v>0.58120000000000005</v>
      </c>
      <c r="DT92" s="16">
        <v>0.58120000000000005</v>
      </c>
      <c r="DU92" s="16">
        <v>0.58120000000000005</v>
      </c>
      <c r="DV92" s="16">
        <v>0.58120000000000005</v>
      </c>
      <c r="DW92" s="16">
        <v>0.58120000000000005</v>
      </c>
      <c r="DX92" s="16">
        <v>0.58120000000000005</v>
      </c>
      <c r="DY92" s="16">
        <v>0.58120000000000005</v>
      </c>
      <c r="DZ92" s="16">
        <v>0.58120000000000005</v>
      </c>
      <c r="EA92" s="16">
        <v>0.58120000000000005</v>
      </c>
      <c r="EB92" s="16">
        <v>0.58120000000000005</v>
      </c>
      <c r="EC92" s="16">
        <v>0.58120000000000005</v>
      </c>
      <c r="ED92" s="16">
        <v>0.58120000000000005</v>
      </c>
      <c r="EE92" s="16">
        <v>0.58120000000000005</v>
      </c>
      <c r="EF92" s="16">
        <v>0.58120000000000005</v>
      </c>
      <c r="EG92" s="16">
        <v>0.58120000000000005</v>
      </c>
      <c r="EH92" s="16">
        <v>0.58120000000000005</v>
      </c>
      <c r="EI92" s="16">
        <v>0.58120000000000005</v>
      </c>
      <c r="EJ92" s="16">
        <v>0.58120000000000005</v>
      </c>
      <c r="EK92" s="16">
        <v>0.58120000000000005</v>
      </c>
      <c r="EL92" s="16">
        <v>0.58120000000000005</v>
      </c>
      <c r="EM92" s="16">
        <v>0.58120000000000005</v>
      </c>
      <c r="EN92" s="16">
        <v>0.58120000000000005</v>
      </c>
      <c r="EO92" s="16">
        <v>0.58120000000000005</v>
      </c>
      <c r="EP92" s="16">
        <v>0.58120000000000005</v>
      </c>
      <c r="EQ92" s="16">
        <v>0.58120000000000005</v>
      </c>
      <c r="ER92" s="16">
        <v>0.58120000000000005</v>
      </c>
      <c r="ES92" s="16">
        <v>0.58120000000000005</v>
      </c>
      <c r="ET92" s="16">
        <v>0.58120000000000005</v>
      </c>
      <c r="EU92" s="16">
        <v>0.58120000000000005</v>
      </c>
      <c r="EV92" s="16">
        <v>0.58120000000000005</v>
      </c>
      <c r="EW92" s="16">
        <v>0.58120000000000005</v>
      </c>
      <c r="EX92" s="16">
        <v>0.58120000000000005</v>
      </c>
      <c r="EY92" s="16">
        <v>0.58120000000000005</v>
      </c>
      <c r="EZ92" s="16">
        <v>0.58120000000000005</v>
      </c>
      <c r="FA92" s="16">
        <v>0.58120000000000005</v>
      </c>
      <c r="FB92" s="16">
        <v>0.58120000000000005</v>
      </c>
      <c r="FC92" s="16">
        <v>0.58120000000000005</v>
      </c>
      <c r="FD92" s="16">
        <v>0.58120000000000005</v>
      </c>
      <c r="FE92" s="16">
        <v>0.58120000000000005</v>
      </c>
      <c r="FF92" s="16">
        <v>0.58120000000000005</v>
      </c>
      <c r="FG92" s="16">
        <v>0.58120000000000005</v>
      </c>
      <c r="FH92" s="16">
        <v>0.58120000000000005</v>
      </c>
      <c r="FI92" s="16">
        <v>0.58120000000000005</v>
      </c>
      <c r="FJ92" s="16">
        <v>0.58120000000000005</v>
      </c>
      <c r="FK92" s="16">
        <v>0.58120000000000005</v>
      </c>
      <c r="FL92" s="16">
        <v>0.58120000000000005</v>
      </c>
      <c r="FM92" s="16">
        <v>0.58120000000000005</v>
      </c>
      <c r="FN92" s="16">
        <v>0.58120000000000005</v>
      </c>
      <c r="FO92" s="16">
        <v>0.58120000000000005</v>
      </c>
      <c r="FP92" s="16">
        <v>0.58120000000000005</v>
      </c>
      <c r="FQ92" s="16">
        <v>0.58120000000000005</v>
      </c>
      <c r="FR92" s="16">
        <v>0.58120000000000005</v>
      </c>
      <c r="FS92" s="16">
        <v>0.58120000000000005</v>
      </c>
      <c r="FT92" s="16">
        <v>0.58120000000000005</v>
      </c>
      <c r="FU92" s="16">
        <v>0.58120000000000005</v>
      </c>
      <c r="FV92" s="16">
        <v>0.58120000000000005</v>
      </c>
      <c r="FW92" s="16">
        <v>0.58120000000000005</v>
      </c>
      <c r="FX92" s="16">
        <v>0.58120000000000005</v>
      </c>
      <c r="FY92" s="16">
        <v>0.58120000000000005</v>
      </c>
      <c r="FZ92" s="16">
        <v>0.58120000000000005</v>
      </c>
      <c r="GA92" s="16">
        <v>0.58120000000000005</v>
      </c>
      <c r="GB92" s="16">
        <v>0.58120000000000005</v>
      </c>
      <c r="GC92" s="16">
        <v>0.58120000000000005</v>
      </c>
      <c r="GD92" s="16">
        <v>0.58120000000000005</v>
      </c>
      <c r="GE92" s="16">
        <v>0.58120000000000005</v>
      </c>
      <c r="GF92" s="16">
        <v>0.58120000000000005</v>
      </c>
      <c r="GG92" s="16">
        <v>0.58120000000000005</v>
      </c>
      <c r="GH92" s="16">
        <v>0.58120000000000005</v>
      </c>
      <c r="GI92" s="16">
        <v>0.58120000000000005</v>
      </c>
      <c r="GJ92" s="16">
        <v>0.58120000000000005</v>
      </c>
      <c r="GK92" s="16">
        <v>0.58120000000000005</v>
      </c>
      <c r="GL92" s="16">
        <v>0.58120000000000005</v>
      </c>
      <c r="GM92" s="16">
        <v>0.58120000000000005</v>
      </c>
      <c r="GN92" s="16">
        <v>0.58120000000000005</v>
      </c>
      <c r="GO92" s="16">
        <v>0.58120000000000005</v>
      </c>
      <c r="GP92" s="16">
        <v>0.58120000000000005</v>
      </c>
      <c r="GQ92" s="16">
        <v>0.58120000000000005</v>
      </c>
    </row>
    <row r="93" spans="1:199" x14ac:dyDescent="0.2">
      <c r="A93" s="16">
        <v>92</v>
      </c>
      <c r="B93" s="16">
        <v>1</v>
      </c>
      <c r="C93" s="16">
        <v>1</v>
      </c>
      <c r="D93" s="16">
        <v>1</v>
      </c>
      <c r="E93" s="16">
        <v>1</v>
      </c>
      <c r="F93" s="16">
        <v>0.98750000000000004</v>
      </c>
      <c r="G93" s="16">
        <v>1.0738000000000001</v>
      </c>
      <c r="H93" s="16">
        <v>1.0627</v>
      </c>
      <c r="I93" s="16">
        <v>1.0144</v>
      </c>
      <c r="J93" s="16">
        <v>0.98680000000000001</v>
      </c>
      <c r="K93" s="16">
        <v>0.96020000000000005</v>
      </c>
      <c r="L93" s="16">
        <v>0.93459999999999999</v>
      </c>
      <c r="M93" s="16">
        <v>0.92820000000000003</v>
      </c>
      <c r="N93" s="16">
        <v>0.92200000000000004</v>
      </c>
      <c r="O93" s="16">
        <v>0.91600000000000004</v>
      </c>
      <c r="P93" s="16">
        <v>0.91</v>
      </c>
      <c r="Q93" s="16">
        <v>0.90400000000000003</v>
      </c>
      <c r="R93" s="16">
        <v>0.89790000000000003</v>
      </c>
      <c r="S93" s="16">
        <v>0.89170000000000005</v>
      </c>
      <c r="T93" s="16">
        <v>0.88519999999999999</v>
      </c>
      <c r="U93" s="16">
        <v>0.87790000000000001</v>
      </c>
      <c r="V93" s="16">
        <v>0.87080000000000002</v>
      </c>
      <c r="W93" s="16">
        <v>0.86409999999999998</v>
      </c>
      <c r="X93" s="16">
        <v>0.85770000000000002</v>
      </c>
      <c r="Y93" s="16">
        <v>0.85170000000000001</v>
      </c>
      <c r="Z93" s="16">
        <v>0.84599999999999997</v>
      </c>
      <c r="AA93" s="16">
        <v>0.84060000000000001</v>
      </c>
      <c r="AB93" s="16">
        <v>0.83550000000000002</v>
      </c>
      <c r="AC93" s="16">
        <v>0.8306</v>
      </c>
      <c r="AD93" s="16">
        <v>0.82569999999999999</v>
      </c>
      <c r="AE93" s="16">
        <v>0.82099999999999995</v>
      </c>
      <c r="AF93" s="16">
        <v>0.81630000000000003</v>
      </c>
      <c r="AG93" s="16">
        <v>0.81169999999999998</v>
      </c>
      <c r="AH93" s="16">
        <v>0.80710000000000004</v>
      </c>
      <c r="AI93" s="16">
        <v>0.80259999999999998</v>
      </c>
      <c r="AJ93" s="16">
        <v>0.79820000000000002</v>
      </c>
      <c r="AK93" s="16">
        <v>0.79379999999999995</v>
      </c>
      <c r="AL93" s="16">
        <v>0.78959999999999997</v>
      </c>
      <c r="AM93" s="16">
        <v>0.7853</v>
      </c>
      <c r="AN93" s="16">
        <v>0.78110000000000002</v>
      </c>
      <c r="AO93" s="16">
        <v>0.77700000000000002</v>
      </c>
      <c r="AP93" s="16">
        <v>0.77300000000000002</v>
      </c>
      <c r="AQ93" s="16">
        <v>0.76900000000000002</v>
      </c>
      <c r="AR93" s="16">
        <v>0.76500000000000001</v>
      </c>
      <c r="AS93" s="16">
        <v>0.76119999999999999</v>
      </c>
      <c r="AT93" s="16">
        <v>0.75729999999999997</v>
      </c>
      <c r="AU93" s="16">
        <v>0.75360000000000005</v>
      </c>
      <c r="AV93" s="16">
        <v>0.74990000000000001</v>
      </c>
      <c r="AW93" s="16">
        <v>0.74619999999999997</v>
      </c>
      <c r="AX93" s="16">
        <v>0.74260000000000004</v>
      </c>
      <c r="AY93" s="16">
        <v>0.73899999999999999</v>
      </c>
      <c r="AZ93" s="16">
        <v>0.73550000000000004</v>
      </c>
      <c r="BA93" s="16">
        <v>0.73209999999999997</v>
      </c>
      <c r="BB93" s="16">
        <v>0.72870000000000001</v>
      </c>
      <c r="BC93" s="16">
        <v>0.72529999999999994</v>
      </c>
      <c r="BD93" s="16">
        <v>0.72199999999999998</v>
      </c>
      <c r="BE93" s="16">
        <v>0.71879999999999999</v>
      </c>
      <c r="BF93" s="16">
        <v>0.71560000000000001</v>
      </c>
      <c r="BG93" s="16">
        <v>0.71240000000000003</v>
      </c>
      <c r="BH93" s="16">
        <v>0.70930000000000004</v>
      </c>
      <c r="BI93" s="16">
        <v>0.70620000000000005</v>
      </c>
      <c r="BJ93" s="16">
        <v>0.70320000000000005</v>
      </c>
      <c r="BK93" s="16">
        <v>0.70020000000000004</v>
      </c>
      <c r="BL93" s="16">
        <v>0.69730000000000003</v>
      </c>
      <c r="BM93" s="16">
        <v>0.69440000000000002</v>
      </c>
      <c r="BN93" s="16">
        <v>0.6915</v>
      </c>
      <c r="BO93" s="16">
        <v>0.68869999999999998</v>
      </c>
      <c r="BP93" s="16">
        <v>0.68589999999999995</v>
      </c>
      <c r="BQ93" s="16">
        <v>0.68320000000000003</v>
      </c>
      <c r="BR93" s="16">
        <v>0.68049999999999999</v>
      </c>
      <c r="BS93" s="16">
        <v>0.67789999999999995</v>
      </c>
      <c r="BT93" s="16">
        <v>0.67530000000000001</v>
      </c>
      <c r="BU93" s="16">
        <v>0.67269999999999996</v>
      </c>
      <c r="BV93" s="16">
        <v>0.67020000000000002</v>
      </c>
      <c r="BW93" s="16">
        <v>0.66769999999999996</v>
      </c>
      <c r="BX93" s="16">
        <v>0.66520000000000001</v>
      </c>
      <c r="BY93" s="16">
        <v>0.66279999999999994</v>
      </c>
      <c r="BZ93" s="16">
        <v>0.66039999999999999</v>
      </c>
      <c r="CA93" s="16">
        <v>0.65800000000000003</v>
      </c>
      <c r="CB93" s="16">
        <v>0.65569999999999995</v>
      </c>
      <c r="CC93" s="16">
        <v>0.65339999999999998</v>
      </c>
      <c r="CD93" s="16">
        <v>0.6512</v>
      </c>
      <c r="CE93" s="16">
        <v>0.64900000000000002</v>
      </c>
      <c r="CF93" s="16">
        <v>0.64680000000000004</v>
      </c>
      <c r="CG93" s="16">
        <v>0.64459999999999995</v>
      </c>
      <c r="CH93" s="16">
        <v>0.64249999999999996</v>
      </c>
      <c r="CI93" s="16">
        <v>0.64039999999999997</v>
      </c>
      <c r="CJ93" s="16">
        <v>0.63839999999999997</v>
      </c>
      <c r="CK93" s="16">
        <v>0.63629999999999998</v>
      </c>
      <c r="CL93" s="16">
        <v>0.63429999999999997</v>
      </c>
      <c r="CM93" s="16">
        <v>0.63239999999999996</v>
      </c>
      <c r="CN93" s="16">
        <v>0.63039999999999996</v>
      </c>
      <c r="CO93" s="16">
        <v>0.62849999999999995</v>
      </c>
      <c r="CP93" s="16">
        <v>0.62660000000000005</v>
      </c>
      <c r="CQ93" s="16">
        <v>0.62480000000000002</v>
      </c>
      <c r="CR93" s="16">
        <v>0.62290000000000001</v>
      </c>
      <c r="CS93" s="16">
        <v>0.62109999999999999</v>
      </c>
      <c r="CT93" s="16">
        <v>0.61939999999999995</v>
      </c>
      <c r="CU93" s="16">
        <v>0.61760000000000004</v>
      </c>
      <c r="CV93" s="16">
        <v>0.6159</v>
      </c>
      <c r="CW93" s="16">
        <v>0.61419999999999997</v>
      </c>
      <c r="CX93" s="16">
        <v>0.61250000000000004</v>
      </c>
      <c r="CY93" s="16">
        <v>0.61250000000000004</v>
      </c>
      <c r="CZ93" s="16">
        <v>0.61250000000000004</v>
      </c>
      <c r="DA93" s="16">
        <v>0.61250000000000004</v>
      </c>
      <c r="DB93" s="16">
        <v>0.61250000000000004</v>
      </c>
      <c r="DC93" s="16">
        <v>0.61250000000000004</v>
      </c>
      <c r="DD93" s="16">
        <v>0.61250000000000004</v>
      </c>
      <c r="DE93" s="16">
        <v>0.61250000000000004</v>
      </c>
      <c r="DF93" s="16">
        <v>0.61250000000000004</v>
      </c>
      <c r="DG93" s="16">
        <v>0.61250000000000004</v>
      </c>
      <c r="DH93" s="16">
        <v>0.61250000000000004</v>
      </c>
      <c r="DI93" s="16">
        <v>0.61250000000000004</v>
      </c>
      <c r="DJ93" s="16">
        <v>0.61250000000000004</v>
      </c>
      <c r="DK93" s="16">
        <v>0.61250000000000004</v>
      </c>
      <c r="DL93" s="16">
        <v>0.61250000000000004</v>
      </c>
      <c r="DM93" s="16">
        <v>0.61250000000000004</v>
      </c>
      <c r="DN93" s="16">
        <v>0.61250000000000004</v>
      </c>
      <c r="DO93" s="16">
        <v>0.61250000000000004</v>
      </c>
      <c r="DP93" s="16">
        <v>0.61250000000000004</v>
      </c>
      <c r="DQ93" s="16">
        <v>0.61250000000000004</v>
      </c>
      <c r="DR93" s="16">
        <v>0.61250000000000004</v>
      </c>
      <c r="DS93" s="16">
        <v>0.61250000000000004</v>
      </c>
      <c r="DT93" s="16">
        <v>0.61250000000000004</v>
      </c>
      <c r="DU93" s="16">
        <v>0.61250000000000004</v>
      </c>
      <c r="DV93" s="16">
        <v>0.61250000000000004</v>
      </c>
      <c r="DW93" s="16">
        <v>0.61250000000000004</v>
      </c>
      <c r="DX93" s="16">
        <v>0.61250000000000004</v>
      </c>
      <c r="DY93" s="16">
        <v>0.61250000000000004</v>
      </c>
      <c r="DZ93" s="16">
        <v>0.61250000000000004</v>
      </c>
      <c r="EA93" s="16">
        <v>0.61250000000000004</v>
      </c>
      <c r="EB93" s="16">
        <v>0.61250000000000004</v>
      </c>
      <c r="EC93" s="16">
        <v>0.61250000000000004</v>
      </c>
      <c r="ED93" s="16">
        <v>0.61250000000000004</v>
      </c>
      <c r="EE93" s="16">
        <v>0.61250000000000004</v>
      </c>
      <c r="EF93" s="16">
        <v>0.61250000000000004</v>
      </c>
      <c r="EG93" s="16">
        <v>0.61250000000000004</v>
      </c>
      <c r="EH93" s="16">
        <v>0.61250000000000004</v>
      </c>
      <c r="EI93" s="16">
        <v>0.61250000000000004</v>
      </c>
      <c r="EJ93" s="16">
        <v>0.61250000000000004</v>
      </c>
      <c r="EK93" s="16">
        <v>0.61250000000000004</v>
      </c>
      <c r="EL93" s="16">
        <v>0.61250000000000004</v>
      </c>
      <c r="EM93" s="16">
        <v>0.61250000000000004</v>
      </c>
      <c r="EN93" s="16">
        <v>0.61250000000000004</v>
      </c>
      <c r="EO93" s="16">
        <v>0.61250000000000004</v>
      </c>
      <c r="EP93" s="16">
        <v>0.61250000000000004</v>
      </c>
      <c r="EQ93" s="16">
        <v>0.61250000000000004</v>
      </c>
      <c r="ER93" s="16">
        <v>0.61250000000000004</v>
      </c>
      <c r="ES93" s="16">
        <v>0.61250000000000004</v>
      </c>
      <c r="ET93" s="16">
        <v>0.61250000000000004</v>
      </c>
      <c r="EU93" s="16">
        <v>0.61250000000000004</v>
      </c>
      <c r="EV93" s="16">
        <v>0.61250000000000004</v>
      </c>
      <c r="EW93" s="16">
        <v>0.61250000000000004</v>
      </c>
      <c r="EX93" s="16">
        <v>0.61250000000000004</v>
      </c>
      <c r="EY93" s="16">
        <v>0.61250000000000004</v>
      </c>
      <c r="EZ93" s="16">
        <v>0.61250000000000004</v>
      </c>
      <c r="FA93" s="16">
        <v>0.61250000000000004</v>
      </c>
      <c r="FB93" s="16">
        <v>0.61250000000000004</v>
      </c>
      <c r="FC93" s="16">
        <v>0.61250000000000004</v>
      </c>
      <c r="FD93" s="16">
        <v>0.61250000000000004</v>
      </c>
      <c r="FE93" s="16">
        <v>0.61250000000000004</v>
      </c>
      <c r="FF93" s="16">
        <v>0.61250000000000004</v>
      </c>
      <c r="FG93" s="16">
        <v>0.61250000000000004</v>
      </c>
      <c r="FH93" s="16">
        <v>0.61250000000000004</v>
      </c>
      <c r="FI93" s="16">
        <v>0.61250000000000004</v>
      </c>
      <c r="FJ93" s="16">
        <v>0.61250000000000004</v>
      </c>
      <c r="FK93" s="16">
        <v>0.61250000000000004</v>
      </c>
      <c r="FL93" s="16">
        <v>0.61250000000000004</v>
      </c>
      <c r="FM93" s="16">
        <v>0.61250000000000004</v>
      </c>
      <c r="FN93" s="16">
        <v>0.61250000000000004</v>
      </c>
      <c r="FO93" s="16">
        <v>0.61250000000000004</v>
      </c>
      <c r="FP93" s="16">
        <v>0.61250000000000004</v>
      </c>
      <c r="FQ93" s="16">
        <v>0.61250000000000004</v>
      </c>
      <c r="FR93" s="16">
        <v>0.61250000000000004</v>
      </c>
      <c r="FS93" s="16">
        <v>0.61250000000000004</v>
      </c>
      <c r="FT93" s="16">
        <v>0.61250000000000004</v>
      </c>
      <c r="FU93" s="16">
        <v>0.61250000000000004</v>
      </c>
      <c r="FV93" s="16">
        <v>0.61250000000000004</v>
      </c>
      <c r="FW93" s="16">
        <v>0.61250000000000004</v>
      </c>
      <c r="FX93" s="16">
        <v>0.61250000000000004</v>
      </c>
      <c r="FY93" s="16">
        <v>0.61250000000000004</v>
      </c>
      <c r="FZ93" s="16">
        <v>0.61250000000000004</v>
      </c>
      <c r="GA93" s="16">
        <v>0.61250000000000004</v>
      </c>
      <c r="GB93" s="16">
        <v>0.61250000000000004</v>
      </c>
      <c r="GC93" s="16">
        <v>0.61250000000000004</v>
      </c>
      <c r="GD93" s="16">
        <v>0.61250000000000004</v>
      </c>
      <c r="GE93" s="16">
        <v>0.61250000000000004</v>
      </c>
      <c r="GF93" s="16">
        <v>0.61250000000000004</v>
      </c>
      <c r="GG93" s="16">
        <v>0.61250000000000004</v>
      </c>
      <c r="GH93" s="16">
        <v>0.61250000000000004</v>
      </c>
      <c r="GI93" s="16">
        <v>0.61250000000000004</v>
      </c>
      <c r="GJ93" s="16">
        <v>0.61250000000000004</v>
      </c>
      <c r="GK93" s="16">
        <v>0.61250000000000004</v>
      </c>
      <c r="GL93" s="16">
        <v>0.61250000000000004</v>
      </c>
      <c r="GM93" s="16">
        <v>0.61250000000000004</v>
      </c>
      <c r="GN93" s="16">
        <v>0.61250000000000004</v>
      </c>
      <c r="GO93" s="16">
        <v>0.61250000000000004</v>
      </c>
      <c r="GP93" s="16">
        <v>0.61250000000000004</v>
      </c>
      <c r="GQ93" s="16">
        <v>0.61250000000000004</v>
      </c>
    </row>
    <row r="94" spans="1:199" x14ac:dyDescent="0.2">
      <c r="A94" s="16">
        <v>93</v>
      </c>
      <c r="B94" s="16">
        <v>1</v>
      </c>
      <c r="C94" s="16">
        <v>1</v>
      </c>
      <c r="D94" s="16">
        <v>1</v>
      </c>
      <c r="E94" s="16">
        <v>1</v>
      </c>
      <c r="F94" s="16">
        <v>0.98850000000000005</v>
      </c>
      <c r="G94" s="16">
        <v>1.0759000000000001</v>
      </c>
      <c r="H94" s="16">
        <v>1.0657000000000001</v>
      </c>
      <c r="I94" s="16">
        <v>1.0181</v>
      </c>
      <c r="J94" s="16">
        <v>0.99099999999999999</v>
      </c>
      <c r="K94" s="16">
        <v>0.96499999999999997</v>
      </c>
      <c r="L94" s="16">
        <v>0.93979999999999997</v>
      </c>
      <c r="M94" s="16">
        <v>0.93400000000000005</v>
      </c>
      <c r="N94" s="16">
        <v>0.92830000000000001</v>
      </c>
      <c r="O94" s="16">
        <v>0.92269999999999996</v>
      </c>
      <c r="P94" s="16">
        <v>0.91720000000000002</v>
      </c>
      <c r="Q94" s="16">
        <v>0.91169999999999995</v>
      </c>
      <c r="R94" s="16">
        <v>0.90610000000000002</v>
      </c>
      <c r="S94" s="16">
        <v>0.90029999999999999</v>
      </c>
      <c r="T94" s="16">
        <v>0.89439999999999997</v>
      </c>
      <c r="U94" s="16">
        <v>0.88770000000000004</v>
      </c>
      <c r="V94" s="16">
        <v>0.88119999999999998</v>
      </c>
      <c r="W94" s="16">
        <v>0.875</v>
      </c>
      <c r="X94" s="16">
        <v>0.86909999999999998</v>
      </c>
      <c r="Y94" s="16">
        <v>0.86360000000000003</v>
      </c>
      <c r="Z94" s="16">
        <v>0.85829999999999995</v>
      </c>
      <c r="AA94" s="16">
        <v>0.85340000000000005</v>
      </c>
      <c r="AB94" s="16">
        <v>0.84870000000000001</v>
      </c>
      <c r="AC94" s="16">
        <v>0.84409999999999996</v>
      </c>
      <c r="AD94" s="16">
        <v>0.8397</v>
      </c>
      <c r="AE94" s="16">
        <v>0.83530000000000004</v>
      </c>
      <c r="AF94" s="16">
        <v>0.83099999999999996</v>
      </c>
      <c r="AG94" s="16">
        <v>0.82679999999999998</v>
      </c>
      <c r="AH94" s="16">
        <v>0.8226</v>
      </c>
      <c r="AI94" s="16">
        <v>0.81840000000000002</v>
      </c>
      <c r="AJ94" s="16">
        <v>0.81440000000000001</v>
      </c>
      <c r="AK94" s="16">
        <v>0.81040000000000001</v>
      </c>
      <c r="AL94" s="16">
        <v>0.80640000000000001</v>
      </c>
      <c r="AM94" s="16">
        <v>0.80249999999999999</v>
      </c>
      <c r="AN94" s="16">
        <v>0.79869999999999997</v>
      </c>
      <c r="AO94" s="16">
        <v>0.79490000000000005</v>
      </c>
      <c r="AP94" s="16">
        <v>0.79120000000000001</v>
      </c>
      <c r="AQ94" s="16">
        <v>0.78749999999999998</v>
      </c>
      <c r="AR94" s="16">
        <v>0.78390000000000004</v>
      </c>
      <c r="AS94" s="16">
        <v>0.78029999999999999</v>
      </c>
      <c r="AT94" s="16">
        <v>0.77680000000000005</v>
      </c>
      <c r="AU94" s="16">
        <v>0.77329999999999999</v>
      </c>
      <c r="AV94" s="16">
        <v>0.76990000000000003</v>
      </c>
      <c r="AW94" s="16">
        <v>0.76649999999999996</v>
      </c>
      <c r="AX94" s="16">
        <v>0.76319999999999999</v>
      </c>
      <c r="AY94" s="16">
        <v>0.75990000000000002</v>
      </c>
      <c r="AZ94" s="16">
        <v>0.75670000000000004</v>
      </c>
      <c r="BA94" s="16">
        <v>0.75360000000000005</v>
      </c>
      <c r="BB94" s="16">
        <v>0.75039999999999996</v>
      </c>
      <c r="BC94" s="16">
        <v>0.74729999999999996</v>
      </c>
      <c r="BD94" s="16">
        <v>0.74429999999999996</v>
      </c>
      <c r="BE94" s="16">
        <v>0.74129999999999996</v>
      </c>
      <c r="BF94" s="16">
        <v>0.73839999999999995</v>
      </c>
      <c r="BG94" s="16">
        <v>0.73540000000000005</v>
      </c>
      <c r="BH94" s="16">
        <v>0.73260000000000003</v>
      </c>
      <c r="BI94" s="16">
        <v>0.7298</v>
      </c>
      <c r="BJ94" s="16">
        <v>0.72699999999999998</v>
      </c>
      <c r="BK94" s="16">
        <v>0.72419999999999995</v>
      </c>
      <c r="BL94" s="16">
        <v>0.72150000000000003</v>
      </c>
      <c r="BM94" s="16">
        <v>0.71889999999999998</v>
      </c>
      <c r="BN94" s="16">
        <v>0.71619999999999995</v>
      </c>
      <c r="BO94" s="16">
        <v>0.7137</v>
      </c>
      <c r="BP94" s="16">
        <v>0.71109999999999995</v>
      </c>
      <c r="BQ94" s="16">
        <v>0.70860000000000001</v>
      </c>
      <c r="BR94" s="16">
        <v>0.70609999999999995</v>
      </c>
      <c r="BS94" s="16">
        <v>0.70369999999999999</v>
      </c>
      <c r="BT94" s="16">
        <v>0.70130000000000003</v>
      </c>
      <c r="BU94" s="16">
        <v>0.69889999999999997</v>
      </c>
      <c r="BV94" s="16">
        <v>0.6966</v>
      </c>
      <c r="BW94" s="16">
        <v>0.69430000000000003</v>
      </c>
      <c r="BX94" s="16">
        <v>0.69199999999999995</v>
      </c>
      <c r="BY94" s="16">
        <v>0.68979999999999997</v>
      </c>
      <c r="BZ94" s="16">
        <v>0.68759999999999999</v>
      </c>
      <c r="CA94" s="16">
        <v>0.68540000000000001</v>
      </c>
      <c r="CB94" s="16">
        <v>0.68330000000000002</v>
      </c>
      <c r="CC94" s="16">
        <v>0.68120000000000003</v>
      </c>
      <c r="CD94" s="16">
        <v>0.67910000000000004</v>
      </c>
      <c r="CE94" s="16">
        <v>0.67710000000000004</v>
      </c>
      <c r="CF94" s="16">
        <v>0.67510000000000003</v>
      </c>
      <c r="CG94" s="16">
        <v>0.67310000000000003</v>
      </c>
      <c r="CH94" s="16">
        <v>0.67120000000000002</v>
      </c>
      <c r="CI94" s="16">
        <v>0.66920000000000002</v>
      </c>
      <c r="CJ94" s="16">
        <v>0.6673</v>
      </c>
      <c r="CK94" s="16">
        <v>0.66549999999999998</v>
      </c>
      <c r="CL94" s="16">
        <v>0.66359999999999997</v>
      </c>
      <c r="CM94" s="16">
        <v>0.66180000000000005</v>
      </c>
      <c r="CN94" s="16">
        <v>0.66</v>
      </c>
      <c r="CO94" s="16">
        <v>0.6583</v>
      </c>
      <c r="CP94" s="16">
        <v>0.65649999999999997</v>
      </c>
      <c r="CQ94" s="16">
        <v>0.65480000000000005</v>
      </c>
      <c r="CR94" s="16">
        <v>0.65310000000000001</v>
      </c>
      <c r="CS94" s="16">
        <v>0.65149999999999997</v>
      </c>
      <c r="CT94" s="16">
        <v>0.64990000000000003</v>
      </c>
      <c r="CU94" s="16">
        <v>0.6482</v>
      </c>
      <c r="CV94" s="16">
        <v>0.64670000000000005</v>
      </c>
      <c r="CW94" s="16">
        <v>0.64510000000000001</v>
      </c>
      <c r="CX94" s="16">
        <v>0.64359999999999995</v>
      </c>
      <c r="CY94" s="16">
        <v>0.64359999999999995</v>
      </c>
      <c r="CZ94" s="16">
        <v>0.64359999999999995</v>
      </c>
      <c r="DA94" s="16">
        <v>0.64359999999999995</v>
      </c>
      <c r="DB94" s="16">
        <v>0.64359999999999995</v>
      </c>
      <c r="DC94" s="16">
        <v>0.64359999999999995</v>
      </c>
      <c r="DD94" s="16">
        <v>0.64359999999999995</v>
      </c>
      <c r="DE94" s="16">
        <v>0.64359999999999995</v>
      </c>
      <c r="DF94" s="16">
        <v>0.64359999999999995</v>
      </c>
      <c r="DG94" s="16">
        <v>0.64359999999999995</v>
      </c>
      <c r="DH94" s="16">
        <v>0.64359999999999995</v>
      </c>
      <c r="DI94" s="16">
        <v>0.64359999999999995</v>
      </c>
      <c r="DJ94" s="16">
        <v>0.64359999999999995</v>
      </c>
      <c r="DK94" s="16">
        <v>0.64359999999999995</v>
      </c>
      <c r="DL94" s="16">
        <v>0.64359999999999995</v>
      </c>
      <c r="DM94" s="16">
        <v>0.64359999999999995</v>
      </c>
      <c r="DN94" s="16">
        <v>0.64359999999999995</v>
      </c>
      <c r="DO94" s="16">
        <v>0.64359999999999995</v>
      </c>
      <c r="DP94" s="16">
        <v>0.64359999999999995</v>
      </c>
      <c r="DQ94" s="16">
        <v>0.64359999999999995</v>
      </c>
      <c r="DR94" s="16">
        <v>0.64359999999999995</v>
      </c>
      <c r="DS94" s="16">
        <v>0.64359999999999995</v>
      </c>
      <c r="DT94" s="16">
        <v>0.64359999999999995</v>
      </c>
      <c r="DU94" s="16">
        <v>0.64359999999999995</v>
      </c>
      <c r="DV94" s="16">
        <v>0.64359999999999995</v>
      </c>
      <c r="DW94" s="16">
        <v>0.64359999999999995</v>
      </c>
      <c r="DX94" s="16">
        <v>0.64359999999999995</v>
      </c>
      <c r="DY94" s="16">
        <v>0.64359999999999995</v>
      </c>
      <c r="DZ94" s="16">
        <v>0.64359999999999995</v>
      </c>
      <c r="EA94" s="16">
        <v>0.64359999999999995</v>
      </c>
      <c r="EB94" s="16">
        <v>0.64359999999999995</v>
      </c>
      <c r="EC94" s="16">
        <v>0.64359999999999995</v>
      </c>
      <c r="ED94" s="16">
        <v>0.64359999999999995</v>
      </c>
      <c r="EE94" s="16">
        <v>0.64359999999999995</v>
      </c>
      <c r="EF94" s="16">
        <v>0.64359999999999995</v>
      </c>
      <c r="EG94" s="16">
        <v>0.64359999999999995</v>
      </c>
      <c r="EH94" s="16">
        <v>0.64359999999999995</v>
      </c>
      <c r="EI94" s="16">
        <v>0.64359999999999995</v>
      </c>
      <c r="EJ94" s="16">
        <v>0.64359999999999995</v>
      </c>
      <c r="EK94" s="16">
        <v>0.64359999999999995</v>
      </c>
      <c r="EL94" s="16">
        <v>0.64359999999999995</v>
      </c>
      <c r="EM94" s="16">
        <v>0.64359999999999995</v>
      </c>
      <c r="EN94" s="16">
        <v>0.64359999999999995</v>
      </c>
      <c r="EO94" s="16">
        <v>0.64359999999999995</v>
      </c>
      <c r="EP94" s="16">
        <v>0.64359999999999995</v>
      </c>
      <c r="EQ94" s="16">
        <v>0.64359999999999995</v>
      </c>
      <c r="ER94" s="16">
        <v>0.64359999999999995</v>
      </c>
      <c r="ES94" s="16">
        <v>0.64359999999999995</v>
      </c>
      <c r="ET94" s="16">
        <v>0.64359999999999995</v>
      </c>
      <c r="EU94" s="16">
        <v>0.64359999999999995</v>
      </c>
      <c r="EV94" s="16">
        <v>0.64359999999999995</v>
      </c>
      <c r="EW94" s="16">
        <v>0.64359999999999995</v>
      </c>
      <c r="EX94" s="16">
        <v>0.64359999999999995</v>
      </c>
      <c r="EY94" s="16">
        <v>0.64359999999999995</v>
      </c>
      <c r="EZ94" s="16">
        <v>0.64359999999999995</v>
      </c>
      <c r="FA94" s="16">
        <v>0.64359999999999995</v>
      </c>
      <c r="FB94" s="16">
        <v>0.64359999999999995</v>
      </c>
      <c r="FC94" s="16">
        <v>0.64359999999999995</v>
      </c>
      <c r="FD94" s="16">
        <v>0.64359999999999995</v>
      </c>
      <c r="FE94" s="16">
        <v>0.64359999999999995</v>
      </c>
      <c r="FF94" s="16">
        <v>0.64359999999999995</v>
      </c>
      <c r="FG94" s="16">
        <v>0.64359999999999995</v>
      </c>
      <c r="FH94" s="16">
        <v>0.64359999999999995</v>
      </c>
      <c r="FI94" s="16">
        <v>0.64359999999999995</v>
      </c>
      <c r="FJ94" s="16">
        <v>0.64359999999999995</v>
      </c>
      <c r="FK94" s="16">
        <v>0.64359999999999995</v>
      </c>
      <c r="FL94" s="16">
        <v>0.64359999999999995</v>
      </c>
      <c r="FM94" s="16">
        <v>0.64359999999999995</v>
      </c>
      <c r="FN94" s="16">
        <v>0.64359999999999995</v>
      </c>
      <c r="FO94" s="16">
        <v>0.64359999999999995</v>
      </c>
      <c r="FP94" s="16">
        <v>0.64359999999999995</v>
      </c>
      <c r="FQ94" s="16">
        <v>0.64359999999999995</v>
      </c>
      <c r="FR94" s="16">
        <v>0.64359999999999995</v>
      </c>
      <c r="FS94" s="16">
        <v>0.64359999999999995</v>
      </c>
      <c r="FT94" s="16">
        <v>0.64359999999999995</v>
      </c>
      <c r="FU94" s="16">
        <v>0.64359999999999995</v>
      </c>
      <c r="FV94" s="16">
        <v>0.64359999999999995</v>
      </c>
      <c r="FW94" s="16">
        <v>0.64359999999999995</v>
      </c>
      <c r="FX94" s="16">
        <v>0.64359999999999995</v>
      </c>
      <c r="FY94" s="16">
        <v>0.64359999999999995</v>
      </c>
      <c r="FZ94" s="16">
        <v>0.64359999999999995</v>
      </c>
      <c r="GA94" s="16">
        <v>0.64359999999999995</v>
      </c>
      <c r="GB94" s="16">
        <v>0.64359999999999995</v>
      </c>
      <c r="GC94" s="16">
        <v>0.64359999999999995</v>
      </c>
      <c r="GD94" s="16">
        <v>0.64359999999999995</v>
      </c>
      <c r="GE94" s="16">
        <v>0.64359999999999995</v>
      </c>
      <c r="GF94" s="16">
        <v>0.64359999999999995</v>
      </c>
      <c r="GG94" s="16">
        <v>0.64359999999999995</v>
      </c>
      <c r="GH94" s="16">
        <v>0.64359999999999995</v>
      </c>
      <c r="GI94" s="16">
        <v>0.64359999999999995</v>
      </c>
      <c r="GJ94" s="16">
        <v>0.64359999999999995</v>
      </c>
      <c r="GK94" s="16">
        <v>0.64359999999999995</v>
      </c>
      <c r="GL94" s="16">
        <v>0.64359999999999995</v>
      </c>
      <c r="GM94" s="16">
        <v>0.64359999999999995</v>
      </c>
      <c r="GN94" s="16">
        <v>0.64359999999999995</v>
      </c>
      <c r="GO94" s="16">
        <v>0.64359999999999995</v>
      </c>
      <c r="GP94" s="16">
        <v>0.64359999999999995</v>
      </c>
      <c r="GQ94" s="16">
        <v>0.64359999999999995</v>
      </c>
    </row>
    <row r="95" spans="1:199" x14ac:dyDescent="0.2">
      <c r="A95" s="16">
        <v>94</v>
      </c>
      <c r="B95" s="16">
        <v>1</v>
      </c>
      <c r="C95" s="16">
        <v>1</v>
      </c>
      <c r="D95" s="16">
        <v>1</v>
      </c>
      <c r="E95" s="16">
        <v>1</v>
      </c>
      <c r="F95" s="16">
        <v>0.98950000000000005</v>
      </c>
      <c r="G95" s="16">
        <v>1.0780000000000001</v>
      </c>
      <c r="H95" s="16">
        <v>1.0686</v>
      </c>
      <c r="I95" s="16">
        <v>1.0217000000000001</v>
      </c>
      <c r="J95" s="16">
        <v>0.99529999999999996</v>
      </c>
      <c r="K95" s="16">
        <v>0.9698</v>
      </c>
      <c r="L95" s="16">
        <v>0.94510000000000005</v>
      </c>
      <c r="M95" s="16">
        <v>0.93969999999999998</v>
      </c>
      <c r="N95" s="16">
        <v>0.9345</v>
      </c>
      <c r="O95" s="16">
        <v>0.9294</v>
      </c>
      <c r="P95" s="16">
        <v>0.9244</v>
      </c>
      <c r="Q95" s="16">
        <v>0.91930000000000001</v>
      </c>
      <c r="R95" s="16">
        <v>0.91420000000000001</v>
      </c>
      <c r="S95" s="16">
        <v>0.90900000000000003</v>
      </c>
      <c r="T95" s="16">
        <v>0.90359999999999996</v>
      </c>
      <c r="U95" s="16">
        <v>0.89739999999999998</v>
      </c>
      <c r="V95" s="16">
        <v>0.89149999999999996</v>
      </c>
      <c r="W95" s="16">
        <v>0.88580000000000003</v>
      </c>
      <c r="X95" s="16">
        <v>0.88039999999999996</v>
      </c>
      <c r="Y95" s="16">
        <v>0.87539999999999996</v>
      </c>
      <c r="Z95" s="16">
        <v>0.87060000000000004</v>
      </c>
      <c r="AA95" s="16">
        <v>0.86609999999999998</v>
      </c>
      <c r="AB95" s="16">
        <v>0.86180000000000001</v>
      </c>
      <c r="AC95" s="16">
        <v>0.85760000000000003</v>
      </c>
      <c r="AD95" s="16">
        <v>0.85360000000000003</v>
      </c>
      <c r="AE95" s="16">
        <v>0.84960000000000002</v>
      </c>
      <c r="AF95" s="16">
        <v>0.84560000000000002</v>
      </c>
      <c r="AG95" s="16">
        <v>0.84179999999999999</v>
      </c>
      <c r="AH95" s="16">
        <v>0.83789999999999998</v>
      </c>
      <c r="AI95" s="16">
        <v>0.83420000000000005</v>
      </c>
      <c r="AJ95" s="16">
        <v>0.83040000000000003</v>
      </c>
      <c r="AK95" s="16">
        <v>0.82679999999999998</v>
      </c>
      <c r="AL95" s="16">
        <v>0.82320000000000004</v>
      </c>
      <c r="AM95" s="16">
        <v>0.8196</v>
      </c>
      <c r="AN95" s="16">
        <v>0.81610000000000005</v>
      </c>
      <c r="AO95" s="16">
        <v>0.81259999999999999</v>
      </c>
      <c r="AP95" s="16">
        <v>0.80920000000000003</v>
      </c>
      <c r="AQ95" s="16">
        <v>0.80589999999999995</v>
      </c>
      <c r="AR95" s="16">
        <v>0.80259999999999998</v>
      </c>
      <c r="AS95" s="16">
        <v>0.79930000000000001</v>
      </c>
      <c r="AT95" s="16">
        <v>0.79610000000000003</v>
      </c>
      <c r="AU95" s="16">
        <v>0.79290000000000005</v>
      </c>
      <c r="AV95" s="16">
        <v>0.78979999999999995</v>
      </c>
      <c r="AW95" s="16">
        <v>0.78669999999999995</v>
      </c>
      <c r="AX95" s="16">
        <v>0.78369999999999995</v>
      </c>
      <c r="AY95" s="16">
        <v>0.78069999999999995</v>
      </c>
      <c r="AZ95" s="16">
        <v>0.77780000000000005</v>
      </c>
      <c r="BA95" s="16">
        <v>0.77490000000000003</v>
      </c>
      <c r="BB95" s="16">
        <v>0.77200000000000002</v>
      </c>
      <c r="BC95" s="16">
        <v>0.76919999999999999</v>
      </c>
      <c r="BD95" s="16">
        <v>0.76639999999999997</v>
      </c>
      <c r="BE95" s="16">
        <v>0.76370000000000005</v>
      </c>
      <c r="BF95" s="16">
        <v>0.76100000000000001</v>
      </c>
      <c r="BG95" s="16">
        <v>0.75829999999999997</v>
      </c>
      <c r="BH95" s="16">
        <v>0.75570000000000004</v>
      </c>
      <c r="BI95" s="16">
        <v>0.75309999999999999</v>
      </c>
      <c r="BJ95" s="16">
        <v>0.75060000000000004</v>
      </c>
      <c r="BK95" s="16">
        <v>0.74809999999999999</v>
      </c>
      <c r="BL95" s="16">
        <v>0.74560000000000004</v>
      </c>
      <c r="BM95" s="16">
        <v>0.74319999999999997</v>
      </c>
      <c r="BN95" s="16">
        <v>0.74080000000000001</v>
      </c>
      <c r="BO95" s="16">
        <v>0.73839999999999995</v>
      </c>
      <c r="BP95" s="16">
        <v>0.73609999999999998</v>
      </c>
      <c r="BQ95" s="16">
        <v>0.73380000000000001</v>
      </c>
      <c r="BR95" s="16">
        <v>0.73160000000000003</v>
      </c>
      <c r="BS95" s="16">
        <v>0.72929999999999995</v>
      </c>
      <c r="BT95" s="16">
        <v>0.72709999999999997</v>
      </c>
      <c r="BU95" s="16">
        <v>0.72499999999999998</v>
      </c>
      <c r="BV95" s="16">
        <v>0.7228</v>
      </c>
      <c r="BW95" s="16">
        <v>0.72070000000000001</v>
      </c>
      <c r="BX95" s="16">
        <v>0.71870000000000001</v>
      </c>
      <c r="BY95" s="16">
        <v>0.71660000000000001</v>
      </c>
      <c r="BZ95" s="16">
        <v>0.71460000000000001</v>
      </c>
      <c r="CA95" s="16">
        <v>0.7127</v>
      </c>
      <c r="CB95" s="16">
        <v>0.7107</v>
      </c>
      <c r="CC95" s="16">
        <v>0.70879999999999999</v>
      </c>
      <c r="CD95" s="16">
        <v>0.70689999999999997</v>
      </c>
      <c r="CE95" s="16">
        <v>0.70499999999999996</v>
      </c>
      <c r="CF95" s="16">
        <v>0.70320000000000005</v>
      </c>
      <c r="CG95" s="16">
        <v>0.70140000000000002</v>
      </c>
      <c r="CH95" s="16">
        <v>0.6996</v>
      </c>
      <c r="CI95" s="16">
        <v>0.69779999999999998</v>
      </c>
      <c r="CJ95" s="16">
        <v>0.69610000000000005</v>
      </c>
      <c r="CK95" s="16">
        <v>0.69440000000000002</v>
      </c>
      <c r="CL95" s="16">
        <v>0.69269999999999998</v>
      </c>
      <c r="CM95" s="16">
        <v>0.69110000000000005</v>
      </c>
      <c r="CN95" s="16">
        <v>0.68940000000000001</v>
      </c>
      <c r="CO95" s="16">
        <v>0.68779999999999997</v>
      </c>
      <c r="CP95" s="16">
        <v>0.68630000000000002</v>
      </c>
      <c r="CQ95" s="16">
        <v>0.68469999999999998</v>
      </c>
      <c r="CR95" s="16">
        <v>0.68320000000000003</v>
      </c>
      <c r="CS95" s="16">
        <v>0.68159999999999998</v>
      </c>
      <c r="CT95" s="16">
        <v>0.68020000000000003</v>
      </c>
      <c r="CU95" s="16">
        <v>0.67869999999999997</v>
      </c>
      <c r="CV95" s="16">
        <v>0.67720000000000002</v>
      </c>
      <c r="CW95" s="16">
        <v>0.67579999999999996</v>
      </c>
      <c r="CX95" s="16">
        <v>0.6744</v>
      </c>
      <c r="CY95" s="16">
        <v>0.6744</v>
      </c>
      <c r="CZ95" s="16">
        <v>0.6744</v>
      </c>
      <c r="DA95" s="16">
        <v>0.6744</v>
      </c>
      <c r="DB95" s="16">
        <v>0.6744</v>
      </c>
      <c r="DC95" s="16">
        <v>0.6744</v>
      </c>
      <c r="DD95" s="16">
        <v>0.6744</v>
      </c>
      <c r="DE95" s="16">
        <v>0.6744</v>
      </c>
      <c r="DF95" s="16">
        <v>0.6744</v>
      </c>
      <c r="DG95" s="16">
        <v>0.6744</v>
      </c>
      <c r="DH95" s="16">
        <v>0.6744</v>
      </c>
      <c r="DI95" s="16">
        <v>0.6744</v>
      </c>
      <c r="DJ95" s="16">
        <v>0.6744</v>
      </c>
      <c r="DK95" s="16">
        <v>0.6744</v>
      </c>
      <c r="DL95" s="16">
        <v>0.6744</v>
      </c>
      <c r="DM95" s="16">
        <v>0.6744</v>
      </c>
      <c r="DN95" s="16">
        <v>0.6744</v>
      </c>
      <c r="DO95" s="16">
        <v>0.6744</v>
      </c>
      <c r="DP95" s="16">
        <v>0.6744</v>
      </c>
      <c r="DQ95" s="16">
        <v>0.6744</v>
      </c>
      <c r="DR95" s="16">
        <v>0.6744</v>
      </c>
      <c r="DS95" s="16">
        <v>0.6744</v>
      </c>
      <c r="DT95" s="16">
        <v>0.6744</v>
      </c>
      <c r="DU95" s="16">
        <v>0.6744</v>
      </c>
      <c r="DV95" s="16">
        <v>0.6744</v>
      </c>
      <c r="DW95" s="16">
        <v>0.6744</v>
      </c>
      <c r="DX95" s="16">
        <v>0.6744</v>
      </c>
      <c r="DY95" s="16">
        <v>0.6744</v>
      </c>
      <c r="DZ95" s="16">
        <v>0.6744</v>
      </c>
      <c r="EA95" s="16">
        <v>0.6744</v>
      </c>
      <c r="EB95" s="16">
        <v>0.6744</v>
      </c>
      <c r="EC95" s="16">
        <v>0.6744</v>
      </c>
      <c r="ED95" s="16">
        <v>0.6744</v>
      </c>
      <c r="EE95" s="16">
        <v>0.6744</v>
      </c>
      <c r="EF95" s="16">
        <v>0.6744</v>
      </c>
      <c r="EG95" s="16">
        <v>0.6744</v>
      </c>
      <c r="EH95" s="16">
        <v>0.6744</v>
      </c>
      <c r="EI95" s="16">
        <v>0.6744</v>
      </c>
      <c r="EJ95" s="16">
        <v>0.6744</v>
      </c>
      <c r="EK95" s="16">
        <v>0.6744</v>
      </c>
      <c r="EL95" s="16">
        <v>0.6744</v>
      </c>
      <c r="EM95" s="16">
        <v>0.6744</v>
      </c>
      <c r="EN95" s="16">
        <v>0.6744</v>
      </c>
      <c r="EO95" s="16">
        <v>0.6744</v>
      </c>
      <c r="EP95" s="16">
        <v>0.6744</v>
      </c>
      <c r="EQ95" s="16">
        <v>0.6744</v>
      </c>
      <c r="ER95" s="16">
        <v>0.6744</v>
      </c>
      <c r="ES95" s="16">
        <v>0.6744</v>
      </c>
      <c r="ET95" s="16">
        <v>0.6744</v>
      </c>
      <c r="EU95" s="16">
        <v>0.6744</v>
      </c>
      <c r="EV95" s="16">
        <v>0.6744</v>
      </c>
      <c r="EW95" s="16">
        <v>0.6744</v>
      </c>
      <c r="EX95" s="16">
        <v>0.6744</v>
      </c>
      <c r="EY95" s="16">
        <v>0.6744</v>
      </c>
      <c r="EZ95" s="16">
        <v>0.6744</v>
      </c>
      <c r="FA95" s="16">
        <v>0.6744</v>
      </c>
      <c r="FB95" s="16">
        <v>0.6744</v>
      </c>
      <c r="FC95" s="16">
        <v>0.6744</v>
      </c>
      <c r="FD95" s="16">
        <v>0.6744</v>
      </c>
      <c r="FE95" s="16">
        <v>0.6744</v>
      </c>
      <c r="FF95" s="16">
        <v>0.6744</v>
      </c>
      <c r="FG95" s="16">
        <v>0.6744</v>
      </c>
      <c r="FH95" s="16">
        <v>0.6744</v>
      </c>
      <c r="FI95" s="16">
        <v>0.6744</v>
      </c>
      <c r="FJ95" s="16">
        <v>0.6744</v>
      </c>
      <c r="FK95" s="16">
        <v>0.6744</v>
      </c>
      <c r="FL95" s="16">
        <v>0.6744</v>
      </c>
      <c r="FM95" s="16">
        <v>0.6744</v>
      </c>
      <c r="FN95" s="16">
        <v>0.6744</v>
      </c>
      <c r="FO95" s="16">
        <v>0.6744</v>
      </c>
      <c r="FP95" s="16">
        <v>0.6744</v>
      </c>
      <c r="FQ95" s="16">
        <v>0.6744</v>
      </c>
      <c r="FR95" s="16">
        <v>0.6744</v>
      </c>
      <c r="FS95" s="16">
        <v>0.6744</v>
      </c>
      <c r="FT95" s="16">
        <v>0.6744</v>
      </c>
      <c r="FU95" s="16">
        <v>0.6744</v>
      </c>
      <c r="FV95" s="16">
        <v>0.6744</v>
      </c>
      <c r="FW95" s="16">
        <v>0.6744</v>
      </c>
      <c r="FX95" s="16">
        <v>0.6744</v>
      </c>
      <c r="FY95" s="16">
        <v>0.6744</v>
      </c>
      <c r="FZ95" s="16">
        <v>0.6744</v>
      </c>
      <c r="GA95" s="16">
        <v>0.6744</v>
      </c>
      <c r="GB95" s="16">
        <v>0.6744</v>
      </c>
      <c r="GC95" s="16">
        <v>0.6744</v>
      </c>
      <c r="GD95" s="16">
        <v>0.6744</v>
      </c>
      <c r="GE95" s="16">
        <v>0.6744</v>
      </c>
      <c r="GF95" s="16">
        <v>0.6744</v>
      </c>
      <c r="GG95" s="16">
        <v>0.6744</v>
      </c>
      <c r="GH95" s="16">
        <v>0.6744</v>
      </c>
      <c r="GI95" s="16">
        <v>0.6744</v>
      </c>
      <c r="GJ95" s="16">
        <v>0.6744</v>
      </c>
      <c r="GK95" s="16">
        <v>0.6744</v>
      </c>
      <c r="GL95" s="16">
        <v>0.6744</v>
      </c>
      <c r="GM95" s="16">
        <v>0.6744</v>
      </c>
      <c r="GN95" s="16">
        <v>0.6744</v>
      </c>
      <c r="GO95" s="16">
        <v>0.6744</v>
      </c>
      <c r="GP95" s="16">
        <v>0.6744</v>
      </c>
      <c r="GQ95" s="16">
        <v>0.6744</v>
      </c>
    </row>
    <row r="96" spans="1:199" x14ac:dyDescent="0.2">
      <c r="A96" s="16">
        <v>95</v>
      </c>
      <c r="B96" s="16">
        <v>1</v>
      </c>
      <c r="C96" s="16">
        <v>1</v>
      </c>
      <c r="D96" s="16">
        <v>1</v>
      </c>
      <c r="E96" s="16">
        <v>1</v>
      </c>
      <c r="F96" s="16">
        <v>0.99050000000000005</v>
      </c>
      <c r="G96" s="16">
        <v>1.0801000000000001</v>
      </c>
      <c r="H96" s="16">
        <v>1.0716000000000001</v>
      </c>
      <c r="I96" s="16">
        <v>1.0253000000000001</v>
      </c>
      <c r="J96" s="16">
        <v>0.99950000000000006</v>
      </c>
      <c r="K96" s="16">
        <v>0.97450000000000003</v>
      </c>
      <c r="L96" s="16">
        <v>0.95020000000000004</v>
      </c>
      <c r="M96" s="16">
        <v>0.94540000000000002</v>
      </c>
      <c r="N96" s="16">
        <v>0.94069999999999998</v>
      </c>
      <c r="O96" s="16">
        <v>0.93610000000000004</v>
      </c>
      <c r="P96" s="16">
        <v>0.93149999999999999</v>
      </c>
      <c r="Q96" s="16">
        <v>0.92689999999999995</v>
      </c>
      <c r="R96" s="16">
        <v>0.92230000000000001</v>
      </c>
      <c r="S96" s="16">
        <v>0.91749999999999998</v>
      </c>
      <c r="T96" s="16">
        <v>0.91259999999999997</v>
      </c>
      <c r="U96" s="16">
        <v>0.90710000000000002</v>
      </c>
      <c r="V96" s="16">
        <v>0.90169999999999995</v>
      </c>
      <c r="W96" s="16">
        <v>0.89649999999999996</v>
      </c>
      <c r="X96" s="16">
        <v>0.89170000000000005</v>
      </c>
      <c r="Y96" s="16">
        <v>0.8871</v>
      </c>
      <c r="Z96" s="16">
        <v>0.88280000000000003</v>
      </c>
      <c r="AA96" s="16">
        <v>0.87870000000000004</v>
      </c>
      <c r="AB96" s="16">
        <v>0.87480000000000002</v>
      </c>
      <c r="AC96" s="16">
        <v>0.871</v>
      </c>
      <c r="AD96" s="16">
        <v>0.86729999999999996</v>
      </c>
      <c r="AE96" s="16">
        <v>0.86370000000000002</v>
      </c>
      <c r="AF96" s="16">
        <v>0.86019999999999996</v>
      </c>
      <c r="AG96" s="16">
        <v>0.85660000000000003</v>
      </c>
      <c r="AH96" s="16">
        <v>0.85319999999999996</v>
      </c>
      <c r="AI96" s="16">
        <v>0.8498</v>
      </c>
      <c r="AJ96" s="16">
        <v>0.84640000000000004</v>
      </c>
      <c r="AK96" s="16">
        <v>0.84309999999999996</v>
      </c>
      <c r="AL96" s="16">
        <v>0.83979999999999999</v>
      </c>
      <c r="AM96" s="16">
        <v>0.83660000000000001</v>
      </c>
      <c r="AN96" s="16">
        <v>0.83340000000000003</v>
      </c>
      <c r="AO96" s="16">
        <v>0.83030000000000004</v>
      </c>
      <c r="AP96" s="16">
        <v>0.82720000000000005</v>
      </c>
      <c r="AQ96" s="16">
        <v>0.82410000000000005</v>
      </c>
      <c r="AR96" s="16">
        <v>0.82110000000000005</v>
      </c>
      <c r="AS96" s="16">
        <v>0.81820000000000004</v>
      </c>
      <c r="AT96" s="16">
        <v>0.81530000000000002</v>
      </c>
      <c r="AU96" s="16">
        <v>0.81240000000000001</v>
      </c>
      <c r="AV96" s="16">
        <v>0.80959999999999999</v>
      </c>
      <c r="AW96" s="16">
        <v>0.80679999999999996</v>
      </c>
      <c r="AX96" s="16">
        <v>0.80400000000000005</v>
      </c>
      <c r="AY96" s="16">
        <v>0.80130000000000001</v>
      </c>
      <c r="AZ96" s="16">
        <v>0.79869999999999997</v>
      </c>
      <c r="BA96" s="16">
        <v>0.79600000000000004</v>
      </c>
      <c r="BB96" s="16">
        <v>0.79349999999999998</v>
      </c>
      <c r="BC96" s="16">
        <v>0.79090000000000005</v>
      </c>
      <c r="BD96" s="16">
        <v>0.78839999999999999</v>
      </c>
      <c r="BE96" s="16">
        <v>0.78590000000000004</v>
      </c>
      <c r="BF96" s="16">
        <v>0.78349999999999997</v>
      </c>
      <c r="BG96" s="16">
        <v>0.78110000000000002</v>
      </c>
      <c r="BH96" s="16">
        <v>0.77869999999999995</v>
      </c>
      <c r="BI96" s="16">
        <v>0.77639999999999998</v>
      </c>
      <c r="BJ96" s="16">
        <v>0.77410000000000001</v>
      </c>
      <c r="BK96" s="16">
        <v>0.77180000000000004</v>
      </c>
      <c r="BL96" s="16">
        <v>0.76959999999999995</v>
      </c>
      <c r="BM96" s="16">
        <v>0.76729999999999998</v>
      </c>
      <c r="BN96" s="16">
        <v>0.76519999999999999</v>
      </c>
      <c r="BO96" s="16">
        <v>0.76300000000000001</v>
      </c>
      <c r="BP96" s="16">
        <v>0.76090000000000002</v>
      </c>
      <c r="BQ96" s="16">
        <v>0.75890000000000002</v>
      </c>
      <c r="BR96" s="16">
        <v>0.75680000000000003</v>
      </c>
      <c r="BS96" s="16">
        <v>0.75480000000000003</v>
      </c>
      <c r="BT96" s="16">
        <v>0.75280000000000002</v>
      </c>
      <c r="BU96" s="16">
        <v>0.75080000000000002</v>
      </c>
      <c r="BV96" s="16">
        <v>0.74890000000000001</v>
      </c>
      <c r="BW96" s="16">
        <v>0.747</v>
      </c>
      <c r="BX96" s="16">
        <v>0.74509999999999998</v>
      </c>
      <c r="BY96" s="16">
        <v>0.74329999999999996</v>
      </c>
      <c r="BZ96" s="16">
        <v>0.74150000000000005</v>
      </c>
      <c r="CA96" s="16">
        <v>0.73970000000000002</v>
      </c>
      <c r="CB96" s="16">
        <v>0.7379</v>
      </c>
      <c r="CC96" s="16">
        <v>0.73619999999999997</v>
      </c>
      <c r="CD96" s="16">
        <v>0.73450000000000004</v>
      </c>
      <c r="CE96" s="16">
        <v>0.73280000000000001</v>
      </c>
      <c r="CF96" s="16">
        <v>0.73109999999999997</v>
      </c>
      <c r="CG96" s="16">
        <v>0.72950000000000004</v>
      </c>
      <c r="CH96" s="16">
        <v>0.72789999999999999</v>
      </c>
      <c r="CI96" s="16">
        <v>0.72629999999999995</v>
      </c>
      <c r="CJ96" s="16">
        <v>0.72470000000000001</v>
      </c>
      <c r="CK96" s="16">
        <v>0.72319999999999995</v>
      </c>
      <c r="CL96" s="16">
        <v>0.72160000000000002</v>
      </c>
      <c r="CM96" s="16">
        <v>0.72009999999999996</v>
      </c>
      <c r="CN96" s="16">
        <v>0.71870000000000001</v>
      </c>
      <c r="CO96" s="16">
        <v>0.71719999999999995</v>
      </c>
      <c r="CP96" s="16">
        <v>0.71579999999999999</v>
      </c>
      <c r="CQ96" s="16">
        <v>0.71440000000000003</v>
      </c>
      <c r="CR96" s="16">
        <v>0.71299999999999997</v>
      </c>
      <c r="CS96" s="16">
        <v>0.71160000000000001</v>
      </c>
      <c r="CT96" s="16">
        <v>0.71020000000000005</v>
      </c>
      <c r="CU96" s="16">
        <v>0.70889999999999997</v>
      </c>
      <c r="CV96" s="16">
        <v>0.70760000000000001</v>
      </c>
      <c r="CW96" s="16">
        <v>0.70630000000000004</v>
      </c>
      <c r="CX96" s="16">
        <v>0.70499999999999996</v>
      </c>
      <c r="CY96" s="16">
        <v>0.70499999999999996</v>
      </c>
      <c r="CZ96" s="16">
        <v>0.70499999999999996</v>
      </c>
      <c r="DA96" s="16">
        <v>0.70499999999999996</v>
      </c>
      <c r="DB96" s="16">
        <v>0.70499999999999996</v>
      </c>
      <c r="DC96" s="16">
        <v>0.70499999999999996</v>
      </c>
      <c r="DD96" s="16">
        <v>0.70499999999999996</v>
      </c>
      <c r="DE96" s="16">
        <v>0.70499999999999996</v>
      </c>
      <c r="DF96" s="16">
        <v>0.70499999999999996</v>
      </c>
      <c r="DG96" s="16">
        <v>0.70499999999999996</v>
      </c>
      <c r="DH96" s="16">
        <v>0.70499999999999996</v>
      </c>
      <c r="DI96" s="16">
        <v>0.70499999999999996</v>
      </c>
      <c r="DJ96" s="16">
        <v>0.70499999999999996</v>
      </c>
      <c r="DK96" s="16">
        <v>0.70499999999999996</v>
      </c>
      <c r="DL96" s="16">
        <v>0.70499999999999996</v>
      </c>
      <c r="DM96" s="16">
        <v>0.70499999999999996</v>
      </c>
      <c r="DN96" s="16">
        <v>0.70499999999999996</v>
      </c>
      <c r="DO96" s="16">
        <v>0.70499999999999996</v>
      </c>
      <c r="DP96" s="16">
        <v>0.70499999999999996</v>
      </c>
      <c r="DQ96" s="16">
        <v>0.70499999999999996</v>
      </c>
      <c r="DR96" s="16">
        <v>0.70499999999999996</v>
      </c>
      <c r="DS96" s="16">
        <v>0.70499999999999996</v>
      </c>
      <c r="DT96" s="16">
        <v>0.70499999999999996</v>
      </c>
      <c r="DU96" s="16">
        <v>0.70499999999999996</v>
      </c>
      <c r="DV96" s="16">
        <v>0.70499999999999996</v>
      </c>
      <c r="DW96" s="16">
        <v>0.70499999999999996</v>
      </c>
      <c r="DX96" s="16">
        <v>0.70499999999999996</v>
      </c>
      <c r="DY96" s="16">
        <v>0.70499999999999996</v>
      </c>
      <c r="DZ96" s="16">
        <v>0.70499999999999996</v>
      </c>
      <c r="EA96" s="16">
        <v>0.70499999999999996</v>
      </c>
      <c r="EB96" s="16">
        <v>0.70499999999999996</v>
      </c>
      <c r="EC96" s="16">
        <v>0.70499999999999996</v>
      </c>
      <c r="ED96" s="16">
        <v>0.70499999999999996</v>
      </c>
      <c r="EE96" s="16">
        <v>0.70499999999999996</v>
      </c>
      <c r="EF96" s="16">
        <v>0.70499999999999996</v>
      </c>
      <c r="EG96" s="16">
        <v>0.70499999999999996</v>
      </c>
      <c r="EH96" s="16">
        <v>0.70499999999999996</v>
      </c>
      <c r="EI96" s="16">
        <v>0.70499999999999996</v>
      </c>
      <c r="EJ96" s="16">
        <v>0.70499999999999996</v>
      </c>
      <c r="EK96" s="16">
        <v>0.70499999999999996</v>
      </c>
      <c r="EL96" s="16">
        <v>0.70499999999999996</v>
      </c>
      <c r="EM96" s="16">
        <v>0.70499999999999996</v>
      </c>
      <c r="EN96" s="16">
        <v>0.70499999999999996</v>
      </c>
      <c r="EO96" s="16">
        <v>0.70499999999999996</v>
      </c>
      <c r="EP96" s="16">
        <v>0.70499999999999996</v>
      </c>
      <c r="EQ96" s="16">
        <v>0.70499999999999996</v>
      </c>
      <c r="ER96" s="16">
        <v>0.70499999999999996</v>
      </c>
      <c r="ES96" s="16">
        <v>0.70499999999999996</v>
      </c>
      <c r="ET96" s="16">
        <v>0.70499999999999996</v>
      </c>
      <c r="EU96" s="16">
        <v>0.70499999999999996</v>
      </c>
      <c r="EV96" s="16">
        <v>0.70499999999999996</v>
      </c>
      <c r="EW96" s="16">
        <v>0.70499999999999996</v>
      </c>
      <c r="EX96" s="16">
        <v>0.70499999999999996</v>
      </c>
      <c r="EY96" s="16">
        <v>0.70499999999999996</v>
      </c>
      <c r="EZ96" s="16">
        <v>0.70499999999999996</v>
      </c>
      <c r="FA96" s="16">
        <v>0.70499999999999996</v>
      </c>
      <c r="FB96" s="16">
        <v>0.70499999999999996</v>
      </c>
      <c r="FC96" s="16">
        <v>0.70499999999999996</v>
      </c>
      <c r="FD96" s="16">
        <v>0.70499999999999996</v>
      </c>
      <c r="FE96" s="16">
        <v>0.70499999999999996</v>
      </c>
      <c r="FF96" s="16">
        <v>0.70499999999999996</v>
      </c>
      <c r="FG96" s="16">
        <v>0.70499999999999996</v>
      </c>
      <c r="FH96" s="16">
        <v>0.70499999999999996</v>
      </c>
      <c r="FI96" s="16">
        <v>0.70499999999999996</v>
      </c>
      <c r="FJ96" s="16">
        <v>0.70499999999999996</v>
      </c>
      <c r="FK96" s="16">
        <v>0.70499999999999996</v>
      </c>
      <c r="FL96" s="16">
        <v>0.70499999999999996</v>
      </c>
      <c r="FM96" s="16">
        <v>0.70499999999999996</v>
      </c>
      <c r="FN96" s="16">
        <v>0.70499999999999996</v>
      </c>
      <c r="FO96" s="16">
        <v>0.70499999999999996</v>
      </c>
      <c r="FP96" s="16">
        <v>0.70499999999999996</v>
      </c>
      <c r="FQ96" s="16">
        <v>0.70499999999999996</v>
      </c>
      <c r="FR96" s="16">
        <v>0.70499999999999996</v>
      </c>
      <c r="FS96" s="16">
        <v>0.70499999999999996</v>
      </c>
      <c r="FT96" s="16">
        <v>0.70499999999999996</v>
      </c>
      <c r="FU96" s="16">
        <v>0.70499999999999996</v>
      </c>
      <c r="FV96" s="16">
        <v>0.70499999999999996</v>
      </c>
      <c r="FW96" s="16">
        <v>0.70499999999999996</v>
      </c>
      <c r="FX96" s="16">
        <v>0.70499999999999996</v>
      </c>
      <c r="FY96" s="16">
        <v>0.70499999999999996</v>
      </c>
      <c r="FZ96" s="16">
        <v>0.70499999999999996</v>
      </c>
      <c r="GA96" s="16">
        <v>0.70499999999999996</v>
      </c>
      <c r="GB96" s="16">
        <v>0.70499999999999996</v>
      </c>
      <c r="GC96" s="16">
        <v>0.70499999999999996</v>
      </c>
      <c r="GD96" s="16">
        <v>0.70499999999999996</v>
      </c>
      <c r="GE96" s="16">
        <v>0.70499999999999996</v>
      </c>
      <c r="GF96" s="16">
        <v>0.70499999999999996</v>
      </c>
      <c r="GG96" s="16">
        <v>0.70499999999999996</v>
      </c>
      <c r="GH96" s="16">
        <v>0.70499999999999996</v>
      </c>
      <c r="GI96" s="16">
        <v>0.70499999999999996</v>
      </c>
      <c r="GJ96" s="16">
        <v>0.70499999999999996</v>
      </c>
      <c r="GK96" s="16">
        <v>0.70499999999999996</v>
      </c>
      <c r="GL96" s="16">
        <v>0.70499999999999996</v>
      </c>
      <c r="GM96" s="16">
        <v>0.70499999999999996</v>
      </c>
      <c r="GN96" s="16">
        <v>0.70499999999999996</v>
      </c>
      <c r="GO96" s="16">
        <v>0.70499999999999996</v>
      </c>
      <c r="GP96" s="16">
        <v>0.70499999999999996</v>
      </c>
      <c r="GQ96" s="16">
        <v>0.70499999999999996</v>
      </c>
    </row>
    <row r="97" spans="1:199" x14ac:dyDescent="0.2">
      <c r="A97" s="16">
        <v>96</v>
      </c>
      <c r="B97" s="16">
        <v>1</v>
      </c>
      <c r="C97" s="16">
        <v>1</v>
      </c>
      <c r="D97" s="16">
        <v>1</v>
      </c>
      <c r="E97" s="16">
        <v>1</v>
      </c>
      <c r="F97" s="16">
        <v>0.99139999999999995</v>
      </c>
      <c r="G97" s="16">
        <v>1.0821000000000001</v>
      </c>
      <c r="H97" s="16">
        <v>1.0745</v>
      </c>
      <c r="I97" s="16">
        <v>1.0288999999999999</v>
      </c>
      <c r="J97" s="16">
        <v>1.0037</v>
      </c>
      <c r="K97" s="16">
        <v>0.97919999999999996</v>
      </c>
      <c r="L97" s="16">
        <v>0.95540000000000003</v>
      </c>
      <c r="M97" s="16">
        <v>0.95099999999999996</v>
      </c>
      <c r="N97" s="16">
        <v>0.94679999999999997</v>
      </c>
      <c r="O97" s="16">
        <v>0.94269999999999998</v>
      </c>
      <c r="P97" s="16">
        <v>0.93859999999999999</v>
      </c>
      <c r="Q97" s="16">
        <v>0.9345</v>
      </c>
      <c r="R97" s="16">
        <v>0.93030000000000002</v>
      </c>
      <c r="S97" s="16">
        <v>0.92600000000000005</v>
      </c>
      <c r="T97" s="16">
        <v>0.92159999999999997</v>
      </c>
      <c r="U97" s="16">
        <v>0.91659999999999997</v>
      </c>
      <c r="V97" s="16">
        <v>0.91180000000000005</v>
      </c>
      <c r="W97" s="16">
        <v>0.90720000000000001</v>
      </c>
      <c r="X97" s="16">
        <v>0.90280000000000005</v>
      </c>
      <c r="Y97" s="16">
        <v>0.89870000000000005</v>
      </c>
      <c r="Z97" s="16">
        <v>0.89480000000000004</v>
      </c>
      <c r="AA97" s="16">
        <v>0.89119999999999999</v>
      </c>
      <c r="AB97" s="16">
        <v>0.88770000000000004</v>
      </c>
      <c r="AC97" s="16">
        <v>0.88429999999999997</v>
      </c>
      <c r="AD97" s="16">
        <v>0.88100000000000001</v>
      </c>
      <c r="AE97" s="16">
        <v>0.87780000000000002</v>
      </c>
      <c r="AF97" s="16">
        <v>0.87460000000000004</v>
      </c>
      <c r="AG97" s="16">
        <v>0.87139999999999995</v>
      </c>
      <c r="AH97" s="16">
        <v>0.86829999999999996</v>
      </c>
      <c r="AI97" s="16">
        <v>0.86519999999999997</v>
      </c>
      <c r="AJ97" s="16">
        <v>0.86219999999999997</v>
      </c>
      <c r="AK97" s="16">
        <v>0.85919999999999996</v>
      </c>
      <c r="AL97" s="16">
        <v>0.85629999999999995</v>
      </c>
      <c r="AM97" s="16">
        <v>0.85340000000000005</v>
      </c>
      <c r="AN97" s="16">
        <v>0.85060000000000002</v>
      </c>
      <c r="AO97" s="16">
        <v>0.8478</v>
      </c>
      <c r="AP97" s="16">
        <v>0.84499999999999997</v>
      </c>
      <c r="AQ97" s="16">
        <v>0.84230000000000005</v>
      </c>
      <c r="AR97" s="16">
        <v>0.83960000000000001</v>
      </c>
      <c r="AS97" s="16">
        <v>0.83689999999999998</v>
      </c>
      <c r="AT97" s="16">
        <v>0.83430000000000004</v>
      </c>
      <c r="AU97" s="16">
        <v>0.83169999999999999</v>
      </c>
      <c r="AV97" s="16">
        <v>0.82920000000000005</v>
      </c>
      <c r="AW97" s="16">
        <v>0.82669999999999999</v>
      </c>
      <c r="AX97" s="16">
        <v>0.82430000000000003</v>
      </c>
      <c r="AY97" s="16">
        <v>0.82179999999999997</v>
      </c>
      <c r="AZ97" s="16">
        <v>0.81940000000000002</v>
      </c>
      <c r="BA97" s="16">
        <v>0.81710000000000005</v>
      </c>
      <c r="BB97" s="16">
        <v>0.81479999999999997</v>
      </c>
      <c r="BC97" s="16">
        <v>0.8125</v>
      </c>
      <c r="BD97" s="16">
        <v>0.81020000000000003</v>
      </c>
      <c r="BE97" s="16">
        <v>0.80800000000000005</v>
      </c>
      <c r="BF97" s="16">
        <v>0.80579999999999996</v>
      </c>
      <c r="BG97" s="16">
        <v>0.80359999999999998</v>
      </c>
      <c r="BH97" s="16">
        <v>0.80149999999999999</v>
      </c>
      <c r="BI97" s="16">
        <v>0.7994</v>
      </c>
      <c r="BJ97" s="16">
        <v>0.7974</v>
      </c>
      <c r="BK97" s="16">
        <v>0.79530000000000001</v>
      </c>
      <c r="BL97" s="16">
        <v>0.79330000000000001</v>
      </c>
      <c r="BM97" s="16">
        <v>0.7913</v>
      </c>
      <c r="BN97" s="16">
        <v>0.78939999999999999</v>
      </c>
      <c r="BO97" s="16">
        <v>0.78749999999999998</v>
      </c>
      <c r="BP97" s="16">
        <v>0.78559999999999997</v>
      </c>
      <c r="BQ97" s="16">
        <v>0.78369999999999995</v>
      </c>
      <c r="BR97" s="16">
        <v>0.78190000000000004</v>
      </c>
      <c r="BS97" s="16">
        <v>0.78010000000000002</v>
      </c>
      <c r="BT97" s="16">
        <v>0.77829999999999999</v>
      </c>
      <c r="BU97" s="16">
        <v>0.77649999999999997</v>
      </c>
      <c r="BV97" s="16">
        <v>0.77480000000000004</v>
      </c>
      <c r="BW97" s="16">
        <v>0.77310000000000001</v>
      </c>
      <c r="BX97" s="16">
        <v>0.77139999999999997</v>
      </c>
      <c r="BY97" s="16">
        <v>0.76980000000000004</v>
      </c>
      <c r="BZ97" s="16">
        <v>0.7681</v>
      </c>
      <c r="CA97" s="16">
        <v>0.76649999999999996</v>
      </c>
      <c r="CB97" s="16">
        <v>0.76490000000000002</v>
      </c>
      <c r="CC97" s="16">
        <v>0.76339999999999997</v>
      </c>
      <c r="CD97" s="16">
        <v>0.76180000000000003</v>
      </c>
      <c r="CE97" s="16">
        <v>0.76029999999999998</v>
      </c>
      <c r="CF97" s="16">
        <v>0.75880000000000003</v>
      </c>
      <c r="CG97" s="16">
        <v>0.75739999999999996</v>
      </c>
      <c r="CH97" s="16">
        <v>0.75590000000000002</v>
      </c>
      <c r="CI97" s="16">
        <v>0.75449999999999995</v>
      </c>
      <c r="CJ97" s="16">
        <v>0.75309999999999999</v>
      </c>
      <c r="CK97" s="16">
        <v>0.75170000000000003</v>
      </c>
      <c r="CL97" s="16">
        <v>0.75029999999999997</v>
      </c>
      <c r="CM97" s="16">
        <v>0.749</v>
      </c>
      <c r="CN97" s="16">
        <v>0.74770000000000003</v>
      </c>
      <c r="CO97" s="16">
        <v>0.74639999999999995</v>
      </c>
      <c r="CP97" s="16">
        <v>0.74509999999999998</v>
      </c>
      <c r="CQ97" s="16">
        <v>0.74380000000000002</v>
      </c>
      <c r="CR97" s="16">
        <v>0.74260000000000004</v>
      </c>
      <c r="CS97" s="16">
        <v>0.74129999999999996</v>
      </c>
      <c r="CT97" s="16">
        <v>0.74009999999999998</v>
      </c>
      <c r="CU97" s="16">
        <v>0.7389</v>
      </c>
      <c r="CV97" s="16">
        <v>0.73770000000000002</v>
      </c>
      <c r="CW97" s="16">
        <v>0.73660000000000003</v>
      </c>
      <c r="CX97" s="16">
        <v>0.73540000000000005</v>
      </c>
      <c r="CY97" s="16">
        <v>0.73540000000000005</v>
      </c>
      <c r="CZ97" s="16">
        <v>0.73540000000000005</v>
      </c>
      <c r="DA97" s="16">
        <v>0.73540000000000005</v>
      </c>
      <c r="DB97" s="16">
        <v>0.73540000000000005</v>
      </c>
      <c r="DC97" s="16">
        <v>0.73540000000000005</v>
      </c>
      <c r="DD97" s="16">
        <v>0.73540000000000005</v>
      </c>
      <c r="DE97" s="16">
        <v>0.73540000000000005</v>
      </c>
      <c r="DF97" s="16">
        <v>0.73540000000000005</v>
      </c>
      <c r="DG97" s="16">
        <v>0.73540000000000005</v>
      </c>
      <c r="DH97" s="16">
        <v>0.73540000000000005</v>
      </c>
      <c r="DI97" s="16">
        <v>0.73540000000000005</v>
      </c>
      <c r="DJ97" s="16">
        <v>0.73540000000000005</v>
      </c>
      <c r="DK97" s="16">
        <v>0.73540000000000005</v>
      </c>
      <c r="DL97" s="16">
        <v>0.73540000000000005</v>
      </c>
      <c r="DM97" s="16">
        <v>0.73540000000000005</v>
      </c>
      <c r="DN97" s="16">
        <v>0.73540000000000005</v>
      </c>
      <c r="DO97" s="16">
        <v>0.73540000000000005</v>
      </c>
      <c r="DP97" s="16">
        <v>0.73540000000000005</v>
      </c>
      <c r="DQ97" s="16">
        <v>0.73540000000000005</v>
      </c>
      <c r="DR97" s="16">
        <v>0.73540000000000005</v>
      </c>
      <c r="DS97" s="16">
        <v>0.73540000000000005</v>
      </c>
      <c r="DT97" s="16">
        <v>0.73540000000000005</v>
      </c>
      <c r="DU97" s="16">
        <v>0.73540000000000005</v>
      </c>
      <c r="DV97" s="16">
        <v>0.73540000000000005</v>
      </c>
      <c r="DW97" s="16">
        <v>0.73540000000000005</v>
      </c>
      <c r="DX97" s="16">
        <v>0.73540000000000005</v>
      </c>
      <c r="DY97" s="16">
        <v>0.73540000000000005</v>
      </c>
      <c r="DZ97" s="16">
        <v>0.73540000000000005</v>
      </c>
      <c r="EA97" s="16">
        <v>0.73540000000000005</v>
      </c>
      <c r="EB97" s="16">
        <v>0.73540000000000005</v>
      </c>
      <c r="EC97" s="16">
        <v>0.73540000000000005</v>
      </c>
      <c r="ED97" s="16">
        <v>0.73540000000000005</v>
      </c>
      <c r="EE97" s="16">
        <v>0.73540000000000005</v>
      </c>
      <c r="EF97" s="16">
        <v>0.73540000000000005</v>
      </c>
      <c r="EG97" s="16">
        <v>0.73540000000000005</v>
      </c>
      <c r="EH97" s="16">
        <v>0.73540000000000005</v>
      </c>
      <c r="EI97" s="16">
        <v>0.73540000000000005</v>
      </c>
      <c r="EJ97" s="16">
        <v>0.73540000000000005</v>
      </c>
      <c r="EK97" s="16">
        <v>0.73540000000000005</v>
      </c>
      <c r="EL97" s="16">
        <v>0.73540000000000005</v>
      </c>
      <c r="EM97" s="16">
        <v>0.73540000000000005</v>
      </c>
      <c r="EN97" s="16">
        <v>0.73540000000000005</v>
      </c>
      <c r="EO97" s="16">
        <v>0.73540000000000005</v>
      </c>
      <c r="EP97" s="16">
        <v>0.73540000000000005</v>
      </c>
      <c r="EQ97" s="16">
        <v>0.73540000000000005</v>
      </c>
      <c r="ER97" s="16">
        <v>0.73540000000000005</v>
      </c>
      <c r="ES97" s="16">
        <v>0.73540000000000005</v>
      </c>
      <c r="ET97" s="16">
        <v>0.73540000000000005</v>
      </c>
      <c r="EU97" s="16">
        <v>0.73540000000000005</v>
      </c>
      <c r="EV97" s="16">
        <v>0.73540000000000005</v>
      </c>
      <c r="EW97" s="16">
        <v>0.73540000000000005</v>
      </c>
      <c r="EX97" s="16">
        <v>0.73540000000000005</v>
      </c>
      <c r="EY97" s="16">
        <v>0.73540000000000005</v>
      </c>
      <c r="EZ97" s="16">
        <v>0.73540000000000005</v>
      </c>
      <c r="FA97" s="16">
        <v>0.73540000000000005</v>
      </c>
      <c r="FB97" s="16">
        <v>0.73540000000000005</v>
      </c>
      <c r="FC97" s="16">
        <v>0.73540000000000005</v>
      </c>
      <c r="FD97" s="16">
        <v>0.73540000000000005</v>
      </c>
      <c r="FE97" s="16">
        <v>0.73540000000000005</v>
      </c>
      <c r="FF97" s="16">
        <v>0.73540000000000005</v>
      </c>
      <c r="FG97" s="16">
        <v>0.73540000000000005</v>
      </c>
      <c r="FH97" s="16">
        <v>0.73540000000000005</v>
      </c>
      <c r="FI97" s="16">
        <v>0.73540000000000005</v>
      </c>
      <c r="FJ97" s="16">
        <v>0.73540000000000005</v>
      </c>
      <c r="FK97" s="16">
        <v>0.73540000000000005</v>
      </c>
      <c r="FL97" s="16">
        <v>0.73540000000000005</v>
      </c>
      <c r="FM97" s="16">
        <v>0.73540000000000005</v>
      </c>
      <c r="FN97" s="16">
        <v>0.73540000000000005</v>
      </c>
      <c r="FO97" s="16">
        <v>0.73540000000000005</v>
      </c>
      <c r="FP97" s="16">
        <v>0.73540000000000005</v>
      </c>
      <c r="FQ97" s="16">
        <v>0.73540000000000005</v>
      </c>
      <c r="FR97" s="16">
        <v>0.73540000000000005</v>
      </c>
      <c r="FS97" s="16">
        <v>0.73540000000000005</v>
      </c>
      <c r="FT97" s="16">
        <v>0.73540000000000005</v>
      </c>
      <c r="FU97" s="16">
        <v>0.73540000000000005</v>
      </c>
      <c r="FV97" s="16">
        <v>0.73540000000000005</v>
      </c>
      <c r="FW97" s="16">
        <v>0.73540000000000005</v>
      </c>
      <c r="FX97" s="16">
        <v>0.73540000000000005</v>
      </c>
      <c r="FY97" s="16">
        <v>0.73540000000000005</v>
      </c>
      <c r="FZ97" s="16">
        <v>0.73540000000000005</v>
      </c>
      <c r="GA97" s="16">
        <v>0.73540000000000005</v>
      </c>
      <c r="GB97" s="16">
        <v>0.73540000000000005</v>
      </c>
      <c r="GC97" s="16">
        <v>0.73540000000000005</v>
      </c>
      <c r="GD97" s="16">
        <v>0.73540000000000005</v>
      </c>
      <c r="GE97" s="16">
        <v>0.73540000000000005</v>
      </c>
      <c r="GF97" s="16">
        <v>0.73540000000000005</v>
      </c>
      <c r="GG97" s="16">
        <v>0.73540000000000005</v>
      </c>
      <c r="GH97" s="16">
        <v>0.73540000000000005</v>
      </c>
      <c r="GI97" s="16">
        <v>0.73540000000000005</v>
      </c>
      <c r="GJ97" s="16">
        <v>0.73540000000000005</v>
      </c>
      <c r="GK97" s="16">
        <v>0.73540000000000005</v>
      </c>
      <c r="GL97" s="16">
        <v>0.73540000000000005</v>
      </c>
      <c r="GM97" s="16">
        <v>0.73540000000000005</v>
      </c>
      <c r="GN97" s="16">
        <v>0.73540000000000005</v>
      </c>
      <c r="GO97" s="16">
        <v>0.73540000000000005</v>
      </c>
      <c r="GP97" s="16">
        <v>0.73540000000000005</v>
      </c>
      <c r="GQ97" s="16">
        <v>0.73540000000000005</v>
      </c>
    </row>
    <row r="98" spans="1:199" x14ac:dyDescent="0.2">
      <c r="A98" s="16">
        <v>97</v>
      </c>
      <c r="B98" s="16">
        <v>1</v>
      </c>
      <c r="C98" s="16">
        <v>1</v>
      </c>
      <c r="D98" s="16">
        <v>1</v>
      </c>
      <c r="E98" s="16">
        <v>1</v>
      </c>
      <c r="F98" s="16">
        <v>0.99239999999999995</v>
      </c>
      <c r="G98" s="16">
        <v>1.0842000000000001</v>
      </c>
      <c r="H98" s="16">
        <v>1.0773999999999999</v>
      </c>
      <c r="I98" s="16">
        <v>1.0324</v>
      </c>
      <c r="J98" s="16">
        <v>1.0078</v>
      </c>
      <c r="K98" s="16">
        <v>0.9839</v>
      </c>
      <c r="L98" s="16">
        <v>0.96040000000000003</v>
      </c>
      <c r="M98" s="16">
        <v>0.95660000000000001</v>
      </c>
      <c r="N98" s="16">
        <v>0.95289999999999997</v>
      </c>
      <c r="O98" s="16">
        <v>0.94920000000000004</v>
      </c>
      <c r="P98" s="16">
        <v>0.9456</v>
      </c>
      <c r="Q98" s="16">
        <v>0.94189999999999996</v>
      </c>
      <c r="R98" s="16">
        <v>0.93830000000000002</v>
      </c>
      <c r="S98" s="16">
        <v>0.9345</v>
      </c>
      <c r="T98" s="16">
        <v>0.93059999999999998</v>
      </c>
      <c r="U98" s="16">
        <v>0.92620000000000002</v>
      </c>
      <c r="V98" s="16">
        <v>0.92190000000000005</v>
      </c>
      <c r="W98" s="16">
        <v>0.91779999999999995</v>
      </c>
      <c r="X98" s="16">
        <v>0.91390000000000005</v>
      </c>
      <c r="Y98" s="16">
        <v>0.9103</v>
      </c>
      <c r="Z98" s="16">
        <v>0.90690000000000004</v>
      </c>
      <c r="AA98" s="16">
        <v>0.90359999999999996</v>
      </c>
      <c r="AB98" s="16">
        <v>0.90049999999999997</v>
      </c>
      <c r="AC98" s="16">
        <v>0.89749999999999996</v>
      </c>
      <c r="AD98" s="16">
        <v>0.89459999999999995</v>
      </c>
      <c r="AE98" s="16">
        <v>0.89170000000000005</v>
      </c>
      <c r="AF98" s="16">
        <v>0.88890000000000002</v>
      </c>
      <c r="AG98" s="16">
        <v>0.8861</v>
      </c>
      <c r="AH98" s="16">
        <v>0.88329999999999997</v>
      </c>
      <c r="AI98" s="16">
        <v>0.88060000000000005</v>
      </c>
      <c r="AJ98" s="16">
        <v>0.878</v>
      </c>
      <c r="AK98" s="16">
        <v>0.87529999999999997</v>
      </c>
      <c r="AL98" s="16">
        <v>0.87270000000000003</v>
      </c>
      <c r="AM98" s="16">
        <v>0.87019999999999997</v>
      </c>
      <c r="AN98" s="16">
        <v>0.86760000000000004</v>
      </c>
      <c r="AO98" s="16">
        <v>0.86509999999999998</v>
      </c>
      <c r="AP98" s="16">
        <v>0.86270000000000002</v>
      </c>
      <c r="AQ98" s="16">
        <v>0.86029999999999995</v>
      </c>
      <c r="AR98" s="16">
        <v>0.8579</v>
      </c>
      <c r="AS98" s="16">
        <v>0.85560000000000003</v>
      </c>
      <c r="AT98" s="16">
        <v>0.85319999999999996</v>
      </c>
      <c r="AU98" s="16">
        <v>0.85099999999999998</v>
      </c>
      <c r="AV98" s="16">
        <v>0.84870000000000001</v>
      </c>
      <c r="AW98" s="16">
        <v>0.84650000000000003</v>
      </c>
      <c r="AX98" s="16">
        <v>0.84430000000000005</v>
      </c>
      <c r="AY98" s="16">
        <v>0.84219999999999995</v>
      </c>
      <c r="AZ98" s="16">
        <v>0.84</v>
      </c>
      <c r="BA98" s="16">
        <v>0.83799999999999997</v>
      </c>
      <c r="BB98" s="16">
        <v>0.83589999999999998</v>
      </c>
      <c r="BC98" s="16">
        <v>0.83389999999999997</v>
      </c>
      <c r="BD98" s="16">
        <v>0.83189999999999997</v>
      </c>
      <c r="BE98" s="16">
        <v>0.82989999999999997</v>
      </c>
      <c r="BF98" s="16">
        <v>0.82799999999999996</v>
      </c>
      <c r="BG98" s="16">
        <v>0.82609999999999995</v>
      </c>
      <c r="BH98" s="16">
        <v>0.82420000000000004</v>
      </c>
      <c r="BI98" s="16">
        <v>0.82230000000000003</v>
      </c>
      <c r="BJ98" s="16">
        <v>0.82050000000000001</v>
      </c>
      <c r="BK98" s="16">
        <v>0.81869999999999998</v>
      </c>
      <c r="BL98" s="16">
        <v>0.81689999999999996</v>
      </c>
      <c r="BM98" s="16">
        <v>0.81520000000000004</v>
      </c>
      <c r="BN98" s="16">
        <v>0.81340000000000001</v>
      </c>
      <c r="BO98" s="16">
        <v>0.81169999999999998</v>
      </c>
      <c r="BP98" s="16">
        <v>0.81010000000000004</v>
      </c>
      <c r="BQ98" s="16">
        <v>0.80840000000000001</v>
      </c>
      <c r="BR98" s="16">
        <v>0.80679999999999996</v>
      </c>
      <c r="BS98" s="16">
        <v>0.80520000000000003</v>
      </c>
      <c r="BT98" s="16">
        <v>0.80359999999999998</v>
      </c>
      <c r="BU98" s="16">
        <v>0.80200000000000005</v>
      </c>
      <c r="BV98" s="16">
        <v>0.80049999999999999</v>
      </c>
      <c r="BW98" s="16">
        <v>0.79900000000000004</v>
      </c>
      <c r="BX98" s="16">
        <v>0.79749999999999999</v>
      </c>
      <c r="BY98" s="16">
        <v>0.79600000000000004</v>
      </c>
      <c r="BZ98" s="16">
        <v>0.79459999999999997</v>
      </c>
      <c r="CA98" s="16">
        <v>0.79320000000000002</v>
      </c>
      <c r="CB98" s="16">
        <v>0.79179999999999995</v>
      </c>
      <c r="CC98" s="16">
        <v>0.79039999999999999</v>
      </c>
      <c r="CD98" s="16">
        <v>0.78900000000000003</v>
      </c>
      <c r="CE98" s="16">
        <v>0.78769999999999996</v>
      </c>
      <c r="CF98" s="16">
        <v>0.78639999999999999</v>
      </c>
      <c r="CG98" s="16">
        <v>0.78510000000000002</v>
      </c>
      <c r="CH98" s="16">
        <v>0.78380000000000005</v>
      </c>
      <c r="CI98" s="16">
        <v>0.78249999999999997</v>
      </c>
      <c r="CJ98" s="16">
        <v>0.78129999999999999</v>
      </c>
      <c r="CK98" s="16">
        <v>0.78</v>
      </c>
      <c r="CL98" s="16">
        <v>0.77880000000000005</v>
      </c>
      <c r="CM98" s="16">
        <v>0.77759999999999996</v>
      </c>
      <c r="CN98" s="16">
        <v>0.77649999999999997</v>
      </c>
      <c r="CO98" s="16">
        <v>0.77529999999999999</v>
      </c>
      <c r="CP98" s="16">
        <v>0.7742</v>
      </c>
      <c r="CQ98" s="16">
        <v>0.77310000000000001</v>
      </c>
      <c r="CR98" s="16">
        <v>0.77190000000000003</v>
      </c>
      <c r="CS98" s="16">
        <v>0.77090000000000003</v>
      </c>
      <c r="CT98" s="16">
        <v>0.76980000000000004</v>
      </c>
      <c r="CU98" s="16">
        <v>0.76870000000000005</v>
      </c>
      <c r="CV98" s="16">
        <v>0.76770000000000005</v>
      </c>
      <c r="CW98" s="16">
        <v>0.76670000000000005</v>
      </c>
      <c r="CX98" s="16">
        <v>0.76559999999999995</v>
      </c>
      <c r="CY98" s="16">
        <v>0.76559999999999995</v>
      </c>
      <c r="CZ98" s="16">
        <v>0.76559999999999995</v>
      </c>
      <c r="DA98" s="16">
        <v>0.76559999999999995</v>
      </c>
      <c r="DB98" s="16">
        <v>0.76559999999999995</v>
      </c>
      <c r="DC98" s="16">
        <v>0.76559999999999995</v>
      </c>
      <c r="DD98" s="16">
        <v>0.76559999999999995</v>
      </c>
      <c r="DE98" s="16">
        <v>0.76559999999999995</v>
      </c>
      <c r="DF98" s="16">
        <v>0.76559999999999995</v>
      </c>
      <c r="DG98" s="16">
        <v>0.76559999999999995</v>
      </c>
      <c r="DH98" s="16">
        <v>0.76559999999999995</v>
      </c>
      <c r="DI98" s="16">
        <v>0.76559999999999995</v>
      </c>
      <c r="DJ98" s="16">
        <v>0.76559999999999995</v>
      </c>
      <c r="DK98" s="16">
        <v>0.76559999999999995</v>
      </c>
      <c r="DL98" s="16">
        <v>0.76559999999999995</v>
      </c>
      <c r="DM98" s="16">
        <v>0.76559999999999995</v>
      </c>
      <c r="DN98" s="16">
        <v>0.76559999999999995</v>
      </c>
      <c r="DO98" s="16">
        <v>0.76559999999999995</v>
      </c>
      <c r="DP98" s="16">
        <v>0.76559999999999995</v>
      </c>
      <c r="DQ98" s="16">
        <v>0.76559999999999995</v>
      </c>
      <c r="DR98" s="16">
        <v>0.76559999999999995</v>
      </c>
      <c r="DS98" s="16">
        <v>0.76559999999999995</v>
      </c>
      <c r="DT98" s="16">
        <v>0.76559999999999995</v>
      </c>
      <c r="DU98" s="16">
        <v>0.76559999999999995</v>
      </c>
      <c r="DV98" s="16">
        <v>0.76559999999999995</v>
      </c>
      <c r="DW98" s="16">
        <v>0.76559999999999995</v>
      </c>
      <c r="DX98" s="16">
        <v>0.76559999999999995</v>
      </c>
      <c r="DY98" s="16">
        <v>0.76559999999999995</v>
      </c>
      <c r="DZ98" s="16">
        <v>0.76559999999999995</v>
      </c>
      <c r="EA98" s="16">
        <v>0.76559999999999995</v>
      </c>
      <c r="EB98" s="16">
        <v>0.76559999999999995</v>
      </c>
      <c r="EC98" s="16">
        <v>0.76559999999999995</v>
      </c>
      <c r="ED98" s="16">
        <v>0.76559999999999995</v>
      </c>
      <c r="EE98" s="16">
        <v>0.76559999999999995</v>
      </c>
      <c r="EF98" s="16">
        <v>0.76559999999999995</v>
      </c>
      <c r="EG98" s="16">
        <v>0.76559999999999995</v>
      </c>
      <c r="EH98" s="16">
        <v>0.76559999999999995</v>
      </c>
      <c r="EI98" s="16">
        <v>0.76559999999999995</v>
      </c>
      <c r="EJ98" s="16">
        <v>0.76559999999999995</v>
      </c>
      <c r="EK98" s="16">
        <v>0.76559999999999995</v>
      </c>
      <c r="EL98" s="16">
        <v>0.76559999999999995</v>
      </c>
      <c r="EM98" s="16">
        <v>0.76559999999999995</v>
      </c>
      <c r="EN98" s="16">
        <v>0.76559999999999995</v>
      </c>
      <c r="EO98" s="16">
        <v>0.76559999999999995</v>
      </c>
      <c r="EP98" s="16">
        <v>0.76559999999999995</v>
      </c>
      <c r="EQ98" s="16">
        <v>0.76559999999999995</v>
      </c>
      <c r="ER98" s="16">
        <v>0.76559999999999995</v>
      </c>
      <c r="ES98" s="16">
        <v>0.76559999999999995</v>
      </c>
      <c r="ET98" s="16">
        <v>0.76559999999999995</v>
      </c>
      <c r="EU98" s="16">
        <v>0.76559999999999995</v>
      </c>
      <c r="EV98" s="16">
        <v>0.76559999999999995</v>
      </c>
      <c r="EW98" s="16">
        <v>0.76559999999999995</v>
      </c>
      <c r="EX98" s="16">
        <v>0.76559999999999995</v>
      </c>
      <c r="EY98" s="16">
        <v>0.76559999999999995</v>
      </c>
      <c r="EZ98" s="16">
        <v>0.76559999999999995</v>
      </c>
      <c r="FA98" s="16">
        <v>0.76559999999999995</v>
      </c>
      <c r="FB98" s="16">
        <v>0.76559999999999995</v>
      </c>
      <c r="FC98" s="16">
        <v>0.76559999999999995</v>
      </c>
      <c r="FD98" s="16">
        <v>0.76559999999999995</v>
      </c>
      <c r="FE98" s="16">
        <v>0.76559999999999995</v>
      </c>
      <c r="FF98" s="16">
        <v>0.76559999999999995</v>
      </c>
      <c r="FG98" s="16">
        <v>0.76559999999999995</v>
      </c>
      <c r="FH98" s="16">
        <v>0.76559999999999995</v>
      </c>
      <c r="FI98" s="16">
        <v>0.76559999999999995</v>
      </c>
      <c r="FJ98" s="16">
        <v>0.76559999999999995</v>
      </c>
      <c r="FK98" s="16">
        <v>0.76559999999999995</v>
      </c>
      <c r="FL98" s="16">
        <v>0.76559999999999995</v>
      </c>
      <c r="FM98" s="16">
        <v>0.76559999999999995</v>
      </c>
      <c r="FN98" s="16">
        <v>0.76559999999999995</v>
      </c>
      <c r="FO98" s="16">
        <v>0.76559999999999995</v>
      </c>
      <c r="FP98" s="16">
        <v>0.76559999999999995</v>
      </c>
      <c r="FQ98" s="16">
        <v>0.76559999999999995</v>
      </c>
      <c r="FR98" s="16">
        <v>0.76559999999999995</v>
      </c>
      <c r="FS98" s="16">
        <v>0.76559999999999995</v>
      </c>
      <c r="FT98" s="16">
        <v>0.76559999999999995</v>
      </c>
      <c r="FU98" s="16">
        <v>0.76559999999999995</v>
      </c>
      <c r="FV98" s="16">
        <v>0.76559999999999995</v>
      </c>
      <c r="FW98" s="16">
        <v>0.76559999999999995</v>
      </c>
      <c r="FX98" s="16">
        <v>0.76559999999999995</v>
      </c>
      <c r="FY98" s="16">
        <v>0.76559999999999995</v>
      </c>
      <c r="FZ98" s="16">
        <v>0.76559999999999995</v>
      </c>
      <c r="GA98" s="16">
        <v>0.76559999999999995</v>
      </c>
      <c r="GB98" s="16">
        <v>0.76559999999999995</v>
      </c>
      <c r="GC98" s="16">
        <v>0.76559999999999995</v>
      </c>
      <c r="GD98" s="16">
        <v>0.76559999999999995</v>
      </c>
      <c r="GE98" s="16">
        <v>0.76559999999999995</v>
      </c>
      <c r="GF98" s="16">
        <v>0.76559999999999995</v>
      </c>
      <c r="GG98" s="16">
        <v>0.76559999999999995</v>
      </c>
      <c r="GH98" s="16">
        <v>0.76559999999999995</v>
      </c>
      <c r="GI98" s="16">
        <v>0.76559999999999995</v>
      </c>
      <c r="GJ98" s="16">
        <v>0.76559999999999995</v>
      </c>
      <c r="GK98" s="16">
        <v>0.76559999999999995</v>
      </c>
      <c r="GL98" s="16">
        <v>0.76559999999999995</v>
      </c>
      <c r="GM98" s="16">
        <v>0.76559999999999995</v>
      </c>
      <c r="GN98" s="16">
        <v>0.76559999999999995</v>
      </c>
      <c r="GO98" s="16">
        <v>0.76559999999999995</v>
      </c>
      <c r="GP98" s="16">
        <v>0.76559999999999995</v>
      </c>
      <c r="GQ98" s="16">
        <v>0.76559999999999995</v>
      </c>
    </row>
    <row r="99" spans="1:199" x14ac:dyDescent="0.2">
      <c r="A99" s="16">
        <v>98</v>
      </c>
      <c r="B99" s="16">
        <v>1</v>
      </c>
      <c r="C99" s="16">
        <v>1</v>
      </c>
      <c r="D99" s="16">
        <v>1</v>
      </c>
      <c r="E99" s="16">
        <v>1</v>
      </c>
      <c r="F99" s="16">
        <v>0.99339999999999995</v>
      </c>
      <c r="G99" s="16">
        <v>1.0862000000000001</v>
      </c>
      <c r="H99" s="16">
        <v>1.0803</v>
      </c>
      <c r="I99" s="16">
        <v>1.036</v>
      </c>
      <c r="J99" s="16">
        <v>1.0119</v>
      </c>
      <c r="K99" s="16">
        <v>0.98850000000000005</v>
      </c>
      <c r="L99" s="16">
        <v>0.96550000000000002</v>
      </c>
      <c r="M99" s="16">
        <v>0.96209999999999996</v>
      </c>
      <c r="N99" s="16">
        <v>0.95889999999999997</v>
      </c>
      <c r="O99" s="16">
        <v>0.95569999999999999</v>
      </c>
      <c r="P99" s="16">
        <v>0.95250000000000001</v>
      </c>
      <c r="Q99" s="16">
        <v>0.94940000000000002</v>
      </c>
      <c r="R99" s="16">
        <v>0.94620000000000004</v>
      </c>
      <c r="S99" s="16">
        <v>0.94289999999999996</v>
      </c>
      <c r="T99" s="16">
        <v>0.9395</v>
      </c>
      <c r="U99" s="16">
        <v>0.93559999999999999</v>
      </c>
      <c r="V99" s="16">
        <v>0.93189999999999995</v>
      </c>
      <c r="W99" s="16">
        <v>0.92830000000000001</v>
      </c>
      <c r="X99" s="16">
        <v>0.92500000000000004</v>
      </c>
      <c r="Y99" s="16">
        <v>0.92179999999999995</v>
      </c>
      <c r="Z99" s="16">
        <v>0.91879999999999995</v>
      </c>
      <c r="AA99" s="16">
        <v>0.91590000000000005</v>
      </c>
      <c r="AB99" s="16">
        <v>0.91320000000000001</v>
      </c>
      <c r="AC99" s="16">
        <v>0.91059999999999997</v>
      </c>
      <c r="AD99" s="16">
        <v>0.90810000000000002</v>
      </c>
      <c r="AE99" s="16">
        <v>0.90559999999999996</v>
      </c>
      <c r="AF99" s="16">
        <v>0.90310000000000001</v>
      </c>
      <c r="AG99" s="16">
        <v>0.90069999999999995</v>
      </c>
      <c r="AH99" s="16">
        <v>0.89829999999999999</v>
      </c>
      <c r="AI99" s="16">
        <v>0.89590000000000003</v>
      </c>
      <c r="AJ99" s="16">
        <v>0.89359999999999995</v>
      </c>
      <c r="AK99" s="16">
        <v>0.89129999999999998</v>
      </c>
      <c r="AL99" s="16">
        <v>0.88900000000000001</v>
      </c>
      <c r="AM99" s="16">
        <v>0.88680000000000003</v>
      </c>
      <c r="AN99" s="16">
        <v>0.88460000000000005</v>
      </c>
      <c r="AO99" s="16">
        <v>0.88239999999999996</v>
      </c>
      <c r="AP99" s="16">
        <v>0.88029999999999997</v>
      </c>
      <c r="AQ99" s="16">
        <v>0.87819999999999998</v>
      </c>
      <c r="AR99" s="16">
        <v>0.87609999999999999</v>
      </c>
      <c r="AS99" s="16">
        <v>0.874</v>
      </c>
      <c r="AT99" s="16">
        <v>0.872</v>
      </c>
      <c r="AU99" s="16">
        <v>0.87</v>
      </c>
      <c r="AV99" s="16">
        <v>0.86809999999999998</v>
      </c>
      <c r="AW99" s="16">
        <v>0.86609999999999998</v>
      </c>
      <c r="AX99" s="16">
        <v>0.86419999999999997</v>
      </c>
      <c r="AY99" s="16">
        <v>0.86240000000000006</v>
      </c>
      <c r="AZ99" s="16">
        <v>0.86050000000000004</v>
      </c>
      <c r="BA99" s="16">
        <v>0.85870000000000002</v>
      </c>
      <c r="BB99" s="16">
        <v>0.8569</v>
      </c>
      <c r="BC99" s="16">
        <v>0.85509999999999997</v>
      </c>
      <c r="BD99" s="16">
        <v>0.85340000000000005</v>
      </c>
      <c r="BE99" s="16">
        <v>0.85170000000000001</v>
      </c>
      <c r="BF99" s="16">
        <v>0.85</v>
      </c>
      <c r="BG99" s="16">
        <v>0.84830000000000005</v>
      </c>
      <c r="BH99" s="16">
        <v>0.84670000000000001</v>
      </c>
      <c r="BI99" s="16">
        <v>0.84509999999999996</v>
      </c>
      <c r="BJ99" s="16">
        <v>0.84350000000000003</v>
      </c>
      <c r="BK99" s="16">
        <v>0.84189999999999998</v>
      </c>
      <c r="BL99" s="16">
        <v>0.84030000000000005</v>
      </c>
      <c r="BM99" s="16">
        <v>0.83879999999999999</v>
      </c>
      <c r="BN99" s="16">
        <v>0.83730000000000004</v>
      </c>
      <c r="BO99" s="16">
        <v>0.83579999999999999</v>
      </c>
      <c r="BP99" s="16">
        <v>0.83440000000000003</v>
      </c>
      <c r="BQ99" s="16">
        <v>0.83289999999999997</v>
      </c>
      <c r="BR99" s="16">
        <v>0.83150000000000002</v>
      </c>
      <c r="BS99" s="16">
        <v>0.83009999999999995</v>
      </c>
      <c r="BT99" s="16">
        <v>0.82869999999999999</v>
      </c>
      <c r="BU99" s="16">
        <v>0.82740000000000002</v>
      </c>
      <c r="BV99" s="16">
        <v>0.82599999999999996</v>
      </c>
      <c r="BW99" s="16">
        <v>0.82469999999999999</v>
      </c>
      <c r="BX99" s="16">
        <v>0.82340000000000002</v>
      </c>
      <c r="BY99" s="16">
        <v>0.82220000000000004</v>
      </c>
      <c r="BZ99" s="16">
        <v>0.82089999999999996</v>
      </c>
      <c r="CA99" s="16">
        <v>0.81969999999999998</v>
      </c>
      <c r="CB99" s="16">
        <v>0.81840000000000002</v>
      </c>
      <c r="CC99" s="16">
        <v>0.81720000000000004</v>
      </c>
      <c r="CD99" s="16">
        <v>0.81599999999999995</v>
      </c>
      <c r="CE99" s="16">
        <v>0.81489999999999996</v>
      </c>
      <c r="CF99" s="16">
        <v>0.81369999999999998</v>
      </c>
      <c r="CG99" s="16">
        <v>0.81259999999999999</v>
      </c>
      <c r="CH99" s="16">
        <v>0.8115</v>
      </c>
      <c r="CI99" s="16">
        <v>0.81040000000000001</v>
      </c>
      <c r="CJ99" s="16">
        <v>0.80930000000000002</v>
      </c>
      <c r="CK99" s="16">
        <v>0.80820000000000003</v>
      </c>
      <c r="CL99" s="16">
        <v>0.80710000000000004</v>
      </c>
      <c r="CM99" s="16">
        <v>0.80610000000000004</v>
      </c>
      <c r="CN99" s="16">
        <v>0.80510000000000004</v>
      </c>
      <c r="CO99" s="16">
        <v>0.80410000000000004</v>
      </c>
      <c r="CP99" s="16">
        <v>0.80310000000000004</v>
      </c>
      <c r="CQ99" s="16">
        <v>0.80210000000000004</v>
      </c>
      <c r="CR99" s="16">
        <v>0.80110000000000003</v>
      </c>
      <c r="CS99" s="16">
        <v>0.80020000000000002</v>
      </c>
      <c r="CT99" s="16">
        <v>0.79930000000000001</v>
      </c>
      <c r="CU99" s="16">
        <v>0.79830000000000001</v>
      </c>
      <c r="CV99" s="16">
        <v>0.7974</v>
      </c>
      <c r="CW99" s="16">
        <v>0.79649999999999999</v>
      </c>
      <c r="CX99" s="16">
        <v>0.79559999999999997</v>
      </c>
      <c r="CY99" s="16">
        <v>0.79559999999999997</v>
      </c>
      <c r="CZ99" s="16">
        <v>0.79559999999999997</v>
      </c>
      <c r="DA99" s="16">
        <v>0.79559999999999997</v>
      </c>
      <c r="DB99" s="16">
        <v>0.79559999999999997</v>
      </c>
      <c r="DC99" s="16">
        <v>0.79559999999999997</v>
      </c>
      <c r="DD99" s="16">
        <v>0.79559999999999997</v>
      </c>
      <c r="DE99" s="16">
        <v>0.79559999999999997</v>
      </c>
      <c r="DF99" s="16">
        <v>0.79559999999999997</v>
      </c>
      <c r="DG99" s="16">
        <v>0.79559999999999997</v>
      </c>
      <c r="DH99" s="16">
        <v>0.79559999999999997</v>
      </c>
      <c r="DI99" s="16">
        <v>0.79559999999999997</v>
      </c>
      <c r="DJ99" s="16">
        <v>0.79559999999999997</v>
      </c>
      <c r="DK99" s="16">
        <v>0.79559999999999997</v>
      </c>
      <c r="DL99" s="16">
        <v>0.79559999999999997</v>
      </c>
      <c r="DM99" s="16">
        <v>0.79559999999999997</v>
      </c>
      <c r="DN99" s="16">
        <v>0.79559999999999997</v>
      </c>
      <c r="DO99" s="16">
        <v>0.79559999999999997</v>
      </c>
      <c r="DP99" s="16">
        <v>0.79559999999999997</v>
      </c>
      <c r="DQ99" s="16">
        <v>0.79559999999999997</v>
      </c>
      <c r="DR99" s="16">
        <v>0.79559999999999997</v>
      </c>
      <c r="DS99" s="16">
        <v>0.79559999999999997</v>
      </c>
      <c r="DT99" s="16">
        <v>0.79559999999999997</v>
      </c>
      <c r="DU99" s="16">
        <v>0.79559999999999997</v>
      </c>
      <c r="DV99" s="16">
        <v>0.79559999999999997</v>
      </c>
      <c r="DW99" s="16">
        <v>0.79559999999999997</v>
      </c>
      <c r="DX99" s="16">
        <v>0.79559999999999997</v>
      </c>
      <c r="DY99" s="16">
        <v>0.79559999999999997</v>
      </c>
      <c r="DZ99" s="16">
        <v>0.79559999999999997</v>
      </c>
      <c r="EA99" s="16">
        <v>0.79559999999999997</v>
      </c>
      <c r="EB99" s="16">
        <v>0.79559999999999997</v>
      </c>
      <c r="EC99" s="16">
        <v>0.79559999999999997</v>
      </c>
      <c r="ED99" s="16">
        <v>0.79559999999999997</v>
      </c>
      <c r="EE99" s="16">
        <v>0.79559999999999997</v>
      </c>
      <c r="EF99" s="16">
        <v>0.79559999999999997</v>
      </c>
      <c r="EG99" s="16">
        <v>0.79559999999999997</v>
      </c>
      <c r="EH99" s="16">
        <v>0.79559999999999997</v>
      </c>
      <c r="EI99" s="16">
        <v>0.79559999999999997</v>
      </c>
      <c r="EJ99" s="16">
        <v>0.79559999999999997</v>
      </c>
      <c r="EK99" s="16">
        <v>0.79559999999999997</v>
      </c>
      <c r="EL99" s="16">
        <v>0.79559999999999997</v>
      </c>
      <c r="EM99" s="16">
        <v>0.79559999999999997</v>
      </c>
      <c r="EN99" s="16">
        <v>0.79559999999999997</v>
      </c>
      <c r="EO99" s="16">
        <v>0.79559999999999997</v>
      </c>
      <c r="EP99" s="16">
        <v>0.79559999999999997</v>
      </c>
      <c r="EQ99" s="16">
        <v>0.79559999999999997</v>
      </c>
      <c r="ER99" s="16">
        <v>0.79559999999999997</v>
      </c>
      <c r="ES99" s="16">
        <v>0.79559999999999997</v>
      </c>
      <c r="ET99" s="16">
        <v>0.79559999999999997</v>
      </c>
      <c r="EU99" s="16">
        <v>0.79559999999999997</v>
      </c>
      <c r="EV99" s="16">
        <v>0.79559999999999997</v>
      </c>
      <c r="EW99" s="16">
        <v>0.79559999999999997</v>
      </c>
      <c r="EX99" s="16">
        <v>0.79559999999999997</v>
      </c>
      <c r="EY99" s="16">
        <v>0.79559999999999997</v>
      </c>
      <c r="EZ99" s="16">
        <v>0.79559999999999997</v>
      </c>
      <c r="FA99" s="16">
        <v>0.79559999999999997</v>
      </c>
      <c r="FB99" s="16">
        <v>0.79559999999999997</v>
      </c>
      <c r="FC99" s="16">
        <v>0.79559999999999997</v>
      </c>
      <c r="FD99" s="16">
        <v>0.79559999999999997</v>
      </c>
      <c r="FE99" s="16">
        <v>0.79559999999999997</v>
      </c>
      <c r="FF99" s="16">
        <v>0.79559999999999997</v>
      </c>
      <c r="FG99" s="16">
        <v>0.79559999999999997</v>
      </c>
      <c r="FH99" s="16">
        <v>0.79559999999999997</v>
      </c>
      <c r="FI99" s="16">
        <v>0.79559999999999997</v>
      </c>
      <c r="FJ99" s="16">
        <v>0.79559999999999997</v>
      </c>
      <c r="FK99" s="16">
        <v>0.79559999999999997</v>
      </c>
      <c r="FL99" s="16">
        <v>0.79559999999999997</v>
      </c>
      <c r="FM99" s="16">
        <v>0.79559999999999997</v>
      </c>
      <c r="FN99" s="16">
        <v>0.79559999999999997</v>
      </c>
      <c r="FO99" s="16">
        <v>0.79559999999999997</v>
      </c>
      <c r="FP99" s="16">
        <v>0.79559999999999997</v>
      </c>
      <c r="FQ99" s="16">
        <v>0.79559999999999997</v>
      </c>
      <c r="FR99" s="16">
        <v>0.79559999999999997</v>
      </c>
      <c r="FS99" s="16">
        <v>0.79559999999999997</v>
      </c>
      <c r="FT99" s="16">
        <v>0.79559999999999997</v>
      </c>
      <c r="FU99" s="16">
        <v>0.79559999999999997</v>
      </c>
      <c r="FV99" s="16">
        <v>0.79559999999999997</v>
      </c>
      <c r="FW99" s="16">
        <v>0.79559999999999997</v>
      </c>
      <c r="FX99" s="16">
        <v>0.79559999999999997</v>
      </c>
      <c r="FY99" s="16">
        <v>0.79559999999999997</v>
      </c>
      <c r="FZ99" s="16">
        <v>0.79559999999999997</v>
      </c>
      <c r="GA99" s="16">
        <v>0.79559999999999997</v>
      </c>
      <c r="GB99" s="16">
        <v>0.79559999999999997</v>
      </c>
      <c r="GC99" s="16">
        <v>0.79559999999999997</v>
      </c>
      <c r="GD99" s="16">
        <v>0.79559999999999997</v>
      </c>
      <c r="GE99" s="16">
        <v>0.79559999999999997</v>
      </c>
      <c r="GF99" s="16">
        <v>0.79559999999999997</v>
      </c>
      <c r="GG99" s="16">
        <v>0.79559999999999997</v>
      </c>
      <c r="GH99" s="16">
        <v>0.79559999999999997</v>
      </c>
      <c r="GI99" s="16">
        <v>0.79559999999999997</v>
      </c>
      <c r="GJ99" s="16">
        <v>0.79559999999999997</v>
      </c>
      <c r="GK99" s="16">
        <v>0.79559999999999997</v>
      </c>
      <c r="GL99" s="16">
        <v>0.79559999999999997</v>
      </c>
      <c r="GM99" s="16">
        <v>0.79559999999999997</v>
      </c>
      <c r="GN99" s="16">
        <v>0.79559999999999997</v>
      </c>
      <c r="GO99" s="16">
        <v>0.79559999999999997</v>
      </c>
      <c r="GP99" s="16">
        <v>0.79559999999999997</v>
      </c>
      <c r="GQ99" s="16">
        <v>0.79559999999999997</v>
      </c>
    </row>
    <row r="100" spans="1:199" x14ac:dyDescent="0.2">
      <c r="A100" s="16">
        <v>99</v>
      </c>
      <c r="B100" s="16">
        <v>1</v>
      </c>
      <c r="C100" s="16">
        <v>1</v>
      </c>
      <c r="D100" s="16">
        <v>1</v>
      </c>
      <c r="E100" s="16">
        <v>1</v>
      </c>
      <c r="F100" s="16">
        <v>0.99439999999999995</v>
      </c>
      <c r="G100" s="16">
        <v>1.0882000000000001</v>
      </c>
      <c r="H100" s="16">
        <v>1.0831999999999999</v>
      </c>
      <c r="I100" s="16">
        <v>1.0395000000000001</v>
      </c>
      <c r="J100" s="16">
        <v>1.016</v>
      </c>
      <c r="K100" s="16">
        <v>0.99309999999999998</v>
      </c>
      <c r="L100" s="16">
        <v>0.97050000000000003</v>
      </c>
      <c r="M100" s="16">
        <v>0.9677</v>
      </c>
      <c r="N100" s="16">
        <v>0.96489999999999998</v>
      </c>
      <c r="O100" s="16">
        <v>0.96220000000000006</v>
      </c>
      <c r="P100" s="16">
        <v>0.95950000000000002</v>
      </c>
      <c r="Q100" s="16">
        <v>0.95679999999999998</v>
      </c>
      <c r="R100" s="16">
        <v>0.95399999999999996</v>
      </c>
      <c r="S100" s="16">
        <v>0.95120000000000005</v>
      </c>
      <c r="T100" s="16">
        <v>0.94830000000000003</v>
      </c>
      <c r="U100" s="16">
        <v>0.94499999999999995</v>
      </c>
      <c r="V100" s="16">
        <v>0.94179999999999997</v>
      </c>
      <c r="W100" s="16">
        <v>0.93879999999999997</v>
      </c>
      <c r="X100" s="16">
        <v>0.93589999999999995</v>
      </c>
      <c r="Y100" s="16">
        <v>0.93320000000000003</v>
      </c>
      <c r="Z100" s="16">
        <v>0.93059999999999998</v>
      </c>
      <c r="AA100" s="16">
        <v>0.92820000000000003</v>
      </c>
      <c r="AB100" s="16">
        <v>0.92589999999999995</v>
      </c>
      <c r="AC100" s="16">
        <v>0.92369999999999997</v>
      </c>
      <c r="AD100" s="16">
        <v>0.92149999999999999</v>
      </c>
      <c r="AE100" s="16">
        <v>0.9194</v>
      </c>
      <c r="AF100" s="16">
        <v>0.91720000000000002</v>
      </c>
      <c r="AG100" s="16">
        <v>0.91520000000000001</v>
      </c>
      <c r="AH100" s="16">
        <v>0.91310000000000002</v>
      </c>
      <c r="AI100" s="16">
        <v>0.91110000000000002</v>
      </c>
      <c r="AJ100" s="16">
        <v>0.90910000000000002</v>
      </c>
      <c r="AK100" s="16">
        <v>0.90710000000000002</v>
      </c>
      <c r="AL100" s="16">
        <v>0.9052</v>
      </c>
      <c r="AM100" s="16">
        <v>0.90329999999999999</v>
      </c>
      <c r="AN100" s="16">
        <v>0.90139999999999998</v>
      </c>
      <c r="AO100" s="16">
        <v>0.89959999999999996</v>
      </c>
      <c r="AP100" s="16">
        <v>0.89770000000000005</v>
      </c>
      <c r="AQ100" s="16">
        <v>0.89590000000000003</v>
      </c>
      <c r="AR100" s="16">
        <v>0.89419999999999999</v>
      </c>
      <c r="AS100" s="16">
        <v>0.89239999999999997</v>
      </c>
      <c r="AT100" s="16">
        <v>0.89070000000000005</v>
      </c>
      <c r="AU100" s="16">
        <v>0.88900000000000001</v>
      </c>
      <c r="AV100" s="16">
        <v>0.88729999999999998</v>
      </c>
      <c r="AW100" s="16">
        <v>0.88570000000000004</v>
      </c>
      <c r="AX100" s="16">
        <v>0.88400000000000001</v>
      </c>
      <c r="AY100" s="16">
        <v>0.88239999999999996</v>
      </c>
      <c r="AZ100" s="16">
        <v>0.88090000000000002</v>
      </c>
      <c r="BA100" s="16">
        <v>0.87929999999999997</v>
      </c>
      <c r="BB100" s="16">
        <v>0.87780000000000002</v>
      </c>
      <c r="BC100" s="16">
        <v>0.87629999999999997</v>
      </c>
      <c r="BD100" s="16">
        <v>0.87480000000000002</v>
      </c>
      <c r="BE100" s="16">
        <v>0.87329999999999997</v>
      </c>
      <c r="BF100" s="16">
        <v>0.87190000000000001</v>
      </c>
      <c r="BG100" s="16">
        <v>0.87039999999999995</v>
      </c>
      <c r="BH100" s="16">
        <v>0.86899999999999999</v>
      </c>
      <c r="BI100" s="16">
        <v>0.86760000000000004</v>
      </c>
      <c r="BJ100" s="16">
        <v>0.86629999999999996</v>
      </c>
      <c r="BK100" s="16">
        <v>0.8649</v>
      </c>
      <c r="BL100" s="16">
        <v>0.86360000000000003</v>
      </c>
      <c r="BM100" s="16">
        <v>0.86229999999999996</v>
      </c>
      <c r="BN100" s="16">
        <v>0.86099999999999999</v>
      </c>
      <c r="BO100" s="16">
        <v>0.85980000000000001</v>
      </c>
      <c r="BP100" s="16">
        <v>0.85850000000000004</v>
      </c>
      <c r="BQ100" s="16">
        <v>0.85729999999999995</v>
      </c>
      <c r="BR100" s="16">
        <v>0.85609999999999997</v>
      </c>
      <c r="BS100" s="16">
        <v>0.85489999999999999</v>
      </c>
      <c r="BT100" s="16">
        <v>0.85370000000000001</v>
      </c>
      <c r="BU100" s="16">
        <v>0.85250000000000004</v>
      </c>
      <c r="BV100" s="16">
        <v>0.85140000000000005</v>
      </c>
      <c r="BW100" s="16">
        <v>0.85029999999999994</v>
      </c>
      <c r="BX100" s="16">
        <v>0.84919999999999995</v>
      </c>
      <c r="BY100" s="16">
        <v>0.84809999999999997</v>
      </c>
      <c r="BZ100" s="16">
        <v>0.84699999999999998</v>
      </c>
      <c r="CA100" s="16">
        <v>0.84589999999999999</v>
      </c>
      <c r="CB100" s="16">
        <v>0.84489999999999998</v>
      </c>
      <c r="CC100" s="16">
        <v>0.84389999999999998</v>
      </c>
      <c r="CD100" s="16">
        <v>0.84289999999999998</v>
      </c>
      <c r="CE100" s="16">
        <v>0.84189999999999998</v>
      </c>
      <c r="CF100" s="16">
        <v>0.84089999999999998</v>
      </c>
      <c r="CG100" s="16">
        <v>0.83989999999999998</v>
      </c>
      <c r="CH100" s="16">
        <v>0.83889999999999998</v>
      </c>
      <c r="CI100" s="16">
        <v>0.83799999999999997</v>
      </c>
      <c r="CJ100" s="16">
        <v>0.83709999999999996</v>
      </c>
      <c r="CK100" s="16">
        <v>0.83620000000000005</v>
      </c>
      <c r="CL100" s="16">
        <v>0.83530000000000004</v>
      </c>
      <c r="CM100" s="16">
        <v>0.83440000000000003</v>
      </c>
      <c r="CN100" s="16">
        <v>0.83350000000000002</v>
      </c>
      <c r="CO100" s="16">
        <v>0.83260000000000001</v>
      </c>
      <c r="CP100" s="16">
        <v>0.83179999999999998</v>
      </c>
      <c r="CQ100" s="16">
        <v>0.83099999999999996</v>
      </c>
      <c r="CR100" s="16">
        <v>0.83009999999999995</v>
      </c>
      <c r="CS100" s="16">
        <v>0.82930000000000004</v>
      </c>
      <c r="CT100" s="16">
        <v>0.82850000000000001</v>
      </c>
      <c r="CU100" s="16">
        <v>0.82769999999999999</v>
      </c>
      <c r="CV100" s="16">
        <v>0.82699999999999996</v>
      </c>
      <c r="CW100" s="16">
        <v>0.82620000000000005</v>
      </c>
      <c r="CX100" s="16">
        <v>0.82540000000000002</v>
      </c>
      <c r="CY100" s="16">
        <v>0.82540000000000002</v>
      </c>
      <c r="CZ100" s="16">
        <v>0.82540000000000002</v>
      </c>
      <c r="DA100" s="16">
        <v>0.82540000000000002</v>
      </c>
      <c r="DB100" s="16">
        <v>0.82540000000000002</v>
      </c>
      <c r="DC100" s="16">
        <v>0.82540000000000002</v>
      </c>
      <c r="DD100" s="16">
        <v>0.82540000000000002</v>
      </c>
      <c r="DE100" s="16">
        <v>0.82540000000000002</v>
      </c>
      <c r="DF100" s="16">
        <v>0.82540000000000002</v>
      </c>
      <c r="DG100" s="16">
        <v>0.82540000000000002</v>
      </c>
      <c r="DH100" s="16">
        <v>0.82540000000000002</v>
      </c>
      <c r="DI100" s="16">
        <v>0.82540000000000002</v>
      </c>
      <c r="DJ100" s="16">
        <v>0.82540000000000002</v>
      </c>
      <c r="DK100" s="16">
        <v>0.82540000000000002</v>
      </c>
      <c r="DL100" s="16">
        <v>0.82540000000000002</v>
      </c>
      <c r="DM100" s="16">
        <v>0.82540000000000002</v>
      </c>
      <c r="DN100" s="16">
        <v>0.82540000000000002</v>
      </c>
      <c r="DO100" s="16">
        <v>0.82540000000000002</v>
      </c>
      <c r="DP100" s="16">
        <v>0.82540000000000002</v>
      </c>
      <c r="DQ100" s="16">
        <v>0.82540000000000002</v>
      </c>
      <c r="DR100" s="16">
        <v>0.82540000000000002</v>
      </c>
      <c r="DS100" s="16">
        <v>0.82540000000000002</v>
      </c>
      <c r="DT100" s="16">
        <v>0.82540000000000002</v>
      </c>
      <c r="DU100" s="16">
        <v>0.82540000000000002</v>
      </c>
      <c r="DV100" s="16">
        <v>0.82540000000000002</v>
      </c>
      <c r="DW100" s="16">
        <v>0.82540000000000002</v>
      </c>
      <c r="DX100" s="16">
        <v>0.82540000000000002</v>
      </c>
      <c r="DY100" s="16">
        <v>0.82540000000000002</v>
      </c>
      <c r="DZ100" s="16">
        <v>0.82540000000000002</v>
      </c>
      <c r="EA100" s="16">
        <v>0.82540000000000002</v>
      </c>
      <c r="EB100" s="16">
        <v>0.82540000000000002</v>
      </c>
      <c r="EC100" s="16">
        <v>0.82540000000000002</v>
      </c>
      <c r="ED100" s="16">
        <v>0.82540000000000002</v>
      </c>
      <c r="EE100" s="16">
        <v>0.82540000000000002</v>
      </c>
      <c r="EF100" s="16">
        <v>0.82540000000000002</v>
      </c>
      <c r="EG100" s="16">
        <v>0.82540000000000002</v>
      </c>
      <c r="EH100" s="16">
        <v>0.82540000000000002</v>
      </c>
      <c r="EI100" s="16">
        <v>0.82540000000000002</v>
      </c>
      <c r="EJ100" s="16">
        <v>0.82540000000000002</v>
      </c>
      <c r="EK100" s="16">
        <v>0.82540000000000002</v>
      </c>
      <c r="EL100" s="16">
        <v>0.82540000000000002</v>
      </c>
      <c r="EM100" s="16">
        <v>0.82540000000000002</v>
      </c>
      <c r="EN100" s="16">
        <v>0.82540000000000002</v>
      </c>
      <c r="EO100" s="16">
        <v>0.82540000000000002</v>
      </c>
      <c r="EP100" s="16">
        <v>0.82540000000000002</v>
      </c>
      <c r="EQ100" s="16">
        <v>0.82540000000000002</v>
      </c>
      <c r="ER100" s="16">
        <v>0.82540000000000002</v>
      </c>
      <c r="ES100" s="16">
        <v>0.82540000000000002</v>
      </c>
      <c r="ET100" s="16">
        <v>0.82540000000000002</v>
      </c>
      <c r="EU100" s="16">
        <v>0.82540000000000002</v>
      </c>
      <c r="EV100" s="16">
        <v>0.82540000000000002</v>
      </c>
      <c r="EW100" s="16">
        <v>0.82540000000000002</v>
      </c>
      <c r="EX100" s="16">
        <v>0.82540000000000002</v>
      </c>
      <c r="EY100" s="16">
        <v>0.82540000000000002</v>
      </c>
      <c r="EZ100" s="16">
        <v>0.82540000000000002</v>
      </c>
      <c r="FA100" s="16">
        <v>0.82540000000000002</v>
      </c>
      <c r="FB100" s="16">
        <v>0.82540000000000002</v>
      </c>
      <c r="FC100" s="16">
        <v>0.82540000000000002</v>
      </c>
      <c r="FD100" s="16">
        <v>0.82540000000000002</v>
      </c>
      <c r="FE100" s="16">
        <v>0.82540000000000002</v>
      </c>
      <c r="FF100" s="16">
        <v>0.82540000000000002</v>
      </c>
      <c r="FG100" s="16">
        <v>0.82540000000000002</v>
      </c>
      <c r="FH100" s="16">
        <v>0.82540000000000002</v>
      </c>
      <c r="FI100" s="16">
        <v>0.82540000000000002</v>
      </c>
      <c r="FJ100" s="16">
        <v>0.82540000000000002</v>
      </c>
      <c r="FK100" s="16">
        <v>0.82540000000000002</v>
      </c>
      <c r="FL100" s="16">
        <v>0.82540000000000002</v>
      </c>
      <c r="FM100" s="16">
        <v>0.82540000000000002</v>
      </c>
      <c r="FN100" s="16">
        <v>0.82540000000000002</v>
      </c>
      <c r="FO100" s="16">
        <v>0.82540000000000002</v>
      </c>
      <c r="FP100" s="16">
        <v>0.82540000000000002</v>
      </c>
      <c r="FQ100" s="16">
        <v>0.82540000000000002</v>
      </c>
      <c r="FR100" s="16">
        <v>0.82540000000000002</v>
      </c>
      <c r="FS100" s="16">
        <v>0.82540000000000002</v>
      </c>
      <c r="FT100" s="16">
        <v>0.82540000000000002</v>
      </c>
      <c r="FU100" s="16">
        <v>0.82540000000000002</v>
      </c>
      <c r="FV100" s="16">
        <v>0.82540000000000002</v>
      </c>
      <c r="FW100" s="16">
        <v>0.82540000000000002</v>
      </c>
      <c r="FX100" s="16">
        <v>0.82540000000000002</v>
      </c>
      <c r="FY100" s="16">
        <v>0.82540000000000002</v>
      </c>
      <c r="FZ100" s="16">
        <v>0.82540000000000002</v>
      </c>
      <c r="GA100" s="16">
        <v>0.82540000000000002</v>
      </c>
      <c r="GB100" s="16">
        <v>0.82540000000000002</v>
      </c>
      <c r="GC100" s="16">
        <v>0.82540000000000002</v>
      </c>
      <c r="GD100" s="16">
        <v>0.82540000000000002</v>
      </c>
      <c r="GE100" s="16">
        <v>0.82540000000000002</v>
      </c>
      <c r="GF100" s="16">
        <v>0.82540000000000002</v>
      </c>
      <c r="GG100" s="16">
        <v>0.82540000000000002</v>
      </c>
      <c r="GH100" s="16">
        <v>0.82540000000000002</v>
      </c>
      <c r="GI100" s="16">
        <v>0.82540000000000002</v>
      </c>
      <c r="GJ100" s="16">
        <v>0.82540000000000002</v>
      </c>
      <c r="GK100" s="16">
        <v>0.82540000000000002</v>
      </c>
      <c r="GL100" s="16">
        <v>0.82540000000000002</v>
      </c>
      <c r="GM100" s="16">
        <v>0.82540000000000002</v>
      </c>
      <c r="GN100" s="16">
        <v>0.82540000000000002</v>
      </c>
      <c r="GO100" s="16">
        <v>0.82540000000000002</v>
      </c>
      <c r="GP100" s="16">
        <v>0.82540000000000002</v>
      </c>
      <c r="GQ100" s="16">
        <v>0.82540000000000002</v>
      </c>
    </row>
    <row r="101" spans="1:199" x14ac:dyDescent="0.2">
      <c r="A101" s="16">
        <v>100</v>
      </c>
      <c r="B101" s="16">
        <v>1</v>
      </c>
      <c r="C101" s="16">
        <v>1</v>
      </c>
      <c r="D101" s="16">
        <v>1</v>
      </c>
      <c r="E101" s="16">
        <v>1</v>
      </c>
      <c r="F101" s="16">
        <v>0.99529999999999996</v>
      </c>
      <c r="G101" s="16">
        <v>1.0902000000000001</v>
      </c>
      <c r="H101" s="16">
        <v>1.0860000000000001</v>
      </c>
      <c r="I101" s="16">
        <v>1.0428999999999999</v>
      </c>
      <c r="J101" s="16">
        <v>1.0201</v>
      </c>
      <c r="K101" s="16">
        <v>0.99760000000000004</v>
      </c>
      <c r="L101" s="16">
        <v>0.97550000000000003</v>
      </c>
      <c r="M101" s="16">
        <v>0.97309999999999997</v>
      </c>
      <c r="N101" s="16">
        <v>0.9708</v>
      </c>
      <c r="O101" s="16">
        <v>0.96860000000000002</v>
      </c>
      <c r="P101" s="16">
        <v>0.96630000000000005</v>
      </c>
      <c r="Q101" s="16">
        <v>0.96409999999999996</v>
      </c>
      <c r="R101" s="16">
        <v>0.96179999999999999</v>
      </c>
      <c r="S101" s="16">
        <v>0.95950000000000002</v>
      </c>
      <c r="T101" s="16">
        <v>0.95709999999999995</v>
      </c>
      <c r="U101" s="16">
        <v>0.95430000000000004</v>
      </c>
      <c r="V101" s="16">
        <v>0.95169999999999999</v>
      </c>
      <c r="W101" s="16">
        <v>0.94920000000000004</v>
      </c>
      <c r="X101" s="16">
        <v>0.94679999999999997</v>
      </c>
      <c r="Y101" s="16">
        <v>0.94450000000000001</v>
      </c>
      <c r="Z101" s="16">
        <v>0.94240000000000002</v>
      </c>
      <c r="AA101" s="16">
        <v>0.94040000000000001</v>
      </c>
      <c r="AB101" s="16">
        <v>0.9385</v>
      </c>
      <c r="AC101" s="16">
        <v>0.93659999999999999</v>
      </c>
      <c r="AD101" s="16">
        <v>0.93479999999999996</v>
      </c>
      <c r="AE101" s="16">
        <v>0.93300000000000005</v>
      </c>
      <c r="AF101" s="16">
        <v>0.93130000000000002</v>
      </c>
      <c r="AG101" s="16">
        <v>0.92949999999999999</v>
      </c>
      <c r="AH101" s="16">
        <v>0.92779999999999996</v>
      </c>
      <c r="AI101" s="16">
        <v>0.92620000000000002</v>
      </c>
      <c r="AJ101" s="16">
        <v>0.92449999999999999</v>
      </c>
      <c r="AK101" s="16">
        <v>0.92290000000000005</v>
      </c>
      <c r="AL101" s="16">
        <v>0.92130000000000001</v>
      </c>
      <c r="AM101" s="16">
        <v>0.91969999999999996</v>
      </c>
      <c r="AN101" s="16">
        <v>0.91810000000000003</v>
      </c>
      <c r="AO101" s="16">
        <v>0.91659999999999997</v>
      </c>
      <c r="AP101" s="16">
        <v>0.91510000000000002</v>
      </c>
      <c r="AQ101" s="16">
        <v>0.91359999999999997</v>
      </c>
      <c r="AR101" s="16">
        <v>0.91210000000000002</v>
      </c>
      <c r="AS101" s="16">
        <v>0.91059999999999997</v>
      </c>
      <c r="AT101" s="16">
        <v>0.90920000000000001</v>
      </c>
      <c r="AU101" s="16">
        <v>0.90780000000000005</v>
      </c>
      <c r="AV101" s="16">
        <v>0.90639999999999998</v>
      </c>
      <c r="AW101" s="16">
        <v>0.90500000000000003</v>
      </c>
      <c r="AX101" s="16">
        <v>0.90369999999999995</v>
      </c>
      <c r="AY101" s="16">
        <v>0.90239999999999998</v>
      </c>
      <c r="AZ101" s="16">
        <v>0.90110000000000001</v>
      </c>
      <c r="BA101" s="16">
        <v>0.89980000000000004</v>
      </c>
      <c r="BB101" s="16">
        <v>0.89849999999999997</v>
      </c>
      <c r="BC101" s="16">
        <v>0.8972</v>
      </c>
      <c r="BD101" s="16">
        <v>0.89600000000000002</v>
      </c>
      <c r="BE101" s="16">
        <v>0.89480000000000004</v>
      </c>
      <c r="BF101" s="16">
        <v>0.89359999999999995</v>
      </c>
      <c r="BG101" s="16">
        <v>0.89239999999999997</v>
      </c>
      <c r="BH101" s="16">
        <v>0.89119999999999999</v>
      </c>
      <c r="BI101" s="16">
        <v>0.8901</v>
      </c>
      <c r="BJ101" s="16">
        <v>0.88900000000000001</v>
      </c>
      <c r="BK101" s="16">
        <v>0.88780000000000003</v>
      </c>
      <c r="BL101" s="16">
        <v>0.88670000000000004</v>
      </c>
      <c r="BM101" s="16">
        <v>0.88570000000000004</v>
      </c>
      <c r="BN101" s="16">
        <v>0.88460000000000005</v>
      </c>
      <c r="BO101" s="16">
        <v>0.88349999999999995</v>
      </c>
      <c r="BP101" s="16">
        <v>0.88249999999999995</v>
      </c>
      <c r="BQ101" s="16">
        <v>0.88149999999999995</v>
      </c>
      <c r="BR101" s="16">
        <v>0.88049999999999995</v>
      </c>
      <c r="BS101" s="16">
        <v>0.87949999999999995</v>
      </c>
      <c r="BT101" s="16">
        <v>0.87849999999999995</v>
      </c>
      <c r="BU101" s="16">
        <v>0.87749999999999995</v>
      </c>
      <c r="BV101" s="16">
        <v>0.87660000000000005</v>
      </c>
      <c r="BW101" s="16">
        <v>0.87570000000000003</v>
      </c>
      <c r="BX101" s="16">
        <v>0.87470000000000003</v>
      </c>
      <c r="BY101" s="16">
        <v>0.87380000000000002</v>
      </c>
      <c r="BZ101" s="16">
        <v>0.87290000000000001</v>
      </c>
      <c r="CA101" s="16">
        <v>0.87209999999999999</v>
      </c>
      <c r="CB101" s="16">
        <v>0.87119999999999997</v>
      </c>
      <c r="CC101" s="16">
        <v>0.87029999999999996</v>
      </c>
      <c r="CD101" s="16">
        <v>0.86950000000000005</v>
      </c>
      <c r="CE101" s="16">
        <v>0.86870000000000003</v>
      </c>
      <c r="CF101" s="16">
        <v>0.86780000000000002</v>
      </c>
      <c r="CG101" s="16">
        <v>0.86699999999999999</v>
      </c>
      <c r="CH101" s="16">
        <v>0.86619999999999997</v>
      </c>
      <c r="CI101" s="16">
        <v>0.86550000000000005</v>
      </c>
      <c r="CJ101" s="16">
        <v>0.86470000000000002</v>
      </c>
      <c r="CK101" s="16">
        <v>0.8639</v>
      </c>
      <c r="CL101" s="16">
        <v>0.86319999999999997</v>
      </c>
      <c r="CM101" s="16">
        <v>0.86240000000000006</v>
      </c>
      <c r="CN101" s="16">
        <v>0.86170000000000002</v>
      </c>
      <c r="CO101" s="16">
        <v>0.86099999999999999</v>
      </c>
      <c r="CP101" s="16">
        <v>0.86029999999999995</v>
      </c>
      <c r="CQ101" s="16">
        <v>0.85960000000000003</v>
      </c>
      <c r="CR101" s="16">
        <v>0.8589</v>
      </c>
      <c r="CS101" s="16">
        <v>0.85819999999999996</v>
      </c>
      <c r="CT101" s="16">
        <v>0.85760000000000003</v>
      </c>
      <c r="CU101" s="16">
        <v>0.8569</v>
      </c>
      <c r="CV101" s="16">
        <v>0.85629999999999995</v>
      </c>
      <c r="CW101" s="16">
        <v>0.85570000000000002</v>
      </c>
      <c r="CX101" s="16">
        <v>0.85499999999999998</v>
      </c>
      <c r="CY101" s="16">
        <v>0.85499999999999998</v>
      </c>
      <c r="CZ101" s="16">
        <v>0.85499999999999998</v>
      </c>
      <c r="DA101" s="16">
        <v>0.85499999999999998</v>
      </c>
      <c r="DB101" s="16">
        <v>0.85499999999999998</v>
      </c>
      <c r="DC101" s="16">
        <v>0.85499999999999998</v>
      </c>
      <c r="DD101" s="16">
        <v>0.85499999999999998</v>
      </c>
      <c r="DE101" s="16">
        <v>0.85499999999999998</v>
      </c>
      <c r="DF101" s="16">
        <v>0.85499999999999998</v>
      </c>
      <c r="DG101" s="16">
        <v>0.85499999999999998</v>
      </c>
      <c r="DH101" s="16">
        <v>0.85499999999999998</v>
      </c>
      <c r="DI101" s="16">
        <v>0.85499999999999998</v>
      </c>
      <c r="DJ101" s="16">
        <v>0.85499999999999998</v>
      </c>
      <c r="DK101" s="16">
        <v>0.85499999999999998</v>
      </c>
      <c r="DL101" s="16">
        <v>0.85499999999999998</v>
      </c>
      <c r="DM101" s="16">
        <v>0.85499999999999998</v>
      </c>
      <c r="DN101" s="16">
        <v>0.85499999999999998</v>
      </c>
      <c r="DO101" s="16">
        <v>0.85499999999999998</v>
      </c>
      <c r="DP101" s="16">
        <v>0.85499999999999998</v>
      </c>
      <c r="DQ101" s="16">
        <v>0.85499999999999998</v>
      </c>
      <c r="DR101" s="16">
        <v>0.85499999999999998</v>
      </c>
      <c r="DS101" s="16">
        <v>0.85499999999999998</v>
      </c>
      <c r="DT101" s="16">
        <v>0.85499999999999998</v>
      </c>
      <c r="DU101" s="16">
        <v>0.85499999999999998</v>
      </c>
      <c r="DV101" s="16">
        <v>0.85499999999999998</v>
      </c>
      <c r="DW101" s="16">
        <v>0.85499999999999998</v>
      </c>
      <c r="DX101" s="16">
        <v>0.85499999999999998</v>
      </c>
      <c r="DY101" s="16">
        <v>0.85499999999999998</v>
      </c>
      <c r="DZ101" s="16">
        <v>0.85499999999999998</v>
      </c>
      <c r="EA101" s="16">
        <v>0.85499999999999998</v>
      </c>
      <c r="EB101" s="16">
        <v>0.85499999999999998</v>
      </c>
      <c r="EC101" s="16">
        <v>0.85499999999999998</v>
      </c>
      <c r="ED101" s="16">
        <v>0.85499999999999998</v>
      </c>
      <c r="EE101" s="16">
        <v>0.85499999999999998</v>
      </c>
      <c r="EF101" s="16">
        <v>0.85499999999999998</v>
      </c>
      <c r="EG101" s="16">
        <v>0.85499999999999998</v>
      </c>
      <c r="EH101" s="16">
        <v>0.85499999999999998</v>
      </c>
      <c r="EI101" s="16">
        <v>0.85499999999999998</v>
      </c>
      <c r="EJ101" s="16">
        <v>0.85499999999999998</v>
      </c>
      <c r="EK101" s="16">
        <v>0.85499999999999998</v>
      </c>
      <c r="EL101" s="16">
        <v>0.85499999999999998</v>
      </c>
      <c r="EM101" s="16">
        <v>0.85499999999999998</v>
      </c>
      <c r="EN101" s="16">
        <v>0.85499999999999998</v>
      </c>
      <c r="EO101" s="16">
        <v>0.85499999999999998</v>
      </c>
      <c r="EP101" s="16">
        <v>0.85499999999999998</v>
      </c>
      <c r="EQ101" s="16">
        <v>0.85499999999999998</v>
      </c>
      <c r="ER101" s="16">
        <v>0.85499999999999998</v>
      </c>
      <c r="ES101" s="16">
        <v>0.85499999999999998</v>
      </c>
      <c r="ET101" s="16">
        <v>0.85499999999999998</v>
      </c>
      <c r="EU101" s="16">
        <v>0.85499999999999998</v>
      </c>
      <c r="EV101" s="16">
        <v>0.85499999999999998</v>
      </c>
      <c r="EW101" s="16">
        <v>0.85499999999999998</v>
      </c>
      <c r="EX101" s="16">
        <v>0.85499999999999998</v>
      </c>
      <c r="EY101" s="16">
        <v>0.85499999999999998</v>
      </c>
      <c r="EZ101" s="16">
        <v>0.85499999999999998</v>
      </c>
      <c r="FA101" s="16">
        <v>0.85499999999999998</v>
      </c>
      <c r="FB101" s="16">
        <v>0.85499999999999998</v>
      </c>
      <c r="FC101" s="16">
        <v>0.85499999999999998</v>
      </c>
      <c r="FD101" s="16">
        <v>0.85499999999999998</v>
      </c>
      <c r="FE101" s="16">
        <v>0.85499999999999998</v>
      </c>
      <c r="FF101" s="16">
        <v>0.85499999999999998</v>
      </c>
      <c r="FG101" s="16">
        <v>0.85499999999999998</v>
      </c>
      <c r="FH101" s="16">
        <v>0.85499999999999998</v>
      </c>
      <c r="FI101" s="16">
        <v>0.85499999999999998</v>
      </c>
      <c r="FJ101" s="16">
        <v>0.85499999999999998</v>
      </c>
      <c r="FK101" s="16">
        <v>0.85499999999999998</v>
      </c>
      <c r="FL101" s="16">
        <v>0.85499999999999998</v>
      </c>
      <c r="FM101" s="16">
        <v>0.85499999999999998</v>
      </c>
      <c r="FN101" s="16">
        <v>0.85499999999999998</v>
      </c>
      <c r="FO101" s="16">
        <v>0.85499999999999998</v>
      </c>
      <c r="FP101" s="16">
        <v>0.85499999999999998</v>
      </c>
      <c r="FQ101" s="16">
        <v>0.85499999999999998</v>
      </c>
      <c r="FR101" s="16">
        <v>0.85499999999999998</v>
      </c>
      <c r="FS101" s="16">
        <v>0.85499999999999998</v>
      </c>
      <c r="FT101" s="16">
        <v>0.85499999999999998</v>
      </c>
      <c r="FU101" s="16">
        <v>0.85499999999999998</v>
      </c>
      <c r="FV101" s="16">
        <v>0.85499999999999998</v>
      </c>
      <c r="FW101" s="16">
        <v>0.85499999999999998</v>
      </c>
      <c r="FX101" s="16">
        <v>0.85499999999999998</v>
      </c>
      <c r="FY101" s="16">
        <v>0.85499999999999998</v>
      </c>
      <c r="FZ101" s="16">
        <v>0.85499999999999998</v>
      </c>
      <c r="GA101" s="16">
        <v>0.85499999999999998</v>
      </c>
      <c r="GB101" s="16">
        <v>0.85499999999999998</v>
      </c>
      <c r="GC101" s="16">
        <v>0.85499999999999998</v>
      </c>
      <c r="GD101" s="16">
        <v>0.85499999999999998</v>
      </c>
      <c r="GE101" s="16">
        <v>0.85499999999999998</v>
      </c>
      <c r="GF101" s="16">
        <v>0.85499999999999998</v>
      </c>
      <c r="GG101" s="16">
        <v>0.85499999999999998</v>
      </c>
      <c r="GH101" s="16">
        <v>0.85499999999999998</v>
      </c>
      <c r="GI101" s="16">
        <v>0.85499999999999998</v>
      </c>
      <c r="GJ101" s="16">
        <v>0.85499999999999998</v>
      </c>
      <c r="GK101" s="16">
        <v>0.85499999999999998</v>
      </c>
      <c r="GL101" s="16">
        <v>0.85499999999999998</v>
      </c>
      <c r="GM101" s="16">
        <v>0.85499999999999998</v>
      </c>
      <c r="GN101" s="16">
        <v>0.85499999999999998</v>
      </c>
      <c r="GO101" s="16">
        <v>0.85499999999999998</v>
      </c>
      <c r="GP101" s="16">
        <v>0.85499999999999998</v>
      </c>
      <c r="GQ101" s="16">
        <v>0.85499999999999998</v>
      </c>
    </row>
    <row r="102" spans="1:199" x14ac:dyDescent="0.2">
      <c r="A102" s="16">
        <v>101</v>
      </c>
      <c r="B102" s="16">
        <v>1</v>
      </c>
      <c r="C102" s="16">
        <v>1</v>
      </c>
      <c r="D102" s="16">
        <v>1</v>
      </c>
      <c r="E102" s="16">
        <v>1</v>
      </c>
      <c r="F102" s="16">
        <v>0.99629999999999996</v>
      </c>
      <c r="G102" s="16">
        <v>1.0922000000000001</v>
      </c>
      <c r="H102" s="16">
        <v>1.0889</v>
      </c>
      <c r="I102" s="16">
        <v>1.0464</v>
      </c>
      <c r="J102" s="16">
        <v>1.0241</v>
      </c>
      <c r="K102" s="16">
        <v>1.0022</v>
      </c>
      <c r="L102" s="16">
        <v>0.98050000000000004</v>
      </c>
      <c r="M102" s="16">
        <v>0.97860000000000003</v>
      </c>
      <c r="N102" s="16">
        <v>0.97670000000000001</v>
      </c>
      <c r="O102" s="16">
        <v>0.97489999999999999</v>
      </c>
      <c r="P102" s="16">
        <v>0.97319999999999995</v>
      </c>
      <c r="Q102" s="16">
        <v>0.97140000000000004</v>
      </c>
      <c r="R102" s="16">
        <v>0.96950000000000003</v>
      </c>
      <c r="S102" s="16">
        <v>0.9677</v>
      </c>
      <c r="T102" s="16">
        <v>0.96579999999999999</v>
      </c>
      <c r="U102" s="16">
        <v>0.96360000000000001</v>
      </c>
      <c r="V102" s="16">
        <v>0.96150000000000002</v>
      </c>
      <c r="W102" s="16">
        <v>0.95950000000000002</v>
      </c>
      <c r="X102" s="16">
        <v>0.95760000000000001</v>
      </c>
      <c r="Y102" s="16">
        <v>0.95579999999999998</v>
      </c>
      <c r="Z102" s="16">
        <v>0.95409999999999995</v>
      </c>
      <c r="AA102" s="16">
        <v>0.95250000000000001</v>
      </c>
      <c r="AB102" s="16">
        <v>0.95089999999999997</v>
      </c>
      <c r="AC102" s="16">
        <v>0.94950000000000001</v>
      </c>
      <c r="AD102" s="16">
        <v>0.94799999999999995</v>
      </c>
      <c r="AE102" s="16">
        <v>0.9466</v>
      </c>
      <c r="AF102" s="16">
        <v>0.94520000000000004</v>
      </c>
      <c r="AG102" s="16">
        <v>0.94379999999999997</v>
      </c>
      <c r="AH102" s="16">
        <v>0.9425</v>
      </c>
      <c r="AI102" s="16">
        <v>0.94110000000000005</v>
      </c>
      <c r="AJ102" s="16">
        <v>0.93979999999999997</v>
      </c>
      <c r="AK102" s="16">
        <v>0.9385</v>
      </c>
      <c r="AL102" s="16">
        <v>0.93720000000000003</v>
      </c>
      <c r="AM102" s="16">
        <v>0.93600000000000005</v>
      </c>
      <c r="AN102" s="16">
        <v>0.93469999999999998</v>
      </c>
      <c r="AO102" s="16">
        <v>0.9335</v>
      </c>
      <c r="AP102" s="16">
        <v>0.93230000000000002</v>
      </c>
      <c r="AQ102" s="16">
        <v>0.93110000000000004</v>
      </c>
      <c r="AR102" s="16">
        <v>0.92989999999999995</v>
      </c>
      <c r="AS102" s="16">
        <v>0.92879999999999996</v>
      </c>
      <c r="AT102" s="16">
        <v>0.92759999999999998</v>
      </c>
      <c r="AU102" s="16">
        <v>0.92649999999999999</v>
      </c>
      <c r="AV102" s="16">
        <v>0.9254</v>
      </c>
      <c r="AW102" s="16">
        <v>0.92430000000000001</v>
      </c>
      <c r="AX102" s="16">
        <v>0.92320000000000002</v>
      </c>
      <c r="AY102" s="16">
        <v>0.92220000000000002</v>
      </c>
      <c r="AZ102" s="16">
        <v>0.92110000000000003</v>
      </c>
      <c r="BA102" s="16">
        <v>0.92010000000000003</v>
      </c>
      <c r="BB102" s="16">
        <v>0.91910000000000003</v>
      </c>
      <c r="BC102" s="16">
        <v>0.91810000000000003</v>
      </c>
      <c r="BD102" s="16">
        <v>0.91710000000000003</v>
      </c>
      <c r="BE102" s="16">
        <v>0.91610000000000003</v>
      </c>
      <c r="BF102" s="16">
        <v>0.91520000000000001</v>
      </c>
      <c r="BG102" s="16">
        <v>0.91420000000000001</v>
      </c>
      <c r="BH102" s="16">
        <v>0.9133</v>
      </c>
      <c r="BI102" s="16">
        <v>0.91239999999999999</v>
      </c>
      <c r="BJ102" s="16">
        <v>0.91149999999999998</v>
      </c>
      <c r="BK102" s="16">
        <v>0.91059999999999997</v>
      </c>
      <c r="BL102" s="16">
        <v>0.90969999999999995</v>
      </c>
      <c r="BM102" s="16">
        <v>0.90880000000000005</v>
      </c>
      <c r="BN102" s="16">
        <v>0.90800000000000003</v>
      </c>
      <c r="BO102" s="16">
        <v>0.90710000000000002</v>
      </c>
      <c r="BP102" s="16">
        <v>0.90629999999999999</v>
      </c>
      <c r="BQ102" s="16">
        <v>0.90549999999999997</v>
      </c>
      <c r="BR102" s="16">
        <v>0.90469999999999995</v>
      </c>
      <c r="BS102" s="16">
        <v>0.90390000000000004</v>
      </c>
      <c r="BT102" s="16">
        <v>0.90310000000000001</v>
      </c>
      <c r="BU102" s="16">
        <v>0.90239999999999998</v>
      </c>
      <c r="BV102" s="16">
        <v>0.90159999999999996</v>
      </c>
      <c r="BW102" s="16">
        <v>0.90090000000000003</v>
      </c>
      <c r="BX102" s="16">
        <v>0.90010000000000001</v>
      </c>
      <c r="BY102" s="16">
        <v>0.89939999999999998</v>
      </c>
      <c r="BZ102" s="16">
        <v>0.89870000000000005</v>
      </c>
      <c r="CA102" s="16">
        <v>0.89800000000000002</v>
      </c>
      <c r="CB102" s="16">
        <v>0.89729999999999999</v>
      </c>
      <c r="CC102" s="16">
        <v>0.89659999999999995</v>
      </c>
      <c r="CD102" s="16">
        <v>0.89590000000000003</v>
      </c>
      <c r="CE102" s="16">
        <v>0.89529999999999998</v>
      </c>
      <c r="CF102" s="16">
        <v>0.89459999999999995</v>
      </c>
      <c r="CG102" s="16">
        <v>0.89400000000000002</v>
      </c>
      <c r="CH102" s="16">
        <v>0.89339999999999997</v>
      </c>
      <c r="CI102" s="16">
        <v>0.89270000000000005</v>
      </c>
      <c r="CJ102" s="16">
        <v>0.8921</v>
      </c>
      <c r="CK102" s="16">
        <v>0.89149999999999996</v>
      </c>
      <c r="CL102" s="16">
        <v>0.89090000000000003</v>
      </c>
      <c r="CM102" s="16">
        <v>0.89029999999999998</v>
      </c>
      <c r="CN102" s="16">
        <v>0.88980000000000004</v>
      </c>
      <c r="CO102" s="16">
        <v>0.88919999999999999</v>
      </c>
      <c r="CP102" s="16">
        <v>0.88859999999999995</v>
      </c>
      <c r="CQ102" s="16">
        <v>0.8881</v>
      </c>
      <c r="CR102" s="16">
        <v>0.88749999999999996</v>
      </c>
      <c r="CS102" s="16">
        <v>0.88700000000000001</v>
      </c>
      <c r="CT102" s="16">
        <v>0.88649999999999995</v>
      </c>
      <c r="CU102" s="16">
        <v>0.88590000000000002</v>
      </c>
      <c r="CV102" s="16">
        <v>0.88539999999999996</v>
      </c>
      <c r="CW102" s="16">
        <v>0.88490000000000002</v>
      </c>
      <c r="CX102" s="16">
        <v>0.88439999999999996</v>
      </c>
      <c r="CY102" s="16">
        <v>0.88439999999999996</v>
      </c>
      <c r="CZ102" s="16">
        <v>0.88439999999999996</v>
      </c>
      <c r="DA102" s="16">
        <v>0.88439999999999996</v>
      </c>
      <c r="DB102" s="16">
        <v>0.88439999999999996</v>
      </c>
      <c r="DC102" s="16">
        <v>0.88439999999999996</v>
      </c>
      <c r="DD102" s="16">
        <v>0.88439999999999996</v>
      </c>
      <c r="DE102" s="16">
        <v>0.88439999999999996</v>
      </c>
      <c r="DF102" s="16">
        <v>0.88439999999999996</v>
      </c>
      <c r="DG102" s="16">
        <v>0.88439999999999996</v>
      </c>
      <c r="DH102" s="16">
        <v>0.88439999999999996</v>
      </c>
      <c r="DI102" s="16">
        <v>0.88439999999999996</v>
      </c>
      <c r="DJ102" s="16">
        <v>0.88439999999999996</v>
      </c>
      <c r="DK102" s="16">
        <v>0.88439999999999996</v>
      </c>
      <c r="DL102" s="16">
        <v>0.88439999999999996</v>
      </c>
      <c r="DM102" s="16">
        <v>0.88439999999999996</v>
      </c>
      <c r="DN102" s="16">
        <v>0.88439999999999996</v>
      </c>
      <c r="DO102" s="16">
        <v>0.88439999999999996</v>
      </c>
      <c r="DP102" s="16">
        <v>0.88439999999999996</v>
      </c>
      <c r="DQ102" s="16">
        <v>0.88439999999999996</v>
      </c>
      <c r="DR102" s="16">
        <v>0.88439999999999996</v>
      </c>
      <c r="DS102" s="16">
        <v>0.88439999999999996</v>
      </c>
      <c r="DT102" s="16">
        <v>0.88439999999999996</v>
      </c>
      <c r="DU102" s="16">
        <v>0.88439999999999996</v>
      </c>
      <c r="DV102" s="16">
        <v>0.88439999999999996</v>
      </c>
      <c r="DW102" s="16">
        <v>0.88439999999999996</v>
      </c>
      <c r="DX102" s="16">
        <v>0.88439999999999996</v>
      </c>
      <c r="DY102" s="16">
        <v>0.88439999999999996</v>
      </c>
      <c r="DZ102" s="16">
        <v>0.88439999999999996</v>
      </c>
      <c r="EA102" s="16">
        <v>0.88439999999999996</v>
      </c>
      <c r="EB102" s="16">
        <v>0.88439999999999996</v>
      </c>
      <c r="EC102" s="16">
        <v>0.88439999999999996</v>
      </c>
      <c r="ED102" s="16">
        <v>0.88439999999999996</v>
      </c>
      <c r="EE102" s="16">
        <v>0.88439999999999996</v>
      </c>
      <c r="EF102" s="16">
        <v>0.88439999999999996</v>
      </c>
      <c r="EG102" s="16">
        <v>0.88439999999999996</v>
      </c>
      <c r="EH102" s="16">
        <v>0.88439999999999996</v>
      </c>
      <c r="EI102" s="16">
        <v>0.88439999999999996</v>
      </c>
      <c r="EJ102" s="16">
        <v>0.88439999999999996</v>
      </c>
      <c r="EK102" s="16">
        <v>0.88439999999999996</v>
      </c>
      <c r="EL102" s="16">
        <v>0.88439999999999996</v>
      </c>
      <c r="EM102" s="16">
        <v>0.88439999999999996</v>
      </c>
      <c r="EN102" s="16">
        <v>0.88439999999999996</v>
      </c>
      <c r="EO102" s="16">
        <v>0.88439999999999996</v>
      </c>
      <c r="EP102" s="16">
        <v>0.88439999999999996</v>
      </c>
      <c r="EQ102" s="16">
        <v>0.88439999999999996</v>
      </c>
      <c r="ER102" s="16">
        <v>0.88439999999999996</v>
      </c>
      <c r="ES102" s="16">
        <v>0.88439999999999996</v>
      </c>
      <c r="ET102" s="16">
        <v>0.88439999999999996</v>
      </c>
      <c r="EU102" s="16">
        <v>0.88439999999999996</v>
      </c>
      <c r="EV102" s="16">
        <v>0.88439999999999996</v>
      </c>
      <c r="EW102" s="16">
        <v>0.88439999999999996</v>
      </c>
      <c r="EX102" s="16">
        <v>0.88439999999999996</v>
      </c>
      <c r="EY102" s="16">
        <v>0.88439999999999996</v>
      </c>
      <c r="EZ102" s="16">
        <v>0.88439999999999996</v>
      </c>
      <c r="FA102" s="16">
        <v>0.88439999999999996</v>
      </c>
      <c r="FB102" s="16">
        <v>0.88439999999999996</v>
      </c>
      <c r="FC102" s="16">
        <v>0.88439999999999996</v>
      </c>
      <c r="FD102" s="16">
        <v>0.88439999999999996</v>
      </c>
      <c r="FE102" s="16">
        <v>0.88439999999999996</v>
      </c>
      <c r="FF102" s="16">
        <v>0.88439999999999996</v>
      </c>
      <c r="FG102" s="16">
        <v>0.88439999999999996</v>
      </c>
      <c r="FH102" s="16">
        <v>0.88439999999999996</v>
      </c>
      <c r="FI102" s="16">
        <v>0.88439999999999996</v>
      </c>
      <c r="FJ102" s="16">
        <v>0.88439999999999996</v>
      </c>
      <c r="FK102" s="16">
        <v>0.88439999999999996</v>
      </c>
      <c r="FL102" s="16">
        <v>0.88439999999999996</v>
      </c>
      <c r="FM102" s="16">
        <v>0.88439999999999996</v>
      </c>
      <c r="FN102" s="16">
        <v>0.88439999999999996</v>
      </c>
      <c r="FO102" s="16">
        <v>0.88439999999999996</v>
      </c>
      <c r="FP102" s="16">
        <v>0.88439999999999996</v>
      </c>
      <c r="FQ102" s="16">
        <v>0.88439999999999996</v>
      </c>
      <c r="FR102" s="16">
        <v>0.88439999999999996</v>
      </c>
      <c r="FS102" s="16">
        <v>0.88439999999999996</v>
      </c>
      <c r="FT102" s="16">
        <v>0.88439999999999996</v>
      </c>
      <c r="FU102" s="16">
        <v>0.88439999999999996</v>
      </c>
      <c r="FV102" s="16">
        <v>0.88439999999999996</v>
      </c>
      <c r="FW102" s="16">
        <v>0.88439999999999996</v>
      </c>
      <c r="FX102" s="16">
        <v>0.88439999999999996</v>
      </c>
      <c r="FY102" s="16">
        <v>0.88439999999999996</v>
      </c>
      <c r="FZ102" s="16">
        <v>0.88439999999999996</v>
      </c>
      <c r="GA102" s="16">
        <v>0.88439999999999996</v>
      </c>
      <c r="GB102" s="16">
        <v>0.88439999999999996</v>
      </c>
      <c r="GC102" s="16">
        <v>0.88439999999999996</v>
      </c>
      <c r="GD102" s="16">
        <v>0.88439999999999996</v>
      </c>
      <c r="GE102" s="16">
        <v>0.88439999999999996</v>
      </c>
      <c r="GF102" s="16">
        <v>0.88439999999999996</v>
      </c>
      <c r="GG102" s="16">
        <v>0.88439999999999996</v>
      </c>
      <c r="GH102" s="16">
        <v>0.88439999999999996</v>
      </c>
      <c r="GI102" s="16">
        <v>0.88439999999999996</v>
      </c>
      <c r="GJ102" s="16">
        <v>0.88439999999999996</v>
      </c>
      <c r="GK102" s="16">
        <v>0.88439999999999996</v>
      </c>
      <c r="GL102" s="16">
        <v>0.88439999999999996</v>
      </c>
      <c r="GM102" s="16">
        <v>0.88439999999999996</v>
      </c>
      <c r="GN102" s="16">
        <v>0.88439999999999996</v>
      </c>
      <c r="GO102" s="16">
        <v>0.88439999999999996</v>
      </c>
      <c r="GP102" s="16">
        <v>0.88439999999999996</v>
      </c>
      <c r="GQ102" s="16">
        <v>0.88439999999999996</v>
      </c>
    </row>
    <row r="103" spans="1:199" x14ac:dyDescent="0.2">
      <c r="A103" s="16">
        <v>102</v>
      </c>
      <c r="B103" s="16">
        <v>1</v>
      </c>
      <c r="C103" s="16">
        <v>1</v>
      </c>
      <c r="D103" s="16">
        <v>1</v>
      </c>
      <c r="E103" s="16">
        <v>1</v>
      </c>
      <c r="F103" s="16">
        <v>0.99719999999999998</v>
      </c>
      <c r="G103" s="16">
        <v>1.0942000000000001</v>
      </c>
      <c r="H103" s="16">
        <v>1.0916999999999999</v>
      </c>
      <c r="I103" s="16">
        <v>1.0498000000000001</v>
      </c>
      <c r="J103" s="16">
        <v>1.0281</v>
      </c>
      <c r="K103" s="16">
        <v>1.0066999999999999</v>
      </c>
      <c r="L103" s="16">
        <v>0.98540000000000005</v>
      </c>
      <c r="M103" s="16">
        <v>0.98399999999999999</v>
      </c>
      <c r="N103" s="16">
        <v>0.98260000000000003</v>
      </c>
      <c r="O103" s="16">
        <v>0.98129999999999995</v>
      </c>
      <c r="P103" s="16">
        <v>0.97989999999999999</v>
      </c>
      <c r="Q103" s="16">
        <v>0.97860000000000003</v>
      </c>
      <c r="R103" s="16">
        <v>0.97719999999999996</v>
      </c>
      <c r="S103" s="16">
        <v>0.9758</v>
      </c>
      <c r="T103" s="16">
        <v>0.97440000000000004</v>
      </c>
      <c r="U103" s="16">
        <v>0.9728</v>
      </c>
      <c r="V103" s="16">
        <v>0.97119999999999995</v>
      </c>
      <c r="W103" s="16">
        <v>0.96970000000000001</v>
      </c>
      <c r="X103" s="16">
        <v>0.96830000000000005</v>
      </c>
      <c r="Y103" s="16">
        <v>0.96689999999999998</v>
      </c>
      <c r="Z103" s="16">
        <v>0.9657</v>
      </c>
      <c r="AA103" s="16">
        <v>0.96450000000000002</v>
      </c>
      <c r="AB103" s="16">
        <v>0.96330000000000005</v>
      </c>
      <c r="AC103" s="16">
        <v>0.96220000000000006</v>
      </c>
      <c r="AD103" s="16">
        <v>0.96109999999999995</v>
      </c>
      <c r="AE103" s="16">
        <v>0.96009999999999995</v>
      </c>
      <c r="AF103" s="16">
        <v>0.95899999999999996</v>
      </c>
      <c r="AG103" s="16">
        <v>0.95799999999999996</v>
      </c>
      <c r="AH103" s="16">
        <v>0.95699999999999996</v>
      </c>
      <c r="AI103" s="16">
        <v>0.95599999999999996</v>
      </c>
      <c r="AJ103" s="16">
        <v>0.95499999999999996</v>
      </c>
      <c r="AK103" s="16">
        <v>0.95399999999999996</v>
      </c>
      <c r="AL103" s="16">
        <v>0.95309999999999995</v>
      </c>
      <c r="AM103" s="16">
        <v>0.95209999999999995</v>
      </c>
      <c r="AN103" s="16">
        <v>0.95120000000000005</v>
      </c>
      <c r="AO103" s="16">
        <v>0.95030000000000003</v>
      </c>
      <c r="AP103" s="16">
        <v>0.94940000000000002</v>
      </c>
      <c r="AQ103" s="16">
        <v>0.94850000000000001</v>
      </c>
      <c r="AR103" s="16">
        <v>0.9476</v>
      </c>
      <c r="AS103" s="16">
        <v>0.94669999999999999</v>
      </c>
      <c r="AT103" s="16">
        <v>0.94589999999999996</v>
      </c>
      <c r="AU103" s="16">
        <v>0.94510000000000005</v>
      </c>
      <c r="AV103" s="16">
        <v>0.94420000000000004</v>
      </c>
      <c r="AW103" s="16">
        <v>0.94340000000000002</v>
      </c>
      <c r="AX103" s="16">
        <v>0.94259999999999999</v>
      </c>
      <c r="AY103" s="16">
        <v>0.94179999999999997</v>
      </c>
      <c r="AZ103" s="16">
        <v>0.94099999999999995</v>
      </c>
      <c r="BA103" s="16">
        <v>0.94030000000000002</v>
      </c>
      <c r="BB103" s="16">
        <v>0.9395</v>
      </c>
      <c r="BC103" s="16">
        <v>0.93879999999999997</v>
      </c>
      <c r="BD103" s="16">
        <v>0.93799999999999994</v>
      </c>
      <c r="BE103" s="16">
        <v>0.93730000000000002</v>
      </c>
      <c r="BF103" s="16">
        <v>0.93659999999999999</v>
      </c>
      <c r="BG103" s="16">
        <v>0.93589999999999995</v>
      </c>
      <c r="BH103" s="16">
        <v>0.93520000000000003</v>
      </c>
      <c r="BI103" s="16">
        <v>0.9345</v>
      </c>
      <c r="BJ103" s="16">
        <v>0.93379999999999996</v>
      </c>
      <c r="BK103" s="16">
        <v>0.93320000000000003</v>
      </c>
      <c r="BL103" s="16">
        <v>0.9325</v>
      </c>
      <c r="BM103" s="16">
        <v>0.93189999999999995</v>
      </c>
      <c r="BN103" s="16">
        <v>0.93120000000000003</v>
      </c>
      <c r="BO103" s="16">
        <v>0.93059999999999998</v>
      </c>
      <c r="BP103" s="16">
        <v>0.93</v>
      </c>
      <c r="BQ103" s="16">
        <v>0.9294</v>
      </c>
      <c r="BR103" s="16">
        <v>0.92879999999999996</v>
      </c>
      <c r="BS103" s="16">
        <v>0.92820000000000003</v>
      </c>
      <c r="BT103" s="16">
        <v>0.92759999999999998</v>
      </c>
      <c r="BU103" s="16">
        <v>0.92700000000000005</v>
      </c>
      <c r="BV103" s="16">
        <v>0.92649999999999999</v>
      </c>
      <c r="BW103" s="16">
        <v>0.92589999999999995</v>
      </c>
      <c r="BX103" s="16">
        <v>0.9254</v>
      </c>
      <c r="BY103" s="16">
        <v>0.92479999999999996</v>
      </c>
      <c r="BZ103" s="16">
        <v>0.92430000000000001</v>
      </c>
      <c r="CA103" s="16">
        <v>0.92379999999999995</v>
      </c>
      <c r="CB103" s="16">
        <v>0.92320000000000002</v>
      </c>
      <c r="CC103" s="16">
        <v>0.92269999999999996</v>
      </c>
      <c r="CD103" s="16">
        <v>0.92220000000000002</v>
      </c>
      <c r="CE103" s="16">
        <v>0.92169999999999996</v>
      </c>
      <c r="CF103" s="16">
        <v>0.92120000000000002</v>
      </c>
      <c r="CG103" s="16">
        <v>0.92079999999999995</v>
      </c>
      <c r="CH103" s="16">
        <v>0.92030000000000001</v>
      </c>
      <c r="CI103" s="16">
        <v>0.91979999999999995</v>
      </c>
      <c r="CJ103" s="16">
        <v>0.9194</v>
      </c>
      <c r="CK103" s="16">
        <v>0.91890000000000005</v>
      </c>
      <c r="CL103" s="16">
        <v>0.91849999999999998</v>
      </c>
      <c r="CM103" s="16">
        <v>0.91800000000000004</v>
      </c>
      <c r="CN103" s="16">
        <v>0.91759999999999997</v>
      </c>
      <c r="CO103" s="16">
        <v>0.91720000000000002</v>
      </c>
      <c r="CP103" s="16">
        <v>0.91669999999999996</v>
      </c>
      <c r="CQ103" s="16">
        <v>0.9163</v>
      </c>
      <c r="CR103" s="16">
        <v>0.91590000000000005</v>
      </c>
      <c r="CS103" s="16">
        <v>0.91549999999999998</v>
      </c>
      <c r="CT103" s="16">
        <v>0.91510000000000002</v>
      </c>
      <c r="CU103" s="16">
        <v>0.91469999999999996</v>
      </c>
      <c r="CV103" s="16">
        <v>0.91439999999999999</v>
      </c>
      <c r="CW103" s="16">
        <v>0.91400000000000003</v>
      </c>
      <c r="CX103" s="16">
        <v>0.91359999999999997</v>
      </c>
      <c r="CY103" s="16">
        <v>0.91359999999999997</v>
      </c>
      <c r="CZ103" s="16">
        <v>0.91359999999999997</v>
      </c>
      <c r="DA103" s="16">
        <v>0.91359999999999997</v>
      </c>
      <c r="DB103" s="16">
        <v>0.91359999999999997</v>
      </c>
      <c r="DC103" s="16">
        <v>0.91359999999999997</v>
      </c>
      <c r="DD103" s="16">
        <v>0.91359999999999997</v>
      </c>
      <c r="DE103" s="16">
        <v>0.91359999999999997</v>
      </c>
      <c r="DF103" s="16">
        <v>0.91359999999999997</v>
      </c>
      <c r="DG103" s="16">
        <v>0.91359999999999997</v>
      </c>
      <c r="DH103" s="16">
        <v>0.91359999999999997</v>
      </c>
      <c r="DI103" s="16">
        <v>0.91359999999999997</v>
      </c>
      <c r="DJ103" s="16">
        <v>0.91359999999999997</v>
      </c>
      <c r="DK103" s="16">
        <v>0.91359999999999997</v>
      </c>
      <c r="DL103" s="16">
        <v>0.91359999999999997</v>
      </c>
      <c r="DM103" s="16">
        <v>0.91359999999999997</v>
      </c>
      <c r="DN103" s="16">
        <v>0.91359999999999997</v>
      </c>
      <c r="DO103" s="16">
        <v>0.91359999999999997</v>
      </c>
      <c r="DP103" s="16">
        <v>0.91359999999999997</v>
      </c>
      <c r="DQ103" s="16">
        <v>0.91359999999999997</v>
      </c>
      <c r="DR103" s="16">
        <v>0.91359999999999997</v>
      </c>
      <c r="DS103" s="16">
        <v>0.91359999999999997</v>
      </c>
      <c r="DT103" s="16">
        <v>0.91359999999999997</v>
      </c>
      <c r="DU103" s="16">
        <v>0.91359999999999997</v>
      </c>
      <c r="DV103" s="16">
        <v>0.91359999999999997</v>
      </c>
      <c r="DW103" s="16">
        <v>0.91359999999999997</v>
      </c>
      <c r="DX103" s="16">
        <v>0.91359999999999997</v>
      </c>
      <c r="DY103" s="16">
        <v>0.91359999999999997</v>
      </c>
      <c r="DZ103" s="16">
        <v>0.91359999999999997</v>
      </c>
      <c r="EA103" s="16">
        <v>0.91359999999999997</v>
      </c>
      <c r="EB103" s="16">
        <v>0.91359999999999997</v>
      </c>
      <c r="EC103" s="16">
        <v>0.91359999999999997</v>
      </c>
      <c r="ED103" s="16">
        <v>0.91359999999999997</v>
      </c>
      <c r="EE103" s="16">
        <v>0.91359999999999997</v>
      </c>
      <c r="EF103" s="16">
        <v>0.91359999999999997</v>
      </c>
      <c r="EG103" s="16">
        <v>0.91359999999999997</v>
      </c>
      <c r="EH103" s="16">
        <v>0.91359999999999997</v>
      </c>
      <c r="EI103" s="16">
        <v>0.91359999999999997</v>
      </c>
      <c r="EJ103" s="16">
        <v>0.91359999999999997</v>
      </c>
      <c r="EK103" s="16">
        <v>0.91359999999999997</v>
      </c>
      <c r="EL103" s="16">
        <v>0.91359999999999997</v>
      </c>
      <c r="EM103" s="16">
        <v>0.91359999999999997</v>
      </c>
      <c r="EN103" s="16">
        <v>0.91359999999999997</v>
      </c>
      <c r="EO103" s="16">
        <v>0.91359999999999997</v>
      </c>
      <c r="EP103" s="16">
        <v>0.91359999999999997</v>
      </c>
      <c r="EQ103" s="16">
        <v>0.91359999999999997</v>
      </c>
      <c r="ER103" s="16">
        <v>0.91359999999999997</v>
      </c>
      <c r="ES103" s="16">
        <v>0.91359999999999997</v>
      </c>
      <c r="ET103" s="16">
        <v>0.91359999999999997</v>
      </c>
      <c r="EU103" s="16">
        <v>0.91359999999999997</v>
      </c>
      <c r="EV103" s="16">
        <v>0.91359999999999997</v>
      </c>
      <c r="EW103" s="16">
        <v>0.91359999999999997</v>
      </c>
      <c r="EX103" s="16">
        <v>0.91359999999999997</v>
      </c>
      <c r="EY103" s="16">
        <v>0.91359999999999997</v>
      </c>
      <c r="EZ103" s="16">
        <v>0.91359999999999997</v>
      </c>
      <c r="FA103" s="16">
        <v>0.91359999999999997</v>
      </c>
      <c r="FB103" s="16">
        <v>0.91359999999999997</v>
      </c>
      <c r="FC103" s="16">
        <v>0.91359999999999997</v>
      </c>
      <c r="FD103" s="16">
        <v>0.91359999999999997</v>
      </c>
      <c r="FE103" s="16">
        <v>0.91359999999999997</v>
      </c>
      <c r="FF103" s="16">
        <v>0.91359999999999997</v>
      </c>
      <c r="FG103" s="16">
        <v>0.91359999999999997</v>
      </c>
      <c r="FH103" s="16">
        <v>0.91359999999999997</v>
      </c>
      <c r="FI103" s="16">
        <v>0.91359999999999997</v>
      </c>
      <c r="FJ103" s="16">
        <v>0.91359999999999997</v>
      </c>
      <c r="FK103" s="16">
        <v>0.91359999999999997</v>
      </c>
      <c r="FL103" s="16">
        <v>0.91359999999999997</v>
      </c>
      <c r="FM103" s="16">
        <v>0.91359999999999997</v>
      </c>
      <c r="FN103" s="16">
        <v>0.91359999999999997</v>
      </c>
      <c r="FO103" s="16">
        <v>0.91359999999999997</v>
      </c>
      <c r="FP103" s="16">
        <v>0.91359999999999997</v>
      </c>
      <c r="FQ103" s="16">
        <v>0.91359999999999997</v>
      </c>
      <c r="FR103" s="16">
        <v>0.91359999999999997</v>
      </c>
      <c r="FS103" s="16">
        <v>0.91359999999999997</v>
      </c>
      <c r="FT103" s="16">
        <v>0.91359999999999997</v>
      </c>
      <c r="FU103" s="16">
        <v>0.91359999999999997</v>
      </c>
      <c r="FV103" s="16">
        <v>0.91359999999999997</v>
      </c>
      <c r="FW103" s="16">
        <v>0.91359999999999997</v>
      </c>
      <c r="FX103" s="16">
        <v>0.91359999999999997</v>
      </c>
      <c r="FY103" s="16">
        <v>0.91359999999999997</v>
      </c>
      <c r="FZ103" s="16">
        <v>0.91359999999999997</v>
      </c>
      <c r="GA103" s="16">
        <v>0.91359999999999997</v>
      </c>
      <c r="GB103" s="16">
        <v>0.91359999999999997</v>
      </c>
      <c r="GC103" s="16">
        <v>0.91359999999999997</v>
      </c>
      <c r="GD103" s="16">
        <v>0.91359999999999997</v>
      </c>
      <c r="GE103" s="16">
        <v>0.91359999999999997</v>
      </c>
      <c r="GF103" s="16">
        <v>0.91359999999999997</v>
      </c>
      <c r="GG103" s="16">
        <v>0.91359999999999997</v>
      </c>
      <c r="GH103" s="16">
        <v>0.91359999999999997</v>
      </c>
      <c r="GI103" s="16">
        <v>0.91359999999999997</v>
      </c>
      <c r="GJ103" s="16">
        <v>0.91359999999999997</v>
      </c>
      <c r="GK103" s="16">
        <v>0.91359999999999997</v>
      </c>
      <c r="GL103" s="16">
        <v>0.91359999999999997</v>
      </c>
      <c r="GM103" s="16">
        <v>0.91359999999999997</v>
      </c>
      <c r="GN103" s="16">
        <v>0.91359999999999997</v>
      </c>
      <c r="GO103" s="16">
        <v>0.91359999999999997</v>
      </c>
      <c r="GP103" s="16">
        <v>0.91359999999999997</v>
      </c>
      <c r="GQ103" s="16">
        <v>0.91359999999999997</v>
      </c>
    </row>
    <row r="104" spans="1:199" x14ac:dyDescent="0.2">
      <c r="A104" s="16">
        <v>103</v>
      </c>
      <c r="B104" s="16">
        <v>1</v>
      </c>
      <c r="C104" s="16">
        <v>1</v>
      </c>
      <c r="D104" s="16">
        <v>1</v>
      </c>
      <c r="E104" s="16">
        <v>1</v>
      </c>
      <c r="F104" s="16">
        <v>0.99809999999999999</v>
      </c>
      <c r="G104" s="16">
        <v>1.0961000000000001</v>
      </c>
      <c r="H104" s="16">
        <v>1.0945</v>
      </c>
      <c r="I104" s="16">
        <v>1.0531999999999999</v>
      </c>
      <c r="J104" s="16">
        <v>1.0321</v>
      </c>
      <c r="K104" s="16">
        <v>1.0111000000000001</v>
      </c>
      <c r="L104" s="16">
        <v>0.99029999999999996</v>
      </c>
      <c r="M104" s="16">
        <v>0.98939999999999995</v>
      </c>
      <c r="N104" s="16">
        <v>0.98850000000000005</v>
      </c>
      <c r="O104" s="16">
        <v>0.98760000000000003</v>
      </c>
      <c r="P104" s="16">
        <v>0.98670000000000002</v>
      </c>
      <c r="Q104" s="16">
        <v>0.98580000000000001</v>
      </c>
      <c r="R104" s="16">
        <v>0.9849</v>
      </c>
      <c r="S104" s="16">
        <v>0.9839</v>
      </c>
      <c r="T104" s="16">
        <v>0.98299999999999998</v>
      </c>
      <c r="U104" s="16">
        <v>0.9819</v>
      </c>
      <c r="V104" s="16">
        <v>0.98089999999999999</v>
      </c>
      <c r="W104" s="16">
        <v>0.97989999999999999</v>
      </c>
      <c r="X104" s="16">
        <v>0.97889999999999999</v>
      </c>
      <c r="Y104" s="16">
        <v>0.97799999999999998</v>
      </c>
      <c r="Z104" s="16">
        <v>0.97719999999999996</v>
      </c>
      <c r="AA104" s="16">
        <v>0.97640000000000005</v>
      </c>
      <c r="AB104" s="16">
        <v>0.97560000000000002</v>
      </c>
      <c r="AC104" s="16">
        <v>0.97489999999999999</v>
      </c>
      <c r="AD104" s="16">
        <v>0.97419999999999995</v>
      </c>
      <c r="AE104" s="16">
        <v>0.97350000000000003</v>
      </c>
      <c r="AF104" s="16">
        <v>0.9728</v>
      </c>
      <c r="AG104" s="16">
        <v>0.97209999999999996</v>
      </c>
      <c r="AH104" s="16">
        <v>0.97140000000000004</v>
      </c>
      <c r="AI104" s="16">
        <v>0.9708</v>
      </c>
      <c r="AJ104" s="16">
        <v>0.97009999999999996</v>
      </c>
      <c r="AK104" s="16">
        <v>0.96950000000000003</v>
      </c>
      <c r="AL104" s="16">
        <v>0.96879999999999999</v>
      </c>
      <c r="AM104" s="16">
        <v>0.96819999999999995</v>
      </c>
      <c r="AN104" s="16">
        <v>0.96760000000000002</v>
      </c>
      <c r="AO104" s="16">
        <v>0.96699999999999997</v>
      </c>
      <c r="AP104" s="16">
        <v>0.96640000000000004</v>
      </c>
      <c r="AQ104" s="16">
        <v>0.96579999999999999</v>
      </c>
      <c r="AR104" s="16">
        <v>0.96519999999999995</v>
      </c>
      <c r="AS104" s="16">
        <v>0.96460000000000001</v>
      </c>
      <c r="AT104" s="16">
        <v>0.96409999999999996</v>
      </c>
      <c r="AU104" s="16">
        <v>0.96350000000000002</v>
      </c>
      <c r="AV104" s="16">
        <v>0.96289999999999998</v>
      </c>
      <c r="AW104" s="16">
        <v>0.96240000000000003</v>
      </c>
      <c r="AX104" s="16">
        <v>0.96189999999999998</v>
      </c>
      <c r="AY104" s="16">
        <v>0.96130000000000004</v>
      </c>
      <c r="AZ104" s="16">
        <v>0.96079999999999999</v>
      </c>
      <c r="BA104" s="16">
        <v>0.96030000000000004</v>
      </c>
      <c r="BB104" s="16">
        <v>0.95979999999999999</v>
      </c>
      <c r="BC104" s="16">
        <v>0.95930000000000004</v>
      </c>
      <c r="BD104" s="16">
        <v>0.95879999999999999</v>
      </c>
      <c r="BE104" s="16">
        <v>0.95830000000000004</v>
      </c>
      <c r="BF104" s="16">
        <v>0.95789999999999997</v>
      </c>
      <c r="BG104" s="16">
        <v>0.95740000000000003</v>
      </c>
      <c r="BH104" s="16">
        <v>0.95689999999999997</v>
      </c>
      <c r="BI104" s="16">
        <v>0.95650000000000002</v>
      </c>
      <c r="BJ104" s="16">
        <v>0.95599999999999996</v>
      </c>
      <c r="BK104" s="16">
        <v>0.9556</v>
      </c>
      <c r="BL104" s="16">
        <v>0.95520000000000005</v>
      </c>
      <c r="BM104" s="16">
        <v>0.95469999999999999</v>
      </c>
      <c r="BN104" s="16">
        <v>0.95430000000000004</v>
      </c>
      <c r="BO104" s="16">
        <v>0.95389999999999997</v>
      </c>
      <c r="BP104" s="16">
        <v>0.95350000000000001</v>
      </c>
      <c r="BQ104" s="16">
        <v>0.95309999999999995</v>
      </c>
      <c r="BR104" s="16">
        <v>0.95269999999999999</v>
      </c>
      <c r="BS104" s="16">
        <v>0.95230000000000004</v>
      </c>
      <c r="BT104" s="16">
        <v>0.95189999999999997</v>
      </c>
      <c r="BU104" s="16">
        <v>0.95150000000000001</v>
      </c>
      <c r="BV104" s="16">
        <v>0.95109999999999995</v>
      </c>
      <c r="BW104" s="16">
        <v>0.95079999999999998</v>
      </c>
      <c r="BX104" s="16">
        <v>0.95040000000000002</v>
      </c>
      <c r="BY104" s="16">
        <v>0.95</v>
      </c>
      <c r="BZ104" s="16">
        <v>0.94969999999999999</v>
      </c>
      <c r="CA104" s="16">
        <v>0.94930000000000003</v>
      </c>
      <c r="CB104" s="16">
        <v>0.94899999999999995</v>
      </c>
      <c r="CC104" s="16">
        <v>0.94869999999999999</v>
      </c>
      <c r="CD104" s="16">
        <v>0.94830000000000003</v>
      </c>
      <c r="CE104" s="16">
        <v>0.94799999999999995</v>
      </c>
      <c r="CF104" s="16">
        <v>0.94769999999999999</v>
      </c>
      <c r="CG104" s="16">
        <v>0.94740000000000002</v>
      </c>
      <c r="CH104" s="16">
        <v>0.94699999999999995</v>
      </c>
      <c r="CI104" s="16">
        <v>0.94669999999999999</v>
      </c>
      <c r="CJ104" s="16">
        <v>0.94640000000000002</v>
      </c>
      <c r="CK104" s="16">
        <v>0.94610000000000005</v>
      </c>
      <c r="CL104" s="16">
        <v>0.94579999999999997</v>
      </c>
      <c r="CM104" s="16">
        <v>0.94550000000000001</v>
      </c>
      <c r="CN104" s="16">
        <v>0.94520000000000004</v>
      </c>
      <c r="CO104" s="16">
        <v>0.94499999999999995</v>
      </c>
      <c r="CP104" s="16">
        <v>0.94469999999999998</v>
      </c>
      <c r="CQ104" s="16">
        <v>0.94440000000000002</v>
      </c>
      <c r="CR104" s="16">
        <v>0.94410000000000005</v>
      </c>
      <c r="CS104" s="16">
        <v>0.94389999999999996</v>
      </c>
      <c r="CT104" s="16">
        <v>0.94359999999999999</v>
      </c>
      <c r="CU104" s="16">
        <v>0.94340000000000002</v>
      </c>
      <c r="CV104" s="16">
        <v>0.94310000000000005</v>
      </c>
      <c r="CW104" s="16">
        <v>0.94279999999999997</v>
      </c>
      <c r="CX104" s="16">
        <v>0.94259999999999999</v>
      </c>
      <c r="CY104" s="16">
        <v>0.94259999999999999</v>
      </c>
      <c r="CZ104" s="16">
        <v>0.94259999999999999</v>
      </c>
      <c r="DA104" s="16">
        <v>0.94259999999999999</v>
      </c>
      <c r="DB104" s="16">
        <v>0.94259999999999999</v>
      </c>
      <c r="DC104" s="16">
        <v>0.94259999999999999</v>
      </c>
      <c r="DD104" s="16">
        <v>0.94259999999999999</v>
      </c>
      <c r="DE104" s="16">
        <v>0.94259999999999999</v>
      </c>
      <c r="DF104" s="16">
        <v>0.94259999999999999</v>
      </c>
      <c r="DG104" s="16">
        <v>0.94259999999999999</v>
      </c>
      <c r="DH104" s="16">
        <v>0.94259999999999999</v>
      </c>
      <c r="DI104" s="16">
        <v>0.94259999999999999</v>
      </c>
      <c r="DJ104" s="16">
        <v>0.94259999999999999</v>
      </c>
      <c r="DK104" s="16">
        <v>0.94259999999999999</v>
      </c>
      <c r="DL104" s="16">
        <v>0.94259999999999999</v>
      </c>
      <c r="DM104" s="16">
        <v>0.94259999999999999</v>
      </c>
      <c r="DN104" s="16">
        <v>0.94259999999999999</v>
      </c>
      <c r="DO104" s="16">
        <v>0.94259999999999999</v>
      </c>
      <c r="DP104" s="16">
        <v>0.94259999999999999</v>
      </c>
      <c r="DQ104" s="16">
        <v>0.94259999999999999</v>
      </c>
      <c r="DR104" s="16">
        <v>0.94259999999999999</v>
      </c>
      <c r="DS104" s="16">
        <v>0.94259999999999999</v>
      </c>
      <c r="DT104" s="16">
        <v>0.94259999999999999</v>
      </c>
      <c r="DU104" s="16">
        <v>0.94259999999999999</v>
      </c>
      <c r="DV104" s="16">
        <v>0.94259999999999999</v>
      </c>
      <c r="DW104" s="16">
        <v>0.94259999999999999</v>
      </c>
      <c r="DX104" s="16">
        <v>0.94259999999999999</v>
      </c>
      <c r="DY104" s="16">
        <v>0.94259999999999999</v>
      </c>
      <c r="DZ104" s="16">
        <v>0.94259999999999999</v>
      </c>
      <c r="EA104" s="16">
        <v>0.94259999999999999</v>
      </c>
      <c r="EB104" s="16">
        <v>0.94259999999999999</v>
      </c>
      <c r="EC104" s="16">
        <v>0.94259999999999999</v>
      </c>
      <c r="ED104" s="16">
        <v>0.94259999999999999</v>
      </c>
      <c r="EE104" s="16">
        <v>0.94259999999999999</v>
      </c>
      <c r="EF104" s="16">
        <v>0.94259999999999999</v>
      </c>
      <c r="EG104" s="16">
        <v>0.94259999999999999</v>
      </c>
      <c r="EH104" s="16">
        <v>0.94259999999999999</v>
      </c>
      <c r="EI104" s="16">
        <v>0.94259999999999999</v>
      </c>
      <c r="EJ104" s="16">
        <v>0.94259999999999999</v>
      </c>
      <c r="EK104" s="16">
        <v>0.94259999999999999</v>
      </c>
      <c r="EL104" s="16">
        <v>0.94259999999999999</v>
      </c>
      <c r="EM104" s="16">
        <v>0.94259999999999999</v>
      </c>
      <c r="EN104" s="16">
        <v>0.94259999999999999</v>
      </c>
      <c r="EO104" s="16">
        <v>0.94259999999999999</v>
      </c>
      <c r="EP104" s="16">
        <v>0.94259999999999999</v>
      </c>
      <c r="EQ104" s="16">
        <v>0.94259999999999999</v>
      </c>
      <c r="ER104" s="16">
        <v>0.94259999999999999</v>
      </c>
      <c r="ES104" s="16">
        <v>0.94259999999999999</v>
      </c>
      <c r="ET104" s="16">
        <v>0.94259999999999999</v>
      </c>
      <c r="EU104" s="16">
        <v>0.94259999999999999</v>
      </c>
      <c r="EV104" s="16">
        <v>0.94259999999999999</v>
      </c>
      <c r="EW104" s="16">
        <v>0.94259999999999999</v>
      </c>
      <c r="EX104" s="16">
        <v>0.94259999999999999</v>
      </c>
      <c r="EY104" s="16">
        <v>0.94259999999999999</v>
      </c>
      <c r="EZ104" s="16">
        <v>0.94259999999999999</v>
      </c>
      <c r="FA104" s="16">
        <v>0.94259999999999999</v>
      </c>
      <c r="FB104" s="16">
        <v>0.94259999999999999</v>
      </c>
      <c r="FC104" s="16">
        <v>0.94259999999999999</v>
      </c>
      <c r="FD104" s="16">
        <v>0.94259999999999999</v>
      </c>
      <c r="FE104" s="16">
        <v>0.94259999999999999</v>
      </c>
      <c r="FF104" s="16">
        <v>0.94259999999999999</v>
      </c>
      <c r="FG104" s="16">
        <v>0.94259999999999999</v>
      </c>
      <c r="FH104" s="16">
        <v>0.94259999999999999</v>
      </c>
      <c r="FI104" s="16">
        <v>0.94259999999999999</v>
      </c>
      <c r="FJ104" s="16">
        <v>0.94259999999999999</v>
      </c>
      <c r="FK104" s="16">
        <v>0.94259999999999999</v>
      </c>
      <c r="FL104" s="16">
        <v>0.94259999999999999</v>
      </c>
      <c r="FM104" s="16">
        <v>0.94259999999999999</v>
      </c>
      <c r="FN104" s="16">
        <v>0.94259999999999999</v>
      </c>
      <c r="FO104" s="16">
        <v>0.94259999999999999</v>
      </c>
      <c r="FP104" s="16">
        <v>0.94259999999999999</v>
      </c>
      <c r="FQ104" s="16">
        <v>0.94259999999999999</v>
      </c>
      <c r="FR104" s="16">
        <v>0.94259999999999999</v>
      </c>
      <c r="FS104" s="16">
        <v>0.94259999999999999</v>
      </c>
      <c r="FT104" s="16">
        <v>0.94259999999999999</v>
      </c>
      <c r="FU104" s="16">
        <v>0.94259999999999999</v>
      </c>
      <c r="FV104" s="16">
        <v>0.94259999999999999</v>
      </c>
      <c r="FW104" s="16">
        <v>0.94259999999999999</v>
      </c>
      <c r="FX104" s="16">
        <v>0.94259999999999999</v>
      </c>
      <c r="FY104" s="16">
        <v>0.94259999999999999</v>
      </c>
      <c r="FZ104" s="16">
        <v>0.94259999999999999</v>
      </c>
      <c r="GA104" s="16">
        <v>0.94259999999999999</v>
      </c>
      <c r="GB104" s="16">
        <v>0.94259999999999999</v>
      </c>
      <c r="GC104" s="16">
        <v>0.94259999999999999</v>
      </c>
      <c r="GD104" s="16">
        <v>0.94259999999999999</v>
      </c>
      <c r="GE104" s="16">
        <v>0.94259999999999999</v>
      </c>
      <c r="GF104" s="16">
        <v>0.94259999999999999</v>
      </c>
      <c r="GG104" s="16">
        <v>0.94259999999999999</v>
      </c>
      <c r="GH104" s="16">
        <v>0.94259999999999999</v>
      </c>
      <c r="GI104" s="16">
        <v>0.94259999999999999</v>
      </c>
      <c r="GJ104" s="16">
        <v>0.94259999999999999</v>
      </c>
      <c r="GK104" s="16">
        <v>0.94259999999999999</v>
      </c>
      <c r="GL104" s="16">
        <v>0.94259999999999999</v>
      </c>
      <c r="GM104" s="16">
        <v>0.94259999999999999</v>
      </c>
      <c r="GN104" s="16">
        <v>0.94259999999999999</v>
      </c>
      <c r="GO104" s="16">
        <v>0.94259999999999999</v>
      </c>
      <c r="GP104" s="16">
        <v>0.94259999999999999</v>
      </c>
      <c r="GQ104" s="16">
        <v>0.94259999999999999</v>
      </c>
    </row>
    <row r="105" spans="1:199" x14ac:dyDescent="0.2">
      <c r="A105" s="16">
        <v>104</v>
      </c>
      <c r="B105" s="16">
        <v>1</v>
      </c>
      <c r="C105" s="16">
        <v>1</v>
      </c>
      <c r="D105" s="16">
        <v>1</v>
      </c>
      <c r="E105" s="16">
        <v>1</v>
      </c>
      <c r="F105" s="16">
        <v>0.99909999999999999</v>
      </c>
      <c r="G105" s="16">
        <v>1.0981000000000001</v>
      </c>
      <c r="H105" s="16">
        <v>1.0972</v>
      </c>
      <c r="I105" s="16">
        <v>1.0566</v>
      </c>
      <c r="J105" s="16">
        <v>1.0361</v>
      </c>
      <c r="K105" s="16">
        <v>1.0156000000000001</v>
      </c>
      <c r="L105" s="16">
        <v>0.99519999999999997</v>
      </c>
      <c r="M105" s="16">
        <v>0.99470000000000003</v>
      </c>
      <c r="N105" s="16">
        <v>0.99419999999999997</v>
      </c>
      <c r="O105" s="16">
        <v>0.99380000000000002</v>
      </c>
      <c r="P105" s="16">
        <v>0.99339999999999995</v>
      </c>
      <c r="Q105" s="16">
        <v>0.9929</v>
      </c>
      <c r="R105" s="16">
        <v>0.99250000000000005</v>
      </c>
      <c r="S105" s="16">
        <v>0.99199999999999999</v>
      </c>
      <c r="T105" s="16">
        <v>0.99150000000000005</v>
      </c>
      <c r="U105" s="16">
        <v>0.99099999999999999</v>
      </c>
      <c r="V105" s="16">
        <v>0.99050000000000005</v>
      </c>
      <c r="W105" s="16">
        <v>0.99</v>
      </c>
      <c r="X105" s="16">
        <v>0.98950000000000005</v>
      </c>
      <c r="Y105" s="16">
        <v>0.98899999999999999</v>
      </c>
      <c r="Z105" s="16">
        <v>0.98860000000000003</v>
      </c>
      <c r="AA105" s="16">
        <v>0.98819999999999997</v>
      </c>
      <c r="AB105" s="16">
        <v>0.9879</v>
      </c>
      <c r="AC105" s="16">
        <v>0.98750000000000004</v>
      </c>
      <c r="AD105" s="16">
        <v>0.98709999999999998</v>
      </c>
      <c r="AE105" s="16">
        <v>0.98680000000000001</v>
      </c>
      <c r="AF105" s="16">
        <v>0.98640000000000005</v>
      </c>
      <c r="AG105" s="16">
        <v>0.98609999999999998</v>
      </c>
      <c r="AH105" s="16">
        <v>0.98580000000000001</v>
      </c>
      <c r="AI105" s="16">
        <v>0.98540000000000005</v>
      </c>
      <c r="AJ105" s="16">
        <v>0.98509999999999998</v>
      </c>
      <c r="AK105" s="16">
        <v>0.98480000000000001</v>
      </c>
      <c r="AL105" s="16">
        <v>0.98450000000000004</v>
      </c>
      <c r="AM105" s="16">
        <v>0.98419999999999996</v>
      </c>
      <c r="AN105" s="16">
        <v>0.98380000000000001</v>
      </c>
      <c r="AO105" s="16">
        <v>0.98350000000000004</v>
      </c>
      <c r="AP105" s="16">
        <v>0.98319999999999996</v>
      </c>
      <c r="AQ105" s="16">
        <v>0.9829</v>
      </c>
      <c r="AR105" s="16">
        <v>0.98270000000000002</v>
      </c>
      <c r="AS105" s="16">
        <v>0.98240000000000005</v>
      </c>
      <c r="AT105" s="16">
        <v>0.98209999999999997</v>
      </c>
      <c r="AU105" s="16">
        <v>0.98180000000000001</v>
      </c>
      <c r="AV105" s="16">
        <v>0.98150000000000004</v>
      </c>
      <c r="AW105" s="16">
        <v>0.98129999999999995</v>
      </c>
      <c r="AX105" s="16">
        <v>0.98099999999999998</v>
      </c>
      <c r="AY105" s="16">
        <v>0.98070000000000002</v>
      </c>
      <c r="AZ105" s="16">
        <v>0.98050000000000004</v>
      </c>
      <c r="BA105" s="16">
        <v>0.98019999999999996</v>
      </c>
      <c r="BB105" s="16">
        <v>0.98</v>
      </c>
      <c r="BC105" s="16">
        <v>0.97970000000000002</v>
      </c>
      <c r="BD105" s="16">
        <v>0.97950000000000004</v>
      </c>
      <c r="BE105" s="16">
        <v>0.97919999999999996</v>
      </c>
      <c r="BF105" s="16">
        <v>0.97899999999999998</v>
      </c>
      <c r="BG105" s="16">
        <v>0.9788</v>
      </c>
      <c r="BH105" s="16">
        <v>0.97850000000000004</v>
      </c>
      <c r="BI105" s="16">
        <v>0.97829999999999995</v>
      </c>
      <c r="BJ105" s="16">
        <v>0.97809999999999997</v>
      </c>
      <c r="BK105" s="16">
        <v>0.97789999999999999</v>
      </c>
      <c r="BL105" s="16">
        <v>0.97770000000000001</v>
      </c>
      <c r="BM105" s="16">
        <v>0.97740000000000005</v>
      </c>
      <c r="BN105" s="16">
        <v>0.97719999999999996</v>
      </c>
      <c r="BO105" s="16">
        <v>0.97699999999999998</v>
      </c>
      <c r="BP105" s="16">
        <v>0.9768</v>
      </c>
      <c r="BQ105" s="16">
        <v>0.97660000000000002</v>
      </c>
      <c r="BR105" s="16">
        <v>0.97640000000000005</v>
      </c>
      <c r="BS105" s="16">
        <v>0.97619999999999996</v>
      </c>
      <c r="BT105" s="16">
        <v>0.97599999999999998</v>
      </c>
      <c r="BU105" s="16">
        <v>0.9758</v>
      </c>
      <c r="BV105" s="16">
        <v>0.97570000000000001</v>
      </c>
      <c r="BW105" s="16">
        <v>0.97550000000000003</v>
      </c>
      <c r="BX105" s="16">
        <v>0.97529999999999994</v>
      </c>
      <c r="BY105" s="16">
        <v>0.97509999999999997</v>
      </c>
      <c r="BZ105" s="16">
        <v>0.97489999999999999</v>
      </c>
      <c r="CA105" s="16">
        <v>0.9748</v>
      </c>
      <c r="CB105" s="16">
        <v>0.97460000000000002</v>
      </c>
      <c r="CC105" s="16">
        <v>0.97440000000000004</v>
      </c>
      <c r="CD105" s="16">
        <v>0.97419999999999995</v>
      </c>
      <c r="CE105" s="16">
        <v>0.97409999999999997</v>
      </c>
      <c r="CF105" s="16">
        <v>0.97389999999999999</v>
      </c>
      <c r="CG105" s="16">
        <v>0.9738</v>
      </c>
      <c r="CH105" s="16">
        <v>0.97360000000000002</v>
      </c>
      <c r="CI105" s="16">
        <v>0.97350000000000003</v>
      </c>
      <c r="CJ105" s="16">
        <v>0.97330000000000005</v>
      </c>
      <c r="CK105" s="16">
        <v>0.97319999999999995</v>
      </c>
      <c r="CL105" s="16">
        <v>0.97299999999999998</v>
      </c>
      <c r="CM105" s="16">
        <v>0.97289999999999999</v>
      </c>
      <c r="CN105" s="16">
        <v>0.97270000000000001</v>
      </c>
      <c r="CO105" s="16">
        <v>0.97260000000000002</v>
      </c>
      <c r="CP105" s="16">
        <v>0.97240000000000004</v>
      </c>
      <c r="CQ105" s="16">
        <v>0.97230000000000005</v>
      </c>
      <c r="CR105" s="16">
        <v>0.97219999999999995</v>
      </c>
      <c r="CS105" s="16">
        <v>0.97199999999999998</v>
      </c>
      <c r="CT105" s="16">
        <v>0.97189999999999999</v>
      </c>
      <c r="CU105" s="16">
        <v>0.9718</v>
      </c>
      <c r="CV105" s="16">
        <v>0.97160000000000002</v>
      </c>
      <c r="CW105" s="16">
        <v>0.97150000000000003</v>
      </c>
      <c r="CX105" s="16">
        <v>0.97140000000000004</v>
      </c>
      <c r="CY105" s="16">
        <v>0.97140000000000004</v>
      </c>
      <c r="CZ105" s="16">
        <v>0.97140000000000004</v>
      </c>
      <c r="DA105" s="16">
        <v>0.97140000000000004</v>
      </c>
      <c r="DB105" s="16">
        <v>0.97140000000000004</v>
      </c>
      <c r="DC105" s="16">
        <v>0.97140000000000004</v>
      </c>
      <c r="DD105" s="16">
        <v>0.97140000000000004</v>
      </c>
      <c r="DE105" s="16">
        <v>0.97140000000000004</v>
      </c>
      <c r="DF105" s="16">
        <v>0.97140000000000004</v>
      </c>
      <c r="DG105" s="16">
        <v>0.97140000000000004</v>
      </c>
      <c r="DH105" s="16">
        <v>0.97140000000000004</v>
      </c>
      <c r="DI105" s="16">
        <v>0.97140000000000004</v>
      </c>
      <c r="DJ105" s="16">
        <v>0.97140000000000004</v>
      </c>
      <c r="DK105" s="16">
        <v>0.97140000000000004</v>
      </c>
      <c r="DL105" s="16">
        <v>0.97140000000000004</v>
      </c>
      <c r="DM105" s="16">
        <v>0.97140000000000004</v>
      </c>
      <c r="DN105" s="16">
        <v>0.97140000000000004</v>
      </c>
      <c r="DO105" s="16">
        <v>0.97140000000000004</v>
      </c>
      <c r="DP105" s="16">
        <v>0.97140000000000004</v>
      </c>
      <c r="DQ105" s="16">
        <v>0.97140000000000004</v>
      </c>
      <c r="DR105" s="16">
        <v>0.97140000000000004</v>
      </c>
      <c r="DS105" s="16">
        <v>0.97140000000000004</v>
      </c>
      <c r="DT105" s="16">
        <v>0.97140000000000004</v>
      </c>
      <c r="DU105" s="16">
        <v>0.97140000000000004</v>
      </c>
      <c r="DV105" s="16">
        <v>0.97140000000000004</v>
      </c>
      <c r="DW105" s="16">
        <v>0.97140000000000004</v>
      </c>
      <c r="DX105" s="16">
        <v>0.97140000000000004</v>
      </c>
      <c r="DY105" s="16">
        <v>0.97140000000000004</v>
      </c>
      <c r="DZ105" s="16">
        <v>0.97140000000000004</v>
      </c>
      <c r="EA105" s="16">
        <v>0.97140000000000004</v>
      </c>
      <c r="EB105" s="16">
        <v>0.97140000000000004</v>
      </c>
      <c r="EC105" s="16">
        <v>0.97140000000000004</v>
      </c>
      <c r="ED105" s="16">
        <v>0.97140000000000004</v>
      </c>
      <c r="EE105" s="16">
        <v>0.97140000000000004</v>
      </c>
      <c r="EF105" s="16">
        <v>0.97140000000000004</v>
      </c>
      <c r="EG105" s="16">
        <v>0.97140000000000004</v>
      </c>
      <c r="EH105" s="16">
        <v>0.97140000000000004</v>
      </c>
      <c r="EI105" s="16">
        <v>0.97140000000000004</v>
      </c>
      <c r="EJ105" s="16">
        <v>0.97140000000000004</v>
      </c>
      <c r="EK105" s="16">
        <v>0.97140000000000004</v>
      </c>
      <c r="EL105" s="16">
        <v>0.97140000000000004</v>
      </c>
      <c r="EM105" s="16">
        <v>0.97140000000000004</v>
      </c>
      <c r="EN105" s="16">
        <v>0.97140000000000004</v>
      </c>
      <c r="EO105" s="16">
        <v>0.97140000000000004</v>
      </c>
      <c r="EP105" s="16">
        <v>0.97140000000000004</v>
      </c>
      <c r="EQ105" s="16">
        <v>0.97140000000000004</v>
      </c>
      <c r="ER105" s="16">
        <v>0.97140000000000004</v>
      </c>
      <c r="ES105" s="16">
        <v>0.97140000000000004</v>
      </c>
      <c r="ET105" s="16">
        <v>0.97140000000000004</v>
      </c>
      <c r="EU105" s="16">
        <v>0.97140000000000004</v>
      </c>
      <c r="EV105" s="16">
        <v>0.97140000000000004</v>
      </c>
      <c r="EW105" s="16">
        <v>0.97140000000000004</v>
      </c>
      <c r="EX105" s="16">
        <v>0.97140000000000004</v>
      </c>
      <c r="EY105" s="16">
        <v>0.97140000000000004</v>
      </c>
      <c r="EZ105" s="16">
        <v>0.97140000000000004</v>
      </c>
      <c r="FA105" s="16">
        <v>0.97140000000000004</v>
      </c>
      <c r="FB105" s="16">
        <v>0.97140000000000004</v>
      </c>
      <c r="FC105" s="16">
        <v>0.97140000000000004</v>
      </c>
      <c r="FD105" s="16">
        <v>0.97140000000000004</v>
      </c>
      <c r="FE105" s="16">
        <v>0.97140000000000004</v>
      </c>
      <c r="FF105" s="16">
        <v>0.97140000000000004</v>
      </c>
      <c r="FG105" s="16">
        <v>0.97140000000000004</v>
      </c>
      <c r="FH105" s="16">
        <v>0.97140000000000004</v>
      </c>
      <c r="FI105" s="16">
        <v>0.97140000000000004</v>
      </c>
      <c r="FJ105" s="16">
        <v>0.97140000000000004</v>
      </c>
      <c r="FK105" s="16">
        <v>0.97140000000000004</v>
      </c>
      <c r="FL105" s="16">
        <v>0.97140000000000004</v>
      </c>
      <c r="FM105" s="16">
        <v>0.97140000000000004</v>
      </c>
      <c r="FN105" s="16">
        <v>0.97140000000000004</v>
      </c>
      <c r="FO105" s="16">
        <v>0.97140000000000004</v>
      </c>
      <c r="FP105" s="16">
        <v>0.97140000000000004</v>
      </c>
      <c r="FQ105" s="16">
        <v>0.97140000000000004</v>
      </c>
      <c r="FR105" s="16">
        <v>0.97140000000000004</v>
      </c>
      <c r="FS105" s="16">
        <v>0.97140000000000004</v>
      </c>
      <c r="FT105" s="16">
        <v>0.97140000000000004</v>
      </c>
      <c r="FU105" s="16">
        <v>0.97140000000000004</v>
      </c>
      <c r="FV105" s="16">
        <v>0.97140000000000004</v>
      </c>
      <c r="FW105" s="16">
        <v>0.97140000000000004</v>
      </c>
      <c r="FX105" s="16">
        <v>0.97140000000000004</v>
      </c>
      <c r="FY105" s="16">
        <v>0.97140000000000004</v>
      </c>
      <c r="FZ105" s="16">
        <v>0.97140000000000004</v>
      </c>
      <c r="GA105" s="16">
        <v>0.97140000000000004</v>
      </c>
      <c r="GB105" s="16">
        <v>0.97140000000000004</v>
      </c>
      <c r="GC105" s="16">
        <v>0.97140000000000004</v>
      </c>
      <c r="GD105" s="16">
        <v>0.97140000000000004</v>
      </c>
      <c r="GE105" s="16">
        <v>0.97140000000000004</v>
      </c>
      <c r="GF105" s="16">
        <v>0.97140000000000004</v>
      </c>
      <c r="GG105" s="16">
        <v>0.97140000000000004</v>
      </c>
      <c r="GH105" s="16">
        <v>0.97140000000000004</v>
      </c>
      <c r="GI105" s="16">
        <v>0.97140000000000004</v>
      </c>
      <c r="GJ105" s="16">
        <v>0.97140000000000004</v>
      </c>
      <c r="GK105" s="16">
        <v>0.97140000000000004</v>
      </c>
      <c r="GL105" s="16">
        <v>0.97140000000000004</v>
      </c>
      <c r="GM105" s="16">
        <v>0.97140000000000004</v>
      </c>
      <c r="GN105" s="16">
        <v>0.97140000000000004</v>
      </c>
      <c r="GO105" s="16">
        <v>0.97140000000000004</v>
      </c>
      <c r="GP105" s="16">
        <v>0.97140000000000004</v>
      </c>
      <c r="GQ105" s="16">
        <v>0.97140000000000004</v>
      </c>
    </row>
    <row r="106" spans="1:199" x14ac:dyDescent="0.2">
      <c r="A106" s="16">
        <v>105</v>
      </c>
      <c r="B106" s="16">
        <v>1</v>
      </c>
      <c r="C106" s="16">
        <v>1</v>
      </c>
      <c r="D106" s="16">
        <v>1</v>
      </c>
      <c r="E106" s="16">
        <v>1</v>
      </c>
      <c r="F106" s="16">
        <v>1</v>
      </c>
      <c r="G106" s="16">
        <v>1.1000000000000001</v>
      </c>
      <c r="H106" s="16">
        <v>1.1000000000000001</v>
      </c>
      <c r="I106" s="16">
        <v>1.06</v>
      </c>
      <c r="J106" s="16">
        <v>1.04</v>
      </c>
      <c r="K106" s="16">
        <v>1.02</v>
      </c>
      <c r="L106" s="16">
        <v>1</v>
      </c>
      <c r="M106" s="16">
        <v>1</v>
      </c>
      <c r="N106" s="16">
        <v>1</v>
      </c>
      <c r="O106" s="16">
        <v>1</v>
      </c>
      <c r="P106" s="16">
        <v>1</v>
      </c>
      <c r="Q106" s="16">
        <v>1</v>
      </c>
      <c r="R106" s="16">
        <v>1</v>
      </c>
      <c r="S106" s="16">
        <v>1</v>
      </c>
      <c r="T106" s="16">
        <v>1</v>
      </c>
      <c r="U106" s="16">
        <v>1</v>
      </c>
      <c r="V106" s="16">
        <v>1</v>
      </c>
      <c r="W106" s="16">
        <v>1</v>
      </c>
      <c r="X106" s="16">
        <v>1</v>
      </c>
      <c r="Y106" s="16">
        <v>1</v>
      </c>
      <c r="Z106" s="16">
        <v>1</v>
      </c>
      <c r="AA106" s="16">
        <v>1</v>
      </c>
      <c r="AB106" s="16">
        <v>1</v>
      </c>
      <c r="AC106" s="16">
        <v>1</v>
      </c>
      <c r="AD106" s="16">
        <v>1</v>
      </c>
      <c r="AE106" s="16">
        <v>1</v>
      </c>
      <c r="AF106" s="16">
        <v>1</v>
      </c>
      <c r="AG106" s="16">
        <v>1</v>
      </c>
      <c r="AH106" s="16">
        <v>1</v>
      </c>
      <c r="AI106" s="16">
        <v>1</v>
      </c>
      <c r="AJ106" s="16">
        <v>1</v>
      </c>
      <c r="AK106" s="16">
        <v>1</v>
      </c>
      <c r="AL106" s="16">
        <v>1</v>
      </c>
      <c r="AM106" s="16">
        <v>1</v>
      </c>
      <c r="AN106" s="16">
        <v>1</v>
      </c>
      <c r="AO106" s="16">
        <v>1</v>
      </c>
      <c r="AP106" s="16">
        <v>1</v>
      </c>
      <c r="AQ106" s="16">
        <v>1</v>
      </c>
      <c r="AR106" s="16">
        <v>1</v>
      </c>
      <c r="AS106" s="16">
        <v>1</v>
      </c>
      <c r="AT106" s="16">
        <v>1</v>
      </c>
      <c r="AU106" s="16">
        <v>1</v>
      </c>
      <c r="AV106" s="16">
        <v>1</v>
      </c>
      <c r="AW106" s="16">
        <v>1</v>
      </c>
      <c r="AX106" s="16">
        <v>1</v>
      </c>
      <c r="AY106" s="16">
        <v>1</v>
      </c>
      <c r="AZ106" s="16">
        <v>1</v>
      </c>
      <c r="BA106" s="16">
        <v>1</v>
      </c>
      <c r="BB106" s="16">
        <v>1</v>
      </c>
      <c r="BC106" s="16">
        <v>1</v>
      </c>
      <c r="BD106" s="16">
        <v>1</v>
      </c>
      <c r="BE106" s="16">
        <v>1</v>
      </c>
      <c r="BF106" s="16">
        <v>1</v>
      </c>
      <c r="BG106" s="16">
        <v>1</v>
      </c>
      <c r="BH106" s="16">
        <v>1</v>
      </c>
      <c r="BI106" s="16">
        <v>1</v>
      </c>
      <c r="BJ106" s="16">
        <v>1</v>
      </c>
      <c r="BK106" s="16">
        <v>1</v>
      </c>
      <c r="BL106" s="16">
        <v>1</v>
      </c>
      <c r="BM106" s="16">
        <v>1</v>
      </c>
      <c r="BN106" s="16">
        <v>1</v>
      </c>
      <c r="BO106" s="16">
        <v>1</v>
      </c>
      <c r="BP106" s="16">
        <v>1</v>
      </c>
      <c r="BQ106" s="16">
        <v>1</v>
      </c>
      <c r="BR106" s="16">
        <v>1</v>
      </c>
      <c r="BS106" s="16">
        <v>1</v>
      </c>
      <c r="BT106" s="16">
        <v>1</v>
      </c>
      <c r="BU106" s="16">
        <v>1</v>
      </c>
      <c r="BV106" s="16">
        <v>1</v>
      </c>
      <c r="BW106" s="16">
        <v>1</v>
      </c>
      <c r="BX106" s="16">
        <v>1</v>
      </c>
      <c r="BY106" s="16">
        <v>1</v>
      </c>
      <c r="BZ106" s="16">
        <v>1</v>
      </c>
      <c r="CA106" s="16">
        <v>1</v>
      </c>
      <c r="CB106" s="16">
        <v>1</v>
      </c>
      <c r="CC106" s="16">
        <v>1</v>
      </c>
      <c r="CD106" s="16">
        <v>1</v>
      </c>
      <c r="CE106" s="16">
        <v>1</v>
      </c>
      <c r="CF106" s="16">
        <v>1</v>
      </c>
      <c r="CG106" s="16">
        <v>1</v>
      </c>
      <c r="CH106" s="16">
        <v>1</v>
      </c>
      <c r="CI106" s="16">
        <v>1</v>
      </c>
      <c r="CJ106" s="16">
        <v>1</v>
      </c>
      <c r="CK106" s="16">
        <v>1</v>
      </c>
      <c r="CL106" s="16">
        <v>1</v>
      </c>
      <c r="CM106" s="16">
        <v>1</v>
      </c>
      <c r="CN106" s="16">
        <v>1</v>
      </c>
      <c r="CO106" s="16">
        <v>1</v>
      </c>
      <c r="CP106" s="16">
        <v>1</v>
      </c>
      <c r="CQ106" s="16">
        <v>1</v>
      </c>
      <c r="CR106" s="16">
        <v>1</v>
      </c>
      <c r="CS106" s="16">
        <v>1</v>
      </c>
      <c r="CT106" s="16">
        <v>1</v>
      </c>
      <c r="CU106" s="16">
        <v>1</v>
      </c>
      <c r="CV106" s="16">
        <v>1</v>
      </c>
      <c r="CW106" s="16">
        <v>1</v>
      </c>
      <c r="CX106" s="16">
        <v>1</v>
      </c>
      <c r="CY106" s="16">
        <v>1</v>
      </c>
      <c r="CZ106" s="16">
        <v>1</v>
      </c>
      <c r="DA106" s="16">
        <v>1</v>
      </c>
      <c r="DB106" s="16">
        <v>1</v>
      </c>
      <c r="DC106" s="16">
        <v>1</v>
      </c>
      <c r="DD106" s="16">
        <v>1</v>
      </c>
      <c r="DE106" s="16">
        <v>1</v>
      </c>
      <c r="DF106" s="16">
        <v>1</v>
      </c>
      <c r="DG106" s="16">
        <v>1</v>
      </c>
      <c r="DH106" s="16">
        <v>1</v>
      </c>
      <c r="DI106" s="16">
        <v>1</v>
      </c>
      <c r="DJ106" s="16">
        <v>1</v>
      </c>
      <c r="DK106" s="16">
        <v>1</v>
      </c>
      <c r="DL106" s="16">
        <v>1</v>
      </c>
      <c r="DM106" s="16">
        <v>1</v>
      </c>
      <c r="DN106" s="16">
        <v>1</v>
      </c>
      <c r="DO106" s="16">
        <v>1</v>
      </c>
      <c r="DP106" s="16">
        <v>1</v>
      </c>
      <c r="DQ106" s="16">
        <v>1</v>
      </c>
      <c r="DR106" s="16">
        <v>1</v>
      </c>
      <c r="DS106" s="16">
        <v>1</v>
      </c>
      <c r="DT106" s="16">
        <v>1</v>
      </c>
      <c r="DU106" s="16">
        <v>1</v>
      </c>
      <c r="DV106" s="16">
        <v>1</v>
      </c>
      <c r="DW106" s="16">
        <v>1</v>
      </c>
      <c r="DX106" s="16">
        <v>1</v>
      </c>
      <c r="DY106" s="16">
        <v>1</v>
      </c>
      <c r="DZ106" s="16">
        <v>1</v>
      </c>
      <c r="EA106" s="16">
        <v>1</v>
      </c>
      <c r="EB106" s="16">
        <v>1</v>
      </c>
      <c r="EC106" s="16">
        <v>1</v>
      </c>
      <c r="ED106" s="16">
        <v>1</v>
      </c>
      <c r="EE106" s="16">
        <v>1</v>
      </c>
      <c r="EF106" s="16">
        <v>1</v>
      </c>
      <c r="EG106" s="16">
        <v>1</v>
      </c>
      <c r="EH106" s="16">
        <v>1</v>
      </c>
      <c r="EI106" s="16">
        <v>1</v>
      </c>
      <c r="EJ106" s="16">
        <v>1</v>
      </c>
      <c r="EK106" s="16">
        <v>1</v>
      </c>
      <c r="EL106" s="16">
        <v>1</v>
      </c>
      <c r="EM106" s="16">
        <v>1</v>
      </c>
      <c r="EN106" s="16">
        <v>1</v>
      </c>
      <c r="EO106" s="16">
        <v>1</v>
      </c>
      <c r="EP106" s="16">
        <v>1</v>
      </c>
      <c r="EQ106" s="16">
        <v>1</v>
      </c>
      <c r="ER106" s="16">
        <v>1</v>
      </c>
      <c r="ES106" s="16">
        <v>1</v>
      </c>
      <c r="ET106" s="16">
        <v>1</v>
      </c>
      <c r="EU106" s="16">
        <v>1</v>
      </c>
      <c r="EV106" s="16">
        <v>1</v>
      </c>
      <c r="EW106" s="16">
        <v>1</v>
      </c>
      <c r="EX106" s="16">
        <v>1</v>
      </c>
      <c r="EY106" s="16">
        <v>1</v>
      </c>
      <c r="EZ106" s="16">
        <v>1</v>
      </c>
      <c r="FA106" s="16">
        <v>1</v>
      </c>
      <c r="FB106" s="16">
        <v>1</v>
      </c>
      <c r="FC106" s="16">
        <v>1</v>
      </c>
      <c r="FD106" s="16">
        <v>1</v>
      </c>
      <c r="FE106" s="16">
        <v>1</v>
      </c>
      <c r="FF106" s="16">
        <v>1</v>
      </c>
      <c r="FG106" s="16">
        <v>1</v>
      </c>
      <c r="FH106" s="16">
        <v>1</v>
      </c>
      <c r="FI106" s="16">
        <v>1</v>
      </c>
      <c r="FJ106" s="16">
        <v>1</v>
      </c>
      <c r="FK106" s="16">
        <v>1</v>
      </c>
      <c r="FL106" s="16">
        <v>1</v>
      </c>
      <c r="FM106" s="16">
        <v>1</v>
      </c>
      <c r="FN106" s="16">
        <v>1</v>
      </c>
      <c r="FO106" s="16">
        <v>1</v>
      </c>
      <c r="FP106" s="16">
        <v>1</v>
      </c>
      <c r="FQ106" s="16">
        <v>1</v>
      </c>
      <c r="FR106" s="16">
        <v>1</v>
      </c>
      <c r="FS106" s="16">
        <v>1</v>
      </c>
      <c r="FT106" s="16">
        <v>1</v>
      </c>
      <c r="FU106" s="16">
        <v>1</v>
      </c>
      <c r="FV106" s="16">
        <v>1</v>
      </c>
      <c r="FW106" s="16">
        <v>1</v>
      </c>
      <c r="FX106" s="16">
        <v>1</v>
      </c>
      <c r="FY106" s="16">
        <v>1</v>
      </c>
      <c r="FZ106" s="16">
        <v>1</v>
      </c>
      <c r="GA106" s="16">
        <v>1</v>
      </c>
      <c r="GB106" s="16">
        <v>1</v>
      </c>
      <c r="GC106" s="16">
        <v>1</v>
      </c>
      <c r="GD106" s="16">
        <v>1</v>
      </c>
      <c r="GE106" s="16">
        <v>1</v>
      </c>
      <c r="GF106" s="16">
        <v>1</v>
      </c>
      <c r="GG106" s="16">
        <v>1</v>
      </c>
      <c r="GH106" s="16">
        <v>1</v>
      </c>
      <c r="GI106" s="16">
        <v>1</v>
      </c>
      <c r="GJ106" s="16">
        <v>1</v>
      </c>
      <c r="GK106" s="16">
        <v>1</v>
      </c>
      <c r="GL106" s="16">
        <v>1</v>
      </c>
      <c r="GM106" s="16">
        <v>1</v>
      </c>
      <c r="GN106" s="16">
        <v>1</v>
      </c>
      <c r="GO106" s="16">
        <v>1</v>
      </c>
      <c r="GP106" s="16">
        <v>1</v>
      </c>
      <c r="GQ106" s="16">
        <v>1</v>
      </c>
    </row>
    <row r="107" spans="1:199" x14ac:dyDescent="0.2">
      <c r="A107" s="16">
        <v>106</v>
      </c>
      <c r="B107" s="16">
        <v>1</v>
      </c>
      <c r="C107" s="16">
        <v>1</v>
      </c>
      <c r="D107" s="16">
        <v>1</v>
      </c>
      <c r="E107" s="16">
        <v>1</v>
      </c>
      <c r="F107" s="16">
        <v>1</v>
      </c>
      <c r="G107" s="16">
        <v>1</v>
      </c>
      <c r="H107" s="16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>
        <v>1</v>
      </c>
      <c r="BD107" s="16">
        <v>1</v>
      </c>
      <c r="BE107" s="16">
        <v>1</v>
      </c>
      <c r="BF107" s="16">
        <v>1</v>
      </c>
      <c r="BG107" s="16">
        <v>1</v>
      </c>
      <c r="BH107" s="16">
        <v>1</v>
      </c>
      <c r="BI107" s="16">
        <v>1</v>
      </c>
      <c r="BJ107" s="16">
        <v>1</v>
      </c>
      <c r="BK107" s="16">
        <v>1</v>
      </c>
      <c r="BL107" s="16">
        <v>1</v>
      </c>
      <c r="BM107" s="16">
        <v>1</v>
      </c>
      <c r="BN107" s="16">
        <v>1</v>
      </c>
      <c r="BO107" s="16">
        <v>1</v>
      </c>
      <c r="BP107" s="16">
        <v>1</v>
      </c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  <c r="BY107" s="16">
        <v>1</v>
      </c>
      <c r="BZ107" s="16">
        <v>1</v>
      </c>
      <c r="CA107" s="16">
        <v>1</v>
      </c>
      <c r="CB107" s="16">
        <v>1</v>
      </c>
      <c r="CC107" s="16">
        <v>1</v>
      </c>
      <c r="CD107" s="16">
        <v>1</v>
      </c>
      <c r="CE107" s="16">
        <v>1</v>
      </c>
      <c r="CF107" s="16">
        <v>1</v>
      </c>
      <c r="CG107" s="16">
        <v>1</v>
      </c>
      <c r="CH107" s="16">
        <v>1</v>
      </c>
      <c r="CI107" s="16">
        <v>1</v>
      </c>
      <c r="CJ107" s="16">
        <v>1</v>
      </c>
      <c r="CK107" s="16">
        <v>1</v>
      </c>
      <c r="CL107" s="16">
        <v>1</v>
      </c>
      <c r="CM107" s="16">
        <v>1</v>
      </c>
      <c r="CN107" s="16">
        <v>1</v>
      </c>
      <c r="CO107" s="16">
        <v>1</v>
      </c>
      <c r="CP107" s="16">
        <v>1</v>
      </c>
      <c r="CQ107" s="16">
        <v>1</v>
      </c>
      <c r="CR107" s="16">
        <v>1</v>
      </c>
      <c r="CS107" s="16">
        <v>1</v>
      </c>
      <c r="CT107" s="16">
        <v>1</v>
      </c>
      <c r="CU107" s="16">
        <v>1</v>
      </c>
      <c r="CV107" s="16">
        <v>1</v>
      </c>
      <c r="CW107" s="16">
        <v>1</v>
      </c>
      <c r="CX107" s="16">
        <v>1</v>
      </c>
      <c r="CY107" s="16">
        <v>1</v>
      </c>
      <c r="CZ107" s="16">
        <v>1</v>
      </c>
      <c r="DA107" s="16">
        <v>1</v>
      </c>
      <c r="DB107" s="16">
        <v>1</v>
      </c>
      <c r="DC107" s="16">
        <v>1</v>
      </c>
      <c r="DD107" s="16">
        <v>1</v>
      </c>
      <c r="DE107" s="16">
        <v>1</v>
      </c>
      <c r="DF107" s="16">
        <v>1</v>
      </c>
      <c r="DG107" s="16">
        <v>1</v>
      </c>
      <c r="DH107" s="16">
        <v>1</v>
      </c>
      <c r="DI107" s="16">
        <v>1</v>
      </c>
      <c r="DJ107" s="16">
        <v>1</v>
      </c>
      <c r="DK107" s="16">
        <v>1</v>
      </c>
      <c r="DL107" s="16">
        <v>1</v>
      </c>
      <c r="DM107" s="16">
        <v>1</v>
      </c>
      <c r="DN107" s="16">
        <v>1</v>
      </c>
      <c r="DO107" s="16">
        <v>1</v>
      </c>
      <c r="DP107" s="16">
        <v>1</v>
      </c>
      <c r="DQ107" s="16">
        <v>1</v>
      </c>
      <c r="DR107" s="16">
        <v>1</v>
      </c>
      <c r="DS107" s="16">
        <v>1</v>
      </c>
      <c r="DT107" s="16">
        <v>1</v>
      </c>
      <c r="DU107" s="16">
        <v>1</v>
      </c>
      <c r="DV107" s="16">
        <v>1</v>
      </c>
      <c r="DW107" s="16">
        <v>1</v>
      </c>
      <c r="DX107" s="16">
        <v>1</v>
      </c>
      <c r="DY107" s="16">
        <v>1</v>
      </c>
      <c r="DZ107" s="16">
        <v>1</v>
      </c>
      <c r="EA107" s="16">
        <v>1</v>
      </c>
      <c r="EB107" s="16">
        <v>1</v>
      </c>
      <c r="EC107" s="16">
        <v>1</v>
      </c>
      <c r="ED107" s="16">
        <v>1</v>
      </c>
      <c r="EE107" s="16">
        <v>1</v>
      </c>
      <c r="EF107" s="16">
        <v>1</v>
      </c>
      <c r="EG107" s="16">
        <v>1</v>
      </c>
      <c r="EH107" s="16">
        <v>1</v>
      </c>
      <c r="EI107" s="16">
        <v>1</v>
      </c>
      <c r="EJ107" s="16">
        <v>1</v>
      </c>
      <c r="EK107" s="16">
        <v>1</v>
      </c>
      <c r="EL107" s="16">
        <v>1</v>
      </c>
      <c r="EM107" s="16">
        <v>1</v>
      </c>
      <c r="EN107" s="16">
        <v>1</v>
      </c>
      <c r="EO107" s="16">
        <v>1</v>
      </c>
      <c r="EP107" s="16">
        <v>1</v>
      </c>
      <c r="EQ107" s="16">
        <v>1</v>
      </c>
      <c r="ER107" s="16">
        <v>1</v>
      </c>
      <c r="ES107" s="16">
        <v>1</v>
      </c>
      <c r="ET107" s="16">
        <v>1</v>
      </c>
      <c r="EU107" s="16">
        <v>1</v>
      </c>
      <c r="EV107" s="16">
        <v>1</v>
      </c>
      <c r="EW107" s="16">
        <v>1</v>
      </c>
      <c r="EX107" s="16">
        <v>1</v>
      </c>
      <c r="EY107" s="16">
        <v>1</v>
      </c>
      <c r="EZ107" s="16">
        <v>1</v>
      </c>
      <c r="FA107" s="16">
        <v>1</v>
      </c>
      <c r="FB107" s="16">
        <v>1</v>
      </c>
      <c r="FC107" s="16">
        <v>1</v>
      </c>
      <c r="FD107" s="16">
        <v>1</v>
      </c>
      <c r="FE107" s="16">
        <v>1</v>
      </c>
      <c r="FF107" s="16">
        <v>1</v>
      </c>
      <c r="FG107" s="16">
        <v>1</v>
      </c>
      <c r="FH107" s="16">
        <v>1</v>
      </c>
      <c r="FI107" s="16">
        <v>1</v>
      </c>
      <c r="FJ107" s="16">
        <v>1</v>
      </c>
      <c r="FK107" s="16">
        <v>1</v>
      </c>
      <c r="FL107" s="16">
        <v>1</v>
      </c>
      <c r="FM107" s="16">
        <v>1</v>
      </c>
      <c r="FN107" s="16">
        <v>1</v>
      </c>
      <c r="FO107" s="16">
        <v>1</v>
      </c>
      <c r="FP107" s="16">
        <v>1</v>
      </c>
      <c r="FQ107" s="16">
        <v>1</v>
      </c>
      <c r="FR107" s="16">
        <v>1</v>
      </c>
      <c r="FS107" s="16">
        <v>1</v>
      </c>
      <c r="FT107" s="16">
        <v>1</v>
      </c>
      <c r="FU107" s="16">
        <v>1</v>
      </c>
      <c r="FV107" s="16">
        <v>1</v>
      </c>
      <c r="FW107" s="16">
        <v>1</v>
      </c>
      <c r="FX107" s="16">
        <v>1</v>
      </c>
      <c r="FY107" s="16">
        <v>1</v>
      </c>
      <c r="FZ107" s="16">
        <v>1</v>
      </c>
      <c r="GA107" s="16">
        <v>1</v>
      </c>
      <c r="GB107" s="16">
        <v>1</v>
      </c>
      <c r="GC107" s="16">
        <v>1</v>
      </c>
      <c r="GD107" s="16">
        <v>1</v>
      </c>
      <c r="GE107" s="16">
        <v>1</v>
      </c>
      <c r="GF107" s="16">
        <v>1</v>
      </c>
      <c r="GG107" s="16">
        <v>1</v>
      </c>
      <c r="GH107" s="16">
        <v>1</v>
      </c>
      <c r="GI107" s="16">
        <v>1</v>
      </c>
      <c r="GJ107" s="16">
        <v>1</v>
      </c>
      <c r="GK107" s="16">
        <v>1</v>
      </c>
      <c r="GL107" s="16">
        <v>1</v>
      </c>
      <c r="GM107" s="16">
        <v>1</v>
      </c>
      <c r="GN107" s="16">
        <v>1</v>
      </c>
      <c r="GO107" s="16">
        <v>1</v>
      </c>
      <c r="GP107" s="16">
        <v>1</v>
      </c>
      <c r="GQ107" s="16">
        <v>1</v>
      </c>
    </row>
    <row r="108" spans="1:199" x14ac:dyDescent="0.2">
      <c r="A108" s="16">
        <v>107</v>
      </c>
      <c r="B108" s="16">
        <v>1</v>
      </c>
      <c r="C108" s="16">
        <v>1</v>
      </c>
      <c r="D108" s="16">
        <v>1</v>
      </c>
      <c r="E108" s="16">
        <v>1</v>
      </c>
      <c r="F108" s="16">
        <v>1</v>
      </c>
      <c r="G108" s="16">
        <v>1</v>
      </c>
      <c r="H108" s="16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>
        <v>1</v>
      </c>
      <c r="AE108" s="16">
        <v>1</v>
      </c>
      <c r="AF108" s="16">
        <v>1</v>
      </c>
      <c r="AG108" s="16">
        <v>1</v>
      </c>
      <c r="AH108" s="16">
        <v>1</v>
      </c>
      <c r="AI108" s="16">
        <v>1</v>
      </c>
      <c r="AJ108" s="16">
        <v>1</v>
      </c>
      <c r="AK108" s="16">
        <v>1</v>
      </c>
      <c r="AL108" s="16">
        <v>1</v>
      </c>
      <c r="AM108" s="16">
        <v>1</v>
      </c>
      <c r="AN108" s="16">
        <v>1</v>
      </c>
      <c r="AO108" s="16">
        <v>1</v>
      </c>
      <c r="AP108" s="16">
        <v>1</v>
      </c>
      <c r="AQ108" s="16">
        <v>1</v>
      </c>
      <c r="AR108" s="16">
        <v>1</v>
      </c>
      <c r="AS108" s="16">
        <v>1</v>
      </c>
      <c r="AT108" s="16">
        <v>1</v>
      </c>
      <c r="AU108" s="16">
        <v>1</v>
      </c>
      <c r="AV108" s="16">
        <v>1</v>
      </c>
      <c r="AW108" s="16">
        <v>1</v>
      </c>
      <c r="AX108" s="16">
        <v>1</v>
      </c>
      <c r="AY108" s="16">
        <v>1</v>
      </c>
      <c r="AZ108" s="16">
        <v>1</v>
      </c>
      <c r="BA108" s="16">
        <v>1</v>
      </c>
      <c r="BB108" s="16">
        <v>1</v>
      </c>
      <c r="BC108" s="16">
        <v>1</v>
      </c>
      <c r="BD108" s="16">
        <v>1</v>
      </c>
      <c r="BE108" s="16">
        <v>1</v>
      </c>
      <c r="BF108" s="16">
        <v>1</v>
      </c>
      <c r="BG108" s="16">
        <v>1</v>
      </c>
      <c r="BH108" s="16">
        <v>1</v>
      </c>
      <c r="BI108" s="16">
        <v>1</v>
      </c>
      <c r="BJ108" s="16">
        <v>1</v>
      </c>
      <c r="BK108" s="16">
        <v>1</v>
      </c>
      <c r="BL108" s="16">
        <v>1</v>
      </c>
      <c r="BM108" s="16">
        <v>1</v>
      </c>
      <c r="BN108" s="16">
        <v>1</v>
      </c>
      <c r="BO108" s="16">
        <v>1</v>
      </c>
      <c r="BP108" s="16">
        <v>1</v>
      </c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  <c r="BY108" s="16">
        <v>1</v>
      </c>
      <c r="BZ108" s="16">
        <v>1</v>
      </c>
      <c r="CA108" s="16">
        <v>1</v>
      </c>
      <c r="CB108" s="16">
        <v>1</v>
      </c>
      <c r="CC108" s="16">
        <v>1</v>
      </c>
      <c r="CD108" s="16">
        <v>1</v>
      </c>
      <c r="CE108" s="16">
        <v>1</v>
      </c>
      <c r="CF108" s="16">
        <v>1</v>
      </c>
      <c r="CG108" s="16">
        <v>1</v>
      </c>
      <c r="CH108" s="16">
        <v>1</v>
      </c>
      <c r="CI108" s="16">
        <v>1</v>
      </c>
      <c r="CJ108" s="16">
        <v>1</v>
      </c>
      <c r="CK108" s="16">
        <v>1</v>
      </c>
      <c r="CL108" s="16">
        <v>1</v>
      </c>
      <c r="CM108" s="16">
        <v>1</v>
      </c>
      <c r="CN108" s="16">
        <v>1</v>
      </c>
      <c r="CO108" s="16">
        <v>1</v>
      </c>
      <c r="CP108" s="16">
        <v>1</v>
      </c>
      <c r="CQ108" s="16">
        <v>1</v>
      </c>
      <c r="CR108" s="16">
        <v>1</v>
      </c>
      <c r="CS108" s="16">
        <v>1</v>
      </c>
      <c r="CT108" s="16">
        <v>1</v>
      </c>
      <c r="CU108" s="16">
        <v>1</v>
      </c>
      <c r="CV108" s="16">
        <v>1</v>
      </c>
      <c r="CW108" s="16">
        <v>1</v>
      </c>
      <c r="CX108" s="16">
        <v>1</v>
      </c>
      <c r="CY108" s="16">
        <v>1</v>
      </c>
      <c r="CZ108" s="16">
        <v>1</v>
      </c>
      <c r="DA108" s="16">
        <v>1</v>
      </c>
      <c r="DB108" s="16">
        <v>1</v>
      </c>
      <c r="DC108" s="16">
        <v>1</v>
      </c>
      <c r="DD108" s="16">
        <v>1</v>
      </c>
      <c r="DE108" s="16">
        <v>1</v>
      </c>
      <c r="DF108" s="16">
        <v>1</v>
      </c>
      <c r="DG108" s="16">
        <v>1</v>
      </c>
      <c r="DH108" s="16">
        <v>1</v>
      </c>
      <c r="DI108" s="16">
        <v>1</v>
      </c>
      <c r="DJ108" s="16">
        <v>1</v>
      </c>
      <c r="DK108" s="16">
        <v>1</v>
      </c>
      <c r="DL108" s="16">
        <v>1</v>
      </c>
      <c r="DM108" s="16">
        <v>1</v>
      </c>
      <c r="DN108" s="16">
        <v>1</v>
      </c>
      <c r="DO108" s="16">
        <v>1</v>
      </c>
      <c r="DP108" s="16">
        <v>1</v>
      </c>
      <c r="DQ108" s="16">
        <v>1</v>
      </c>
      <c r="DR108" s="16">
        <v>1</v>
      </c>
      <c r="DS108" s="16">
        <v>1</v>
      </c>
      <c r="DT108" s="16">
        <v>1</v>
      </c>
      <c r="DU108" s="16">
        <v>1</v>
      </c>
      <c r="DV108" s="16">
        <v>1</v>
      </c>
      <c r="DW108" s="16">
        <v>1</v>
      </c>
      <c r="DX108" s="16">
        <v>1</v>
      </c>
      <c r="DY108" s="16">
        <v>1</v>
      </c>
      <c r="DZ108" s="16">
        <v>1</v>
      </c>
      <c r="EA108" s="16">
        <v>1</v>
      </c>
      <c r="EB108" s="16">
        <v>1</v>
      </c>
      <c r="EC108" s="16">
        <v>1</v>
      </c>
      <c r="ED108" s="16">
        <v>1</v>
      </c>
      <c r="EE108" s="16">
        <v>1</v>
      </c>
      <c r="EF108" s="16">
        <v>1</v>
      </c>
      <c r="EG108" s="16">
        <v>1</v>
      </c>
      <c r="EH108" s="16">
        <v>1</v>
      </c>
      <c r="EI108" s="16">
        <v>1</v>
      </c>
      <c r="EJ108" s="16">
        <v>1</v>
      </c>
      <c r="EK108" s="16">
        <v>1</v>
      </c>
      <c r="EL108" s="16">
        <v>1</v>
      </c>
      <c r="EM108" s="16">
        <v>1</v>
      </c>
      <c r="EN108" s="16">
        <v>1</v>
      </c>
      <c r="EO108" s="16">
        <v>1</v>
      </c>
      <c r="EP108" s="16">
        <v>1</v>
      </c>
      <c r="EQ108" s="16">
        <v>1</v>
      </c>
      <c r="ER108" s="16">
        <v>1</v>
      </c>
      <c r="ES108" s="16">
        <v>1</v>
      </c>
      <c r="ET108" s="16">
        <v>1</v>
      </c>
      <c r="EU108" s="16">
        <v>1</v>
      </c>
      <c r="EV108" s="16">
        <v>1</v>
      </c>
      <c r="EW108" s="16">
        <v>1</v>
      </c>
      <c r="EX108" s="16">
        <v>1</v>
      </c>
      <c r="EY108" s="16">
        <v>1</v>
      </c>
      <c r="EZ108" s="16">
        <v>1</v>
      </c>
      <c r="FA108" s="16">
        <v>1</v>
      </c>
      <c r="FB108" s="16">
        <v>1</v>
      </c>
      <c r="FC108" s="16">
        <v>1</v>
      </c>
      <c r="FD108" s="16">
        <v>1</v>
      </c>
      <c r="FE108" s="16">
        <v>1</v>
      </c>
      <c r="FF108" s="16">
        <v>1</v>
      </c>
      <c r="FG108" s="16">
        <v>1</v>
      </c>
      <c r="FH108" s="16">
        <v>1</v>
      </c>
      <c r="FI108" s="16">
        <v>1</v>
      </c>
      <c r="FJ108" s="16">
        <v>1</v>
      </c>
      <c r="FK108" s="16">
        <v>1</v>
      </c>
      <c r="FL108" s="16">
        <v>1</v>
      </c>
      <c r="FM108" s="16">
        <v>1</v>
      </c>
      <c r="FN108" s="16">
        <v>1</v>
      </c>
      <c r="FO108" s="16">
        <v>1</v>
      </c>
      <c r="FP108" s="16">
        <v>1</v>
      </c>
      <c r="FQ108" s="16">
        <v>1</v>
      </c>
      <c r="FR108" s="16">
        <v>1</v>
      </c>
      <c r="FS108" s="16">
        <v>1</v>
      </c>
      <c r="FT108" s="16">
        <v>1</v>
      </c>
      <c r="FU108" s="16">
        <v>1</v>
      </c>
      <c r="FV108" s="16">
        <v>1</v>
      </c>
      <c r="FW108" s="16">
        <v>1</v>
      </c>
      <c r="FX108" s="16">
        <v>1</v>
      </c>
      <c r="FY108" s="16">
        <v>1</v>
      </c>
      <c r="FZ108" s="16">
        <v>1</v>
      </c>
      <c r="GA108" s="16">
        <v>1</v>
      </c>
      <c r="GB108" s="16">
        <v>1</v>
      </c>
      <c r="GC108" s="16">
        <v>1</v>
      </c>
      <c r="GD108" s="16">
        <v>1</v>
      </c>
      <c r="GE108" s="16">
        <v>1</v>
      </c>
      <c r="GF108" s="16">
        <v>1</v>
      </c>
      <c r="GG108" s="16">
        <v>1</v>
      </c>
      <c r="GH108" s="16">
        <v>1</v>
      </c>
      <c r="GI108" s="16">
        <v>1</v>
      </c>
      <c r="GJ108" s="16">
        <v>1</v>
      </c>
      <c r="GK108" s="16">
        <v>1</v>
      </c>
      <c r="GL108" s="16">
        <v>1</v>
      </c>
      <c r="GM108" s="16">
        <v>1</v>
      </c>
      <c r="GN108" s="16">
        <v>1</v>
      </c>
      <c r="GO108" s="16">
        <v>1</v>
      </c>
      <c r="GP108" s="16">
        <v>1</v>
      </c>
      <c r="GQ108" s="16">
        <v>1</v>
      </c>
    </row>
    <row r="109" spans="1:199" x14ac:dyDescent="0.2">
      <c r="A109" s="16">
        <v>108</v>
      </c>
      <c r="B109" s="16">
        <v>1</v>
      </c>
      <c r="C109" s="16">
        <v>1</v>
      </c>
      <c r="D109" s="16">
        <v>1</v>
      </c>
      <c r="E109" s="16">
        <v>1</v>
      </c>
      <c r="F109" s="16">
        <v>1</v>
      </c>
      <c r="G109" s="16">
        <v>1</v>
      </c>
      <c r="H109" s="16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>
        <v>1</v>
      </c>
      <c r="BD109" s="16">
        <v>1</v>
      </c>
      <c r="BE109" s="16">
        <v>1</v>
      </c>
      <c r="BF109" s="16">
        <v>1</v>
      </c>
      <c r="BG109" s="16">
        <v>1</v>
      </c>
      <c r="BH109" s="16">
        <v>1</v>
      </c>
      <c r="BI109" s="16">
        <v>1</v>
      </c>
      <c r="BJ109" s="16">
        <v>1</v>
      </c>
      <c r="BK109" s="16">
        <v>1</v>
      </c>
      <c r="BL109" s="16">
        <v>1</v>
      </c>
      <c r="BM109" s="16">
        <v>1</v>
      </c>
      <c r="BN109" s="16">
        <v>1</v>
      </c>
      <c r="BO109" s="16">
        <v>1</v>
      </c>
      <c r="BP109" s="16">
        <v>1</v>
      </c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  <c r="BY109" s="16">
        <v>1</v>
      </c>
      <c r="BZ109" s="16">
        <v>1</v>
      </c>
      <c r="CA109" s="16">
        <v>1</v>
      </c>
      <c r="CB109" s="16">
        <v>1</v>
      </c>
      <c r="CC109" s="16">
        <v>1</v>
      </c>
      <c r="CD109" s="16">
        <v>1</v>
      </c>
      <c r="CE109" s="16">
        <v>1</v>
      </c>
      <c r="CF109" s="16">
        <v>1</v>
      </c>
      <c r="CG109" s="16">
        <v>1</v>
      </c>
      <c r="CH109" s="16">
        <v>1</v>
      </c>
      <c r="CI109" s="16">
        <v>1</v>
      </c>
      <c r="CJ109" s="16">
        <v>1</v>
      </c>
      <c r="CK109" s="16">
        <v>1</v>
      </c>
      <c r="CL109" s="16">
        <v>1</v>
      </c>
      <c r="CM109" s="16">
        <v>1</v>
      </c>
      <c r="CN109" s="16">
        <v>1</v>
      </c>
      <c r="CO109" s="16">
        <v>1</v>
      </c>
      <c r="CP109" s="16">
        <v>1</v>
      </c>
      <c r="CQ109" s="16">
        <v>1</v>
      </c>
      <c r="CR109" s="16">
        <v>1</v>
      </c>
      <c r="CS109" s="16">
        <v>1</v>
      </c>
      <c r="CT109" s="16">
        <v>1</v>
      </c>
      <c r="CU109" s="16">
        <v>1</v>
      </c>
      <c r="CV109" s="16">
        <v>1</v>
      </c>
      <c r="CW109" s="16">
        <v>1</v>
      </c>
      <c r="CX109" s="16">
        <v>1</v>
      </c>
      <c r="CY109" s="16">
        <v>1</v>
      </c>
      <c r="CZ109" s="16">
        <v>1</v>
      </c>
      <c r="DA109" s="16">
        <v>1</v>
      </c>
      <c r="DB109" s="16">
        <v>1</v>
      </c>
      <c r="DC109" s="16">
        <v>1</v>
      </c>
      <c r="DD109" s="16">
        <v>1</v>
      </c>
      <c r="DE109" s="16">
        <v>1</v>
      </c>
      <c r="DF109" s="16">
        <v>1</v>
      </c>
      <c r="DG109" s="16">
        <v>1</v>
      </c>
      <c r="DH109" s="16">
        <v>1</v>
      </c>
      <c r="DI109" s="16">
        <v>1</v>
      </c>
      <c r="DJ109" s="16">
        <v>1</v>
      </c>
      <c r="DK109" s="16">
        <v>1</v>
      </c>
      <c r="DL109" s="16">
        <v>1</v>
      </c>
      <c r="DM109" s="16">
        <v>1</v>
      </c>
      <c r="DN109" s="16">
        <v>1</v>
      </c>
      <c r="DO109" s="16">
        <v>1</v>
      </c>
      <c r="DP109" s="16">
        <v>1</v>
      </c>
      <c r="DQ109" s="16">
        <v>1</v>
      </c>
      <c r="DR109" s="16">
        <v>1</v>
      </c>
      <c r="DS109" s="16">
        <v>1</v>
      </c>
      <c r="DT109" s="16">
        <v>1</v>
      </c>
      <c r="DU109" s="16">
        <v>1</v>
      </c>
      <c r="DV109" s="16">
        <v>1</v>
      </c>
      <c r="DW109" s="16">
        <v>1</v>
      </c>
      <c r="DX109" s="16">
        <v>1</v>
      </c>
      <c r="DY109" s="16">
        <v>1</v>
      </c>
      <c r="DZ109" s="16">
        <v>1</v>
      </c>
      <c r="EA109" s="16">
        <v>1</v>
      </c>
      <c r="EB109" s="16">
        <v>1</v>
      </c>
      <c r="EC109" s="16">
        <v>1</v>
      </c>
      <c r="ED109" s="16">
        <v>1</v>
      </c>
      <c r="EE109" s="16">
        <v>1</v>
      </c>
      <c r="EF109" s="16">
        <v>1</v>
      </c>
      <c r="EG109" s="16">
        <v>1</v>
      </c>
      <c r="EH109" s="16">
        <v>1</v>
      </c>
      <c r="EI109" s="16">
        <v>1</v>
      </c>
      <c r="EJ109" s="16">
        <v>1</v>
      </c>
      <c r="EK109" s="16">
        <v>1</v>
      </c>
      <c r="EL109" s="16">
        <v>1</v>
      </c>
      <c r="EM109" s="16">
        <v>1</v>
      </c>
      <c r="EN109" s="16">
        <v>1</v>
      </c>
      <c r="EO109" s="16">
        <v>1</v>
      </c>
      <c r="EP109" s="16">
        <v>1</v>
      </c>
      <c r="EQ109" s="16">
        <v>1</v>
      </c>
      <c r="ER109" s="16">
        <v>1</v>
      </c>
      <c r="ES109" s="16">
        <v>1</v>
      </c>
      <c r="ET109" s="16">
        <v>1</v>
      </c>
      <c r="EU109" s="16">
        <v>1</v>
      </c>
      <c r="EV109" s="16">
        <v>1</v>
      </c>
      <c r="EW109" s="16">
        <v>1</v>
      </c>
      <c r="EX109" s="16">
        <v>1</v>
      </c>
      <c r="EY109" s="16">
        <v>1</v>
      </c>
      <c r="EZ109" s="16">
        <v>1</v>
      </c>
      <c r="FA109" s="16">
        <v>1</v>
      </c>
      <c r="FB109" s="16">
        <v>1</v>
      </c>
      <c r="FC109" s="16">
        <v>1</v>
      </c>
      <c r="FD109" s="16">
        <v>1</v>
      </c>
      <c r="FE109" s="16">
        <v>1</v>
      </c>
      <c r="FF109" s="16">
        <v>1</v>
      </c>
      <c r="FG109" s="16">
        <v>1</v>
      </c>
      <c r="FH109" s="16">
        <v>1</v>
      </c>
      <c r="FI109" s="16">
        <v>1</v>
      </c>
      <c r="FJ109" s="16">
        <v>1</v>
      </c>
      <c r="FK109" s="16">
        <v>1</v>
      </c>
      <c r="FL109" s="16">
        <v>1</v>
      </c>
      <c r="FM109" s="16">
        <v>1</v>
      </c>
      <c r="FN109" s="16">
        <v>1</v>
      </c>
      <c r="FO109" s="16">
        <v>1</v>
      </c>
      <c r="FP109" s="16">
        <v>1</v>
      </c>
      <c r="FQ109" s="16">
        <v>1</v>
      </c>
      <c r="FR109" s="16">
        <v>1</v>
      </c>
      <c r="FS109" s="16">
        <v>1</v>
      </c>
      <c r="FT109" s="16">
        <v>1</v>
      </c>
      <c r="FU109" s="16">
        <v>1</v>
      </c>
      <c r="FV109" s="16">
        <v>1</v>
      </c>
      <c r="FW109" s="16">
        <v>1</v>
      </c>
      <c r="FX109" s="16">
        <v>1</v>
      </c>
      <c r="FY109" s="16">
        <v>1</v>
      </c>
      <c r="FZ109" s="16">
        <v>1</v>
      </c>
      <c r="GA109" s="16">
        <v>1</v>
      </c>
      <c r="GB109" s="16">
        <v>1</v>
      </c>
      <c r="GC109" s="16">
        <v>1</v>
      </c>
      <c r="GD109" s="16">
        <v>1</v>
      </c>
      <c r="GE109" s="16">
        <v>1</v>
      </c>
      <c r="GF109" s="16">
        <v>1</v>
      </c>
      <c r="GG109" s="16">
        <v>1</v>
      </c>
      <c r="GH109" s="16">
        <v>1</v>
      </c>
      <c r="GI109" s="16">
        <v>1</v>
      </c>
      <c r="GJ109" s="16">
        <v>1</v>
      </c>
      <c r="GK109" s="16">
        <v>1</v>
      </c>
      <c r="GL109" s="16">
        <v>1</v>
      </c>
      <c r="GM109" s="16">
        <v>1</v>
      </c>
      <c r="GN109" s="16">
        <v>1</v>
      </c>
      <c r="GO109" s="16">
        <v>1</v>
      </c>
      <c r="GP109" s="16">
        <v>1</v>
      </c>
      <c r="GQ109" s="16">
        <v>1</v>
      </c>
    </row>
    <row r="110" spans="1:199" x14ac:dyDescent="0.2">
      <c r="A110" s="16">
        <v>109</v>
      </c>
      <c r="B110" s="16">
        <v>1</v>
      </c>
      <c r="C110" s="16">
        <v>1</v>
      </c>
      <c r="D110" s="16">
        <v>1</v>
      </c>
      <c r="E110" s="16">
        <v>1</v>
      </c>
      <c r="F110" s="16">
        <v>1</v>
      </c>
      <c r="G110" s="16">
        <v>1</v>
      </c>
      <c r="H110" s="16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>
        <v>1</v>
      </c>
      <c r="AE110" s="16">
        <v>1</v>
      </c>
      <c r="AF110" s="16">
        <v>1</v>
      </c>
      <c r="AG110" s="16">
        <v>1</v>
      </c>
      <c r="AH110" s="16">
        <v>1</v>
      </c>
      <c r="AI110" s="16">
        <v>1</v>
      </c>
      <c r="AJ110" s="16">
        <v>1</v>
      </c>
      <c r="AK110" s="16">
        <v>1</v>
      </c>
      <c r="AL110" s="16">
        <v>1</v>
      </c>
      <c r="AM110" s="16">
        <v>1</v>
      </c>
      <c r="AN110" s="16">
        <v>1</v>
      </c>
      <c r="AO110" s="16">
        <v>1</v>
      </c>
      <c r="AP110" s="16">
        <v>1</v>
      </c>
      <c r="AQ110" s="16">
        <v>1</v>
      </c>
      <c r="AR110" s="16">
        <v>1</v>
      </c>
      <c r="AS110" s="16">
        <v>1</v>
      </c>
      <c r="AT110" s="16">
        <v>1</v>
      </c>
      <c r="AU110" s="16">
        <v>1</v>
      </c>
      <c r="AV110" s="16">
        <v>1</v>
      </c>
      <c r="AW110" s="16">
        <v>1</v>
      </c>
      <c r="AX110" s="16">
        <v>1</v>
      </c>
      <c r="AY110" s="16">
        <v>1</v>
      </c>
      <c r="AZ110" s="16">
        <v>1</v>
      </c>
      <c r="BA110" s="16">
        <v>1</v>
      </c>
      <c r="BB110" s="16">
        <v>1</v>
      </c>
      <c r="BC110" s="16">
        <v>1</v>
      </c>
      <c r="BD110" s="16">
        <v>1</v>
      </c>
      <c r="BE110" s="16">
        <v>1</v>
      </c>
      <c r="BF110" s="16">
        <v>1</v>
      </c>
      <c r="BG110" s="16">
        <v>1</v>
      </c>
      <c r="BH110" s="16">
        <v>1</v>
      </c>
      <c r="BI110" s="16">
        <v>1</v>
      </c>
      <c r="BJ110" s="16">
        <v>1</v>
      </c>
      <c r="BK110" s="16">
        <v>1</v>
      </c>
      <c r="BL110" s="16">
        <v>1</v>
      </c>
      <c r="BM110" s="16">
        <v>1</v>
      </c>
      <c r="BN110" s="16">
        <v>1</v>
      </c>
      <c r="BO110" s="16">
        <v>1</v>
      </c>
      <c r="BP110" s="16">
        <v>1</v>
      </c>
      <c r="BQ110" s="16">
        <v>1</v>
      </c>
      <c r="BR110" s="16">
        <v>1</v>
      </c>
      <c r="BS110" s="16">
        <v>1</v>
      </c>
      <c r="BT110" s="16">
        <v>1</v>
      </c>
      <c r="BU110" s="16">
        <v>1</v>
      </c>
      <c r="BV110" s="16">
        <v>1</v>
      </c>
      <c r="BW110" s="16">
        <v>1</v>
      </c>
      <c r="BX110" s="16">
        <v>1</v>
      </c>
      <c r="BY110" s="16">
        <v>1</v>
      </c>
      <c r="BZ110" s="16">
        <v>1</v>
      </c>
      <c r="CA110" s="16">
        <v>1</v>
      </c>
      <c r="CB110" s="16">
        <v>1</v>
      </c>
      <c r="CC110" s="16">
        <v>1</v>
      </c>
      <c r="CD110" s="16">
        <v>1</v>
      </c>
      <c r="CE110" s="16">
        <v>1</v>
      </c>
      <c r="CF110" s="16">
        <v>1</v>
      </c>
      <c r="CG110" s="16">
        <v>1</v>
      </c>
      <c r="CH110" s="16">
        <v>1</v>
      </c>
      <c r="CI110" s="16">
        <v>1</v>
      </c>
      <c r="CJ110" s="16">
        <v>1</v>
      </c>
      <c r="CK110" s="16">
        <v>1</v>
      </c>
      <c r="CL110" s="16">
        <v>1</v>
      </c>
      <c r="CM110" s="16">
        <v>1</v>
      </c>
      <c r="CN110" s="16">
        <v>1</v>
      </c>
      <c r="CO110" s="16">
        <v>1</v>
      </c>
      <c r="CP110" s="16">
        <v>1</v>
      </c>
      <c r="CQ110" s="16">
        <v>1</v>
      </c>
      <c r="CR110" s="16">
        <v>1</v>
      </c>
      <c r="CS110" s="16">
        <v>1</v>
      </c>
      <c r="CT110" s="16">
        <v>1</v>
      </c>
      <c r="CU110" s="16">
        <v>1</v>
      </c>
      <c r="CV110" s="16">
        <v>1</v>
      </c>
      <c r="CW110" s="16">
        <v>1</v>
      </c>
      <c r="CX110" s="16">
        <v>1</v>
      </c>
      <c r="CY110" s="16">
        <v>1</v>
      </c>
      <c r="CZ110" s="16">
        <v>1</v>
      </c>
      <c r="DA110" s="16">
        <v>1</v>
      </c>
      <c r="DB110" s="16">
        <v>1</v>
      </c>
      <c r="DC110" s="16">
        <v>1</v>
      </c>
      <c r="DD110" s="16">
        <v>1</v>
      </c>
      <c r="DE110" s="16">
        <v>1</v>
      </c>
      <c r="DF110" s="16">
        <v>1</v>
      </c>
      <c r="DG110" s="16">
        <v>1</v>
      </c>
      <c r="DH110" s="16">
        <v>1</v>
      </c>
      <c r="DI110" s="16">
        <v>1</v>
      </c>
      <c r="DJ110" s="16">
        <v>1</v>
      </c>
      <c r="DK110" s="16">
        <v>1</v>
      </c>
      <c r="DL110" s="16">
        <v>1</v>
      </c>
      <c r="DM110" s="16">
        <v>1</v>
      </c>
      <c r="DN110" s="16">
        <v>1</v>
      </c>
      <c r="DO110" s="16">
        <v>1</v>
      </c>
      <c r="DP110" s="16">
        <v>1</v>
      </c>
      <c r="DQ110" s="16">
        <v>1</v>
      </c>
      <c r="DR110" s="16">
        <v>1</v>
      </c>
      <c r="DS110" s="16">
        <v>1</v>
      </c>
      <c r="DT110" s="16">
        <v>1</v>
      </c>
      <c r="DU110" s="16">
        <v>1</v>
      </c>
      <c r="DV110" s="16">
        <v>1</v>
      </c>
      <c r="DW110" s="16">
        <v>1</v>
      </c>
      <c r="DX110" s="16">
        <v>1</v>
      </c>
      <c r="DY110" s="16">
        <v>1</v>
      </c>
      <c r="DZ110" s="16">
        <v>1</v>
      </c>
      <c r="EA110" s="16">
        <v>1</v>
      </c>
      <c r="EB110" s="16">
        <v>1</v>
      </c>
      <c r="EC110" s="16">
        <v>1</v>
      </c>
      <c r="ED110" s="16">
        <v>1</v>
      </c>
      <c r="EE110" s="16">
        <v>1</v>
      </c>
      <c r="EF110" s="16">
        <v>1</v>
      </c>
      <c r="EG110" s="16">
        <v>1</v>
      </c>
      <c r="EH110" s="16">
        <v>1</v>
      </c>
      <c r="EI110" s="16">
        <v>1</v>
      </c>
      <c r="EJ110" s="16">
        <v>1</v>
      </c>
      <c r="EK110" s="16">
        <v>1</v>
      </c>
      <c r="EL110" s="16">
        <v>1</v>
      </c>
      <c r="EM110" s="16">
        <v>1</v>
      </c>
      <c r="EN110" s="16">
        <v>1</v>
      </c>
      <c r="EO110" s="16">
        <v>1</v>
      </c>
      <c r="EP110" s="16">
        <v>1</v>
      </c>
      <c r="EQ110" s="16">
        <v>1</v>
      </c>
      <c r="ER110" s="16">
        <v>1</v>
      </c>
      <c r="ES110" s="16">
        <v>1</v>
      </c>
      <c r="ET110" s="16">
        <v>1</v>
      </c>
      <c r="EU110" s="16">
        <v>1</v>
      </c>
      <c r="EV110" s="16">
        <v>1</v>
      </c>
      <c r="EW110" s="16">
        <v>1</v>
      </c>
      <c r="EX110" s="16">
        <v>1</v>
      </c>
      <c r="EY110" s="16">
        <v>1</v>
      </c>
      <c r="EZ110" s="16">
        <v>1</v>
      </c>
      <c r="FA110" s="16">
        <v>1</v>
      </c>
      <c r="FB110" s="16">
        <v>1</v>
      </c>
      <c r="FC110" s="16">
        <v>1</v>
      </c>
      <c r="FD110" s="16">
        <v>1</v>
      </c>
      <c r="FE110" s="16">
        <v>1</v>
      </c>
      <c r="FF110" s="16">
        <v>1</v>
      </c>
      <c r="FG110" s="16">
        <v>1</v>
      </c>
      <c r="FH110" s="16">
        <v>1</v>
      </c>
      <c r="FI110" s="16">
        <v>1</v>
      </c>
      <c r="FJ110" s="16">
        <v>1</v>
      </c>
      <c r="FK110" s="16">
        <v>1</v>
      </c>
      <c r="FL110" s="16">
        <v>1</v>
      </c>
      <c r="FM110" s="16">
        <v>1</v>
      </c>
      <c r="FN110" s="16">
        <v>1</v>
      </c>
      <c r="FO110" s="16">
        <v>1</v>
      </c>
      <c r="FP110" s="16">
        <v>1</v>
      </c>
      <c r="FQ110" s="16">
        <v>1</v>
      </c>
      <c r="FR110" s="16">
        <v>1</v>
      </c>
      <c r="FS110" s="16">
        <v>1</v>
      </c>
      <c r="FT110" s="16">
        <v>1</v>
      </c>
      <c r="FU110" s="16">
        <v>1</v>
      </c>
      <c r="FV110" s="16">
        <v>1</v>
      </c>
      <c r="FW110" s="16">
        <v>1</v>
      </c>
      <c r="FX110" s="16">
        <v>1</v>
      </c>
      <c r="FY110" s="16">
        <v>1</v>
      </c>
      <c r="FZ110" s="16">
        <v>1</v>
      </c>
      <c r="GA110" s="16">
        <v>1</v>
      </c>
      <c r="GB110" s="16">
        <v>1</v>
      </c>
      <c r="GC110" s="16">
        <v>1</v>
      </c>
      <c r="GD110" s="16">
        <v>1</v>
      </c>
      <c r="GE110" s="16">
        <v>1</v>
      </c>
      <c r="GF110" s="16">
        <v>1</v>
      </c>
      <c r="GG110" s="16">
        <v>1</v>
      </c>
      <c r="GH110" s="16">
        <v>1</v>
      </c>
      <c r="GI110" s="16">
        <v>1</v>
      </c>
      <c r="GJ110" s="16">
        <v>1</v>
      </c>
      <c r="GK110" s="16">
        <v>1</v>
      </c>
      <c r="GL110" s="16">
        <v>1</v>
      </c>
      <c r="GM110" s="16">
        <v>1</v>
      </c>
      <c r="GN110" s="16">
        <v>1</v>
      </c>
      <c r="GO110" s="16">
        <v>1</v>
      </c>
      <c r="GP110" s="16">
        <v>1</v>
      </c>
      <c r="GQ110" s="16">
        <v>1</v>
      </c>
    </row>
    <row r="111" spans="1:199" x14ac:dyDescent="0.2">
      <c r="A111" s="16">
        <v>110</v>
      </c>
      <c r="B111" s="16">
        <v>1</v>
      </c>
      <c r="C111" s="16">
        <v>1</v>
      </c>
      <c r="D111" s="16">
        <v>1</v>
      </c>
      <c r="E111" s="16">
        <v>1</v>
      </c>
      <c r="F111" s="16">
        <v>1</v>
      </c>
      <c r="G111" s="16">
        <v>1</v>
      </c>
      <c r="H111" s="16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>
        <v>1</v>
      </c>
      <c r="BM111" s="16">
        <v>1</v>
      </c>
      <c r="BN111" s="16">
        <v>1</v>
      </c>
      <c r="BO111" s="16">
        <v>1</v>
      </c>
      <c r="BP111" s="16">
        <v>1</v>
      </c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  <c r="BY111" s="16">
        <v>1</v>
      </c>
      <c r="BZ111" s="16">
        <v>1</v>
      </c>
      <c r="CA111" s="16">
        <v>1</v>
      </c>
      <c r="CB111" s="16">
        <v>1</v>
      </c>
      <c r="CC111" s="16">
        <v>1</v>
      </c>
      <c r="CD111" s="16">
        <v>1</v>
      </c>
      <c r="CE111" s="16">
        <v>1</v>
      </c>
      <c r="CF111" s="16">
        <v>1</v>
      </c>
      <c r="CG111" s="16">
        <v>1</v>
      </c>
      <c r="CH111" s="16">
        <v>1</v>
      </c>
      <c r="CI111" s="16">
        <v>1</v>
      </c>
      <c r="CJ111" s="16">
        <v>1</v>
      </c>
      <c r="CK111" s="16">
        <v>1</v>
      </c>
      <c r="CL111" s="16">
        <v>1</v>
      </c>
      <c r="CM111" s="16">
        <v>1</v>
      </c>
      <c r="CN111" s="16">
        <v>1</v>
      </c>
      <c r="CO111" s="16">
        <v>1</v>
      </c>
      <c r="CP111" s="16">
        <v>1</v>
      </c>
      <c r="CQ111" s="16">
        <v>1</v>
      </c>
      <c r="CR111" s="16">
        <v>1</v>
      </c>
      <c r="CS111" s="16">
        <v>1</v>
      </c>
      <c r="CT111" s="16">
        <v>1</v>
      </c>
      <c r="CU111" s="16">
        <v>1</v>
      </c>
      <c r="CV111" s="16">
        <v>1</v>
      </c>
      <c r="CW111" s="16">
        <v>1</v>
      </c>
      <c r="CX111" s="16">
        <v>1</v>
      </c>
      <c r="CY111" s="16">
        <v>1</v>
      </c>
      <c r="CZ111" s="16">
        <v>1</v>
      </c>
      <c r="DA111" s="16">
        <v>1</v>
      </c>
      <c r="DB111" s="16">
        <v>1</v>
      </c>
      <c r="DC111" s="16">
        <v>1</v>
      </c>
      <c r="DD111" s="16">
        <v>1</v>
      </c>
      <c r="DE111" s="16">
        <v>1</v>
      </c>
      <c r="DF111" s="16">
        <v>1</v>
      </c>
      <c r="DG111" s="16">
        <v>1</v>
      </c>
      <c r="DH111" s="16">
        <v>1</v>
      </c>
      <c r="DI111" s="16">
        <v>1</v>
      </c>
      <c r="DJ111" s="16">
        <v>1</v>
      </c>
      <c r="DK111" s="16">
        <v>1</v>
      </c>
      <c r="DL111" s="16">
        <v>1</v>
      </c>
      <c r="DM111" s="16">
        <v>1</v>
      </c>
      <c r="DN111" s="16">
        <v>1</v>
      </c>
      <c r="DO111" s="16">
        <v>1</v>
      </c>
      <c r="DP111" s="16">
        <v>1</v>
      </c>
      <c r="DQ111" s="16">
        <v>1</v>
      </c>
      <c r="DR111" s="16">
        <v>1</v>
      </c>
      <c r="DS111" s="16">
        <v>1</v>
      </c>
      <c r="DT111" s="16">
        <v>1</v>
      </c>
      <c r="DU111" s="16">
        <v>1</v>
      </c>
      <c r="DV111" s="16">
        <v>1</v>
      </c>
      <c r="DW111" s="16">
        <v>1</v>
      </c>
      <c r="DX111" s="16">
        <v>1</v>
      </c>
      <c r="DY111" s="16">
        <v>1</v>
      </c>
      <c r="DZ111" s="16">
        <v>1</v>
      </c>
      <c r="EA111" s="16">
        <v>1</v>
      </c>
      <c r="EB111" s="16">
        <v>1</v>
      </c>
      <c r="EC111" s="16">
        <v>1</v>
      </c>
      <c r="ED111" s="16">
        <v>1</v>
      </c>
      <c r="EE111" s="16">
        <v>1</v>
      </c>
      <c r="EF111" s="16">
        <v>1</v>
      </c>
      <c r="EG111" s="16">
        <v>1</v>
      </c>
      <c r="EH111" s="16">
        <v>1</v>
      </c>
      <c r="EI111" s="16">
        <v>1</v>
      </c>
      <c r="EJ111" s="16">
        <v>1</v>
      </c>
      <c r="EK111" s="16">
        <v>1</v>
      </c>
      <c r="EL111" s="16">
        <v>1</v>
      </c>
      <c r="EM111" s="16">
        <v>1</v>
      </c>
      <c r="EN111" s="16">
        <v>1</v>
      </c>
      <c r="EO111" s="16">
        <v>1</v>
      </c>
      <c r="EP111" s="16">
        <v>1</v>
      </c>
      <c r="EQ111" s="16">
        <v>1</v>
      </c>
      <c r="ER111" s="16">
        <v>1</v>
      </c>
      <c r="ES111" s="16">
        <v>1</v>
      </c>
      <c r="ET111" s="16">
        <v>1</v>
      </c>
      <c r="EU111" s="16">
        <v>1</v>
      </c>
      <c r="EV111" s="16">
        <v>1</v>
      </c>
      <c r="EW111" s="16">
        <v>1</v>
      </c>
      <c r="EX111" s="16">
        <v>1</v>
      </c>
      <c r="EY111" s="16">
        <v>1</v>
      </c>
      <c r="EZ111" s="16">
        <v>1</v>
      </c>
      <c r="FA111" s="16">
        <v>1</v>
      </c>
      <c r="FB111" s="16">
        <v>1</v>
      </c>
      <c r="FC111" s="16">
        <v>1</v>
      </c>
      <c r="FD111" s="16">
        <v>1</v>
      </c>
      <c r="FE111" s="16">
        <v>1</v>
      </c>
      <c r="FF111" s="16">
        <v>1</v>
      </c>
      <c r="FG111" s="16">
        <v>1</v>
      </c>
      <c r="FH111" s="16">
        <v>1</v>
      </c>
      <c r="FI111" s="16">
        <v>1</v>
      </c>
      <c r="FJ111" s="16">
        <v>1</v>
      </c>
      <c r="FK111" s="16">
        <v>1</v>
      </c>
      <c r="FL111" s="16">
        <v>1</v>
      </c>
      <c r="FM111" s="16">
        <v>1</v>
      </c>
      <c r="FN111" s="16">
        <v>1</v>
      </c>
      <c r="FO111" s="16">
        <v>1</v>
      </c>
      <c r="FP111" s="16">
        <v>1</v>
      </c>
      <c r="FQ111" s="16">
        <v>1</v>
      </c>
      <c r="FR111" s="16">
        <v>1</v>
      </c>
      <c r="FS111" s="16">
        <v>1</v>
      </c>
      <c r="FT111" s="16">
        <v>1</v>
      </c>
      <c r="FU111" s="16">
        <v>1</v>
      </c>
      <c r="FV111" s="16">
        <v>1</v>
      </c>
      <c r="FW111" s="16">
        <v>1</v>
      </c>
      <c r="FX111" s="16">
        <v>1</v>
      </c>
      <c r="FY111" s="16">
        <v>1</v>
      </c>
      <c r="FZ111" s="16">
        <v>1</v>
      </c>
      <c r="GA111" s="16">
        <v>1</v>
      </c>
      <c r="GB111" s="16">
        <v>1</v>
      </c>
      <c r="GC111" s="16">
        <v>1</v>
      </c>
      <c r="GD111" s="16">
        <v>1</v>
      </c>
      <c r="GE111" s="16">
        <v>1</v>
      </c>
      <c r="GF111" s="16">
        <v>1</v>
      </c>
      <c r="GG111" s="16">
        <v>1</v>
      </c>
      <c r="GH111" s="16">
        <v>1</v>
      </c>
      <c r="GI111" s="16">
        <v>1</v>
      </c>
      <c r="GJ111" s="16">
        <v>1</v>
      </c>
      <c r="GK111" s="16">
        <v>1</v>
      </c>
      <c r="GL111" s="16">
        <v>1</v>
      </c>
      <c r="GM111" s="16">
        <v>1</v>
      </c>
      <c r="GN111" s="16">
        <v>1</v>
      </c>
      <c r="GO111" s="16">
        <v>1</v>
      </c>
      <c r="GP111" s="16">
        <v>1</v>
      </c>
      <c r="GQ111" s="16">
        <v>1</v>
      </c>
    </row>
    <row r="112" spans="1:199" x14ac:dyDescent="0.2">
      <c r="A112" s="16">
        <v>111</v>
      </c>
      <c r="B112" s="16">
        <v>1</v>
      </c>
      <c r="C112" s="16">
        <v>1</v>
      </c>
      <c r="D112" s="16">
        <v>1</v>
      </c>
      <c r="E112" s="16">
        <v>1</v>
      </c>
      <c r="F112" s="16">
        <v>1</v>
      </c>
      <c r="G112" s="16">
        <v>1</v>
      </c>
      <c r="H112" s="16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>
        <v>1</v>
      </c>
      <c r="AE112" s="16">
        <v>1</v>
      </c>
      <c r="AF112" s="16">
        <v>1</v>
      </c>
      <c r="AG112" s="16">
        <v>1</v>
      </c>
      <c r="AH112" s="16">
        <v>1</v>
      </c>
      <c r="AI112" s="16">
        <v>1</v>
      </c>
      <c r="AJ112" s="16">
        <v>1</v>
      </c>
      <c r="AK112" s="16">
        <v>1</v>
      </c>
      <c r="AL112" s="16">
        <v>1</v>
      </c>
      <c r="AM112" s="16">
        <v>1</v>
      </c>
      <c r="AN112" s="16">
        <v>1</v>
      </c>
      <c r="AO112" s="16">
        <v>1</v>
      </c>
      <c r="AP112" s="16">
        <v>1</v>
      </c>
      <c r="AQ112" s="16">
        <v>1</v>
      </c>
      <c r="AR112" s="16">
        <v>1</v>
      </c>
      <c r="AS112" s="16">
        <v>1</v>
      </c>
      <c r="AT112" s="16">
        <v>1</v>
      </c>
      <c r="AU112" s="16">
        <v>1</v>
      </c>
      <c r="AV112" s="16">
        <v>1</v>
      </c>
      <c r="AW112" s="16">
        <v>1</v>
      </c>
      <c r="AX112" s="16">
        <v>1</v>
      </c>
      <c r="AY112" s="16">
        <v>1</v>
      </c>
      <c r="AZ112" s="16">
        <v>1</v>
      </c>
      <c r="BA112" s="16">
        <v>1</v>
      </c>
      <c r="BB112" s="16">
        <v>1</v>
      </c>
      <c r="BC112" s="16">
        <v>1</v>
      </c>
      <c r="BD112" s="16">
        <v>1</v>
      </c>
      <c r="BE112" s="16">
        <v>1</v>
      </c>
      <c r="BF112" s="16">
        <v>1</v>
      </c>
      <c r="BG112" s="16">
        <v>1</v>
      </c>
      <c r="BH112" s="16">
        <v>1</v>
      </c>
      <c r="BI112" s="16">
        <v>1</v>
      </c>
      <c r="BJ112" s="16">
        <v>1</v>
      </c>
      <c r="BK112" s="16">
        <v>1</v>
      </c>
      <c r="BL112" s="16">
        <v>1</v>
      </c>
      <c r="BM112" s="16">
        <v>1</v>
      </c>
      <c r="BN112" s="16">
        <v>1</v>
      </c>
      <c r="BO112" s="16">
        <v>1</v>
      </c>
      <c r="BP112" s="16">
        <v>1</v>
      </c>
      <c r="BQ112" s="16">
        <v>1</v>
      </c>
      <c r="BR112" s="16">
        <v>1</v>
      </c>
      <c r="BS112" s="16">
        <v>1</v>
      </c>
      <c r="BT112" s="16">
        <v>1</v>
      </c>
      <c r="BU112" s="16">
        <v>1</v>
      </c>
      <c r="BV112" s="16">
        <v>1</v>
      </c>
      <c r="BW112" s="16">
        <v>1</v>
      </c>
      <c r="BX112" s="16">
        <v>1</v>
      </c>
      <c r="BY112" s="16">
        <v>1</v>
      </c>
      <c r="BZ112" s="16">
        <v>1</v>
      </c>
      <c r="CA112" s="16">
        <v>1</v>
      </c>
      <c r="CB112" s="16">
        <v>1</v>
      </c>
      <c r="CC112" s="16">
        <v>1</v>
      </c>
      <c r="CD112" s="16">
        <v>1</v>
      </c>
      <c r="CE112" s="16">
        <v>1</v>
      </c>
      <c r="CF112" s="16">
        <v>1</v>
      </c>
      <c r="CG112" s="16">
        <v>1</v>
      </c>
      <c r="CH112" s="16">
        <v>1</v>
      </c>
      <c r="CI112" s="16">
        <v>1</v>
      </c>
      <c r="CJ112" s="16">
        <v>1</v>
      </c>
      <c r="CK112" s="16">
        <v>1</v>
      </c>
      <c r="CL112" s="16">
        <v>1</v>
      </c>
      <c r="CM112" s="16">
        <v>1</v>
      </c>
      <c r="CN112" s="16">
        <v>1</v>
      </c>
      <c r="CO112" s="16">
        <v>1</v>
      </c>
      <c r="CP112" s="16">
        <v>1</v>
      </c>
      <c r="CQ112" s="16">
        <v>1</v>
      </c>
      <c r="CR112" s="16">
        <v>1</v>
      </c>
      <c r="CS112" s="16">
        <v>1</v>
      </c>
      <c r="CT112" s="16">
        <v>1</v>
      </c>
      <c r="CU112" s="16">
        <v>1</v>
      </c>
      <c r="CV112" s="16">
        <v>1</v>
      </c>
      <c r="CW112" s="16">
        <v>1</v>
      </c>
      <c r="CX112" s="16">
        <v>1</v>
      </c>
      <c r="CY112" s="16">
        <v>1</v>
      </c>
      <c r="CZ112" s="16">
        <v>1</v>
      </c>
      <c r="DA112" s="16">
        <v>1</v>
      </c>
      <c r="DB112" s="16">
        <v>1</v>
      </c>
      <c r="DC112" s="16">
        <v>1</v>
      </c>
      <c r="DD112" s="16">
        <v>1</v>
      </c>
      <c r="DE112" s="16">
        <v>1</v>
      </c>
      <c r="DF112" s="16">
        <v>1</v>
      </c>
      <c r="DG112" s="16">
        <v>1</v>
      </c>
      <c r="DH112" s="16">
        <v>1</v>
      </c>
      <c r="DI112" s="16">
        <v>1</v>
      </c>
      <c r="DJ112" s="16">
        <v>1</v>
      </c>
      <c r="DK112" s="16">
        <v>1</v>
      </c>
      <c r="DL112" s="16">
        <v>1</v>
      </c>
      <c r="DM112" s="16">
        <v>1</v>
      </c>
      <c r="DN112" s="16">
        <v>1</v>
      </c>
      <c r="DO112" s="16">
        <v>1</v>
      </c>
      <c r="DP112" s="16">
        <v>1</v>
      </c>
      <c r="DQ112" s="16">
        <v>1</v>
      </c>
      <c r="DR112" s="16">
        <v>1</v>
      </c>
      <c r="DS112" s="16">
        <v>1</v>
      </c>
      <c r="DT112" s="16">
        <v>1</v>
      </c>
      <c r="DU112" s="16">
        <v>1</v>
      </c>
      <c r="DV112" s="16">
        <v>1</v>
      </c>
      <c r="DW112" s="16">
        <v>1</v>
      </c>
      <c r="DX112" s="16">
        <v>1</v>
      </c>
      <c r="DY112" s="16">
        <v>1</v>
      </c>
      <c r="DZ112" s="16">
        <v>1</v>
      </c>
      <c r="EA112" s="16">
        <v>1</v>
      </c>
      <c r="EB112" s="16">
        <v>1</v>
      </c>
      <c r="EC112" s="16">
        <v>1</v>
      </c>
      <c r="ED112" s="16">
        <v>1</v>
      </c>
      <c r="EE112" s="16">
        <v>1</v>
      </c>
      <c r="EF112" s="16">
        <v>1</v>
      </c>
      <c r="EG112" s="16">
        <v>1</v>
      </c>
      <c r="EH112" s="16">
        <v>1</v>
      </c>
      <c r="EI112" s="16">
        <v>1</v>
      </c>
      <c r="EJ112" s="16">
        <v>1</v>
      </c>
      <c r="EK112" s="16">
        <v>1</v>
      </c>
      <c r="EL112" s="16">
        <v>1</v>
      </c>
      <c r="EM112" s="16">
        <v>1</v>
      </c>
      <c r="EN112" s="16">
        <v>1</v>
      </c>
      <c r="EO112" s="16">
        <v>1</v>
      </c>
      <c r="EP112" s="16">
        <v>1</v>
      </c>
      <c r="EQ112" s="16">
        <v>1</v>
      </c>
      <c r="ER112" s="16">
        <v>1</v>
      </c>
      <c r="ES112" s="16">
        <v>1</v>
      </c>
      <c r="ET112" s="16">
        <v>1</v>
      </c>
      <c r="EU112" s="16">
        <v>1</v>
      </c>
      <c r="EV112" s="16">
        <v>1</v>
      </c>
      <c r="EW112" s="16">
        <v>1</v>
      </c>
      <c r="EX112" s="16">
        <v>1</v>
      </c>
      <c r="EY112" s="16">
        <v>1</v>
      </c>
      <c r="EZ112" s="16">
        <v>1</v>
      </c>
      <c r="FA112" s="16">
        <v>1</v>
      </c>
      <c r="FB112" s="16">
        <v>1</v>
      </c>
      <c r="FC112" s="16">
        <v>1</v>
      </c>
      <c r="FD112" s="16">
        <v>1</v>
      </c>
      <c r="FE112" s="16">
        <v>1</v>
      </c>
      <c r="FF112" s="16">
        <v>1</v>
      </c>
      <c r="FG112" s="16">
        <v>1</v>
      </c>
      <c r="FH112" s="16">
        <v>1</v>
      </c>
      <c r="FI112" s="16">
        <v>1</v>
      </c>
      <c r="FJ112" s="16">
        <v>1</v>
      </c>
      <c r="FK112" s="16">
        <v>1</v>
      </c>
      <c r="FL112" s="16">
        <v>1</v>
      </c>
      <c r="FM112" s="16">
        <v>1</v>
      </c>
      <c r="FN112" s="16">
        <v>1</v>
      </c>
      <c r="FO112" s="16">
        <v>1</v>
      </c>
      <c r="FP112" s="16">
        <v>1</v>
      </c>
      <c r="FQ112" s="16">
        <v>1</v>
      </c>
      <c r="FR112" s="16">
        <v>1</v>
      </c>
      <c r="FS112" s="16">
        <v>1</v>
      </c>
      <c r="FT112" s="16">
        <v>1</v>
      </c>
      <c r="FU112" s="16">
        <v>1</v>
      </c>
      <c r="FV112" s="16">
        <v>1</v>
      </c>
      <c r="FW112" s="16">
        <v>1</v>
      </c>
      <c r="FX112" s="16">
        <v>1</v>
      </c>
      <c r="FY112" s="16">
        <v>1</v>
      </c>
      <c r="FZ112" s="16">
        <v>1</v>
      </c>
      <c r="GA112" s="16">
        <v>1</v>
      </c>
      <c r="GB112" s="16">
        <v>1</v>
      </c>
      <c r="GC112" s="16">
        <v>1</v>
      </c>
      <c r="GD112" s="16">
        <v>1</v>
      </c>
      <c r="GE112" s="16">
        <v>1</v>
      </c>
      <c r="GF112" s="16">
        <v>1</v>
      </c>
      <c r="GG112" s="16">
        <v>1</v>
      </c>
      <c r="GH112" s="16">
        <v>1</v>
      </c>
      <c r="GI112" s="16">
        <v>1</v>
      </c>
      <c r="GJ112" s="16">
        <v>1</v>
      </c>
      <c r="GK112" s="16">
        <v>1</v>
      </c>
      <c r="GL112" s="16">
        <v>1</v>
      </c>
      <c r="GM112" s="16">
        <v>1</v>
      </c>
      <c r="GN112" s="16">
        <v>1</v>
      </c>
      <c r="GO112" s="16">
        <v>1</v>
      </c>
      <c r="GP112" s="16">
        <v>1</v>
      </c>
      <c r="GQ112" s="16">
        <v>1</v>
      </c>
    </row>
    <row r="113" spans="1:199" x14ac:dyDescent="0.2">
      <c r="A113" s="16">
        <v>112</v>
      </c>
      <c r="B113" s="16">
        <v>1</v>
      </c>
      <c r="C113" s="16">
        <v>1</v>
      </c>
      <c r="D113" s="16">
        <v>1</v>
      </c>
      <c r="E113" s="16">
        <v>1</v>
      </c>
      <c r="F113" s="16">
        <v>1</v>
      </c>
      <c r="G113" s="16">
        <v>1</v>
      </c>
      <c r="H113" s="16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>
        <v>1</v>
      </c>
      <c r="BD113" s="16">
        <v>1</v>
      </c>
      <c r="BE113" s="16">
        <v>1</v>
      </c>
      <c r="BF113" s="16">
        <v>1</v>
      </c>
      <c r="BG113" s="16">
        <v>1</v>
      </c>
      <c r="BH113" s="16">
        <v>1</v>
      </c>
      <c r="BI113" s="16">
        <v>1</v>
      </c>
      <c r="BJ113" s="16">
        <v>1</v>
      </c>
      <c r="BK113" s="16">
        <v>1</v>
      </c>
      <c r="BL113" s="16">
        <v>1</v>
      </c>
      <c r="BM113" s="16">
        <v>1</v>
      </c>
      <c r="BN113" s="16">
        <v>1</v>
      </c>
      <c r="BO113" s="16">
        <v>1</v>
      </c>
      <c r="BP113" s="16">
        <v>1</v>
      </c>
      <c r="BQ113" s="16">
        <v>1</v>
      </c>
      <c r="BR113" s="16">
        <v>1</v>
      </c>
      <c r="BS113" s="16">
        <v>1</v>
      </c>
      <c r="BT113" s="16">
        <v>1</v>
      </c>
      <c r="BU113" s="16">
        <v>1</v>
      </c>
      <c r="BV113" s="16">
        <v>1</v>
      </c>
      <c r="BW113" s="16">
        <v>1</v>
      </c>
      <c r="BX113" s="16">
        <v>1</v>
      </c>
      <c r="BY113" s="16">
        <v>1</v>
      </c>
      <c r="BZ113" s="16">
        <v>1</v>
      </c>
      <c r="CA113" s="16">
        <v>1</v>
      </c>
      <c r="CB113" s="16">
        <v>1</v>
      </c>
      <c r="CC113" s="16">
        <v>1</v>
      </c>
      <c r="CD113" s="16">
        <v>1</v>
      </c>
      <c r="CE113" s="16">
        <v>1</v>
      </c>
      <c r="CF113" s="16">
        <v>1</v>
      </c>
      <c r="CG113" s="16">
        <v>1</v>
      </c>
      <c r="CH113" s="16">
        <v>1</v>
      </c>
      <c r="CI113" s="16">
        <v>1</v>
      </c>
      <c r="CJ113" s="16">
        <v>1</v>
      </c>
      <c r="CK113" s="16">
        <v>1</v>
      </c>
      <c r="CL113" s="16">
        <v>1</v>
      </c>
      <c r="CM113" s="16">
        <v>1</v>
      </c>
      <c r="CN113" s="16">
        <v>1</v>
      </c>
      <c r="CO113" s="16">
        <v>1</v>
      </c>
      <c r="CP113" s="16">
        <v>1</v>
      </c>
      <c r="CQ113" s="16">
        <v>1</v>
      </c>
      <c r="CR113" s="16">
        <v>1</v>
      </c>
      <c r="CS113" s="16">
        <v>1</v>
      </c>
      <c r="CT113" s="16">
        <v>1</v>
      </c>
      <c r="CU113" s="16">
        <v>1</v>
      </c>
      <c r="CV113" s="16">
        <v>1</v>
      </c>
      <c r="CW113" s="16">
        <v>1</v>
      </c>
      <c r="CX113" s="16">
        <v>1</v>
      </c>
      <c r="CY113" s="16">
        <v>1</v>
      </c>
      <c r="CZ113" s="16">
        <v>1</v>
      </c>
      <c r="DA113" s="16">
        <v>1</v>
      </c>
      <c r="DB113" s="16">
        <v>1</v>
      </c>
      <c r="DC113" s="16">
        <v>1</v>
      </c>
      <c r="DD113" s="16">
        <v>1</v>
      </c>
      <c r="DE113" s="16">
        <v>1</v>
      </c>
      <c r="DF113" s="16">
        <v>1</v>
      </c>
      <c r="DG113" s="16">
        <v>1</v>
      </c>
      <c r="DH113" s="16">
        <v>1</v>
      </c>
      <c r="DI113" s="16">
        <v>1</v>
      </c>
      <c r="DJ113" s="16">
        <v>1</v>
      </c>
      <c r="DK113" s="16">
        <v>1</v>
      </c>
      <c r="DL113" s="16">
        <v>1</v>
      </c>
      <c r="DM113" s="16">
        <v>1</v>
      </c>
      <c r="DN113" s="16">
        <v>1</v>
      </c>
      <c r="DO113" s="16">
        <v>1</v>
      </c>
      <c r="DP113" s="16">
        <v>1</v>
      </c>
      <c r="DQ113" s="16">
        <v>1</v>
      </c>
      <c r="DR113" s="16">
        <v>1</v>
      </c>
      <c r="DS113" s="16">
        <v>1</v>
      </c>
      <c r="DT113" s="16">
        <v>1</v>
      </c>
      <c r="DU113" s="16">
        <v>1</v>
      </c>
      <c r="DV113" s="16">
        <v>1</v>
      </c>
      <c r="DW113" s="16">
        <v>1</v>
      </c>
      <c r="DX113" s="16">
        <v>1</v>
      </c>
      <c r="DY113" s="16">
        <v>1</v>
      </c>
      <c r="DZ113" s="16">
        <v>1</v>
      </c>
      <c r="EA113" s="16">
        <v>1</v>
      </c>
      <c r="EB113" s="16">
        <v>1</v>
      </c>
      <c r="EC113" s="16">
        <v>1</v>
      </c>
      <c r="ED113" s="16">
        <v>1</v>
      </c>
      <c r="EE113" s="16">
        <v>1</v>
      </c>
      <c r="EF113" s="16">
        <v>1</v>
      </c>
      <c r="EG113" s="16">
        <v>1</v>
      </c>
      <c r="EH113" s="16">
        <v>1</v>
      </c>
      <c r="EI113" s="16">
        <v>1</v>
      </c>
      <c r="EJ113" s="16">
        <v>1</v>
      </c>
      <c r="EK113" s="16">
        <v>1</v>
      </c>
      <c r="EL113" s="16">
        <v>1</v>
      </c>
      <c r="EM113" s="16">
        <v>1</v>
      </c>
      <c r="EN113" s="16">
        <v>1</v>
      </c>
      <c r="EO113" s="16">
        <v>1</v>
      </c>
      <c r="EP113" s="16">
        <v>1</v>
      </c>
      <c r="EQ113" s="16">
        <v>1</v>
      </c>
      <c r="ER113" s="16">
        <v>1</v>
      </c>
      <c r="ES113" s="16">
        <v>1</v>
      </c>
      <c r="ET113" s="16">
        <v>1</v>
      </c>
      <c r="EU113" s="16">
        <v>1</v>
      </c>
      <c r="EV113" s="16">
        <v>1</v>
      </c>
      <c r="EW113" s="16">
        <v>1</v>
      </c>
      <c r="EX113" s="16">
        <v>1</v>
      </c>
      <c r="EY113" s="16">
        <v>1</v>
      </c>
      <c r="EZ113" s="16">
        <v>1</v>
      </c>
      <c r="FA113" s="16">
        <v>1</v>
      </c>
      <c r="FB113" s="16">
        <v>1</v>
      </c>
      <c r="FC113" s="16">
        <v>1</v>
      </c>
      <c r="FD113" s="16">
        <v>1</v>
      </c>
      <c r="FE113" s="16">
        <v>1</v>
      </c>
      <c r="FF113" s="16">
        <v>1</v>
      </c>
      <c r="FG113" s="16">
        <v>1</v>
      </c>
      <c r="FH113" s="16">
        <v>1</v>
      </c>
      <c r="FI113" s="16">
        <v>1</v>
      </c>
      <c r="FJ113" s="16">
        <v>1</v>
      </c>
      <c r="FK113" s="16">
        <v>1</v>
      </c>
      <c r="FL113" s="16">
        <v>1</v>
      </c>
      <c r="FM113" s="16">
        <v>1</v>
      </c>
      <c r="FN113" s="16">
        <v>1</v>
      </c>
      <c r="FO113" s="16">
        <v>1</v>
      </c>
      <c r="FP113" s="16">
        <v>1</v>
      </c>
      <c r="FQ113" s="16">
        <v>1</v>
      </c>
      <c r="FR113" s="16">
        <v>1</v>
      </c>
      <c r="FS113" s="16">
        <v>1</v>
      </c>
      <c r="FT113" s="16">
        <v>1</v>
      </c>
      <c r="FU113" s="16">
        <v>1</v>
      </c>
      <c r="FV113" s="16">
        <v>1</v>
      </c>
      <c r="FW113" s="16">
        <v>1</v>
      </c>
      <c r="FX113" s="16">
        <v>1</v>
      </c>
      <c r="FY113" s="16">
        <v>1</v>
      </c>
      <c r="FZ113" s="16">
        <v>1</v>
      </c>
      <c r="GA113" s="16">
        <v>1</v>
      </c>
      <c r="GB113" s="16">
        <v>1</v>
      </c>
      <c r="GC113" s="16">
        <v>1</v>
      </c>
      <c r="GD113" s="16">
        <v>1</v>
      </c>
      <c r="GE113" s="16">
        <v>1</v>
      </c>
      <c r="GF113" s="16">
        <v>1</v>
      </c>
      <c r="GG113" s="16">
        <v>1</v>
      </c>
      <c r="GH113" s="16">
        <v>1</v>
      </c>
      <c r="GI113" s="16">
        <v>1</v>
      </c>
      <c r="GJ113" s="16">
        <v>1</v>
      </c>
      <c r="GK113" s="16">
        <v>1</v>
      </c>
      <c r="GL113" s="16">
        <v>1</v>
      </c>
      <c r="GM113" s="16">
        <v>1</v>
      </c>
      <c r="GN113" s="16">
        <v>1</v>
      </c>
      <c r="GO113" s="16">
        <v>1</v>
      </c>
      <c r="GP113" s="16">
        <v>1</v>
      </c>
      <c r="GQ113" s="16">
        <v>1</v>
      </c>
    </row>
    <row r="114" spans="1:199" x14ac:dyDescent="0.2">
      <c r="A114" s="16">
        <v>113</v>
      </c>
      <c r="B114" s="16">
        <v>1</v>
      </c>
      <c r="C114" s="16">
        <v>1</v>
      </c>
      <c r="D114" s="16">
        <v>1</v>
      </c>
      <c r="E114" s="16">
        <v>1</v>
      </c>
      <c r="F114" s="16">
        <v>1</v>
      </c>
      <c r="G114" s="16">
        <v>1</v>
      </c>
      <c r="H114" s="16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>
        <v>1</v>
      </c>
      <c r="AE114" s="16">
        <v>1</v>
      </c>
      <c r="AF114" s="16">
        <v>1</v>
      </c>
      <c r="AG114" s="16">
        <v>1</v>
      </c>
      <c r="AH114" s="16">
        <v>1</v>
      </c>
      <c r="AI114" s="16">
        <v>1</v>
      </c>
      <c r="AJ114" s="16">
        <v>1</v>
      </c>
      <c r="AK114" s="16">
        <v>1</v>
      </c>
      <c r="AL114" s="16">
        <v>1</v>
      </c>
      <c r="AM114" s="16">
        <v>1</v>
      </c>
      <c r="AN114" s="16">
        <v>1</v>
      </c>
      <c r="AO114" s="16">
        <v>1</v>
      </c>
      <c r="AP114" s="16">
        <v>1</v>
      </c>
      <c r="AQ114" s="16">
        <v>1</v>
      </c>
      <c r="AR114" s="16">
        <v>1</v>
      </c>
      <c r="AS114" s="16">
        <v>1</v>
      </c>
      <c r="AT114" s="16">
        <v>1</v>
      </c>
      <c r="AU114" s="16">
        <v>1</v>
      </c>
      <c r="AV114" s="16">
        <v>1</v>
      </c>
      <c r="AW114" s="16">
        <v>1</v>
      </c>
      <c r="AX114" s="16">
        <v>1</v>
      </c>
      <c r="AY114" s="16">
        <v>1</v>
      </c>
      <c r="AZ114" s="16">
        <v>1</v>
      </c>
      <c r="BA114" s="16">
        <v>1</v>
      </c>
      <c r="BB114" s="16">
        <v>1</v>
      </c>
      <c r="BC114" s="16">
        <v>1</v>
      </c>
      <c r="BD114" s="16">
        <v>1</v>
      </c>
      <c r="BE114" s="16">
        <v>1</v>
      </c>
      <c r="BF114" s="16">
        <v>1</v>
      </c>
      <c r="BG114" s="16">
        <v>1</v>
      </c>
      <c r="BH114" s="16">
        <v>1</v>
      </c>
      <c r="BI114" s="16">
        <v>1</v>
      </c>
      <c r="BJ114" s="16">
        <v>1</v>
      </c>
      <c r="BK114" s="16">
        <v>1</v>
      </c>
      <c r="BL114" s="16">
        <v>1</v>
      </c>
      <c r="BM114" s="16">
        <v>1</v>
      </c>
      <c r="BN114" s="16">
        <v>1</v>
      </c>
      <c r="BO114" s="16">
        <v>1</v>
      </c>
      <c r="BP114" s="16">
        <v>1</v>
      </c>
      <c r="BQ114" s="16">
        <v>1</v>
      </c>
      <c r="BR114" s="16">
        <v>1</v>
      </c>
      <c r="BS114" s="16">
        <v>1</v>
      </c>
      <c r="BT114" s="16">
        <v>1</v>
      </c>
      <c r="BU114" s="16">
        <v>1</v>
      </c>
      <c r="BV114" s="16">
        <v>1</v>
      </c>
      <c r="BW114" s="16">
        <v>1</v>
      </c>
      <c r="BX114" s="16">
        <v>1</v>
      </c>
      <c r="BY114" s="16">
        <v>1</v>
      </c>
      <c r="BZ114" s="16">
        <v>1</v>
      </c>
      <c r="CA114" s="16">
        <v>1</v>
      </c>
      <c r="CB114" s="16">
        <v>1</v>
      </c>
      <c r="CC114" s="16">
        <v>1</v>
      </c>
      <c r="CD114" s="16">
        <v>1</v>
      </c>
      <c r="CE114" s="16">
        <v>1</v>
      </c>
      <c r="CF114" s="16">
        <v>1</v>
      </c>
      <c r="CG114" s="16">
        <v>1</v>
      </c>
      <c r="CH114" s="16">
        <v>1</v>
      </c>
      <c r="CI114" s="16">
        <v>1</v>
      </c>
      <c r="CJ114" s="16">
        <v>1</v>
      </c>
      <c r="CK114" s="16">
        <v>1</v>
      </c>
      <c r="CL114" s="16">
        <v>1</v>
      </c>
      <c r="CM114" s="16">
        <v>1</v>
      </c>
      <c r="CN114" s="16">
        <v>1</v>
      </c>
      <c r="CO114" s="16">
        <v>1</v>
      </c>
      <c r="CP114" s="16">
        <v>1</v>
      </c>
      <c r="CQ114" s="16">
        <v>1</v>
      </c>
      <c r="CR114" s="16">
        <v>1</v>
      </c>
      <c r="CS114" s="16">
        <v>1</v>
      </c>
      <c r="CT114" s="16">
        <v>1</v>
      </c>
      <c r="CU114" s="16">
        <v>1</v>
      </c>
      <c r="CV114" s="16">
        <v>1</v>
      </c>
      <c r="CW114" s="16">
        <v>1</v>
      </c>
      <c r="CX114" s="16">
        <v>1</v>
      </c>
      <c r="CY114" s="16">
        <v>1</v>
      </c>
      <c r="CZ114" s="16">
        <v>1</v>
      </c>
      <c r="DA114" s="16">
        <v>1</v>
      </c>
      <c r="DB114" s="16">
        <v>1</v>
      </c>
      <c r="DC114" s="16">
        <v>1</v>
      </c>
      <c r="DD114" s="16">
        <v>1</v>
      </c>
      <c r="DE114" s="16">
        <v>1</v>
      </c>
      <c r="DF114" s="16">
        <v>1</v>
      </c>
      <c r="DG114" s="16">
        <v>1</v>
      </c>
      <c r="DH114" s="16">
        <v>1</v>
      </c>
      <c r="DI114" s="16">
        <v>1</v>
      </c>
      <c r="DJ114" s="16">
        <v>1</v>
      </c>
      <c r="DK114" s="16">
        <v>1</v>
      </c>
      <c r="DL114" s="16">
        <v>1</v>
      </c>
      <c r="DM114" s="16">
        <v>1</v>
      </c>
      <c r="DN114" s="16">
        <v>1</v>
      </c>
      <c r="DO114" s="16">
        <v>1</v>
      </c>
      <c r="DP114" s="16">
        <v>1</v>
      </c>
      <c r="DQ114" s="16">
        <v>1</v>
      </c>
      <c r="DR114" s="16">
        <v>1</v>
      </c>
      <c r="DS114" s="16">
        <v>1</v>
      </c>
      <c r="DT114" s="16">
        <v>1</v>
      </c>
      <c r="DU114" s="16">
        <v>1</v>
      </c>
      <c r="DV114" s="16">
        <v>1</v>
      </c>
      <c r="DW114" s="16">
        <v>1</v>
      </c>
      <c r="DX114" s="16">
        <v>1</v>
      </c>
      <c r="DY114" s="16">
        <v>1</v>
      </c>
      <c r="DZ114" s="16">
        <v>1</v>
      </c>
      <c r="EA114" s="16">
        <v>1</v>
      </c>
      <c r="EB114" s="16">
        <v>1</v>
      </c>
      <c r="EC114" s="16">
        <v>1</v>
      </c>
      <c r="ED114" s="16">
        <v>1</v>
      </c>
      <c r="EE114" s="16">
        <v>1</v>
      </c>
      <c r="EF114" s="16">
        <v>1</v>
      </c>
      <c r="EG114" s="16">
        <v>1</v>
      </c>
      <c r="EH114" s="16">
        <v>1</v>
      </c>
      <c r="EI114" s="16">
        <v>1</v>
      </c>
      <c r="EJ114" s="16">
        <v>1</v>
      </c>
      <c r="EK114" s="16">
        <v>1</v>
      </c>
      <c r="EL114" s="16">
        <v>1</v>
      </c>
      <c r="EM114" s="16">
        <v>1</v>
      </c>
      <c r="EN114" s="16">
        <v>1</v>
      </c>
      <c r="EO114" s="16">
        <v>1</v>
      </c>
      <c r="EP114" s="16">
        <v>1</v>
      </c>
      <c r="EQ114" s="16">
        <v>1</v>
      </c>
      <c r="ER114" s="16">
        <v>1</v>
      </c>
      <c r="ES114" s="16">
        <v>1</v>
      </c>
      <c r="ET114" s="16">
        <v>1</v>
      </c>
      <c r="EU114" s="16">
        <v>1</v>
      </c>
      <c r="EV114" s="16">
        <v>1</v>
      </c>
      <c r="EW114" s="16">
        <v>1</v>
      </c>
      <c r="EX114" s="16">
        <v>1</v>
      </c>
      <c r="EY114" s="16">
        <v>1</v>
      </c>
      <c r="EZ114" s="16">
        <v>1</v>
      </c>
      <c r="FA114" s="16">
        <v>1</v>
      </c>
      <c r="FB114" s="16">
        <v>1</v>
      </c>
      <c r="FC114" s="16">
        <v>1</v>
      </c>
      <c r="FD114" s="16">
        <v>1</v>
      </c>
      <c r="FE114" s="16">
        <v>1</v>
      </c>
      <c r="FF114" s="16">
        <v>1</v>
      </c>
      <c r="FG114" s="16">
        <v>1</v>
      </c>
      <c r="FH114" s="16">
        <v>1</v>
      </c>
      <c r="FI114" s="16">
        <v>1</v>
      </c>
      <c r="FJ114" s="16">
        <v>1</v>
      </c>
      <c r="FK114" s="16">
        <v>1</v>
      </c>
      <c r="FL114" s="16">
        <v>1</v>
      </c>
      <c r="FM114" s="16">
        <v>1</v>
      </c>
      <c r="FN114" s="16">
        <v>1</v>
      </c>
      <c r="FO114" s="16">
        <v>1</v>
      </c>
      <c r="FP114" s="16">
        <v>1</v>
      </c>
      <c r="FQ114" s="16">
        <v>1</v>
      </c>
      <c r="FR114" s="16">
        <v>1</v>
      </c>
      <c r="FS114" s="16">
        <v>1</v>
      </c>
      <c r="FT114" s="16">
        <v>1</v>
      </c>
      <c r="FU114" s="16">
        <v>1</v>
      </c>
      <c r="FV114" s="16">
        <v>1</v>
      </c>
      <c r="FW114" s="16">
        <v>1</v>
      </c>
      <c r="FX114" s="16">
        <v>1</v>
      </c>
      <c r="FY114" s="16">
        <v>1</v>
      </c>
      <c r="FZ114" s="16">
        <v>1</v>
      </c>
      <c r="GA114" s="16">
        <v>1</v>
      </c>
      <c r="GB114" s="16">
        <v>1</v>
      </c>
      <c r="GC114" s="16">
        <v>1</v>
      </c>
      <c r="GD114" s="16">
        <v>1</v>
      </c>
      <c r="GE114" s="16">
        <v>1</v>
      </c>
      <c r="GF114" s="16">
        <v>1</v>
      </c>
      <c r="GG114" s="16">
        <v>1</v>
      </c>
      <c r="GH114" s="16">
        <v>1</v>
      </c>
      <c r="GI114" s="16">
        <v>1</v>
      </c>
      <c r="GJ114" s="16">
        <v>1</v>
      </c>
      <c r="GK114" s="16">
        <v>1</v>
      </c>
      <c r="GL114" s="16">
        <v>1</v>
      </c>
      <c r="GM114" s="16">
        <v>1</v>
      </c>
      <c r="GN114" s="16">
        <v>1</v>
      </c>
      <c r="GO114" s="16">
        <v>1</v>
      </c>
      <c r="GP114" s="16">
        <v>1</v>
      </c>
      <c r="GQ114" s="16">
        <v>1</v>
      </c>
    </row>
    <row r="115" spans="1:199" x14ac:dyDescent="0.2">
      <c r="A115" s="16">
        <v>114</v>
      </c>
      <c r="B115" s="16">
        <v>1</v>
      </c>
      <c r="C115" s="16">
        <v>1</v>
      </c>
      <c r="D115" s="16">
        <v>1</v>
      </c>
      <c r="E115" s="16">
        <v>1</v>
      </c>
      <c r="F115" s="16">
        <v>1</v>
      </c>
      <c r="G115" s="16">
        <v>1</v>
      </c>
      <c r="H115" s="16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>
        <v>1</v>
      </c>
      <c r="AE115" s="16">
        <v>1</v>
      </c>
      <c r="AF115" s="16">
        <v>1</v>
      </c>
      <c r="AG115" s="16">
        <v>1</v>
      </c>
      <c r="AH115" s="16">
        <v>1</v>
      </c>
      <c r="AI115" s="16">
        <v>1</v>
      </c>
      <c r="AJ115" s="16">
        <v>1</v>
      </c>
      <c r="AK115" s="16">
        <v>1</v>
      </c>
      <c r="AL115" s="16">
        <v>1</v>
      </c>
      <c r="AM115" s="16">
        <v>1</v>
      </c>
      <c r="AN115" s="16">
        <v>1</v>
      </c>
      <c r="AO115" s="16">
        <v>1</v>
      </c>
      <c r="AP115" s="16">
        <v>1</v>
      </c>
      <c r="AQ115" s="16">
        <v>1</v>
      </c>
      <c r="AR115" s="16">
        <v>1</v>
      </c>
      <c r="AS115" s="16">
        <v>1</v>
      </c>
      <c r="AT115" s="16">
        <v>1</v>
      </c>
      <c r="AU115" s="16">
        <v>1</v>
      </c>
      <c r="AV115" s="16">
        <v>1</v>
      </c>
      <c r="AW115" s="16">
        <v>1</v>
      </c>
      <c r="AX115" s="16">
        <v>1</v>
      </c>
      <c r="AY115" s="16">
        <v>1</v>
      </c>
      <c r="AZ115" s="16">
        <v>1</v>
      </c>
      <c r="BA115" s="16">
        <v>1</v>
      </c>
      <c r="BB115" s="16">
        <v>1</v>
      </c>
      <c r="BC115" s="16">
        <v>1</v>
      </c>
      <c r="BD115" s="16">
        <v>1</v>
      </c>
      <c r="BE115" s="16">
        <v>1</v>
      </c>
      <c r="BF115" s="16">
        <v>1</v>
      </c>
      <c r="BG115" s="16">
        <v>1</v>
      </c>
      <c r="BH115" s="16">
        <v>1</v>
      </c>
      <c r="BI115" s="16">
        <v>1</v>
      </c>
      <c r="BJ115" s="16">
        <v>1</v>
      </c>
      <c r="BK115" s="16">
        <v>1</v>
      </c>
      <c r="BL115" s="16">
        <v>1</v>
      </c>
      <c r="BM115" s="16">
        <v>1</v>
      </c>
      <c r="BN115" s="16">
        <v>1</v>
      </c>
      <c r="BO115" s="16">
        <v>1</v>
      </c>
      <c r="BP115" s="16">
        <v>1</v>
      </c>
      <c r="BQ115" s="16">
        <v>1</v>
      </c>
      <c r="BR115" s="16">
        <v>1</v>
      </c>
      <c r="BS115" s="16">
        <v>1</v>
      </c>
      <c r="BT115" s="16">
        <v>1</v>
      </c>
      <c r="BU115" s="16">
        <v>1</v>
      </c>
      <c r="BV115" s="16">
        <v>1</v>
      </c>
      <c r="BW115" s="16">
        <v>1</v>
      </c>
      <c r="BX115" s="16">
        <v>1</v>
      </c>
      <c r="BY115" s="16">
        <v>1</v>
      </c>
      <c r="BZ115" s="16">
        <v>1</v>
      </c>
      <c r="CA115" s="16">
        <v>1</v>
      </c>
      <c r="CB115" s="16">
        <v>1</v>
      </c>
      <c r="CC115" s="16">
        <v>1</v>
      </c>
      <c r="CD115" s="16">
        <v>1</v>
      </c>
      <c r="CE115" s="16">
        <v>1</v>
      </c>
      <c r="CF115" s="16">
        <v>1</v>
      </c>
      <c r="CG115" s="16">
        <v>1</v>
      </c>
      <c r="CH115" s="16">
        <v>1</v>
      </c>
      <c r="CI115" s="16">
        <v>1</v>
      </c>
      <c r="CJ115" s="16">
        <v>1</v>
      </c>
      <c r="CK115" s="16">
        <v>1</v>
      </c>
      <c r="CL115" s="16">
        <v>1</v>
      </c>
      <c r="CM115" s="16">
        <v>1</v>
      </c>
      <c r="CN115" s="16">
        <v>1</v>
      </c>
      <c r="CO115" s="16">
        <v>1</v>
      </c>
      <c r="CP115" s="16">
        <v>1</v>
      </c>
      <c r="CQ115" s="16">
        <v>1</v>
      </c>
      <c r="CR115" s="16">
        <v>1</v>
      </c>
      <c r="CS115" s="16">
        <v>1</v>
      </c>
      <c r="CT115" s="16">
        <v>1</v>
      </c>
      <c r="CU115" s="16">
        <v>1</v>
      </c>
      <c r="CV115" s="16">
        <v>1</v>
      </c>
      <c r="CW115" s="16">
        <v>1</v>
      </c>
      <c r="CX115" s="16">
        <v>1</v>
      </c>
      <c r="CY115" s="16">
        <v>1</v>
      </c>
      <c r="CZ115" s="16">
        <v>1</v>
      </c>
      <c r="DA115" s="16">
        <v>1</v>
      </c>
      <c r="DB115" s="16">
        <v>1</v>
      </c>
      <c r="DC115" s="16">
        <v>1</v>
      </c>
      <c r="DD115" s="16">
        <v>1</v>
      </c>
      <c r="DE115" s="16">
        <v>1</v>
      </c>
      <c r="DF115" s="16">
        <v>1</v>
      </c>
      <c r="DG115" s="16">
        <v>1</v>
      </c>
      <c r="DH115" s="16">
        <v>1</v>
      </c>
      <c r="DI115" s="16">
        <v>1</v>
      </c>
      <c r="DJ115" s="16">
        <v>1</v>
      </c>
      <c r="DK115" s="16">
        <v>1</v>
      </c>
      <c r="DL115" s="16">
        <v>1</v>
      </c>
      <c r="DM115" s="16">
        <v>1</v>
      </c>
      <c r="DN115" s="16">
        <v>1</v>
      </c>
      <c r="DO115" s="16">
        <v>1</v>
      </c>
      <c r="DP115" s="16">
        <v>1</v>
      </c>
      <c r="DQ115" s="16">
        <v>1</v>
      </c>
      <c r="DR115" s="16">
        <v>1</v>
      </c>
      <c r="DS115" s="16">
        <v>1</v>
      </c>
      <c r="DT115" s="16">
        <v>1</v>
      </c>
      <c r="DU115" s="16">
        <v>1</v>
      </c>
      <c r="DV115" s="16">
        <v>1</v>
      </c>
      <c r="DW115" s="16">
        <v>1</v>
      </c>
      <c r="DX115" s="16">
        <v>1</v>
      </c>
      <c r="DY115" s="16">
        <v>1</v>
      </c>
      <c r="DZ115" s="16">
        <v>1</v>
      </c>
      <c r="EA115" s="16">
        <v>1</v>
      </c>
      <c r="EB115" s="16">
        <v>1</v>
      </c>
      <c r="EC115" s="16">
        <v>1</v>
      </c>
      <c r="ED115" s="16">
        <v>1</v>
      </c>
      <c r="EE115" s="16">
        <v>1</v>
      </c>
      <c r="EF115" s="16">
        <v>1</v>
      </c>
      <c r="EG115" s="16">
        <v>1</v>
      </c>
      <c r="EH115" s="16">
        <v>1</v>
      </c>
      <c r="EI115" s="16">
        <v>1</v>
      </c>
      <c r="EJ115" s="16">
        <v>1</v>
      </c>
      <c r="EK115" s="16">
        <v>1</v>
      </c>
      <c r="EL115" s="16">
        <v>1</v>
      </c>
      <c r="EM115" s="16">
        <v>1</v>
      </c>
      <c r="EN115" s="16">
        <v>1</v>
      </c>
      <c r="EO115" s="16">
        <v>1</v>
      </c>
      <c r="EP115" s="16">
        <v>1</v>
      </c>
      <c r="EQ115" s="16">
        <v>1</v>
      </c>
      <c r="ER115" s="16">
        <v>1</v>
      </c>
      <c r="ES115" s="16">
        <v>1</v>
      </c>
      <c r="ET115" s="16">
        <v>1</v>
      </c>
      <c r="EU115" s="16">
        <v>1</v>
      </c>
      <c r="EV115" s="16">
        <v>1</v>
      </c>
      <c r="EW115" s="16">
        <v>1</v>
      </c>
      <c r="EX115" s="16">
        <v>1</v>
      </c>
      <c r="EY115" s="16">
        <v>1</v>
      </c>
      <c r="EZ115" s="16">
        <v>1</v>
      </c>
      <c r="FA115" s="16">
        <v>1</v>
      </c>
      <c r="FB115" s="16">
        <v>1</v>
      </c>
      <c r="FC115" s="16">
        <v>1</v>
      </c>
      <c r="FD115" s="16">
        <v>1</v>
      </c>
      <c r="FE115" s="16">
        <v>1</v>
      </c>
      <c r="FF115" s="16">
        <v>1</v>
      </c>
      <c r="FG115" s="16">
        <v>1</v>
      </c>
      <c r="FH115" s="16">
        <v>1</v>
      </c>
      <c r="FI115" s="16">
        <v>1</v>
      </c>
      <c r="FJ115" s="16">
        <v>1</v>
      </c>
      <c r="FK115" s="16">
        <v>1</v>
      </c>
      <c r="FL115" s="16">
        <v>1</v>
      </c>
      <c r="FM115" s="16">
        <v>1</v>
      </c>
      <c r="FN115" s="16">
        <v>1</v>
      </c>
      <c r="FO115" s="16">
        <v>1</v>
      </c>
      <c r="FP115" s="16">
        <v>1</v>
      </c>
      <c r="FQ115" s="16">
        <v>1</v>
      </c>
      <c r="FR115" s="16">
        <v>1</v>
      </c>
      <c r="FS115" s="16">
        <v>1</v>
      </c>
      <c r="FT115" s="16">
        <v>1</v>
      </c>
      <c r="FU115" s="16">
        <v>1</v>
      </c>
      <c r="FV115" s="16">
        <v>1</v>
      </c>
      <c r="FW115" s="16">
        <v>1</v>
      </c>
      <c r="FX115" s="16">
        <v>1</v>
      </c>
      <c r="FY115" s="16">
        <v>1</v>
      </c>
      <c r="FZ115" s="16">
        <v>1</v>
      </c>
      <c r="GA115" s="16">
        <v>1</v>
      </c>
      <c r="GB115" s="16">
        <v>1</v>
      </c>
      <c r="GC115" s="16">
        <v>1</v>
      </c>
      <c r="GD115" s="16">
        <v>1</v>
      </c>
      <c r="GE115" s="16">
        <v>1</v>
      </c>
      <c r="GF115" s="16">
        <v>1</v>
      </c>
      <c r="GG115" s="16">
        <v>1</v>
      </c>
      <c r="GH115" s="16">
        <v>1</v>
      </c>
      <c r="GI115" s="16">
        <v>1</v>
      </c>
      <c r="GJ115" s="16">
        <v>1</v>
      </c>
      <c r="GK115" s="16">
        <v>1</v>
      </c>
      <c r="GL115" s="16">
        <v>1</v>
      </c>
      <c r="GM115" s="16">
        <v>1</v>
      </c>
      <c r="GN115" s="16">
        <v>1</v>
      </c>
      <c r="GO115" s="16">
        <v>1</v>
      </c>
      <c r="GP115" s="16">
        <v>1</v>
      </c>
      <c r="GQ115" s="16">
        <v>1</v>
      </c>
    </row>
    <row r="116" spans="1:199" x14ac:dyDescent="0.2">
      <c r="A116" s="16">
        <v>115</v>
      </c>
      <c r="B116" s="16">
        <v>1</v>
      </c>
      <c r="C116" s="16">
        <v>1</v>
      </c>
      <c r="D116" s="16">
        <v>1</v>
      </c>
      <c r="E116" s="16">
        <v>1</v>
      </c>
      <c r="F116" s="16">
        <v>1</v>
      </c>
      <c r="G116" s="16">
        <v>1</v>
      </c>
      <c r="H116" s="16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>
        <v>1</v>
      </c>
      <c r="AE116" s="16">
        <v>1</v>
      </c>
      <c r="AF116" s="16">
        <v>1</v>
      </c>
      <c r="AG116" s="16">
        <v>1</v>
      </c>
      <c r="AH116" s="16">
        <v>1</v>
      </c>
      <c r="AI116" s="16">
        <v>1</v>
      </c>
      <c r="AJ116" s="16">
        <v>1</v>
      </c>
      <c r="AK116" s="16">
        <v>1</v>
      </c>
      <c r="AL116" s="16">
        <v>1</v>
      </c>
      <c r="AM116" s="16">
        <v>1</v>
      </c>
      <c r="AN116" s="16">
        <v>1</v>
      </c>
      <c r="AO116" s="16">
        <v>1</v>
      </c>
      <c r="AP116" s="16">
        <v>1</v>
      </c>
      <c r="AQ116" s="16">
        <v>1</v>
      </c>
      <c r="AR116" s="16">
        <v>1</v>
      </c>
      <c r="AS116" s="16">
        <v>1</v>
      </c>
      <c r="AT116" s="16">
        <v>1</v>
      </c>
      <c r="AU116" s="16">
        <v>1</v>
      </c>
      <c r="AV116" s="16">
        <v>1</v>
      </c>
      <c r="AW116" s="16">
        <v>1</v>
      </c>
      <c r="AX116" s="16">
        <v>1</v>
      </c>
      <c r="AY116" s="16">
        <v>1</v>
      </c>
      <c r="AZ116" s="16">
        <v>1</v>
      </c>
      <c r="BA116" s="16">
        <v>1</v>
      </c>
      <c r="BB116" s="16">
        <v>1</v>
      </c>
      <c r="BC116" s="16">
        <v>1</v>
      </c>
      <c r="BD116" s="16">
        <v>1</v>
      </c>
      <c r="BE116" s="16">
        <v>1</v>
      </c>
      <c r="BF116" s="16">
        <v>1</v>
      </c>
      <c r="BG116" s="16">
        <v>1</v>
      </c>
      <c r="BH116" s="16">
        <v>1</v>
      </c>
      <c r="BI116" s="16">
        <v>1</v>
      </c>
      <c r="BJ116" s="16">
        <v>1</v>
      </c>
      <c r="BK116" s="16">
        <v>1</v>
      </c>
      <c r="BL116" s="16">
        <v>1</v>
      </c>
      <c r="BM116" s="16">
        <v>1</v>
      </c>
      <c r="BN116" s="16">
        <v>1</v>
      </c>
      <c r="BO116" s="16">
        <v>1</v>
      </c>
      <c r="BP116" s="16">
        <v>1</v>
      </c>
      <c r="BQ116" s="16">
        <v>1</v>
      </c>
      <c r="BR116" s="16">
        <v>1</v>
      </c>
      <c r="BS116" s="16">
        <v>1</v>
      </c>
      <c r="BT116" s="16">
        <v>1</v>
      </c>
      <c r="BU116" s="16">
        <v>1</v>
      </c>
      <c r="BV116" s="16">
        <v>1</v>
      </c>
      <c r="BW116" s="16">
        <v>1</v>
      </c>
      <c r="BX116" s="16">
        <v>1</v>
      </c>
      <c r="BY116" s="16">
        <v>1</v>
      </c>
      <c r="BZ116" s="16">
        <v>1</v>
      </c>
      <c r="CA116" s="16">
        <v>1</v>
      </c>
      <c r="CB116" s="16">
        <v>1</v>
      </c>
      <c r="CC116" s="16">
        <v>1</v>
      </c>
      <c r="CD116" s="16">
        <v>1</v>
      </c>
      <c r="CE116" s="16">
        <v>1</v>
      </c>
      <c r="CF116" s="16">
        <v>1</v>
      </c>
      <c r="CG116" s="16">
        <v>1</v>
      </c>
      <c r="CH116" s="16">
        <v>1</v>
      </c>
      <c r="CI116" s="16">
        <v>1</v>
      </c>
      <c r="CJ116" s="16">
        <v>1</v>
      </c>
      <c r="CK116" s="16">
        <v>1</v>
      </c>
      <c r="CL116" s="16">
        <v>1</v>
      </c>
      <c r="CM116" s="16">
        <v>1</v>
      </c>
      <c r="CN116" s="16">
        <v>1</v>
      </c>
      <c r="CO116" s="16">
        <v>1</v>
      </c>
      <c r="CP116" s="16">
        <v>1</v>
      </c>
      <c r="CQ116" s="16">
        <v>1</v>
      </c>
      <c r="CR116" s="16">
        <v>1</v>
      </c>
      <c r="CS116" s="16">
        <v>1</v>
      </c>
      <c r="CT116" s="16">
        <v>1</v>
      </c>
      <c r="CU116" s="16">
        <v>1</v>
      </c>
      <c r="CV116" s="16">
        <v>1</v>
      </c>
      <c r="CW116" s="16">
        <v>1</v>
      </c>
      <c r="CX116" s="16">
        <v>1</v>
      </c>
      <c r="CY116" s="16">
        <v>1</v>
      </c>
      <c r="CZ116" s="16">
        <v>1</v>
      </c>
      <c r="DA116" s="16">
        <v>1</v>
      </c>
      <c r="DB116" s="16">
        <v>1</v>
      </c>
      <c r="DC116" s="16">
        <v>1</v>
      </c>
      <c r="DD116" s="16">
        <v>1</v>
      </c>
      <c r="DE116" s="16">
        <v>1</v>
      </c>
      <c r="DF116" s="16">
        <v>1</v>
      </c>
      <c r="DG116" s="16">
        <v>1</v>
      </c>
      <c r="DH116" s="16">
        <v>1</v>
      </c>
      <c r="DI116" s="16">
        <v>1</v>
      </c>
      <c r="DJ116" s="16">
        <v>1</v>
      </c>
      <c r="DK116" s="16">
        <v>1</v>
      </c>
      <c r="DL116" s="16">
        <v>1</v>
      </c>
      <c r="DM116" s="16">
        <v>1</v>
      </c>
      <c r="DN116" s="16">
        <v>1</v>
      </c>
      <c r="DO116" s="16">
        <v>1</v>
      </c>
      <c r="DP116" s="16">
        <v>1</v>
      </c>
      <c r="DQ116" s="16">
        <v>1</v>
      </c>
      <c r="DR116" s="16">
        <v>1</v>
      </c>
      <c r="DS116" s="16">
        <v>1</v>
      </c>
      <c r="DT116" s="16">
        <v>1</v>
      </c>
      <c r="DU116" s="16">
        <v>1</v>
      </c>
      <c r="DV116" s="16">
        <v>1</v>
      </c>
      <c r="DW116" s="16">
        <v>1</v>
      </c>
      <c r="DX116" s="16">
        <v>1</v>
      </c>
      <c r="DY116" s="16">
        <v>1</v>
      </c>
      <c r="DZ116" s="16">
        <v>1</v>
      </c>
      <c r="EA116" s="16">
        <v>1</v>
      </c>
      <c r="EB116" s="16">
        <v>1</v>
      </c>
      <c r="EC116" s="16">
        <v>1</v>
      </c>
      <c r="ED116" s="16">
        <v>1</v>
      </c>
      <c r="EE116" s="16">
        <v>1</v>
      </c>
      <c r="EF116" s="16">
        <v>1</v>
      </c>
      <c r="EG116" s="16">
        <v>1</v>
      </c>
      <c r="EH116" s="16">
        <v>1</v>
      </c>
      <c r="EI116" s="16">
        <v>1</v>
      </c>
      <c r="EJ116" s="16">
        <v>1</v>
      </c>
      <c r="EK116" s="16">
        <v>1</v>
      </c>
      <c r="EL116" s="16">
        <v>1</v>
      </c>
      <c r="EM116" s="16">
        <v>1</v>
      </c>
      <c r="EN116" s="16">
        <v>1</v>
      </c>
      <c r="EO116" s="16">
        <v>1</v>
      </c>
      <c r="EP116" s="16">
        <v>1</v>
      </c>
      <c r="EQ116" s="16">
        <v>1</v>
      </c>
      <c r="ER116" s="16">
        <v>1</v>
      </c>
      <c r="ES116" s="16">
        <v>1</v>
      </c>
      <c r="ET116" s="16">
        <v>1</v>
      </c>
      <c r="EU116" s="16">
        <v>1</v>
      </c>
      <c r="EV116" s="16">
        <v>1</v>
      </c>
      <c r="EW116" s="16">
        <v>1</v>
      </c>
      <c r="EX116" s="16">
        <v>1</v>
      </c>
      <c r="EY116" s="16">
        <v>1</v>
      </c>
      <c r="EZ116" s="16">
        <v>1</v>
      </c>
      <c r="FA116" s="16">
        <v>1</v>
      </c>
      <c r="FB116" s="16">
        <v>1</v>
      </c>
      <c r="FC116" s="16">
        <v>1</v>
      </c>
      <c r="FD116" s="16">
        <v>1</v>
      </c>
      <c r="FE116" s="16">
        <v>1</v>
      </c>
      <c r="FF116" s="16">
        <v>1</v>
      </c>
      <c r="FG116" s="16">
        <v>1</v>
      </c>
      <c r="FH116" s="16">
        <v>1</v>
      </c>
      <c r="FI116" s="16">
        <v>1</v>
      </c>
      <c r="FJ116" s="16">
        <v>1</v>
      </c>
      <c r="FK116" s="16">
        <v>1</v>
      </c>
      <c r="FL116" s="16">
        <v>1</v>
      </c>
      <c r="FM116" s="16">
        <v>1</v>
      </c>
      <c r="FN116" s="16">
        <v>1</v>
      </c>
      <c r="FO116" s="16">
        <v>1</v>
      </c>
      <c r="FP116" s="16">
        <v>1</v>
      </c>
      <c r="FQ116" s="16">
        <v>1</v>
      </c>
      <c r="FR116" s="16">
        <v>1</v>
      </c>
      <c r="FS116" s="16">
        <v>1</v>
      </c>
      <c r="FT116" s="16">
        <v>1</v>
      </c>
      <c r="FU116" s="16">
        <v>1</v>
      </c>
      <c r="FV116" s="16">
        <v>1</v>
      </c>
      <c r="FW116" s="16">
        <v>1</v>
      </c>
      <c r="FX116" s="16">
        <v>1</v>
      </c>
      <c r="FY116" s="16">
        <v>1</v>
      </c>
      <c r="FZ116" s="16">
        <v>1</v>
      </c>
      <c r="GA116" s="16">
        <v>1</v>
      </c>
      <c r="GB116" s="16">
        <v>1</v>
      </c>
      <c r="GC116" s="16">
        <v>1</v>
      </c>
      <c r="GD116" s="16">
        <v>1</v>
      </c>
      <c r="GE116" s="16">
        <v>1</v>
      </c>
      <c r="GF116" s="16">
        <v>1</v>
      </c>
      <c r="GG116" s="16">
        <v>1</v>
      </c>
      <c r="GH116" s="16">
        <v>1</v>
      </c>
      <c r="GI116" s="16">
        <v>1</v>
      </c>
      <c r="GJ116" s="16">
        <v>1</v>
      </c>
      <c r="GK116" s="16">
        <v>1</v>
      </c>
      <c r="GL116" s="16">
        <v>1</v>
      </c>
      <c r="GM116" s="16">
        <v>1</v>
      </c>
      <c r="GN116" s="16">
        <v>1</v>
      </c>
      <c r="GO116" s="16">
        <v>1</v>
      </c>
      <c r="GP116" s="16">
        <v>1</v>
      </c>
      <c r="GQ116" s="16">
        <v>1</v>
      </c>
    </row>
    <row r="117" spans="1:199" x14ac:dyDescent="0.2">
      <c r="A117" s="16">
        <v>116</v>
      </c>
      <c r="B117" s="16">
        <v>1</v>
      </c>
      <c r="C117" s="16">
        <v>1</v>
      </c>
      <c r="D117" s="16">
        <v>1</v>
      </c>
      <c r="E117" s="16">
        <v>1</v>
      </c>
      <c r="F117" s="16">
        <v>1</v>
      </c>
      <c r="G117" s="16">
        <v>1</v>
      </c>
      <c r="H117" s="16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>
        <v>1</v>
      </c>
      <c r="BM117" s="16">
        <v>1</v>
      </c>
      <c r="BN117" s="16">
        <v>1</v>
      </c>
      <c r="BO117" s="16">
        <v>1</v>
      </c>
      <c r="BP117" s="16">
        <v>1</v>
      </c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  <c r="BY117" s="16">
        <v>1</v>
      </c>
      <c r="BZ117" s="16">
        <v>1</v>
      </c>
      <c r="CA117" s="16">
        <v>1</v>
      </c>
      <c r="CB117" s="16">
        <v>1</v>
      </c>
      <c r="CC117" s="16">
        <v>1</v>
      </c>
      <c r="CD117" s="16">
        <v>1</v>
      </c>
      <c r="CE117" s="16">
        <v>1</v>
      </c>
      <c r="CF117" s="16">
        <v>1</v>
      </c>
      <c r="CG117" s="16">
        <v>1</v>
      </c>
      <c r="CH117" s="16">
        <v>1</v>
      </c>
      <c r="CI117" s="16">
        <v>1</v>
      </c>
      <c r="CJ117" s="16">
        <v>1</v>
      </c>
      <c r="CK117" s="16">
        <v>1</v>
      </c>
      <c r="CL117" s="16">
        <v>1</v>
      </c>
      <c r="CM117" s="16">
        <v>1</v>
      </c>
      <c r="CN117" s="16">
        <v>1</v>
      </c>
      <c r="CO117" s="16">
        <v>1</v>
      </c>
      <c r="CP117" s="16">
        <v>1</v>
      </c>
      <c r="CQ117" s="16">
        <v>1</v>
      </c>
      <c r="CR117" s="16">
        <v>1</v>
      </c>
      <c r="CS117" s="16">
        <v>1</v>
      </c>
      <c r="CT117" s="16">
        <v>1</v>
      </c>
      <c r="CU117" s="16">
        <v>1</v>
      </c>
      <c r="CV117" s="16">
        <v>1</v>
      </c>
      <c r="CW117" s="16">
        <v>1</v>
      </c>
      <c r="CX117" s="16">
        <v>1</v>
      </c>
      <c r="CY117" s="16">
        <v>1</v>
      </c>
      <c r="CZ117" s="16">
        <v>1</v>
      </c>
      <c r="DA117" s="16">
        <v>1</v>
      </c>
      <c r="DB117" s="16">
        <v>1</v>
      </c>
      <c r="DC117" s="16">
        <v>1</v>
      </c>
      <c r="DD117" s="16">
        <v>1</v>
      </c>
      <c r="DE117" s="16">
        <v>1</v>
      </c>
      <c r="DF117" s="16">
        <v>1</v>
      </c>
      <c r="DG117" s="16">
        <v>1</v>
      </c>
      <c r="DH117" s="16">
        <v>1</v>
      </c>
      <c r="DI117" s="16">
        <v>1</v>
      </c>
      <c r="DJ117" s="16">
        <v>1</v>
      </c>
      <c r="DK117" s="16">
        <v>1</v>
      </c>
      <c r="DL117" s="16">
        <v>1</v>
      </c>
      <c r="DM117" s="16">
        <v>1</v>
      </c>
      <c r="DN117" s="16">
        <v>1</v>
      </c>
      <c r="DO117" s="16">
        <v>1</v>
      </c>
      <c r="DP117" s="16">
        <v>1</v>
      </c>
      <c r="DQ117" s="16">
        <v>1</v>
      </c>
      <c r="DR117" s="16">
        <v>1</v>
      </c>
      <c r="DS117" s="16">
        <v>1</v>
      </c>
      <c r="DT117" s="16">
        <v>1</v>
      </c>
      <c r="DU117" s="16">
        <v>1</v>
      </c>
      <c r="DV117" s="16">
        <v>1</v>
      </c>
      <c r="DW117" s="16">
        <v>1</v>
      </c>
      <c r="DX117" s="16">
        <v>1</v>
      </c>
      <c r="DY117" s="16">
        <v>1</v>
      </c>
      <c r="DZ117" s="16">
        <v>1</v>
      </c>
      <c r="EA117" s="16">
        <v>1</v>
      </c>
      <c r="EB117" s="16">
        <v>1</v>
      </c>
      <c r="EC117" s="16">
        <v>1</v>
      </c>
      <c r="ED117" s="16">
        <v>1</v>
      </c>
      <c r="EE117" s="16">
        <v>1</v>
      </c>
      <c r="EF117" s="16">
        <v>1</v>
      </c>
      <c r="EG117" s="16">
        <v>1</v>
      </c>
      <c r="EH117" s="16">
        <v>1</v>
      </c>
      <c r="EI117" s="16">
        <v>1</v>
      </c>
      <c r="EJ117" s="16">
        <v>1</v>
      </c>
      <c r="EK117" s="16">
        <v>1</v>
      </c>
      <c r="EL117" s="16">
        <v>1</v>
      </c>
      <c r="EM117" s="16">
        <v>1</v>
      </c>
      <c r="EN117" s="16">
        <v>1</v>
      </c>
      <c r="EO117" s="16">
        <v>1</v>
      </c>
      <c r="EP117" s="16">
        <v>1</v>
      </c>
      <c r="EQ117" s="16">
        <v>1</v>
      </c>
      <c r="ER117" s="16">
        <v>1</v>
      </c>
      <c r="ES117" s="16">
        <v>1</v>
      </c>
      <c r="ET117" s="16">
        <v>1</v>
      </c>
      <c r="EU117" s="16">
        <v>1</v>
      </c>
      <c r="EV117" s="16">
        <v>1</v>
      </c>
      <c r="EW117" s="16">
        <v>1</v>
      </c>
      <c r="EX117" s="16">
        <v>1</v>
      </c>
      <c r="EY117" s="16">
        <v>1</v>
      </c>
      <c r="EZ117" s="16">
        <v>1</v>
      </c>
      <c r="FA117" s="16">
        <v>1</v>
      </c>
      <c r="FB117" s="16">
        <v>1</v>
      </c>
      <c r="FC117" s="16">
        <v>1</v>
      </c>
      <c r="FD117" s="16">
        <v>1</v>
      </c>
      <c r="FE117" s="16">
        <v>1</v>
      </c>
      <c r="FF117" s="16">
        <v>1</v>
      </c>
      <c r="FG117" s="16">
        <v>1</v>
      </c>
      <c r="FH117" s="16">
        <v>1</v>
      </c>
      <c r="FI117" s="16">
        <v>1</v>
      </c>
      <c r="FJ117" s="16">
        <v>1</v>
      </c>
      <c r="FK117" s="16">
        <v>1</v>
      </c>
      <c r="FL117" s="16">
        <v>1</v>
      </c>
      <c r="FM117" s="16">
        <v>1</v>
      </c>
      <c r="FN117" s="16">
        <v>1</v>
      </c>
      <c r="FO117" s="16">
        <v>1</v>
      </c>
      <c r="FP117" s="16">
        <v>1</v>
      </c>
      <c r="FQ117" s="16">
        <v>1</v>
      </c>
      <c r="FR117" s="16">
        <v>1</v>
      </c>
      <c r="FS117" s="16">
        <v>1</v>
      </c>
      <c r="FT117" s="16">
        <v>1</v>
      </c>
      <c r="FU117" s="16">
        <v>1</v>
      </c>
      <c r="FV117" s="16">
        <v>1</v>
      </c>
      <c r="FW117" s="16">
        <v>1</v>
      </c>
      <c r="FX117" s="16">
        <v>1</v>
      </c>
      <c r="FY117" s="16">
        <v>1</v>
      </c>
      <c r="FZ117" s="16">
        <v>1</v>
      </c>
      <c r="GA117" s="16">
        <v>1</v>
      </c>
      <c r="GB117" s="16">
        <v>1</v>
      </c>
      <c r="GC117" s="16">
        <v>1</v>
      </c>
      <c r="GD117" s="16">
        <v>1</v>
      </c>
      <c r="GE117" s="16">
        <v>1</v>
      </c>
      <c r="GF117" s="16">
        <v>1</v>
      </c>
      <c r="GG117" s="16">
        <v>1</v>
      </c>
      <c r="GH117" s="16">
        <v>1</v>
      </c>
      <c r="GI117" s="16">
        <v>1</v>
      </c>
      <c r="GJ117" s="16">
        <v>1</v>
      </c>
      <c r="GK117" s="16">
        <v>1</v>
      </c>
      <c r="GL117" s="16">
        <v>1</v>
      </c>
      <c r="GM117" s="16">
        <v>1</v>
      </c>
      <c r="GN117" s="16">
        <v>1</v>
      </c>
      <c r="GO117" s="16">
        <v>1</v>
      </c>
      <c r="GP117" s="16">
        <v>1</v>
      </c>
      <c r="GQ117" s="16">
        <v>1</v>
      </c>
    </row>
    <row r="118" spans="1:199" x14ac:dyDescent="0.2">
      <c r="A118" s="16">
        <v>117</v>
      </c>
      <c r="B118" s="16">
        <v>1</v>
      </c>
      <c r="C118" s="16">
        <v>1</v>
      </c>
      <c r="D118" s="16">
        <v>1</v>
      </c>
      <c r="E118" s="16">
        <v>1</v>
      </c>
      <c r="F118" s="16">
        <v>1</v>
      </c>
      <c r="G118" s="16">
        <v>1</v>
      </c>
      <c r="H118" s="16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>
        <v>1</v>
      </c>
      <c r="BD118" s="16">
        <v>1</v>
      </c>
      <c r="BE118" s="16">
        <v>1</v>
      </c>
      <c r="BF118" s="16">
        <v>1</v>
      </c>
      <c r="BG118" s="16">
        <v>1</v>
      </c>
      <c r="BH118" s="16">
        <v>1</v>
      </c>
      <c r="BI118" s="16">
        <v>1</v>
      </c>
      <c r="BJ118" s="16">
        <v>1</v>
      </c>
      <c r="BK118" s="16">
        <v>1</v>
      </c>
      <c r="BL118" s="16">
        <v>1</v>
      </c>
      <c r="BM118" s="16">
        <v>1</v>
      </c>
      <c r="BN118" s="16">
        <v>1</v>
      </c>
      <c r="BO118" s="16">
        <v>1</v>
      </c>
      <c r="BP118" s="16">
        <v>1</v>
      </c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  <c r="BY118" s="16">
        <v>1</v>
      </c>
      <c r="BZ118" s="16">
        <v>1</v>
      </c>
      <c r="CA118" s="16">
        <v>1</v>
      </c>
      <c r="CB118" s="16">
        <v>1</v>
      </c>
      <c r="CC118" s="16">
        <v>1</v>
      </c>
      <c r="CD118" s="16">
        <v>1</v>
      </c>
      <c r="CE118" s="16">
        <v>1</v>
      </c>
      <c r="CF118" s="16">
        <v>1</v>
      </c>
      <c r="CG118" s="16">
        <v>1</v>
      </c>
      <c r="CH118" s="16">
        <v>1</v>
      </c>
      <c r="CI118" s="16">
        <v>1</v>
      </c>
      <c r="CJ118" s="16">
        <v>1</v>
      </c>
      <c r="CK118" s="16">
        <v>1</v>
      </c>
      <c r="CL118" s="16">
        <v>1</v>
      </c>
      <c r="CM118" s="16">
        <v>1</v>
      </c>
      <c r="CN118" s="16">
        <v>1</v>
      </c>
      <c r="CO118" s="16">
        <v>1</v>
      </c>
      <c r="CP118" s="16">
        <v>1</v>
      </c>
      <c r="CQ118" s="16">
        <v>1</v>
      </c>
      <c r="CR118" s="16">
        <v>1</v>
      </c>
      <c r="CS118" s="16">
        <v>1</v>
      </c>
      <c r="CT118" s="16">
        <v>1</v>
      </c>
      <c r="CU118" s="16">
        <v>1</v>
      </c>
      <c r="CV118" s="16">
        <v>1</v>
      </c>
      <c r="CW118" s="16">
        <v>1</v>
      </c>
      <c r="CX118" s="16">
        <v>1</v>
      </c>
      <c r="CY118" s="16">
        <v>1</v>
      </c>
      <c r="CZ118" s="16">
        <v>1</v>
      </c>
      <c r="DA118" s="16">
        <v>1</v>
      </c>
      <c r="DB118" s="16">
        <v>1</v>
      </c>
      <c r="DC118" s="16">
        <v>1</v>
      </c>
      <c r="DD118" s="16">
        <v>1</v>
      </c>
      <c r="DE118" s="16">
        <v>1</v>
      </c>
      <c r="DF118" s="16">
        <v>1</v>
      </c>
      <c r="DG118" s="16">
        <v>1</v>
      </c>
      <c r="DH118" s="16">
        <v>1</v>
      </c>
      <c r="DI118" s="16">
        <v>1</v>
      </c>
      <c r="DJ118" s="16">
        <v>1</v>
      </c>
      <c r="DK118" s="16">
        <v>1</v>
      </c>
      <c r="DL118" s="16">
        <v>1</v>
      </c>
      <c r="DM118" s="16">
        <v>1</v>
      </c>
      <c r="DN118" s="16">
        <v>1</v>
      </c>
      <c r="DO118" s="16">
        <v>1</v>
      </c>
      <c r="DP118" s="16">
        <v>1</v>
      </c>
      <c r="DQ118" s="16">
        <v>1</v>
      </c>
      <c r="DR118" s="16">
        <v>1</v>
      </c>
      <c r="DS118" s="16">
        <v>1</v>
      </c>
      <c r="DT118" s="16">
        <v>1</v>
      </c>
      <c r="DU118" s="16">
        <v>1</v>
      </c>
      <c r="DV118" s="16">
        <v>1</v>
      </c>
      <c r="DW118" s="16">
        <v>1</v>
      </c>
      <c r="DX118" s="16">
        <v>1</v>
      </c>
      <c r="DY118" s="16">
        <v>1</v>
      </c>
      <c r="DZ118" s="16">
        <v>1</v>
      </c>
      <c r="EA118" s="16">
        <v>1</v>
      </c>
      <c r="EB118" s="16">
        <v>1</v>
      </c>
      <c r="EC118" s="16">
        <v>1</v>
      </c>
      <c r="ED118" s="16">
        <v>1</v>
      </c>
      <c r="EE118" s="16">
        <v>1</v>
      </c>
      <c r="EF118" s="16">
        <v>1</v>
      </c>
      <c r="EG118" s="16">
        <v>1</v>
      </c>
      <c r="EH118" s="16">
        <v>1</v>
      </c>
      <c r="EI118" s="16">
        <v>1</v>
      </c>
      <c r="EJ118" s="16">
        <v>1</v>
      </c>
      <c r="EK118" s="16">
        <v>1</v>
      </c>
      <c r="EL118" s="16">
        <v>1</v>
      </c>
      <c r="EM118" s="16">
        <v>1</v>
      </c>
      <c r="EN118" s="16">
        <v>1</v>
      </c>
      <c r="EO118" s="16">
        <v>1</v>
      </c>
      <c r="EP118" s="16">
        <v>1</v>
      </c>
      <c r="EQ118" s="16">
        <v>1</v>
      </c>
      <c r="ER118" s="16">
        <v>1</v>
      </c>
      <c r="ES118" s="16">
        <v>1</v>
      </c>
      <c r="ET118" s="16">
        <v>1</v>
      </c>
      <c r="EU118" s="16">
        <v>1</v>
      </c>
      <c r="EV118" s="16">
        <v>1</v>
      </c>
      <c r="EW118" s="16">
        <v>1</v>
      </c>
      <c r="EX118" s="16">
        <v>1</v>
      </c>
      <c r="EY118" s="16">
        <v>1</v>
      </c>
      <c r="EZ118" s="16">
        <v>1</v>
      </c>
      <c r="FA118" s="16">
        <v>1</v>
      </c>
      <c r="FB118" s="16">
        <v>1</v>
      </c>
      <c r="FC118" s="16">
        <v>1</v>
      </c>
      <c r="FD118" s="16">
        <v>1</v>
      </c>
      <c r="FE118" s="16">
        <v>1</v>
      </c>
      <c r="FF118" s="16">
        <v>1</v>
      </c>
      <c r="FG118" s="16">
        <v>1</v>
      </c>
      <c r="FH118" s="16">
        <v>1</v>
      </c>
      <c r="FI118" s="16">
        <v>1</v>
      </c>
      <c r="FJ118" s="16">
        <v>1</v>
      </c>
      <c r="FK118" s="16">
        <v>1</v>
      </c>
      <c r="FL118" s="16">
        <v>1</v>
      </c>
      <c r="FM118" s="16">
        <v>1</v>
      </c>
      <c r="FN118" s="16">
        <v>1</v>
      </c>
      <c r="FO118" s="16">
        <v>1</v>
      </c>
      <c r="FP118" s="16">
        <v>1</v>
      </c>
      <c r="FQ118" s="16">
        <v>1</v>
      </c>
      <c r="FR118" s="16">
        <v>1</v>
      </c>
      <c r="FS118" s="16">
        <v>1</v>
      </c>
      <c r="FT118" s="16">
        <v>1</v>
      </c>
      <c r="FU118" s="16">
        <v>1</v>
      </c>
      <c r="FV118" s="16">
        <v>1</v>
      </c>
      <c r="FW118" s="16">
        <v>1</v>
      </c>
      <c r="FX118" s="16">
        <v>1</v>
      </c>
      <c r="FY118" s="16">
        <v>1</v>
      </c>
      <c r="FZ118" s="16">
        <v>1</v>
      </c>
      <c r="GA118" s="16">
        <v>1</v>
      </c>
      <c r="GB118" s="16">
        <v>1</v>
      </c>
      <c r="GC118" s="16">
        <v>1</v>
      </c>
      <c r="GD118" s="16">
        <v>1</v>
      </c>
      <c r="GE118" s="16">
        <v>1</v>
      </c>
      <c r="GF118" s="16">
        <v>1</v>
      </c>
      <c r="GG118" s="16">
        <v>1</v>
      </c>
      <c r="GH118" s="16">
        <v>1</v>
      </c>
      <c r="GI118" s="16">
        <v>1</v>
      </c>
      <c r="GJ118" s="16">
        <v>1</v>
      </c>
      <c r="GK118" s="16">
        <v>1</v>
      </c>
      <c r="GL118" s="16">
        <v>1</v>
      </c>
      <c r="GM118" s="16">
        <v>1</v>
      </c>
      <c r="GN118" s="16">
        <v>1</v>
      </c>
      <c r="GO118" s="16">
        <v>1</v>
      </c>
      <c r="GP118" s="16">
        <v>1</v>
      </c>
      <c r="GQ118" s="16">
        <v>1</v>
      </c>
    </row>
    <row r="119" spans="1:199" x14ac:dyDescent="0.2">
      <c r="A119" s="16">
        <v>118</v>
      </c>
      <c r="B119" s="16">
        <v>1</v>
      </c>
      <c r="C119" s="16">
        <v>1</v>
      </c>
      <c r="D119" s="16">
        <v>1</v>
      </c>
      <c r="E119" s="16">
        <v>1</v>
      </c>
      <c r="F119" s="16">
        <v>1</v>
      </c>
      <c r="G119" s="16">
        <v>1</v>
      </c>
      <c r="H119" s="16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>
        <v>1</v>
      </c>
      <c r="BJ119" s="16">
        <v>1</v>
      </c>
      <c r="BK119" s="16">
        <v>1</v>
      </c>
      <c r="BL119" s="16">
        <v>1</v>
      </c>
      <c r="BM119" s="16">
        <v>1</v>
      </c>
      <c r="BN119" s="16">
        <v>1</v>
      </c>
      <c r="BO119" s="16">
        <v>1</v>
      </c>
      <c r="BP119" s="16">
        <v>1</v>
      </c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>
        <v>1</v>
      </c>
      <c r="BW119" s="16">
        <v>1</v>
      </c>
      <c r="BX119" s="16">
        <v>1</v>
      </c>
      <c r="BY119" s="16">
        <v>1</v>
      </c>
      <c r="BZ119" s="16">
        <v>1</v>
      </c>
      <c r="CA119" s="16">
        <v>1</v>
      </c>
      <c r="CB119" s="16">
        <v>1</v>
      </c>
      <c r="CC119" s="16">
        <v>1</v>
      </c>
      <c r="CD119" s="16">
        <v>1</v>
      </c>
      <c r="CE119" s="16">
        <v>1</v>
      </c>
      <c r="CF119" s="16">
        <v>1</v>
      </c>
      <c r="CG119" s="16">
        <v>1</v>
      </c>
      <c r="CH119" s="16">
        <v>1</v>
      </c>
      <c r="CI119" s="16">
        <v>1</v>
      </c>
      <c r="CJ119" s="16">
        <v>1</v>
      </c>
      <c r="CK119" s="16">
        <v>1</v>
      </c>
      <c r="CL119" s="16">
        <v>1</v>
      </c>
      <c r="CM119" s="16">
        <v>1</v>
      </c>
      <c r="CN119" s="16">
        <v>1</v>
      </c>
      <c r="CO119" s="16">
        <v>1</v>
      </c>
      <c r="CP119" s="16">
        <v>1</v>
      </c>
      <c r="CQ119" s="16">
        <v>1</v>
      </c>
      <c r="CR119" s="16">
        <v>1</v>
      </c>
      <c r="CS119" s="16">
        <v>1</v>
      </c>
      <c r="CT119" s="16">
        <v>1</v>
      </c>
      <c r="CU119" s="16">
        <v>1</v>
      </c>
      <c r="CV119" s="16">
        <v>1</v>
      </c>
      <c r="CW119" s="16">
        <v>1</v>
      </c>
      <c r="CX119" s="16">
        <v>1</v>
      </c>
      <c r="CY119" s="16">
        <v>1</v>
      </c>
      <c r="CZ119" s="16">
        <v>1</v>
      </c>
      <c r="DA119" s="16">
        <v>1</v>
      </c>
      <c r="DB119" s="16">
        <v>1</v>
      </c>
      <c r="DC119" s="16">
        <v>1</v>
      </c>
      <c r="DD119" s="16">
        <v>1</v>
      </c>
      <c r="DE119" s="16">
        <v>1</v>
      </c>
      <c r="DF119" s="16">
        <v>1</v>
      </c>
      <c r="DG119" s="16">
        <v>1</v>
      </c>
      <c r="DH119" s="16">
        <v>1</v>
      </c>
      <c r="DI119" s="16">
        <v>1</v>
      </c>
      <c r="DJ119" s="16">
        <v>1</v>
      </c>
      <c r="DK119" s="16">
        <v>1</v>
      </c>
      <c r="DL119" s="16">
        <v>1</v>
      </c>
      <c r="DM119" s="16">
        <v>1</v>
      </c>
      <c r="DN119" s="16">
        <v>1</v>
      </c>
      <c r="DO119" s="16">
        <v>1</v>
      </c>
      <c r="DP119" s="16">
        <v>1</v>
      </c>
      <c r="DQ119" s="16">
        <v>1</v>
      </c>
      <c r="DR119" s="16">
        <v>1</v>
      </c>
      <c r="DS119" s="16">
        <v>1</v>
      </c>
      <c r="DT119" s="16">
        <v>1</v>
      </c>
      <c r="DU119" s="16">
        <v>1</v>
      </c>
      <c r="DV119" s="16">
        <v>1</v>
      </c>
      <c r="DW119" s="16">
        <v>1</v>
      </c>
      <c r="DX119" s="16">
        <v>1</v>
      </c>
      <c r="DY119" s="16">
        <v>1</v>
      </c>
      <c r="DZ119" s="16">
        <v>1</v>
      </c>
      <c r="EA119" s="16">
        <v>1</v>
      </c>
      <c r="EB119" s="16">
        <v>1</v>
      </c>
      <c r="EC119" s="16">
        <v>1</v>
      </c>
      <c r="ED119" s="16">
        <v>1</v>
      </c>
      <c r="EE119" s="16">
        <v>1</v>
      </c>
      <c r="EF119" s="16">
        <v>1</v>
      </c>
      <c r="EG119" s="16">
        <v>1</v>
      </c>
      <c r="EH119" s="16">
        <v>1</v>
      </c>
      <c r="EI119" s="16">
        <v>1</v>
      </c>
      <c r="EJ119" s="16">
        <v>1</v>
      </c>
      <c r="EK119" s="16">
        <v>1</v>
      </c>
      <c r="EL119" s="16">
        <v>1</v>
      </c>
      <c r="EM119" s="16">
        <v>1</v>
      </c>
      <c r="EN119" s="16">
        <v>1</v>
      </c>
      <c r="EO119" s="16">
        <v>1</v>
      </c>
      <c r="EP119" s="16">
        <v>1</v>
      </c>
      <c r="EQ119" s="16">
        <v>1</v>
      </c>
      <c r="ER119" s="16">
        <v>1</v>
      </c>
      <c r="ES119" s="16">
        <v>1</v>
      </c>
      <c r="ET119" s="16">
        <v>1</v>
      </c>
      <c r="EU119" s="16">
        <v>1</v>
      </c>
      <c r="EV119" s="16">
        <v>1</v>
      </c>
      <c r="EW119" s="16">
        <v>1</v>
      </c>
      <c r="EX119" s="16">
        <v>1</v>
      </c>
      <c r="EY119" s="16">
        <v>1</v>
      </c>
      <c r="EZ119" s="16">
        <v>1</v>
      </c>
      <c r="FA119" s="16">
        <v>1</v>
      </c>
      <c r="FB119" s="16">
        <v>1</v>
      </c>
      <c r="FC119" s="16">
        <v>1</v>
      </c>
      <c r="FD119" s="16">
        <v>1</v>
      </c>
      <c r="FE119" s="16">
        <v>1</v>
      </c>
      <c r="FF119" s="16">
        <v>1</v>
      </c>
      <c r="FG119" s="16">
        <v>1</v>
      </c>
      <c r="FH119" s="16">
        <v>1</v>
      </c>
      <c r="FI119" s="16">
        <v>1</v>
      </c>
      <c r="FJ119" s="16">
        <v>1</v>
      </c>
      <c r="FK119" s="16">
        <v>1</v>
      </c>
      <c r="FL119" s="16">
        <v>1</v>
      </c>
      <c r="FM119" s="16">
        <v>1</v>
      </c>
      <c r="FN119" s="16">
        <v>1</v>
      </c>
      <c r="FO119" s="16">
        <v>1</v>
      </c>
      <c r="FP119" s="16">
        <v>1</v>
      </c>
      <c r="FQ119" s="16">
        <v>1</v>
      </c>
      <c r="FR119" s="16">
        <v>1</v>
      </c>
      <c r="FS119" s="16">
        <v>1</v>
      </c>
      <c r="FT119" s="16">
        <v>1</v>
      </c>
      <c r="FU119" s="16">
        <v>1</v>
      </c>
      <c r="FV119" s="16">
        <v>1</v>
      </c>
      <c r="FW119" s="16">
        <v>1</v>
      </c>
      <c r="FX119" s="16">
        <v>1</v>
      </c>
      <c r="FY119" s="16">
        <v>1</v>
      </c>
      <c r="FZ119" s="16">
        <v>1</v>
      </c>
      <c r="GA119" s="16">
        <v>1</v>
      </c>
      <c r="GB119" s="16">
        <v>1</v>
      </c>
      <c r="GC119" s="16">
        <v>1</v>
      </c>
      <c r="GD119" s="16">
        <v>1</v>
      </c>
      <c r="GE119" s="16">
        <v>1</v>
      </c>
      <c r="GF119" s="16">
        <v>1</v>
      </c>
      <c r="GG119" s="16">
        <v>1</v>
      </c>
      <c r="GH119" s="16">
        <v>1</v>
      </c>
      <c r="GI119" s="16">
        <v>1</v>
      </c>
      <c r="GJ119" s="16">
        <v>1</v>
      </c>
      <c r="GK119" s="16">
        <v>1</v>
      </c>
      <c r="GL119" s="16">
        <v>1</v>
      </c>
      <c r="GM119" s="16">
        <v>1</v>
      </c>
      <c r="GN119" s="16">
        <v>1</v>
      </c>
      <c r="GO119" s="16">
        <v>1</v>
      </c>
      <c r="GP119" s="16">
        <v>1</v>
      </c>
      <c r="GQ119" s="16">
        <v>1</v>
      </c>
    </row>
    <row r="120" spans="1:199" x14ac:dyDescent="0.2">
      <c r="A120" s="16">
        <v>119</v>
      </c>
      <c r="B120" s="16">
        <v>1</v>
      </c>
      <c r="C120" s="16">
        <v>1</v>
      </c>
      <c r="D120" s="16">
        <v>1</v>
      </c>
      <c r="E120" s="16">
        <v>1</v>
      </c>
      <c r="F120" s="16">
        <v>1</v>
      </c>
      <c r="G120" s="16">
        <v>1</v>
      </c>
      <c r="H120" s="16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>
        <v>1</v>
      </c>
      <c r="BJ120" s="16">
        <v>1</v>
      </c>
      <c r="BK120" s="16">
        <v>1</v>
      </c>
      <c r="BL120" s="16">
        <v>1</v>
      </c>
      <c r="BM120" s="16">
        <v>1</v>
      </c>
      <c r="BN120" s="16">
        <v>1</v>
      </c>
      <c r="BO120" s="16">
        <v>1</v>
      </c>
      <c r="BP120" s="16">
        <v>1</v>
      </c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  <c r="BY120" s="16">
        <v>1</v>
      </c>
      <c r="BZ120" s="16">
        <v>1</v>
      </c>
      <c r="CA120" s="16">
        <v>1</v>
      </c>
      <c r="CB120" s="16">
        <v>1</v>
      </c>
      <c r="CC120" s="16">
        <v>1</v>
      </c>
      <c r="CD120" s="16">
        <v>1</v>
      </c>
      <c r="CE120" s="16">
        <v>1</v>
      </c>
      <c r="CF120" s="16">
        <v>1</v>
      </c>
      <c r="CG120" s="16">
        <v>1</v>
      </c>
      <c r="CH120" s="16">
        <v>1</v>
      </c>
      <c r="CI120" s="16">
        <v>1</v>
      </c>
      <c r="CJ120" s="16">
        <v>1</v>
      </c>
      <c r="CK120" s="16">
        <v>1</v>
      </c>
      <c r="CL120" s="16">
        <v>1</v>
      </c>
      <c r="CM120" s="16">
        <v>1</v>
      </c>
      <c r="CN120" s="16">
        <v>1</v>
      </c>
      <c r="CO120" s="16">
        <v>1</v>
      </c>
      <c r="CP120" s="16">
        <v>1</v>
      </c>
      <c r="CQ120" s="16">
        <v>1</v>
      </c>
      <c r="CR120" s="16">
        <v>1</v>
      </c>
      <c r="CS120" s="16">
        <v>1</v>
      </c>
      <c r="CT120" s="16">
        <v>1</v>
      </c>
      <c r="CU120" s="16">
        <v>1</v>
      </c>
      <c r="CV120" s="16">
        <v>1</v>
      </c>
      <c r="CW120" s="16">
        <v>1</v>
      </c>
      <c r="CX120" s="16">
        <v>1</v>
      </c>
      <c r="CY120" s="16">
        <v>1</v>
      </c>
      <c r="CZ120" s="16">
        <v>1</v>
      </c>
      <c r="DA120" s="16">
        <v>1</v>
      </c>
      <c r="DB120" s="16">
        <v>1</v>
      </c>
      <c r="DC120" s="16">
        <v>1</v>
      </c>
      <c r="DD120" s="16">
        <v>1</v>
      </c>
      <c r="DE120" s="16">
        <v>1</v>
      </c>
      <c r="DF120" s="16">
        <v>1</v>
      </c>
      <c r="DG120" s="16">
        <v>1</v>
      </c>
      <c r="DH120" s="16">
        <v>1</v>
      </c>
      <c r="DI120" s="16">
        <v>1</v>
      </c>
      <c r="DJ120" s="16">
        <v>1</v>
      </c>
      <c r="DK120" s="16">
        <v>1</v>
      </c>
      <c r="DL120" s="16">
        <v>1</v>
      </c>
      <c r="DM120" s="16">
        <v>1</v>
      </c>
      <c r="DN120" s="16">
        <v>1</v>
      </c>
      <c r="DO120" s="16">
        <v>1</v>
      </c>
      <c r="DP120" s="16">
        <v>1</v>
      </c>
      <c r="DQ120" s="16">
        <v>1</v>
      </c>
      <c r="DR120" s="16">
        <v>1</v>
      </c>
      <c r="DS120" s="16">
        <v>1</v>
      </c>
      <c r="DT120" s="16">
        <v>1</v>
      </c>
      <c r="DU120" s="16">
        <v>1</v>
      </c>
      <c r="DV120" s="16">
        <v>1</v>
      </c>
      <c r="DW120" s="16">
        <v>1</v>
      </c>
      <c r="DX120" s="16">
        <v>1</v>
      </c>
      <c r="DY120" s="16">
        <v>1</v>
      </c>
      <c r="DZ120" s="16">
        <v>1</v>
      </c>
      <c r="EA120" s="16">
        <v>1</v>
      </c>
      <c r="EB120" s="16">
        <v>1</v>
      </c>
      <c r="EC120" s="16">
        <v>1</v>
      </c>
      <c r="ED120" s="16">
        <v>1</v>
      </c>
      <c r="EE120" s="16">
        <v>1</v>
      </c>
      <c r="EF120" s="16">
        <v>1</v>
      </c>
      <c r="EG120" s="16">
        <v>1</v>
      </c>
      <c r="EH120" s="16">
        <v>1</v>
      </c>
      <c r="EI120" s="16">
        <v>1</v>
      </c>
      <c r="EJ120" s="16">
        <v>1</v>
      </c>
      <c r="EK120" s="16">
        <v>1</v>
      </c>
      <c r="EL120" s="16">
        <v>1</v>
      </c>
      <c r="EM120" s="16">
        <v>1</v>
      </c>
      <c r="EN120" s="16">
        <v>1</v>
      </c>
      <c r="EO120" s="16">
        <v>1</v>
      </c>
      <c r="EP120" s="16">
        <v>1</v>
      </c>
      <c r="EQ120" s="16">
        <v>1</v>
      </c>
      <c r="ER120" s="16">
        <v>1</v>
      </c>
      <c r="ES120" s="16">
        <v>1</v>
      </c>
      <c r="ET120" s="16">
        <v>1</v>
      </c>
      <c r="EU120" s="16">
        <v>1</v>
      </c>
      <c r="EV120" s="16">
        <v>1</v>
      </c>
      <c r="EW120" s="16">
        <v>1</v>
      </c>
      <c r="EX120" s="16">
        <v>1</v>
      </c>
      <c r="EY120" s="16">
        <v>1</v>
      </c>
      <c r="EZ120" s="16">
        <v>1</v>
      </c>
      <c r="FA120" s="16">
        <v>1</v>
      </c>
      <c r="FB120" s="16">
        <v>1</v>
      </c>
      <c r="FC120" s="16">
        <v>1</v>
      </c>
      <c r="FD120" s="16">
        <v>1</v>
      </c>
      <c r="FE120" s="16">
        <v>1</v>
      </c>
      <c r="FF120" s="16">
        <v>1</v>
      </c>
      <c r="FG120" s="16">
        <v>1</v>
      </c>
      <c r="FH120" s="16">
        <v>1</v>
      </c>
      <c r="FI120" s="16">
        <v>1</v>
      </c>
      <c r="FJ120" s="16">
        <v>1</v>
      </c>
      <c r="FK120" s="16">
        <v>1</v>
      </c>
      <c r="FL120" s="16">
        <v>1</v>
      </c>
      <c r="FM120" s="16">
        <v>1</v>
      </c>
      <c r="FN120" s="16">
        <v>1</v>
      </c>
      <c r="FO120" s="16">
        <v>1</v>
      </c>
      <c r="FP120" s="16">
        <v>1</v>
      </c>
      <c r="FQ120" s="16">
        <v>1</v>
      </c>
      <c r="FR120" s="16">
        <v>1</v>
      </c>
      <c r="FS120" s="16">
        <v>1</v>
      </c>
      <c r="FT120" s="16">
        <v>1</v>
      </c>
      <c r="FU120" s="16">
        <v>1</v>
      </c>
      <c r="FV120" s="16">
        <v>1</v>
      </c>
      <c r="FW120" s="16">
        <v>1</v>
      </c>
      <c r="FX120" s="16">
        <v>1</v>
      </c>
      <c r="FY120" s="16">
        <v>1</v>
      </c>
      <c r="FZ120" s="16">
        <v>1</v>
      </c>
      <c r="GA120" s="16">
        <v>1</v>
      </c>
      <c r="GB120" s="16">
        <v>1</v>
      </c>
      <c r="GC120" s="16">
        <v>1</v>
      </c>
      <c r="GD120" s="16">
        <v>1</v>
      </c>
      <c r="GE120" s="16">
        <v>1</v>
      </c>
      <c r="GF120" s="16">
        <v>1</v>
      </c>
      <c r="GG120" s="16">
        <v>1</v>
      </c>
      <c r="GH120" s="16">
        <v>1</v>
      </c>
      <c r="GI120" s="16">
        <v>1</v>
      </c>
      <c r="GJ120" s="16">
        <v>1</v>
      </c>
      <c r="GK120" s="16">
        <v>1</v>
      </c>
      <c r="GL120" s="16">
        <v>1</v>
      </c>
      <c r="GM120" s="16">
        <v>1</v>
      </c>
      <c r="GN120" s="16">
        <v>1</v>
      </c>
      <c r="GO120" s="16">
        <v>1</v>
      </c>
      <c r="GP120" s="16">
        <v>1</v>
      </c>
      <c r="GQ120" s="16">
        <v>1</v>
      </c>
    </row>
    <row r="121" spans="1:199" x14ac:dyDescent="0.2">
      <c r="A121" s="16">
        <v>120</v>
      </c>
      <c r="B121" s="16">
        <v>1</v>
      </c>
      <c r="C121" s="16">
        <v>1</v>
      </c>
      <c r="D121" s="16">
        <v>1</v>
      </c>
      <c r="E121" s="16">
        <v>1</v>
      </c>
      <c r="F121" s="16">
        <v>1</v>
      </c>
      <c r="G121" s="16">
        <v>1</v>
      </c>
      <c r="H121" s="16">
        <v>1</v>
      </c>
      <c r="I121" s="16">
        <v>1</v>
      </c>
      <c r="J121" s="16">
        <v>1</v>
      </c>
      <c r="K121" s="16">
        <v>1</v>
      </c>
      <c r="L121" s="16">
        <v>1</v>
      </c>
      <c r="M121" s="16">
        <v>1</v>
      </c>
      <c r="N121" s="16">
        <v>1</v>
      </c>
      <c r="O121" s="16">
        <v>1</v>
      </c>
      <c r="P121" s="16">
        <v>1</v>
      </c>
      <c r="Q121" s="16">
        <v>1</v>
      </c>
      <c r="R121" s="16">
        <v>1</v>
      </c>
      <c r="S121" s="16">
        <v>1</v>
      </c>
      <c r="T121" s="16">
        <v>1</v>
      </c>
      <c r="U121" s="16">
        <v>1</v>
      </c>
      <c r="V121" s="16">
        <v>1</v>
      </c>
      <c r="W121" s="16">
        <v>1</v>
      </c>
      <c r="X121" s="16">
        <v>1</v>
      </c>
      <c r="Y121" s="16">
        <v>1</v>
      </c>
      <c r="Z121" s="16">
        <v>1</v>
      </c>
      <c r="AA121" s="16">
        <v>1</v>
      </c>
      <c r="AB121" s="16">
        <v>1</v>
      </c>
      <c r="AC121" s="16">
        <v>1</v>
      </c>
      <c r="AD121" s="16">
        <v>1</v>
      </c>
      <c r="AE121" s="16">
        <v>1</v>
      </c>
      <c r="AF121" s="16">
        <v>1</v>
      </c>
      <c r="AG121" s="16">
        <v>1</v>
      </c>
      <c r="AH121" s="16">
        <v>1</v>
      </c>
      <c r="AI121" s="16">
        <v>1</v>
      </c>
      <c r="AJ121" s="16">
        <v>1</v>
      </c>
      <c r="AK121" s="16">
        <v>1</v>
      </c>
      <c r="AL121" s="16">
        <v>1</v>
      </c>
      <c r="AM121" s="16">
        <v>1</v>
      </c>
      <c r="AN121" s="16">
        <v>1</v>
      </c>
      <c r="AO121" s="16">
        <v>1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>
        <v>1</v>
      </c>
      <c r="BO121" s="16">
        <v>1</v>
      </c>
      <c r="BP121" s="16">
        <v>1</v>
      </c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  <c r="BY121" s="16">
        <v>1</v>
      </c>
      <c r="BZ121" s="16">
        <v>1</v>
      </c>
      <c r="CA121" s="16">
        <v>1</v>
      </c>
      <c r="CB121" s="16">
        <v>1</v>
      </c>
      <c r="CC121" s="16">
        <v>1</v>
      </c>
      <c r="CD121" s="16">
        <v>1</v>
      </c>
      <c r="CE121" s="16">
        <v>1</v>
      </c>
      <c r="CF121" s="16">
        <v>1</v>
      </c>
      <c r="CG121" s="16">
        <v>1</v>
      </c>
      <c r="CH121" s="16">
        <v>1</v>
      </c>
      <c r="CI121" s="16">
        <v>1</v>
      </c>
      <c r="CJ121" s="16">
        <v>1</v>
      </c>
      <c r="CK121" s="16">
        <v>1</v>
      </c>
      <c r="CL121" s="16">
        <v>1</v>
      </c>
      <c r="CM121" s="16">
        <v>1</v>
      </c>
      <c r="CN121" s="16">
        <v>1</v>
      </c>
      <c r="CO121" s="16">
        <v>1</v>
      </c>
      <c r="CP121" s="16">
        <v>1</v>
      </c>
      <c r="CQ121" s="16">
        <v>1</v>
      </c>
      <c r="CR121" s="16">
        <v>1</v>
      </c>
      <c r="CS121" s="16">
        <v>1</v>
      </c>
      <c r="CT121" s="16">
        <v>1</v>
      </c>
      <c r="CU121" s="16">
        <v>1</v>
      </c>
      <c r="CV121" s="16">
        <v>1</v>
      </c>
      <c r="CW121" s="16">
        <v>1</v>
      </c>
      <c r="CX121" s="16">
        <v>1</v>
      </c>
      <c r="CY121" s="16">
        <v>1</v>
      </c>
      <c r="CZ121" s="16">
        <v>1</v>
      </c>
      <c r="DA121" s="16">
        <v>1</v>
      </c>
      <c r="DB121" s="16">
        <v>1</v>
      </c>
      <c r="DC121" s="16">
        <v>1</v>
      </c>
      <c r="DD121" s="16">
        <v>1</v>
      </c>
      <c r="DE121" s="16">
        <v>1</v>
      </c>
      <c r="DF121" s="16">
        <v>1</v>
      </c>
      <c r="DG121" s="16">
        <v>1</v>
      </c>
      <c r="DH121" s="16">
        <v>1</v>
      </c>
      <c r="DI121" s="16">
        <v>1</v>
      </c>
      <c r="DJ121" s="16">
        <v>1</v>
      </c>
      <c r="DK121" s="16">
        <v>1</v>
      </c>
      <c r="DL121" s="16">
        <v>1</v>
      </c>
      <c r="DM121" s="16">
        <v>1</v>
      </c>
      <c r="DN121" s="16">
        <v>1</v>
      </c>
      <c r="DO121" s="16">
        <v>1</v>
      </c>
      <c r="DP121" s="16">
        <v>1</v>
      </c>
      <c r="DQ121" s="16">
        <v>1</v>
      </c>
      <c r="DR121" s="16">
        <v>1</v>
      </c>
      <c r="DS121" s="16">
        <v>1</v>
      </c>
      <c r="DT121" s="16">
        <v>1</v>
      </c>
      <c r="DU121" s="16">
        <v>1</v>
      </c>
      <c r="DV121" s="16">
        <v>1</v>
      </c>
      <c r="DW121" s="16">
        <v>1</v>
      </c>
      <c r="DX121" s="16">
        <v>1</v>
      </c>
      <c r="DY121" s="16">
        <v>1</v>
      </c>
      <c r="DZ121" s="16">
        <v>1</v>
      </c>
      <c r="EA121" s="16">
        <v>1</v>
      </c>
      <c r="EB121" s="16">
        <v>1</v>
      </c>
      <c r="EC121" s="16">
        <v>1</v>
      </c>
      <c r="ED121" s="16">
        <v>1</v>
      </c>
      <c r="EE121" s="16">
        <v>1</v>
      </c>
      <c r="EF121" s="16">
        <v>1</v>
      </c>
      <c r="EG121" s="16">
        <v>1</v>
      </c>
      <c r="EH121" s="16">
        <v>1</v>
      </c>
      <c r="EI121" s="16">
        <v>1</v>
      </c>
      <c r="EJ121" s="16">
        <v>1</v>
      </c>
      <c r="EK121" s="16">
        <v>1</v>
      </c>
      <c r="EL121" s="16">
        <v>1</v>
      </c>
      <c r="EM121" s="16">
        <v>1</v>
      </c>
      <c r="EN121" s="16">
        <v>1</v>
      </c>
      <c r="EO121" s="16">
        <v>1</v>
      </c>
      <c r="EP121" s="16">
        <v>1</v>
      </c>
      <c r="EQ121" s="16">
        <v>1</v>
      </c>
      <c r="ER121" s="16">
        <v>1</v>
      </c>
      <c r="ES121" s="16">
        <v>1</v>
      </c>
      <c r="ET121" s="16">
        <v>1</v>
      </c>
      <c r="EU121" s="16">
        <v>1</v>
      </c>
      <c r="EV121" s="16">
        <v>1</v>
      </c>
      <c r="EW121" s="16">
        <v>1</v>
      </c>
      <c r="EX121" s="16">
        <v>1</v>
      </c>
      <c r="EY121" s="16">
        <v>1</v>
      </c>
      <c r="EZ121" s="16">
        <v>1</v>
      </c>
      <c r="FA121" s="16">
        <v>1</v>
      </c>
      <c r="FB121" s="16">
        <v>1</v>
      </c>
      <c r="FC121" s="16">
        <v>1</v>
      </c>
      <c r="FD121" s="16">
        <v>1</v>
      </c>
      <c r="FE121" s="16">
        <v>1</v>
      </c>
      <c r="FF121" s="16">
        <v>1</v>
      </c>
      <c r="FG121" s="16">
        <v>1</v>
      </c>
      <c r="FH121" s="16">
        <v>1</v>
      </c>
      <c r="FI121" s="16">
        <v>1</v>
      </c>
      <c r="FJ121" s="16">
        <v>1</v>
      </c>
      <c r="FK121" s="16">
        <v>1</v>
      </c>
      <c r="FL121" s="16">
        <v>1</v>
      </c>
      <c r="FM121" s="16">
        <v>1</v>
      </c>
      <c r="FN121" s="16">
        <v>1</v>
      </c>
      <c r="FO121" s="16">
        <v>1</v>
      </c>
      <c r="FP121" s="16">
        <v>1</v>
      </c>
      <c r="FQ121" s="16">
        <v>1</v>
      </c>
      <c r="FR121" s="16">
        <v>1</v>
      </c>
      <c r="FS121" s="16">
        <v>1</v>
      </c>
      <c r="FT121" s="16">
        <v>1</v>
      </c>
      <c r="FU121" s="16">
        <v>1</v>
      </c>
      <c r="FV121" s="16">
        <v>1</v>
      </c>
      <c r="FW121" s="16">
        <v>1</v>
      </c>
      <c r="FX121" s="16">
        <v>1</v>
      </c>
      <c r="FY121" s="16">
        <v>1</v>
      </c>
      <c r="FZ121" s="16">
        <v>1</v>
      </c>
      <c r="GA121" s="16">
        <v>1</v>
      </c>
      <c r="GB121" s="16">
        <v>1</v>
      </c>
      <c r="GC121" s="16">
        <v>1</v>
      </c>
      <c r="GD121" s="16">
        <v>1</v>
      </c>
      <c r="GE121" s="16">
        <v>1</v>
      </c>
      <c r="GF121" s="16">
        <v>1</v>
      </c>
      <c r="GG121" s="16">
        <v>1</v>
      </c>
      <c r="GH121" s="16">
        <v>1</v>
      </c>
      <c r="GI121" s="16">
        <v>1</v>
      </c>
      <c r="GJ121" s="16">
        <v>1</v>
      </c>
      <c r="GK121" s="16">
        <v>1</v>
      </c>
      <c r="GL121" s="16">
        <v>1</v>
      </c>
      <c r="GM121" s="16">
        <v>1</v>
      </c>
      <c r="GN121" s="16">
        <v>1</v>
      </c>
      <c r="GO121" s="16">
        <v>1</v>
      </c>
      <c r="GP121" s="16">
        <v>1</v>
      </c>
      <c r="GQ121" s="16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2EE14-0B3A-4799-BD5C-069A1BEE213F}">
  <sheetPr codeName="Sheet2"/>
  <dimension ref="B3:Q60"/>
  <sheetViews>
    <sheetView rightToLeft="1" tabSelected="1" zoomScale="80" zoomScaleNormal="80" workbookViewId="0"/>
  </sheetViews>
  <sheetFormatPr defaultRowHeight="18.75" x14ac:dyDescent="0.3"/>
  <cols>
    <col min="1" max="1" width="9" style="8"/>
    <col min="2" max="2" width="20.75" style="8" customWidth="1"/>
    <col min="3" max="3" width="12" style="8" customWidth="1"/>
    <col min="4" max="4" width="9" style="8" customWidth="1"/>
    <col min="5" max="5" width="27.5" style="8" bestFit="1" customWidth="1"/>
    <col min="6" max="10" width="13.5" style="8" bestFit="1" customWidth="1"/>
    <col min="11" max="11" width="9" style="8"/>
    <col min="12" max="12" width="27.5" style="8" bestFit="1" customWidth="1"/>
    <col min="13" max="17" width="9.75" style="8" customWidth="1"/>
    <col min="18" max="16384" width="9" style="8"/>
  </cols>
  <sheetData>
    <row r="3" spans="2:17" ht="23.25" x14ac:dyDescent="0.35">
      <c r="G3" s="9"/>
      <c r="I3" s="9"/>
    </row>
    <row r="6" spans="2:17" x14ac:dyDescent="0.3">
      <c r="B6" s="38" t="s">
        <v>29</v>
      </c>
      <c r="C6" s="40"/>
      <c r="E6" s="38" t="s">
        <v>22</v>
      </c>
      <c r="F6" s="39"/>
      <c r="G6" s="39"/>
      <c r="H6" s="39"/>
      <c r="I6" s="39"/>
      <c r="J6" s="40"/>
      <c r="L6" s="38" t="s">
        <v>18</v>
      </c>
      <c r="M6" s="39"/>
      <c r="N6" s="39"/>
      <c r="O6" s="39"/>
      <c r="P6" s="39"/>
      <c r="Q6" s="40"/>
    </row>
    <row r="7" spans="2:17" ht="19.5" thickBot="1" x14ac:dyDescent="0.35">
      <c r="B7" s="23" t="s">
        <v>16</v>
      </c>
      <c r="C7" s="5"/>
    </row>
    <row r="8" spans="2:17" x14ac:dyDescent="0.3">
      <c r="B8" s="2" t="s">
        <v>14</v>
      </c>
      <c r="C8" s="27"/>
      <c r="E8" s="10" t="s">
        <v>17</v>
      </c>
      <c r="F8" s="41">
        <v>0</v>
      </c>
      <c r="G8" s="41">
        <f>IF(MIN(60,'תזרים ללא נשוי'!$B$4-'תזרים ללא נשוי'!$E$2)&gt;F8,MIN(60,'תזרים ללא נשוי'!$B$4-'תזרים ללא נשוי'!$E$2),"")</f>
        <v>60</v>
      </c>
      <c r="H8" s="41">
        <f>IF(MIN(120,'תזרים ללא נשוי'!$B$4-'תזרים ללא נשוי'!$E$2)&gt;G8,MIN(120,'תזרים ללא נשוי'!$B$4-'תזרים ללא נשוי'!$E$2),"")</f>
        <v>120</v>
      </c>
      <c r="I8" s="41">
        <f>IF(MIN(180,'תזרים ללא נשוי'!$B$4-'תזרים ללא נשוי'!$E$2)&gt;H8,MIN(180,'תזרים ללא נשוי'!$B$4-'תזרים ללא נשוי'!$E$2),"")</f>
        <v>180</v>
      </c>
      <c r="J8" s="41">
        <f>IF(MIN(240,'תזרים ללא נשוי'!$B$4-'תזרים ללא נשוי'!$E$2)&gt;I8,MIN(240,'תזרים ללא נשוי'!$B$4-'תזרים ללא נשוי'!$E$2),"")</f>
        <v>240</v>
      </c>
      <c r="L8" s="10" t="s">
        <v>17</v>
      </c>
      <c r="M8" s="41">
        <v>0</v>
      </c>
      <c r="N8" s="41">
        <f>IF(MIN(60,'תזרים ללא נשוי'!$B$4-'תזרים ללא נשוי'!$E$2)&gt;M8,MIN(60,'תזרים ללא נשוי'!$B$4-'תזרים ללא נשוי'!$E$2),"")</f>
        <v>60</v>
      </c>
      <c r="O8" s="41">
        <f>IF(MIN(120,'תזרים ללא נשוי'!$B$4-'תזרים ללא נשוי'!$E$2)&gt;N8,MIN(120,'תזרים ללא נשוי'!$B$4-'תזרים ללא נשוי'!$E$2),"")</f>
        <v>120</v>
      </c>
      <c r="P8" s="41">
        <f>IF(MIN(180,'תזרים ללא נשוי'!$B$4-'תזרים ללא נשוי'!$E$2)&gt;O8,MIN(180,'תזרים ללא נשוי'!$B$4-'תזרים ללא נשוי'!$E$2),"")</f>
        <v>180</v>
      </c>
      <c r="Q8" s="41">
        <f>IF(MIN(240,'תזרים ללא נשוי'!$B$4-'תזרים ללא נשוי'!$E$2)&gt;P8,MIN(240,'תזרים ללא נשוי'!$B$4-'תזרים ללא נשוי'!$E$2),"")</f>
        <v>240</v>
      </c>
    </row>
    <row r="9" spans="2:17" ht="19.5" thickBot="1" x14ac:dyDescent="0.35">
      <c r="B9" s="3" t="s">
        <v>15</v>
      </c>
      <c r="C9" s="7"/>
      <c r="E9" s="11" t="s">
        <v>26</v>
      </c>
      <c r="F9" s="42"/>
      <c r="G9" s="42"/>
      <c r="H9" s="42"/>
      <c r="I9" s="42"/>
      <c r="J9" s="42"/>
      <c r="L9" s="11" t="s">
        <v>26</v>
      </c>
      <c r="M9" s="42"/>
      <c r="N9" s="42"/>
      <c r="O9" s="42"/>
      <c r="P9" s="42"/>
      <c r="Q9" s="42"/>
    </row>
    <row r="10" spans="2:17" ht="19.5" thickBot="1" x14ac:dyDescent="0.35">
      <c r="B10" s="3" t="s">
        <v>7</v>
      </c>
      <c r="C10" s="7"/>
      <c r="E10" s="14">
        <v>0</v>
      </c>
      <c r="F10" s="37" t="str">
        <f t="shared" ref="F10:F18" si="0">IFERROR(IF(F$8="","",$C$17/M10),"")</f>
        <v/>
      </c>
      <c r="G10" s="37" t="str">
        <f t="shared" ref="G10:G18" si="1">IFERROR(IF(G$8="","",$C$17/N10),"")</f>
        <v/>
      </c>
      <c r="H10" s="37" t="str">
        <f t="shared" ref="H10:H18" si="2">IFERROR(IF(H$8="","",$C$17/O10),"")</f>
        <v/>
      </c>
      <c r="I10" s="37" t="str">
        <f t="shared" ref="I10:I18" si="3">IFERROR(IF(I$8="","",$C$17/P10),"")</f>
        <v/>
      </c>
      <c r="J10" s="37" t="str">
        <f t="shared" ref="J10:J18" si="4">IFERROR(IF(J$8="","",$C$17/Q10),"")</f>
        <v/>
      </c>
      <c r="L10" s="14">
        <v>0</v>
      </c>
      <c r="M10" s="15" t="str">
        <f>IFERROR(IF(M8="","",VLOOKUP(1440,'תזרים ללא נשוי'!$E$1:$Q$997,3,FALSE)),"")</f>
        <v/>
      </c>
      <c r="N10" s="15" t="str">
        <f>IFERROR(IF(N8="","",VLOOKUP(1440,'תזרים ללא נשוי'!$E$1:$Q$997,4,FALSE)),"")</f>
        <v/>
      </c>
      <c r="O10" s="15" t="str">
        <f>IFERROR(IF(O8="","",VLOOKUP(1440,'תזרים ללא נשוי'!$E$1:$Q$997,5,FALSE)),"")</f>
        <v/>
      </c>
      <c r="P10" s="15" t="str">
        <f>IFERROR(IF(P8="","",VLOOKUP(1440,'תזרים ללא נשוי'!$E$1:$Q$997,6,FALSE)),"")</f>
        <v/>
      </c>
      <c r="Q10" s="15" t="str">
        <f>IFERROR(IF(Q8="","",VLOOKUP(1440,'תזרים ללא נשוי'!$E$1:$Q$997,7,FALSE)),"")</f>
        <v/>
      </c>
    </row>
    <row r="11" spans="2:17" ht="19.5" thickBot="1" x14ac:dyDescent="0.35">
      <c r="B11" s="3" t="s">
        <v>10</v>
      </c>
      <c r="C11" s="28"/>
      <c r="E11" s="12">
        <v>0.3</v>
      </c>
      <c r="F11" s="36" t="str">
        <f t="shared" si="0"/>
        <v/>
      </c>
      <c r="G11" s="36" t="str">
        <f t="shared" si="1"/>
        <v/>
      </c>
      <c r="H11" s="36" t="str">
        <f t="shared" si="2"/>
        <v/>
      </c>
      <c r="I11" s="36" t="str">
        <f t="shared" si="3"/>
        <v/>
      </c>
      <c r="J11" s="36" t="str">
        <f t="shared" si="4"/>
        <v/>
      </c>
      <c r="L11" s="12">
        <v>0.3</v>
      </c>
      <c r="M11" s="13" t="str">
        <f>IFERROR(IF(M$8="","",VLOOKUP(2160,'תזרים לנשוי'!$E$1:$AF$2000,3,FALSE)+VLOOKUP(2160,'תזרים לנשוי'!$E$1:$AF$2000,24,FALSE)*$L11),"")</f>
        <v/>
      </c>
      <c r="N11" s="13" t="str">
        <f>IFERROR(IF(N$8="","",VLOOKUP(2160,'תזרים לנשוי'!$E$1:$AF$2000,4,FALSE)+VLOOKUP(2160,'תזרים לנשוי'!$E$1:$AF$2000,25,FALSE)*$L11),"")</f>
        <v/>
      </c>
      <c r="O11" s="13" t="str">
        <f>IFERROR(IF(O$8="","",VLOOKUP(2160,'תזרים לנשוי'!$E$1:$AF$2000,5,FALSE)+VLOOKUP(2160,'תזרים לנשוי'!$E$1:$AF$2000,26,FALSE)*$L11),"")</f>
        <v/>
      </c>
      <c r="P11" s="13" t="str">
        <f>IFERROR(IF(P$8="","",VLOOKUP(2160,'תזרים לנשוי'!$E$1:$AF$2000,6,FALSE)+VLOOKUP(2160,'תזרים לנשוי'!$E$1:$AF$2000,27,FALSE)*$L11),"")</f>
        <v/>
      </c>
      <c r="Q11" s="13" t="str">
        <f>IFERROR(IF(Q$8="","",VLOOKUP(2160,'תזרים לנשוי'!$E$1:$AF$2000,7,FALSE)+VLOOKUP(2160,'תזרים לנשוי'!$E$1:$AF$2000,28,FALSE)*$L11),"")</f>
        <v/>
      </c>
    </row>
    <row r="12" spans="2:17" ht="19.5" thickBot="1" x14ac:dyDescent="0.35">
      <c r="B12" s="3" t="s">
        <v>0</v>
      </c>
      <c r="C12" s="28"/>
      <c r="E12" s="14">
        <v>0.4</v>
      </c>
      <c r="F12" s="37" t="str">
        <f t="shared" si="0"/>
        <v/>
      </c>
      <c r="G12" s="37" t="str">
        <f t="shared" si="1"/>
        <v/>
      </c>
      <c r="H12" s="37" t="str">
        <f t="shared" si="2"/>
        <v/>
      </c>
      <c r="I12" s="37" t="str">
        <f t="shared" si="3"/>
        <v/>
      </c>
      <c r="J12" s="37" t="str">
        <f t="shared" si="4"/>
        <v/>
      </c>
      <c r="L12" s="14">
        <v>0.4</v>
      </c>
      <c r="M12" s="15" t="str">
        <f>IFERROR(IF(M$8="","",VLOOKUP(2160,'תזרים לנשוי'!$E$1:$AF$2000,3,FALSE)+VLOOKUP(2160,'תזרים לנשוי'!$E$1:$AF$2000,24,FALSE)*$L12),"")</f>
        <v/>
      </c>
      <c r="N12" s="15" t="str">
        <f>IFERROR(IF(N$8="","",VLOOKUP(2160,'תזרים לנשוי'!$E$1:$AF$2000,4,FALSE)+VLOOKUP(2160,'תזרים לנשוי'!$E$1:$AF$2000,25,FALSE)*$L12),"")</f>
        <v/>
      </c>
      <c r="O12" s="15" t="str">
        <f>IFERROR(IF(O$8="","",VLOOKUP(2160,'תזרים לנשוי'!$E$1:$AF$2000,5,FALSE)+VLOOKUP(2160,'תזרים לנשוי'!$E$1:$AF$2000,26,FALSE)*$L12),"")</f>
        <v/>
      </c>
      <c r="P12" s="15" t="str">
        <f>IFERROR(IF(P$8="","",VLOOKUP(2160,'תזרים לנשוי'!$E$1:$AF$2000,6,FALSE)+VLOOKUP(2160,'תזרים לנשוי'!$E$1:$AF$2000,27,FALSE)*$L12),"")</f>
        <v/>
      </c>
      <c r="Q12" s="15" t="str">
        <f>IFERROR(IF(Q$8="","",VLOOKUP(2160,'תזרים לנשוי'!$E$1:$AF$2000,7,FALSE)+VLOOKUP(2160,'תזרים לנשוי'!$E$1:$AF$2000,28,FALSE)*$L12),"")</f>
        <v/>
      </c>
    </row>
    <row r="13" spans="2:17" ht="19.5" thickBot="1" x14ac:dyDescent="0.35">
      <c r="B13" s="3" t="s">
        <v>1</v>
      </c>
      <c r="C13" s="7"/>
      <c r="E13" s="12">
        <v>0.5</v>
      </c>
      <c r="F13" s="36" t="str">
        <f t="shared" si="0"/>
        <v/>
      </c>
      <c r="G13" s="36" t="str">
        <f t="shared" si="1"/>
        <v/>
      </c>
      <c r="H13" s="36" t="str">
        <f t="shared" si="2"/>
        <v/>
      </c>
      <c r="I13" s="36" t="str">
        <f t="shared" si="3"/>
        <v/>
      </c>
      <c r="J13" s="36" t="str">
        <f t="shared" si="4"/>
        <v/>
      </c>
      <c r="L13" s="12">
        <v>0.5</v>
      </c>
      <c r="M13" s="13" t="str">
        <f>IFERROR(IF(M$8="","",VLOOKUP(2160,'תזרים לנשוי'!$E$1:$AF$2000,3,FALSE)+VLOOKUP(2160,'תזרים לנשוי'!$E$1:$AF$2000,24,FALSE)*$L13),"")</f>
        <v/>
      </c>
      <c r="N13" s="13" t="str">
        <f>IFERROR(IF(N$8="","",VLOOKUP(2160,'תזרים לנשוי'!$E$1:$AF$2000,4,FALSE)+VLOOKUP(2160,'תזרים לנשוי'!$E$1:$AF$2000,25,FALSE)*$L13),"")</f>
        <v/>
      </c>
      <c r="O13" s="13" t="str">
        <f>IFERROR(IF(O$8="","",VLOOKUP(2160,'תזרים לנשוי'!$E$1:$AF$2000,5,FALSE)+VLOOKUP(2160,'תזרים לנשוי'!$E$1:$AF$2000,26,FALSE)*$L13),"")</f>
        <v/>
      </c>
      <c r="P13" s="13" t="str">
        <f>IFERROR(IF(P$8="","",VLOOKUP(2160,'תזרים לנשוי'!$E$1:$AF$2000,6,FALSE)+VLOOKUP(2160,'תזרים לנשוי'!$E$1:$AF$2000,27,FALSE)*$L13),"")</f>
        <v/>
      </c>
      <c r="Q13" s="13" t="str">
        <f>IFERROR(IF(Q$8="","",VLOOKUP(2160,'תזרים לנשוי'!$E$1:$AF$2000,7,FALSE)+VLOOKUP(2160,'תזרים לנשוי'!$E$1:$AF$2000,28,FALSE)*$L13),"")</f>
        <v/>
      </c>
    </row>
    <row r="14" spans="2:17" ht="19.5" thickBot="1" x14ac:dyDescent="0.35">
      <c r="B14" s="3" t="s">
        <v>2</v>
      </c>
      <c r="C14" s="7"/>
      <c r="E14" s="14">
        <v>0.6</v>
      </c>
      <c r="F14" s="37" t="str">
        <f t="shared" si="0"/>
        <v/>
      </c>
      <c r="G14" s="37" t="str">
        <f t="shared" si="1"/>
        <v/>
      </c>
      <c r="H14" s="37" t="str">
        <f t="shared" si="2"/>
        <v/>
      </c>
      <c r="I14" s="37" t="str">
        <f t="shared" si="3"/>
        <v/>
      </c>
      <c r="J14" s="37" t="str">
        <f t="shared" si="4"/>
        <v/>
      </c>
      <c r="L14" s="14">
        <v>0.6</v>
      </c>
      <c r="M14" s="15" t="str">
        <f>IFERROR(IF(M$8="","",VLOOKUP(2160,'תזרים לנשוי'!$E$1:$AF$2000,3,FALSE)+VLOOKUP(2160,'תזרים לנשוי'!$E$1:$AF$2000,24,FALSE)*$L14),"")</f>
        <v/>
      </c>
      <c r="N14" s="15" t="str">
        <f>IFERROR(IF(N$8="","",VLOOKUP(2160,'תזרים לנשוי'!$E$1:$AF$2000,4,FALSE)+VLOOKUP(2160,'תזרים לנשוי'!$E$1:$AF$2000,25,FALSE)*$L14),"")</f>
        <v/>
      </c>
      <c r="O14" s="15" t="str">
        <f>IFERROR(IF(O$8="","",VLOOKUP(2160,'תזרים לנשוי'!$E$1:$AF$2000,5,FALSE)+VLOOKUP(2160,'תזרים לנשוי'!$E$1:$AF$2000,26,FALSE)*$L14),"")</f>
        <v/>
      </c>
      <c r="P14" s="15" t="str">
        <f>IFERROR(IF(P$8="","",VLOOKUP(2160,'תזרים לנשוי'!$E$1:$AF$2000,6,FALSE)+VLOOKUP(2160,'תזרים לנשוי'!$E$1:$AF$2000,27,FALSE)*$L14),"")</f>
        <v/>
      </c>
      <c r="Q14" s="15" t="str">
        <f>IFERROR(IF(Q$8="","",VLOOKUP(2160,'תזרים לנשוי'!$E$1:$AF$2000,7,FALSE)+VLOOKUP(2160,'תזרים לנשוי'!$E$1:$AF$2000,28,FALSE)*$L14),"")</f>
        <v/>
      </c>
    </row>
    <row r="15" spans="2:17" ht="19.5" thickBot="1" x14ac:dyDescent="0.35">
      <c r="B15" s="3" t="s">
        <v>12</v>
      </c>
      <c r="C15" s="7"/>
      <c r="E15" s="12">
        <v>0.7</v>
      </c>
      <c r="F15" s="36" t="str">
        <f t="shared" si="0"/>
        <v/>
      </c>
      <c r="G15" s="36" t="str">
        <f t="shared" si="1"/>
        <v/>
      </c>
      <c r="H15" s="36" t="str">
        <f t="shared" si="2"/>
        <v/>
      </c>
      <c r="I15" s="36" t="str">
        <f t="shared" si="3"/>
        <v/>
      </c>
      <c r="J15" s="36" t="str">
        <f t="shared" si="4"/>
        <v/>
      </c>
      <c r="L15" s="12">
        <v>0.7</v>
      </c>
      <c r="M15" s="13" t="str">
        <f>IFERROR(IF(M$8="","",VLOOKUP(2160,'תזרים לנשוי'!$E$1:$AF$2000,3,FALSE)+VLOOKUP(2160,'תזרים לנשוי'!$E$1:$AF$2000,24,FALSE)*$L15),"")</f>
        <v/>
      </c>
      <c r="N15" s="13" t="str">
        <f>IFERROR(IF(N$8="","",VLOOKUP(2160,'תזרים לנשוי'!$E$1:$AF$2000,4,FALSE)+VLOOKUP(2160,'תזרים לנשוי'!$E$1:$AF$2000,25,FALSE)*$L15),"")</f>
        <v/>
      </c>
      <c r="O15" s="13" t="str">
        <f>IFERROR(IF(O$8="","",VLOOKUP(2160,'תזרים לנשוי'!$E$1:$AF$2000,5,FALSE)+VLOOKUP(2160,'תזרים לנשוי'!$E$1:$AF$2000,26,FALSE)*$L15),"")</f>
        <v/>
      </c>
      <c r="P15" s="13" t="str">
        <f>IFERROR(IF(P$8="","",VLOOKUP(2160,'תזרים לנשוי'!$E$1:$AF$2000,6,FALSE)+VLOOKUP(2160,'תזרים לנשוי'!$E$1:$AF$2000,27,FALSE)*$L15),"")</f>
        <v/>
      </c>
      <c r="Q15" s="13" t="str">
        <f>IFERROR(IF(Q$8="","",VLOOKUP(2160,'תזרים לנשוי'!$E$1:$AF$2000,7,FALSE)+VLOOKUP(2160,'תזרים לנשוי'!$E$1:$AF$2000,28,FALSE)*$L15),"")</f>
        <v/>
      </c>
    </row>
    <row r="16" spans="2:17" ht="19.5" thickBot="1" x14ac:dyDescent="0.35">
      <c r="B16" s="3" t="s">
        <v>13</v>
      </c>
      <c r="C16" s="28"/>
      <c r="E16" s="14">
        <v>0.8</v>
      </c>
      <c r="F16" s="37" t="str">
        <f t="shared" si="0"/>
        <v/>
      </c>
      <c r="G16" s="37" t="str">
        <f t="shared" si="1"/>
        <v/>
      </c>
      <c r="H16" s="37" t="str">
        <f t="shared" si="2"/>
        <v/>
      </c>
      <c r="I16" s="37" t="str">
        <f t="shared" si="3"/>
        <v/>
      </c>
      <c r="J16" s="37" t="str">
        <f t="shared" si="4"/>
        <v/>
      </c>
      <c r="L16" s="14">
        <v>0.8</v>
      </c>
      <c r="M16" s="15" t="str">
        <f>IFERROR(IF(M$8="","",VLOOKUP(2160,'תזרים לנשוי'!$E$1:$AF$2000,3,FALSE)+VLOOKUP(2160,'תזרים לנשוי'!$E$1:$AF$2000,24,FALSE)*$L16),"")</f>
        <v/>
      </c>
      <c r="N16" s="15" t="str">
        <f>IFERROR(IF(N$8="","",VLOOKUP(2160,'תזרים לנשוי'!$E$1:$AF$2000,4,FALSE)+VLOOKUP(2160,'תזרים לנשוי'!$E$1:$AF$2000,25,FALSE)*$L16),"")</f>
        <v/>
      </c>
      <c r="O16" s="15" t="str">
        <f>IFERROR(IF(O$8="","",VLOOKUP(2160,'תזרים לנשוי'!$E$1:$AF$2000,5,FALSE)+VLOOKUP(2160,'תזרים לנשוי'!$E$1:$AF$2000,26,FALSE)*$L16),"")</f>
        <v/>
      </c>
      <c r="P16" s="15" t="str">
        <f>IFERROR(IF(P$8="","",VLOOKUP(2160,'תזרים לנשוי'!$E$1:$AF$2000,6,FALSE)+VLOOKUP(2160,'תזרים לנשוי'!$E$1:$AF$2000,27,FALSE)*$L16),"")</f>
        <v/>
      </c>
      <c r="Q16" s="15" t="str">
        <f>IFERROR(IF(Q$8="","",VLOOKUP(2160,'תזרים לנשוי'!$E$1:$AF$2000,7,FALSE)+VLOOKUP(2160,'תזרים לנשוי'!$E$1:$AF$2000,28,FALSE)*$L16),"")</f>
        <v/>
      </c>
    </row>
    <row r="17" spans="2:17" ht="19.5" thickBot="1" x14ac:dyDescent="0.35">
      <c r="B17" s="4" t="s">
        <v>11</v>
      </c>
      <c r="C17" s="29"/>
      <c r="E17" s="12">
        <v>0.9</v>
      </c>
      <c r="F17" s="36" t="str">
        <f t="shared" si="0"/>
        <v/>
      </c>
      <c r="G17" s="36" t="str">
        <f t="shared" si="1"/>
        <v/>
      </c>
      <c r="H17" s="36" t="str">
        <f t="shared" si="2"/>
        <v/>
      </c>
      <c r="I17" s="36" t="str">
        <f t="shared" si="3"/>
        <v/>
      </c>
      <c r="J17" s="36" t="str">
        <f t="shared" si="4"/>
        <v/>
      </c>
      <c r="L17" s="12">
        <v>0.9</v>
      </c>
      <c r="M17" s="13" t="str">
        <f>IFERROR(IF(M$8="","",VLOOKUP(2160,'תזרים לנשוי'!$E$1:$AF$2000,3,FALSE)+VLOOKUP(2160,'תזרים לנשוי'!$E$1:$AF$2000,24,FALSE)*$L17),"")</f>
        <v/>
      </c>
      <c r="N17" s="13" t="str">
        <f>IFERROR(IF(N$8="","",VLOOKUP(2160,'תזרים לנשוי'!$E$1:$AF$2000,4,FALSE)+VLOOKUP(2160,'תזרים לנשוי'!$E$1:$AF$2000,25,FALSE)*$L17),"")</f>
        <v/>
      </c>
      <c r="O17" s="13" t="str">
        <f>IFERROR(IF(O$8="","",VLOOKUP(2160,'תזרים לנשוי'!$E$1:$AF$2000,5,FALSE)+VLOOKUP(2160,'תזרים לנשוי'!$E$1:$AF$2000,26,FALSE)*$L17),"")</f>
        <v/>
      </c>
      <c r="P17" s="13" t="str">
        <f>IFERROR(IF(P$8="","",VLOOKUP(2160,'תזרים לנשוי'!$E$1:$AF$2000,6,FALSE)+VLOOKUP(2160,'תזרים לנשוי'!$E$1:$AF$2000,27,FALSE)*$L17),"")</f>
        <v/>
      </c>
      <c r="Q17" s="13" t="str">
        <f>IFERROR(IF(Q$8="","",VLOOKUP(2160,'תזרים לנשוי'!$E$1:$AF$2000,7,FALSE)+VLOOKUP(2160,'תזרים לנשוי'!$E$1:$AF$2000,28,FALSE)*$L17),"")</f>
        <v/>
      </c>
    </row>
    <row r="18" spans="2:17" ht="19.5" thickBot="1" x14ac:dyDescent="0.35">
      <c r="E18" s="14">
        <v>1</v>
      </c>
      <c r="F18" s="37" t="str">
        <f t="shared" si="0"/>
        <v/>
      </c>
      <c r="G18" s="37" t="str">
        <f t="shared" si="1"/>
        <v/>
      </c>
      <c r="H18" s="37" t="str">
        <f t="shared" si="2"/>
        <v/>
      </c>
      <c r="I18" s="37" t="str">
        <f t="shared" si="3"/>
        <v/>
      </c>
      <c r="J18" s="37" t="str">
        <f t="shared" si="4"/>
        <v/>
      </c>
      <c r="L18" s="14">
        <v>1</v>
      </c>
      <c r="M18" s="15" t="str">
        <f>IFERROR(IF(M$8="","",VLOOKUP(2160,'תזרים לנשוי'!$E$1:$AF$2000,3,FALSE)+VLOOKUP(2160,'תזרים לנשוי'!$E$1:$AF$2000,24,FALSE)*$L18),"")</f>
        <v/>
      </c>
      <c r="N18" s="15" t="str">
        <f>IFERROR(IF(N$8="","",VLOOKUP(2160,'תזרים לנשוי'!$E$1:$AF$2000,4,FALSE)+VLOOKUP(2160,'תזרים לנשוי'!$E$1:$AF$2000,25,FALSE)*$L18),"")</f>
        <v/>
      </c>
      <c r="O18" s="15" t="str">
        <f>IFERROR(IF(O$8="","",VLOOKUP(2160,'תזרים לנשוי'!$E$1:$AF$2000,5,FALSE)+VLOOKUP(2160,'תזרים לנשוי'!$E$1:$AF$2000,26,FALSE)*$L18),"")</f>
        <v/>
      </c>
      <c r="P18" s="15" t="str">
        <f>IFERROR(IF(P$8="","",VLOOKUP(2160,'תזרים לנשוי'!$E$1:$AF$2000,6,FALSE)+VLOOKUP(2160,'תזרים לנשוי'!$E$1:$AF$2000,27,FALSE)*$L18),"")</f>
        <v/>
      </c>
      <c r="Q18" s="15" t="str">
        <f>IFERROR(IF(Q$8="","",VLOOKUP(2160,'תזרים לנשוי'!$E$1:$AF$2000,7,FALSE)+VLOOKUP(2160,'תזרים לנשוי'!$E$1:$AF$2000,28,FALSE)*$L18),"")</f>
        <v/>
      </c>
    </row>
    <row r="19" spans="2:17" x14ac:dyDescent="0.3">
      <c r="B19" s="2" t="s">
        <v>65</v>
      </c>
      <c r="C19" s="34" t="str">
        <f ca="1">IF(AND(C12=""),"",ROUND(YEAR(NOW())-YEAR(C12)+(MONTH(NOW())-MONTH(C12))/12,2))</f>
        <v/>
      </c>
    </row>
    <row r="20" spans="2:17" ht="19.5" thickBot="1" x14ac:dyDescent="0.35">
      <c r="B20" s="4" t="s">
        <v>66</v>
      </c>
      <c r="C20" s="35" t="str">
        <f>IF(AND(C11="",C12=""),"",ROUND(YEAR(C11)-YEAR(C12)+(MONTH(C11)-MONTH(C12))/12,2))</f>
        <v/>
      </c>
      <c r="E20" s="38" t="s">
        <v>23</v>
      </c>
      <c r="F20" s="39"/>
      <c r="G20" s="39"/>
      <c r="H20" s="39"/>
      <c r="I20" s="39"/>
      <c r="J20" s="40"/>
      <c r="L20" s="38" t="s">
        <v>21</v>
      </c>
      <c r="M20" s="39"/>
      <c r="N20" s="39"/>
      <c r="O20" s="39"/>
      <c r="P20" s="39"/>
      <c r="Q20" s="40"/>
    </row>
    <row r="21" spans="2:17" ht="19.5" thickBot="1" x14ac:dyDescent="0.35"/>
    <row r="22" spans="2:17" x14ac:dyDescent="0.3">
      <c r="E22" s="10" t="s">
        <v>17</v>
      </c>
      <c r="F22" s="41">
        <f>IF(F$8="","",F$8)</f>
        <v>0</v>
      </c>
      <c r="G22" s="41">
        <f t="shared" ref="G22:J22" si="5">IF(G$8="","",G$8)</f>
        <v>60</v>
      </c>
      <c r="H22" s="41">
        <f t="shared" si="5"/>
        <v>120</v>
      </c>
      <c r="I22" s="41">
        <f t="shared" si="5"/>
        <v>180</v>
      </c>
      <c r="J22" s="41">
        <f t="shared" si="5"/>
        <v>240</v>
      </c>
      <c r="L22" s="10" t="s">
        <v>17</v>
      </c>
      <c r="M22" s="41">
        <f>IF(F$8="","",F$8)</f>
        <v>0</v>
      </c>
      <c r="N22" s="41">
        <f t="shared" ref="N22" si="6">IF(G$8="","",G$8)</f>
        <v>60</v>
      </c>
      <c r="O22" s="41">
        <f t="shared" ref="O22" si="7">IF(H$8="","",H$8)</f>
        <v>120</v>
      </c>
      <c r="P22" s="41">
        <f t="shared" ref="P22" si="8">IF(I$8="","",I$8)</f>
        <v>180</v>
      </c>
      <c r="Q22" s="41">
        <f t="shared" ref="Q22" si="9">IF(J$8="","",J$8)</f>
        <v>240</v>
      </c>
    </row>
    <row r="23" spans="2:17" ht="19.5" thickBot="1" x14ac:dyDescent="0.35">
      <c r="E23" s="11" t="s">
        <v>26</v>
      </c>
      <c r="F23" s="42"/>
      <c r="G23" s="42"/>
      <c r="H23" s="42"/>
      <c r="I23" s="42"/>
      <c r="J23" s="42"/>
      <c r="L23" s="11" t="s">
        <v>26</v>
      </c>
      <c r="M23" s="42"/>
      <c r="N23" s="42"/>
      <c r="O23" s="42"/>
      <c r="P23" s="42"/>
      <c r="Q23" s="42"/>
    </row>
    <row r="24" spans="2:17" ht="19.5" thickBot="1" x14ac:dyDescent="0.35">
      <c r="E24" s="14">
        <v>0</v>
      </c>
      <c r="F24" s="37" t="str">
        <f t="shared" ref="F24:F32" si="10">IFERROR(IF(F$8="","",$C$17/M24),"")</f>
        <v/>
      </c>
      <c r="G24" s="37" t="str">
        <f t="shared" ref="G24:G32" si="11">IFERROR(IF(G$8="","",$C$17/N24),"")</f>
        <v/>
      </c>
      <c r="H24" s="37" t="str">
        <f t="shared" ref="H24:H32" si="12">IFERROR(IF(H$8="","",$C$17/O24),"")</f>
        <v/>
      </c>
      <c r="I24" s="37" t="str">
        <f t="shared" ref="I24:I32" si="13">IFERROR(IF(I$8="","",$C$17/P24),"")</f>
        <v/>
      </c>
      <c r="J24" s="37" t="str">
        <f t="shared" ref="J24:J32" si="14">IFERROR(IF(J$8="","",$C$17/Q24),"")</f>
        <v/>
      </c>
      <c r="L24" s="14">
        <v>0</v>
      </c>
      <c r="M24" s="15" t="str">
        <f>IFERROR(IF(M$22="","",M10+1),"")</f>
        <v/>
      </c>
      <c r="N24" s="15" t="str">
        <f t="shared" ref="N24:Q24" si="15">IFERROR(IF(N$22="","",N10+1),"")</f>
        <v/>
      </c>
      <c r="O24" s="15" t="str">
        <f t="shared" si="15"/>
        <v/>
      </c>
      <c r="P24" s="15" t="str">
        <f t="shared" si="15"/>
        <v/>
      </c>
      <c r="Q24" s="15" t="str">
        <f t="shared" si="15"/>
        <v/>
      </c>
    </row>
    <row r="25" spans="2:17" ht="19.5" thickBot="1" x14ac:dyDescent="0.35">
      <c r="E25" s="12">
        <v>0.3</v>
      </c>
      <c r="F25" s="36" t="str">
        <f t="shared" si="10"/>
        <v/>
      </c>
      <c r="G25" s="36" t="str">
        <f t="shared" si="11"/>
        <v/>
      </c>
      <c r="H25" s="36" t="str">
        <f t="shared" si="12"/>
        <v/>
      </c>
      <c r="I25" s="36" t="str">
        <f t="shared" si="13"/>
        <v/>
      </c>
      <c r="J25" s="36" t="str">
        <f t="shared" si="14"/>
        <v/>
      </c>
      <c r="L25" s="12">
        <v>0.3</v>
      </c>
      <c r="M25" s="13" t="str">
        <f t="shared" ref="M25:Q25" si="16">IFERROR(IF(M$22="","",M11+1),"")</f>
        <v/>
      </c>
      <c r="N25" s="13" t="str">
        <f t="shared" si="16"/>
        <v/>
      </c>
      <c r="O25" s="13" t="str">
        <f t="shared" si="16"/>
        <v/>
      </c>
      <c r="P25" s="13" t="str">
        <f t="shared" si="16"/>
        <v/>
      </c>
      <c r="Q25" s="13" t="str">
        <f t="shared" si="16"/>
        <v/>
      </c>
    </row>
    <row r="26" spans="2:17" ht="19.5" thickBot="1" x14ac:dyDescent="0.35">
      <c r="E26" s="14">
        <v>0.4</v>
      </c>
      <c r="F26" s="37" t="str">
        <f t="shared" si="10"/>
        <v/>
      </c>
      <c r="G26" s="37" t="str">
        <f t="shared" si="11"/>
        <v/>
      </c>
      <c r="H26" s="37" t="str">
        <f t="shared" si="12"/>
        <v/>
      </c>
      <c r="I26" s="37" t="str">
        <f t="shared" si="13"/>
        <v/>
      </c>
      <c r="J26" s="37" t="str">
        <f t="shared" si="14"/>
        <v/>
      </c>
      <c r="L26" s="14">
        <v>0.4</v>
      </c>
      <c r="M26" s="15" t="str">
        <f t="shared" ref="M26:Q26" si="17">IFERROR(IF(M$22="","",M12+1),"")</f>
        <v/>
      </c>
      <c r="N26" s="15" t="str">
        <f t="shared" si="17"/>
        <v/>
      </c>
      <c r="O26" s="15" t="str">
        <f t="shared" si="17"/>
        <v/>
      </c>
      <c r="P26" s="15" t="str">
        <f t="shared" si="17"/>
        <v/>
      </c>
      <c r="Q26" s="15" t="str">
        <f t="shared" si="17"/>
        <v/>
      </c>
    </row>
    <row r="27" spans="2:17" ht="19.5" thickBot="1" x14ac:dyDescent="0.35">
      <c r="E27" s="12">
        <v>0.5</v>
      </c>
      <c r="F27" s="36" t="str">
        <f t="shared" si="10"/>
        <v/>
      </c>
      <c r="G27" s="36" t="str">
        <f t="shared" si="11"/>
        <v/>
      </c>
      <c r="H27" s="36" t="str">
        <f t="shared" si="12"/>
        <v/>
      </c>
      <c r="I27" s="36" t="str">
        <f t="shared" si="13"/>
        <v/>
      </c>
      <c r="J27" s="36" t="str">
        <f t="shared" si="14"/>
        <v/>
      </c>
      <c r="L27" s="12">
        <v>0.5</v>
      </c>
      <c r="M27" s="13" t="str">
        <f t="shared" ref="M27:Q27" si="18">IFERROR(IF(M$22="","",M13+1),"")</f>
        <v/>
      </c>
      <c r="N27" s="13" t="str">
        <f t="shared" si="18"/>
        <v/>
      </c>
      <c r="O27" s="13" t="str">
        <f t="shared" si="18"/>
        <v/>
      </c>
      <c r="P27" s="13" t="str">
        <f t="shared" si="18"/>
        <v/>
      </c>
      <c r="Q27" s="13" t="str">
        <f t="shared" si="18"/>
        <v/>
      </c>
    </row>
    <row r="28" spans="2:17" ht="19.5" thickBot="1" x14ac:dyDescent="0.35">
      <c r="E28" s="14">
        <v>0.6</v>
      </c>
      <c r="F28" s="37" t="str">
        <f t="shared" si="10"/>
        <v/>
      </c>
      <c r="G28" s="37" t="str">
        <f t="shared" si="11"/>
        <v/>
      </c>
      <c r="H28" s="37" t="str">
        <f t="shared" si="12"/>
        <v/>
      </c>
      <c r="I28" s="37" t="str">
        <f t="shared" si="13"/>
        <v/>
      </c>
      <c r="J28" s="37" t="str">
        <f t="shared" si="14"/>
        <v/>
      </c>
      <c r="L28" s="14">
        <v>0.6</v>
      </c>
      <c r="M28" s="15" t="str">
        <f t="shared" ref="M28:Q28" si="19">IFERROR(IF(M$22="","",M14+1),"")</f>
        <v/>
      </c>
      <c r="N28" s="15" t="str">
        <f t="shared" si="19"/>
        <v/>
      </c>
      <c r="O28" s="15" t="str">
        <f t="shared" si="19"/>
        <v/>
      </c>
      <c r="P28" s="15" t="str">
        <f t="shared" si="19"/>
        <v/>
      </c>
      <c r="Q28" s="15" t="str">
        <f t="shared" si="19"/>
        <v/>
      </c>
    </row>
    <row r="29" spans="2:17" ht="19.5" thickBot="1" x14ac:dyDescent="0.35">
      <c r="E29" s="12">
        <v>0.7</v>
      </c>
      <c r="F29" s="36" t="str">
        <f t="shared" si="10"/>
        <v/>
      </c>
      <c r="G29" s="36" t="str">
        <f t="shared" si="11"/>
        <v/>
      </c>
      <c r="H29" s="36" t="str">
        <f t="shared" si="12"/>
        <v/>
      </c>
      <c r="I29" s="36" t="str">
        <f t="shared" si="13"/>
        <v/>
      </c>
      <c r="J29" s="36" t="str">
        <f t="shared" si="14"/>
        <v/>
      </c>
      <c r="L29" s="12">
        <v>0.7</v>
      </c>
      <c r="M29" s="13" t="str">
        <f t="shared" ref="M29:Q29" si="20">IFERROR(IF(M$22="","",M15+1),"")</f>
        <v/>
      </c>
      <c r="N29" s="13" t="str">
        <f t="shared" si="20"/>
        <v/>
      </c>
      <c r="O29" s="13" t="str">
        <f t="shared" si="20"/>
        <v/>
      </c>
      <c r="P29" s="13" t="str">
        <f t="shared" si="20"/>
        <v/>
      </c>
      <c r="Q29" s="13" t="str">
        <f t="shared" si="20"/>
        <v/>
      </c>
    </row>
    <row r="30" spans="2:17" ht="19.5" thickBot="1" x14ac:dyDescent="0.35">
      <c r="E30" s="14">
        <v>0.8</v>
      </c>
      <c r="F30" s="37" t="str">
        <f t="shared" si="10"/>
        <v/>
      </c>
      <c r="G30" s="37" t="str">
        <f t="shared" si="11"/>
        <v/>
      </c>
      <c r="H30" s="37" t="str">
        <f t="shared" si="12"/>
        <v/>
      </c>
      <c r="I30" s="37" t="str">
        <f t="shared" si="13"/>
        <v/>
      </c>
      <c r="J30" s="37" t="str">
        <f t="shared" si="14"/>
        <v/>
      </c>
      <c r="L30" s="14">
        <v>0.8</v>
      </c>
      <c r="M30" s="15" t="str">
        <f t="shared" ref="M30:Q30" si="21">IFERROR(IF(M$22="","",M16+1),"")</f>
        <v/>
      </c>
      <c r="N30" s="15" t="str">
        <f t="shared" si="21"/>
        <v/>
      </c>
      <c r="O30" s="15" t="str">
        <f t="shared" si="21"/>
        <v/>
      </c>
      <c r="P30" s="15" t="str">
        <f t="shared" si="21"/>
        <v/>
      </c>
      <c r="Q30" s="15" t="str">
        <f t="shared" si="21"/>
        <v/>
      </c>
    </row>
    <row r="31" spans="2:17" ht="19.5" thickBot="1" x14ac:dyDescent="0.35">
      <c r="E31" s="12">
        <v>0.9</v>
      </c>
      <c r="F31" s="36" t="str">
        <f t="shared" si="10"/>
        <v/>
      </c>
      <c r="G31" s="36" t="str">
        <f t="shared" si="11"/>
        <v/>
      </c>
      <c r="H31" s="36" t="str">
        <f t="shared" si="12"/>
        <v/>
      </c>
      <c r="I31" s="36" t="str">
        <f t="shared" si="13"/>
        <v/>
      </c>
      <c r="J31" s="36" t="str">
        <f t="shared" si="14"/>
        <v/>
      </c>
      <c r="L31" s="12">
        <v>0.9</v>
      </c>
      <c r="M31" s="13" t="str">
        <f t="shared" ref="M31:Q31" si="22">IFERROR(IF(M$22="","",M17+1),"")</f>
        <v/>
      </c>
      <c r="N31" s="13" t="str">
        <f t="shared" si="22"/>
        <v/>
      </c>
      <c r="O31" s="13" t="str">
        <f t="shared" si="22"/>
        <v/>
      </c>
      <c r="P31" s="13" t="str">
        <f t="shared" si="22"/>
        <v/>
      </c>
      <c r="Q31" s="13" t="str">
        <f t="shared" si="22"/>
        <v/>
      </c>
    </row>
    <row r="32" spans="2:17" ht="19.5" thickBot="1" x14ac:dyDescent="0.35">
      <c r="E32" s="14">
        <v>1</v>
      </c>
      <c r="F32" s="37" t="str">
        <f t="shared" si="10"/>
        <v/>
      </c>
      <c r="G32" s="37" t="str">
        <f t="shared" si="11"/>
        <v/>
      </c>
      <c r="H32" s="37" t="str">
        <f t="shared" si="12"/>
        <v/>
      </c>
      <c r="I32" s="37" t="str">
        <f t="shared" si="13"/>
        <v/>
      </c>
      <c r="J32" s="37" t="str">
        <f t="shared" si="14"/>
        <v/>
      </c>
      <c r="L32" s="14">
        <v>1</v>
      </c>
      <c r="M32" s="15" t="str">
        <f t="shared" ref="M32:Q32" si="23">IFERROR(IF(M$22="","",M18+1),"")</f>
        <v/>
      </c>
      <c r="N32" s="15" t="str">
        <f t="shared" si="23"/>
        <v/>
      </c>
      <c r="O32" s="15" t="str">
        <f t="shared" si="23"/>
        <v/>
      </c>
      <c r="P32" s="15" t="str">
        <f t="shared" si="23"/>
        <v/>
      </c>
      <c r="Q32" s="15" t="str">
        <f t="shared" si="23"/>
        <v/>
      </c>
    </row>
    <row r="34" spans="5:17" x14ac:dyDescent="0.3">
      <c r="E34" s="38" t="s">
        <v>24</v>
      </c>
      <c r="F34" s="39"/>
      <c r="G34" s="39"/>
      <c r="H34" s="39"/>
      <c r="I34" s="39"/>
      <c r="J34" s="40"/>
      <c r="L34" s="38" t="s">
        <v>20</v>
      </c>
      <c r="M34" s="39"/>
      <c r="N34" s="39"/>
      <c r="O34" s="39"/>
      <c r="P34" s="39"/>
      <c r="Q34" s="40"/>
    </row>
    <row r="35" spans="5:17" ht="19.5" thickBot="1" x14ac:dyDescent="0.35"/>
    <row r="36" spans="5:17" x14ac:dyDescent="0.3">
      <c r="E36" s="10" t="s">
        <v>17</v>
      </c>
      <c r="F36" s="41">
        <f>IF(F$8="","",F$8)</f>
        <v>0</v>
      </c>
      <c r="G36" s="41">
        <f t="shared" ref="G36:J36" si="24">IF(G$8="","",G$8)</f>
        <v>60</v>
      </c>
      <c r="H36" s="41">
        <f t="shared" si="24"/>
        <v>120</v>
      </c>
      <c r="I36" s="41">
        <f t="shared" si="24"/>
        <v>180</v>
      </c>
      <c r="J36" s="41">
        <f t="shared" si="24"/>
        <v>240</v>
      </c>
      <c r="L36" s="10" t="s">
        <v>17</v>
      </c>
      <c r="M36" s="41">
        <f>IF(F$8="","",F$8)</f>
        <v>0</v>
      </c>
      <c r="N36" s="41">
        <f t="shared" ref="N36" si="25">IF(G$8="","",G$8)</f>
        <v>60</v>
      </c>
      <c r="O36" s="41">
        <f t="shared" ref="O36" si="26">IF(H$8="","",H$8)</f>
        <v>120</v>
      </c>
      <c r="P36" s="41">
        <f t="shared" ref="P36" si="27">IF(I$8="","",I$8)</f>
        <v>180</v>
      </c>
      <c r="Q36" s="41">
        <f t="shared" ref="Q36" si="28">IF(J$8="","",J$8)</f>
        <v>240</v>
      </c>
    </row>
    <row r="37" spans="5:17" ht="19.5" thickBot="1" x14ac:dyDescent="0.35">
      <c r="E37" s="11" t="s">
        <v>26</v>
      </c>
      <c r="F37" s="42"/>
      <c r="G37" s="42"/>
      <c r="H37" s="42"/>
      <c r="I37" s="42"/>
      <c r="J37" s="42"/>
      <c r="L37" s="11" t="s">
        <v>26</v>
      </c>
      <c r="M37" s="42"/>
      <c r="N37" s="42"/>
      <c r="O37" s="42"/>
      <c r="P37" s="42"/>
      <c r="Q37" s="42"/>
    </row>
    <row r="38" spans="5:17" ht="19.5" thickBot="1" x14ac:dyDescent="0.35">
      <c r="E38" s="14">
        <v>0</v>
      </c>
      <c r="F38" s="37" t="str">
        <f t="shared" ref="F38:F46" si="29">IFERROR(IF(F$8="","",$C$17/M38),"")</f>
        <v/>
      </c>
      <c r="G38" s="37" t="str">
        <f t="shared" ref="G38:G46" si="30">IFERROR(IF(G$8="","",$C$17/N38),"")</f>
        <v/>
      </c>
      <c r="H38" s="37" t="str">
        <f t="shared" ref="H38:H46" si="31">IFERROR(IF(H$8="","",$C$17/O38),"")</f>
        <v/>
      </c>
      <c r="I38" s="37" t="str">
        <f t="shared" ref="I38:I46" si="32">IFERROR(IF(I$8="","",$C$17/P38),"")</f>
        <v/>
      </c>
      <c r="J38" s="37" t="str">
        <f t="shared" ref="J38:J46" si="33">IFERROR(IF(J$8="","",$C$17/Q38),"")</f>
        <v/>
      </c>
      <c r="L38" s="14">
        <v>0</v>
      </c>
      <c r="M38" s="15" t="str">
        <f>IFERROR(IF(M$22="","",M24+1),"")</f>
        <v/>
      </c>
      <c r="N38" s="15" t="str">
        <f t="shared" ref="N38:Q38" si="34">IFERROR(IF(N$22="","",N24+1),"")</f>
        <v/>
      </c>
      <c r="O38" s="15" t="str">
        <f t="shared" si="34"/>
        <v/>
      </c>
      <c r="P38" s="15" t="str">
        <f t="shared" si="34"/>
        <v/>
      </c>
      <c r="Q38" s="15" t="str">
        <f t="shared" si="34"/>
        <v/>
      </c>
    </row>
    <row r="39" spans="5:17" ht="19.5" thickBot="1" x14ac:dyDescent="0.35">
      <c r="E39" s="12">
        <v>0.3</v>
      </c>
      <c r="F39" s="36" t="str">
        <f t="shared" si="29"/>
        <v/>
      </c>
      <c r="G39" s="36" t="str">
        <f t="shared" si="30"/>
        <v/>
      </c>
      <c r="H39" s="36" t="str">
        <f t="shared" si="31"/>
        <v/>
      </c>
      <c r="I39" s="36" t="str">
        <f t="shared" si="32"/>
        <v/>
      </c>
      <c r="J39" s="36" t="str">
        <f t="shared" si="33"/>
        <v/>
      </c>
      <c r="L39" s="12">
        <v>0.3</v>
      </c>
      <c r="M39" s="13" t="str">
        <f t="shared" ref="M39:Q39" si="35">IFERROR(IF(M$22="","",M25+1),"")</f>
        <v/>
      </c>
      <c r="N39" s="13" t="str">
        <f t="shared" si="35"/>
        <v/>
      </c>
      <c r="O39" s="13" t="str">
        <f t="shared" si="35"/>
        <v/>
      </c>
      <c r="P39" s="13" t="str">
        <f t="shared" si="35"/>
        <v/>
      </c>
      <c r="Q39" s="13" t="str">
        <f t="shared" si="35"/>
        <v/>
      </c>
    </row>
    <row r="40" spans="5:17" ht="19.5" thickBot="1" x14ac:dyDescent="0.35">
      <c r="E40" s="14">
        <v>0.4</v>
      </c>
      <c r="F40" s="37" t="str">
        <f t="shared" si="29"/>
        <v/>
      </c>
      <c r="G40" s="37" t="str">
        <f t="shared" si="30"/>
        <v/>
      </c>
      <c r="H40" s="37" t="str">
        <f t="shared" si="31"/>
        <v/>
      </c>
      <c r="I40" s="37" t="str">
        <f t="shared" si="32"/>
        <v/>
      </c>
      <c r="J40" s="37" t="str">
        <f t="shared" si="33"/>
        <v/>
      </c>
      <c r="L40" s="14">
        <v>0.4</v>
      </c>
      <c r="M40" s="15" t="str">
        <f t="shared" ref="M40:Q40" si="36">IFERROR(IF(M$22="","",M26+1),"")</f>
        <v/>
      </c>
      <c r="N40" s="15" t="str">
        <f t="shared" si="36"/>
        <v/>
      </c>
      <c r="O40" s="15" t="str">
        <f t="shared" si="36"/>
        <v/>
      </c>
      <c r="P40" s="15" t="str">
        <f t="shared" si="36"/>
        <v/>
      </c>
      <c r="Q40" s="15" t="str">
        <f t="shared" si="36"/>
        <v/>
      </c>
    </row>
    <row r="41" spans="5:17" ht="19.5" thickBot="1" x14ac:dyDescent="0.35">
      <c r="E41" s="12">
        <v>0.5</v>
      </c>
      <c r="F41" s="36" t="str">
        <f t="shared" si="29"/>
        <v/>
      </c>
      <c r="G41" s="36" t="str">
        <f t="shared" si="30"/>
        <v/>
      </c>
      <c r="H41" s="36" t="str">
        <f t="shared" si="31"/>
        <v/>
      </c>
      <c r="I41" s="36" t="str">
        <f t="shared" si="32"/>
        <v/>
      </c>
      <c r="J41" s="36" t="str">
        <f t="shared" si="33"/>
        <v/>
      </c>
      <c r="L41" s="12">
        <v>0.5</v>
      </c>
      <c r="M41" s="13" t="str">
        <f t="shared" ref="M41:Q41" si="37">IFERROR(IF(M$22="","",M27+1),"")</f>
        <v/>
      </c>
      <c r="N41" s="13" t="str">
        <f t="shared" si="37"/>
        <v/>
      </c>
      <c r="O41" s="13" t="str">
        <f t="shared" si="37"/>
        <v/>
      </c>
      <c r="P41" s="13" t="str">
        <f t="shared" si="37"/>
        <v/>
      </c>
      <c r="Q41" s="13" t="str">
        <f t="shared" si="37"/>
        <v/>
      </c>
    </row>
    <row r="42" spans="5:17" ht="19.5" thickBot="1" x14ac:dyDescent="0.35">
      <c r="E42" s="14">
        <v>0.6</v>
      </c>
      <c r="F42" s="37" t="str">
        <f t="shared" si="29"/>
        <v/>
      </c>
      <c r="G42" s="37" t="str">
        <f t="shared" si="30"/>
        <v/>
      </c>
      <c r="H42" s="37" t="str">
        <f t="shared" si="31"/>
        <v/>
      </c>
      <c r="I42" s="37" t="str">
        <f t="shared" si="32"/>
        <v/>
      </c>
      <c r="J42" s="37" t="str">
        <f t="shared" si="33"/>
        <v/>
      </c>
      <c r="L42" s="14">
        <v>0.6</v>
      </c>
      <c r="M42" s="15" t="str">
        <f t="shared" ref="M42:Q42" si="38">IFERROR(IF(M$22="","",M28+1),"")</f>
        <v/>
      </c>
      <c r="N42" s="15" t="str">
        <f t="shared" si="38"/>
        <v/>
      </c>
      <c r="O42" s="15" t="str">
        <f t="shared" si="38"/>
        <v/>
      </c>
      <c r="P42" s="15" t="str">
        <f t="shared" si="38"/>
        <v/>
      </c>
      <c r="Q42" s="15" t="str">
        <f t="shared" si="38"/>
        <v/>
      </c>
    </row>
    <row r="43" spans="5:17" ht="19.5" thickBot="1" x14ac:dyDescent="0.35">
      <c r="E43" s="12">
        <v>0.7</v>
      </c>
      <c r="F43" s="36" t="str">
        <f t="shared" si="29"/>
        <v/>
      </c>
      <c r="G43" s="36" t="str">
        <f t="shared" si="30"/>
        <v/>
      </c>
      <c r="H43" s="36" t="str">
        <f t="shared" si="31"/>
        <v/>
      </c>
      <c r="I43" s="36" t="str">
        <f t="shared" si="32"/>
        <v/>
      </c>
      <c r="J43" s="36" t="str">
        <f t="shared" si="33"/>
        <v/>
      </c>
      <c r="L43" s="12">
        <v>0.7</v>
      </c>
      <c r="M43" s="13" t="str">
        <f t="shared" ref="M43:Q43" si="39">IFERROR(IF(M$22="","",M29+1),"")</f>
        <v/>
      </c>
      <c r="N43" s="13" t="str">
        <f t="shared" si="39"/>
        <v/>
      </c>
      <c r="O43" s="13" t="str">
        <f t="shared" si="39"/>
        <v/>
      </c>
      <c r="P43" s="13" t="str">
        <f t="shared" si="39"/>
        <v/>
      </c>
      <c r="Q43" s="13" t="str">
        <f t="shared" si="39"/>
        <v/>
      </c>
    </row>
    <row r="44" spans="5:17" ht="19.5" thickBot="1" x14ac:dyDescent="0.35">
      <c r="E44" s="14">
        <v>0.8</v>
      </c>
      <c r="F44" s="37" t="str">
        <f t="shared" si="29"/>
        <v/>
      </c>
      <c r="G44" s="37" t="str">
        <f t="shared" si="30"/>
        <v/>
      </c>
      <c r="H44" s="37" t="str">
        <f t="shared" si="31"/>
        <v/>
      </c>
      <c r="I44" s="37" t="str">
        <f t="shared" si="32"/>
        <v/>
      </c>
      <c r="J44" s="37" t="str">
        <f t="shared" si="33"/>
        <v/>
      </c>
      <c r="L44" s="14">
        <v>0.8</v>
      </c>
      <c r="M44" s="15" t="str">
        <f t="shared" ref="M44:Q44" si="40">IFERROR(IF(M$22="","",M30+1),"")</f>
        <v/>
      </c>
      <c r="N44" s="15" t="str">
        <f t="shared" si="40"/>
        <v/>
      </c>
      <c r="O44" s="15" t="str">
        <f t="shared" si="40"/>
        <v/>
      </c>
      <c r="P44" s="15" t="str">
        <f t="shared" si="40"/>
        <v/>
      </c>
      <c r="Q44" s="15" t="str">
        <f t="shared" si="40"/>
        <v/>
      </c>
    </row>
    <row r="45" spans="5:17" ht="19.5" thickBot="1" x14ac:dyDescent="0.35">
      <c r="E45" s="12">
        <v>0.9</v>
      </c>
      <c r="F45" s="36" t="str">
        <f t="shared" si="29"/>
        <v/>
      </c>
      <c r="G45" s="36" t="str">
        <f t="shared" si="30"/>
        <v/>
      </c>
      <c r="H45" s="36" t="str">
        <f t="shared" si="31"/>
        <v/>
      </c>
      <c r="I45" s="36" t="str">
        <f t="shared" si="32"/>
        <v/>
      </c>
      <c r="J45" s="36" t="str">
        <f t="shared" si="33"/>
        <v/>
      </c>
      <c r="L45" s="12">
        <v>0.9</v>
      </c>
      <c r="M45" s="13" t="str">
        <f t="shared" ref="M45:Q45" si="41">IFERROR(IF(M$22="","",M31+1),"")</f>
        <v/>
      </c>
      <c r="N45" s="13" t="str">
        <f t="shared" si="41"/>
        <v/>
      </c>
      <c r="O45" s="13" t="str">
        <f t="shared" si="41"/>
        <v/>
      </c>
      <c r="P45" s="13" t="str">
        <f t="shared" si="41"/>
        <v/>
      </c>
      <c r="Q45" s="13" t="str">
        <f t="shared" si="41"/>
        <v/>
      </c>
    </row>
    <row r="46" spans="5:17" ht="19.5" thickBot="1" x14ac:dyDescent="0.35">
      <c r="E46" s="14">
        <v>1</v>
      </c>
      <c r="F46" s="37" t="str">
        <f t="shared" si="29"/>
        <v/>
      </c>
      <c r="G46" s="37" t="str">
        <f t="shared" si="30"/>
        <v/>
      </c>
      <c r="H46" s="37" t="str">
        <f t="shared" si="31"/>
        <v/>
      </c>
      <c r="I46" s="37" t="str">
        <f t="shared" si="32"/>
        <v/>
      </c>
      <c r="J46" s="37" t="str">
        <f t="shared" si="33"/>
        <v/>
      </c>
      <c r="L46" s="14">
        <v>1</v>
      </c>
      <c r="M46" s="15" t="str">
        <f t="shared" ref="M46:Q46" si="42">IFERROR(IF(M$22="","",M32+1),"")</f>
        <v/>
      </c>
      <c r="N46" s="15" t="str">
        <f t="shared" si="42"/>
        <v/>
      </c>
      <c r="O46" s="15" t="str">
        <f t="shared" si="42"/>
        <v/>
      </c>
      <c r="P46" s="15" t="str">
        <f t="shared" si="42"/>
        <v/>
      </c>
      <c r="Q46" s="15" t="str">
        <f t="shared" si="42"/>
        <v/>
      </c>
    </row>
    <row r="48" spans="5:17" x14ac:dyDescent="0.3">
      <c r="E48" s="38" t="s">
        <v>25</v>
      </c>
      <c r="F48" s="39"/>
      <c r="G48" s="39"/>
      <c r="H48" s="39"/>
      <c r="I48" s="39"/>
      <c r="J48" s="40"/>
      <c r="L48" s="38" t="s">
        <v>19</v>
      </c>
      <c r="M48" s="39"/>
      <c r="N48" s="39"/>
      <c r="O48" s="39"/>
      <c r="P48" s="39"/>
      <c r="Q48" s="40"/>
    </row>
    <row r="49" spans="5:17" ht="19.5" thickBot="1" x14ac:dyDescent="0.35"/>
    <row r="50" spans="5:17" x14ac:dyDescent="0.3">
      <c r="E50" s="10" t="s">
        <v>17</v>
      </c>
      <c r="F50" s="41">
        <f>IF(F$8="","",F$8)</f>
        <v>0</v>
      </c>
      <c r="G50" s="41">
        <f t="shared" ref="G50:J50" si="43">IF(G$8="","",G$8)</f>
        <v>60</v>
      </c>
      <c r="H50" s="41">
        <f t="shared" si="43"/>
        <v>120</v>
      </c>
      <c r="I50" s="41">
        <f t="shared" si="43"/>
        <v>180</v>
      </c>
      <c r="J50" s="41">
        <f t="shared" si="43"/>
        <v>240</v>
      </c>
      <c r="L50" s="10" t="s">
        <v>17</v>
      </c>
      <c r="M50" s="41">
        <f>IF(F$8="","",F$8)</f>
        <v>0</v>
      </c>
      <c r="N50" s="41">
        <f t="shared" ref="N50" si="44">IF(G$8="","",G$8)</f>
        <v>60</v>
      </c>
      <c r="O50" s="41">
        <f t="shared" ref="O50" si="45">IF(H$8="","",H$8)</f>
        <v>120</v>
      </c>
      <c r="P50" s="41">
        <f t="shared" ref="P50" si="46">IF(I$8="","",I$8)</f>
        <v>180</v>
      </c>
      <c r="Q50" s="41">
        <f t="shared" ref="Q50" si="47">IF(J$8="","",J$8)</f>
        <v>240</v>
      </c>
    </row>
    <row r="51" spans="5:17" ht="19.5" thickBot="1" x14ac:dyDescent="0.35">
      <c r="E51" s="11" t="s">
        <v>26</v>
      </c>
      <c r="F51" s="42"/>
      <c r="G51" s="42"/>
      <c r="H51" s="42"/>
      <c r="I51" s="42"/>
      <c r="J51" s="42"/>
      <c r="L51" s="11" t="s">
        <v>26</v>
      </c>
      <c r="M51" s="42"/>
      <c r="N51" s="42"/>
      <c r="O51" s="42"/>
      <c r="P51" s="42"/>
      <c r="Q51" s="42"/>
    </row>
    <row r="52" spans="5:17" ht="19.5" thickBot="1" x14ac:dyDescent="0.35">
      <c r="E52" s="14">
        <v>0</v>
      </c>
      <c r="F52" s="37" t="str">
        <f t="shared" ref="F52:F60" si="48">IFERROR(IF(F$8="","",$C$17/M52),"")</f>
        <v/>
      </c>
      <c r="G52" s="37" t="str">
        <f t="shared" ref="G52:G60" si="49">IFERROR(IF(G$8="","",$C$17/N52),"")</f>
        <v/>
      </c>
      <c r="H52" s="37" t="str">
        <f t="shared" ref="H52:H60" si="50">IFERROR(IF(H$8="","",$C$17/O52),"")</f>
        <v/>
      </c>
      <c r="I52" s="37" t="str">
        <f t="shared" ref="I52:I60" si="51">IFERROR(IF(I$8="","",$C$17/P52),"")</f>
        <v/>
      </c>
      <c r="J52" s="37" t="str">
        <f t="shared" ref="J52:J60" si="52">IFERROR(IF(J$8="","",$C$17/Q52),"")</f>
        <v/>
      </c>
      <c r="L52" s="14">
        <v>0</v>
      </c>
      <c r="M52" s="15" t="str">
        <f>IFERROR(IF(M$22="","",M38+1),"")</f>
        <v/>
      </c>
      <c r="N52" s="15" t="str">
        <f t="shared" ref="N52:Q52" si="53">IFERROR(IF(N$22="","",N38+1),"")</f>
        <v/>
      </c>
      <c r="O52" s="15" t="str">
        <f t="shared" si="53"/>
        <v/>
      </c>
      <c r="P52" s="15" t="str">
        <f t="shared" si="53"/>
        <v/>
      </c>
      <c r="Q52" s="15" t="str">
        <f t="shared" si="53"/>
        <v/>
      </c>
    </row>
    <row r="53" spans="5:17" ht="19.5" thickBot="1" x14ac:dyDescent="0.35">
      <c r="E53" s="12">
        <v>0.3</v>
      </c>
      <c r="F53" s="36" t="str">
        <f t="shared" si="48"/>
        <v/>
      </c>
      <c r="G53" s="36" t="str">
        <f t="shared" si="49"/>
        <v/>
      </c>
      <c r="H53" s="36" t="str">
        <f t="shared" si="50"/>
        <v/>
      </c>
      <c r="I53" s="36" t="str">
        <f t="shared" si="51"/>
        <v/>
      </c>
      <c r="J53" s="36" t="str">
        <f t="shared" si="52"/>
        <v/>
      </c>
      <c r="L53" s="12">
        <v>0.3</v>
      </c>
      <c r="M53" s="13" t="str">
        <f t="shared" ref="M53:Q53" si="54">IFERROR(IF(M$22="","",M39+1),"")</f>
        <v/>
      </c>
      <c r="N53" s="13" t="str">
        <f t="shared" si="54"/>
        <v/>
      </c>
      <c r="O53" s="13" t="str">
        <f t="shared" si="54"/>
        <v/>
      </c>
      <c r="P53" s="13" t="str">
        <f t="shared" si="54"/>
        <v/>
      </c>
      <c r="Q53" s="13" t="str">
        <f t="shared" si="54"/>
        <v/>
      </c>
    </row>
    <row r="54" spans="5:17" ht="19.5" thickBot="1" x14ac:dyDescent="0.35">
      <c r="E54" s="14">
        <v>0.4</v>
      </c>
      <c r="F54" s="37" t="str">
        <f t="shared" si="48"/>
        <v/>
      </c>
      <c r="G54" s="37" t="str">
        <f t="shared" si="49"/>
        <v/>
      </c>
      <c r="H54" s="37" t="str">
        <f t="shared" si="50"/>
        <v/>
      </c>
      <c r="I54" s="37" t="str">
        <f t="shared" si="51"/>
        <v/>
      </c>
      <c r="J54" s="37" t="str">
        <f t="shared" si="52"/>
        <v/>
      </c>
      <c r="L54" s="14">
        <v>0.4</v>
      </c>
      <c r="M54" s="15" t="str">
        <f t="shared" ref="M54:Q54" si="55">IFERROR(IF(M$22="","",M40+1),"")</f>
        <v/>
      </c>
      <c r="N54" s="15" t="str">
        <f t="shared" si="55"/>
        <v/>
      </c>
      <c r="O54" s="15" t="str">
        <f t="shared" si="55"/>
        <v/>
      </c>
      <c r="P54" s="15" t="str">
        <f t="shared" si="55"/>
        <v/>
      </c>
      <c r="Q54" s="15" t="str">
        <f t="shared" si="55"/>
        <v/>
      </c>
    </row>
    <row r="55" spans="5:17" ht="19.5" thickBot="1" x14ac:dyDescent="0.35">
      <c r="E55" s="12">
        <v>0.5</v>
      </c>
      <c r="F55" s="36" t="str">
        <f t="shared" si="48"/>
        <v/>
      </c>
      <c r="G55" s="36" t="str">
        <f t="shared" si="49"/>
        <v/>
      </c>
      <c r="H55" s="36" t="str">
        <f t="shared" si="50"/>
        <v/>
      </c>
      <c r="I55" s="36" t="str">
        <f t="shared" si="51"/>
        <v/>
      </c>
      <c r="J55" s="36" t="str">
        <f t="shared" si="52"/>
        <v/>
      </c>
      <c r="L55" s="12">
        <v>0.5</v>
      </c>
      <c r="M55" s="13" t="str">
        <f t="shared" ref="M55:Q55" si="56">IFERROR(IF(M$22="","",M41+1),"")</f>
        <v/>
      </c>
      <c r="N55" s="13" t="str">
        <f t="shared" si="56"/>
        <v/>
      </c>
      <c r="O55" s="13" t="str">
        <f t="shared" si="56"/>
        <v/>
      </c>
      <c r="P55" s="13" t="str">
        <f t="shared" si="56"/>
        <v/>
      </c>
      <c r="Q55" s="13" t="str">
        <f t="shared" si="56"/>
        <v/>
      </c>
    </row>
    <row r="56" spans="5:17" ht="19.5" thickBot="1" x14ac:dyDescent="0.35">
      <c r="E56" s="14">
        <v>0.6</v>
      </c>
      <c r="F56" s="37" t="str">
        <f t="shared" si="48"/>
        <v/>
      </c>
      <c r="G56" s="37" t="str">
        <f t="shared" si="49"/>
        <v/>
      </c>
      <c r="H56" s="37" t="str">
        <f t="shared" si="50"/>
        <v/>
      </c>
      <c r="I56" s="37" t="str">
        <f t="shared" si="51"/>
        <v/>
      </c>
      <c r="J56" s="37" t="str">
        <f t="shared" si="52"/>
        <v/>
      </c>
      <c r="L56" s="14">
        <v>0.6</v>
      </c>
      <c r="M56" s="15" t="str">
        <f t="shared" ref="M56:Q56" si="57">IFERROR(IF(M$22="","",M42+1),"")</f>
        <v/>
      </c>
      <c r="N56" s="15" t="str">
        <f t="shared" si="57"/>
        <v/>
      </c>
      <c r="O56" s="15" t="str">
        <f t="shared" si="57"/>
        <v/>
      </c>
      <c r="P56" s="15" t="str">
        <f t="shared" si="57"/>
        <v/>
      </c>
      <c r="Q56" s="15" t="str">
        <f t="shared" si="57"/>
        <v/>
      </c>
    </row>
    <row r="57" spans="5:17" ht="19.5" thickBot="1" x14ac:dyDescent="0.35">
      <c r="E57" s="12">
        <v>0.7</v>
      </c>
      <c r="F57" s="36" t="str">
        <f t="shared" si="48"/>
        <v/>
      </c>
      <c r="G57" s="36" t="str">
        <f t="shared" si="49"/>
        <v/>
      </c>
      <c r="H57" s="36" t="str">
        <f t="shared" si="50"/>
        <v/>
      </c>
      <c r="I57" s="36" t="str">
        <f t="shared" si="51"/>
        <v/>
      </c>
      <c r="J57" s="36" t="str">
        <f t="shared" si="52"/>
        <v/>
      </c>
      <c r="L57" s="12">
        <v>0.7</v>
      </c>
      <c r="M57" s="13" t="str">
        <f t="shared" ref="M57:Q57" si="58">IFERROR(IF(M$22="","",M43+1),"")</f>
        <v/>
      </c>
      <c r="N57" s="13" t="str">
        <f t="shared" si="58"/>
        <v/>
      </c>
      <c r="O57" s="13" t="str">
        <f t="shared" si="58"/>
        <v/>
      </c>
      <c r="P57" s="13" t="str">
        <f t="shared" si="58"/>
        <v/>
      </c>
      <c r="Q57" s="13" t="str">
        <f t="shared" si="58"/>
        <v/>
      </c>
    </row>
    <row r="58" spans="5:17" ht="19.5" thickBot="1" x14ac:dyDescent="0.35">
      <c r="E58" s="14">
        <v>0.8</v>
      </c>
      <c r="F58" s="37" t="str">
        <f t="shared" si="48"/>
        <v/>
      </c>
      <c r="G58" s="37" t="str">
        <f t="shared" si="49"/>
        <v/>
      </c>
      <c r="H58" s="37" t="str">
        <f t="shared" si="50"/>
        <v/>
      </c>
      <c r="I58" s="37" t="str">
        <f t="shared" si="51"/>
        <v/>
      </c>
      <c r="J58" s="37" t="str">
        <f t="shared" si="52"/>
        <v/>
      </c>
      <c r="L58" s="14">
        <v>0.8</v>
      </c>
      <c r="M58" s="15" t="str">
        <f t="shared" ref="M58:Q58" si="59">IFERROR(IF(M$22="","",M44+1),"")</f>
        <v/>
      </c>
      <c r="N58" s="15" t="str">
        <f t="shared" si="59"/>
        <v/>
      </c>
      <c r="O58" s="15" t="str">
        <f t="shared" si="59"/>
        <v/>
      </c>
      <c r="P58" s="15" t="str">
        <f t="shared" si="59"/>
        <v/>
      </c>
      <c r="Q58" s="15" t="str">
        <f t="shared" si="59"/>
        <v/>
      </c>
    </row>
    <row r="59" spans="5:17" ht="19.5" thickBot="1" x14ac:dyDescent="0.35">
      <c r="E59" s="12">
        <v>0.9</v>
      </c>
      <c r="F59" s="36" t="str">
        <f t="shared" si="48"/>
        <v/>
      </c>
      <c r="G59" s="36" t="str">
        <f t="shared" si="49"/>
        <v/>
      </c>
      <c r="H59" s="36" t="str">
        <f t="shared" si="50"/>
        <v/>
      </c>
      <c r="I59" s="36" t="str">
        <f t="shared" si="51"/>
        <v/>
      </c>
      <c r="J59" s="36" t="str">
        <f t="shared" si="52"/>
        <v/>
      </c>
      <c r="L59" s="12">
        <v>0.9</v>
      </c>
      <c r="M59" s="13" t="str">
        <f t="shared" ref="M59:Q59" si="60">IFERROR(IF(M$22="","",M45+1),"")</f>
        <v/>
      </c>
      <c r="N59" s="13" t="str">
        <f t="shared" si="60"/>
        <v/>
      </c>
      <c r="O59" s="13" t="str">
        <f t="shared" si="60"/>
        <v/>
      </c>
      <c r="P59" s="13" t="str">
        <f t="shared" si="60"/>
        <v/>
      </c>
      <c r="Q59" s="13" t="str">
        <f t="shared" si="60"/>
        <v/>
      </c>
    </row>
    <row r="60" spans="5:17" ht="19.5" thickBot="1" x14ac:dyDescent="0.35">
      <c r="E60" s="14">
        <v>1</v>
      </c>
      <c r="F60" s="37" t="str">
        <f t="shared" si="48"/>
        <v/>
      </c>
      <c r="G60" s="37" t="str">
        <f t="shared" si="49"/>
        <v/>
      </c>
      <c r="H60" s="37" t="str">
        <f t="shared" si="50"/>
        <v/>
      </c>
      <c r="I60" s="37" t="str">
        <f t="shared" si="51"/>
        <v/>
      </c>
      <c r="J60" s="37" t="str">
        <f t="shared" si="52"/>
        <v/>
      </c>
      <c r="L60" s="14">
        <v>1</v>
      </c>
      <c r="M60" s="15" t="str">
        <f t="shared" ref="M60:Q60" si="61">IFERROR(IF(M$22="","",M46+1),"")</f>
        <v/>
      </c>
      <c r="N60" s="15" t="str">
        <f t="shared" si="61"/>
        <v/>
      </c>
      <c r="O60" s="15" t="str">
        <f t="shared" si="61"/>
        <v/>
      </c>
      <c r="P60" s="15" t="str">
        <f t="shared" si="61"/>
        <v/>
      </c>
      <c r="Q60" s="15" t="str">
        <f t="shared" si="61"/>
        <v/>
      </c>
    </row>
  </sheetData>
  <sheetProtection password="E8F1" sheet="1" objects="1" scenarios="1"/>
  <mergeCells count="49">
    <mergeCell ref="B6:C6"/>
    <mergeCell ref="E6:J6"/>
    <mergeCell ref="L6:Q6"/>
    <mergeCell ref="M8:M9"/>
    <mergeCell ref="N8:N9"/>
    <mergeCell ref="O8:O9"/>
    <mergeCell ref="P8:P9"/>
    <mergeCell ref="Q8:Q9"/>
    <mergeCell ref="F8:F9"/>
    <mergeCell ref="G8:G9"/>
    <mergeCell ref="H8:H9"/>
    <mergeCell ref="I8:I9"/>
    <mergeCell ref="J8:J9"/>
    <mergeCell ref="G22:G23"/>
    <mergeCell ref="H22:H23"/>
    <mergeCell ref="I22:I23"/>
    <mergeCell ref="J22:J23"/>
    <mergeCell ref="F36:F37"/>
    <mergeCell ref="G36:G37"/>
    <mergeCell ref="H36:H37"/>
    <mergeCell ref="I36:I37"/>
    <mergeCell ref="J36:J37"/>
    <mergeCell ref="N50:N51"/>
    <mergeCell ref="O50:O51"/>
    <mergeCell ref="P50:P51"/>
    <mergeCell ref="Q50:Q51"/>
    <mergeCell ref="M22:M23"/>
    <mergeCell ref="M50:M51"/>
    <mergeCell ref="F50:F51"/>
    <mergeCell ref="G50:G51"/>
    <mergeCell ref="H50:H51"/>
    <mergeCell ref="I50:I51"/>
    <mergeCell ref="J50:J51"/>
    <mergeCell ref="E20:J20"/>
    <mergeCell ref="L20:Q20"/>
    <mergeCell ref="E34:J34"/>
    <mergeCell ref="L34:Q34"/>
    <mergeCell ref="E48:J48"/>
    <mergeCell ref="L48:Q48"/>
    <mergeCell ref="N22:N23"/>
    <mergeCell ref="O22:O23"/>
    <mergeCell ref="P22:P23"/>
    <mergeCell ref="Q22:Q23"/>
    <mergeCell ref="M36:M37"/>
    <mergeCell ref="N36:N37"/>
    <mergeCell ref="O36:O37"/>
    <mergeCell ref="P36:P37"/>
    <mergeCell ref="Q36:Q37"/>
    <mergeCell ref="F22:F23"/>
  </mergeCells>
  <conditionalFormatting sqref="F11:J18 M25:Q32 M39:Q46 M53:Q60 F25:J32 F39:J46 F53:J60 M11:Q18">
    <cfRule type="expression" dxfId="7" priority="21">
      <formula>$C$14="לא נשוי"</formula>
    </cfRule>
  </conditionalFormatting>
  <conditionalFormatting sqref="F10:J10 M24:Q24 M38:Q38 M52:Q52 F24:J24 F38:J38 F52:J52 M10:Q10">
    <cfRule type="expression" dxfId="6" priority="29">
      <formula>$C$14="נשוי"</formula>
    </cfRule>
  </conditionalFormatting>
  <dataValidations count="1">
    <dataValidation type="date" allowBlank="1" showInputMessage="1" showErrorMessage="1" errorTitle="הזנה במבנה תאריך" error="נדרש להזין נתונים במבנה תאריך_x000a__x000a_DD/MM/YYYY_x000a_" sqref="C11:C12 C16" xr:uid="{0153E3C9-43CF-4849-B816-50EAF442CAAE}">
      <formula1>1</formula1>
      <formula2>401769</formula2>
    </dataValidation>
  </dataValidations>
  <pageMargins left="0.7" right="0.7" top="0.75" bottom="0.75" header="0.3" footer="0.3"/>
  <pageSetup paperSize="9" scale="71" orientation="landscape" r:id="rId1"/>
  <rowBreaks count="1" manualBreakCount="1">
    <brk id="32" min="4" max="1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419217D-2145-449F-B876-A163E1DB4BEA}">
          <x14:formula1>
            <xm:f>הגדרות!$E$2:$E$3</xm:f>
          </x14:formula1>
          <xm:sqref>C10</xm:sqref>
        </x14:dataValidation>
        <x14:dataValidation type="list" allowBlank="1" showInputMessage="1" showErrorMessage="1" xr:uid="{C012505C-0CBA-4371-B703-5E4FEEE419BB}">
          <x14:formula1>
            <xm:f>הגדרות!$D$3:$D$4</xm:f>
          </x14:formula1>
          <xm:sqref>C14</xm:sqref>
        </x14:dataValidation>
        <x14:dataValidation type="list" allowBlank="1" showInputMessage="1" showErrorMessage="1" xr:uid="{6F6C7DD6-7ED3-4428-B1D6-BF661F0F550D}">
          <x14:formula1>
            <xm:f>הגדרות!$C$3:$C$4</xm:f>
          </x14:formula1>
          <xm:sqref>C13 C15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0C3E-861F-4021-B8A5-24FD721B4E0B}">
  <sheetPr codeName="Sheet8"/>
  <dimension ref="A2:K21"/>
  <sheetViews>
    <sheetView rightToLeft="1" view="pageBreakPreview" zoomScale="80" zoomScaleNormal="100" zoomScaleSheetLayoutView="80" workbookViewId="0"/>
  </sheetViews>
  <sheetFormatPr defaultRowHeight="14.25" x14ac:dyDescent="0.2"/>
  <cols>
    <col min="1" max="1" width="9" style="1"/>
    <col min="2" max="2" width="23.625" style="1" customWidth="1"/>
    <col min="3" max="3" width="14.25" style="1" customWidth="1"/>
    <col min="4" max="4" width="3.5" style="1" customWidth="1"/>
    <col min="5" max="5" width="3.875" style="1" customWidth="1"/>
    <col min="6" max="6" width="27.5" style="1" customWidth="1"/>
    <col min="7" max="11" width="13.125" style="1" customWidth="1"/>
    <col min="12" max="12" width="5.125" style="1" customWidth="1"/>
    <col min="13" max="16384" width="9" style="1"/>
  </cols>
  <sheetData>
    <row r="2" spans="2:11" x14ac:dyDescent="0.2">
      <c r="J2" s="19" t="s">
        <v>31</v>
      </c>
      <c r="K2" s="20" t="str">
        <f ca="1">TEXT(NOW(),"DD/MM/YYYY")</f>
        <v>22/07/2024</v>
      </c>
    </row>
    <row r="5" spans="2:11" ht="20.25" x14ac:dyDescent="0.3">
      <c r="F5" s="26"/>
    </row>
    <row r="6" spans="2:11" ht="20.25" x14ac:dyDescent="0.3">
      <c r="F6" s="26"/>
    </row>
    <row r="7" spans="2:11" x14ac:dyDescent="0.2">
      <c r="B7" s="6" t="s">
        <v>16</v>
      </c>
    </row>
    <row r="9" spans="2:11" ht="18.75" x14ac:dyDescent="0.3">
      <c r="B9" s="38" t="s">
        <v>29</v>
      </c>
      <c r="C9" s="40"/>
      <c r="F9" s="38" t="s">
        <v>67</v>
      </c>
      <c r="G9" s="39"/>
      <c r="H9" s="39"/>
      <c r="I9" s="39"/>
      <c r="J9" s="39"/>
      <c r="K9" s="40"/>
    </row>
    <row r="10" spans="2:11" ht="15" thickBot="1" x14ac:dyDescent="0.25">
      <c r="B10" s="5"/>
      <c r="C10" s="5"/>
    </row>
    <row r="11" spans="2:11" ht="18.75" x14ac:dyDescent="0.3">
      <c r="B11" s="2" t="s">
        <v>14</v>
      </c>
      <c r="C11" s="33">
        <f>טבלאות!C8</f>
        <v>0</v>
      </c>
      <c r="F11" s="10" t="s">
        <v>17</v>
      </c>
      <c r="G11" s="41">
        <v>0</v>
      </c>
      <c r="H11" s="41">
        <f>IF(MIN(60,'תזרים ללא נשוי'!$B$4-'תזרים ללא נשוי'!$E$2)&gt;G11,MIN(60,'תזרים ללא נשוי'!$B$4-'תזרים ללא נשוי'!$E$2),"")</f>
        <v>60</v>
      </c>
      <c r="I11" s="41">
        <f>IF(MIN(120,'תזרים ללא נשוי'!$B$4-'תזרים ללא נשוי'!$E$2)&gt;H11,MIN(120,'תזרים ללא נשוי'!$B$4-'תזרים ללא נשוי'!$E$2),"")</f>
        <v>120</v>
      </c>
      <c r="J11" s="41">
        <f>IF(MIN(180,'תזרים ללא נשוי'!$B$4-'תזרים ללא נשוי'!$E$2)&gt;I11,MIN(180,'תזרים ללא נשוי'!$B$4-'תזרים ללא נשוי'!$E$2),"")</f>
        <v>180</v>
      </c>
      <c r="K11" s="41">
        <f>IF(MIN(240,'תזרים ללא נשוי'!$B$4-'תזרים ללא נשוי'!$E$2)&gt;J11,MIN(240,'תזרים ללא נשוי'!$B$4-'תזרים ללא נשוי'!$E$2),"")</f>
        <v>240</v>
      </c>
    </row>
    <row r="12" spans="2:11" ht="19.5" thickBot="1" x14ac:dyDescent="0.35">
      <c r="B12" s="3" t="s">
        <v>15</v>
      </c>
      <c r="C12" s="30">
        <f>טבלאות!C9</f>
        <v>0</v>
      </c>
      <c r="F12" s="11" t="s">
        <v>26</v>
      </c>
      <c r="G12" s="42"/>
      <c r="H12" s="42"/>
      <c r="I12" s="42"/>
      <c r="J12" s="42"/>
      <c r="K12" s="42"/>
    </row>
    <row r="13" spans="2:11" ht="19.5" thickBot="1" x14ac:dyDescent="0.35">
      <c r="B13" s="3" t="s">
        <v>7</v>
      </c>
      <c r="C13" s="30">
        <f>טבלאות!C10</f>
        <v>0</v>
      </c>
      <c r="F13" s="14">
        <v>0</v>
      </c>
      <c r="G13" s="37" t="str">
        <f>IFERROR(IF(G11="","",$C$20/(VLOOKUP(1440,'תזרים ללא נשוי'!$E$1:$Q$997,3,FALSE)+$C$21)),"")</f>
        <v/>
      </c>
      <c r="H13" s="37" t="str">
        <f>IFERROR(IF(H11="","",$C$20/(VLOOKUP(1440,'תזרים ללא נשוי'!$E$1:$Q$997,4,FALSE)+$C$21)),"")</f>
        <v/>
      </c>
      <c r="I13" s="37" t="str">
        <f>IFERROR(IF(I11="","",$C$20/(VLOOKUP(1440,'תזרים ללא נשוי'!$E$1:$Q$997,5,FALSE)+$C$21)),"")</f>
        <v/>
      </c>
      <c r="J13" s="37" t="str">
        <f>IFERROR(IF(J11="","",$C$20/(VLOOKUP(1440,'תזרים ללא נשוי'!$E$1:$Q$997,6,FALSE)+$C$21)),"")</f>
        <v/>
      </c>
      <c r="K13" s="37" t="str">
        <f>IFERROR(IF(K11="","",$C$20/(VLOOKUP(1440,'תזרים ללא נשוי'!$E$1:$Q$997,7,FALSE)+$C$21)),"")</f>
        <v/>
      </c>
    </row>
    <row r="14" spans="2:11" ht="19.5" thickBot="1" x14ac:dyDescent="0.35">
      <c r="B14" s="3" t="s">
        <v>10</v>
      </c>
      <c r="C14" s="31">
        <f>טבלאות!C11</f>
        <v>0</v>
      </c>
      <c r="F14" s="12">
        <v>0.3</v>
      </c>
      <c r="G14" s="36" t="str">
        <f>IFERROR(IF(G$11="","",$C$20/(VLOOKUP(2160,'תזרים לנשוי'!$E$1:$AF$2000,3,FALSE)+VLOOKUP(2160,'תזרים לנשוי'!$E$1:$AF$2000,24,FALSE)*$F14+$C$21)),"")</f>
        <v/>
      </c>
      <c r="H14" s="36" t="str">
        <f>IFERROR(IF(H$11="","",$C$20/(VLOOKUP(2160,'תזרים לנשוי'!$E$1:$AF$2000,4,FALSE)+VLOOKUP(2160,'תזרים לנשוי'!$E$1:$AF$2000,25,FALSE)*$F14+$C$21)),"")</f>
        <v/>
      </c>
      <c r="I14" s="36" t="str">
        <f>IFERROR(IF(I$11="","",$C$20/(VLOOKUP(2160,'תזרים לנשוי'!$E$1:$AF$2000,5,FALSE)+VLOOKUP(2160,'תזרים לנשוי'!$E$1:$AF$2000,26,FALSE)*$F14+$C$21)),"")</f>
        <v/>
      </c>
      <c r="J14" s="36" t="str">
        <f>IFERROR(IF(J$11="","",$C$20/(VLOOKUP(2160,'תזרים לנשוי'!$E$1:$AF$2000,6,FALSE)+VLOOKUP(2160,'תזרים לנשוי'!$E$1:$AF$2000,27,FALSE)*$F14+$C$21)),"")</f>
        <v/>
      </c>
      <c r="K14" s="36" t="str">
        <f>IFERROR(IF(K$11="","",$C$20/(VLOOKUP(2160,'תזרים לנשוי'!$E$1:$AF$2000,7,FALSE)+VLOOKUP(2160,'תזרים לנשוי'!$E$1:$AF$2000,28,FALSE)*$F14+$C$21)),"")</f>
        <v/>
      </c>
    </row>
    <row r="15" spans="2:11" ht="19.5" thickBot="1" x14ac:dyDescent="0.35">
      <c r="B15" s="3" t="s">
        <v>0</v>
      </c>
      <c r="C15" s="31">
        <f>טבלאות!C12</f>
        <v>0</v>
      </c>
      <c r="F15" s="14">
        <v>0.4</v>
      </c>
      <c r="G15" s="37" t="str">
        <f>IFERROR(IF(G$11="","",$C$20/(VLOOKUP(2160,'תזרים לנשוי'!$E$1:$AF$2000,3,FALSE)+VLOOKUP(2160,'תזרים לנשוי'!$E$1:$AF$2000,24,FALSE)*$F15+$C$21)),"")</f>
        <v/>
      </c>
      <c r="H15" s="37" t="str">
        <f>IFERROR(IF(H$11="","",$C$20/(VLOOKUP(2160,'תזרים לנשוי'!$E$1:$AF$2000,4,FALSE)+VLOOKUP(2160,'תזרים לנשוי'!$E$1:$AF$2000,25,FALSE)*$F15+$C$21)),"")</f>
        <v/>
      </c>
      <c r="I15" s="37" t="str">
        <f>IFERROR(IF(I$11="","",$C$20/(VLOOKUP(2160,'תזרים לנשוי'!$E$1:$AF$2000,5,FALSE)+VLOOKUP(2160,'תזרים לנשוי'!$E$1:$AF$2000,26,FALSE)*$F15+$C$21)),"")</f>
        <v/>
      </c>
      <c r="J15" s="37" t="str">
        <f>IFERROR(IF(J$11="","",$C$20/(VLOOKUP(2160,'תזרים לנשוי'!$E$1:$AF$2000,6,FALSE)+VLOOKUP(2160,'תזרים לנשוי'!$E$1:$AF$2000,27,FALSE)*$F15+$C$21)),"")</f>
        <v/>
      </c>
      <c r="K15" s="37" t="str">
        <f>IFERROR(IF(K$11="","",$C$20/(VLOOKUP(2160,'תזרים לנשוי'!$E$1:$AF$2000,7,FALSE)+VLOOKUP(2160,'תזרים לנשוי'!$E$1:$AF$2000,28,FALSE)*$F15+$C$21)),"")</f>
        <v/>
      </c>
    </row>
    <row r="16" spans="2:11" ht="19.5" thickBot="1" x14ac:dyDescent="0.35">
      <c r="B16" s="3" t="s">
        <v>1</v>
      </c>
      <c r="C16" s="30">
        <f>טבלאות!C13</f>
        <v>0</v>
      </c>
      <c r="F16" s="12">
        <v>0.5</v>
      </c>
      <c r="G16" s="36" t="str">
        <f>IFERROR(IF(G$11="","",$C$20/(VLOOKUP(2160,'תזרים לנשוי'!$E$1:$AF$2000,3,FALSE)+VLOOKUP(2160,'תזרים לנשוי'!$E$1:$AF$2000,24,FALSE)*$F16+$C$21)),"")</f>
        <v/>
      </c>
      <c r="H16" s="36" t="str">
        <f>IFERROR(IF(H$11="","",$C$20/(VLOOKUP(2160,'תזרים לנשוי'!$E$1:$AF$2000,4,FALSE)+VLOOKUP(2160,'תזרים לנשוי'!$E$1:$AF$2000,25,FALSE)*$F16+$C$21)),"")</f>
        <v/>
      </c>
      <c r="I16" s="36" t="str">
        <f>IFERROR(IF(I$11="","",$C$20/(VLOOKUP(2160,'תזרים לנשוי'!$E$1:$AF$2000,5,FALSE)+VLOOKUP(2160,'תזרים לנשוי'!$E$1:$AF$2000,26,FALSE)*$F16+$C$21)),"")</f>
        <v/>
      </c>
      <c r="J16" s="36" t="str">
        <f>IFERROR(IF(J$11="","",$C$20/(VLOOKUP(2160,'תזרים לנשוי'!$E$1:$AF$2000,6,FALSE)+VLOOKUP(2160,'תזרים לנשוי'!$E$1:$AF$2000,27,FALSE)*$F16+$C$21)),"")</f>
        <v/>
      </c>
      <c r="K16" s="36" t="str">
        <f>IFERROR(IF(K$11="","",$C$20/(VLOOKUP(2160,'תזרים לנשוי'!$E$1:$AF$2000,7,FALSE)+VLOOKUP(2160,'תזרים לנשוי'!$E$1:$AF$2000,28,FALSE)*$F16+$C$21)),"")</f>
        <v/>
      </c>
    </row>
    <row r="17" spans="1:11" ht="19.5" thickBot="1" x14ac:dyDescent="0.35">
      <c r="B17" s="3" t="s">
        <v>2</v>
      </c>
      <c r="C17" s="30">
        <f>טבלאות!C14</f>
        <v>0</v>
      </c>
      <c r="F17" s="14">
        <v>0.6</v>
      </c>
      <c r="G17" s="37" t="str">
        <f>IFERROR(IF(G$11="","",$C$20/(VLOOKUP(2160,'תזרים לנשוי'!$E$1:$AF$2000,3,FALSE)+VLOOKUP(2160,'תזרים לנשוי'!$E$1:$AF$2000,24,FALSE)*$F17+$C$21)),"")</f>
        <v/>
      </c>
      <c r="H17" s="37" t="str">
        <f>IFERROR(IF(H$11="","",$C$20/(VLOOKUP(2160,'תזרים לנשוי'!$E$1:$AF$2000,4,FALSE)+VLOOKUP(2160,'תזרים לנשוי'!$E$1:$AF$2000,25,FALSE)*$F17+$C$21)),"")</f>
        <v/>
      </c>
      <c r="I17" s="37" t="str">
        <f>IFERROR(IF(I$11="","",$C$20/(VLOOKUP(2160,'תזרים לנשוי'!$E$1:$AF$2000,5,FALSE)+VLOOKUP(2160,'תזרים לנשוי'!$E$1:$AF$2000,26,FALSE)*$F17+$C$21)),"")</f>
        <v/>
      </c>
      <c r="J17" s="37" t="str">
        <f>IFERROR(IF(J$11="","",$C$20/(VLOOKUP(2160,'תזרים לנשוי'!$E$1:$AF$2000,6,FALSE)+VLOOKUP(2160,'תזרים לנשוי'!$E$1:$AF$2000,27,FALSE)*$F17+$C$21)),"")</f>
        <v/>
      </c>
      <c r="K17" s="37" t="str">
        <f>IFERROR(IF(K$11="","",$C$20/(VLOOKUP(2160,'תזרים לנשוי'!$E$1:$AF$2000,7,FALSE)+VLOOKUP(2160,'תזרים לנשוי'!$E$1:$AF$2000,28,FALSE)*$F17+$C$21)),"")</f>
        <v/>
      </c>
    </row>
    <row r="18" spans="1:11" ht="19.5" thickBot="1" x14ac:dyDescent="0.35">
      <c r="B18" s="3" t="s">
        <v>12</v>
      </c>
      <c r="C18" s="30">
        <f>טבלאות!C15</f>
        <v>0</v>
      </c>
      <c r="F18" s="12">
        <v>0.7</v>
      </c>
      <c r="G18" s="36" t="str">
        <f>IFERROR(IF(G$11="","",$C$20/(VLOOKUP(2160,'תזרים לנשוי'!$E$1:$AF$2000,3,FALSE)+VLOOKUP(2160,'תזרים לנשוי'!$E$1:$AF$2000,24,FALSE)*$F18+$C$21)),"")</f>
        <v/>
      </c>
      <c r="H18" s="36" t="str">
        <f>IFERROR(IF(H$11="","",$C$20/(VLOOKUP(2160,'תזרים לנשוי'!$E$1:$AF$2000,4,FALSE)+VLOOKUP(2160,'תזרים לנשוי'!$E$1:$AF$2000,25,FALSE)*$F18+$C$21)),"")</f>
        <v/>
      </c>
      <c r="I18" s="36" t="str">
        <f>IFERROR(IF(I$11="","",$C$20/(VLOOKUP(2160,'תזרים לנשוי'!$E$1:$AF$2000,5,FALSE)+VLOOKUP(2160,'תזרים לנשוי'!$E$1:$AF$2000,26,FALSE)*$F18+$C$21)),"")</f>
        <v/>
      </c>
      <c r="J18" s="36" t="str">
        <f>IFERROR(IF(J$11="","",$C$20/(VLOOKUP(2160,'תזרים לנשוי'!$E$1:$AF$2000,6,FALSE)+VLOOKUP(2160,'תזרים לנשוי'!$E$1:$AF$2000,27,FALSE)*$F18+$C$21)),"")</f>
        <v/>
      </c>
      <c r="K18" s="36" t="str">
        <f>IFERROR(IF(K$11="","",$C$20/(VLOOKUP(2160,'תזרים לנשוי'!$E$1:$AF$2000,7,FALSE)+VLOOKUP(2160,'תזרים לנשוי'!$E$1:$AF$2000,28,FALSE)*$F18+$C$21)),"")</f>
        <v/>
      </c>
    </row>
    <row r="19" spans="1:11" ht="19.5" thickBot="1" x14ac:dyDescent="0.35">
      <c r="B19" s="3" t="s">
        <v>13</v>
      </c>
      <c r="C19" s="31">
        <f>טבלאות!C16</f>
        <v>0</v>
      </c>
      <c r="F19" s="14">
        <v>0.8</v>
      </c>
      <c r="G19" s="37" t="str">
        <f>IFERROR(IF(G$11="","",$C$20/(VLOOKUP(2160,'תזרים לנשוי'!$E$1:$AF$2000,3,FALSE)+VLOOKUP(2160,'תזרים לנשוי'!$E$1:$AF$2000,24,FALSE)*$F19+$C$21)),"")</f>
        <v/>
      </c>
      <c r="H19" s="37" t="str">
        <f>IFERROR(IF(H$11="","",$C$20/(VLOOKUP(2160,'תזרים לנשוי'!$E$1:$AF$2000,4,FALSE)+VLOOKUP(2160,'תזרים לנשוי'!$E$1:$AF$2000,25,FALSE)*$F19+$C$21)),"")</f>
        <v/>
      </c>
      <c r="I19" s="37" t="str">
        <f>IFERROR(IF(I$11="","",$C$20/(VLOOKUP(2160,'תזרים לנשוי'!$E$1:$AF$2000,5,FALSE)+VLOOKUP(2160,'תזרים לנשוי'!$E$1:$AF$2000,26,FALSE)*$F19+$C$21)),"")</f>
        <v/>
      </c>
      <c r="J19" s="37" t="str">
        <f>IFERROR(IF(J$11="","",$C$20/(VLOOKUP(2160,'תזרים לנשוי'!$E$1:$AF$2000,6,FALSE)+VLOOKUP(2160,'תזרים לנשוי'!$E$1:$AF$2000,27,FALSE)*$F19+$C$21)),"")</f>
        <v/>
      </c>
      <c r="K19" s="37" t="str">
        <f>IFERROR(IF(K$11="","",$C$20/(VLOOKUP(2160,'תזרים לנשוי'!$E$1:$AF$2000,7,FALSE)+VLOOKUP(2160,'תזרים לנשוי'!$E$1:$AF$2000,28,FALSE)*$F19+$C$21)),"")</f>
        <v/>
      </c>
    </row>
    <row r="20" spans="1:11" ht="19.5" thickBot="1" x14ac:dyDescent="0.35">
      <c r="B20" s="3" t="s">
        <v>11</v>
      </c>
      <c r="C20" s="32">
        <f>טבלאות!C17</f>
        <v>0</v>
      </c>
      <c r="F20" s="12">
        <v>0.9</v>
      </c>
      <c r="G20" s="36" t="str">
        <f>IFERROR(IF(G$11="","",$C$20/(VLOOKUP(2160,'תזרים לנשוי'!$E$1:$AF$2000,3,FALSE)+VLOOKUP(2160,'תזרים לנשוי'!$E$1:$AF$2000,24,FALSE)*$F20+$C$21)),"")</f>
        <v/>
      </c>
      <c r="H20" s="36" t="str">
        <f>IFERROR(IF(H$11="","",$C$20/(VLOOKUP(2160,'תזרים לנשוי'!$E$1:$AF$2000,4,FALSE)+VLOOKUP(2160,'תזרים לנשוי'!$E$1:$AF$2000,25,FALSE)*$F20+$C$21)),"")</f>
        <v/>
      </c>
      <c r="I20" s="36" t="str">
        <f>IFERROR(IF(I$11="","",$C$20/(VLOOKUP(2160,'תזרים לנשוי'!$E$1:$AF$2000,5,FALSE)+VLOOKUP(2160,'תזרים לנשוי'!$E$1:$AF$2000,26,FALSE)*$F20+$C$21)),"")</f>
        <v/>
      </c>
      <c r="J20" s="36" t="str">
        <f>IFERROR(IF(J$11="","",$C$20/(VLOOKUP(2160,'תזרים לנשוי'!$E$1:$AF$2000,6,FALSE)+VLOOKUP(2160,'תזרים לנשוי'!$E$1:$AF$2000,27,FALSE)*$F20+$C$21)),"")</f>
        <v/>
      </c>
      <c r="K20" s="36" t="str">
        <f>IFERROR(IF(K$11="","",$C$20/(VLOOKUP(2160,'תזרים לנשוי'!$E$1:$AF$2000,7,FALSE)+VLOOKUP(2160,'תזרים לנשוי'!$E$1:$AF$2000,28,FALSE)*$F20+$C$21)),"")</f>
        <v/>
      </c>
    </row>
    <row r="21" spans="1:11" ht="19.5" thickBot="1" x14ac:dyDescent="0.35">
      <c r="A21" s="25"/>
      <c r="B21" s="4" t="s">
        <v>30</v>
      </c>
      <c r="C21" s="29">
        <v>0</v>
      </c>
      <c r="F21" s="14">
        <v>1</v>
      </c>
      <c r="G21" s="37" t="str">
        <f>IFERROR(IF(G$11="","",$C$20/(VLOOKUP(2160,'תזרים לנשוי'!$E$1:$AF$2000,3,FALSE)+VLOOKUP(2160,'תזרים לנשוי'!$E$1:$AF$2000,24,FALSE)*$F21+$C$21)),"")</f>
        <v/>
      </c>
      <c r="H21" s="37" t="str">
        <f>IFERROR(IF(H$11="","",$C$20/(VLOOKUP(2160,'תזרים לנשוי'!$E$1:$AF$2000,4,FALSE)+VLOOKUP(2160,'תזרים לנשוי'!$E$1:$AF$2000,25,FALSE)*$F21+$C$21)),"")</f>
        <v/>
      </c>
      <c r="I21" s="37" t="str">
        <f>IFERROR(IF(I$11="","",$C$20/(VLOOKUP(2160,'תזרים לנשוי'!$E$1:$AF$2000,5,FALSE)+VLOOKUP(2160,'תזרים לנשוי'!$E$1:$AF$2000,26,FALSE)*$F21+$C$21)),"")</f>
        <v/>
      </c>
      <c r="J21" s="37" t="str">
        <f>IFERROR(IF(J$11="","",$C$20/(VLOOKUP(2160,'תזרים לנשוי'!$E$1:$AF$2000,6,FALSE)+VLOOKUP(2160,'תזרים לנשוי'!$E$1:$AF$2000,27,FALSE)*$F21+$C$21)),"")</f>
        <v/>
      </c>
      <c r="K21" s="37" t="str">
        <f>IFERROR(IF(K$11="","",$C$20/(VLOOKUP(2160,'תזרים לנשוי'!$E$1:$AF$2000,7,FALSE)+VLOOKUP(2160,'תזרים לנשוי'!$E$1:$AF$2000,28,FALSE)*$F21+$C$21)),"")</f>
        <v/>
      </c>
    </row>
  </sheetData>
  <sheetProtection password="E8F1" sheet="1" objects="1" scenarios="1"/>
  <mergeCells count="7">
    <mergeCell ref="B9:C9"/>
    <mergeCell ref="F9:K9"/>
    <mergeCell ref="G11:G12"/>
    <mergeCell ref="H11:H12"/>
    <mergeCell ref="I11:I12"/>
    <mergeCell ref="J11:J12"/>
    <mergeCell ref="K11:K12"/>
  </mergeCells>
  <conditionalFormatting sqref="G13:K13">
    <cfRule type="expression" dxfId="5" priority="30">
      <formula>$C$17="נשוי"</formula>
    </cfRule>
  </conditionalFormatting>
  <conditionalFormatting sqref="G14:K21">
    <cfRule type="expression" dxfId="4" priority="31">
      <formula>$C$17="לא נשוי"</formula>
    </cfRule>
  </conditionalFormatting>
  <conditionalFormatting sqref="G13:K21">
    <cfRule type="expression" dxfId="3" priority="32">
      <formula>AND($C$28&lt;&gt;"",$C$28=G13)</formula>
    </cfRule>
  </conditionalFormatting>
  <pageMargins left="0.7" right="0.7" top="0.75" bottom="0.75" header="0.3" footer="0.3"/>
  <pageSetup paperSize="9" scale="7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4075D21-2BBA-4A4D-88BA-2A6ED36A4B07}">
          <x14:formula1>
            <xm:f>הגדרות!$E$2:$E$3</xm:f>
          </x14:formula1>
          <xm:sqref>C13</xm:sqref>
        </x14:dataValidation>
        <x14:dataValidation type="list" allowBlank="1" showInputMessage="1" showErrorMessage="1" xr:uid="{45893CAD-B2B6-436C-944B-79B95F6C06BA}">
          <x14:formula1>
            <xm:f>הגדרות!$C$3:$C$4</xm:f>
          </x14:formula1>
          <xm:sqref>C16:C18</xm:sqref>
        </x14:dataValidation>
        <x14:dataValidation type="list" allowBlank="1" showInputMessage="1" showErrorMessage="1" xr:uid="{3D86E8D0-3BA1-4BC0-A530-EC57E4C3C21D}">
          <x14:formula1>
            <xm:f>הגדרות!$G$3:$G$6</xm:f>
          </x14:formula1>
          <xm:sqref>C21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D33B3-BA30-4D41-96D9-C5ACD4B58A11}">
  <sheetPr codeName="Sheet6"/>
  <dimension ref="A1:Q997"/>
  <sheetViews>
    <sheetView rightToLeft="1" workbookViewId="0">
      <selection activeCell="B6" sqref="B6"/>
    </sheetView>
  </sheetViews>
  <sheetFormatPr defaultRowHeight="14.25" x14ac:dyDescent="0.2"/>
  <cols>
    <col min="1" max="1" width="18" bestFit="1" customWidth="1"/>
    <col min="2" max="2" width="9.875" bestFit="1" customWidth="1"/>
    <col min="16" max="16" width="9.875" bestFit="1" customWidth="1"/>
  </cols>
  <sheetData>
    <row r="1" spans="1:17" x14ac:dyDescent="0.2">
      <c r="A1" t="s">
        <v>53</v>
      </c>
      <c r="B1">
        <f>טבלאות!C10</f>
        <v>0</v>
      </c>
      <c r="E1" t="s">
        <v>35</v>
      </c>
      <c r="F1" t="s">
        <v>36</v>
      </c>
      <c r="G1" t="s">
        <v>48</v>
      </c>
      <c r="H1" t="s">
        <v>49</v>
      </c>
      <c r="I1" t="s">
        <v>50</v>
      </c>
      <c r="J1" t="s">
        <v>51</v>
      </c>
      <c r="K1" t="s">
        <v>52</v>
      </c>
      <c r="L1" t="s">
        <v>37</v>
      </c>
      <c r="M1" t="s">
        <v>38</v>
      </c>
      <c r="N1" t="s">
        <v>39</v>
      </c>
      <c r="O1" t="s">
        <v>40</v>
      </c>
      <c r="P1" t="s">
        <v>41</v>
      </c>
      <c r="Q1" t="s">
        <v>42</v>
      </c>
    </row>
    <row r="2" spans="1:17" x14ac:dyDescent="0.2">
      <c r="A2" t="s">
        <v>32</v>
      </c>
      <c r="B2">
        <f>IF(B1="מקיפה",1.0438*0.997-1,1.04*0.997-1)</f>
        <v>3.6880000000000024E-2</v>
      </c>
      <c r="E2">
        <f>(YEAR(B6)-YEAR(B5))*12+MONTH(B6)-MONTH(B5)</f>
        <v>0</v>
      </c>
      <c r="F2">
        <f>(1+$B$2)^((E2-$E$2+1)/12)</f>
        <v>1.0030225758094449</v>
      </c>
      <c r="G2">
        <f>1/F2</f>
        <v>0.99698653262414794</v>
      </c>
      <c r="H2">
        <f>1/F2</f>
        <v>0.99698653262414794</v>
      </c>
      <c r="I2">
        <f>1/F2</f>
        <v>0.99698653262414794</v>
      </c>
      <c r="J2">
        <f>1/F2</f>
        <v>0.99698653262414794</v>
      </c>
      <c r="K2">
        <f>1/F2</f>
        <v>0.99698653262414794</v>
      </c>
      <c r="L2" t="e">
        <f>1-Q2</f>
        <v>#VALUE!</v>
      </c>
      <c r="M2" t="str">
        <f>IF($B$9="זכר",INDEX(תמותה!$A$1:$E$121,ROUNDDOWN(E2/12,0)+1,2),INDEX(תמותה!$A$1:$E$121,ROUNDDOWN(E2/12,0)+1,3))</f>
        <v>qy</v>
      </c>
      <c r="N2" t="e">
        <f>IF($B$9="זכר",INDEX('שיפור גברים'!$A$1:$GQ$121,ROUNDDOWN(E2/12,0)+1,ROUNDDOWN((E2+$B$7-$B$8)/12,0)+2),INDEX('שיפור נשים'!$A$1:$GQ$121,ROUNDDOWN(E2/12,0)+1,ROUNDDOWN((E2+$B$7-$B$8)/12,0)+2))</f>
        <v>#VALUE!</v>
      </c>
      <c r="O2" t="e">
        <f>IF($B$9="זכר",INDEX('שיפור גברים'!$A$1:$GQ$121,ROUNDDOWN(E2/12,0)+1,ROUNDDOWN((E2+$B$7-$B$8)/12,0)+1),INDEX('שיפור נשים'!$A$1:$GQ$121,ROUNDDOWN(E2/12,0)+1,ROUNDDOWN((E2+$B$7-$B$8)/12,0)+1))</f>
        <v>#VALUE!</v>
      </c>
      <c r="P2">
        <f>(MOD((E2-$E$2+7),12)+1)/12</f>
        <v>0.66666666666666663</v>
      </c>
      <c r="Q2" t="e">
        <f>1-(1-M2*(N2*P2+O2*(1-P2)))^(1/12)</f>
        <v>#VALUE!</v>
      </c>
    </row>
    <row r="3" spans="1:17" x14ac:dyDescent="0.2">
      <c r="A3" t="s">
        <v>33</v>
      </c>
      <c r="B3">
        <f>120*12</f>
        <v>1440</v>
      </c>
      <c r="E3">
        <f>E2+1</f>
        <v>1</v>
      </c>
      <c r="F3">
        <f t="shared" ref="F3:F66" si="0">(1+$B$2)^((E3-$E$2+1)/12)</f>
        <v>1.0060542875834135</v>
      </c>
      <c r="G3" t="e">
        <f>IF(E3&lt;=$B$3,IF(AND((E3-$E$2)&lt;0,E3&lt;$B$4),G2+1/F3,G2+L2/F3))</f>
        <v>#VALUE!</v>
      </c>
      <c r="H3">
        <f>IF(E3&lt;=$B$3,IF(AND((E3-$E$2)&lt;60,E3&lt;$B$4),H2+1/F3,H2+L2/F3))</f>
        <v>1.9909686788580692</v>
      </c>
      <c r="I3">
        <f>IF(E3&lt;=$B$3,IF(AND((E3-$E$2)&lt;120,E3&lt;$B$4),I2+1/F3,I2+L2/F3))</f>
        <v>1.9909686788580692</v>
      </c>
      <c r="J3">
        <f>IF(E3&lt;=$B$3,IF(AND((E3-$E$2)&lt;180,E3&lt;$B$4),J2+1/F3,J2+L2/F3))</f>
        <v>1.9909686788580692</v>
      </c>
      <c r="K3">
        <f>IF(E3&lt;=$B$3,IF(AND((E3-$E$2)&lt;240,E3&lt;$B$4),K2+1/F3,K2+L2/F3))</f>
        <v>1.9909686788580692</v>
      </c>
      <c r="L3" t="e">
        <f>L2*(1-Q3)</f>
        <v>#VALUE!</v>
      </c>
      <c r="M3" t="str">
        <f>IF($B$9="זכר",INDEX(תמותה!$A$1:$E$121,ROUNDDOWN(E3/12,0)+1,2),INDEX(תמותה!$A$1:$E$121,ROUNDDOWN(E3/12,0)+1,3))</f>
        <v>qy</v>
      </c>
      <c r="N3" t="e">
        <f>IF($B$9="זכר",INDEX('שיפור גברים'!$A$1:$GQ$121,ROUNDDOWN(E3/12,0)+1,ROUNDDOWN((E3+$B$7-$B$8)/12,0)+2),INDEX('שיפור נשים'!$A$1:$GQ$121,ROUNDDOWN(E3/12,0)+1,ROUNDDOWN((E3+$B$7-$B$8)/12,0)+2))</f>
        <v>#VALUE!</v>
      </c>
      <c r="O3" t="e">
        <f>IF($B$9="זכר",INDEX('שיפור גברים'!$A$1:$GQ$121,ROUNDDOWN(E3/12,0)+1,ROUNDDOWN((E3+$B$7-$B$8)/12,0)+1),INDEX('שיפור נשים'!$A$1:$GQ$121,ROUNDDOWN(E3/12,0)+1,ROUNDDOWN((E3+$B$7-$B$8)/12,0)+1))</f>
        <v>#VALUE!</v>
      </c>
      <c r="P3">
        <f t="shared" ref="P3:P66" si="1">(MOD((E3-$E$2+7),12)+1)/12</f>
        <v>0.75</v>
      </c>
      <c r="Q3" t="e">
        <f t="shared" ref="Q3:Q66" si="2">1-(1-M3*(N3*P3+O3*(1-P3)))^(1/12)</f>
        <v>#VALUE!</v>
      </c>
    </row>
    <row r="4" spans="1:17" x14ac:dyDescent="0.2">
      <c r="A4" t="s">
        <v>34</v>
      </c>
      <c r="B4">
        <f>87*12</f>
        <v>1044</v>
      </c>
      <c r="E4">
        <f t="shared" ref="E4:E67" si="3">E3+1</f>
        <v>2</v>
      </c>
      <c r="F4">
        <f t="shared" si="0"/>
        <v>1.0090951629360514</v>
      </c>
      <c r="G4" t="e">
        <f t="shared" ref="G4:G67" si="4">IF(E4&lt;=$B$3,IF(AND((E4-$E$2)&lt;0,E4&lt;$B$4),G3+1/F4,G3+L3/F4))</f>
        <v>#VALUE!</v>
      </c>
      <c r="H4">
        <f t="shared" ref="H4:H67" si="5">IF(E4&lt;=$B$3,IF(AND((E4-$E$2)&lt;60,E4&lt;$B$4),H3+1/F4,H3+L3/F4))</f>
        <v>2.9819554923221352</v>
      </c>
      <c r="I4">
        <f t="shared" ref="I4:I67" si="6">IF(E4&lt;=$B$3,IF(AND((E4-$E$2)&lt;120,E4&lt;$B$4),I3+1/F4,I3+L3/F4))</f>
        <v>2.9819554923221352</v>
      </c>
      <c r="J4">
        <f t="shared" ref="J4:J67" si="7">IF(E4&lt;=$B$3,IF(AND((E4-$E$2)&lt;180,E4&lt;$B$4),J3+1/F4,J3+L3/F4))</f>
        <v>2.9819554923221352</v>
      </c>
      <c r="K4">
        <f t="shared" ref="K4:K67" si="8">IF(E4&lt;=$B$3,IF(AND((E4-$E$2)&lt;240,E4&lt;$B$4),K3+1/F4,K3+L3/F4))</f>
        <v>2.9819554923221352</v>
      </c>
      <c r="L4" t="e">
        <f t="shared" ref="L4:L67" si="9">L3*(1-Q4)</f>
        <v>#VALUE!</v>
      </c>
      <c r="M4" t="str">
        <f>IF($B$9="זכר",INDEX(תמותה!$A$1:$E$121,ROUNDDOWN(E4/12,0)+1,2),INDEX(תמותה!$A$1:$E$121,ROUNDDOWN(E4/12,0)+1,3))</f>
        <v>qy</v>
      </c>
      <c r="N4" t="e">
        <f>IF($B$9="זכר",INDEX('שיפור גברים'!$A$1:$GQ$121,ROUNDDOWN(E4/12,0)+1,ROUNDDOWN((E4+$B$7-$B$8)/12,0)+2),INDEX('שיפור נשים'!$A$1:$GQ$121,ROUNDDOWN(E4/12,0)+1,ROUNDDOWN((E4+$B$7-$B$8)/12,0)+2))</f>
        <v>#VALUE!</v>
      </c>
      <c r="O4" t="e">
        <f>IF($B$9="זכר",INDEX('שיפור גברים'!$A$1:$GQ$121,ROUNDDOWN(E4/12,0)+1,ROUNDDOWN((E4+$B$7-$B$8)/12,0)+1),INDEX('שיפור נשים'!$A$1:$GQ$121,ROUNDDOWN(E4/12,0)+1,ROUNDDOWN((E4+$B$7-$B$8)/12,0)+1))</f>
        <v>#VALUE!</v>
      </c>
      <c r="P4">
        <f t="shared" si="1"/>
        <v>0.83333333333333337</v>
      </c>
      <c r="Q4" t="e">
        <f t="shared" si="2"/>
        <v>#VALUE!</v>
      </c>
    </row>
    <row r="5" spans="1:17" x14ac:dyDescent="0.2">
      <c r="A5" t="s">
        <v>0</v>
      </c>
      <c r="B5" s="21">
        <f>IF(AND(טבלאות!C10&lt;&gt;"",טבלאות!C11&lt;&gt;"",טבלאות!C12&lt;&gt;"",טבלאות!C13&lt;&gt;"",טבלאות!C17&lt;&gt;""),טבלאות!C12,0)</f>
        <v>0</v>
      </c>
      <c r="E5">
        <f t="shared" si="3"/>
        <v>3</v>
      </c>
      <c r="F5">
        <f t="shared" si="0"/>
        <v>1.0121452295649696</v>
      </c>
      <c r="G5" t="e">
        <f t="shared" si="4"/>
        <v>#VALUE!</v>
      </c>
      <c r="H5">
        <f t="shared" si="5"/>
        <v>3.9699559993539277</v>
      </c>
      <c r="I5">
        <f t="shared" si="6"/>
        <v>3.9699559993539277</v>
      </c>
      <c r="J5">
        <f t="shared" si="7"/>
        <v>3.9699559993539277</v>
      </c>
      <c r="K5">
        <f t="shared" si="8"/>
        <v>3.9699559993539277</v>
      </c>
      <c r="L5" t="e">
        <f t="shared" si="9"/>
        <v>#VALUE!</v>
      </c>
      <c r="M5" t="str">
        <f>IF($B$9="זכר",INDEX(תמותה!$A$1:$E$121,ROUNDDOWN(E5/12,0)+1,2),INDEX(תמותה!$A$1:$E$121,ROUNDDOWN(E5/12,0)+1,3))</f>
        <v>qy</v>
      </c>
      <c r="N5" t="e">
        <f>IF($B$9="זכר",INDEX('שיפור גברים'!$A$1:$GQ$121,ROUNDDOWN(E5/12,0)+1,ROUNDDOWN((E5+$B$7-$B$8)/12,0)+2),INDEX('שיפור נשים'!$A$1:$GQ$121,ROUNDDOWN(E5/12,0)+1,ROUNDDOWN((E5+$B$7-$B$8)/12,0)+2))</f>
        <v>#VALUE!</v>
      </c>
      <c r="O5" t="e">
        <f>IF($B$9="זכר",INDEX('שיפור גברים'!$A$1:$GQ$121,ROUNDDOWN(E5/12,0)+1,ROUNDDOWN((E5+$B$7-$B$8)/12,0)+1),INDEX('שיפור נשים'!$A$1:$GQ$121,ROUNDDOWN(E5/12,0)+1,ROUNDDOWN((E5+$B$7-$B$8)/12,0)+1))</f>
        <v>#VALUE!</v>
      </c>
      <c r="P5">
        <f t="shared" si="1"/>
        <v>0.91666666666666663</v>
      </c>
      <c r="Q5" t="e">
        <f t="shared" si="2"/>
        <v>#VALUE!</v>
      </c>
    </row>
    <row r="6" spans="1:17" x14ac:dyDescent="0.2">
      <c r="A6" t="s">
        <v>10</v>
      </c>
      <c r="B6" s="21">
        <f>טבלאות!C11</f>
        <v>0</v>
      </c>
      <c r="E6">
        <f t="shared" si="3"/>
        <v>4</v>
      </c>
      <c r="F6">
        <f t="shared" si="0"/>
        <v>1.0152045152514977</v>
      </c>
      <c r="G6" t="e">
        <f t="shared" si="4"/>
        <v>#VALUE!</v>
      </c>
      <c r="H6">
        <f t="shared" si="5"/>
        <v>4.954979199090455</v>
      </c>
      <c r="I6">
        <f t="shared" si="6"/>
        <v>4.954979199090455</v>
      </c>
      <c r="J6">
        <f t="shared" si="7"/>
        <v>4.954979199090455</v>
      </c>
      <c r="K6">
        <f t="shared" si="8"/>
        <v>4.954979199090455</v>
      </c>
      <c r="L6" t="e">
        <f t="shared" si="9"/>
        <v>#VALUE!</v>
      </c>
      <c r="M6" t="str">
        <f>IF($B$9="זכר",INDEX(תמותה!$A$1:$E$121,ROUNDDOWN(E6/12,0)+1,2),INDEX(תמותה!$A$1:$E$121,ROUNDDOWN(E6/12,0)+1,3))</f>
        <v>qy</v>
      </c>
      <c r="N6" t="e">
        <f>IF($B$9="זכר",INDEX('שיפור גברים'!$A$1:$GQ$121,ROUNDDOWN(E6/12,0)+1,ROUNDDOWN((E6+$B$7-$B$8)/12,0)+2),INDEX('שיפור נשים'!$A$1:$GQ$121,ROUNDDOWN(E6/12,0)+1,ROUNDDOWN((E6+$B$7-$B$8)/12,0)+2))</f>
        <v>#VALUE!</v>
      </c>
      <c r="O6" t="e">
        <f>IF($B$9="זכר",INDEX('שיפור גברים'!$A$1:$GQ$121,ROUNDDOWN(E6/12,0)+1,ROUNDDOWN((E6+$B$7-$B$8)/12,0)+1),INDEX('שיפור נשים'!$A$1:$GQ$121,ROUNDDOWN(E6/12,0)+1,ROUNDDOWN((E6+$B$7-$B$8)/12,0)+1))</f>
        <v>#VALUE!</v>
      </c>
      <c r="P6">
        <f t="shared" si="1"/>
        <v>1</v>
      </c>
      <c r="Q6" t="e">
        <f t="shared" si="2"/>
        <v>#VALUE!</v>
      </c>
    </row>
    <row r="7" spans="1:17" x14ac:dyDescent="0.2">
      <c r="A7" t="s">
        <v>54</v>
      </c>
      <c r="B7">
        <f>YEAR(B5)*12+7</f>
        <v>22807</v>
      </c>
      <c r="E7">
        <f t="shared" si="3"/>
        <v>5</v>
      </c>
      <c r="F7">
        <f t="shared" si="0"/>
        <v>1.0182730478609361</v>
      </c>
      <c r="G7" t="e">
        <f t="shared" si="4"/>
        <v>#VALUE!</v>
      </c>
      <c r="H7">
        <f t="shared" si="5"/>
        <v>5.9370340635501186</v>
      </c>
      <c r="I7">
        <f t="shared" si="6"/>
        <v>5.9370340635501186</v>
      </c>
      <c r="J7">
        <f t="shared" si="7"/>
        <v>5.9370340635501186</v>
      </c>
      <c r="K7">
        <f t="shared" si="8"/>
        <v>5.9370340635501186</v>
      </c>
      <c r="L7" t="e">
        <f t="shared" si="9"/>
        <v>#VALUE!</v>
      </c>
      <c r="M7" t="str">
        <f>IF($B$9="זכר",INDEX(תמותה!$A$1:$E$121,ROUNDDOWN(E7/12,0)+1,2),INDEX(תמותה!$A$1:$E$121,ROUNDDOWN(E7/12,0)+1,3))</f>
        <v>qy</v>
      </c>
      <c r="N7" t="e">
        <f>IF($B$9="זכר",INDEX('שיפור גברים'!$A$1:$GQ$121,ROUNDDOWN(E7/12,0)+1,ROUNDDOWN((E7+$B$7-$B$8)/12,0)+2),INDEX('שיפור נשים'!$A$1:$GQ$121,ROUNDDOWN(E7/12,0)+1,ROUNDDOWN((E7+$B$7-$B$8)/12,0)+2))</f>
        <v>#VALUE!</v>
      </c>
      <c r="O7" t="e">
        <f>IF($B$9="זכר",INDEX('שיפור גברים'!$A$1:$GQ$121,ROUNDDOWN(E7/12,0)+1,ROUNDDOWN((E7+$B$7-$B$8)/12,0)+1),INDEX('שיפור נשים'!$A$1:$GQ$121,ROUNDDOWN(E7/12,0)+1,ROUNDDOWN((E7+$B$7-$B$8)/12,0)+1))</f>
        <v>#VALUE!</v>
      </c>
      <c r="P7">
        <f t="shared" si="1"/>
        <v>8.3333333333333329E-2</v>
      </c>
      <c r="Q7" t="e">
        <f t="shared" si="2"/>
        <v>#VALUE!</v>
      </c>
    </row>
    <row r="8" spans="1:17" x14ac:dyDescent="0.2">
      <c r="A8">
        <v>2015</v>
      </c>
      <c r="B8">
        <f>2015*12</f>
        <v>24180</v>
      </c>
      <c r="E8">
        <f t="shared" si="3"/>
        <v>6</v>
      </c>
      <c r="F8">
        <f t="shared" si="0"/>
        <v>1.0213508553428101</v>
      </c>
      <c r="G8" t="e">
        <f t="shared" si="4"/>
        <v>#VALUE!</v>
      </c>
      <c r="H8">
        <f t="shared" si="5"/>
        <v>6.9161295377144363</v>
      </c>
      <c r="I8">
        <f t="shared" si="6"/>
        <v>6.9161295377144363</v>
      </c>
      <c r="J8">
        <f t="shared" si="7"/>
        <v>6.9161295377144363</v>
      </c>
      <c r="K8">
        <f t="shared" si="8"/>
        <v>6.9161295377144363</v>
      </c>
      <c r="L8" t="e">
        <f t="shared" si="9"/>
        <v>#VALUE!</v>
      </c>
      <c r="M8" t="str">
        <f>IF($B$9="זכר",INDEX(תמותה!$A$1:$E$121,ROUNDDOWN(E8/12,0)+1,2),INDEX(תמותה!$A$1:$E$121,ROUNDDOWN(E8/12,0)+1,3))</f>
        <v>qy</v>
      </c>
      <c r="N8" t="e">
        <f>IF($B$9="זכר",INDEX('שיפור גברים'!$A$1:$GQ$121,ROUNDDOWN(E8/12,0)+1,ROUNDDOWN((E8+$B$7-$B$8)/12,0)+2),INDEX('שיפור נשים'!$A$1:$GQ$121,ROUNDDOWN(E8/12,0)+1,ROUNDDOWN((E8+$B$7-$B$8)/12,0)+2))</f>
        <v>#VALUE!</v>
      </c>
      <c r="O8" t="e">
        <f>IF($B$9="זכר",INDEX('שיפור גברים'!$A$1:$GQ$121,ROUNDDOWN(E8/12,0)+1,ROUNDDOWN((E8+$B$7-$B$8)/12,0)+1),INDEX('שיפור נשים'!$A$1:$GQ$121,ROUNDDOWN(E8/12,0)+1,ROUNDDOWN((E8+$B$7-$B$8)/12,0)+1))</f>
        <v>#VALUE!</v>
      </c>
      <c r="P8">
        <f t="shared" si="1"/>
        <v>0.16666666666666666</v>
      </c>
      <c r="Q8" t="e">
        <f t="shared" si="2"/>
        <v>#VALUE!</v>
      </c>
    </row>
    <row r="9" spans="1:17" x14ac:dyDescent="0.2">
      <c r="A9" t="s">
        <v>1</v>
      </c>
      <c r="B9">
        <f>טבלאות!C13</f>
        <v>0</v>
      </c>
      <c r="E9">
        <f t="shared" si="3"/>
        <v>7</v>
      </c>
      <c r="F9">
        <f t="shared" si="0"/>
        <v>1.0244379657311251</v>
      </c>
      <c r="G9" t="e">
        <f t="shared" si="4"/>
        <v>#VALUE!</v>
      </c>
      <c r="H9">
        <f t="shared" si="5"/>
        <v>7.8922745396095149</v>
      </c>
      <c r="I9">
        <f t="shared" si="6"/>
        <v>7.8922745396095149</v>
      </c>
      <c r="J9">
        <f t="shared" si="7"/>
        <v>7.8922745396095149</v>
      </c>
      <c r="K9">
        <f t="shared" si="8"/>
        <v>7.8922745396095149</v>
      </c>
      <c r="L9" t="e">
        <f t="shared" si="9"/>
        <v>#VALUE!</v>
      </c>
      <c r="M9" t="str">
        <f>IF($B$9="זכר",INDEX(תמותה!$A$1:$E$121,ROUNDDOWN(E9/12,0)+1,2),INDEX(תמותה!$A$1:$E$121,ROUNDDOWN(E9/12,0)+1,3))</f>
        <v>qy</v>
      </c>
      <c r="N9" t="e">
        <f>IF($B$9="זכר",INDEX('שיפור גברים'!$A$1:$GQ$121,ROUNDDOWN(E9/12,0)+1,ROUNDDOWN((E9+$B$7-$B$8)/12,0)+2),INDEX('שיפור נשים'!$A$1:$GQ$121,ROUNDDOWN(E9/12,0)+1,ROUNDDOWN((E9+$B$7-$B$8)/12,0)+2))</f>
        <v>#VALUE!</v>
      </c>
      <c r="O9" t="e">
        <f>IF($B$9="זכר",INDEX('שיפור גברים'!$A$1:$GQ$121,ROUNDDOWN(E9/12,0)+1,ROUNDDOWN((E9+$B$7-$B$8)/12,0)+1),INDEX('שיפור נשים'!$A$1:$GQ$121,ROUNDDOWN(E9/12,0)+1,ROUNDDOWN((E9+$B$7-$B$8)/12,0)+1))</f>
        <v>#VALUE!</v>
      </c>
      <c r="P9">
        <f t="shared" si="1"/>
        <v>0.25</v>
      </c>
      <c r="Q9" t="e">
        <f t="shared" si="2"/>
        <v>#VALUE!</v>
      </c>
    </row>
    <row r="10" spans="1:17" x14ac:dyDescent="0.2">
      <c r="E10">
        <f t="shared" si="3"/>
        <v>8</v>
      </c>
      <c r="F10">
        <f t="shared" si="0"/>
        <v>1.0275344071446209</v>
      </c>
      <c r="G10" t="e">
        <f t="shared" si="4"/>
        <v>#VALUE!</v>
      </c>
      <c r="H10">
        <f t="shared" si="5"/>
        <v>8.8654779603872829</v>
      </c>
      <c r="I10">
        <f t="shared" si="6"/>
        <v>8.8654779603872829</v>
      </c>
      <c r="J10">
        <f t="shared" si="7"/>
        <v>8.8654779603872829</v>
      </c>
      <c r="K10">
        <f t="shared" si="8"/>
        <v>8.8654779603872829</v>
      </c>
      <c r="L10" t="e">
        <f t="shared" si="9"/>
        <v>#VALUE!</v>
      </c>
      <c r="M10" t="str">
        <f>IF($B$9="זכר",INDEX(תמותה!$A$1:$E$121,ROUNDDOWN(E10/12,0)+1,2),INDEX(תמותה!$A$1:$E$121,ROUNDDOWN(E10/12,0)+1,3))</f>
        <v>qy</v>
      </c>
      <c r="N10" t="e">
        <f>IF($B$9="זכר",INDEX('שיפור גברים'!$A$1:$GQ$121,ROUNDDOWN(E10/12,0)+1,ROUNDDOWN((E10+$B$7-$B$8)/12,0)+2),INDEX('שיפור נשים'!$A$1:$GQ$121,ROUNDDOWN(E10/12,0)+1,ROUNDDOWN((E10+$B$7-$B$8)/12,0)+2))</f>
        <v>#VALUE!</v>
      </c>
      <c r="O10" t="e">
        <f>IF($B$9="זכר",INDEX('שיפור גברים'!$A$1:$GQ$121,ROUNDDOWN(E10/12,0)+1,ROUNDDOWN((E10+$B$7-$B$8)/12,0)+1),INDEX('שיפור נשים'!$A$1:$GQ$121,ROUNDDOWN(E10/12,0)+1,ROUNDDOWN((E10+$B$7-$B$8)/12,0)+1))</f>
        <v>#VALUE!</v>
      </c>
      <c r="P10">
        <f t="shared" si="1"/>
        <v>0.33333333333333331</v>
      </c>
      <c r="Q10" t="e">
        <f t="shared" si="2"/>
        <v>#VALUE!</v>
      </c>
    </row>
    <row r="11" spans="1:17" x14ac:dyDescent="0.2">
      <c r="E11">
        <f t="shared" si="3"/>
        <v>9</v>
      </c>
      <c r="F11">
        <f t="shared" si="0"/>
        <v>1.0306402077870283</v>
      </c>
      <c r="G11" t="e">
        <f t="shared" si="4"/>
        <v>#VALUE!</v>
      </c>
      <c r="H11">
        <f t="shared" si="5"/>
        <v>9.8357486644064682</v>
      </c>
      <c r="I11">
        <f t="shared" si="6"/>
        <v>9.8357486644064682</v>
      </c>
      <c r="J11">
        <f t="shared" si="7"/>
        <v>9.8357486644064682</v>
      </c>
      <c r="K11">
        <f t="shared" si="8"/>
        <v>9.8357486644064682</v>
      </c>
      <c r="L11" t="e">
        <f t="shared" si="9"/>
        <v>#VALUE!</v>
      </c>
      <c r="M11" t="str">
        <f>IF($B$9="זכר",INDEX(תמותה!$A$1:$E$121,ROUNDDOWN(E11/12,0)+1,2),INDEX(תמותה!$A$1:$E$121,ROUNDDOWN(E11/12,0)+1,3))</f>
        <v>qy</v>
      </c>
      <c r="N11" t="e">
        <f>IF($B$9="זכר",INDEX('שיפור גברים'!$A$1:$GQ$121,ROUNDDOWN(E11/12,0)+1,ROUNDDOWN((E11+$B$7-$B$8)/12,0)+2),INDEX('שיפור נשים'!$A$1:$GQ$121,ROUNDDOWN(E11/12,0)+1,ROUNDDOWN((E11+$B$7-$B$8)/12,0)+2))</f>
        <v>#VALUE!</v>
      </c>
      <c r="O11" t="e">
        <f>IF($B$9="זכר",INDEX('שיפור גברים'!$A$1:$GQ$121,ROUNDDOWN(E11/12,0)+1,ROUNDDOWN((E11+$B$7-$B$8)/12,0)+1),INDEX('שיפור נשים'!$A$1:$GQ$121,ROUNDDOWN(E11/12,0)+1,ROUNDDOWN((E11+$B$7-$B$8)/12,0)+1))</f>
        <v>#VALUE!</v>
      </c>
      <c r="P11">
        <f t="shared" si="1"/>
        <v>0.41666666666666669</v>
      </c>
      <c r="Q11" t="e">
        <f t="shared" si="2"/>
        <v>#VALUE!</v>
      </c>
    </row>
    <row r="12" spans="1:17" x14ac:dyDescent="0.2">
      <c r="E12">
        <f t="shared" si="3"/>
        <v>10</v>
      </c>
      <c r="F12">
        <f t="shared" si="0"/>
        <v>1.0337553959473267</v>
      </c>
      <c r="G12" t="e">
        <f t="shared" si="4"/>
        <v>#VALUE!</v>
      </c>
      <c r="H12">
        <f t="shared" si="5"/>
        <v>10.803095489313348</v>
      </c>
      <c r="I12">
        <f t="shared" si="6"/>
        <v>10.803095489313348</v>
      </c>
      <c r="J12">
        <f t="shared" si="7"/>
        <v>10.803095489313348</v>
      </c>
      <c r="K12">
        <f t="shared" si="8"/>
        <v>10.803095489313348</v>
      </c>
      <c r="L12" t="e">
        <f t="shared" si="9"/>
        <v>#VALUE!</v>
      </c>
      <c r="M12" t="str">
        <f>IF($B$9="זכר",INDEX(תמותה!$A$1:$E$121,ROUNDDOWN(E12/12,0)+1,2),INDEX(תמותה!$A$1:$E$121,ROUNDDOWN(E12/12,0)+1,3))</f>
        <v>qy</v>
      </c>
      <c r="N12" t="e">
        <f>IF($B$9="זכר",INDEX('שיפור גברים'!$A$1:$GQ$121,ROUNDDOWN(E12/12,0)+1,ROUNDDOWN((E12+$B$7-$B$8)/12,0)+2),INDEX('שיפור נשים'!$A$1:$GQ$121,ROUNDDOWN(E12/12,0)+1,ROUNDDOWN((E12+$B$7-$B$8)/12,0)+2))</f>
        <v>#VALUE!</v>
      </c>
      <c r="O12" t="e">
        <f>IF($B$9="זכר",INDEX('שיפור גברים'!$A$1:$GQ$121,ROUNDDOWN(E12/12,0)+1,ROUNDDOWN((E12+$B$7-$B$8)/12,0)+1),INDEX('שיפור נשים'!$A$1:$GQ$121,ROUNDDOWN(E12/12,0)+1,ROUNDDOWN((E12+$B$7-$B$8)/12,0)+1))</f>
        <v>#VALUE!</v>
      </c>
      <c r="P12">
        <f t="shared" si="1"/>
        <v>0.5</v>
      </c>
      <c r="Q12" t="e">
        <f t="shared" si="2"/>
        <v>#VALUE!</v>
      </c>
    </row>
    <row r="13" spans="1:17" x14ac:dyDescent="0.2">
      <c r="E13">
        <f t="shared" si="3"/>
        <v>11</v>
      </c>
      <c r="F13">
        <f t="shared" si="0"/>
        <v>1.03688</v>
      </c>
      <c r="G13" t="e">
        <f t="shared" si="4"/>
        <v>#VALUE!</v>
      </c>
      <c r="H13">
        <f t="shared" si="5"/>
        <v>11.767527246122237</v>
      </c>
      <c r="I13">
        <f t="shared" si="6"/>
        <v>11.767527246122237</v>
      </c>
      <c r="J13">
        <f t="shared" si="7"/>
        <v>11.767527246122237</v>
      </c>
      <c r="K13">
        <f t="shared" si="8"/>
        <v>11.767527246122237</v>
      </c>
      <c r="L13" t="e">
        <f t="shared" si="9"/>
        <v>#VALUE!</v>
      </c>
      <c r="M13" t="str">
        <f>IF($B$9="זכר",INDEX(תמותה!$A$1:$E$121,ROUNDDOWN(E13/12,0)+1,2),INDEX(תמותה!$A$1:$E$121,ROUNDDOWN(E13/12,0)+1,3))</f>
        <v>qy</v>
      </c>
      <c r="N13" t="e">
        <f>IF($B$9="זכר",INDEX('שיפור גברים'!$A$1:$GQ$121,ROUNDDOWN(E13/12,0)+1,ROUNDDOWN((E13+$B$7-$B$8)/12,0)+2),INDEX('שיפור נשים'!$A$1:$GQ$121,ROUNDDOWN(E13/12,0)+1,ROUNDDOWN((E13+$B$7-$B$8)/12,0)+2))</f>
        <v>#VALUE!</v>
      </c>
      <c r="O13" t="e">
        <f>IF($B$9="זכר",INDEX('שיפור גברים'!$A$1:$GQ$121,ROUNDDOWN(E13/12,0)+1,ROUNDDOWN((E13+$B$7-$B$8)/12,0)+1),INDEX('שיפור נשים'!$A$1:$GQ$121,ROUNDDOWN(E13/12,0)+1,ROUNDDOWN((E13+$B$7-$B$8)/12,0)+1))</f>
        <v>#VALUE!</v>
      </c>
      <c r="P13">
        <f t="shared" si="1"/>
        <v>0.58333333333333337</v>
      </c>
      <c r="Q13" t="e">
        <f t="shared" si="2"/>
        <v>#VALUE!</v>
      </c>
    </row>
    <row r="14" spans="1:17" x14ac:dyDescent="0.2">
      <c r="E14">
        <f t="shared" si="3"/>
        <v>12</v>
      </c>
      <c r="F14">
        <f t="shared" si="0"/>
        <v>1.0400140484052971</v>
      </c>
      <c r="G14" t="e">
        <f t="shared" si="4"/>
        <v>#VALUE!</v>
      </c>
      <c r="H14">
        <f t="shared" si="5"/>
        <v>12.729052719295746</v>
      </c>
      <c r="I14">
        <f t="shared" si="6"/>
        <v>12.729052719295746</v>
      </c>
      <c r="J14">
        <f t="shared" si="7"/>
        <v>12.729052719295746</v>
      </c>
      <c r="K14">
        <f t="shared" si="8"/>
        <v>12.729052719295746</v>
      </c>
      <c r="L14" t="e">
        <f t="shared" si="9"/>
        <v>#VALUE!</v>
      </c>
      <c r="M14">
        <f>IF($B$9="זכר",INDEX(תמותה!$A$1:$E$121,ROUNDDOWN(E14/12,0)+1,2),INDEX(תמותה!$A$1:$E$121,ROUNDDOWN(E14/12,0)+1,3))</f>
        <v>0</v>
      </c>
      <c r="N14" t="e">
        <f>IF($B$9="זכר",INDEX('שיפור גברים'!$A$1:$GQ$121,ROUNDDOWN(E14/12,0)+1,ROUNDDOWN((E14+$B$7-$B$8)/12,0)+2),INDEX('שיפור נשים'!$A$1:$GQ$121,ROUNDDOWN(E14/12,0)+1,ROUNDDOWN((E14+$B$7-$B$8)/12,0)+2))</f>
        <v>#VALUE!</v>
      </c>
      <c r="O14" t="e">
        <f>IF($B$9="זכר",INDEX('שיפור גברים'!$A$1:$GQ$121,ROUNDDOWN(E14/12,0)+1,ROUNDDOWN((E14+$B$7-$B$8)/12,0)+1),INDEX('שיפור נשים'!$A$1:$GQ$121,ROUNDDOWN(E14/12,0)+1,ROUNDDOWN((E14+$B$7-$B$8)/12,0)+1))</f>
        <v>#VALUE!</v>
      </c>
      <c r="P14">
        <f t="shared" si="1"/>
        <v>0.66666666666666663</v>
      </c>
      <c r="Q14" t="e">
        <f t="shared" si="2"/>
        <v>#VALUE!</v>
      </c>
    </row>
    <row r="15" spans="1:17" x14ac:dyDescent="0.2">
      <c r="E15">
        <f t="shared" si="3"/>
        <v>13</v>
      </c>
      <c r="F15">
        <f t="shared" si="0"/>
        <v>1.0431575697094897</v>
      </c>
      <c r="G15" t="e">
        <f t="shared" si="4"/>
        <v>#VALUE!</v>
      </c>
      <c r="H15">
        <f t="shared" si="5"/>
        <v>13.687680666824797</v>
      </c>
      <c r="I15">
        <f t="shared" si="6"/>
        <v>13.687680666824797</v>
      </c>
      <c r="J15">
        <f t="shared" si="7"/>
        <v>13.687680666824797</v>
      </c>
      <c r="K15">
        <f t="shared" si="8"/>
        <v>13.687680666824797</v>
      </c>
      <c r="L15" t="e">
        <f t="shared" si="9"/>
        <v>#VALUE!</v>
      </c>
      <c r="M15">
        <f>IF($B$9="זכר",INDEX(תמותה!$A$1:$E$121,ROUNDDOWN(E15/12,0)+1,2),INDEX(תמותה!$A$1:$E$121,ROUNDDOWN(E15/12,0)+1,3))</f>
        <v>0</v>
      </c>
      <c r="N15" t="e">
        <f>IF($B$9="זכר",INDEX('שיפור גברים'!$A$1:$GQ$121,ROUNDDOWN(E15/12,0)+1,ROUNDDOWN((E15+$B$7-$B$8)/12,0)+2),INDEX('שיפור נשים'!$A$1:$GQ$121,ROUNDDOWN(E15/12,0)+1,ROUNDDOWN((E15+$B$7-$B$8)/12,0)+2))</f>
        <v>#VALUE!</v>
      </c>
      <c r="O15" t="e">
        <f>IF($B$9="זכר",INDEX('שיפור גברים'!$A$1:$GQ$121,ROUNDDOWN(E15/12,0)+1,ROUNDDOWN((E15+$B$7-$B$8)/12,0)+1),INDEX('שיפור נשים'!$A$1:$GQ$121,ROUNDDOWN(E15/12,0)+1,ROUNDDOWN((E15+$B$7-$B$8)/12,0)+1))</f>
        <v>#VALUE!</v>
      </c>
      <c r="P15">
        <f t="shared" si="1"/>
        <v>0.75</v>
      </c>
      <c r="Q15" t="e">
        <f t="shared" si="2"/>
        <v>#VALUE!</v>
      </c>
    </row>
    <row r="16" spans="1:17" x14ac:dyDescent="0.2">
      <c r="E16">
        <f t="shared" si="3"/>
        <v>14</v>
      </c>
      <c r="F16">
        <f t="shared" si="0"/>
        <v>1.046310592545133</v>
      </c>
      <c r="G16" t="e">
        <f t="shared" si="4"/>
        <v>#VALUE!</v>
      </c>
      <c r="H16">
        <f t="shared" si="5"/>
        <v>14.643419820308388</v>
      </c>
      <c r="I16">
        <f t="shared" si="6"/>
        <v>14.643419820308388</v>
      </c>
      <c r="J16">
        <f t="shared" si="7"/>
        <v>14.643419820308388</v>
      </c>
      <c r="K16">
        <f t="shared" si="8"/>
        <v>14.643419820308388</v>
      </c>
      <c r="L16" t="e">
        <f t="shared" si="9"/>
        <v>#VALUE!</v>
      </c>
      <c r="M16">
        <f>IF($B$9="זכר",INDEX(תמותה!$A$1:$E$121,ROUNDDOWN(E16/12,0)+1,2),INDEX(תמותה!$A$1:$E$121,ROUNDDOWN(E16/12,0)+1,3))</f>
        <v>0</v>
      </c>
      <c r="N16" t="e">
        <f>IF($B$9="זכר",INDEX('שיפור גברים'!$A$1:$GQ$121,ROUNDDOWN(E16/12,0)+1,ROUNDDOWN((E16+$B$7-$B$8)/12,0)+2),INDEX('שיפור נשים'!$A$1:$GQ$121,ROUNDDOWN(E16/12,0)+1,ROUNDDOWN((E16+$B$7-$B$8)/12,0)+2))</f>
        <v>#VALUE!</v>
      </c>
      <c r="O16" t="e">
        <f>IF($B$9="זכר",INDEX('שיפור גברים'!$A$1:$GQ$121,ROUNDDOWN(E16/12,0)+1,ROUNDDOWN((E16+$B$7-$B$8)/12,0)+1),INDEX('שיפור נשים'!$A$1:$GQ$121,ROUNDDOWN(E16/12,0)+1,ROUNDDOWN((E16+$B$7-$B$8)/12,0)+1))</f>
        <v>#VALUE!</v>
      </c>
      <c r="P16">
        <f t="shared" si="1"/>
        <v>0.83333333333333337</v>
      </c>
      <c r="Q16" t="e">
        <f t="shared" si="2"/>
        <v>#VALUE!</v>
      </c>
    </row>
    <row r="17" spans="5:17" x14ac:dyDescent="0.2">
      <c r="E17">
        <f t="shared" si="3"/>
        <v>15</v>
      </c>
      <c r="F17">
        <f t="shared" si="0"/>
        <v>1.0494731456313258</v>
      </c>
      <c r="G17" t="e">
        <f t="shared" si="4"/>
        <v>#VALUE!</v>
      </c>
      <c r="H17">
        <f t="shared" si="5"/>
        <v>15.596278885033133</v>
      </c>
      <c r="I17">
        <f t="shared" si="6"/>
        <v>15.596278885033133</v>
      </c>
      <c r="J17">
        <f t="shared" si="7"/>
        <v>15.596278885033133</v>
      </c>
      <c r="K17">
        <f t="shared" si="8"/>
        <v>15.596278885033133</v>
      </c>
      <c r="L17" t="e">
        <f t="shared" si="9"/>
        <v>#VALUE!</v>
      </c>
      <c r="M17">
        <f>IF($B$9="זכר",INDEX(תמותה!$A$1:$E$121,ROUNDDOWN(E17/12,0)+1,2),INDEX(תמותה!$A$1:$E$121,ROUNDDOWN(E17/12,0)+1,3))</f>
        <v>0</v>
      </c>
      <c r="N17" t="e">
        <f>IF($B$9="זכר",INDEX('שיפור גברים'!$A$1:$GQ$121,ROUNDDOWN(E17/12,0)+1,ROUNDDOWN((E17+$B$7-$B$8)/12,0)+2),INDEX('שיפור נשים'!$A$1:$GQ$121,ROUNDDOWN(E17/12,0)+1,ROUNDDOWN((E17+$B$7-$B$8)/12,0)+2))</f>
        <v>#VALUE!</v>
      </c>
      <c r="O17" t="e">
        <f>IF($B$9="זכר",INDEX('שיפור גברים'!$A$1:$GQ$121,ROUNDDOWN(E17/12,0)+1,ROUNDDOWN((E17+$B$7-$B$8)/12,0)+1),INDEX('שיפור נשים'!$A$1:$GQ$121,ROUNDDOWN(E17/12,0)+1,ROUNDDOWN((E17+$B$7-$B$8)/12,0)+1))</f>
        <v>#VALUE!</v>
      </c>
      <c r="P17">
        <f t="shared" si="1"/>
        <v>0.91666666666666663</v>
      </c>
      <c r="Q17" t="e">
        <f t="shared" si="2"/>
        <v>#VALUE!</v>
      </c>
    </row>
    <row r="18" spans="5:17" x14ac:dyDescent="0.2">
      <c r="E18">
        <f t="shared" si="3"/>
        <v>16</v>
      </c>
      <c r="F18">
        <f t="shared" si="0"/>
        <v>1.0526452577739729</v>
      </c>
      <c r="G18" t="e">
        <f t="shared" si="4"/>
        <v>#VALUE!</v>
      </c>
      <c r="H18">
        <f t="shared" si="5"/>
        <v>16.546266540052542</v>
      </c>
      <c r="I18">
        <f t="shared" si="6"/>
        <v>16.546266540052542</v>
      </c>
      <c r="J18">
        <f t="shared" si="7"/>
        <v>16.546266540052542</v>
      </c>
      <c r="K18">
        <f t="shared" si="8"/>
        <v>16.546266540052542</v>
      </c>
      <c r="L18" t="e">
        <f t="shared" si="9"/>
        <v>#VALUE!</v>
      </c>
      <c r="M18">
        <f>IF($B$9="זכר",INDEX(תמותה!$A$1:$E$121,ROUNDDOWN(E18/12,0)+1,2),INDEX(תמותה!$A$1:$E$121,ROUNDDOWN(E18/12,0)+1,3))</f>
        <v>0</v>
      </c>
      <c r="N18" t="e">
        <f>IF($B$9="זכר",INDEX('שיפור גברים'!$A$1:$GQ$121,ROUNDDOWN(E18/12,0)+1,ROUNDDOWN((E18+$B$7-$B$8)/12,0)+2),INDEX('שיפור נשים'!$A$1:$GQ$121,ROUNDDOWN(E18/12,0)+1,ROUNDDOWN((E18+$B$7-$B$8)/12,0)+2))</f>
        <v>#VALUE!</v>
      </c>
      <c r="O18" t="e">
        <f>IF($B$9="זכר",INDEX('שיפור גברים'!$A$1:$GQ$121,ROUNDDOWN(E18/12,0)+1,ROUNDDOWN((E18+$B$7-$B$8)/12,0)+1),INDEX('שיפור נשים'!$A$1:$GQ$121,ROUNDDOWN(E18/12,0)+1,ROUNDDOWN((E18+$B$7-$B$8)/12,0)+1))</f>
        <v>#VALUE!</v>
      </c>
      <c r="P18">
        <f t="shared" si="1"/>
        <v>1</v>
      </c>
      <c r="Q18" t="e">
        <f t="shared" si="2"/>
        <v>#VALUE!</v>
      </c>
    </row>
    <row r="19" spans="5:17" x14ac:dyDescent="0.2">
      <c r="E19">
        <f t="shared" si="3"/>
        <v>17</v>
      </c>
      <c r="F19">
        <f t="shared" si="0"/>
        <v>1.0558269578660473</v>
      </c>
      <c r="G19" t="e">
        <f t="shared" si="4"/>
        <v>#VALUE!</v>
      </c>
      <c r="H19">
        <f t="shared" si="5"/>
        <v>17.493391438266091</v>
      </c>
      <c r="I19">
        <f t="shared" si="6"/>
        <v>17.493391438266091</v>
      </c>
      <c r="J19">
        <f t="shared" si="7"/>
        <v>17.493391438266091</v>
      </c>
      <c r="K19">
        <f t="shared" si="8"/>
        <v>17.493391438266091</v>
      </c>
      <c r="L19" t="e">
        <f t="shared" si="9"/>
        <v>#VALUE!</v>
      </c>
      <c r="M19">
        <f>IF($B$9="זכר",INDEX(תמותה!$A$1:$E$121,ROUNDDOWN(E19/12,0)+1,2),INDEX(תמותה!$A$1:$E$121,ROUNDDOWN(E19/12,0)+1,3))</f>
        <v>0</v>
      </c>
      <c r="N19" t="e">
        <f>IF($B$9="זכר",INDEX('שיפור גברים'!$A$1:$GQ$121,ROUNDDOWN(E19/12,0)+1,ROUNDDOWN((E19+$B$7-$B$8)/12,0)+2),INDEX('שיפור נשים'!$A$1:$GQ$121,ROUNDDOWN(E19/12,0)+1,ROUNDDOWN((E19+$B$7-$B$8)/12,0)+2))</f>
        <v>#VALUE!</v>
      </c>
      <c r="O19" t="e">
        <f>IF($B$9="זכר",INDEX('שיפור גברים'!$A$1:$GQ$121,ROUNDDOWN(E19/12,0)+1,ROUNDDOWN((E19+$B$7-$B$8)/12,0)+1),INDEX('שיפור נשים'!$A$1:$GQ$121,ROUNDDOWN(E19/12,0)+1,ROUNDDOWN((E19+$B$7-$B$8)/12,0)+1))</f>
        <v>#VALUE!</v>
      </c>
      <c r="P19">
        <f t="shared" si="1"/>
        <v>8.3333333333333329E-2</v>
      </c>
      <c r="Q19" t="e">
        <f t="shared" si="2"/>
        <v>#VALUE!</v>
      </c>
    </row>
    <row r="20" spans="5:17" x14ac:dyDescent="0.2">
      <c r="E20">
        <f t="shared" si="3"/>
        <v>18</v>
      </c>
      <c r="F20">
        <f t="shared" si="0"/>
        <v>1.0590182748878529</v>
      </c>
      <c r="G20" t="e">
        <f t="shared" si="4"/>
        <v>#VALUE!</v>
      </c>
      <c r="H20">
        <f t="shared" si="5"/>
        <v>18.437662206498015</v>
      </c>
      <c r="I20">
        <f t="shared" si="6"/>
        <v>18.437662206498015</v>
      </c>
      <c r="J20">
        <f t="shared" si="7"/>
        <v>18.437662206498015</v>
      </c>
      <c r="K20">
        <f t="shared" si="8"/>
        <v>18.437662206498015</v>
      </c>
      <c r="L20" t="e">
        <f t="shared" si="9"/>
        <v>#VALUE!</v>
      </c>
      <c r="M20">
        <f>IF($B$9="זכר",INDEX(תמותה!$A$1:$E$121,ROUNDDOWN(E20/12,0)+1,2),INDEX(תמותה!$A$1:$E$121,ROUNDDOWN(E20/12,0)+1,3))</f>
        <v>0</v>
      </c>
      <c r="N20" t="e">
        <f>IF($B$9="זכר",INDEX('שיפור גברים'!$A$1:$GQ$121,ROUNDDOWN(E20/12,0)+1,ROUNDDOWN((E20+$B$7-$B$8)/12,0)+2),INDEX('שיפור נשים'!$A$1:$GQ$121,ROUNDDOWN(E20/12,0)+1,ROUNDDOWN((E20+$B$7-$B$8)/12,0)+2))</f>
        <v>#VALUE!</v>
      </c>
      <c r="O20" t="e">
        <f>IF($B$9="זכר",INDEX('שיפור גברים'!$A$1:$GQ$121,ROUNDDOWN(E20/12,0)+1,ROUNDDOWN((E20+$B$7-$B$8)/12,0)+1),INDEX('שיפור נשים'!$A$1:$GQ$121,ROUNDDOWN(E20/12,0)+1,ROUNDDOWN((E20+$B$7-$B$8)/12,0)+1))</f>
        <v>#VALUE!</v>
      </c>
      <c r="P20">
        <f t="shared" si="1"/>
        <v>0.16666666666666666</v>
      </c>
      <c r="Q20" t="e">
        <f t="shared" si="2"/>
        <v>#VALUE!</v>
      </c>
    </row>
    <row r="21" spans="5:17" x14ac:dyDescent="0.2">
      <c r="E21">
        <f t="shared" si="3"/>
        <v>19</v>
      </c>
      <c r="F21">
        <f t="shared" si="0"/>
        <v>1.062219237907289</v>
      </c>
      <c r="G21" t="e">
        <f t="shared" si="4"/>
        <v>#VALUE!</v>
      </c>
      <c r="H21">
        <f t="shared" si="5"/>
        <v>19.379087445575902</v>
      </c>
      <c r="I21">
        <f t="shared" si="6"/>
        <v>19.379087445575902</v>
      </c>
      <c r="J21">
        <f t="shared" si="7"/>
        <v>19.379087445575902</v>
      </c>
      <c r="K21">
        <f t="shared" si="8"/>
        <v>19.379087445575902</v>
      </c>
      <c r="L21" t="e">
        <f t="shared" si="9"/>
        <v>#VALUE!</v>
      </c>
      <c r="M21">
        <f>IF($B$9="זכר",INDEX(תמותה!$A$1:$E$121,ROUNDDOWN(E21/12,0)+1,2),INDEX(תמותה!$A$1:$E$121,ROUNDDOWN(E21/12,0)+1,3))</f>
        <v>0</v>
      </c>
      <c r="N21" t="e">
        <f>IF($B$9="זכר",INDEX('שיפור גברים'!$A$1:$GQ$121,ROUNDDOWN(E21/12,0)+1,ROUNDDOWN((E21+$B$7-$B$8)/12,0)+2),INDEX('שיפור נשים'!$A$1:$GQ$121,ROUNDDOWN(E21/12,0)+1,ROUNDDOWN((E21+$B$7-$B$8)/12,0)+2))</f>
        <v>#VALUE!</v>
      </c>
      <c r="O21" t="e">
        <f>IF($B$9="זכר",INDEX('שיפור גברים'!$A$1:$GQ$121,ROUNDDOWN(E21/12,0)+1,ROUNDDOWN((E21+$B$7-$B$8)/12,0)+1),INDEX('שיפור נשים'!$A$1:$GQ$121,ROUNDDOWN(E21/12,0)+1,ROUNDDOWN((E21+$B$7-$B$8)/12,0)+1))</f>
        <v>#VALUE!</v>
      </c>
      <c r="P21">
        <f t="shared" si="1"/>
        <v>0.25</v>
      </c>
      <c r="Q21" t="e">
        <f t="shared" si="2"/>
        <v>#VALUE!</v>
      </c>
    </row>
    <row r="22" spans="5:17" x14ac:dyDescent="0.2">
      <c r="E22">
        <f t="shared" si="3"/>
        <v>20</v>
      </c>
      <c r="F22">
        <f t="shared" si="0"/>
        <v>1.0654298760801144</v>
      </c>
      <c r="G22" t="e">
        <f t="shared" si="4"/>
        <v>#VALUE!</v>
      </c>
      <c r="H22">
        <f t="shared" si="5"/>
        <v>20.317675730409022</v>
      </c>
      <c r="I22">
        <f t="shared" si="6"/>
        <v>20.317675730409022</v>
      </c>
      <c r="J22">
        <f t="shared" si="7"/>
        <v>20.317675730409022</v>
      </c>
      <c r="K22">
        <f t="shared" si="8"/>
        <v>20.317675730409022</v>
      </c>
      <c r="L22" t="e">
        <f t="shared" si="9"/>
        <v>#VALUE!</v>
      </c>
      <c r="M22">
        <f>IF($B$9="זכר",INDEX(תמותה!$A$1:$E$121,ROUNDDOWN(E22/12,0)+1,2),INDEX(תמותה!$A$1:$E$121,ROUNDDOWN(E22/12,0)+1,3))</f>
        <v>0</v>
      </c>
      <c r="N22" t="e">
        <f>IF($B$9="זכר",INDEX('שיפור גברים'!$A$1:$GQ$121,ROUNDDOWN(E22/12,0)+1,ROUNDDOWN((E22+$B$7-$B$8)/12,0)+2),INDEX('שיפור נשים'!$A$1:$GQ$121,ROUNDDOWN(E22/12,0)+1,ROUNDDOWN((E22+$B$7-$B$8)/12,0)+2))</f>
        <v>#VALUE!</v>
      </c>
      <c r="O22" t="e">
        <f>IF($B$9="זכר",INDEX('שיפור גברים'!$A$1:$GQ$121,ROUNDDOWN(E22/12,0)+1,ROUNDDOWN((E22+$B$7-$B$8)/12,0)+1),INDEX('שיפור נשים'!$A$1:$GQ$121,ROUNDDOWN(E22/12,0)+1,ROUNDDOWN((E22+$B$7-$B$8)/12,0)+1))</f>
        <v>#VALUE!</v>
      </c>
      <c r="P22">
        <f t="shared" si="1"/>
        <v>0.33333333333333331</v>
      </c>
      <c r="Q22" t="e">
        <f t="shared" si="2"/>
        <v>#VALUE!</v>
      </c>
    </row>
    <row r="23" spans="5:17" x14ac:dyDescent="0.2">
      <c r="E23">
        <f t="shared" si="3"/>
        <v>21</v>
      </c>
      <c r="F23">
        <f t="shared" si="0"/>
        <v>1.068650218650214</v>
      </c>
      <c r="G23" t="e">
        <f t="shared" si="4"/>
        <v>#VALUE!</v>
      </c>
      <c r="H23">
        <f t="shared" si="5"/>
        <v>21.253435610066443</v>
      </c>
      <c r="I23">
        <f t="shared" si="6"/>
        <v>21.253435610066443</v>
      </c>
      <c r="J23">
        <f t="shared" si="7"/>
        <v>21.253435610066443</v>
      </c>
      <c r="K23">
        <f t="shared" si="8"/>
        <v>21.253435610066443</v>
      </c>
      <c r="L23" t="e">
        <f t="shared" si="9"/>
        <v>#VALUE!</v>
      </c>
      <c r="M23">
        <f>IF($B$9="זכר",INDEX(תמותה!$A$1:$E$121,ROUNDDOWN(E23/12,0)+1,2),INDEX(תמותה!$A$1:$E$121,ROUNDDOWN(E23/12,0)+1,3))</f>
        <v>0</v>
      </c>
      <c r="N23" t="e">
        <f>IF($B$9="זכר",INDEX('שיפור גברים'!$A$1:$GQ$121,ROUNDDOWN(E23/12,0)+1,ROUNDDOWN((E23+$B$7-$B$8)/12,0)+2),INDEX('שיפור נשים'!$A$1:$GQ$121,ROUNDDOWN(E23/12,0)+1,ROUNDDOWN((E23+$B$7-$B$8)/12,0)+2))</f>
        <v>#VALUE!</v>
      </c>
      <c r="O23" t="e">
        <f>IF($B$9="זכר",INDEX('שיפור גברים'!$A$1:$GQ$121,ROUNDDOWN(E23/12,0)+1,ROUNDDOWN((E23+$B$7-$B$8)/12,0)+1),INDEX('שיפור נשים'!$A$1:$GQ$121,ROUNDDOWN(E23/12,0)+1,ROUNDDOWN((E23+$B$7-$B$8)/12,0)+1))</f>
        <v>#VALUE!</v>
      </c>
      <c r="P23">
        <f t="shared" si="1"/>
        <v>0.41666666666666669</v>
      </c>
      <c r="Q23" t="e">
        <f t="shared" si="2"/>
        <v>#VALUE!</v>
      </c>
    </row>
    <row r="24" spans="5:17" x14ac:dyDescent="0.2">
      <c r="E24">
        <f t="shared" si="3"/>
        <v>22</v>
      </c>
      <c r="F24">
        <f t="shared" si="0"/>
        <v>1.071880294949864</v>
      </c>
      <c r="G24" t="e">
        <f t="shared" si="4"/>
        <v>#VALUE!</v>
      </c>
      <c r="H24">
        <f t="shared" si="5"/>
        <v>22.186375607854885</v>
      </c>
      <c r="I24">
        <f t="shared" si="6"/>
        <v>22.186375607854885</v>
      </c>
      <c r="J24">
        <f t="shared" si="7"/>
        <v>22.186375607854885</v>
      </c>
      <c r="K24">
        <f t="shared" si="8"/>
        <v>22.186375607854885</v>
      </c>
      <c r="L24" t="e">
        <f t="shared" si="9"/>
        <v>#VALUE!</v>
      </c>
      <c r="M24">
        <f>IF($B$9="זכר",INDEX(תמותה!$A$1:$E$121,ROUNDDOWN(E24/12,0)+1,2),INDEX(תמותה!$A$1:$E$121,ROUNDDOWN(E24/12,0)+1,3))</f>
        <v>0</v>
      </c>
      <c r="N24" t="e">
        <f>IF($B$9="זכר",INDEX('שיפור גברים'!$A$1:$GQ$121,ROUNDDOWN(E24/12,0)+1,ROUNDDOWN((E24+$B$7-$B$8)/12,0)+2),INDEX('שיפור נשים'!$A$1:$GQ$121,ROUNDDOWN(E24/12,0)+1,ROUNDDOWN((E24+$B$7-$B$8)/12,0)+2))</f>
        <v>#VALUE!</v>
      </c>
      <c r="O24" t="e">
        <f>IF($B$9="זכר",INDEX('שיפור גברים'!$A$1:$GQ$121,ROUNDDOWN(E24/12,0)+1,ROUNDDOWN((E24+$B$7-$B$8)/12,0)+1),INDEX('שיפור נשים'!$A$1:$GQ$121,ROUNDDOWN(E24/12,0)+1,ROUNDDOWN((E24+$B$7-$B$8)/12,0)+1))</f>
        <v>#VALUE!</v>
      </c>
      <c r="P24">
        <f t="shared" si="1"/>
        <v>0.5</v>
      </c>
      <c r="Q24" t="e">
        <f t="shared" si="2"/>
        <v>#VALUE!</v>
      </c>
    </row>
    <row r="25" spans="5:17" x14ac:dyDescent="0.2">
      <c r="E25">
        <f t="shared" si="3"/>
        <v>23</v>
      </c>
      <c r="F25">
        <f t="shared" si="0"/>
        <v>1.0751201344000001</v>
      </c>
      <c r="G25" t="e">
        <f t="shared" si="4"/>
        <v>#VALUE!</v>
      </c>
      <c r="H25">
        <f t="shared" si="5"/>
        <v>23.116504221396362</v>
      </c>
      <c r="I25">
        <f t="shared" si="6"/>
        <v>23.116504221396362</v>
      </c>
      <c r="J25">
        <f t="shared" si="7"/>
        <v>23.116504221396362</v>
      </c>
      <c r="K25">
        <f t="shared" si="8"/>
        <v>23.116504221396362</v>
      </c>
      <c r="L25" t="e">
        <f t="shared" si="9"/>
        <v>#VALUE!</v>
      </c>
      <c r="M25">
        <f>IF($B$9="זכר",INDEX(תמותה!$A$1:$E$121,ROUNDDOWN(E25/12,0)+1,2),INDEX(תמותה!$A$1:$E$121,ROUNDDOWN(E25/12,0)+1,3))</f>
        <v>0</v>
      </c>
      <c r="N25" t="e">
        <f>IF($B$9="זכר",INDEX('שיפור גברים'!$A$1:$GQ$121,ROUNDDOWN(E25/12,0)+1,ROUNDDOWN((E25+$B$7-$B$8)/12,0)+2),INDEX('שיפור נשים'!$A$1:$GQ$121,ROUNDDOWN(E25/12,0)+1,ROUNDDOWN((E25+$B$7-$B$8)/12,0)+2))</f>
        <v>#VALUE!</v>
      </c>
      <c r="O25" t="e">
        <f>IF($B$9="זכר",INDEX('שיפור גברים'!$A$1:$GQ$121,ROUNDDOWN(E25/12,0)+1,ROUNDDOWN((E25+$B$7-$B$8)/12,0)+1),INDEX('שיפור נשים'!$A$1:$GQ$121,ROUNDDOWN(E25/12,0)+1,ROUNDDOWN((E25+$B$7-$B$8)/12,0)+1))</f>
        <v>#VALUE!</v>
      </c>
      <c r="P25">
        <f t="shared" si="1"/>
        <v>0.58333333333333337</v>
      </c>
      <c r="Q25" t="e">
        <f t="shared" si="2"/>
        <v>#VALUE!</v>
      </c>
    </row>
    <row r="26" spans="5:17" x14ac:dyDescent="0.2">
      <c r="E26">
        <f t="shared" si="3"/>
        <v>24</v>
      </c>
      <c r="F26">
        <f t="shared" si="0"/>
        <v>1.0783697665104846</v>
      </c>
      <c r="G26" t="e">
        <f t="shared" si="4"/>
        <v>#VALUE!</v>
      </c>
      <c r="H26">
        <f t="shared" si="5"/>
        <v>24.043829922705587</v>
      </c>
      <c r="I26">
        <f t="shared" si="6"/>
        <v>24.043829922705587</v>
      </c>
      <c r="J26">
        <f t="shared" si="7"/>
        <v>24.043829922705587</v>
      </c>
      <c r="K26">
        <f t="shared" si="8"/>
        <v>24.043829922705587</v>
      </c>
      <c r="L26" t="e">
        <f t="shared" si="9"/>
        <v>#VALUE!</v>
      </c>
      <c r="M26">
        <f>IF($B$9="זכר",INDEX(תמותה!$A$1:$E$121,ROUNDDOWN(E26/12,0)+1,2),INDEX(תמותה!$A$1:$E$121,ROUNDDOWN(E26/12,0)+1,3))</f>
        <v>0</v>
      </c>
      <c r="N26" t="e">
        <f>IF($B$9="זכר",INDEX('שיפור גברים'!$A$1:$GQ$121,ROUNDDOWN(E26/12,0)+1,ROUNDDOWN((E26+$B$7-$B$8)/12,0)+2),INDEX('שיפור נשים'!$A$1:$GQ$121,ROUNDDOWN(E26/12,0)+1,ROUNDDOWN((E26+$B$7-$B$8)/12,0)+2))</f>
        <v>#VALUE!</v>
      </c>
      <c r="O26" t="e">
        <f>IF($B$9="זכר",INDEX('שיפור גברים'!$A$1:$GQ$121,ROUNDDOWN(E26/12,0)+1,ROUNDDOWN((E26+$B$7-$B$8)/12,0)+1),INDEX('שיפור נשים'!$A$1:$GQ$121,ROUNDDOWN(E26/12,0)+1,ROUNDDOWN((E26+$B$7-$B$8)/12,0)+1))</f>
        <v>#VALUE!</v>
      </c>
      <c r="P26">
        <f t="shared" si="1"/>
        <v>0.66666666666666663</v>
      </c>
      <c r="Q26" t="e">
        <f t="shared" si="2"/>
        <v>#VALUE!</v>
      </c>
    </row>
    <row r="27" spans="5:17" x14ac:dyDescent="0.2">
      <c r="E27">
        <f t="shared" si="3"/>
        <v>25</v>
      </c>
      <c r="F27">
        <f t="shared" si="0"/>
        <v>1.0816292208803757</v>
      </c>
      <c r="G27" t="e">
        <f t="shared" si="4"/>
        <v>#VALUE!</v>
      </c>
      <c r="H27">
        <f t="shared" si="5"/>
        <v>24.968361158267129</v>
      </c>
      <c r="I27">
        <f t="shared" si="6"/>
        <v>24.968361158267129</v>
      </c>
      <c r="J27">
        <f t="shared" si="7"/>
        <v>24.968361158267129</v>
      </c>
      <c r="K27">
        <f t="shared" si="8"/>
        <v>24.968361158267129</v>
      </c>
      <c r="L27" t="e">
        <f t="shared" si="9"/>
        <v>#VALUE!</v>
      </c>
      <c r="M27">
        <f>IF($B$9="זכר",INDEX(תמותה!$A$1:$E$121,ROUNDDOWN(E27/12,0)+1,2),INDEX(תמותה!$A$1:$E$121,ROUNDDOWN(E27/12,0)+1,3))</f>
        <v>0</v>
      </c>
      <c r="N27" t="e">
        <f>IF($B$9="זכר",INDEX('שיפור גברים'!$A$1:$GQ$121,ROUNDDOWN(E27/12,0)+1,ROUNDDOWN((E27+$B$7-$B$8)/12,0)+2),INDEX('שיפור נשים'!$A$1:$GQ$121,ROUNDDOWN(E27/12,0)+1,ROUNDDOWN((E27+$B$7-$B$8)/12,0)+2))</f>
        <v>#VALUE!</v>
      </c>
      <c r="O27" t="e">
        <f>IF($B$9="זכר",INDEX('שיפור גברים'!$A$1:$GQ$121,ROUNDDOWN(E27/12,0)+1,ROUNDDOWN((E27+$B$7-$B$8)/12,0)+1),INDEX('שיפור נשים'!$A$1:$GQ$121,ROUNDDOWN(E27/12,0)+1,ROUNDDOWN((E27+$B$7-$B$8)/12,0)+1))</f>
        <v>#VALUE!</v>
      </c>
      <c r="P27">
        <f t="shared" si="1"/>
        <v>0.75</v>
      </c>
      <c r="Q27" t="e">
        <f t="shared" si="2"/>
        <v>#VALUE!</v>
      </c>
    </row>
    <row r="28" spans="5:17" x14ac:dyDescent="0.2">
      <c r="E28">
        <f t="shared" si="3"/>
        <v>26</v>
      </c>
      <c r="F28">
        <f t="shared" si="0"/>
        <v>1.0848985271981975</v>
      </c>
      <c r="G28" t="e">
        <f t="shared" si="4"/>
        <v>#VALUE!</v>
      </c>
      <c r="H28">
        <f t="shared" si="5"/>
        <v>25.890106349112347</v>
      </c>
      <c r="I28">
        <f t="shared" si="6"/>
        <v>25.890106349112347</v>
      </c>
      <c r="J28">
        <f t="shared" si="7"/>
        <v>25.890106349112347</v>
      </c>
      <c r="K28">
        <f t="shared" si="8"/>
        <v>25.890106349112347</v>
      </c>
      <c r="L28" t="e">
        <f t="shared" si="9"/>
        <v>#VALUE!</v>
      </c>
      <c r="M28">
        <f>IF($B$9="זכר",INDEX(תמותה!$A$1:$E$121,ROUNDDOWN(E28/12,0)+1,2),INDEX(תמותה!$A$1:$E$121,ROUNDDOWN(E28/12,0)+1,3))</f>
        <v>0</v>
      </c>
      <c r="N28" t="e">
        <f>IF($B$9="זכר",INDEX('שיפור גברים'!$A$1:$GQ$121,ROUNDDOWN(E28/12,0)+1,ROUNDDOWN((E28+$B$7-$B$8)/12,0)+2),INDEX('שיפור נשים'!$A$1:$GQ$121,ROUNDDOWN(E28/12,0)+1,ROUNDDOWN((E28+$B$7-$B$8)/12,0)+2))</f>
        <v>#VALUE!</v>
      </c>
      <c r="O28" t="e">
        <f>IF($B$9="זכר",INDEX('שיפור גברים'!$A$1:$GQ$121,ROUNDDOWN(E28/12,0)+1,ROUNDDOWN((E28+$B$7-$B$8)/12,0)+1),INDEX('שיפור נשים'!$A$1:$GQ$121,ROUNDDOWN(E28/12,0)+1,ROUNDDOWN((E28+$B$7-$B$8)/12,0)+1))</f>
        <v>#VALUE!</v>
      </c>
      <c r="P28">
        <f t="shared" si="1"/>
        <v>0.83333333333333337</v>
      </c>
      <c r="Q28" t="e">
        <f t="shared" si="2"/>
        <v>#VALUE!</v>
      </c>
    </row>
    <row r="29" spans="5:17" x14ac:dyDescent="0.2">
      <c r="E29">
        <f t="shared" si="3"/>
        <v>27</v>
      </c>
      <c r="F29">
        <f t="shared" si="0"/>
        <v>1.088177715242209</v>
      </c>
      <c r="G29" t="e">
        <f t="shared" si="4"/>
        <v>#VALUE!</v>
      </c>
      <c r="H29">
        <f t="shared" si="5"/>
        <v>26.809073890896105</v>
      </c>
      <c r="I29">
        <f t="shared" si="6"/>
        <v>26.809073890896105</v>
      </c>
      <c r="J29">
        <f t="shared" si="7"/>
        <v>26.809073890896105</v>
      </c>
      <c r="K29">
        <f t="shared" si="8"/>
        <v>26.809073890896105</v>
      </c>
      <c r="L29" t="e">
        <f t="shared" si="9"/>
        <v>#VALUE!</v>
      </c>
      <c r="M29">
        <f>IF($B$9="זכר",INDEX(תמותה!$A$1:$E$121,ROUNDDOWN(E29/12,0)+1,2),INDEX(תמותה!$A$1:$E$121,ROUNDDOWN(E29/12,0)+1,3))</f>
        <v>0</v>
      </c>
      <c r="N29" t="e">
        <f>IF($B$9="זכר",INDEX('שיפור גברים'!$A$1:$GQ$121,ROUNDDOWN(E29/12,0)+1,ROUNDDOWN((E29+$B$7-$B$8)/12,0)+2),INDEX('שיפור נשים'!$A$1:$GQ$121,ROUNDDOWN(E29/12,0)+1,ROUNDDOWN((E29+$B$7-$B$8)/12,0)+2))</f>
        <v>#VALUE!</v>
      </c>
      <c r="O29" t="e">
        <f>IF($B$9="זכר",INDEX('שיפור גברים'!$A$1:$GQ$121,ROUNDDOWN(E29/12,0)+1,ROUNDDOWN((E29+$B$7-$B$8)/12,0)+1),INDEX('שיפור נשים'!$A$1:$GQ$121,ROUNDDOWN(E29/12,0)+1,ROUNDDOWN((E29+$B$7-$B$8)/12,0)+1))</f>
        <v>#VALUE!</v>
      </c>
      <c r="P29">
        <f t="shared" si="1"/>
        <v>0.91666666666666663</v>
      </c>
      <c r="Q29" t="e">
        <f t="shared" si="2"/>
        <v>#VALUE!</v>
      </c>
    </row>
    <row r="30" spans="5:17" x14ac:dyDescent="0.2">
      <c r="E30">
        <f t="shared" si="3"/>
        <v>28</v>
      </c>
      <c r="F30">
        <f t="shared" si="0"/>
        <v>1.091466814880677</v>
      </c>
      <c r="G30" t="e">
        <f t="shared" si="4"/>
        <v>#VALUE!</v>
      </c>
      <c r="H30">
        <f t="shared" si="5"/>
        <v>27.725272153973233</v>
      </c>
      <c r="I30">
        <f t="shared" si="6"/>
        <v>27.725272153973233</v>
      </c>
      <c r="J30">
        <f t="shared" si="7"/>
        <v>27.725272153973233</v>
      </c>
      <c r="K30">
        <f t="shared" si="8"/>
        <v>27.725272153973233</v>
      </c>
      <c r="L30" t="e">
        <f t="shared" si="9"/>
        <v>#VALUE!</v>
      </c>
      <c r="M30">
        <f>IF($B$9="זכר",INDEX(תמותה!$A$1:$E$121,ROUNDDOWN(E30/12,0)+1,2),INDEX(תמותה!$A$1:$E$121,ROUNDDOWN(E30/12,0)+1,3))</f>
        <v>0</v>
      </c>
      <c r="N30" t="e">
        <f>IF($B$9="זכר",INDEX('שיפור גברים'!$A$1:$GQ$121,ROUNDDOWN(E30/12,0)+1,ROUNDDOWN((E30+$B$7-$B$8)/12,0)+2),INDEX('שיפור נשים'!$A$1:$GQ$121,ROUNDDOWN(E30/12,0)+1,ROUNDDOWN((E30+$B$7-$B$8)/12,0)+2))</f>
        <v>#VALUE!</v>
      </c>
      <c r="O30" t="e">
        <f>IF($B$9="זכר",INDEX('שיפור גברים'!$A$1:$GQ$121,ROUNDDOWN(E30/12,0)+1,ROUNDDOWN((E30+$B$7-$B$8)/12,0)+1),INDEX('שיפור נשים'!$A$1:$GQ$121,ROUNDDOWN(E30/12,0)+1,ROUNDDOWN((E30+$B$7-$B$8)/12,0)+1))</f>
        <v>#VALUE!</v>
      </c>
      <c r="P30">
        <f t="shared" si="1"/>
        <v>1</v>
      </c>
      <c r="Q30" t="e">
        <f t="shared" si="2"/>
        <v>#VALUE!</v>
      </c>
    </row>
    <row r="31" spans="5:17" x14ac:dyDescent="0.2">
      <c r="E31">
        <f t="shared" si="3"/>
        <v>29</v>
      </c>
      <c r="F31">
        <f t="shared" si="0"/>
        <v>1.0947658560721472</v>
      </c>
      <c r="G31" t="e">
        <f t="shared" si="4"/>
        <v>#VALUE!</v>
      </c>
      <c r="H31">
        <f t="shared" si="5"/>
        <v>28.638709483474763</v>
      </c>
      <c r="I31">
        <f t="shared" si="6"/>
        <v>28.638709483474763</v>
      </c>
      <c r="J31">
        <f t="shared" si="7"/>
        <v>28.638709483474763</v>
      </c>
      <c r="K31">
        <f t="shared" si="8"/>
        <v>28.638709483474763</v>
      </c>
      <c r="L31" t="e">
        <f t="shared" si="9"/>
        <v>#VALUE!</v>
      </c>
      <c r="M31">
        <f>IF($B$9="זכר",INDEX(תמותה!$A$1:$E$121,ROUNDDOWN(E31/12,0)+1,2),INDEX(תמותה!$A$1:$E$121,ROUNDDOWN(E31/12,0)+1,3))</f>
        <v>0</v>
      </c>
      <c r="N31" t="e">
        <f>IF($B$9="זכר",INDEX('שיפור גברים'!$A$1:$GQ$121,ROUNDDOWN(E31/12,0)+1,ROUNDDOWN((E31+$B$7-$B$8)/12,0)+2),INDEX('שיפור נשים'!$A$1:$GQ$121,ROUNDDOWN(E31/12,0)+1,ROUNDDOWN((E31+$B$7-$B$8)/12,0)+2))</f>
        <v>#VALUE!</v>
      </c>
      <c r="O31" t="e">
        <f>IF($B$9="זכר",INDEX('שיפור גברים'!$A$1:$GQ$121,ROUNDDOWN(E31/12,0)+1,ROUNDDOWN((E31+$B$7-$B$8)/12,0)+1),INDEX('שיפור נשים'!$A$1:$GQ$121,ROUNDDOWN(E31/12,0)+1,ROUNDDOWN((E31+$B$7-$B$8)/12,0)+1))</f>
        <v>#VALUE!</v>
      </c>
      <c r="P31">
        <f t="shared" si="1"/>
        <v>8.3333333333333329E-2</v>
      </c>
      <c r="Q31" t="e">
        <f t="shared" si="2"/>
        <v>#VALUE!</v>
      </c>
    </row>
    <row r="32" spans="5:17" x14ac:dyDescent="0.2">
      <c r="E32">
        <f t="shared" si="3"/>
        <v>30</v>
      </c>
      <c r="F32">
        <f t="shared" si="0"/>
        <v>1.0980748688657169</v>
      </c>
      <c r="G32" t="e">
        <f t="shared" si="4"/>
        <v>#VALUE!</v>
      </c>
      <c r="H32">
        <f t="shared" si="5"/>
        <v>29.549394199383958</v>
      </c>
      <c r="I32">
        <f t="shared" si="6"/>
        <v>29.549394199383958</v>
      </c>
      <c r="J32">
        <f t="shared" si="7"/>
        <v>29.549394199383958</v>
      </c>
      <c r="K32">
        <f t="shared" si="8"/>
        <v>29.549394199383958</v>
      </c>
      <c r="L32" t="e">
        <f t="shared" si="9"/>
        <v>#VALUE!</v>
      </c>
      <c r="M32">
        <f>IF($B$9="זכר",INDEX(תמותה!$A$1:$E$121,ROUNDDOWN(E32/12,0)+1,2),INDEX(תמותה!$A$1:$E$121,ROUNDDOWN(E32/12,0)+1,3))</f>
        <v>0</v>
      </c>
      <c r="N32" t="e">
        <f>IF($B$9="זכר",INDEX('שיפור גברים'!$A$1:$GQ$121,ROUNDDOWN(E32/12,0)+1,ROUNDDOWN((E32+$B$7-$B$8)/12,0)+2),INDEX('שיפור נשים'!$A$1:$GQ$121,ROUNDDOWN(E32/12,0)+1,ROUNDDOWN((E32+$B$7-$B$8)/12,0)+2))</f>
        <v>#VALUE!</v>
      </c>
      <c r="O32" t="e">
        <f>IF($B$9="זכר",INDEX('שיפור גברים'!$A$1:$GQ$121,ROUNDDOWN(E32/12,0)+1,ROUNDDOWN((E32+$B$7-$B$8)/12,0)+1),INDEX('שיפור נשים'!$A$1:$GQ$121,ROUNDDOWN(E32/12,0)+1,ROUNDDOWN((E32+$B$7-$B$8)/12,0)+1))</f>
        <v>#VALUE!</v>
      </c>
      <c r="P32">
        <f t="shared" si="1"/>
        <v>0.16666666666666666</v>
      </c>
      <c r="Q32" t="e">
        <f t="shared" si="2"/>
        <v>#VALUE!</v>
      </c>
    </row>
    <row r="33" spans="5:17" x14ac:dyDescent="0.2">
      <c r="E33">
        <f t="shared" si="3"/>
        <v>31</v>
      </c>
      <c r="F33">
        <f t="shared" si="0"/>
        <v>1.1013938834013097</v>
      </c>
      <c r="G33" t="e">
        <f t="shared" si="4"/>
        <v>#VALUE!</v>
      </c>
      <c r="H33">
        <f t="shared" si="5"/>
        <v>30.457334596612071</v>
      </c>
      <c r="I33">
        <f t="shared" si="6"/>
        <v>30.457334596612071</v>
      </c>
      <c r="J33">
        <f t="shared" si="7"/>
        <v>30.457334596612071</v>
      </c>
      <c r="K33">
        <f t="shared" si="8"/>
        <v>30.457334596612071</v>
      </c>
      <c r="L33" t="e">
        <f t="shared" si="9"/>
        <v>#VALUE!</v>
      </c>
      <c r="M33">
        <f>IF($B$9="זכר",INDEX(תמותה!$A$1:$E$121,ROUNDDOWN(E33/12,0)+1,2),INDEX(תמותה!$A$1:$E$121,ROUNDDOWN(E33/12,0)+1,3))</f>
        <v>0</v>
      </c>
      <c r="N33" t="e">
        <f>IF($B$9="זכר",INDEX('שיפור גברים'!$A$1:$GQ$121,ROUNDDOWN(E33/12,0)+1,ROUNDDOWN((E33+$B$7-$B$8)/12,0)+2),INDEX('שיפור נשים'!$A$1:$GQ$121,ROUNDDOWN(E33/12,0)+1,ROUNDDOWN((E33+$B$7-$B$8)/12,0)+2))</f>
        <v>#VALUE!</v>
      </c>
      <c r="O33" t="e">
        <f>IF($B$9="זכר",INDEX('שיפור גברים'!$A$1:$GQ$121,ROUNDDOWN(E33/12,0)+1,ROUNDDOWN((E33+$B$7-$B$8)/12,0)+1),INDEX('שיפור נשים'!$A$1:$GQ$121,ROUNDDOWN(E33/12,0)+1,ROUNDDOWN((E33+$B$7-$B$8)/12,0)+1))</f>
        <v>#VALUE!</v>
      </c>
      <c r="P33">
        <f t="shared" si="1"/>
        <v>0.25</v>
      </c>
      <c r="Q33" t="e">
        <f t="shared" si="2"/>
        <v>#VALUE!</v>
      </c>
    </row>
    <row r="34" spans="5:17" x14ac:dyDescent="0.2">
      <c r="E34">
        <f t="shared" si="3"/>
        <v>32</v>
      </c>
      <c r="F34">
        <f t="shared" si="0"/>
        <v>1.104722929909949</v>
      </c>
      <c r="G34" t="e">
        <f t="shared" si="4"/>
        <v>#VALUE!</v>
      </c>
      <c r="H34">
        <f t="shared" si="5"/>
        <v>31.362538945073918</v>
      </c>
      <c r="I34">
        <f t="shared" si="6"/>
        <v>31.362538945073918</v>
      </c>
      <c r="J34">
        <f t="shared" si="7"/>
        <v>31.362538945073918</v>
      </c>
      <c r="K34">
        <f t="shared" si="8"/>
        <v>31.362538945073918</v>
      </c>
      <c r="L34" t="e">
        <f t="shared" si="9"/>
        <v>#VALUE!</v>
      </c>
      <c r="M34">
        <f>IF($B$9="זכר",INDEX(תמותה!$A$1:$E$121,ROUNDDOWN(E34/12,0)+1,2),INDEX(תמותה!$A$1:$E$121,ROUNDDOWN(E34/12,0)+1,3))</f>
        <v>0</v>
      </c>
      <c r="N34" t="e">
        <f>IF($B$9="זכר",INDEX('שיפור גברים'!$A$1:$GQ$121,ROUNDDOWN(E34/12,0)+1,ROUNDDOWN((E34+$B$7-$B$8)/12,0)+2),INDEX('שיפור נשים'!$A$1:$GQ$121,ROUNDDOWN(E34/12,0)+1,ROUNDDOWN((E34+$B$7-$B$8)/12,0)+2))</f>
        <v>#VALUE!</v>
      </c>
      <c r="O34" t="e">
        <f>IF($B$9="זכר",INDEX('שיפור גברים'!$A$1:$GQ$121,ROUNDDOWN(E34/12,0)+1,ROUNDDOWN((E34+$B$7-$B$8)/12,0)+1),INDEX('שיפור נשים'!$A$1:$GQ$121,ROUNDDOWN(E34/12,0)+1,ROUNDDOWN((E34+$B$7-$B$8)/12,0)+1))</f>
        <v>#VALUE!</v>
      </c>
      <c r="P34">
        <f t="shared" si="1"/>
        <v>0.33333333333333331</v>
      </c>
      <c r="Q34" t="e">
        <f t="shared" si="2"/>
        <v>#VALUE!</v>
      </c>
    </row>
    <row r="35" spans="5:17" x14ac:dyDescent="0.2">
      <c r="E35">
        <f t="shared" si="3"/>
        <v>33</v>
      </c>
      <c r="F35">
        <f t="shared" si="0"/>
        <v>1.1080620387140339</v>
      </c>
      <c r="G35" t="e">
        <f t="shared" si="4"/>
        <v>#VALUE!</v>
      </c>
      <c r="H35">
        <f t="shared" si="5"/>
        <v>32.265015489763201</v>
      </c>
      <c r="I35">
        <f t="shared" si="6"/>
        <v>32.265015489763201</v>
      </c>
      <c r="J35">
        <f t="shared" si="7"/>
        <v>32.265015489763201</v>
      </c>
      <c r="K35">
        <f t="shared" si="8"/>
        <v>32.265015489763201</v>
      </c>
      <c r="L35" t="e">
        <f t="shared" si="9"/>
        <v>#VALUE!</v>
      </c>
      <c r="M35">
        <f>IF($B$9="זכר",INDEX(תמותה!$A$1:$E$121,ROUNDDOWN(E35/12,0)+1,2),INDEX(תמותה!$A$1:$E$121,ROUNDDOWN(E35/12,0)+1,3))</f>
        <v>0</v>
      </c>
      <c r="N35" t="e">
        <f>IF($B$9="זכר",INDEX('שיפור גברים'!$A$1:$GQ$121,ROUNDDOWN(E35/12,0)+1,ROUNDDOWN((E35+$B$7-$B$8)/12,0)+2),INDEX('שיפור נשים'!$A$1:$GQ$121,ROUNDDOWN(E35/12,0)+1,ROUNDDOWN((E35+$B$7-$B$8)/12,0)+2))</f>
        <v>#VALUE!</v>
      </c>
      <c r="O35" t="e">
        <f>IF($B$9="זכר",INDEX('שיפור גברים'!$A$1:$GQ$121,ROUNDDOWN(E35/12,0)+1,ROUNDDOWN((E35+$B$7-$B$8)/12,0)+1),INDEX('שיפור נשים'!$A$1:$GQ$121,ROUNDDOWN(E35/12,0)+1,ROUNDDOWN((E35+$B$7-$B$8)/12,0)+1))</f>
        <v>#VALUE!</v>
      </c>
      <c r="P35">
        <f t="shared" si="1"/>
        <v>0.41666666666666669</v>
      </c>
      <c r="Q35" t="e">
        <f t="shared" si="2"/>
        <v>#VALUE!</v>
      </c>
    </row>
    <row r="36" spans="5:17" x14ac:dyDescent="0.2">
      <c r="E36">
        <f t="shared" si="3"/>
        <v>34</v>
      </c>
      <c r="F36">
        <f t="shared" si="0"/>
        <v>1.1114112402276151</v>
      </c>
      <c r="G36" t="e">
        <f t="shared" si="4"/>
        <v>#VALUE!</v>
      </c>
      <c r="H36">
        <f t="shared" si="5"/>
        <v>33.164772450827584</v>
      </c>
      <c r="I36">
        <f t="shared" si="6"/>
        <v>33.164772450827584</v>
      </c>
      <c r="J36">
        <f t="shared" si="7"/>
        <v>33.164772450827584</v>
      </c>
      <c r="K36">
        <f t="shared" si="8"/>
        <v>33.164772450827584</v>
      </c>
      <c r="L36" t="e">
        <f t="shared" si="9"/>
        <v>#VALUE!</v>
      </c>
      <c r="M36">
        <f>IF($B$9="זכר",INDEX(תמותה!$A$1:$E$121,ROUNDDOWN(E36/12,0)+1,2),INDEX(תמותה!$A$1:$E$121,ROUNDDOWN(E36/12,0)+1,3))</f>
        <v>0</v>
      </c>
      <c r="N36" t="e">
        <f>IF($B$9="זכר",INDEX('שיפור גברים'!$A$1:$GQ$121,ROUNDDOWN(E36/12,0)+1,ROUNDDOWN((E36+$B$7-$B$8)/12,0)+2),INDEX('שיפור נשים'!$A$1:$GQ$121,ROUNDDOWN(E36/12,0)+1,ROUNDDOWN((E36+$B$7-$B$8)/12,0)+2))</f>
        <v>#VALUE!</v>
      </c>
      <c r="O36" t="e">
        <f>IF($B$9="זכר",INDEX('שיפור גברים'!$A$1:$GQ$121,ROUNDDOWN(E36/12,0)+1,ROUNDDOWN((E36+$B$7-$B$8)/12,0)+1),INDEX('שיפור נשים'!$A$1:$GQ$121,ROUNDDOWN(E36/12,0)+1,ROUNDDOWN((E36+$B$7-$B$8)/12,0)+1))</f>
        <v>#VALUE!</v>
      </c>
      <c r="P36">
        <f t="shared" si="1"/>
        <v>0.5</v>
      </c>
      <c r="Q36" t="e">
        <f t="shared" si="2"/>
        <v>#VALUE!</v>
      </c>
    </row>
    <row r="37" spans="5:17" x14ac:dyDescent="0.2">
      <c r="E37">
        <f t="shared" si="3"/>
        <v>35</v>
      </c>
      <c r="F37">
        <f t="shared" si="0"/>
        <v>1.1147705649566721</v>
      </c>
      <c r="G37" t="e">
        <f t="shared" si="4"/>
        <v>#VALUE!</v>
      </c>
      <c r="H37">
        <f t="shared" si="5"/>
        <v>34.06181802364361</v>
      </c>
      <c r="I37">
        <f t="shared" si="6"/>
        <v>34.06181802364361</v>
      </c>
      <c r="J37">
        <f t="shared" si="7"/>
        <v>34.06181802364361</v>
      </c>
      <c r="K37">
        <f t="shared" si="8"/>
        <v>34.06181802364361</v>
      </c>
      <c r="L37" t="e">
        <f t="shared" si="9"/>
        <v>#VALUE!</v>
      </c>
      <c r="M37">
        <f>IF($B$9="זכר",INDEX(תמותה!$A$1:$E$121,ROUNDDOWN(E37/12,0)+1,2),INDEX(תמותה!$A$1:$E$121,ROUNDDOWN(E37/12,0)+1,3))</f>
        <v>0</v>
      </c>
      <c r="N37" t="e">
        <f>IF($B$9="זכר",INDEX('שיפור גברים'!$A$1:$GQ$121,ROUNDDOWN(E37/12,0)+1,ROUNDDOWN((E37+$B$7-$B$8)/12,0)+2),INDEX('שיפור נשים'!$A$1:$GQ$121,ROUNDDOWN(E37/12,0)+1,ROUNDDOWN((E37+$B$7-$B$8)/12,0)+2))</f>
        <v>#VALUE!</v>
      </c>
      <c r="O37" t="e">
        <f>IF($B$9="זכר",INDEX('שיפור גברים'!$A$1:$GQ$121,ROUNDDOWN(E37/12,0)+1,ROUNDDOWN((E37+$B$7-$B$8)/12,0)+1),INDEX('שיפור נשים'!$A$1:$GQ$121,ROUNDDOWN(E37/12,0)+1,ROUNDDOWN((E37+$B$7-$B$8)/12,0)+1))</f>
        <v>#VALUE!</v>
      </c>
      <c r="P37">
        <f t="shared" si="1"/>
        <v>0.58333333333333337</v>
      </c>
      <c r="Q37" t="e">
        <f t="shared" si="2"/>
        <v>#VALUE!</v>
      </c>
    </row>
    <row r="38" spans="5:17" x14ac:dyDescent="0.2">
      <c r="E38">
        <f t="shared" si="3"/>
        <v>36</v>
      </c>
      <c r="F38">
        <f t="shared" si="0"/>
        <v>1.1181400434993913</v>
      </c>
      <c r="G38" t="e">
        <f t="shared" si="4"/>
        <v>#VALUE!</v>
      </c>
      <c r="H38">
        <f t="shared" si="5"/>
        <v>34.956160378891298</v>
      </c>
      <c r="I38">
        <f t="shared" si="6"/>
        <v>34.956160378891298</v>
      </c>
      <c r="J38">
        <f t="shared" si="7"/>
        <v>34.956160378891298</v>
      </c>
      <c r="K38">
        <f t="shared" si="8"/>
        <v>34.956160378891298</v>
      </c>
      <c r="L38" t="e">
        <f t="shared" si="9"/>
        <v>#VALUE!</v>
      </c>
      <c r="M38">
        <f>IF($B$9="זכר",INDEX(תמותה!$A$1:$E$121,ROUNDDOWN(E38/12,0)+1,2),INDEX(תמותה!$A$1:$E$121,ROUNDDOWN(E38/12,0)+1,3))</f>
        <v>0</v>
      </c>
      <c r="N38" t="e">
        <f>IF($B$9="זכר",INDEX('שיפור גברים'!$A$1:$GQ$121,ROUNDDOWN(E38/12,0)+1,ROUNDDOWN((E38+$B$7-$B$8)/12,0)+2),INDEX('שיפור נשים'!$A$1:$GQ$121,ROUNDDOWN(E38/12,0)+1,ROUNDDOWN((E38+$B$7-$B$8)/12,0)+2))</f>
        <v>#VALUE!</v>
      </c>
      <c r="O38" t="e">
        <f>IF($B$9="זכר",INDEX('שיפור גברים'!$A$1:$GQ$121,ROUNDDOWN(E38/12,0)+1,ROUNDDOWN((E38+$B$7-$B$8)/12,0)+1),INDEX('שיפור נשים'!$A$1:$GQ$121,ROUNDDOWN(E38/12,0)+1,ROUNDDOWN((E38+$B$7-$B$8)/12,0)+1))</f>
        <v>#VALUE!</v>
      </c>
      <c r="P38">
        <f t="shared" si="1"/>
        <v>0.66666666666666663</v>
      </c>
      <c r="Q38" t="e">
        <f t="shared" si="2"/>
        <v>#VALUE!</v>
      </c>
    </row>
    <row r="39" spans="5:17" x14ac:dyDescent="0.2">
      <c r="E39">
        <f t="shared" si="3"/>
        <v>37</v>
      </c>
      <c r="F39">
        <f t="shared" si="0"/>
        <v>1.1215197065464442</v>
      </c>
      <c r="G39" t="e">
        <f t="shared" si="4"/>
        <v>#VALUE!</v>
      </c>
      <c r="H39">
        <f t="shared" si="5"/>
        <v>35.847807662628604</v>
      </c>
      <c r="I39">
        <f t="shared" si="6"/>
        <v>35.847807662628604</v>
      </c>
      <c r="J39">
        <f t="shared" si="7"/>
        <v>35.847807662628604</v>
      </c>
      <c r="K39">
        <f t="shared" si="8"/>
        <v>35.847807662628604</v>
      </c>
      <c r="L39" t="e">
        <f t="shared" si="9"/>
        <v>#VALUE!</v>
      </c>
      <c r="M39">
        <f>IF($B$9="זכר",INDEX(תמותה!$A$1:$E$121,ROUNDDOWN(E39/12,0)+1,2),INDEX(תמותה!$A$1:$E$121,ROUNDDOWN(E39/12,0)+1,3))</f>
        <v>0</v>
      </c>
      <c r="N39" t="e">
        <f>IF($B$9="זכר",INDEX('שיפור גברים'!$A$1:$GQ$121,ROUNDDOWN(E39/12,0)+1,ROUNDDOWN((E39+$B$7-$B$8)/12,0)+2),INDEX('שיפור נשים'!$A$1:$GQ$121,ROUNDDOWN(E39/12,0)+1,ROUNDDOWN((E39+$B$7-$B$8)/12,0)+2))</f>
        <v>#VALUE!</v>
      </c>
      <c r="O39" t="e">
        <f>IF($B$9="זכר",INDEX('שיפור גברים'!$A$1:$GQ$121,ROUNDDOWN(E39/12,0)+1,ROUNDDOWN((E39+$B$7-$B$8)/12,0)+1),INDEX('שיפור נשים'!$A$1:$GQ$121,ROUNDDOWN(E39/12,0)+1,ROUNDDOWN((E39+$B$7-$B$8)/12,0)+1))</f>
        <v>#VALUE!</v>
      </c>
      <c r="P39">
        <f t="shared" si="1"/>
        <v>0.75</v>
      </c>
      <c r="Q39" t="e">
        <f t="shared" si="2"/>
        <v>#VALUE!</v>
      </c>
    </row>
    <row r="40" spans="5:17" x14ac:dyDescent="0.2">
      <c r="E40">
        <f t="shared" si="3"/>
        <v>38</v>
      </c>
      <c r="F40">
        <f t="shared" si="0"/>
        <v>1.1249095848812669</v>
      </c>
      <c r="G40" t="e">
        <f t="shared" si="4"/>
        <v>#VALUE!</v>
      </c>
      <c r="H40">
        <f t="shared" si="5"/>
        <v>36.7367679963656</v>
      </c>
      <c r="I40">
        <f t="shared" si="6"/>
        <v>36.7367679963656</v>
      </c>
      <c r="J40">
        <f t="shared" si="7"/>
        <v>36.7367679963656</v>
      </c>
      <c r="K40">
        <f t="shared" si="8"/>
        <v>36.7367679963656</v>
      </c>
      <c r="L40" t="e">
        <f t="shared" si="9"/>
        <v>#VALUE!</v>
      </c>
      <c r="M40">
        <f>IF($B$9="זכר",INDEX(תמותה!$A$1:$E$121,ROUNDDOWN(E40/12,0)+1,2),INDEX(תמותה!$A$1:$E$121,ROUNDDOWN(E40/12,0)+1,3))</f>
        <v>0</v>
      </c>
      <c r="N40" t="e">
        <f>IF($B$9="זכר",INDEX('שיפור גברים'!$A$1:$GQ$121,ROUNDDOWN(E40/12,0)+1,ROUNDDOWN((E40+$B$7-$B$8)/12,0)+2),INDEX('שיפור נשים'!$A$1:$GQ$121,ROUNDDOWN(E40/12,0)+1,ROUNDDOWN((E40+$B$7-$B$8)/12,0)+2))</f>
        <v>#VALUE!</v>
      </c>
      <c r="O40" t="e">
        <f>IF($B$9="זכר",INDEX('שיפור גברים'!$A$1:$GQ$121,ROUNDDOWN(E40/12,0)+1,ROUNDDOWN((E40+$B$7-$B$8)/12,0)+1),INDEX('שיפור נשים'!$A$1:$GQ$121,ROUNDDOWN(E40/12,0)+1,ROUNDDOWN((E40+$B$7-$B$8)/12,0)+1))</f>
        <v>#VALUE!</v>
      </c>
      <c r="P40">
        <f t="shared" si="1"/>
        <v>0.83333333333333337</v>
      </c>
      <c r="Q40" t="e">
        <f t="shared" si="2"/>
        <v>#VALUE!</v>
      </c>
    </row>
    <row r="41" spans="5:17" x14ac:dyDescent="0.2">
      <c r="E41">
        <f t="shared" si="3"/>
        <v>39</v>
      </c>
      <c r="F41">
        <f t="shared" si="0"/>
        <v>1.1283097093803418</v>
      </c>
      <c r="G41" t="e">
        <f t="shared" si="4"/>
        <v>#VALUE!</v>
      </c>
      <c r="H41">
        <f t="shared" si="5"/>
        <v>37.623049477138458</v>
      </c>
      <c r="I41">
        <f t="shared" si="6"/>
        <v>37.623049477138458</v>
      </c>
      <c r="J41">
        <f t="shared" si="7"/>
        <v>37.623049477138458</v>
      </c>
      <c r="K41">
        <f t="shared" si="8"/>
        <v>37.623049477138458</v>
      </c>
      <c r="L41" t="e">
        <f t="shared" si="9"/>
        <v>#VALUE!</v>
      </c>
      <c r="M41">
        <f>IF($B$9="זכר",INDEX(תמותה!$A$1:$E$121,ROUNDDOWN(E41/12,0)+1,2),INDEX(תמותה!$A$1:$E$121,ROUNDDOWN(E41/12,0)+1,3))</f>
        <v>0</v>
      </c>
      <c r="N41" t="e">
        <f>IF($B$9="זכר",INDEX('שיפור גברים'!$A$1:$GQ$121,ROUNDDOWN(E41/12,0)+1,ROUNDDOWN((E41+$B$7-$B$8)/12,0)+2),INDEX('שיפור נשים'!$A$1:$GQ$121,ROUNDDOWN(E41/12,0)+1,ROUNDDOWN((E41+$B$7-$B$8)/12,0)+2))</f>
        <v>#VALUE!</v>
      </c>
      <c r="O41" t="e">
        <f>IF($B$9="זכר",INDEX('שיפור גברים'!$A$1:$GQ$121,ROUNDDOWN(E41/12,0)+1,ROUNDDOWN((E41+$B$7-$B$8)/12,0)+1),INDEX('שיפור נשים'!$A$1:$GQ$121,ROUNDDOWN(E41/12,0)+1,ROUNDDOWN((E41+$B$7-$B$8)/12,0)+1))</f>
        <v>#VALUE!</v>
      </c>
      <c r="P41">
        <f t="shared" si="1"/>
        <v>0.91666666666666663</v>
      </c>
      <c r="Q41" t="e">
        <f t="shared" si="2"/>
        <v>#VALUE!</v>
      </c>
    </row>
    <row r="42" spans="5:17" x14ac:dyDescent="0.2">
      <c r="E42">
        <f t="shared" si="3"/>
        <v>40</v>
      </c>
      <c r="F42">
        <f t="shared" si="0"/>
        <v>1.1317201110134765</v>
      </c>
      <c r="G42" t="e">
        <f t="shared" si="4"/>
        <v>#VALUE!</v>
      </c>
      <c r="H42">
        <f t="shared" si="5"/>
        <v>38.506660177583186</v>
      </c>
      <c r="I42">
        <f t="shared" si="6"/>
        <v>38.506660177583186</v>
      </c>
      <c r="J42">
        <f t="shared" si="7"/>
        <v>38.506660177583186</v>
      </c>
      <c r="K42">
        <f t="shared" si="8"/>
        <v>38.506660177583186</v>
      </c>
      <c r="L42" t="e">
        <f t="shared" si="9"/>
        <v>#VALUE!</v>
      </c>
      <c r="M42">
        <f>IF($B$9="זכר",INDEX(תמותה!$A$1:$E$121,ROUNDDOWN(E42/12,0)+1,2),INDEX(תמותה!$A$1:$E$121,ROUNDDOWN(E42/12,0)+1,3))</f>
        <v>0</v>
      </c>
      <c r="N42" t="e">
        <f>IF($B$9="זכר",INDEX('שיפור גברים'!$A$1:$GQ$121,ROUNDDOWN(E42/12,0)+1,ROUNDDOWN((E42+$B$7-$B$8)/12,0)+2),INDEX('שיפור נשים'!$A$1:$GQ$121,ROUNDDOWN(E42/12,0)+1,ROUNDDOWN((E42+$B$7-$B$8)/12,0)+2))</f>
        <v>#VALUE!</v>
      </c>
      <c r="O42" t="e">
        <f>IF($B$9="זכר",INDEX('שיפור גברים'!$A$1:$GQ$121,ROUNDDOWN(E42/12,0)+1,ROUNDDOWN((E42+$B$7-$B$8)/12,0)+1),INDEX('שיפור נשים'!$A$1:$GQ$121,ROUNDDOWN(E42/12,0)+1,ROUNDDOWN((E42+$B$7-$B$8)/12,0)+1))</f>
        <v>#VALUE!</v>
      </c>
      <c r="P42">
        <f t="shared" si="1"/>
        <v>1</v>
      </c>
      <c r="Q42" t="e">
        <f t="shared" si="2"/>
        <v>#VALUE!</v>
      </c>
    </row>
    <row r="43" spans="5:17" x14ac:dyDescent="0.2">
      <c r="E43">
        <f t="shared" si="3"/>
        <v>41</v>
      </c>
      <c r="F43">
        <f t="shared" si="0"/>
        <v>1.1351408208440881</v>
      </c>
      <c r="G43" t="e">
        <f t="shared" si="4"/>
        <v>#VALUE!</v>
      </c>
      <c r="H43">
        <f t="shared" si="5"/>
        <v>39.387608146009164</v>
      </c>
      <c r="I43">
        <f t="shared" si="6"/>
        <v>39.387608146009164</v>
      </c>
      <c r="J43">
        <f t="shared" si="7"/>
        <v>39.387608146009164</v>
      </c>
      <c r="K43">
        <f t="shared" si="8"/>
        <v>39.387608146009164</v>
      </c>
      <c r="L43" t="e">
        <f t="shared" si="9"/>
        <v>#VALUE!</v>
      </c>
      <c r="M43">
        <f>IF($B$9="זכר",INDEX(תמותה!$A$1:$E$121,ROUNDDOWN(E43/12,0)+1,2),INDEX(תמותה!$A$1:$E$121,ROUNDDOWN(E43/12,0)+1,3))</f>
        <v>0</v>
      </c>
      <c r="N43" t="e">
        <f>IF($B$9="זכר",INDEX('שיפור גברים'!$A$1:$GQ$121,ROUNDDOWN(E43/12,0)+1,ROUNDDOWN((E43+$B$7-$B$8)/12,0)+2),INDEX('שיפור נשים'!$A$1:$GQ$121,ROUNDDOWN(E43/12,0)+1,ROUNDDOWN((E43+$B$7-$B$8)/12,0)+2))</f>
        <v>#VALUE!</v>
      </c>
      <c r="O43" t="e">
        <f>IF($B$9="זכר",INDEX('שיפור גברים'!$A$1:$GQ$121,ROUNDDOWN(E43/12,0)+1,ROUNDDOWN((E43+$B$7-$B$8)/12,0)+1),INDEX('שיפור נשים'!$A$1:$GQ$121,ROUNDDOWN(E43/12,0)+1,ROUNDDOWN((E43+$B$7-$B$8)/12,0)+1))</f>
        <v>#VALUE!</v>
      </c>
      <c r="P43">
        <f t="shared" si="1"/>
        <v>8.3333333333333329E-2</v>
      </c>
      <c r="Q43" t="e">
        <f t="shared" si="2"/>
        <v>#VALUE!</v>
      </c>
    </row>
    <row r="44" spans="5:17" x14ac:dyDescent="0.2">
      <c r="E44">
        <f t="shared" si="3"/>
        <v>42</v>
      </c>
      <c r="F44">
        <f t="shared" si="0"/>
        <v>1.1385718700294847</v>
      </c>
      <c r="G44" t="e">
        <f t="shared" si="4"/>
        <v>#VALUE!</v>
      </c>
      <c r="H44">
        <f t="shared" si="5"/>
        <v>40.265901406472473</v>
      </c>
      <c r="I44">
        <f t="shared" si="6"/>
        <v>40.265901406472473</v>
      </c>
      <c r="J44">
        <f t="shared" si="7"/>
        <v>40.265901406472473</v>
      </c>
      <c r="K44">
        <f t="shared" si="8"/>
        <v>40.265901406472473</v>
      </c>
      <c r="L44" t="e">
        <f t="shared" si="9"/>
        <v>#VALUE!</v>
      </c>
      <c r="M44">
        <f>IF($B$9="זכר",INDEX(תמותה!$A$1:$E$121,ROUNDDOWN(E44/12,0)+1,2),INDEX(תמותה!$A$1:$E$121,ROUNDDOWN(E44/12,0)+1,3))</f>
        <v>0</v>
      </c>
      <c r="N44" t="e">
        <f>IF($B$9="זכר",INDEX('שיפור גברים'!$A$1:$GQ$121,ROUNDDOWN(E44/12,0)+1,ROUNDDOWN((E44+$B$7-$B$8)/12,0)+2),INDEX('שיפור נשים'!$A$1:$GQ$121,ROUNDDOWN(E44/12,0)+1,ROUNDDOWN((E44+$B$7-$B$8)/12,0)+2))</f>
        <v>#VALUE!</v>
      </c>
      <c r="O44" t="e">
        <f>IF($B$9="זכר",INDEX('שיפור גברים'!$A$1:$GQ$121,ROUNDDOWN(E44/12,0)+1,ROUNDDOWN((E44+$B$7-$B$8)/12,0)+1),INDEX('שיפור נשים'!$A$1:$GQ$121,ROUNDDOWN(E44/12,0)+1,ROUNDDOWN((E44+$B$7-$B$8)/12,0)+1))</f>
        <v>#VALUE!</v>
      </c>
      <c r="P44">
        <f t="shared" si="1"/>
        <v>0.16666666666666666</v>
      </c>
      <c r="Q44" t="e">
        <f t="shared" si="2"/>
        <v>#VALUE!</v>
      </c>
    </row>
    <row r="45" spans="5:17" x14ac:dyDescent="0.2">
      <c r="E45">
        <f t="shared" si="3"/>
        <v>43</v>
      </c>
      <c r="F45">
        <f t="shared" si="0"/>
        <v>1.1420132898211501</v>
      </c>
      <c r="G45" t="e">
        <f t="shared" si="4"/>
        <v>#VALUE!</v>
      </c>
      <c r="H45">
        <f t="shared" si="5"/>
        <v>41.141547958848939</v>
      </c>
      <c r="I45">
        <f t="shared" si="6"/>
        <v>41.141547958848939</v>
      </c>
      <c r="J45">
        <f t="shared" si="7"/>
        <v>41.141547958848939</v>
      </c>
      <c r="K45">
        <f t="shared" si="8"/>
        <v>41.141547958848939</v>
      </c>
      <c r="L45" t="e">
        <f t="shared" si="9"/>
        <v>#VALUE!</v>
      </c>
      <c r="M45">
        <f>IF($B$9="זכר",INDEX(תמותה!$A$1:$E$121,ROUNDDOWN(E45/12,0)+1,2),INDEX(תמותה!$A$1:$E$121,ROUNDDOWN(E45/12,0)+1,3))</f>
        <v>0</v>
      </c>
      <c r="N45" t="e">
        <f>IF($B$9="זכר",INDEX('שיפור גברים'!$A$1:$GQ$121,ROUNDDOWN(E45/12,0)+1,ROUNDDOWN((E45+$B$7-$B$8)/12,0)+2),INDEX('שיפור נשים'!$A$1:$GQ$121,ROUNDDOWN(E45/12,0)+1,ROUNDDOWN((E45+$B$7-$B$8)/12,0)+2))</f>
        <v>#VALUE!</v>
      </c>
      <c r="O45" t="e">
        <f>IF($B$9="זכר",INDEX('שיפור גברים'!$A$1:$GQ$121,ROUNDDOWN(E45/12,0)+1,ROUNDDOWN((E45+$B$7-$B$8)/12,0)+1),INDEX('שיפור נשים'!$A$1:$GQ$121,ROUNDDOWN(E45/12,0)+1,ROUNDDOWN((E45+$B$7-$B$8)/12,0)+1))</f>
        <v>#VALUE!</v>
      </c>
      <c r="P45">
        <f t="shared" si="1"/>
        <v>0.25</v>
      </c>
      <c r="Q45" t="e">
        <f t="shared" si="2"/>
        <v>#VALUE!</v>
      </c>
    </row>
    <row r="46" spans="5:17" x14ac:dyDescent="0.2">
      <c r="E46">
        <f t="shared" si="3"/>
        <v>44</v>
      </c>
      <c r="F46">
        <f t="shared" si="0"/>
        <v>1.1454651115650281</v>
      </c>
      <c r="G46" t="e">
        <f t="shared" si="4"/>
        <v>#VALUE!</v>
      </c>
      <c r="H46">
        <f t="shared" si="5"/>
        <v>42.014555778907045</v>
      </c>
      <c r="I46">
        <f t="shared" si="6"/>
        <v>42.014555778907045</v>
      </c>
      <c r="J46">
        <f t="shared" si="7"/>
        <v>42.014555778907045</v>
      </c>
      <c r="K46">
        <f t="shared" si="8"/>
        <v>42.014555778907045</v>
      </c>
      <c r="L46" t="e">
        <f t="shared" si="9"/>
        <v>#VALUE!</v>
      </c>
      <c r="M46">
        <f>IF($B$9="זכר",INDEX(תמותה!$A$1:$E$121,ROUNDDOWN(E46/12,0)+1,2),INDEX(תמותה!$A$1:$E$121,ROUNDDOWN(E46/12,0)+1,3))</f>
        <v>0</v>
      </c>
      <c r="N46" t="e">
        <f>IF($B$9="זכר",INDEX('שיפור גברים'!$A$1:$GQ$121,ROUNDDOWN(E46/12,0)+1,ROUNDDOWN((E46+$B$7-$B$8)/12,0)+2),INDEX('שיפור נשים'!$A$1:$GQ$121,ROUNDDOWN(E46/12,0)+1,ROUNDDOWN((E46+$B$7-$B$8)/12,0)+2))</f>
        <v>#VALUE!</v>
      </c>
      <c r="O46" t="e">
        <f>IF($B$9="זכר",INDEX('שיפור גברים'!$A$1:$GQ$121,ROUNDDOWN(E46/12,0)+1,ROUNDDOWN((E46+$B$7-$B$8)/12,0)+1),INDEX('שיפור נשים'!$A$1:$GQ$121,ROUNDDOWN(E46/12,0)+1,ROUNDDOWN((E46+$B$7-$B$8)/12,0)+1))</f>
        <v>#VALUE!</v>
      </c>
      <c r="P46">
        <f t="shared" si="1"/>
        <v>0.33333333333333331</v>
      </c>
      <c r="Q46" t="e">
        <f t="shared" si="2"/>
        <v>#VALUE!</v>
      </c>
    </row>
    <row r="47" spans="5:17" x14ac:dyDescent="0.2">
      <c r="E47">
        <f t="shared" si="3"/>
        <v>45</v>
      </c>
      <c r="F47">
        <f t="shared" si="0"/>
        <v>1.1489273667018074</v>
      </c>
      <c r="G47" t="e">
        <f t="shared" si="4"/>
        <v>#VALUE!</v>
      </c>
      <c r="H47">
        <f t="shared" si="5"/>
        <v>42.884932818380541</v>
      </c>
      <c r="I47">
        <f t="shared" si="6"/>
        <v>42.884932818380541</v>
      </c>
      <c r="J47">
        <f t="shared" si="7"/>
        <v>42.884932818380541</v>
      </c>
      <c r="K47">
        <f t="shared" si="8"/>
        <v>42.884932818380541</v>
      </c>
      <c r="L47" t="e">
        <f t="shared" si="9"/>
        <v>#VALUE!</v>
      </c>
      <c r="M47">
        <f>IF($B$9="זכר",INDEX(תמותה!$A$1:$E$121,ROUNDDOWN(E47/12,0)+1,2),INDEX(תמותה!$A$1:$E$121,ROUNDDOWN(E47/12,0)+1,3))</f>
        <v>0</v>
      </c>
      <c r="N47" t="e">
        <f>IF($B$9="זכר",INDEX('שיפור גברים'!$A$1:$GQ$121,ROUNDDOWN(E47/12,0)+1,ROUNDDOWN((E47+$B$7-$B$8)/12,0)+2),INDEX('שיפור נשים'!$A$1:$GQ$121,ROUNDDOWN(E47/12,0)+1,ROUNDDOWN((E47+$B$7-$B$8)/12,0)+2))</f>
        <v>#VALUE!</v>
      </c>
      <c r="O47" t="e">
        <f>IF($B$9="זכר",INDEX('שיפור גברים'!$A$1:$GQ$121,ROUNDDOWN(E47/12,0)+1,ROUNDDOWN((E47+$B$7-$B$8)/12,0)+1),INDEX('שיפור נשים'!$A$1:$GQ$121,ROUNDDOWN(E47/12,0)+1,ROUNDDOWN((E47+$B$7-$B$8)/12,0)+1))</f>
        <v>#VALUE!</v>
      </c>
      <c r="P47">
        <f t="shared" si="1"/>
        <v>0.41666666666666669</v>
      </c>
      <c r="Q47" t="e">
        <f t="shared" si="2"/>
        <v>#VALUE!</v>
      </c>
    </row>
    <row r="48" spans="5:17" x14ac:dyDescent="0.2">
      <c r="E48">
        <f t="shared" si="3"/>
        <v>46</v>
      </c>
      <c r="F48">
        <f t="shared" si="0"/>
        <v>1.1524000867672095</v>
      </c>
      <c r="G48" t="e">
        <f t="shared" si="4"/>
        <v>#VALUE!</v>
      </c>
      <c r="H48">
        <f t="shared" si="5"/>
        <v>43.752687005040897</v>
      </c>
      <c r="I48">
        <f t="shared" si="6"/>
        <v>43.752687005040897</v>
      </c>
      <c r="J48">
        <f t="shared" si="7"/>
        <v>43.752687005040897</v>
      </c>
      <c r="K48">
        <f t="shared" si="8"/>
        <v>43.752687005040897</v>
      </c>
      <c r="L48" t="e">
        <f t="shared" si="9"/>
        <v>#VALUE!</v>
      </c>
      <c r="M48">
        <f>IF($B$9="זכר",INDEX(תמותה!$A$1:$E$121,ROUNDDOWN(E48/12,0)+1,2),INDEX(תמותה!$A$1:$E$121,ROUNDDOWN(E48/12,0)+1,3))</f>
        <v>0</v>
      </c>
      <c r="N48" t="e">
        <f>IF($B$9="זכר",INDEX('שיפור גברים'!$A$1:$GQ$121,ROUNDDOWN(E48/12,0)+1,ROUNDDOWN((E48+$B$7-$B$8)/12,0)+2),INDEX('שיפור נשים'!$A$1:$GQ$121,ROUNDDOWN(E48/12,0)+1,ROUNDDOWN((E48+$B$7-$B$8)/12,0)+2))</f>
        <v>#VALUE!</v>
      </c>
      <c r="O48" t="e">
        <f>IF($B$9="זכר",INDEX('שיפור גברים'!$A$1:$GQ$121,ROUNDDOWN(E48/12,0)+1,ROUNDDOWN((E48+$B$7-$B$8)/12,0)+1),INDEX('שיפור נשים'!$A$1:$GQ$121,ROUNDDOWN(E48/12,0)+1,ROUNDDOWN((E48+$B$7-$B$8)/12,0)+1))</f>
        <v>#VALUE!</v>
      </c>
      <c r="P48">
        <f t="shared" si="1"/>
        <v>0.5</v>
      </c>
      <c r="Q48" t="e">
        <f t="shared" si="2"/>
        <v>#VALUE!</v>
      </c>
    </row>
    <row r="49" spans="5:17" x14ac:dyDescent="0.2">
      <c r="E49">
        <f t="shared" si="3"/>
        <v>47</v>
      </c>
      <c r="F49">
        <f t="shared" si="0"/>
        <v>1.1558833033922742</v>
      </c>
      <c r="G49" t="e">
        <f t="shared" si="4"/>
        <v>#VALUE!</v>
      </c>
      <c r="H49">
        <f t="shared" si="5"/>
        <v>44.617826242769489</v>
      </c>
      <c r="I49">
        <f t="shared" si="6"/>
        <v>44.617826242769489</v>
      </c>
      <c r="J49">
        <f t="shared" si="7"/>
        <v>44.617826242769489</v>
      </c>
      <c r="K49">
        <f t="shared" si="8"/>
        <v>44.617826242769489</v>
      </c>
      <c r="L49" t="e">
        <f t="shared" si="9"/>
        <v>#VALUE!</v>
      </c>
      <c r="M49">
        <f>IF($B$9="זכר",INDEX(תמותה!$A$1:$E$121,ROUNDDOWN(E49/12,0)+1,2),INDEX(תמותה!$A$1:$E$121,ROUNDDOWN(E49/12,0)+1,3))</f>
        <v>0</v>
      </c>
      <c r="N49" t="e">
        <f>IF($B$9="זכר",INDEX('שיפור גברים'!$A$1:$GQ$121,ROUNDDOWN(E49/12,0)+1,ROUNDDOWN((E49+$B$7-$B$8)/12,0)+2),INDEX('שיפור נשים'!$A$1:$GQ$121,ROUNDDOWN(E49/12,0)+1,ROUNDDOWN((E49+$B$7-$B$8)/12,0)+2))</f>
        <v>#VALUE!</v>
      </c>
      <c r="O49" t="e">
        <f>IF($B$9="זכר",INDEX('שיפור גברים'!$A$1:$GQ$121,ROUNDDOWN(E49/12,0)+1,ROUNDDOWN((E49+$B$7-$B$8)/12,0)+1),INDEX('שיפור נשים'!$A$1:$GQ$121,ROUNDDOWN(E49/12,0)+1,ROUNDDOWN((E49+$B$7-$B$8)/12,0)+1))</f>
        <v>#VALUE!</v>
      </c>
      <c r="P49">
        <f t="shared" si="1"/>
        <v>0.58333333333333337</v>
      </c>
      <c r="Q49" t="e">
        <f t="shared" si="2"/>
        <v>#VALUE!</v>
      </c>
    </row>
    <row r="50" spans="5:17" x14ac:dyDescent="0.2">
      <c r="E50">
        <f t="shared" si="3"/>
        <v>48</v>
      </c>
      <c r="F50">
        <f t="shared" si="0"/>
        <v>1.1593770483036487</v>
      </c>
      <c r="G50" t="e">
        <f t="shared" si="4"/>
        <v>#VALUE!</v>
      </c>
      <c r="H50">
        <f t="shared" si="5"/>
        <v>45.480358411629616</v>
      </c>
      <c r="I50">
        <f t="shared" si="6"/>
        <v>45.480358411629616</v>
      </c>
      <c r="J50">
        <f t="shared" si="7"/>
        <v>45.480358411629616</v>
      </c>
      <c r="K50">
        <f t="shared" si="8"/>
        <v>45.480358411629616</v>
      </c>
      <c r="L50" t="e">
        <f t="shared" si="9"/>
        <v>#VALUE!</v>
      </c>
      <c r="M50">
        <f>IF($B$9="זכר",INDEX(תמותה!$A$1:$E$121,ROUNDDOWN(E50/12,0)+1,2),INDEX(תמותה!$A$1:$E$121,ROUNDDOWN(E50/12,0)+1,3))</f>
        <v>0</v>
      </c>
      <c r="N50" t="e">
        <f>IF($B$9="זכר",INDEX('שיפור גברים'!$A$1:$GQ$121,ROUNDDOWN(E50/12,0)+1,ROUNDDOWN((E50+$B$7-$B$8)/12,0)+2),INDEX('שיפור נשים'!$A$1:$GQ$121,ROUNDDOWN(E50/12,0)+1,ROUNDDOWN((E50+$B$7-$B$8)/12,0)+2))</f>
        <v>#VALUE!</v>
      </c>
      <c r="O50" t="e">
        <f>IF($B$9="זכר",INDEX('שיפור גברים'!$A$1:$GQ$121,ROUNDDOWN(E50/12,0)+1,ROUNDDOWN((E50+$B$7-$B$8)/12,0)+1),INDEX('שיפור נשים'!$A$1:$GQ$121,ROUNDDOWN(E50/12,0)+1,ROUNDDOWN((E50+$B$7-$B$8)/12,0)+1))</f>
        <v>#VALUE!</v>
      </c>
      <c r="P50">
        <f t="shared" si="1"/>
        <v>0.66666666666666663</v>
      </c>
      <c r="Q50" t="e">
        <f t="shared" si="2"/>
        <v>#VALUE!</v>
      </c>
    </row>
    <row r="51" spans="5:17" x14ac:dyDescent="0.2">
      <c r="E51">
        <f t="shared" si="3"/>
        <v>49</v>
      </c>
      <c r="F51">
        <f t="shared" si="0"/>
        <v>1.1628813533238769</v>
      </c>
      <c r="G51" t="e">
        <f t="shared" si="4"/>
        <v>#VALUE!</v>
      </c>
      <c r="H51">
        <f t="shared" si="5"/>
        <v>46.340291367938264</v>
      </c>
      <c r="I51">
        <f t="shared" si="6"/>
        <v>46.340291367938264</v>
      </c>
      <c r="J51">
        <f t="shared" si="7"/>
        <v>46.340291367938264</v>
      </c>
      <c r="K51">
        <f t="shared" si="8"/>
        <v>46.340291367938264</v>
      </c>
      <c r="L51" t="e">
        <f t="shared" si="9"/>
        <v>#VALUE!</v>
      </c>
      <c r="M51">
        <f>IF($B$9="זכר",INDEX(תמותה!$A$1:$E$121,ROUNDDOWN(E51/12,0)+1,2),INDEX(תמותה!$A$1:$E$121,ROUNDDOWN(E51/12,0)+1,3))</f>
        <v>0</v>
      </c>
      <c r="N51" t="e">
        <f>IF($B$9="זכר",INDEX('שיפור גברים'!$A$1:$GQ$121,ROUNDDOWN(E51/12,0)+1,ROUNDDOWN((E51+$B$7-$B$8)/12,0)+2),INDEX('שיפור נשים'!$A$1:$GQ$121,ROUNDDOWN(E51/12,0)+1,ROUNDDOWN((E51+$B$7-$B$8)/12,0)+2))</f>
        <v>#VALUE!</v>
      </c>
      <c r="O51" t="e">
        <f>IF($B$9="זכר",INDEX('שיפור גברים'!$A$1:$GQ$121,ROUNDDOWN(E51/12,0)+1,ROUNDDOWN((E51+$B$7-$B$8)/12,0)+1),INDEX('שיפור נשים'!$A$1:$GQ$121,ROUNDDOWN(E51/12,0)+1,ROUNDDOWN((E51+$B$7-$B$8)/12,0)+1))</f>
        <v>#VALUE!</v>
      </c>
      <c r="P51">
        <f t="shared" si="1"/>
        <v>0.75</v>
      </c>
      <c r="Q51" t="e">
        <f t="shared" si="2"/>
        <v>#VALUE!</v>
      </c>
    </row>
    <row r="52" spans="5:17" x14ac:dyDescent="0.2">
      <c r="E52">
        <f t="shared" si="3"/>
        <v>50</v>
      </c>
      <c r="F52">
        <f t="shared" si="0"/>
        <v>1.1663962503716883</v>
      </c>
      <c r="G52" t="e">
        <f t="shared" si="4"/>
        <v>#VALUE!</v>
      </c>
      <c r="H52">
        <f t="shared" si="5"/>
        <v>47.197632944337656</v>
      </c>
      <c r="I52">
        <f t="shared" si="6"/>
        <v>47.197632944337656</v>
      </c>
      <c r="J52">
        <f t="shared" si="7"/>
        <v>47.197632944337656</v>
      </c>
      <c r="K52">
        <f t="shared" si="8"/>
        <v>47.197632944337656</v>
      </c>
      <c r="L52" t="e">
        <f t="shared" si="9"/>
        <v>#VALUE!</v>
      </c>
      <c r="M52">
        <f>IF($B$9="זכר",INDEX(תמותה!$A$1:$E$121,ROUNDDOWN(E52/12,0)+1,2),INDEX(תמותה!$A$1:$E$121,ROUNDDOWN(E52/12,0)+1,3))</f>
        <v>0</v>
      </c>
      <c r="N52" t="e">
        <f>IF($B$9="זכר",INDEX('שיפור גברים'!$A$1:$GQ$121,ROUNDDOWN(E52/12,0)+1,ROUNDDOWN((E52+$B$7-$B$8)/12,0)+2),INDEX('שיפור נשים'!$A$1:$GQ$121,ROUNDDOWN(E52/12,0)+1,ROUNDDOWN((E52+$B$7-$B$8)/12,0)+2))</f>
        <v>#VALUE!</v>
      </c>
      <c r="O52" t="e">
        <f>IF($B$9="זכר",INDEX('שיפור גברים'!$A$1:$GQ$121,ROUNDDOWN(E52/12,0)+1,ROUNDDOWN((E52+$B$7-$B$8)/12,0)+1),INDEX('שיפור נשים'!$A$1:$GQ$121,ROUNDDOWN(E52/12,0)+1,ROUNDDOWN((E52+$B$7-$B$8)/12,0)+1))</f>
        <v>#VALUE!</v>
      </c>
      <c r="P52">
        <f t="shared" si="1"/>
        <v>0.83333333333333337</v>
      </c>
      <c r="Q52" t="e">
        <f t="shared" si="2"/>
        <v>#VALUE!</v>
      </c>
    </row>
    <row r="53" spans="5:17" x14ac:dyDescent="0.2">
      <c r="E53">
        <f t="shared" si="3"/>
        <v>51</v>
      </c>
      <c r="F53">
        <f t="shared" si="0"/>
        <v>1.1699217714622887</v>
      </c>
      <c r="G53" t="e">
        <f t="shared" si="4"/>
        <v>#VALUE!</v>
      </c>
      <c r="H53">
        <f t="shared" si="5"/>
        <v>48.052390949866606</v>
      </c>
      <c r="I53">
        <f t="shared" si="6"/>
        <v>48.052390949866606</v>
      </c>
      <c r="J53">
        <f t="shared" si="7"/>
        <v>48.052390949866606</v>
      </c>
      <c r="K53">
        <f t="shared" si="8"/>
        <v>48.052390949866606</v>
      </c>
      <c r="L53" t="e">
        <f t="shared" si="9"/>
        <v>#VALUE!</v>
      </c>
      <c r="M53">
        <f>IF($B$9="זכר",INDEX(תמותה!$A$1:$E$121,ROUNDDOWN(E53/12,0)+1,2),INDEX(תמותה!$A$1:$E$121,ROUNDDOWN(E53/12,0)+1,3))</f>
        <v>0</v>
      </c>
      <c r="N53" t="e">
        <f>IF($B$9="זכר",INDEX('שיפור גברים'!$A$1:$GQ$121,ROUNDDOWN(E53/12,0)+1,ROUNDDOWN((E53+$B$7-$B$8)/12,0)+2),INDEX('שיפור נשים'!$A$1:$GQ$121,ROUNDDOWN(E53/12,0)+1,ROUNDDOWN((E53+$B$7-$B$8)/12,0)+2))</f>
        <v>#VALUE!</v>
      </c>
      <c r="O53" t="e">
        <f>IF($B$9="זכר",INDEX('שיפור גברים'!$A$1:$GQ$121,ROUNDDOWN(E53/12,0)+1,ROUNDDOWN((E53+$B$7-$B$8)/12,0)+1),INDEX('שיפור נשים'!$A$1:$GQ$121,ROUNDDOWN(E53/12,0)+1,ROUNDDOWN((E53+$B$7-$B$8)/12,0)+1))</f>
        <v>#VALUE!</v>
      </c>
      <c r="P53">
        <f t="shared" si="1"/>
        <v>0.91666666666666663</v>
      </c>
      <c r="Q53" t="e">
        <f t="shared" si="2"/>
        <v>#VALUE!</v>
      </c>
    </row>
    <row r="54" spans="5:17" x14ac:dyDescent="0.2">
      <c r="E54">
        <f t="shared" si="3"/>
        <v>52</v>
      </c>
      <c r="F54">
        <f t="shared" si="0"/>
        <v>1.1734579487076535</v>
      </c>
      <c r="G54" t="e">
        <f t="shared" si="4"/>
        <v>#VALUE!</v>
      </c>
      <c r="H54">
        <f t="shared" si="5"/>
        <v>48.904573170031647</v>
      </c>
      <c r="I54">
        <f t="shared" si="6"/>
        <v>48.904573170031647</v>
      </c>
      <c r="J54">
        <f t="shared" si="7"/>
        <v>48.904573170031647</v>
      </c>
      <c r="K54">
        <f t="shared" si="8"/>
        <v>48.904573170031647</v>
      </c>
      <c r="L54" t="e">
        <f t="shared" si="9"/>
        <v>#VALUE!</v>
      </c>
      <c r="M54">
        <f>IF($B$9="זכר",INDEX(תמותה!$A$1:$E$121,ROUNDDOWN(E54/12,0)+1,2),INDEX(תמותה!$A$1:$E$121,ROUNDDOWN(E54/12,0)+1,3))</f>
        <v>0</v>
      </c>
      <c r="N54" t="e">
        <f>IF($B$9="זכר",INDEX('שיפור גברים'!$A$1:$GQ$121,ROUNDDOWN(E54/12,0)+1,ROUNDDOWN((E54+$B$7-$B$8)/12,0)+2),INDEX('שיפור נשים'!$A$1:$GQ$121,ROUNDDOWN(E54/12,0)+1,ROUNDDOWN((E54+$B$7-$B$8)/12,0)+2))</f>
        <v>#VALUE!</v>
      </c>
      <c r="O54" t="e">
        <f>IF($B$9="זכר",INDEX('שיפור גברים'!$A$1:$GQ$121,ROUNDDOWN(E54/12,0)+1,ROUNDDOWN((E54+$B$7-$B$8)/12,0)+1),INDEX('שיפור נשים'!$A$1:$GQ$121,ROUNDDOWN(E54/12,0)+1,ROUNDDOWN((E54+$B$7-$B$8)/12,0)+1))</f>
        <v>#VALUE!</v>
      </c>
      <c r="P54">
        <f t="shared" si="1"/>
        <v>1</v>
      </c>
      <c r="Q54" t="e">
        <f t="shared" si="2"/>
        <v>#VALUE!</v>
      </c>
    </row>
    <row r="55" spans="5:17" x14ac:dyDescent="0.2">
      <c r="E55">
        <f t="shared" si="3"/>
        <v>53</v>
      </c>
      <c r="F55">
        <f t="shared" si="0"/>
        <v>1.1770048143168179</v>
      </c>
      <c r="G55" t="e">
        <f t="shared" si="4"/>
        <v>#VALUE!</v>
      </c>
      <c r="H55">
        <f t="shared" si="5"/>
        <v>49.754187366877936</v>
      </c>
      <c r="I55">
        <f t="shared" si="6"/>
        <v>49.754187366877936</v>
      </c>
      <c r="J55">
        <f t="shared" si="7"/>
        <v>49.754187366877936</v>
      </c>
      <c r="K55">
        <f t="shared" si="8"/>
        <v>49.754187366877936</v>
      </c>
      <c r="L55" t="e">
        <f t="shared" si="9"/>
        <v>#VALUE!</v>
      </c>
      <c r="M55">
        <f>IF($B$9="זכר",INDEX(תמותה!$A$1:$E$121,ROUNDDOWN(E55/12,0)+1,2),INDEX(תמותה!$A$1:$E$121,ROUNDDOWN(E55/12,0)+1,3))</f>
        <v>0</v>
      </c>
      <c r="N55" t="e">
        <f>IF($B$9="זכר",INDEX('שיפור גברים'!$A$1:$GQ$121,ROUNDDOWN(E55/12,0)+1,ROUNDDOWN((E55+$B$7-$B$8)/12,0)+2),INDEX('שיפור נשים'!$A$1:$GQ$121,ROUNDDOWN(E55/12,0)+1,ROUNDDOWN((E55+$B$7-$B$8)/12,0)+2))</f>
        <v>#VALUE!</v>
      </c>
      <c r="O55" t="e">
        <f>IF($B$9="זכר",INDEX('שיפור גברים'!$A$1:$GQ$121,ROUNDDOWN(E55/12,0)+1,ROUNDDOWN((E55+$B$7-$B$8)/12,0)+1),INDEX('שיפור נשים'!$A$1:$GQ$121,ROUNDDOWN(E55/12,0)+1,ROUNDDOWN((E55+$B$7-$B$8)/12,0)+1))</f>
        <v>#VALUE!</v>
      </c>
      <c r="P55">
        <f t="shared" si="1"/>
        <v>8.3333333333333329E-2</v>
      </c>
      <c r="Q55" t="e">
        <f t="shared" si="2"/>
        <v>#VALUE!</v>
      </c>
    </row>
    <row r="56" spans="5:17" x14ac:dyDescent="0.2">
      <c r="E56">
        <f t="shared" si="3"/>
        <v>54</v>
      </c>
      <c r="F56">
        <f t="shared" si="0"/>
        <v>1.1805624005961721</v>
      </c>
      <c r="G56" t="e">
        <f t="shared" si="4"/>
        <v>#VALUE!</v>
      </c>
      <c r="H56">
        <f t="shared" si="5"/>
        <v>50.60124127905997</v>
      </c>
      <c r="I56">
        <f t="shared" si="6"/>
        <v>50.60124127905997</v>
      </c>
      <c r="J56">
        <f t="shared" si="7"/>
        <v>50.60124127905997</v>
      </c>
      <c r="K56">
        <f t="shared" si="8"/>
        <v>50.60124127905997</v>
      </c>
      <c r="L56" t="e">
        <f t="shared" si="9"/>
        <v>#VALUE!</v>
      </c>
      <c r="M56">
        <f>IF($B$9="זכר",INDEX(תמותה!$A$1:$E$121,ROUNDDOWN(E56/12,0)+1,2),INDEX(תמותה!$A$1:$E$121,ROUNDDOWN(E56/12,0)+1,3))</f>
        <v>0</v>
      </c>
      <c r="N56" t="e">
        <f>IF($B$9="זכר",INDEX('שיפור גברים'!$A$1:$GQ$121,ROUNDDOWN(E56/12,0)+1,ROUNDDOWN((E56+$B$7-$B$8)/12,0)+2),INDEX('שיפור נשים'!$A$1:$GQ$121,ROUNDDOWN(E56/12,0)+1,ROUNDDOWN((E56+$B$7-$B$8)/12,0)+2))</f>
        <v>#VALUE!</v>
      </c>
      <c r="O56" t="e">
        <f>IF($B$9="זכר",INDEX('שיפור גברים'!$A$1:$GQ$121,ROUNDDOWN(E56/12,0)+1,ROUNDDOWN((E56+$B$7-$B$8)/12,0)+1),INDEX('שיפור נשים'!$A$1:$GQ$121,ROUNDDOWN(E56/12,0)+1,ROUNDDOWN((E56+$B$7-$B$8)/12,0)+1))</f>
        <v>#VALUE!</v>
      </c>
      <c r="P56">
        <f t="shared" si="1"/>
        <v>0.16666666666666666</v>
      </c>
      <c r="Q56" t="e">
        <f t="shared" si="2"/>
        <v>#VALUE!</v>
      </c>
    </row>
    <row r="57" spans="5:17" x14ac:dyDescent="0.2">
      <c r="E57">
        <f t="shared" si="3"/>
        <v>55</v>
      </c>
      <c r="F57">
        <f t="shared" si="0"/>
        <v>1.1841307399497543</v>
      </c>
      <c r="G57" t="e">
        <f t="shared" si="4"/>
        <v>#VALUE!</v>
      </c>
      <c r="H57">
        <f t="shared" si="5"/>
        <v>51.445742621912053</v>
      </c>
      <c r="I57">
        <f t="shared" si="6"/>
        <v>51.445742621912053</v>
      </c>
      <c r="J57">
        <f t="shared" si="7"/>
        <v>51.445742621912053</v>
      </c>
      <c r="K57">
        <f t="shared" si="8"/>
        <v>51.445742621912053</v>
      </c>
      <c r="L57" t="e">
        <f t="shared" si="9"/>
        <v>#VALUE!</v>
      </c>
      <c r="M57">
        <f>IF($B$9="זכר",INDEX(תמותה!$A$1:$E$121,ROUNDDOWN(E57/12,0)+1,2),INDEX(תמותה!$A$1:$E$121,ROUNDDOWN(E57/12,0)+1,3))</f>
        <v>0</v>
      </c>
      <c r="N57" t="e">
        <f>IF($B$9="זכר",INDEX('שיפור גברים'!$A$1:$GQ$121,ROUNDDOWN(E57/12,0)+1,ROUNDDOWN((E57+$B$7-$B$8)/12,0)+2),INDEX('שיפור נשים'!$A$1:$GQ$121,ROUNDDOWN(E57/12,0)+1,ROUNDDOWN((E57+$B$7-$B$8)/12,0)+2))</f>
        <v>#VALUE!</v>
      </c>
      <c r="O57" t="e">
        <f>IF($B$9="זכר",INDEX('שיפור גברים'!$A$1:$GQ$121,ROUNDDOWN(E57/12,0)+1,ROUNDDOWN((E57+$B$7-$B$8)/12,0)+1),INDEX('שיפור נשים'!$A$1:$GQ$121,ROUNDDOWN(E57/12,0)+1,ROUNDDOWN((E57+$B$7-$B$8)/12,0)+1))</f>
        <v>#VALUE!</v>
      </c>
      <c r="P57">
        <f t="shared" si="1"/>
        <v>0.25</v>
      </c>
      <c r="Q57" t="e">
        <f t="shared" si="2"/>
        <v>#VALUE!</v>
      </c>
    </row>
    <row r="58" spans="5:17" x14ac:dyDescent="0.2">
      <c r="E58">
        <f t="shared" si="3"/>
        <v>56</v>
      </c>
      <c r="F58">
        <f t="shared" si="0"/>
        <v>1.1877098648795463</v>
      </c>
      <c r="G58" t="e">
        <f t="shared" si="4"/>
        <v>#VALUE!</v>
      </c>
      <c r="H58">
        <f t="shared" si="5"/>
        <v>52.28769908751859</v>
      </c>
      <c r="I58">
        <f t="shared" si="6"/>
        <v>52.28769908751859</v>
      </c>
      <c r="J58">
        <f t="shared" si="7"/>
        <v>52.28769908751859</v>
      </c>
      <c r="K58">
        <f t="shared" si="8"/>
        <v>52.28769908751859</v>
      </c>
      <c r="L58" t="e">
        <f t="shared" si="9"/>
        <v>#VALUE!</v>
      </c>
      <c r="M58">
        <f>IF($B$9="זכר",INDEX(תמותה!$A$1:$E$121,ROUNDDOWN(E58/12,0)+1,2),INDEX(תמותה!$A$1:$E$121,ROUNDDOWN(E58/12,0)+1,3))</f>
        <v>0</v>
      </c>
      <c r="N58" t="e">
        <f>IF($B$9="זכר",INDEX('שיפור גברים'!$A$1:$GQ$121,ROUNDDOWN(E58/12,0)+1,ROUNDDOWN((E58+$B$7-$B$8)/12,0)+2),INDEX('שיפור נשים'!$A$1:$GQ$121,ROUNDDOWN(E58/12,0)+1,ROUNDDOWN((E58+$B$7-$B$8)/12,0)+2))</f>
        <v>#VALUE!</v>
      </c>
      <c r="O58" t="e">
        <f>IF($B$9="זכר",INDEX('שיפור גברים'!$A$1:$GQ$121,ROUNDDOWN(E58/12,0)+1,ROUNDDOWN((E58+$B$7-$B$8)/12,0)+1),INDEX('שיפור נשים'!$A$1:$GQ$121,ROUNDDOWN(E58/12,0)+1,ROUNDDOWN((E58+$B$7-$B$8)/12,0)+1))</f>
        <v>#VALUE!</v>
      </c>
      <c r="P58">
        <f t="shared" si="1"/>
        <v>0.33333333333333331</v>
      </c>
      <c r="Q58" t="e">
        <f t="shared" si="2"/>
        <v>#VALUE!</v>
      </c>
    </row>
    <row r="59" spans="5:17" x14ac:dyDescent="0.2">
      <c r="E59">
        <f t="shared" si="3"/>
        <v>57</v>
      </c>
      <c r="F59">
        <f t="shared" si="0"/>
        <v>1.1912998079857702</v>
      </c>
      <c r="G59" t="e">
        <f t="shared" si="4"/>
        <v>#VALUE!</v>
      </c>
      <c r="H59">
        <f t="shared" si="5"/>
        <v>53.127118344784137</v>
      </c>
      <c r="I59">
        <f t="shared" si="6"/>
        <v>53.127118344784137</v>
      </c>
      <c r="J59">
        <f t="shared" si="7"/>
        <v>53.127118344784137</v>
      </c>
      <c r="K59">
        <f t="shared" si="8"/>
        <v>53.127118344784137</v>
      </c>
      <c r="L59" t="e">
        <f t="shared" si="9"/>
        <v>#VALUE!</v>
      </c>
      <c r="M59">
        <f>IF($B$9="זכר",INDEX(תמותה!$A$1:$E$121,ROUNDDOWN(E59/12,0)+1,2),INDEX(תמותה!$A$1:$E$121,ROUNDDOWN(E59/12,0)+1,3))</f>
        <v>0</v>
      </c>
      <c r="N59" t="e">
        <f>IF($B$9="זכר",INDEX('שיפור גברים'!$A$1:$GQ$121,ROUNDDOWN(E59/12,0)+1,ROUNDDOWN((E59+$B$7-$B$8)/12,0)+2),INDEX('שיפור נשים'!$A$1:$GQ$121,ROUNDDOWN(E59/12,0)+1,ROUNDDOWN((E59+$B$7-$B$8)/12,0)+2))</f>
        <v>#VALUE!</v>
      </c>
      <c r="O59" t="e">
        <f>IF($B$9="זכר",INDEX('שיפור גברים'!$A$1:$GQ$121,ROUNDDOWN(E59/12,0)+1,ROUNDDOWN((E59+$B$7-$B$8)/12,0)+1),INDEX('שיפור נשים'!$A$1:$GQ$121,ROUNDDOWN(E59/12,0)+1,ROUNDDOWN((E59+$B$7-$B$8)/12,0)+1))</f>
        <v>#VALUE!</v>
      </c>
      <c r="P59">
        <f t="shared" si="1"/>
        <v>0.41666666666666669</v>
      </c>
      <c r="Q59" t="e">
        <f t="shared" si="2"/>
        <v>#VALUE!</v>
      </c>
    </row>
    <row r="60" spans="5:17" x14ac:dyDescent="0.2">
      <c r="E60">
        <f t="shared" si="3"/>
        <v>58</v>
      </c>
      <c r="F60">
        <f t="shared" si="0"/>
        <v>1.1949006019671842</v>
      </c>
      <c r="G60" t="e">
        <f t="shared" si="4"/>
        <v>#VALUE!</v>
      </c>
      <c r="H60">
        <f t="shared" si="5"/>
        <v>53.964008039503248</v>
      </c>
      <c r="I60">
        <f t="shared" si="6"/>
        <v>53.964008039503248</v>
      </c>
      <c r="J60">
        <f t="shared" si="7"/>
        <v>53.964008039503248</v>
      </c>
      <c r="K60">
        <f t="shared" si="8"/>
        <v>53.964008039503248</v>
      </c>
      <c r="L60" t="e">
        <f t="shared" si="9"/>
        <v>#VALUE!</v>
      </c>
      <c r="M60">
        <f>IF($B$9="זכר",INDEX(תמותה!$A$1:$E$121,ROUNDDOWN(E60/12,0)+1,2),INDEX(תמותה!$A$1:$E$121,ROUNDDOWN(E60/12,0)+1,3))</f>
        <v>0</v>
      </c>
      <c r="N60" t="e">
        <f>IF($B$9="זכר",INDEX('שיפור גברים'!$A$1:$GQ$121,ROUNDDOWN(E60/12,0)+1,ROUNDDOWN((E60+$B$7-$B$8)/12,0)+2),INDEX('שיפור נשים'!$A$1:$GQ$121,ROUNDDOWN(E60/12,0)+1,ROUNDDOWN((E60+$B$7-$B$8)/12,0)+2))</f>
        <v>#VALUE!</v>
      </c>
      <c r="O60" t="e">
        <f>IF($B$9="זכר",INDEX('שיפור גברים'!$A$1:$GQ$121,ROUNDDOWN(E60/12,0)+1,ROUNDDOWN((E60+$B$7-$B$8)/12,0)+1),INDEX('שיפור נשים'!$A$1:$GQ$121,ROUNDDOWN(E60/12,0)+1,ROUNDDOWN((E60+$B$7-$B$8)/12,0)+1))</f>
        <v>#VALUE!</v>
      </c>
      <c r="P60">
        <f t="shared" si="1"/>
        <v>0.5</v>
      </c>
      <c r="Q60" t="e">
        <f t="shared" si="2"/>
        <v>#VALUE!</v>
      </c>
    </row>
    <row r="61" spans="5:17" x14ac:dyDescent="0.2">
      <c r="E61">
        <f t="shared" si="3"/>
        <v>59</v>
      </c>
      <c r="F61">
        <f t="shared" si="0"/>
        <v>1.1985122796213812</v>
      </c>
      <c r="G61" t="e">
        <f t="shared" si="4"/>
        <v>#VALUE!</v>
      </c>
      <c r="H61">
        <f t="shared" si="5"/>
        <v>54.798375794430136</v>
      </c>
      <c r="I61">
        <f t="shared" si="6"/>
        <v>54.798375794430136</v>
      </c>
      <c r="J61">
        <f t="shared" si="7"/>
        <v>54.798375794430136</v>
      </c>
      <c r="K61">
        <f t="shared" si="8"/>
        <v>54.798375794430136</v>
      </c>
      <c r="L61" t="e">
        <f t="shared" si="9"/>
        <v>#VALUE!</v>
      </c>
      <c r="M61">
        <f>IF($B$9="זכר",INDEX(תמותה!$A$1:$E$121,ROUNDDOWN(E61/12,0)+1,2),INDEX(תמותה!$A$1:$E$121,ROUNDDOWN(E61/12,0)+1,3))</f>
        <v>0</v>
      </c>
      <c r="N61" t="e">
        <f>IF($B$9="זכר",INDEX('שיפור גברים'!$A$1:$GQ$121,ROUNDDOWN(E61/12,0)+1,ROUNDDOWN((E61+$B$7-$B$8)/12,0)+2),INDEX('שיפור נשים'!$A$1:$GQ$121,ROUNDDOWN(E61/12,0)+1,ROUNDDOWN((E61+$B$7-$B$8)/12,0)+2))</f>
        <v>#VALUE!</v>
      </c>
      <c r="O61" t="e">
        <f>IF($B$9="זכר",INDEX('שיפור גברים'!$A$1:$GQ$121,ROUNDDOWN(E61/12,0)+1,ROUNDDOWN((E61+$B$7-$B$8)/12,0)+1),INDEX('שיפור נשים'!$A$1:$GQ$121,ROUNDDOWN(E61/12,0)+1,ROUNDDOWN((E61+$B$7-$B$8)/12,0)+1))</f>
        <v>#VALUE!</v>
      </c>
      <c r="P61">
        <f t="shared" si="1"/>
        <v>0.58333333333333337</v>
      </c>
      <c r="Q61" t="e">
        <f t="shared" si="2"/>
        <v>#VALUE!</v>
      </c>
    </row>
    <row r="62" spans="5:17" x14ac:dyDescent="0.2">
      <c r="E62">
        <f t="shared" si="3"/>
        <v>60</v>
      </c>
      <c r="F62">
        <f t="shared" si="0"/>
        <v>1.2021348738450874</v>
      </c>
      <c r="G62" t="e">
        <f t="shared" si="4"/>
        <v>#VALUE!</v>
      </c>
      <c r="H62" t="e">
        <f t="shared" si="5"/>
        <v>#VALUE!</v>
      </c>
      <c r="I62">
        <f t="shared" si="6"/>
        <v>55.630229209348087</v>
      </c>
      <c r="J62">
        <f t="shared" si="7"/>
        <v>55.630229209348087</v>
      </c>
      <c r="K62">
        <f t="shared" si="8"/>
        <v>55.630229209348087</v>
      </c>
      <c r="L62" t="e">
        <f t="shared" si="9"/>
        <v>#VALUE!</v>
      </c>
      <c r="M62">
        <f>IF($B$9="זכר",INDEX(תמותה!$A$1:$E$121,ROUNDDOWN(E62/12,0)+1,2),INDEX(תמותה!$A$1:$E$121,ROUNDDOWN(E62/12,0)+1,3))</f>
        <v>0</v>
      </c>
      <c r="N62" t="e">
        <f>IF($B$9="זכר",INDEX('שיפור גברים'!$A$1:$GQ$121,ROUNDDOWN(E62/12,0)+1,ROUNDDOWN((E62+$B$7-$B$8)/12,0)+2),INDEX('שיפור נשים'!$A$1:$GQ$121,ROUNDDOWN(E62/12,0)+1,ROUNDDOWN((E62+$B$7-$B$8)/12,0)+2))</f>
        <v>#VALUE!</v>
      </c>
      <c r="O62" t="e">
        <f>IF($B$9="זכר",INDEX('שיפור גברים'!$A$1:$GQ$121,ROUNDDOWN(E62/12,0)+1,ROUNDDOWN((E62+$B$7-$B$8)/12,0)+1),INDEX('שיפור נשים'!$A$1:$GQ$121,ROUNDDOWN(E62/12,0)+1,ROUNDDOWN((E62+$B$7-$B$8)/12,0)+1))</f>
        <v>#VALUE!</v>
      </c>
      <c r="P62">
        <f t="shared" si="1"/>
        <v>0.66666666666666663</v>
      </c>
      <c r="Q62" t="e">
        <f t="shared" si="2"/>
        <v>#VALUE!</v>
      </c>
    </row>
    <row r="63" spans="5:17" x14ac:dyDescent="0.2">
      <c r="E63">
        <f t="shared" si="3"/>
        <v>61</v>
      </c>
      <c r="F63">
        <f t="shared" si="0"/>
        <v>1.2057684176344616</v>
      </c>
      <c r="G63" t="e">
        <f t="shared" si="4"/>
        <v>#VALUE!</v>
      </c>
      <c r="H63" t="e">
        <f t="shared" si="5"/>
        <v>#VALUE!</v>
      </c>
      <c r="I63">
        <f t="shared" si="6"/>
        <v>56.459575861138696</v>
      </c>
      <c r="J63">
        <f t="shared" si="7"/>
        <v>56.459575861138696</v>
      </c>
      <c r="K63">
        <f t="shared" si="8"/>
        <v>56.459575861138696</v>
      </c>
      <c r="L63" t="e">
        <f t="shared" si="9"/>
        <v>#VALUE!</v>
      </c>
      <c r="M63">
        <f>IF($B$9="זכר",INDEX(תמותה!$A$1:$E$121,ROUNDDOWN(E63/12,0)+1,2),INDEX(תמותה!$A$1:$E$121,ROUNDDOWN(E63/12,0)+1,3))</f>
        <v>0</v>
      </c>
      <c r="N63" t="e">
        <f>IF($B$9="זכר",INDEX('שיפור גברים'!$A$1:$GQ$121,ROUNDDOWN(E63/12,0)+1,ROUNDDOWN((E63+$B$7-$B$8)/12,0)+2),INDEX('שיפור נשים'!$A$1:$GQ$121,ROUNDDOWN(E63/12,0)+1,ROUNDDOWN((E63+$B$7-$B$8)/12,0)+2))</f>
        <v>#VALUE!</v>
      </c>
      <c r="O63" t="e">
        <f>IF($B$9="זכר",INDEX('שיפור גברים'!$A$1:$GQ$121,ROUNDDOWN(E63/12,0)+1,ROUNDDOWN((E63+$B$7-$B$8)/12,0)+1),INDEX('שיפור נשים'!$A$1:$GQ$121,ROUNDDOWN(E63/12,0)+1,ROUNDDOWN((E63+$B$7-$B$8)/12,0)+1))</f>
        <v>#VALUE!</v>
      </c>
      <c r="P63">
        <f t="shared" si="1"/>
        <v>0.75</v>
      </c>
      <c r="Q63" t="e">
        <f t="shared" si="2"/>
        <v>#VALUE!</v>
      </c>
    </row>
    <row r="64" spans="5:17" x14ac:dyDescent="0.2">
      <c r="E64">
        <f t="shared" si="3"/>
        <v>62</v>
      </c>
      <c r="F64">
        <f t="shared" si="0"/>
        <v>1.209412944085396</v>
      </c>
      <c r="G64" t="e">
        <f t="shared" si="4"/>
        <v>#VALUE!</v>
      </c>
      <c r="H64" t="e">
        <f t="shared" si="5"/>
        <v>#VALUE!</v>
      </c>
      <c r="I64">
        <f t="shared" si="6"/>
        <v>57.28642330385086</v>
      </c>
      <c r="J64">
        <f t="shared" si="7"/>
        <v>57.28642330385086</v>
      </c>
      <c r="K64">
        <f t="shared" si="8"/>
        <v>57.28642330385086</v>
      </c>
      <c r="L64" t="e">
        <f t="shared" si="9"/>
        <v>#VALUE!</v>
      </c>
      <c r="M64">
        <f>IF($B$9="זכר",INDEX(תמותה!$A$1:$E$121,ROUNDDOWN(E64/12,0)+1,2),INDEX(תמותה!$A$1:$E$121,ROUNDDOWN(E64/12,0)+1,3))</f>
        <v>0</v>
      </c>
      <c r="N64" t="e">
        <f>IF($B$9="זכר",INDEX('שיפור גברים'!$A$1:$GQ$121,ROUNDDOWN(E64/12,0)+1,ROUNDDOWN((E64+$B$7-$B$8)/12,0)+2),INDEX('שיפור נשים'!$A$1:$GQ$121,ROUNDDOWN(E64/12,0)+1,ROUNDDOWN((E64+$B$7-$B$8)/12,0)+2))</f>
        <v>#VALUE!</v>
      </c>
      <c r="O64" t="e">
        <f>IF($B$9="זכר",INDEX('שיפור גברים'!$A$1:$GQ$121,ROUNDDOWN(E64/12,0)+1,ROUNDDOWN((E64+$B$7-$B$8)/12,0)+1),INDEX('שיפור נשים'!$A$1:$GQ$121,ROUNDDOWN(E64/12,0)+1,ROUNDDOWN((E64+$B$7-$B$8)/12,0)+1))</f>
        <v>#VALUE!</v>
      </c>
      <c r="P64">
        <f t="shared" si="1"/>
        <v>0.83333333333333337</v>
      </c>
      <c r="Q64" t="e">
        <f t="shared" si="2"/>
        <v>#VALUE!</v>
      </c>
    </row>
    <row r="65" spans="5:17" x14ac:dyDescent="0.2">
      <c r="E65">
        <f t="shared" si="3"/>
        <v>63</v>
      </c>
      <c r="F65">
        <f t="shared" si="0"/>
        <v>1.2130684863938179</v>
      </c>
      <c r="G65" t="e">
        <f t="shared" si="4"/>
        <v>#VALUE!</v>
      </c>
      <c r="H65" t="e">
        <f t="shared" si="5"/>
        <v>#VALUE!</v>
      </c>
      <c r="I65">
        <f t="shared" si="6"/>
        <v>58.110779068769602</v>
      </c>
      <c r="J65">
        <f t="shared" si="7"/>
        <v>58.110779068769602</v>
      </c>
      <c r="K65">
        <f t="shared" si="8"/>
        <v>58.110779068769602</v>
      </c>
      <c r="L65" t="e">
        <f t="shared" si="9"/>
        <v>#VALUE!</v>
      </c>
      <c r="M65">
        <f>IF($B$9="זכר",INDEX(תמותה!$A$1:$E$121,ROUNDDOWN(E65/12,0)+1,2),INDEX(תמותה!$A$1:$E$121,ROUNDDOWN(E65/12,0)+1,3))</f>
        <v>0</v>
      </c>
      <c r="N65" t="e">
        <f>IF($B$9="זכר",INDEX('שיפור גברים'!$A$1:$GQ$121,ROUNDDOWN(E65/12,0)+1,ROUNDDOWN((E65+$B$7-$B$8)/12,0)+2),INDEX('שיפור נשים'!$A$1:$GQ$121,ROUNDDOWN(E65/12,0)+1,ROUNDDOWN((E65+$B$7-$B$8)/12,0)+2))</f>
        <v>#VALUE!</v>
      </c>
      <c r="O65" t="e">
        <f>IF($B$9="זכר",INDEX('שיפור גברים'!$A$1:$GQ$121,ROUNDDOWN(E65/12,0)+1,ROUNDDOWN((E65+$B$7-$B$8)/12,0)+1),INDEX('שיפור נשים'!$A$1:$GQ$121,ROUNDDOWN(E65/12,0)+1,ROUNDDOWN((E65+$B$7-$B$8)/12,0)+1))</f>
        <v>#VALUE!</v>
      </c>
      <c r="P65">
        <f t="shared" si="1"/>
        <v>0.91666666666666663</v>
      </c>
      <c r="Q65" t="e">
        <f t="shared" si="2"/>
        <v>#VALUE!</v>
      </c>
    </row>
    <row r="66" spans="5:17" x14ac:dyDescent="0.2">
      <c r="E66">
        <f t="shared" si="3"/>
        <v>64</v>
      </c>
      <c r="F66">
        <f t="shared" si="0"/>
        <v>1.2167350778559918</v>
      </c>
      <c r="G66" t="e">
        <f t="shared" si="4"/>
        <v>#VALUE!</v>
      </c>
      <c r="H66" t="e">
        <f t="shared" si="5"/>
        <v>#VALUE!</v>
      </c>
      <c r="I66">
        <f t="shared" si="6"/>
        <v>58.932650664484669</v>
      </c>
      <c r="J66">
        <f t="shared" si="7"/>
        <v>58.932650664484669</v>
      </c>
      <c r="K66">
        <f t="shared" si="8"/>
        <v>58.932650664484669</v>
      </c>
      <c r="L66" t="e">
        <f t="shared" si="9"/>
        <v>#VALUE!</v>
      </c>
      <c r="M66">
        <f>IF($B$9="זכר",INDEX(תמותה!$A$1:$E$121,ROUNDDOWN(E66/12,0)+1,2),INDEX(תמותה!$A$1:$E$121,ROUNDDOWN(E66/12,0)+1,3))</f>
        <v>0</v>
      </c>
      <c r="N66" t="e">
        <f>IF($B$9="זכר",INDEX('שיפור גברים'!$A$1:$GQ$121,ROUNDDOWN(E66/12,0)+1,ROUNDDOWN((E66+$B$7-$B$8)/12,0)+2),INDEX('שיפור נשים'!$A$1:$GQ$121,ROUNDDOWN(E66/12,0)+1,ROUNDDOWN((E66+$B$7-$B$8)/12,0)+2))</f>
        <v>#VALUE!</v>
      </c>
      <c r="O66" t="e">
        <f>IF($B$9="זכר",INDEX('שיפור גברים'!$A$1:$GQ$121,ROUNDDOWN(E66/12,0)+1,ROUNDDOWN((E66+$B$7-$B$8)/12,0)+1),INDEX('שיפור נשים'!$A$1:$GQ$121,ROUNDDOWN(E66/12,0)+1,ROUNDDOWN((E66+$B$7-$B$8)/12,0)+1))</f>
        <v>#VALUE!</v>
      </c>
      <c r="P66">
        <f t="shared" si="1"/>
        <v>1</v>
      </c>
      <c r="Q66" t="e">
        <f t="shared" si="2"/>
        <v>#VALUE!</v>
      </c>
    </row>
    <row r="67" spans="5:17" x14ac:dyDescent="0.2">
      <c r="E67">
        <f t="shared" si="3"/>
        <v>65</v>
      </c>
      <c r="F67">
        <f t="shared" ref="F67:F130" si="10">(1+$B$2)^((E67-$E$2+1)/12)</f>
        <v>1.2204127518688224</v>
      </c>
      <c r="G67" t="e">
        <f t="shared" si="4"/>
        <v>#VALUE!</v>
      </c>
      <c r="H67" t="e">
        <f t="shared" si="5"/>
        <v>#VALUE!</v>
      </c>
      <c r="I67">
        <f t="shared" si="6"/>
        <v>59.752045576958906</v>
      </c>
      <c r="J67">
        <f t="shared" si="7"/>
        <v>59.752045576958906</v>
      </c>
      <c r="K67">
        <f t="shared" si="8"/>
        <v>59.752045576958906</v>
      </c>
      <c r="L67" t="e">
        <f t="shared" si="9"/>
        <v>#VALUE!</v>
      </c>
      <c r="M67">
        <f>IF($B$9="זכר",INDEX(תמותה!$A$1:$E$121,ROUNDDOWN(E67/12,0)+1,2),INDEX(תמותה!$A$1:$E$121,ROUNDDOWN(E67/12,0)+1,3))</f>
        <v>0</v>
      </c>
      <c r="N67" t="e">
        <f>IF($B$9="זכר",INDEX('שיפור גברים'!$A$1:$GQ$121,ROUNDDOWN(E67/12,0)+1,ROUNDDOWN((E67+$B$7-$B$8)/12,0)+2),INDEX('שיפור נשים'!$A$1:$GQ$121,ROUNDDOWN(E67/12,0)+1,ROUNDDOWN((E67+$B$7-$B$8)/12,0)+2))</f>
        <v>#VALUE!</v>
      </c>
      <c r="O67" t="e">
        <f>IF($B$9="זכר",INDEX('שיפור גברים'!$A$1:$GQ$121,ROUNDDOWN(E67/12,0)+1,ROUNDDOWN((E67+$B$7-$B$8)/12,0)+1),INDEX('שיפור נשים'!$A$1:$GQ$121,ROUNDDOWN(E67/12,0)+1,ROUNDDOWN((E67+$B$7-$B$8)/12,0)+1))</f>
        <v>#VALUE!</v>
      </c>
      <c r="P67">
        <f t="shared" ref="P67:P130" si="11">(MOD((E67-$E$2+7),12)+1)/12</f>
        <v>8.3333333333333329E-2</v>
      </c>
      <c r="Q67" t="e">
        <f t="shared" ref="Q67:Q130" si="12">1-(1-M67*(N67*P67+O67*(1-P67)))^(1/12)</f>
        <v>#VALUE!</v>
      </c>
    </row>
    <row r="68" spans="5:17" x14ac:dyDescent="0.2">
      <c r="E68">
        <f t="shared" ref="E68:E131" si="13">E67+1</f>
        <v>66</v>
      </c>
      <c r="F68">
        <f t="shared" si="10"/>
        <v>1.2241015419301589</v>
      </c>
      <c r="G68" t="e">
        <f t="shared" ref="G68:G131" si="14">IF(E68&lt;=$B$3,IF(AND((E68-$E$2)&lt;0,E68&lt;$B$4),G67+1/F68,G67+L67/F68))</f>
        <v>#VALUE!</v>
      </c>
      <c r="H68" t="e">
        <f t="shared" ref="H68:H131" si="15">IF(E68&lt;=$B$3,IF(AND((E68-$E$2)&lt;60,E68&lt;$B$4),H67+1/F68,H67+L67/F68))</f>
        <v>#VALUE!</v>
      </c>
      <c r="I68">
        <f t="shared" ref="I68:I131" si="16">IF(E68&lt;=$B$3,IF(AND((E68-$E$2)&lt;120,E68&lt;$B$4),I67+1/F68,I67+L67/F68))</f>
        <v>60.568971269596467</v>
      </c>
      <c r="J68">
        <f t="shared" ref="J68:J131" si="17">IF(E68&lt;=$B$3,IF(AND((E68-$E$2)&lt;180,E68&lt;$B$4),J67+1/F68,J67+L67/F68))</f>
        <v>60.568971269596467</v>
      </c>
      <c r="K68">
        <f t="shared" ref="K68:K131" si="18">IF(E68&lt;=$B$3,IF(AND((E68-$E$2)&lt;240,E68&lt;$B$4),K67+1/F68,K67+L67/F68))</f>
        <v>60.568971269596467</v>
      </c>
      <c r="L68" t="e">
        <f t="shared" ref="L68:L131" si="19">L67*(1-Q68)</f>
        <v>#VALUE!</v>
      </c>
      <c r="M68">
        <f>IF($B$9="זכר",INDEX(תמותה!$A$1:$E$121,ROUNDDOWN(E68/12,0)+1,2),INDEX(תמותה!$A$1:$E$121,ROUNDDOWN(E68/12,0)+1,3))</f>
        <v>0</v>
      </c>
      <c r="N68" t="e">
        <f>IF($B$9="זכר",INDEX('שיפור גברים'!$A$1:$GQ$121,ROUNDDOWN(E68/12,0)+1,ROUNDDOWN((E68+$B$7-$B$8)/12,0)+2),INDEX('שיפור נשים'!$A$1:$GQ$121,ROUNDDOWN(E68/12,0)+1,ROUNDDOWN((E68+$B$7-$B$8)/12,0)+2))</f>
        <v>#VALUE!</v>
      </c>
      <c r="O68" t="e">
        <f>IF($B$9="זכר",INDEX('שיפור גברים'!$A$1:$GQ$121,ROUNDDOWN(E68/12,0)+1,ROUNDDOWN((E68+$B$7-$B$8)/12,0)+1),INDEX('שיפור נשים'!$A$1:$GQ$121,ROUNDDOWN(E68/12,0)+1,ROUNDDOWN((E68+$B$7-$B$8)/12,0)+1))</f>
        <v>#VALUE!</v>
      </c>
      <c r="P68">
        <f t="shared" si="11"/>
        <v>0.16666666666666666</v>
      </c>
      <c r="Q68" t="e">
        <f t="shared" si="12"/>
        <v>#VALUE!</v>
      </c>
    </row>
    <row r="69" spans="5:17" x14ac:dyDescent="0.2">
      <c r="E69">
        <f t="shared" si="13"/>
        <v>67</v>
      </c>
      <c r="F69">
        <f t="shared" si="10"/>
        <v>1.2278014816391012</v>
      </c>
      <c r="G69" t="e">
        <f t="shared" si="14"/>
        <v>#VALUE!</v>
      </c>
      <c r="H69" t="e">
        <f t="shared" si="15"/>
        <v>#VALUE!</v>
      </c>
      <c r="I69">
        <f t="shared" si="16"/>
        <v>61.383435183310766</v>
      </c>
      <c r="J69">
        <f t="shared" si="17"/>
        <v>61.383435183310766</v>
      </c>
      <c r="K69">
        <f t="shared" si="18"/>
        <v>61.383435183310766</v>
      </c>
      <c r="L69" t="e">
        <f t="shared" si="19"/>
        <v>#VALUE!</v>
      </c>
      <c r="M69">
        <f>IF($B$9="זכר",INDEX(תמותה!$A$1:$E$121,ROUNDDOWN(E69/12,0)+1,2),INDEX(תמותה!$A$1:$E$121,ROUNDDOWN(E69/12,0)+1,3))</f>
        <v>0</v>
      </c>
      <c r="N69" t="e">
        <f>IF($B$9="זכר",INDEX('שיפור גברים'!$A$1:$GQ$121,ROUNDDOWN(E69/12,0)+1,ROUNDDOWN((E69+$B$7-$B$8)/12,0)+2),INDEX('שיפור נשים'!$A$1:$GQ$121,ROUNDDOWN(E69/12,0)+1,ROUNDDOWN((E69+$B$7-$B$8)/12,0)+2))</f>
        <v>#VALUE!</v>
      </c>
      <c r="O69" t="e">
        <f>IF($B$9="זכר",INDEX('שיפור גברים'!$A$1:$GQ$121,ROUNDDOWN(E69/12,0)+1,ROUNDDOWN((E69+$B$7-$B$8)/12,0)+1),INDEX('שיפור נשים'!$A$1:$GQ$121,ROUNDDOWN(E69/12,0)+1,ROUNDDOWN((E69+$B$7-$B$8)/12,0)+1))</f>
        <v>#VALUE!</v>
      </c>
      <c r="P69">
        <f t="shared" si="11"/>
        <v>0.25</v>
      </c>
      <c r="Q69" t="e">
        <f t="shared" si="12"/>
        <v>#VALUE!</v>
      </c>
    </row>
    <row r="70" spans="5:17" x14ac:dyDescent="0.2">
      <c r="E70">
        <f t="shared" si="13"/>
        <v>68</v>
      </c>
      <c r="F70">
        <f t="shared" si="10"/>
        <v>1.2315126046963041</v>
      </c>
      <c r="G70" t="e">
        <f t="shared" si="14"/>
        <v>#VALUE!</v>
      </c>
      <c r="H70" t="e">
        <f t="shared" si="15"/>
        <v>#VALUE!</v>
      </c>
      <c r="I70">
        <f t="shared" si="16"/>
        <v>62.195444736592279</v>
      </c>
      <c r="J70">
        <f t="shared" si="17"/>
        <v>62.195444736592279</v>
      </c>
      <c r="K70">
        <f t="shared" si="18"/>
        <v>62.195444736592279</v>
      </c>
      <c r="L70" t="e">
        <f t="shared" si="19"/>
        <v>#VALUE!</v>
      </c>
      <c r="M70">
        <f>IF($B$9="זכר",INDEX(תמותה!$A$1:$E$121,ROUNDDOWN(E70/12,0)+1,2),INDEX(תמותה!$A$1:$E$121,ROUNDDOWN(E70/12,0)+1,3))</f>
        <v>0</v>
      </c>
      <c r="N70" t="e">
        <f>IF($B$9="זכר",INDEX('שיפור גברים'!$A$1:$GQ$121,ROUNDDOWN(E70/12,0)+1,ROUNDDOWN((E70+$B$7-$B$8)/12,0)+2),INDEX('שיפור נשים'!$A$1:$GQ$121,ROUNDDOWN(E70/12,0)+1,ROUNDDOWN((E70+$B$7-$B$8)/12,0)+2))</f>
        <v>#VALUE!</v>
      </c>
      <c r="O70" t="e">
        <f>IF($B$9="זכר",INDEX('שיפור גברים'!$A$1:$GQ$121,ROUNDDOWN(E70/12,0)+1,ROUNDDOWN((E70+$B$7-$B$8)/12,0)+1),INDEX('שיפור נשים'!$A$1:$GQ$121,ROUNDDOWN(E70/12,0)+1,ROUNDDOWN((E70+$B$7-$B$8)/12,0)+1))</f>
        <v>#VALUE!</v>
      </c>
      <c r="P70">
        <f t="shared" si="11"/>
        <v>0.33333333333333331</v>
      </c>
      <c r="Q70" t="e">
        <f t="shared" si="12"/>
        <v>#VALUE!</v>
      </c>
    </row>
    <row r="71" spans="5:17" x14ac:dyDescent="0.2">
      <c r="E71">
        <f t="shared" si="13"/>
        <v>69</v>
      </c>
      <c r="F71">
        <f t="shared" si="10"/>
        <v>1.2352349449042854</v>
      </c>
      <c r="G71" t="e">
        <f t="shared" si="14"/>
        <v>#VALUE!</v>
      </c>
      <c r="H71" t="e">
        <f t="shared" si="15"/>
        <v>#VALUE!</v>
      </c>
      <c r="I71">
        <f t="shared" si="16"/>
        <v>63.005007325576102</v>
      </c>
      <c r="J71">
        <f t="shared" si="17"/>
        <v>63.005007325576102</v>
      </c>
      <c r="K71">
        <f t="shared" si="18"/>
        <v>63.005007325576102</v>
      </c>
      <c r="L71" t="e">
        <f t="shared" si="19"/>
        <v>#VALUE!</v>
      </c>
      <c r="M71">
        <f>IF($B$9="זכר",INDEX(תמותה!$A$1:$E$121,ROUNDDOWN(E71/12,0)+1,2),INDEX(תמותה!$A$1:$E$121,ROUNDDOWN(E71/12,0)+1,3))</f>
        <v>0</v>
      </c>
      <c r="N71" t="e">
        <f>IF($B$9="זכר",INDEX('שיפור גברים'!$A$1:$GQ$121,ROUNDDOWN(E71/12,0)+1,ROUNDDOWN((E71+$B$7-$B$8)/12,0)+2),INDEX('שיפור נשים'!$A$1:$GQ$121,ROUNDDOWN(E71/12,0)+1,ROUNDDOWN((E71+$B$7-$B$8)/12,0)+2))</f>
        <v>#VALUE!</v>
      </c>
      <c r="O71" t="e">
        <f>IF($B$9="זכר",INDEX('שיפור גברים'!$A$1:$GQ$121,ROUNDDOWN(E71/12,0)+1,ROUNDDOWN((E71+$B$7-$B$8)/12,0)+1),INDEX('שיפור נשים'!$A$1:$GQ$121,ROUNDDOWN(E71/12,0)+1,ROUNDDOWN((E71+$B$7-$B$8)/12,0)+1))</f>
        <v>#VALUE!</v>
      </c>
      <c r="P71">
        <f t="shared" si="11"/>
        <v>0.41666666666666669</v>
      </c>
      <c r="Q71" t="e">
        <f t="shared" si="12"/>
        <v>#VALUE!</v>
      </c>
    </row>
    <row r="72" spans="5:17" x14ac:dyDescent="0.2">
      <c r="E72">
        <f t="shared" si="13"/>
        <v>70</v>
      </c>
      <c r="F72">
        <f t="shared" si="10"/>
        <v>1.2389685361677341</v>
      </c>
      <c r="G72" t="e">
        <f t="shared" si="14"/>
        <v>#VALUE!</v>
      </c>
      <c r="H72" t="e">
        <f t="shared" si="15"/>
        <v>#VALUE!</v>
      </c>
      <c r="I72">
        <f t="shared" si="16"/>
        <v>63.812130324109312</v>
      </c>
      <c r="J72">
        <f t="shared" si="17"/>
        <v>63.812130324109312</v>
      </c>
      <c r="K72">
        <f t="shared" si="18"/>
        <v>63.812130324109312</v>
      </c>
      <c r="L72" t="e">
        <f t="shared" si="19"/>
        <v>#VALUE!</v>
      </c>
      <c r="M72">
        <f>IF($B$9="זכר",INDEX(תמותה!$A$1:$E$121,ROUNDDOWN(E72/12,0)+1,2),INDEX(תמותה!$A$1:$E$121,ROUNDDOWN(E72/12,0)+1,3))</f>
        <v>0</v>
      </c>
      <c r="N72" t="e">
        <f>IF($B$9="זכר",INDEX('שיפור גברים'!$A$1:$GQ$121,ROUNDDOWN(E72/12,0)+1,ROUNDDOWN((E72+$B$7-$B$8)/12,0)+2),INDEX('שיפור נשים'!$A$1:$GQ$121,ROUNDDOWN(E72/12,0)+1,ROUNDDOWN((E72+$B$7-$B$8)/12,0)+2))</f>
        <v>#VALUE!</v>
      </c>
      <c r="O72" t="e">
        <f>IF($B$9="זכר",INDEX('שיפור גברים'!$A$1:$GQ$121,ROUNDDOWN(E72/12,0)+1,ROUNDDOWN((E72+$B$7-$B$8)/12,0)+1),INDEX('שיפור נשים'!$A$1:$GQ$121,ROUNDDOWN(E72/12,0)+1,ROUNDDOWN((E72+$B$7-$B$8)/12,0)+1))</f>
        <v>#VALUE!</v>
      </c>
      <c r="P72">
        <f t="shared" si="11"/>
        <v>0.5</v>
      </c>
      <c r="Q72" t="e">
        <f t="shared" si="12"/>
        <v>#VALUE!</v>
      </c>
    </row>
    <row r="73" spans="5:17" x14ac:dyDescent="0.2">
      <c r="E73">
        <f t="shared" si="13"/>
        <v>71</v>
      </c>
      <c r="F73">
        <f t="shared" si="10"/>
        <v>1.2427134124938179</v>
      </c>
      <c r="G73" t="e">
        <f t="shared" si="14"/>
        <v>#VALUE!</v>
      </c>
      <c r="H73" t="e">
        <f t="shared" si="15"/>
        <v>#VALUE!</v>
      </c>
      <c r="I73">
        <f t="shared" si="16"/>
        <v>64.616821083818138</v>
      </c>
      <c r="J73">
        <f t="shared" si="17"/>
        <v>64.616821083818138</v>
      </c>
      <c r="K73">
        <f t="shared" si="18"/>
        <v>64.616821083818138</v>
      </c>
      <c r="L73" t="e">
        <f t="shared" si="19"/>
        <v>#VALUE!</v>
      </c>
      <c r="M73">
        <f>IF($B$9="זכר",INDEX(תמותה!$A$1:$E$121,ROUNDDOWN(E73/12,0)+1,2),INDEX(תמותה!$A$1:$E$121,ROUNDDOWN(E73/12,0)+1,3))</f>
        <v>0</v>
      </c>
      <c r="N73" t="e">
        <f>IF($B$9="זכר",INDEX('שיפור גברים'!$A$1:$GQ$121,ROUNDDOWN(E73/12,0)+1,ROUNDDOWN((E73+$B$7-$B$8)/12,0)+2),INDEX('שיפור נשים'!$A$1:$GQ$121,ROUNDDOWN(E73/12,0)+1,ROUNDDOWN((E73+$B$7-$B$8)/12,0)+2))</f>
        <v>#VALUE!</v>
      </c>
      <c r="O73" t="e">
        <f>IF($B$9="זכר",INDEX('שיפור גברים'!$A$1:$GQ$121,ROUNDDOWN(E73/12,0)+1,ROUNDDOWN((E73+$B$7-$B$8)/12,0)+1),INDEX('שיפור נשים'!$A$1:$GQ$121,ROUNDDOWN(E73/12,0)+1,ROUNDDOWN((E73+$B$7-$B$8)/12,0)+1))</f>
        <v>#VALUE!</v>
      </c>
      <c r="P73">
        <f t="shared" si="11"/>
        <v>0.58333333333333337</v>
      </c>
      <c r="Q73" t="e">
        <f t="shared" si="12"/>
        <v>#VALUE!</v>
      </c>
    </row>
    <row r="74" spans="5:17" x14ac:dyDescent="0.2">
      <c r="E74">
        <f t="shared" si="13"/>
        <v>72</v>
      </c>
      <c r="F74">
        <f t="shared" si="10"/>
        <v>1.2464696079924942</v>
      </c>
      <c r="G74" t="e">
        <f t="shared" si="14"/>
        <v>#VALUE!</v>
      </c>
      <c r="H74" t="e">
        <f t="shared" si="15"/>
        <v>#VALUE!</v>
      </c>
      <c r="I74">
        <f t="shared" si="16"/>
        <v>65.419086934174928</v>
      </c>
      <c r="J74">
        <f t="shared" si="17"/>
        <v>65.419086934174928</v>
      </c>
      <c r="K74">
        <f t="shared" si="18"/>
        <v>65.419086934174928</v>
      </c>
      <c r="L74" t="e">
        <f t="shared" si="19"/>
        <v>#VALUE!</v>
      </c>
      <c r="M74">
        <f>IF($B$9="זכר",INDEX(תמותה!$A$1:$E$121,ROUNDDOWN(E74/12,0)+1,2),INDEX(תמותה!$A$1:$E$121,ROUNDDOWN(E74/12,0)+1,3))</f>
        <v>0</v>
      </c>
      <c r="N74" t="e">
        <f>IF($B$9="זכר",INDEX('שיפור גברים'!$A$1:$GQ$121,ROUNDDOWN(E74/12,0)+1,ROUNDDOWN((E74+$B$7-$B$8)/12,0)+2),INDEX('שיפור נשים'!$A$1:$GQ$121,ROUNDDOWN(E74/12,0)+1,ROUNDDOWN((E74+$B$7-$B$8)/12,0)+2))</f>
        <v>#VALUE!</v>
      </c>
      <c r="O74" t="e">
        <f>IF($B$9="זכר",INDEX('שיפור גברים'!$A$1:$GQ$121,ROUNDDOWN(E74/12,0)+1,ROUNDDOWN((E74+$B$7-$B$8)/12,0)+1),INDEX('שיפור נשים'!$A$1:$GQ$121,ROUNDDOWN(E74/12,0)+1,ROUNDDOWN((E74+$B$7-$B$8)/12,0)+1))</f>
        <v>#VALUE!</v>
      </c>
      <c r="P74">
        <f t="shared" si="11"/>
        <v>0.66666666666666663</v>
      </c>
      <c r="Q74" t="e">
        <f t="shared" si="12"/>
        <v>#VALUE!</v>
      </c>
    </row>
    <row r="75" spans="5:17" x14ac:dyDescent="0.2">
      <c r="E75">
        <f t="shared" si="13"/>
        <v>73</v>
      </c>
      <c r="F75">
        <f t="shared" si="10"/>
        <v>1.2502371568768205</v>
      </c>
      <c r="G75" t="e">
        <f t="shared" si="14"/>
        <v>#VALUE!</v>
      </c>
      <c r="H75" t="e">
        <f t="shared" si="15"/>
        <v>#VALUE!</v>
      </c>
      <c r="I75">
        <f t="shared" si="16"/>
        <v>66.21893518256492</v>
      </c>
      <c r="J75">
        <f t="shared" si="17"/>
        <v>66.21893518256492</v>
      </c>
      <c r="K75">
        <f t="shared" si="18"/>
        <v>66.21893518256492</v>
      </c>
      <c r="L75" t="e">
        <f t="shared" si="19"/>
        <v>#VALUE!</v>
      </c>
      <c r="M75">
        <f>IF($B$9="זכר",INDEX(תמותה!$A$1:$E$121,ROUNDDOWN(E75/12,0)+1,2),INDEX(תמותה!$A$1:$E$121,ROUNDDOWN(E75/12,0)+1,3))</f>
        <v>0</v>
      </c>
      <c r="N75" t="e">
        <f>IF($B$9="זכר",INDEX('שיפור גברים'!$A$1:$GQ$121,ROUNDDOWN(E75/12,0)+1,ROUNDDOWN((E75+$B$7-$B$8)/12,0)+2),INDEX('שיפור נשים'!$A$1:$GQ$121,ROUNDDOWN(E75/12,0)+1,ROUNDDOWN((E75+$B$7-$B$8)/12,0)+2))</f>
        <v>#VALUE!</v>
      </c>
      <c r="O75" t="e">
        <f>IF($B$9="זכר",INDEX('שיפור גברים'!$A$1:$GQ$121,ROUNDDOWN(E75/12,0)+1,ROUNDDOWN((E75+$B$7-$B$8)/12,0)+1),INDEX('שיפור נשים'!$A$1:$GQ$121,ROUNDDOWN(E75/12,0)+1,ROUNDDOWN((E75+$B$7-$B$8)/12,0)+1))</f>
        <v>#VALUE!</v>
      </c>
      <c r="P75">
        <f t="shared" si="11"/>
        <v>0.75</v>
      </c>
      <c r="Q75" t="e">
        <f t="shared" si="12"/>
        <v>#VALUE!</v>
      </c>
    </row>
    <row r="76" spans="5:17" x14ac:dyDescent="0.2">
      <c r="E76">
        <f t="shared" si="13"/>
        <v>74</v>
      </c>
      <c r="F76">
        <f t="shared" si="10"/>
        <v>1.2540160934632654</v>
      </c>
      <c r="G76" t="e">
        <f t="shared" si="14"/>
        <v>#VALUE!</v>
      </c>
      <c r="H76" t="e">
        <f t="shared" si="15"/>
        <v>#VALUE!</v>
      </c>
      <c r="I76">
        <f t="shared" si="16"/>
        <v>67.016373114352746</v>
      </c>
      <c r="J76">
        <f t="shared" si="17"/>
        <v>67.016373114352746</v>
      </c>
      <c r="K76">
        <f t="shared" si="18"/>
        <v>67.016373114352746</v>
      </c>
      <c r="L76" t="e">
        <f t="shared" si="19"/>
        <v>#VALUE!</v>
      </c>
      <c r="M76">
        <f>IF($B$9="זכר",INDEX(תמותה!$A$1:$E$121,ROUNDDOWN(E76/12,0)+1,2),INDEX(תמותה!$A$1:$E$121,ROUNDDOWN(E76/12,0)+1,3))</f>
        <v>0</v>
      </c>
      <c r="N76" t="e">
        <f>IF($B$9="זכר",INDEX('שיפור גברים'!$A$1:$GQ$121,ROUNDDOWN(E76/12,0)+1,ROUNDDOWN((E76+$B$7-$B$8)/12,0)+2),INDEX('שיפור נשים'!$A$1:$GQ$121,ROUNDDOWN(E76/12,0)+1,ROUNDDOWN((E76+$B$7-$B$8)/12,0)+2))</f>
        <v>#VALUE!</v>
      </c>
      <c r="O76" t="e">
        <f>IF($B$9="זכר",INDEX('שיפור גברים'!$A$1:$GQ$121,ROUNDDOWN(E76/12,0)+1,ROUNDDOWN((E76+$B$7-$B$8)/12,0)+1),INDEX('שיפור נשים'!$A$1:$GQ$121,ROUNDDOWN(E76/12,0)+1,ROUNDDOWN((E76+$B$7-$B$8)/12,0)+1))</f>
        <v>#VALUE!</v>
      </c>
      <c r="P76">
        <f t="shared" si="11"/>
        <v>0.83333333333333337</v>
      </c>
      <c r="Q76" t="e">
        <f t="shared" si="12"/>
        <v>#VALUE!</v>
      </c>
    </row>
    <row r="77" spans="5:17" x14ac:dyDescent="0.2">
      <c r="E77">
        <f t="shared" si="13"/>
        <v>75</v>
      </c>
      <c r="F77">
        <f t="shared" si="10"/>
        <v>1.257806452172022</v>
      </c>
      <c r="G77" t="e">
        <f t="shared" si="14"/>
        <v>#VALUE!</v>
      </c>
      <c r="H77" t="e">
        <f t="shared" si="15"/>
        <v>#VALUE!</v>
      </c>
      <c r="I77">
        <f t="shared" si="16"/>
        <v>67.811407992948872</v>
      </c>
      <c r="J77">
        <f t="shared" si="17"/>
        <v>67.811407992948872</v>
      </c>
      <c r="K77">
        <f t="shared" si="18"/>
        <v>67.811407992948872</v>
      </c>
      <c r="L77" t="e">
        <f t="shared" si="19"/>
        <v>#VALUE!</v>
      </c>
      <c r="M77">
        <f>IF($B$9="זכר",INDEX(תמותה!$A$1:$E$121,ROUNDDOWN(E77/12,0)+1,2),INDEX(תמותה!$A$1:$E$121,ROUNDDOWN(E77/12,0)+1,3))</f>
        <v>0</v>
      </c>
      <c r="N77" t="e">
        <f>IF($B$9="זכר",INDEX('שיפור גברים'!$A$1:$GQ$121,ROUNDDOWN(E77/12,0)+1,ROUNDDOWN((E77+$B$7-$B$8)/12,0)+2),INDEX('שיפור נשים'!$A$1:$GQ$121,ROUNDDOWN(E77/12,0)+1,ROUNDDOWN((E77+$B$7-$B$8)/12,0)+2))</f>
        <v>#VALUE!</v>
      </c>
      <c r="O77" t="e">
        <f>IF($B$9="זכר",INDEX('שיפור גברים'!$A$1:$GQ$121,ROUNDDOWN(E77/12,0)+1,ROUNDDOWN((E77+$B$7-$B$8)/12,0)+1),INDEX('שיפור נשים'!$A$1:$GQ$121,ROUNDDOWN(E77/12,0)+1,ROUNDDOWN((E77+$B$7-$B$8)/12,0)+1))</f>
        <v>#VALUE!</v>
      </c>
      <c r="P77">
        <f t="shared" si="11"/>
        <v>0.91666666666666663</v>
      </c>
      <c r="Q77" t="e">
        <f t="shared" si="12"/>
        <v>#VALUE!</v>
      </c>
    </row>
    <row r="78" spans="5:17" x14ac:dyDescent="0.2">
      <c r="E78">
        <f t="shared" si="13"/>
        <v>76</v>
      </c>
      <c r="F78">
        <f t="shared" si="10"/>
        <v>1.2616082675273208</v>
      </c>
      <c r="G78" t="e">
        <f t="shared" si="14"/>
        <v>#VALUE!</v>
      </c>
      <c r="H78" t="e">
        <f t="shared" si="15"/>
        <v>#VALUE!</v>
      </c>
      <c r="I78">
        <f t="shared" si="16"/>
        <v>68.604047059875683</v>
      </c>
      <c r="J78">
        <f t="shared" si="17"/>
        <v>68.604047059875683</v>
      </c>
      <c r="K78">
        <f t="shared" si="18"/>
        <v>68.604047059875683</v>
      </c>
      <c r="L78" t="e">
        <f t="shared" si="19"/>
        <v>#VALUE!</v>
      </c>
      <c r="M78">
        <f>IF($B$9="זכר",INDEX(תמותה!$A$1:$E$121,ROUNDDOWN(E78/12,0)+1,2),INDEX(תמותה!$A$1:$E$121,ROUNDDOWN(E78/12,0)+1,3))</f>
        <v>0</v>
      </c>
      <c r="N78" t="e">
        <f>IF($B$9="זכר",INDEX('שיפור גברים'!$A$1:$GQ$121,ROUNDDOWN(E78/12,0)+1,ROUNDDOWN((E78+$B$7-$B$8)/12,0)+2),INDEX('שיפור נשים'!$A$1:$GQ$121,ROUNDDOWN(E78/12,0)+1,ROUNDDOWN((E78+$B$7-$B$8)/12,0)+2))</f>
        <v>#VALUE!</v>
      </c>
      <c r="O78" t="e">
        <f>IF($B$9="זכר",INDEX('שיפור גברים'!$A$1:$GQ$121,ROUNDDOWN(E78/12,0)+1,ROUNDDOWN((E78+$B$7-$B$8)/12,0)+1),INDEX('שיפור נשים'!$A$1:$GQ$121,ROUNDDOWN(E78/12,0)+1,ROUNDDOWN((E78+$B$7-$B$8)/12,0)+1))</f>
        <v>#VALUE!</v>
      </c>
      <c r="P78">
        <f t="shared" si="11"/>
        <v>1</v>
      </c>
      <c r="Q78" t="e">
        <f t="shared" si="12"/>
        <v>#VALUE!</v>
      </c>
    </row>
    <row r="79" spans="5:17" x14ac:dyDescent="0.2">
      <c r="E79">
        <f t="shared" si="13"/>
        <v>77</v>
      </c>
      <c r="F79">
        <f t="shared" si="10"/>
        <v>1.2654215741577444</v>
      </c>
      <c r="G79" t="e">
        <f t="shared" si="14"/>
        <v>#VALUE!</v>
      </c>
      <c r="H79" t="e">
        <f t="shared" si="15"/>
        <v>#VALUE!</v>
      </c>
      <c r="I79">
        <f t="shared" si="16"/>
        <v>69.394297534833484</v>
      </c>
      <c r="J79">
        <f t="shared" si="17"/>
        <v>69.394297534833484</v>
      </c>
      <c r="K79">
        <f t="shared" si="18"/>
        <v>69.394297534833484</v>
      </c>
      <c r="L79" t="e">
        <f t="shared" si="19"/>
        <v>#VALUE!</v>
      </c>
      <c r="M79">
        <f>IF($B$9="זכר",INDEX(תמותה!$A$1:$E$121,ROUNDDOWN(E79/12,0)+1,2),INDEX(תמותה!$A$1:$E$121,ROUNDDOWN(E79/12,0)+1,3))</f>
        <v>0</v>
      </c>
      <c r="N79" t="e">
        <f>IF($B$9="זכר",INDEX('שיפור גברים'!$A$1:$GQ$121,ROUNDDOWN(E79/12,0)+1,ROUNDDOWN((E79+$B$7-$B$8)/12,0)+2),INDEX('שיפור נשים'!$A$1:$GQ$121,ROUNDDOWN(E79/12,0)+1,ROUNDDOWN((E79+$B$7-$B$8)/12,0)+2))</f>
        <v>#VALUE!</v>
      </c>
      <c r="O79" t="e">
        <f>IF($B$9="זכר",INDEX('שיפור גברים'!$A$1:$GQ$121,ROUNDDOWN(E79/12,0)+1,ROUNDDOWN((E79+$B$7-$B$8)/12,0)+1),INDEX('שיפור נשים'!$A$1:$GQ$121,ROUNDDOWN(E79/12,0)+1,ROUNDDOWN((E79+$B$7-$B$8)/12,0)+1))</f>
        <v>#VALUE!</v>
      </c>
      <c r="P79">
        <f t="shared" si="11"/>
        <v>8.3333333333333329E-2</v>
      </c>
      <c r="Q79" t="e">
        <f t="shared" si="12"/>
        <v>#VALUE!</v>
      </c>
    </row>
    <row r="80" spans="5:17" x14ac:dyDescent="0.2">
      <c r="E80">
        <f t="shared" si="13"/>
        <v>78</v>
      </c>
      <c r="F80">
        <f t="shared" si="10"/>
        <v>1.2692464067965432</v>
      </c>
      <c r="G80" t="e">
        <f t="shared" si="14"/>
        <v>#VALUE!</v>
      </c>
      <c r="H80" t="e">
        <f t="shared" si="15"/>
        <v>#VALUE!</v>
      </c>
      <c r="I80">
        <f t="shared" si="16"/>
        <v>70.182166615766249</v>
      </c>
      <c r="J80">
        <f t="shared" si="17"/>
        <v>70.182166615766249</v>
      </c>
      <c r="K80">
        <f t="shared" si="18"/>
        <v>70.182166615766249</v>
      </c>
      <c r="L80" t="e">
        <f t="shared" si="19"/>
        <v>#VALUE!</v>
      </c>
      <c r="M80">
        <f>IF($B$9="זכר",INDEX(תמותה!$A$1:$E$121,ROUNDDOWN(E80/12,0)+1,2),INDEX(תמותה!$A$1:$E$121,ROUNDDOWN(E80/12,0)+1,3))</f>
        <v>0</v>
      </c>
      <c r="N80" t="e">
        <f>IF($B$9="זכר",INDEX('שיפור גברים'!$A$1:$GQ$121,ROUNDDOWN(E80/12,0)+1,ROUNDDOWN((E80+$B$7-$B$8)/12,0)+2),INDEX('שיפור נשים'!$A$1:$GQ$121,ROUNDDOWN(E80/12,0)+1,ROUNDDOWN((E80+$B$7-$B$8)/12,0)+2))</f>
        <v>#VALUE!</v>
      </c>
      <c r="O80" t="e">
        <f>IF($B$9="זכר",INDEX('שיפור גברים'!$A$1:$GQ$121,ROUNDDOWN(E80/12,0)+1,ROUNDDOWN((E80+$B$7-$B$8)/12,0)+1),INDEX('שיפור נשים'!$A$1:$GQ$121,ROUNDDOWN(E80/12,0)+1,ROUNDDOWN((E80+$B$7-$B$8)/12,0)+1))</f>
        <v>#VALUE!</v>
      </c>
      <c r="P80">
        <f t="shared" si="11"/>
        <v>0.16666666666666666</v>
      </c>
      <c r="Q80" t="e">
        <f t="shared" si="12"/>
        <v>#VALUE!</v>
      </c>
    </row>
    <row r="81" spans="5:17" x14ac:dyDescent="0.2">
      <c r="E81">
        <f t="shared" si="13"/>
        <v>79</v>
      </c>
      <c r="F81">
        <f t="shared" si="10"/>
        <v>1.2730828002819512</v>
      </c>
      <c r="G81" t="e">
        <f t="shared" si="14"/>
        <v>#VALUE!</v>
      </c>
      <c r="H81" t="e">
        <f t="shared" si="15"/>
        <v>#VALUE!</v>
      </c>
      <c r="I81">
        <f t="shared" si="16"/>
        <v>70.96766147892717</v>
      </c>
      <c r="J81">
        <f t="shared" si="17"/>
        <v>70.96766147892717</v>
      </c>
      <c r="K81">
        <f t="shared" si="18"/>
        <v>70.96766147892717</v>
      </c>
      <c r="L81" t="e">
        <f t="shared" si="19"/>
        <v>#VALUE!</v>
      </c>
      <c r="M81">
        <f>IF($B$9="זכר",INDEX(תמותה!$A$1:$E$121,ROUNDDOWN(E81/12,0)+1,2),INDEX(תמותה!$A$1:$E$121,ROUNDDOWN(E81/12,0)+1,3))</f>
        <v>0</v>
      </c>
      <c r="N81" t="e">
        <f>IF($B$9="זכר",INDEX('שיפור גברים'!$A$1:$GQ$121,ROUNDDOWN(E81/12,0)+1,ROUNDDOWN((E81+$B$7-$B$8)/12,0)+2),INDEX('שיפור נשים'!$A$1:$GQ$121,ROUNDDOWN(E81/12,0)+1,ROUNDDOWN((E81+$B$7-$B$8)/12,0)+2))</f>
        <v>#VALUE!</v>
      </c>
      <c r="O81" t="e">
        <f>IF($B$9="זכר",INDEX('שיפור גברים'!$A$1:$GQ$121,ROUNDDOWN(E81/12,0)+1,ROUNDDOWN((E81+$B$7-$B$8)/12,0)+1),INDEX('שיפור נשים'!$A$1:$GQ$121,ROUNDDOWN(E81/12,0)+1,ROUNDDOWN((E81+$B$7-$B$8)/12,0)+1))</f>
        <v>#VALUE!</v>
      </c>
      <c r="P81">
        <f t="shared" si="11"/>
        <v>0.25</v>
      </c>
      <c r="Q81" t="e">
        <f t="shared" si="12"/>
        <v>#VALUE!</v>
      </c>
    </row>
    <row r="82" spans="5:17" x14ac:dyDescent="0.2">
      <c r="E82">
        <f t="shared" si="13"/>
        <v>80</v>
      </c>
      <c r="F82">
        <f t="shared" si="10"/>
        <v>1.2769307895575037</v>
      </c>
      <c r="G82" t="e">
        <f t="shared" si="14"/>
        <v>#VALUE!</v>
      </c>
      <c r="H82" t="e">
        <f t="shared" si="15"/>
        <v>#VALUE!</v>
      </c>
      <c r="I82">
        <f t="shared" si="16"/>
        <v>71.750789278944055</v>
      </c>
      <c r="J82">
        <f t="shared" si="17"/>
        <v>71.750789278944055</v>
      </c>
      <c r="K82">
        <f t="shared" si="18"/>
        <v>71.750789278944055</v>
      </c>
      <c r="L82" t="e">
        <f t="shared" si="19"/>
        <v>#VALUE!</v>
      </c>
      <c r="M82">
        <f>IF($B$9="זכר",INDEX(תמותה!$A$1:$E$121,ROUNDDOWN(E82/12,0)+1,2),INDEX(תמותה!$A$1:$E$121,ROUNDDOWN(E82/12,0)+1,3))</f>
        <v>0</v>
      </c>
      <c r="N82" t="e">
        <f>IF($B$9="זכר",INDEX('שיפור גברים'!$A$1:$GQ$121,ROUNDDOWN(E82/12,0)+1,ROUNDDOWN((E82+$B$7-$B$8)/12,0)+2),INDEX('שיפור נשים'!$A$1:$GQ$121,ROUNDDOWN(E82/12,0)+1,ROUNDDOWN((E82+$B$7-$B$8)/12,0)+2))</f>
        <v>#VALUE!</v>
      </c>
      <c r="O82" t="e">
        <f>IF($B$9="זכר",INDEX('שיפור גברים'!$A$1:$GQ$121,ROUNDDOWN(E82/12,0)+1,ROUNDDOWN((E82+$B$7-$B$8)/12,0)+1),INDEX('שיפור נשים'!$A$1:$GQ$121,ROUNDDOWN(E82/12,0)+1,ROUNDDOWN((E82+$B$7-$B$8)/12,0)+1))</f>
        <v>#VALUE!</v>
      </c>
      <c r="P82">
        <f t="shared" si="11"/>
        <v>0.33333333333333331</v>
      </c>
      <c r="Q82" t="e">
        <f t="shared" si="12"/>
        <v>#VALUE!</v>
      </c>
    </row>
    <row r="83" spans="5:17" x14ac:dyDescent="0.2">
      <c r="E83">
        <f t="shared" si="13"/>
        <v>81</v>
      </c>
      <c r="F83">
        <f t="shared" si="10"/>
        <v>1.2807904096723555</v>
      </c>
      <c r="G83" t="e">
        <f t="shared" si="14"/>
        <v>#VALUE!</v>
      </c>
      <c r="H83" t="e">
        <f t="shared" si="15"/>
        <v>#VALUE!</v>
      </c>
      <c r="I83">
        <f t="shared" si="16"/>
        <v>72.531557148884474</v>
      </c>
      <c r="J83">
        <f t="shared" si="17"/>
        <v>72.531557148884474</v>
      </c>
      <c r="K83">
        <f t="shared" si="18"/>
        <v>72.531557148884474</v>
      </c>
      <c r="L83" t="e">
        <f t="shared" si="19"/>
        <v>#VALUE!</v>
      </c>
      <c r="M83">
        <f>IF($B$9="זכר",INDEX(תמותה!$A$1:$E$121,ROUNDDOWN(E83/12,0)+1,2),INDEX(תמותה!$A$1:$E$121,ROUNDDOWN(E83/12,0)+1,3))</f>
        <v>0</v>
      </c>
      <c r="N83" t="e">
        <f>IF($B$9="זכר",INDEX('שיפור גברים'!$A$1:$GQ$121,ROUNDDOWN(E83/12,0)+1,ROUNDDOWN((E83+$B$7-$B$8)/12,0)+2),INDEX('שיפור נשים'!$A$1:$GQ$121,ROUNDDOWN(E83/12,0)+1,ROUNDDOWN((E83+$B$7-$B$8)/12,0)+2))</f>
        <v>#VALUE!</v>
      </c>
      <c r="O83" t="e">
        <f>IF($B$9="זכר",INDEX('שיפור גברים'!$A$1:$GQ$121,ROUNDDOWN(E83/12,0)+1,ROUNDDOWN((E83+$B$7-$B$8)/12,0)+1),INDEX('שיפור נשים'!$A$1:$GQ$121,ROUNDDOWN(E83/12,0)+1,ROUNDDOWN((E83+$B$7-$B$8)/12,0)+1))</f>
        <v>#VALUE!</v>
      </c>
      <c r="P83">
        <f t="shared" si="11"/>
        <v>0.41666666666666669</v>
      </c>
      <c r="Q83" t="e">
        <f t="shared" si="12"/>
        <v>#VALUE!</v>
      </c>
    </row>
    <row r="84" spans="5:17" x14ac:dyDescent="0.2">
      <c r="E84">
        <f t="shared" si="13"/>
        <v>82</v>
      </c>
      <c r="F84">
        <f t="shared" si="10"/>
        <v>1.2846616957815999</v>
      </c>
      <c r="G84" t="e">
        <f t="shared" si="14"/>
        <v>#VALUE!</v>
      </c>
      <c r="H84" t="e">
        <f t="shared" si="15"/>
        <v>#VALUE!</v>
      </c>
      <c r="I84">
        <f t="shared" si="16"/>
        <v>73.309972200320715</v>
      </c>
      <c r="J84">
        <f t="shared" si="17"/>
        <v>73.309972200320715</v>
      </c>
      <c r="K84">
        <f t="shared" si="18"/>
        <v>73.309972200320715</v>
      </c>
      <c r="L84" t="e">
        <f t="shared" si="19"/>
        <v>#VALUE!</v>
      </c>
      <c r="M84">
        <f>IF($B$9="זכר",INDEX(תמותה!$A$1:$E$121,ROUNDDOWN(E84/12,0)+1,2),INDEX(תמותה!$A$1:$E$121,ROUNDDOWN(E84/12,0)+1,3))</f>
        <v>0</v>
      </c>
      <c r="N84" t="e">
        <f>IF($B$9="זכר",INDEX('שיפור גברים'!$A$1:$GQ$121,ROUNDDOWN(E84/12,0)+1,ROUNDDOWN((E84+$B$7-$B$8)/12,0)+2),INDEX('שיפור נשים'!$A$1:$GQ$121,ROUNDDOWN(E84/12,0)+1,ROUNDDOWN((E84+$B$7-$B$8)/12,0)+2))</f>
        <v>#VALUE!</v>
      </c>
      <c r="O84" t="e">
        <f>IF($B$9="זכר",INDEX('שיפור גברים'!$A$1:$GQ$121,ROUNDDOWN(E84/12,0)+1,ROUNDDOWN((E84+$B$7-$B$8)/12,0)+1),INDEX('שיפור נשים'!$A$1:$GQ$121,ROUNDDOWN(E84/12,0)+1,ROUNDDOWN((E84+$B$7-$B$8)/12,0)+1))</f>
        <v>#VALUE!</v>
      </c>
      <c r="P84">
        <f t="shared" si="11"/>
        <v>0.5</v>
      </c>
      <c r="Q84" t="e">
        <f t="shared" si="12"/>
        <v>#VALUE!</v>
      </c>
    </row>
    <row r="85" spans="5:17" x14ac:dyDescent="0.2">
      <c r="E85">
        <f t="shared" si="13"/>
        <v>83</v>
      </c>
      <c r="F85">
        <f t="shared" si="10"/>
        <v>1.2885446831465899</v>
      </c>
      <c r="G85" t="e">
        <f t="shared" si="14"/>
        <v>#VALUE!</v>
      </c>
      <c r="H85" t="e">
        <f t="shared" si="15"/>
        <v>#VALUE!</v>
      </c>
      <c r="I85">
        <f t="shared" si="16"/>
        <v>74.086041523394584</v>
      </c>
      <c r="J85">
        <f t="shared" si="17"/>
        <v>74.086041523394584</v>
      </c>
      <c r="K85">
        <f t="shared" si="18"/>
        <v>74.086041523394584</v>
      </c>
      <c r="L85" t="e">
        <f t="shared" si="19"/>
        <v>#VALUE!</v>
      </c>
      <c r="M85">
        <f>IF($B$9="זכר",INDEX(תמותה!$A$1:$E$121,ROUNDDOWN(E85/12,0)+1,2),INDEX(תמותה!$A$1:$E$121,ROUNDDOWN(E85/12,0)+1,3))</f>
        <v>0</v>
      </c>
      <c r="N85" t="e">
        <f>IF($B$9="זכר",INDEX('שיפור גברים'!$A$1:$GQ$121,ROUNDDOWN(E85/12,0)+1,ROUNDDOWN((E85+$B$7-$B$8)/12,0)+2),INDEX('שיפור נשים'!$A$1:$GQ$121,ROUNDDOWN(E85/12,0)+1,ROUNDDOWN((E85+$B$7-$B$8)/12,0)+2))</f>
        <v>#VALUE!</v>
      </c>
      <c r="O85" t="e">
        <f>IF($B$9="זכר",INDEX('שיפור גברים'!$A$1:$GQ$121,ROUNDDOWN(E85/12,0)+1,ROUNDDOWN((E85+$B$7-$B$8)/12,0)+1),INDEX('שיפור נשים'!$A$1:$GQ$121,ROUNDDOWN(E85/12,0)+1,ROUNDDOWN((E85+$B$7-$B$8)/12,0)+1))</f>
        <v>#VALUE!</v>
      </c>
      <c r="P85">
        <f t="shared" si="11"/>
        <v>0.58333333333333337</v>
      </c>
      <c r="Q85" t="e">
        <f t="shared" si="12"/>
        <v>#VALUE!</v>
      </c>
    </row>
    <row r="86" spans="5:17" x14ac:dyDescent="0.2">
      <c r="E86">
        <f t="shared" si="13"/>
        <v>84</v>
      </c>
      <c r="F86">
        <f t="shared" si="10"/>
        <v>1.2924394071352576</v>
      </c>
      <c r="G86" t="e">
        <f t="shared" si="14"/>
        <v>#VALUE!</v>
      </c>
      <c r="H86" t="e">
        <f t="shared" si="15"/>
        <v>#VALUE!</v>
      </c>
      <c r="I86">
        <f t="shared" si="16"/>
        <v>74.859772186881969</v>
      </c>
      <c r="J86">
        <f t="shared" si="17"/>
        <v>74.859772186881969</v>
      </c>
      <c r="K86">
        <f t="shared" si="18"/>
        <v>74.859772186881969</v>
      </c>
      <c r="L86" t="e">
        <f t="shared" si="19"/>
        <v>#VALUE!</v>
      </c>
      <c r="M86">
        <f>IF($B$9="זכר",INDEX(תמותה!$A$1:$E$121,ROUNDDOWN(E86/12,0)+1,2),INDEX(תמותה!$A$1:$E$121,ROUNDDOWN(E86/12,0)+1,3))</f>
        <v>0</v>
      </c>
      <c r="N86" t="e">
        <f>IF($B$9="זכר",INDEX('שיפור גברים'!$A$1:$GQ$121,ROUNDDOWN(E86/12,0)+1,ROUNDDOWN((E86+$B$7-$B$8)/12,0)+2),INDEX('שיפור נשים'!$A$1:$GQ$121,ROUNDDOWN(E86/12,0)+1,ROUNDDOWN((E86+$B$7-$B$8)/12,0)+2))</f>
        <v>#VALUE!</v>
      </c>
      <c r="O86" t="e">
        <f>IF($B$9="זכר",INDEX('שיפור גברים'!$A$1:$GQ$121,ROUNDDOWN(E86/12,0)+1,ROUNDDOWN((E86+$B$7-$B$8)/12,0)+1),INDEX('שיפור נשים'!$A$1:$GQ$121,ROUNDDOWN(E86/12,0)+1,ROUNDDOWN((E86+$B$7-$B$8)/12,0)+1))</f>
        <v>#VALUE!</v>
      </c>
      <c r="P86">
        <f t="shared" si="11"/>
        <v>0.66666666666666663</v>
      </c>
      <c r="Q86" t="e">
        <f t="shared" si="12"/>
        <v>#VALUE!</v>
      </c>
    </row>
    <row r="87" spans="5:17" x14ac:dyDescent="0.2">
      <c r="E87">
        <f t="shared" si="13"/>
        <v>85</v>
      </c>
      <c r="F87">
        <f t="shared" si="10"/>
        <v>1.2963459032224378</v>
      </c>
      <c r="G87" t="e">
        <f t="shared" si="14"/>
        <v>#VALUE!</v>
      </c>
      <c r="H87" t="e">
        <f t="shared" si="15"/>
        <v>#VALUE!</v>
      </c>
      <c r="I87">
        <f t="shared" si="16"/>
        <v>75.631171238257238</v>
      </c>
      <c r="J87">
        <f t="shared" si="17"/>
        <v>75.631171238257238</v>
      </c>
      <c r="K87">
        <f t="shared" si="18"/>
        <v>75.631171238257238</v>
      </c>
      <c r="L87" t="e">
        <f t="shared" si="19"/>
        <v>#VALUE!</v>
      </c>
      <c r="M87">
        <f>IF($B$9="זכר",INDEX(תמותה!$A$1:$E$121,ROUNDDOWN(E87/12,0)+1,2),INDEX(תמותה!$A$1:$E$121,ROUNDDOWN(E87/12,0)+1,3))</f>
        <v>0</v>
      </c>
      <c r="N87" t="e">
        <f>IF($B$9="זכר",INDEX('שיפור גברים'!$A$1:$GQ$121,ROUNDDOWN(E87/12,0)+1,ROUNDDOWN((E87+$B$7-$B$8)/12,0)+2),INDEX('שיפור נשים'!$A$1:$GQ$121,ROUNDDOWN(E87/12,0)+1,ROUNDDOWN((E87+$B$7-$B$8)/12,0)+2))</f>
        <v>#VALUE!</v>
      </c>
      <c r="O87" t="e">
        <f>IF($B$9="זכר",INDEX('שיפור גברים'!$A$1:$GQ$121,ROUNDDOWN(E87/12,0)+1,ROUNDDOWN((E87+$B$7-$B$8)/12,0)+1),INDEX('שיפור נשים'!$A$1:$GQ$121,ROUNDDOWN(E87/12,0)+1,ROUNDDOWN((E87+$B$7-$B$8)/12,0)+1))</f>
        <v>#VALUE!</v>
      </c>
      <c r="P87">
        <f t="shared" si="11"/>
        <v>0.75</v>
      </c>
      <c r="Q87" t="e">
        <f t="shared" si="12"/>
        <v>#VALUE!</v>
      </c>
    </row>
    <row r="88" spans="5:17" x14ac:dyDescent="0.2">
      <c r="E88">
        <f t="shared" si="13"/>
        <v>86</v>
      </c>
      <c r="F88">
        <f t="shared" si="10"/>
        <v>1.3002642069901906</v>
      </c>
      <c r="G88" t="e">
        <f t="shared" si="14"/>
        <v>#VALUE!</v>
      </c>
      <c r="H88" t="e">
        <f t="shared" si="15"/>
        <v>#VALUE!</v>
      </c>
      <c r="I88">
        <f t="shared" si="16"/>
        <v>76.40024570375742</v>
      </c>
      <c r="J88">
        <f t="shared" si="17"/>
        <v>76.40024570375742</v>
      </c>
      <c r="K88">
        <f t="shared" si="18"/>
        <v>76.40024570375742</v>
      </c>
      <c r="L88" t="e">
        <f t="shared" si="19"/>
        <v>#VALUE!</v>
      </c>
      <c r="M88">
        <f>IF($B$9="זכר",INDEX(תמותה!$A$1:$E$121,ROUNDDOWN(E88/12,0)+1,2),INDEX(תמותה!$A$1:$E$121,ROUNDDOWN(E88/12,0)+1,3))</f>
        <v>0</v>
      </c>
      <c r="N88" t="e">
        <f>IF($B$9="זכר",INDEX('שיפור גברים'!$A$1:$GQ$121,ROUNDDOWN(E88/12,0)+1,ROUNDDOWN((E88+$B$7-$B$8)/12,0)+2),INDEX('שיפור נשים'!$A$1:$GQ$121,ROUNDDOWN(E88/12,0)+1,ROUNDDOWN((E88+$B$7-$B$8)/12,0)+2))</f>
        <v>#VALUE!</v>
      </c>
      <c r="O88" t="e">
        <f>IF($B$9="זכר",INDEX('שיפור גברים'!$A$1:$GQ$121,ROUNDDOWN(E88/12,0)+1,ROUNDDOWN((E88+$B$7-$B$8)/12,0)+1),INDEX('שיפור נשים'!$A$1:$GQ$121,ROUNDDOWN(E88/12,0)+1,ROUNDDOWN((E88+$B$7-$B$8)/12,0)+1))</f>
        <v>#VALUE!</v>
      </c>
      <c r="P88">
        <f t="shared" si="11"/>
        <v>0.83333333333333337</v>
      </c>
      <c r="Q88" t="e">
        <f t="shared" si="12"/>
        <v>#VALUE!</v>
      </c>
    </row>
    <row r="89" spans="5:17" x14ac:dyDescent="0.2">
      <c r="E89">
        <f t="shared" si="13"/>
        <v>87</v>
      </c>
      <c r="F89">
        <f t="shared" si="10"/>
        <v>1.3041943541281262</v>
      </c>
      <c r="G89" t="e">
        <f t="shared" si="14"/>
        <v>#VALUE!</v>
      </c>
      <c r="H89" t="e">
        <f t="shared" si="15"/>
        <v>#VALUE!</v>
      </c>
      <c r="I89">
        <f t="shared" si="16"/>
        <v>77.167002588446223</v>
      </c>
      <c r="J89">
        <f t="shared" si="17"/>
        <v>77.167002588446223</v>
      </c>
      <c r="K89">
        <f t="shared" si="18"/>
        <v>77.167002588446223</v>
      </c>
      <c r="L89" t="e">
        <f t="shared" si="19"/>
        <v>#VALUE!</v>
      </c>
      <c r="M89">
        <f>IF($B$9="זכר",INDEX(תמותה!$A$1:$E$121,ROUNDDOWN(E89/12,0)+1,2),INDEX(תמותה!$A$1:$E$121,ROUNDDOWN(E89/12,0)+1,3))</f>
        <v>0</v>
      </c>
      <c r="N89" t="e">
        <f>IF($B$9="זכר",INDEX('שיפור גברים'!$A$1:$GQ$121,ROUNDDOWN(E89/12,0)+1,ROUNDDOWN((E89+$B$7-$B$8)/12,0)+2),INDEX('שיפור נשים'!$A$1:$GQ$121,ROUNDDOWN(E89/12,0)+1,ROUNDDOWN((E89+$B$7-$B$8)/12,0)+2))</f>
        <v>#VALUE!</v>
      </c>
      <c r="O89" t="e">
        <f>IF($B$9="זכר",INDEX('שיפור גברים'!$A$1:$GQ$121,ROUNDDOWN(E89/12,0)+1,ROUNDDOWN((E89+$B$7-$B$8)/12,0)+1),INDEX('שיפור נשים'!$A$1:$GQ$121,ROUNDDOWN(E89/12,0)+1,ROUNDDOWN((E89+$B$7-$B$8)/12,0)+1))</f>
        <v>#VALUE!</v>
      </c>
      <c r="P89">
        <f t="shared" si="11"/>
        <v>0.91666666666666663</v>
      </c>
      <c r="Q89" t="e">
        <f t="shared" si="12"/>
        <v>#VALUE!</v>
      </c>
    </row>
    <row r="90" spans="5:17" x14ac:dyDescent="0.2">
      <c r="E90">
        <f t="shared" si="13"/>
        <v>88</v>
      </c>
      <c r="F90">
        <f t="shared" si="10"/>
        <v>1.3081363804337285</v>
      </c>
      <c r="G90" t="e">
        <f t="shared" si="14"/>
        <v>#VALUE!</v>
      </c>
      <c r="H90" t="e">
        <f t="shared" si="15"/>
        <v>#VALUE!</v>
      </c>
      <c r="I90">
        <f t="shared" si="16"/>
        <v>77.931448876277798</v>
      </c>
      <c r="J90">
        <f t="shared" si="17"/>
        <v>77.931448876277798</v>
      </c>
      <c r="K90">
        <f t="shared" si="18"/>
        <v>77.931448876277798</v>
      </c>
      <c r="L90" t="e">
        <f t="shared" si="19"/>
        <v>#VALUE!</v>
      </c>
      <c r="M90">
        <f>IF($B$9="זכר",INDEX(תמותה!$A$1:$E$121,ROUNDDOWN(E90/12,0)+1,2),INDEX(תמותה!$A$1:$E$121,ROUNDDOWN(E90/12,0)+1,3))</f>
        <v>0</v>
      </c>
      <c r="N90" t="e">
        <f>IF($B$9="זכר",INDEX('שיפור גברים'!$A$1:$GQ$121,ROUNDDOWN(E90/12,0)+1,ROUNDDOWN((E90+$B$7-$B$8)/12,0)+2),INDEX('שיפור נשים'!$A$1:$GQ$121,ROUNDDOWN(E90/12,0)+1,ROUNDDOWN((E90+$B$7-$B$8)/12,0)+2))</f>
        <v>#VALUE!</v>
      </c>
      <c r="O90" t="e">
        <f>IF($B$9="זכר",INDEX('שיפור גברים'!$A$1:$GQ$121,ROUNDDOWN(E90/12,0)+1,ROUNDDOWN((E90+$B$7-$B$8)/12,0)+1),INDEX('שיפור נשים'!$A$1:$GQ$121,ROUNDDOWN(E90/12,0)+1,ROUNDDOWN((E90+$B$7-$B$8)/12,0)+1))</f>
        <v>#VALUE!</v>
      </c>
      <c r="P90">
        <f t="shared" si="11"/>
        <v>1</v>
      </c>
      <c r="Q90" t="e">
        <f t="shared" si="12"/>
        <v>#VALUE!</v>
      </c>
    </row>
    <row r="91" spans="5:17" x14ac:dyDescent="0.2">
      <c r="E91">
        <f t="shared" si="13"/>
        <v>89</v>
      </c>
      <c r="F91">
        <f t="shared" si="10"/>
        <v>1.3120903218126823</v>
      </c>
      <c r="G91" t="e">
        <f t="shared" si="14"/>
        <v>#VALUE!</v>
      </c>
      <c r="H91" t="e">
        <f t="shared" si="15"/>
        <v>#VALUE!</v>
      </c>
      <c r="I91">
        <f t="shared" si="16"/>
        <v>78.693591530160404</v>
      </c>
      <c r="J91">
        <f t="shared" si="17"/>
        <v>78.693591530160404</v>
      </c>
      <c r="K91">
        <f t="shared" si="18"/>
        <v>78.693591530160404</v>
      </c>
      <c r="L91" t="e">
        <f t="shared" si="19"/>
        <v>#VALUE!</v>
      </c>
      <c r="M91">
        <f>IF($B$9="זכר",INDEX(תמותה!$A$1:$E$121,ROUNDDOWN(E91/12,0)+1,2),INDEX(תמותה!$A$1:$E$121,ROUNDDOWN(E91/12,0)+1,3))</f>
        <v>0</v>
      </c>
      <c r="N91" t="e">
        <f>IF($B$9="זכר",INDEX('שיפור גברים'!$A$1:$GQ$121,ROUNDDOWN(E91/12,0)+1,ROUNDDOWN((E91+$B$7-$B$8)/12,0)+2),INDEX('שיפור נשים'!$A$1:$GQ$121,ROUNDDOWN(E91/12,0)+1,ROUNDDOWN((E91+$B$7-$B$8)/12,0)+2))</f>
        <v>#VALUE!</v>
      </c>
      <c r="O91" t="e">
        <f>IF($B$9="זכר",INDEX('שיפור גברים'!$A$1:$GQ$121,ROUNDDOWN(E91/12,0)+1,ROUNDDOWN((E91+$B$7-$B$8)/12,0)+1),INDEX('שיפור נשים'!$A$1:$GQ$121,ROUNDDOWN(E91/12,0)+1,ROUNDDOWN((E91+$B$7-$B$8)/12,0)+1))</f>
        <v>#VALUE!</v>
      </c>
      <c r="P91">
        <f t="shared" si="11"/>
        <v>8.3333333333333329E-2</v>
      </c>
      <c r="Q91" t="e">
        <f t="shared" si="12"/>
        <v>#VALUE!</v>
      </c>
    </row>
    <row r="92" spans="5:17" x14ac:dyDescent="0.2">
      <c r="E92">
        <f t="shared" si="13"/>
        <v>90</v>
      </c>
      <c r="F92">
        <f t="shared" si="10"/>
        <v>1.3160562142791998</v>
      </c>
      <c r="G92" t="e">
        <f t="shared" si="14"/>
        <v>#VALUE!</v>
      </c>
      <c r="H92" t="e">
        <f t="shared" si="15"/>
        <v>#VALUE!</v>
      </c>
      <c r="I92">
        <f t="shared" si="16"/>
        <v>79.453437492019788</v>
      </c>
      <c r="J92">
        <f t="shared" si="17"/>
        <v>79.453437492019788</v>
      </c>
      <c r="K92">
        <f t="shared" si="18"/>
        <v>79.453437492019788</v>
      </c>
      <c r="L92" t="e">
        <f t="shared" si="19"/>
        <v>#VALUE!</v>
      </c>
      <c r="M92">
        <f>IF($B$9="זכר",INDEX(תמותה!$A$1:$E$121,ROUNDDOWN(E92/12,0)+1,2),INDEX(תמותה!$A$1:$E$121,ROUNDDOWN(E92/12,0)+1,3))</f>
        <v>0</v>
      </c>
      <c r="N92" t="e">
        <f>IF($B$9="זכר",INDEX('שיפור גברים'!$A$1:$GQ$121,ROUNDDOWN(E92/12,0)+1,ROUNDDOWN((E92+$B$7-$B$8)/12,0)+2),INDEX('שיפור נשים'!$A$1:$GQ$121,ROUNDDOWN(E92/12,0)+1,ROUNDDOWN((E92+$B$7-$B$8)/12,0)+2))</f>
        <v>#VALUE!</v>
      </c>
      <c r="O92" t="e">
        <f>IF($B$9="זכר",INDEX('שיפור גברים'!$A$1:$GQ$121,ROUNDDOWN(E92/12,0)+1,ROUNDDOWN((E92+$B$7-$B$8)/12,0)+1),INDEX('שיפור נשים'!$A$1:$GQ$121,ROUNDDOWN(E92/12,0)+1,ROUNDDOWN((E92+$B$7-$B$8)/12,0)+1))</f>
        <v>#VALUE!</v>
      </c>
      <c r="P92">
        <f t="shared" si="11"/>
        <v>0.16666666666666666</v>
      </c>
      <c r="Q92" t="e">
        <f t="shared" si="12"/>
        <v>#VALUE!</v>
      </c>
    </row>
    <row r="93" spans="5:17" x14ac:dyDescent="0.2">
      <c r="E93">
        <f t="shared" si="13"/>
        <v>91</v>
      </c>
      <c r="F93">
        <f t="shared" si="10"/>
        <v>1.3200340939563495</v>
      </c>
      <c r="G93" t="e">
        <f t="shared" si="14"/>
        <v>#VALUE!</v>
      </c>
      <c r="H93" t="e">
        <f t="shared" si="15"/>
        <v>#VALUE!</v>
      </c>
      <c r="I93">
        <f t="shared" si="16"/>
        <v>80.210993682862437</v>
      </c>
      <c r="J93">
        <f t="shared" si="17"/>
        <v>80.210993682862437</v>
      </c>
      <c r="K93">
        <f t="shared" si="18"/>
        <v>80.210993682862437</v>
      </c>
      <c r="L93" t="e">
        <f t="shared" si="19"/>
        <v>#VALUE!</v>
      </c>
      <c r="M93">
        <f>IF($B$9="זכר",INDEX(תמותה!$A$1:$E$121,ROUNDDOWN(E93/12,0)+1,2),INDEX(תמותה!$A$1:$E$121,ROUNDDOWN(E93/12,0)+1,3))</f>
        <v>0</v>
      </c>
      <c r="N93" t="e">
        <f>IF($B$9="זכר",INDEX('שיפור גברים'!$A$1:$GQ$121,ROUNDDOWN(E93/12,0)+1,ROUNDDOWN((E93+$B$7-$B$8)/12,0)+2),INDEX('שיפור נשים'!$A$1:$GQ$121,ROUNDDOWN(E93/12,0)+1,ROUNDDOWN((E93+$B$7-$B$8)/12,0)+2))</f>
        <v>#VALUE!</v>
      </c>
      <c r="O93" t="e">
        <f>IF($B$9="זכר",INDEX('שיפור גברים'!$A$1:$GQ$121,ROUNDDOWN(E93/12,0)+1,ROUNDDOWN((E93+$B$7-$B$8)/12,0)+1),INDEX('שיפור נשים'!$A$1:$GQ$121,ROUNDDOWN(E93/12,0)+1,ROUNDDOWN((E93+$B$7-$B$8)/12,0)+1))</f>
        <v>#VALUE!</v>
      </c>
      <c r="P93">
        <f t="shared" si="11"/>
        <v>0.25</v>
      </c>
      <c r="Q93" t="e">
        <f t="shared" si="12"/>
        <v>#VALUE!</v>
      </c>
    </row>
    <row r="94" spans="5:17" x14ac:dyDescent="0.2">
      <c r="E94">
        <f t="shared" si="13"/>
        <v>92</v>
      </c>
      <c r="F94">
        <f t="shared" si="10"/>
        <v>1.3240239970763845</v>
      </c>
      <c r="G94" t="e">
        <f t="shared" si="14"/>
        <v>#VALUE!</v>
      </c>
      <c r="H94" t="e">
        <f t="shared" si="15"/>
        <v>#VALUE!</v>
      </c>
      <c r="I94">
        <f t="shared" si="16"/>
        <v>80.966267002838606</v>
      </c>
      <c r="J94">
        <f t="shared" si="17"/>
        <v>80.966267002838606</v>
      </c>
      <c r="K94">
        <f t="shared" si="18"/>
        <v>80.966267002838606</v>
      </c>
      <c r="L94" t="e">
        <f t="shared" si="19"/>
        <v>#VALUE!</v>
      </c>
      <c r="M94">
        <f>IF($B$9="זכר",INDEX(תמותה!$A$1:$E$121,ROUNDDOWN(E94/12,0)+1,2),INDEX(תמותה!$A$1:$E$121,ROUNDDOWN(E94/12,0)+1,3))</f>
        <v>0</v>
      </c>
      <c r="N94" t="e">
        <f>IF($B$9="זכר",INDEX('שיפור גברים'!$A$1:$GQ$121,ROUNDDOWN(E94/12,0)+1,ROUNDDOWN((E94+$B$7-$B$8)/12,0)+2),INDEX('שיפור נשים'!$A$1:$GQ$121,ROUNDDOWN(E94/12,0)+1,ROUNDDOWN((E94+$B$7-$B$8)/12,0)+2))</f>
        <v>#VALUE!</v>
      </c>
      <c r="O94" t="e">
        <f>IF($B$9="זכר",INDEX('שיפור גברים'!$A$1:$GQ$121,ROUNDDOWN(E94/12,0)+1,ROUNDDOWN((E94+$B$7-$B$8)/12,0)+1),INDEX('שיפור נשים'!$A$1:$GQ$121,ROUNDDOWN(E94/12,0)+1,ROUNDDOWN((E94+$B$7-$B$8)/12,0)+1))</f>
        <v>#VALUE!</v>
      </c>
      <c r="P94">
        <f t="shared" si="11"/>
        <v>0.33333333333333331</v>
      </c>
      <c r="Q94" t="e">
        <f t="shared" si="12"/>
        <v>#VALUE!</v>
      </c>
    </row>
    <row r="95" spans="5:17" x14ac:dyDescent="0.2">
      <c r="E95">
        <f t="shared" si="13"/>
        <v>93</v>
      </c>
      <c r="F95">
        <f t="shared" si="10"/>
        <v>1.328025959981072</v>
      </c>
      <c r="G95" t="e">
        <f t="shared" si="14"/>
        <v>#VALUE!</v>
      </c>
      <c r="H95" t="e">
        <f t="shared" si="15"/>
        <v>#VALUE!</v>
      </c>
      <c r="I95">
        <f t="shared" si="16"/>
        <v>81.719264331305183</v>
      </c>
      <c r="J95">
        <f t="shared" si="17"/>
        <v>81.719264331305183</v>
      </c>
      <c r="K95">
        <f t="shared" si="18"/>
        <v>81.719264331305183</v>
      </c>
      <c r="L95" t="e">
        <f t="shared" si="19"/>
        <v>#VALUE!</v>
      </c>
      <c r="M95">
        <f>IF($B$9="זכר",INDEX(תמותה!$A$1:$E$121,ROUNDDOWN(E95/12,0)+1,2),INDEX(תמותה!$A$1:$E$121,ROUNDDOWN(E95/12,0)+1,3))</f>
        <v>0</v>
      </c>
      <c r="N95" t="e">
        <f>IF($B$9="זכר",INDEX('שיפור גברים'!$A$1:$GQ$121,ROUNDDOWN(E95/12,0)+1,ROUNDDOWN((E95+$B$7-$B$8)/12,0)+2),INDEX('שיפור נשים'!$A$1:$GQ$121,ROUNDDOWN(E95/12,0)+1,ROUNDDOWN((E95+$B$7-$B$8)/12,0)+2))</f>
        <v>#VALUE!</v>
      </c>
      <c r="O95" t="e">
        <f>IF($B$9="זכר",INDEX('שיפור גברים'!$A$1:$GQ$121,ROUNDDOWN(E95/12,0)+1,ROUNDDOWN((E95+$B$7-$B$8)/12,0)+1),INDEX('שיפור נשים'!$A$1:$GQ$121,ROUNDDOWN(E95/12,0)+1,ROUNDDOWN((E95+$B$7-$B$8)/12,0)+1))</f>
        <v>#VALUE!</v>
      </c>
      <c r="P95">
        <f t="shared" si="11"/>
        <v>0.41666666666666669</v>
      </c>
      <c r="Q95" t="e">
        <f t="shared" si="12"/>
        <v>#VALUE!</v>
      </c>
    </row>
    <row r="96" spans="5:17" x14ac:dyDescent="0.2">
      <c r="E96">
        <f t="shared" si="13"/>
        <v>94</v>
      </c>
      <c r="F96">
        <f t="shared" si="10"/>
        <v>1.3320400191220254</v>
      </c>
      <c r="G96" t="e">
        <f t="shared" si="14"/>
        <v>#VALUE!</v>
      </c>
      <c r="H96" t="e">
        <f t="shared" si="15"/>
        <v>#VALUE!</v>
      </c>
      <c r="I96">
        <f t="shared" si="16"/>
        <v>82.469992526888319</v>
      </c>
      <c r="J96">
        <f t="shared" si="17"/>
        <v>82.469992526888319</v>
      </c>
      <c r="K96">
        <f t="shared" si="18"/>
        <v>82.469992526888319</v>
      </c>
      <c r="L96" t="e">
        <f t="shared" si="19"/>
        <v>#VALUE!</v>
      </c>
      <c r="M96">
        <f>IF($B$9="זכר",INDEX(תמותה!$A$1:$E$121,ROUNDDOWN(E96/12,0)+1,2),INDEX(תמותה!$A$1:$E$121,ROUNDDOWN(E96/12,0)+1,3))</f>
        <v>0</v>
      </c>
      <c r="N96" t="e">
        <f>IF($B$9="זכר",INDEX('שיפור גברים'!$A$1:$GQ$121,ROUNDDOWN(E96/12,0)+1,ROUNDDOWN((E96+$B$7-$B$8)/12,0)+2),INDEX('שיפור נשים'!$A$1:$GQ$121,ROUNDDOWN(E96/12,0)+1,ROUNDDOWN((E96+$B$7-$B$8)/12,0)+2))</f>
        <v>#VALUE!</v>
      </c>
      <c r="O96" t="e">
        <f>IF($B$9="זכר",INDEX('שיפור גברים'!$A$1:$GQ$121,ROUNDDOWN(E96/12,0)+1,ROUNDDOWN((E96+$B$7-$B$8)/12,0)+1),INDEX('שיפור נשים'!$A$1:$GQ$121,ROUNDDOWN(E96/12,0)+1,ROUNDDOWN((E96+$B$7-$B$8)/12,0)+1))</f>
        <v>#VALUE!</v>
      </c>
      <c r="P96">
        <f t="shared" si="11"/>
        <v>0.5</v>
      </c>
      <c r="Q96" t="e">
        <f t="shared" si="12"/>
        <v>#VALUE!</v>
      </c>
    </row>
    <row r="97" spans="5:17" x14ac:dyDescent="0.2">
      <c r="E97">
        <f t="shared" si="13"/>
        <v>95</v>
      </c>
      <c r="F97">
        <f t="shared" si="10"/>
        <v>1.3360662110610362</v>
      </c>
      <c r="G97" t="e">
        <f t="shared" si="14"/>
        <v>#VALUE!</v>
      </c>
      <c r="H97" t="e">
        <f t="shared" si="15"/>
        <v>#VALUE!</v>
      </c>
      <c r="I97">
        <f t="shared" si="16"/>
        <v>83.218458427545926</v>
      </c>
      <c r="J97">
        <f t="shared" si="17"/>
        <v>83.218458427545926</v>
      </c>
      <c r="K97">
        <f t="shared" si="18"/>
        <v>83.218458427545926</v>
      </c>
      <c r="L97" t="e">
        <f t="shared" si="19"/>
        <v>#VALUE!</v>
      </c>
      <c r="M97">
        <f>IF($B$9="זכר",INDEX(תמותה!$A$1:$E$121,ROUNDDOWN(E97/12,0)+1,2),INDEX(תמותה!$A$1:$E$121,ROUNDDOWN(E97/12,0)+1,3))</f>
        <v>0</v>
      </c>
      <c r="N97" t="e">
        <f>IF($B$9="זכר",INDEX('שיפור גברים'!$A$1:$GQ$121,ROUNDDOWN(E97/12,0)+1,ROUNDDOWN((E97+$B$7-$B$8)/12,0)+2),INDEX('שיפור נשים'!$A$1:$GQ$121,ROUNDDOWN(E97/12,0)+1,ROUNDDOWN((E97+$B$7-$B$8)/12,0)+2))</f>
        <v>#VALUE!</v>
      </c>
      <c r="O97" t="e">
        <f>IF($B$9="זכר",INDEX('שיפור גברים'!$A$1:$GQ$121,ROUNDDOWN(E97/12,0)+1,ROUNDDOWN((E97+$B$7-$B$8)/12,0)+1),INDEX('שיפור נשים'!$A$1:$GQ$121,ROUNDDOWN(E97/12,0)+1,ROUNDDOWN((E97+$B$7-$B$8)/12,0)+1))</f>
        <v>#VALUE!</v>
      </c>
      <c r="P97">
        <f t="shared" si="11"/>
        <v>0.58333333333333337</v>
      </c>
      <c r="Q97" t="e">
        <f t="shared" si="12"/>
        <v>#VALUE!</v>
      </c>
    </row>
    <row r="98" spans="5:17" x14ac:dyDescent="0.2">
      <c r="E98">
        <f t="shared" si="13"/>
        <v>96</v>
      </c>
      <c r="F98">
        <f t="shared" si="10"/>
        <v>1.3401045724704059</v>
      </c>
      <c r="G98" t="e">
        <f t="shared" si="14"/>
        <v>#VALUE!</v>
      </c>
      <c r="H98" t="e">
        <f t="shared" si="15"/>
        <v>#VALUE!</v>
      </c>
      <c r="I98">
        <f t="shared" si="16"/>
        <v>83.964668850629963</v>
      </c>
      <c r="J98">
        <f t="shared" si="17"/>
        <v>83.964668850629963</v>
      </c>
      <c r="K98">
        <f t="shared" si="18"/>
        <v>83.964668850629963</v>
      </c>
      <c r="L98" t="e">
        <f t="shared" si="19"/>
        <v>#VALUE!</v>
      </c>
      <c r="M98">
        <f>IF($B$9="זכר",INDEX(תמותה!$A$1:$E$121,ROUNDDOWN(E98/12,0)+1,2),INDEX(תמותה!$A$1:$E$121,ROUNDDOWN(E98/12,0)+1,3))</f>
        <v>0</v>
      </c>
      <c r="N98" t="e">
        <f>IF($B$9="זכר",INDEX('שיפור גברים'!$A$1:$GQ$121,ROUNDDOWN(E98/12,0)+1,ROUNDDOWN((E98+$B$7-$B$8)/12,0)+2),INDEX('שיפור נשים'!$A$1:$GQ$121,ROUNDDOWN(E98/12,0)+1,ROUNDDOWN((E98+$B$7-$B$8)/12,0)+2))</f>
        <v>#VALUE!</v>
      </c>
      <c r="O98" t="e">
        <f>IF($B$9="זכר",INDEX('שיפור גברים'!$A$1:$GQ$121,ROUNDDOWN(E98/12,0)+1,ROUNDDOWN((E98+$B$7-$B$8)/12,0)+1),INDEX('שיפור נשים'!$A$1:$GQ$121,ROUNDDOWN(E98/12,0)+1,ROUNDDOWN((E98+$B$7-$B$8)/12,0)+1))</f>
        <v>#VALUE!</v>
      </c>
      <c r="P98">
        <f t="shared" si="11"/>
        <v>0.66666666666666663</v>
      </c>
      <c r="Q98" t="e">
        <f t="shared" si="12"/>
        <v>#VALUE!</v>
      </c>
    </row>
    <row r="99" spans="5:17" x14ac:dyDescent="0.2">
      <c r="E99">
        <f t="shared" si="13"/>
        <v>97</v>
      </c>
      <c r="F99">
        <f t="shared" si="10"/>
        <v>1.3441551401332812</v>
      </c>
      <c r="G99" t="e">
        <f t="shared" si="14"/>
        <v>#VALUE!</v>
      </c>
      <c r="H99" t="e">
        <f t="shared" si="15"/>
        <v>#VALUE!</v>
      </c>
      <c r="I99">
        <f t="shared" si="16"/>
        <v>84.708630592948523</v>
      </c>
      <c r="J99">
        <f t="shared" si="17"/>
        <v>84.708630592948523</v>
      </c>
      <c r="K99">
        <f t="shared" si="18"/>
        <v>84.708630592948523</v>
      </c>
      <c r="L99" t="e">
        <f t="shared" si="19"/>
        <v>#VALUE!</v>
      </c>
      <c r="M99">
        <f>IF($B$9="זכר",INDEX(תמותה!$A$1:$E$121,ROUNDDOWN(E99/12,0)+1,2),INDEX(תמותה!$A$1:$E$121,ROUNDDOWN(E99/12,0)+1,3))</f>
        <v>0</v>
      </c>
      <c r="N99" t="e">
        <f>IF($B$9="זכר",INDEX('שיפור גברים'!$A$1:$GQ$121,ROUNDDOWN(E99/12,0)+1,ROUNDDOWN((E99+$B$7-$B$8)/12,0)+2),INDEX('שיפור נשים'!$A$1:$GQ$121,ROUNDDOWN(E99/12,0)+1,ROUNDDOWN((E99+$B$7-$B$8)/12,0)+2))</f>
        <v>#VALUE!</v>
      </c>
      <c r="O99" t="e">
        <f>IF($B$9="זכר",INDEX('שיפור גברים'!$A$1:$GQ$121,ROUNDDOWN(E99/12,0)+1,ROUNDDOWN((E99+$B$7-$B$8)/12,0)+1),INDEX('שיפור נשים'!$A$1:$GQ$121,ROUNDDOWN(E99/12,0)+1,ROUNDDOWN((E99+$B$7-$B$8)/12,0)+1))</f>
        <v>#VALUE!</v>
      </c>
      <c r="P99">
        <f t="shared" si="11"/>
        <v>0.75</v>
      </c>
      <c r="Q99" t="e">
        <f t="shared" si="12"/>
        <v>#VALUE!</v>
      </c>
    </row>
    <row r="100" spans="5:17" x14ac:dyDescent="0.2">
      <c r="E100">
        <f t="shared" si="13"/>
        <v>98</v>
      </c>
      <c r="F100">
        <f t="shared" si="10"/>
        <v>1.3482179509439891</v>
      </c>
      <c r="G100" t="e">
        <f t="shared" si="14"/>
        <v>#VALUE!</v>
      </c>
      <c r="H100" t="e">
        <f t="shared" si="15"/>
        <v>#VALUE!</v>
      </c>
      <c r="I100">
        <f t="shared" si="16"/>
        <v>85.450350430827726</v>
      </c>
      <c r="J100">
        <f t="shared" si="17"/>
        <v>85.450350430827726</v>
      </c>
      <c r="K100">
        <f t="shared" si="18"/>
        <v>85.450350430827726</v>
      </c>
      <c r="L100" t="e">
        <f t="shared" si="19"/>
        <v>#VALUE!</v>
      </c>
      <c r="M100">
        <f>IF($B$9="זכר",INDEX(תמותה!$A$1:$E$121,ROUNDDOWN(E100/12,0)+1,2),INDEX(תמותה!$A$1:$E$121,ROUNDDOWN(E100/12,0)+1,3))</f>
        <v>0</v>
      </c>
      <c r="N100" t="e">
        <f>IF($B$9="זכר",INDEX('שיפור גברים'!$A$1:$GQ$121,ROUNDDOWN(E100/12,0)+1,ROUNDDOWN((E100+$B$7-$B$8)/12,0)+2),INDEX('שיפור נשים'!$A$1:$GQ$121,ROUNDDOWN(E100/12,0)+1,ROUNDDOWN((E100+$B$7-$B$8)/12,0)+2))</f>
        <v>#VALUE!</v>
      </c>
      <c r="O100" t="e">
        <f>IF($B$9="זכר",INDEX('שיפור גברים'!$A$1:$GQ$121,ROUNDDOWN(E100/12,0)+1,ROUNDDOWN((E100+$B$7-$B$8)/12,0)+1),INDEX('שיפור נשים'!$A$1:$GQ$121,ROUNDDOWN(E100/12,0)+1,ROUNDDOWN((E100+$B$7-$B$8)/12,0)+1))</f>
        <v>#VALUE!</v>
      </c>
      <c r="P100">
        <f t="shared" si="11"/>
        <v>0.83333333333333337</v>
      </c>
      <c r="Q100" t="e">
        <f t="shared" si="12"/>
        <v>#VALUE!</v>
      </c>
    </row>
    <row r="101" spans="5:17" x14ac:dyDescent="0.2">
      <c r="E101">
        <f t="shared" si="13"/>
        <v>99</v>
      </c>
      <c r="F101">
        <f t="shared" si="10"/>
        <v>1.3522930419083716</v>
      </c>
      <c r="G101" t="e">
        <f t="shared" si="14"/>
        <v>#VALUE!</v>
      </c>
      <c r="H101" t="e">
        <f t="shared" si="15"/>
        <v>#VALUE!</v>
      </c>
      <c r="I101">
        <f t="shared" si="16"/>
        <v>86.189835120173456</v>
      </c>
      <c r="J101">
        <f t="shared" si="17"/>
        <v>86.189835120173456</v>
      </c>
      <c r="K101">
        <f t="shared" si="18"/>
        <v>86.189835120173456</v>
      </c>
      <c r="L101" t="e">
        <f t="shared" si="19"/>
        <v>#VALUE!</v>
      </c>
      <c r="M101">
        <f>IF($B$9="זכר",INDEX(תמותה!$A$1:$E$121,ROUNDDOWN(E101/12,0)+1,2),INDEX(תמותה!$A$1:$E$121,ROUNDDOWN(E101/12,0)+1,3))</f>
        <v>0</v>
      </c>
      <c r="N101" t="e">
        <f>IF($B$9="זכר",INDEX('שיפור גברים'!$A$1:$GQ$121,ROUNDDOWN(E101/12,0)+1,ROUNDDOWN((E101+$B$7-$B$8)/12,0)+2),INDEX('שיפור נשים'!$A$1:$GQ$121,ROUNDDOWN(E101/12,0)+1,ROUNDDOWN((E101+$B$7-$B$8)/12,0)+2))</f>
        <v>#VALUE!</v>
      </c>
      <c r="O101" t="e">
        <f>IF($B$9="זכר",INDEX('שיפור גברים'!$A$1:$GQ$121,ROUNDDOWN(E101/12,0)+1,ROUNDDOWN((E101+$B$7-$B$8)/12,0)+1),INDEX('שיפור נשים'!$A$1:$GQ$121,ROUNDDOWN(E101/12,0)+1,ROUNDDOWN((E101+$B$7-$B$8)/12,0)+1))</f>
        <v>#VALUE!</v>
      </c>
      <c r="P101">
        <f t="shared" si="11"/>
        <v>0.91666666666666663</v>
      </c>
      <c r="Q101" t="e">
        <f t="shared" si="12"/>
        <v>#VALUE!</v>
      </c>
    </row>
    <row r="102" spans="5:17" x14ac:dyDescent="0.2">
      <c r="E102">
        <f t="shared" si="13"/>
        <v>100</v>
      </c>
      <c r="F102">
        <f t="shared" si="10"/>
        <v>1.3563804501441243</v>
      </c>
      <c r="G102" t="e">
        <f t="shared" si="14"/>
        <v>#VALUE!</v>
      </c>
      <c r="H102" t="e">
        <f t="shared" si="15"/>
        <v>#VALUE!</v>
      </c>
      <c r="I102">
        <f t="shared" si="16"/>
        <v>86.927091396532902</v>
      </c>
      <c r="J102">
        <f t="shared" si="17"/>
        <v>86.927091396532902</v>
      </c>
      <c r="K102">
        <f t="shared" si="18"/>
        <v>86.927091396532902</v>
      </c>
      <c r="L102" t="e">
        <f t="shared" si="19"/>
        <v>#VALUE!</v>
      </c>
      <c r="M102">
        <f>IF($B$9="זכר",INDEX(תמותה!$A$1:$E$121,ROUNDDOWN(E102/12,0)+1,2),INDEX(תמותה!$A$1:$E$121,ROUNDDOWN(E102/12,0)+1,3))</f>
        <v>0</v>
      </c>
      <c r="N102" t="e">
        <f>IF($B$9="זכר",INDEX('שיפור גברים'!$A$1:$GQ$121,ROUNDDOWN(E102/12,0)+1,ROUNDDOWN((E102+$B$7-$B$8)/12,0)+2),INDEX('שיפור נשים'!$A$1:$GQ$121,ROUNDDOWN(E102/12,0)+1,ROUNDDOWN((E102+$B$7-$B$8)/12,0)+2))</f>
        <v>#VALUE!</v>
      </c>
      <c r="O102" t="e">
        <f>IF($B$9="זכר",INDEX('שיפור גברים'!$A$1:$GQ$121,ROUNDDOWN(E102/12,0)+1,ROUNDDOWN((E102+$B$7-$B$8)/12,0)+1),INDEX('שיפור נשים'!$A$1:$GQ$121,ROUNDDOWN(E102/12,0)+1,ROUNDDOWN((E102+$B$7-$B$8)/12,0)+1))</f>
        <v>#VALUE!</v>
      </c>
      <c r="P102">
        <f t="shared" si="11"/>
        <v>1</v>
      </c>
      <c r="Q102" t="e">
        <f t="shared" si="12"/>
        <v>#VALUE!</v>
      </c>
    </row>
    <row r="103" spans="5:17" x14ac:dyDescent="0.2">
      <c r="E103">
        <f t="shared" si="13"/>
        <v>101</v>
      </c>
      <c r="F103">
        <f t="shared" si="10"/>
        <v>1.3604802128811337</v>
      </c>
      <c r="G103" t="e">
        <f t="shared" si="14"/>
        <v>#VALUE!</v>
      </c>
      <c r="H103" t="e">
        <f t="shared" si="15"/>
        <v>#VALUE!</v>
      </c>
      <c r="I103">
        <f t="shared" si="16"/>
        <v>87.662125975155888</v>
      </c>
      <c r="J103">
        <f t="shared" si="17"/>
        <v>87.662125975155888</v>
      </c>
      <c r="K103">
        <f t="shared" si="18"/>
        <v>87.662125975155888</v>
      </c>
      <c r="L103" t="e">
        <f t="shared" si="19"/>
        <v>#VALUE!</v>
      </c>
      <c r="M103">
        <f>IF($B$9="זכר",INDEX(תמותה!$A$1:$E$121,ROUNDDOWN(E103/12,0)+1,2),INDEX(תמותה!$A$1:$E$121,ROUNDDOWN(E103/12,0)+1,3))</f>
        <v>0</v>
      </c>
      <c r="N103" t="e">
        <f>IF($B$9="זכר",INDEX('שיפור גברים'!$A$1:$GQ$121,ROUNDDOWN(E103/12,0)+1,ROUNDDOWN((E103+$B$7-$B$8)/12,0)+2),INDEX('שיפור נשים'!$A$1:$GQ$121,ROUNDDOWN(E103/12,0)+1,ROUNDDOWN((E103+$B$7-$B$8)/12,0)+2))</f>
        <v>#VALUE!</v>
      </c>
      <c r="O103" t="e">
        <f>IF($B$9="זכר",INDEX('שיפור גברים'!$A$1:$GQ$121,ROUNDDOWN(E103/12,0)+1,ROUNDDOWN((E103+$B$7-$B$8)/12,0)+1),INDEX('שיפור נשים'!$A$1:$GQ$121,ROUNDDOWN(E103/12,0)+1,ROUNDDOWN((E103+$B$7-$B$8)/12,0)+1))</f>
        <v>#VALUE!</v>
      </c>
      <c r="P103">
        <f t="shared" si="11"/>
        <v>8.3333333333333329E-2</v>
      </c>
      <c r="Q103" t="e">
        <f t="shared" si="12"/>
        <v>#VALUE!</v>
      </c>
    </row>
    <row r="104" spans="5:17" x14ac:dyDescent="0.2">
      <c r="E104">
        <f t="shared" si="13"/>
        <v>102</v>
      </c>
      <c r="F104">
        <f t="shared" si="10"/>
        <v>1.3645923674618168</v>
      </c>
      <c r="G104" t="e">
        <f t="shared" si="14"/>
        <v>#VALUE!</v>
      </c>
      <c r="H104" t="e">
        <f t="shared" si="15"/>
        <v>#VALUE!</v>
      </c>
      <c r="I104">
        <f t="shared" si="16"/>
        <v>88.394945551056068</v>
      </c>
      <c r="J104">
        <f t="shared" si="17"/>
        <v>88.394945551056068</v>
      </c>
      <c r="K104">
        <f t="shared" si="18"/>
        <v>88.394945551056068</v>
      </c>
      <c r="L104" t="e">
        <f t="shared" si="19"/>
        <v>#VALUE!</v>
      </c>
      <c r="M104">
        <f>IF($B$9="זכר",INDEX(תמותה!$A$1:$E$121,ROUNDDOWN(E104/12,0)+1,2),INDEX(תמותה!$A$1:$E$121,ROUNDDOWN(E104/12,0)+1,3))</f>
        <v>0</v>
      </c>
      <c r="N104" t="e">
        <f>IF($B$9="זכר",INDEX('שיפור גברים'!$A$1:$GQ$121,ROUNDDOWN(E104/12,0)+1,ROUNDDOWN((E104+$B$7-$B$8)/12,0)+2),INDEX('שיפור נשים'!$A$1:$GQ$121,ROUNDDOWN(E104/12,0)+1,ROUNDDOWN((E104+$B$7-$B$8)/12,0)+2))</f>
        <v>#VALUE!</v>
      </c>
      <c r="O104" t="e">
        <f>IF($B$9="זכר",INDEX('שיפור גברים'!$A$1:$GQ$121,ROUNDDOWN(E104/12,0)+1,ROUNDDOWN((E104+$B$7-$B$8)/12,0)+1),INDEX('שיפור נשים'!$A$1:$GQ$121,ROUNDDOWN(E104/12,0)+1,ROUNDDOWN((E104+$B$7-$B$8)/12,0)+1))</f>
        <v>#VALUE!</v>
      </c>
      <c r="P104">
        <f t="shared" si="11"/>
        <v>0.16666666666666666</v>
      </c>
      <c r="Q104" t="e">
        <f t="shared" si="12"/>
        <v>#VALUE!</v>
      </c>
    </row>
    <row r="105" spans="5:17" x14ac:dyDescent="0.2">
      <c r="E105">
        <f t="shared" si="13"/>
        <v>103</v>
      </c>
      <c r="F105">
        <f t="shared" si="10"/>
        <v>1.3687169513414599</v>
      </c>
      <c r="G105" t="e">
        <f t="shared" si="14"/>
        <v>#VALUE!</v>
      </c>
      <c r="H105" t="e">
        <f t="shared" si="15"/>
        <v>#VALUE!</v>
      </c>
      <c r="I105">
        <f t="shared" si="16"/>
        <v>89.125556799071887</v>
      </c>
      <c r="J105">
        <f t="shared" si="17"/>
        <v>89.125556799071887</v>
      </c>
      <c r="K105">
        <f t="shared" si="18"/>
        <v>89.125556799071887</v>
      </c>
      <c r="L105" t="e">
        <f t="shared" si="19"/>
        <v>#VALUE!</v>
      </c>
      <c r="M105">
        <f>IF($B$9="זכר",INDEX(תמותה!$A$1:$E$121,ROUNDDOWN(E105/12,0)+1,2),INDEX(תמותה!$A$1:$E$121,ROUNDDOWN(E105/12,0)+1,3))</f>
        <v>0</v>
      </c>
      <c r="N105" t="e">
        <f>IF($B$9="זכר",INDEX('שיפור גברים'!$A$1:$GQ$121,ROUNDDOWN(E105/12,0)+1,ROUNDDOWN((E105+$B$7-$B$8)/12,0)+2),INDEX('שיפור נשים'!$A$1:$GQ$121,ROUNDDOWN(E105/12,0)+1,ROUNDDOWN((E105+$B$7-$B$8)/12,0)+2))</f>
        <v>#VALUE!</v>
      </c>
      <c r="O105" t="e">
        <f>IF($B$9="זכר",INDEX('שיפור גברים'!$A$1:$GQ$121,ROUNDDOWN(E105/12,0)+1,ROUNDDOWN((E105+$B$7-$B$8)/12,0)+1),INDEX('שיפור נשים'!$A$1:$GQ$121,ROUNDDOWN(E105/12,0)+1,ROUNDDOWN((E105+$B$7-$B$8)/12,0)+1))</f>
        <v>#VALUE!</v>
      </c>
      <c r="P105">
        <f t="shared" si="11"/>
        <v>0.25</v>
      </c>
      <c r="Q105" t="e">
        <f t="shared" si="12"/>
        <v>#VALUE!</v>
      </c>
    </row>
    <row r="106" spans="5:17" x14ac:dyDescent="0.2">
      <c r="E106">
        <f t="shared" si="13"/>
        <v>104</v>
      </c>
      <c r="F106">
        <f t="shared" si="10"/>
        <v>1.3728540020885616</v>
      </c>
      <c r="G106" t="e">
        <f t="shared" si="14"/>
        <v>#VALUE!</v>
      </c>
      <c r="H106" t="e">
        <f t="shared" si="15"/>
        <v>#VALUE!</v>
      </c>
      <c r="I106">
        <f t="shared" si="16"/>
        <v>89.853966373927392</v>
      </c>
      <c r="J106">
        <f t="shared" si="17"/>
        <v>89.853966373927392</v>
      </c>
      <c r="K106">
        <f t="shared" si="18"/>
        <v>89.853966373927392</v>
      </c>
      <c r="L106" t="e">
        <f t="shared" si="19"/>
        <v>#VALUE!</v>
      </c>
      <c r="M106">
        <f>IF($B$9="זכר",INDEX(תמותה!$A$1:$E$121,ROUNDDOWN(E106/12,0)+1,2),INDEX(תמותה!$A$1:$E$121,ROUNDDOWN(E106/12,0)+1,3))</f>
        <v>0</v>
      </c>
      <c r="N106" t="e">
        <f>IF($B$9="זכר",INDEX('שיפור גברים'!$A$1:$GQ$121,ROUNDDOWN(E106/12,0)+1,ROUNDDOWN((E106+$B$7-$B$8)/12,0)+2),INDEX('שיפור נשים'!$A$1:$GQ$121,ROUNDDOWN(E106/12,0)+1,ROUNDDOWN((E106+$B$7-$B$8)/12,0)+2))</f>
        <v>#VALUE!</v>
      </c>
      <c r="O106" t="e">
        <f>IF($B$9="זכר",INDEX('שיפור גברים'!$A$1:$GQ$121,ROUNDDOWN(E106/12,0)+1,ROUNDDOWN((E106+$B$7-$B$8)/12,0)+1),INDEX('שיפור נשים'!$A$1:$GQ$121,ROUNDDOWN(E106/12,0)+1,ROUNDDOWN((E106+$B$7-$B$8)/12,0)+1))</f>
        <v>#VALUE!</v>
      </c>
      <c r="P106">
        <f t="shared" si="11"/>
        <v>0.33333333333333331</v>
      </c>
      <c r="Q106" t="e">
        <f t="shared" si="12"/>
        <v>#VALUE!</v>
      </c>
    </row>
    <row r="107" spans="5:17" x14ac:dyDescent="0.2">
      <c r="E107">
        <f t="shared" si="13"/>
        <v>105</v>
      </c>
      <c r="F107">
        <f t="shared" si="10"/>
        <v>1.377003557385174</v>
      </c>
      <c r="G107" t="e">
        <f t="shared" si="14"/>
        <v>#VALUE!</v>
      </c>
      <c r="H107" t="e">
        <f t="shared" si="15"/>
        <v>#VALUE!</v>
      </c>
      <c r="I107">
        <f t="shared" si="16"/>
        <v>90.58018091029281</v>
      </c>
      <c r="J107">
        <f t="shared" si="17"/>
        <v>90.58018091029281</v>
      </c>
      <c r="K107">
        <f t="shared" si="18"/>
        <v>90.58018091029281</v>
      </c>
      <c r="L107" t="e">
        <f t="shared" si="19"/>
        <v>#VALUE!</v>
      </c>
      <c r="M107">
        <f>IF($B$9="זכר",INDEX(תמותה!$A$1:$E$121,ROUNDDOWN(E107/12,0)+1,2),INDEX(תמותה!$A$1:$E$121,ROUNDDOWN(E107/12,0)+1,3))</f>
        <v>0</v>
      </c>
      <c r="N107" t="e">
        <f>IF($B$9="זכר",INDEX('שיפור גברים'!$A$1:$GQ$121,ROUNDDOWN(E107/12,0)+1,ROUNDDOWN((E107+$B$7-$B$8)/12,0)+2),INDEX('שיפור נשים'!$A$1:$GQ$121,ROUNDDOWN(E107/12,0)+1,ROUNDDOWN((E107+$B$7-$B$8)/12,0)+2))</f>
        <v>#VALUE!</v>
      </c>
      <c r="O107" t="e">
        <f>IF($B$9="זכר",INDEX('שיפור גברים'!$A$1:$GQ$121,ROUNDDOWN(E107/12,0)+1,ROUNDDOWN((E107+$B$7-$B$8)/12,0)+1),INDEX('שיפור נשים'!$A$1:$GQ$121,ROUNDDOWN(E107/12,0)+1,ROUNDDOWN((E107+$B$7-$B$8)/12,0)+1))</f>
        <v>#VALUE!</v>
      </c>
      <c r="P107">
        <f t="shared" si="11"/>
        <v>0.41666666666666669</v>
      </c>
      <c r="Q107" t="e">
        <f t="shared" si="12"/>
        <v>#VALUE!</v>
      </c>
    </row>
    <row r="108" spans="5:17" x14ac:dyDescent="0.2">
      <c r="E108">
        <f t="shared" si="13"/>
        <v>106</v>
      </c>
      <c r="F108">
        <f t="shared" si="10"/>
        <v>1.3811656550272458</v>
      </c>
      <c r="G108" t="e">
        <f t="shared" si="14"/>
        <v>#VALUE!</v>
      </c>
      <c r="H108" t="e">
        <f t="shared" si="15"/>
        <v>#VALUE!</v>
      </c>
      <c r="I108">
        <f t="shared" si="16"/>
        <v>91.30420702284502</v>
      </c>
      <c r="J108">
        <f t="shared" si="17"/>
        <v>91.30420702284502</v>
      </c>
      <c r="K108">
        <f t="shared" si="18"/>
        <v>91.30420702284502</v>
      </c>
      <c r="L108" t="e">
        <f t="shared" si="19"/>
        <v>#VALUE!</v>
      </c>
      <c r="M108">
        <f>IF($B$9="זכר",INDEX(תמותה!$A$1:$E$121,ROUNDDOWN(E108/12,0)+1,2),INDEX(תמותה!$A$1:$E$121,ROUNDDOWN(E108/12,0)+1,3))</f>
        <v>0</v>
      </c>
      <c r="N108" t="e">
        <f>IF($B$9="זכר",INDEX('שיפור גברים'!$A$1:$GQ$121,ROUNDDOWN(E108/12,0)+1,ROUNDDOWN((E108+$B$7-$B$8)/12,0)+2),INDEX('שיפור נשים'!$A$1:$GQ$121,ROUNDDOWN(E108/12,0)+1,ROUNDDOWN((E108+$B$7-$B$8)/12,0)+2))</f>
        <v>#VALUE!</v>
      </c>
      <c r="O108" t="e">
        <f>IF($B$9="זכר",INDEX('שיפור גברים'!$A$1:$GQ$121,ROUNDDOWN(E108/12,0)+1,ROUNDDOWN((E108+$B$7-$B$8)/12,0)+1),INDEX('שיפור נשים'!$A$1:$GQ$121,ROUNDDOWN(E108/12,0)+1,ROUNDDOWN((E108+$B$7-$B$8)/12,0)+1))</f>
        <v>#VALUE!</v>
      </c>
      <c r="P108">
        <f t="shared" si="11"/>
        <v>0.5</v>
      </c>
      <c r="Q108" t="e">
        <f t="shared" si="12"/>
        <v>#VALUE!</v>
      </c>
    </row>
    <row r="109" spans="5:17" x14ac:dyDescent="0.2">
      <c r="E109">
        <f t="shared" si="13"/>
        <v>107</v>
      </c>
      <c r="F109">
        <f t="shared" si="10"/>
        <v>1.3853403329249672</v>
      </c>
      <c r="G109" t="e">
        <f t="shared" si="14"/>
        <v>#VALUE!</v>
      </c>
      <c r="H109" t="e">
        <f t="shared" si="15"/>
        <v>#VALUE!</v>
      </c>
      <c r="I109">
        <f t="shared" si="16"/>
        <v>92.026051306327787</v>
      </c>
      <c r="J109">
        <f t="shared" si="17"/>
        <v>92.026051306327787</v>
      </c>
      <c r="K109">
        <f t="shared" si="18"/>
        <v>92.026051306327787</v>
      </c>
      <c r="L109" t="e">
        <f t="shared" si="19"/>
        <v>#VALUE!</v>
      </c>
      <c r="M109">
        <f>IF($B$9="זכר",INDEX(תמותה!$A$1:$E$121,ROUNDDOWN(E109/12,0)+1,2),INDEX(תמותה!$A$1:$E$121,ROUNDDOWN(E109/12,0)+1,3))</f>
        <v>0</v>
      </c>
      <c r="N109" t="e">
        <f>IF($B$9="זכר",INDEX('שיפור גברים'!$A$1:$GQ$121,ROUNDDOWN(E109/12,0)+1,ROUNDDOWN((E109+$B$7-$B$8)/12,0)+2),INDEX('שיפור נשים'!$A$1:$GQ$121,ROUNDDOWN(E109/12,0)+1,ROUNDDOWN((E109+$B$7-$B$8)/12,0)+2))</f>
        <v>#VALUE!</v>
      </c>
      <c r="O109" t="e">
        <f>IF($B$9="זכר",INDEX('שיפור גברים'!$A$1:$GQ$121,ROUNDDOWN(E109/12,0)+1,ROUNDDOWN((E109+$B$7-$B$8)/12,0)+1),INDEX('שיפור נשים'!$A$1:$GQ$121,ROUNDDOWN(E109/12,0)+1,ROUNDDOWN((E109+$B$7-$B$8)/12,0)+1))</f>
        <v>#VALUE!</v>
      </c>
      <c r="P109">
        <f t="shared" si="11"/>
        <v>0.58333333333333337</v>
      </c>
      <c r="Q109" t="e">
        <f t="shared" si="12"/>
        <v>#VALUE!</v>
      </c>
    </row>
    <row r="110" spans="5:17" x14ac:dyDescent="0.2">
      <c r="E110">
        <f t="shared" si="13"/>
        <v>108</v>
      </c>
      <c r="F110">
        <f t="shared" si="10"/>
        <v>1.3895276291031144</v>
      </c>
      <c r="G110" t="e">
        <f t="shared" si="14"/>
        <v>#VALUE!</v>
      </c>
      <c r="H110" t="e">
        <f t="shared" si="15"/>
        <v>#VALUE!</v>
      </c>
      <c r="I110">
        <f t="shared" si="16"/>
        <v>92.745720335611836</v>
      </c>
      <c r="J110">
        <f t="shared" si="17"/>
        <v>92.745720335611836</v>
      </c>
      <c r="K110">
        <f t="shared" si="18"/>
        <v>92.745720335611836</v>
      </c>
      <c r="L110" t="e">
        <f t="shared" si="19"/>
        <v>#VALUE!</v>
      </c>
      <c r="M110">
        <f>IF($B$9="זכר",INDEX(תמותה!$A$1:$E$121,ROUNDDOWN(E110/12,0)+1,2),INDEX(תמותה!$A$1:$E$121,ROUNDDOWN(E110/12,0)+1,3))</f>
        <v>0</v>
      </c>
      <c r="N110" t="e">
        <f>IF($B$9="זכר",INDEX('שיפור גברים'!$A$1:$GQ$121,ROUNDDOWN(E110/12,0)+1,ROUNDDOWN((E110+$B$7-$B$8)/12,0)+2),INDEX('שיפור נשים'!$A$1:$GQ$121,ROUNDDOWN(E110/12,0)+1,ROUNDDOWN((E110+$B$7-$B$8)/12,0)+2))</f>
        <v>#VALUE!</v>
      </c>
      <c r="O110" t="e">
        <f>IF($B$9="זכר",INDEX('שיפור גברים'!$A$1:$GQ$121,ROUNDDOWN(E110/12,0)+1,ROUNDDOWN((E110+$B$7-$B$8)/12,0)+1),INDEX('שיפור נשים'!$A$1:$GQ$121,ROUNDDOWN(E110/12,0)+1,ROUNDDOWN((E110+$B$7-$B$8)/12,0)+1))</f>
        <v>#VALUE!</v>
      </c>
      <c r="P110">
        <f t="shared" si="11"/>
        <v>0.66666666666666663</v>
      </c>
      <c r="Q110" t="e">
        <f t="shared" si="12"/>
        <v>#VALUE!</v>
      </c>
    </row>
    <row r="111" spans="5:17" x14ac:dyDescent="0.2">
      <c r="E111">
        <f t="shared" si="13"/>
        <v>109</v>
      </c>
      <c r="F111">
        <f t="shared" si="10"/>
        <v>1.3937275817013968</v>
      </c>
      <c r="G111" t="e">
        <f t="shared" si="14"/>
        <v>#VALUE!</v>
      </c>
      <c r="H111" t="e">
        <f t="shared" si="15"/>
        <v>#VALUE!</v>
      </c>
      <c r="I111">
        <f t="shared" si="16"/>
        <v>93.463220665754719</v>
      </c>
      <c r="J111">
        <f t="shared" si="17"/>
        <v>93.463220665754719</v>
      </c>
      <c r="K111">
        <f t="shared" si="18"/>
        <v>93.463220665754719</v>
      </c>
      <c r="L111" t="e">
        <f t="shared" si="19"/>
        <v>#VALUE!</v>
      </c>
      <c r="M111">
        <f>IF($B$9="זכר",INDEX(תמותה!$A$1:$E$121,ROUNDDOWN(E111/12,0)+1,2),INDEX(תמותה!$A$1:$E$121,ROUNDDOWN(E111/12,0)+1,3))</f>
        <v>0</v>
      </c>
      <c r="N111" t="e">
        <f>IF($B$9="זכר",INDEX('שיפור גברים'!$A$1:$GQ$121,ROUNDDOWN(E111/12,0)+1,ROUNDDOWN((E111+$B$7-$B$8)/12,0)+2),INDEX('שיפור נשים'!$A$1:$GQ$121,ROUNDDOWN(E111/12,0)+1,ROUNDDOWN((E111+$B$7-$B$8)/12,0)+2))</f>
        <v>#VALUE!</v>
      </c>
      <c r="O111" t="e">
        <f>IF($B$9="זכר",INDEX('שיפור גברים'!$A$1:$GQ$121,ROUNDDOWN(E111/12,0)+1,ROUNDDOWN((E111+$B$7-$B$8)/12,0)+1),INDEX('שיפור נשים'!$A$1:$GQ$121,ROUNDDOWN(E111/12,0)+1,ROUNDDOWN((E111+$B$7-$B$8)/12,0)+1))</f>
        <v>#VALUE!</v>
      </c>
      <c r="P111">
        <f t="shared" si="11"/>
        <v>0.75</v>
      </c>
      <c r="Q111" t="e">
        <f t="shared" si="12"/>
        <v>#VALUE!</v>
      </c>
    </row>
    <row r="112" spans="5:17" x14ac:dyDescent="0.2">
      <c r="E112">
        <f t="shared" si="13"/>
        <v>110</v>
      </c>
      <c r="F112">
        <f t="shared" si="10"/>
        <v>1.3979402289748033</v>
      </c>
      <c r="G112" t="e">
        <f t="shared" si="14"/>
        <v>#VALUE!</v>
      </c>
      <c r="H112" t="e">
        <f t="shared" si="15"/>
        <v>#VALUE!</v>
      </c>
      <c r="I112">
        <f t="shared" si="16"/>
        <v>94.17855883206056</v>
      </c>
      <c r="J112">
        <f t="shared" si="17"/>
        <v>94.17855883206056</v>
      </c>
      <c r="K112">
        <f t="shared" si="18"/>
        <v>94.17855883206056</v>
      </c>
      <c r="L112" t="e">
        <f t="shared" si="19"/>
        <v>#VALUE!</v>
      </c>
      <c r="M112">
        <f>IF($B$9="זכר",INDEX(תמותה!$A$1:$E$121,ROUNDDOWN(E112/12,0)+1,2),INDEX(תמותה!$A$1:$E$121,ROUNDDOWN(E112/12,0)+1,3))</f>
        <v>0</v>
      </c>
      <c r="N112" t="e">
        <f>IF($B$9="זכר",INDEX('שיפור גברים'!$A$1:$GQ$121,ROUNDDOWN(E112/12,0)+1,ROUNDDOWN((E112+$B$7-$B$8)/12,0)+2),INDEX('שיפור נשים'!$A$1:$GQ$121,ROUNDDOWN(E112/12,0)+1,ROUNDDOWN((E112+$B$7-$B$8)/12,0)+2))</f>
        <v>#VALUE!</v>
      </c>
      <c r="O112" t="e">
        <f>IF($B$9="זכר",INDEX('שיפור גברים'!$A$1:$GQ$121,ROUNDDOWN(E112/12,0)+1,ROUNDDOWN((E112+$B$7-$B$8)/12,0)+1),INDEX('שיפור נשים'!$A$1:$GQ$121,ROUNDDOWN(E112/12,0)+1,ROUNDDOWN((E112+$B$7-$B$8)/12,0)+1))</f>
        <v>#VALUE!</v>
      </c>
      <c r="P112">
        <f t="shared" si="11"/>
        <v>0.83333333333333337</v>
      </c>
      <c r="Q112" t="e">
        <f t="shared" si="12"/>
        <v>#VALUE!</v>
      </c>
    </row>
    <row r="113" spans="5:17" x14ac:dyDescent="0.2">
      <c r="E113">
        <f t="shared" si="13"/>
        <v>111</v>
      </c>
      <c r="F113">
        <f t="shared" si="10"/>
        <v>1.4021656092939523</v>
      </c>
      <c r="G113" t="e">
        <f t="shared" si="14"/>
        <v>#VALUE!</v>
      </c>
      <c r="H113" t="e">
        <f t="shared" si="15"/>
        <v>#VALUE!</v>
      </c>
      <c r="I113">
        <f t="shared" si="16"/>
        <v>94.89174135013954</v>
      </c>
      <c r="J113">
        <f t="shared" si="17"/>
        <v>94.89174135013954</v>
      </c>
      <c r="K113">
        <f t="shared" si="18"/>
        <v>94.89174135013954</v>
      </c>
      <c r="L113" t="e">
        <f t="shared" si="19"/>
        <v>#VALUE!</v>
      </c>
      <c r="M113">
        <f>IF($B$9="זכר",INDEX(תמותה!$A$1:$E$121,ROUNDDOWN(E113/12,0)+1,2),INDEX(תמותה!$A$1:$E$121,ROUNDDOWN(E113/12,0)+1,3))</f>
        <v>0</v>
      </c>
      <c r="N113" t="e">
        <f>IF($B$9="זכר",INDEX('שיפור גברים'!$A$1:$GQ$121,ROUNDDOWN(E113/12,0)+1,ROUNDDOWN((E113+$B$7-$B$8)/12,0)+2),INDEX('שיפור נשים'!$A$1:$GQ$121,ROUNDDOWN(E113/12,0)+1,ROUNDDOWN((E113+$B$7-$B$8)/12,0)+2))</f>
        <v>#VALUE!</v>
      </c>
      <c r="O113" t="e">
        <f>IF($B$9="זכר",INDEX('שיפור גברים'!$A$1:$GQ$121,ROUNDDOWN(E113/12,0)+1,ROUNDDOWN((E113+$B$7-$B$8)/12,0)+1),INDEX('שיפור נשים'!$A$1:$GQ$121,ROUNDDOWN(E113/12,0)+1,ROUNDDOWN((E113+$B$7-$B$8)/12,0)+1))</f>
        <v>#VALUE!</v>
      </c>
      <c r="P113">
        <f t="shared" si="11"/>
        <v>0.91666666666666663</v>
      </c>
      <c r="Q113" t="e">
        <f t="shared" si="12"/>
        <v>#VALUE!</v>
      </c>
    </row>
    <row r="114" spans="5:17" x14ac:dyDescent="0.2">
      <c r="E114">
        <f t="shared" si="13"/>
        <v>112</v>
      </c>
      <c r="F114">
        <f t="shared" si="10"/>
        <v>1.4064037611454396</v>
      </c>
      <c r="G114" t="e">
        <f t="shared" si="14"/>
        <v>#VALUE!</v>
      </c>
      <c r="H114" t="e">
        <f t="shared" si="15"/>
        <v>#VALUE!</v>
      </c>
      <c r="I114">
        <f t="shared" si="16"/>
        <v>95.602774715967257</v>
      </c>
      <c r="J114">
        <f t="shared" si="17"/>
        <v>95.602774715967257</v>
      </c>
      <c r="K114">
        <f t="shared" si="18"/>
        <v>95.602774715967257</v>
      </c>
      <c r="L114" t="e">
        <f t="shared" si="19"/>
        <v>#VALUE!</v>
      </c>
      <c r="M114">
        <f>IF($B$9="זכר",INDEX(תמותה!$A$1:$E$121,ROUNDDOWN(E114/12,0)+1,2),INDEX(תמותה!$A$1:$E$121,ROUNDDOWN(E114/12,0)+1,3))</f>
        <v>0</v>
      </c>
      <c r="N114" t="e">
        <f>IF($B$9="זכר",INDEX('שיפור גברים'!$A$1:$GQ$121,ROUNDDOWN(E114/12,0)+1,ROUNDDOWN((E114+$B$7-$B$8)/12,0)+2),INDEX('שיפור נשים'!$A$1:$GQ$121,ROUNDDOWN(E114/12,0)+1,ROUNDDOWN((E114+$B$7-$B$8)/12,0)+2))</f>
        <v>#VALUE!</v>
      </c>
      <c r="O114" t="e">
        <f>IF($B$9="זכר",INDEX('שיפור גברים'!$A$1:$GQ$121,ROUNDDOWN(E114/12,0)+1,ROUNDDOWN((E114+$B$7-$B$8)/12,0)+1),INDEX('שיפור נשים'!$A$1:$GQ$121,ROUNDDOWN(E114/12,0)+1,ROUNDDOWN((E114+$B$7-$B$8)/12,0)+1))</f>
        <v>#VALUE!</v>
      </c>
      <c r="P114">
        <f t="shared" si="11"/>
        <v>1</v>
      </c>
      <c r="Q114" t="e">
        <f t="shared" si="12"/>
        <v>#VALUE!</v>
      </c>
    </row>
    <row r="115" spans="5:17" x14ac:dyDescent="0.2">
      <c r="E115">
        <f t="shared" si="13"/>
        <v>113</v>
      </c>
      <c r="F115">
        <f t="shared" si="10"/>
        <v>1.4106547231321902</v>
      </c>
      <c r="G115" t="e">
        <f t="shared" si="14"/>
        <v>#VALUE!</v>
      </c>
      <c r="H115" t="e">
        <f t="shared" si="15"/>
        <v>#VALUE!</v>
      </c>
      <c r="I115">
        <f t="shared" si="16"/>
        <v>96.311665405943913</v>
      </c>
      <c r="J115">
        <f t="shared" si="17"/>
        <v>96.311665405943913</v>
      </c>
      <c r="K115">
        <f t="shared" si="18"/>
        <v>96.311665405943913</v>
      </c>
      <c r="L115" t="e">
        <f t="shared" si="19"/>
        <v>#VALUE!</v>
      </c>
      <c r="M115">
        <f>IF($B$9="זכר",INDEX(תמותה!$A$1:$E$121,ROUNDDOWN(E115/12,0)+1,2),INDEX(תמותה!$A$1:$E$121,ROUNDDOWN(E115/12,0)+1,3))</f>
        <v>0</v>
      </c>
      <c r="N115" t="e">
        <f>IF($B$9="זכר",INDEX('שיפור גברים'!$A$1:$GQ$121,ROUNDDOWN(E115/12,0)+1,ROUNDDOWN((E115+$B$7-$B$8)/12,0)+2),INDEX('שיפור נשים'!$A$1:$GQ$121,ROUNDDOWN(E115/12,0)+1,ROUNDDOWN((E115+$B$7-$B$8)/12,0)+2))</f>
        <v>#VALUE!</v>
      </c>
      <c r="O115" t="e">
        <f>IF($B$9="זכר",INDEX('שיפור גברים'!$A$1:$GQ$121,ROUNDDOWN(E115/12,0)+1,ROUNDDOWN((E115+$B$7-$B$8)/12,0)+1),INDEX('שיפור נשים'!$A$1:$GQ$121,ROUNDDOWN(E115/12,0)+1,ROUNDDOWN((E115+$B$7-$B$8)/12,0)+1))</f>
        <v>#VALUE!</v>
      </c>
      <c r="P115">
        <f t="shared" si="11"/>
        <v>8.3333333333333329E-2</v>
      </c>
      <c r="Q115" t="e">
        <f t="shared" si="12"/>
        <v>#VALUE!</v>
      </c>
    </row>
    <row r="116" spans="5:17" x14ac:dyDescent="0.2">
      <c r="E116">
        <f t="shared" si="13"/>
        <v>114</v>
      </c>
      <c r="F116">
        <f t="shared" si="10"/>
        <v>1.4149185339738086</v>
      </c>
      <c r="G116" t="e">
        <f t="shared" si="14"/>
        <v>#VALUE!</v>
      </c>
      <c r="H116" t="e">
        <f t="shared" si="15"/>
        <v>#VALUE!</v>
      </c>
      <c r="I116">
        <f t="shared" si="16"/>
        <v>97.018419876953274</v>
      </c>
      <c r="J116">
        <f t="shared" si="17"/>
        <v>97.018419876953274</v>
      </c>
      <c r="K116">
        <f t="shared" si="18"/>
        <v>97.018419876953274</v>
      </c>
      <c r="L116" t="e">
        <f t="shared" si="19"/>
        <v>#VALUE!</v>
      </c>
      <c r="M116">
        <f>IF($B$9="זכר",INDEX(תמותה!$A$1:$E$121,ROUNDDOWN(E116/12,0)+1,2),INDEX(תמותה!$A$1:$E$121,ROUNDDOWN(E116/12,0)+1,3))</f>
        <v>0</v>
      </c>
      <c r="N116" t="e">
        <f>IF($B$9="זכר",INDEX('שיפור גברים'!$A$1:$GQ$121,ROUNDDOWN(E116/12,0)+1,ROUNDDOWN((E116+$B$7-$B$8)/12,0)+2),INDEX('שיפור נשים'!$A$1:$GQ$121,ROUNDDOWN(E116/12,0)+1,ROUNDDOWN((E116+$B$7-$B$8)/12,0)+2))</f>
        <v>#VALUE!</v>
      </c>
      <c r="O116" t="e">
        <f>IF($B$9="זכר",INDEX('שיפור גברים'!$A$1:$GQ$121,ROUNDDOWN(E116/12,0)+1,ROUNDDOWN((E116+$B$7-$B$8)/12,0)+1),INDEX('שיפור נשים'!$A$1:$GQ$121,ROUNDDOWN(E116/12,0)+1,ROUNDDOWN((E116+$B$7-$B$8)/12,0)+1))</f>
        <v>#VALUE!</v>
      </c>
      <c r="P116">
        <f t="shared" si="11"/>
        <v>0.16666666666666666</v>
      </c>
      <c r="Q116" t="e">
        <f t="shared" si="12"/>
        <v>#VALUE!</v>
      </c>
    </row>
    <row r="117" spans="5:17" x14ac:dyDescent="0.2">
      <c r="E117">
        <f t="shared" si="13"/>
        <v>115</v>
      </c>
      <c r="F117">
        <f t="shared" si="10"/>
        <v>1.4191952325069328</v>
      </c>
      <c r="G117" t="e">
        <f t="shared" si="14"/>
        <v>#VALUE!</v>
      </c>
      <c r="H117" t="e">
        <f t="shared" si="15"/>
        <v>#VALUE!</v>
      </c>
      <c r="I117">
        <f t="shared" si="16"/>
        <v>97.723044566421507</v>
      </c>
      <c r="J117">
        <f t="shared" si="17"/>
        <v>97.723044566421507</v>
      </c>
      <c r="K117">
        <f t="shared" si="18"/>
        <v>97.723044566421507</v>
      </c>
      <c r="L117" t="e">
        <f t="shared" si="19"/>
        <v>#VALUE!</v>
      </c>
      <c r="M117">
        <f>IF($B$9="זכר",INDEX(תמותה!$A$1:$E$121,ROUNDDOWN(E117/12,0)+1,2),INDEX(תמותה!$A$1:$E$121,ROUNDDOWN(E117/12,0)+1,3))</f>
        <v>0</v>
      </c>
      <c r="N117" t="e">
        <f>IF($B$9="זכר",INDEX('שיפור גברים'!$A$1:$GQ$121,ROUNDDOWN(E117/12,0)+1,ROUNDDOWN((E117+$B$7-$B$8)/12,0)+2),INDEX('שיפור נשים'!$A$1:$GQ$121,ROUNDDOWN(E117/12,0)+1,ROUNDDOWN((E117+$B$7-$B$8)/12,0)+2))</f>
        <v>#VALUE!</v>
      </c>
      <c r="O117" t="e">
        <f>IF($B$9="זכר",INDEX('שיפור גברים'!$A$1:$GQ$121,ROUNDDOWN(E117/12,0)+1,ROUNDDOWN((E117+$B$7-$B$8)/12,0)+1),INDEX('שיפור נשים'!$A$1:$GQ$121,ROUNDDOWN(E117/12,0)+1,ROUNDDOWN((E117+$B$7-$B$8)/12,0)+1))</f>
        <v>#VALUE!</v>
      </c>
      <c r="P117">
        <f t="shared" si="11"/>
        <v>0.25</v>
      </c>
      <c r="Q117" t="e">
        <f t="shared" si="12"/>
        <v>#VALUE!</v>
      </c>
    </row>
    <row r="118" spans="5:17" x14ac:dyDescent="0.2">
      <c r="E118">
        <f t="shared" si="13"/>
        <v>116</v>
      </c>
      <c r="F118">
        <f t="shared" si="10"/>
        <v>1.4234848576855879</v>
      </c>
      <c r="G118" t="e">
        <f t="shared" si="14"/>
        <v>#VALUE!</v>
      </c>
      <c r="H118" t="e">
        <f t="shared" si="15"/>
        <v>#VALUE!</v>
      </c>
      <c r="I118">
        <f t="shared" si="16"/>
        <v>98.425545892375808</v>
      </c>
      <c r="J118">
        <f t="shared" si="17"/>
        <v>98.425545892375808</v>
      </c>
      <c r="K118">
        <f t="shared" si="18"/>
        <v>98.425545892375808</v>
      </c>
      <c r="L118" t="e">
        <f t="shared" si="19"/>
        <v>#VALUE!</v>
      </c>
      <c r="M118">
        <f>IF($B$9="זכר",INDEX(תמותה!$A$1:$E$121,ROUNDDOWN(E118/12,0)+1,2),INDEX(תמותה!$A$1:$E$121,ROUNDDOWN(E118/12,0)+1,3))</f>
        <v>0</v>
      </c>
      <c r="N118" t="e">
        <f>IF($B$9="זכר",INDEX('שיפור גברים'!$A$1:$GQ$121,ROUNDDOWN(E118/12,0)+1,ROUNDDOWN((E118+$B$7-$B$8)/12,0)+2),INDEX('שיפור נשים'!$A$1:$GQ$121,ROUNDDOWN(E118/12,0)+1,ROUNDDOWN((E118+$B$7-$B$8)/12,0)+2))</f>
        <v>#VALUE!</v>
      </c>
      <c r="O118" t="e">
        <f>IF($B$9="זכר",INDEX('שיפור גברים'!$A$1:$GQ$121,ROUNDDOWN(E118/12,0)+1,ROUNDDOWN((E118+$B$7-$B$8)/12,0)+1),INDEX('שיפור נשים'!$A$1:$GQ$121,ROUNDDOWN(E118/12,0)+1,ROUNDDOWN((E118+$B$7-$B$8)/12,0)+1))</f>
        <v>#VALUE!</v>
      </c>
      <c r="P118">
        <f t="shared" si="11"/>
        <v>0.33333333333333331</v>
      </c>
      <c r="Q118" t="e">
        <f t="shared" si="12"/>
        <v>#VALUE!</v>
      </c>
    </row>
    <row r="119" spans="5:17" x14ac:dyDescent="0.2">
      <c r="E119">
        <f t="shared" si="13"/>
        <v>117</v>
      </c>
      <c r="F119">
        <f t="shared" si="10"/>
        <v>1.4277874485815392</v>
      </c>
      <c r="G119" t="e">
        <f t="shared" si="14"/>
        <v>#VALUE!</v>
      </c>
      <c r="H119" t="e">
        <f t="shared" si="15"/>
        <v>#VALUE!</v>
      </c>
      <c r="I119">
        <f t="shared" si="16"/>
        <v>99.125930253502858</v>
      </c>
      <c r="J119">
        <f t="shared" si="17"/>
        <v>99.125930253502858</v>
      </c>
      <c r="K119">
        <f t="shared" si="18"/>
        <v>99.125930253502858</v>
      </c>
      <c r="L119" t="e">
        <f t="shared" si="19"/>
        <v>#VALUE!</v>
      </c>
      <c r="M119">
        <f>IF($B$9="זכר",INDEX(תמותה!$A$1:$E$121,ROUNDDOWN(E119/12,0)+1,2),INDEX(תמותה!$A$1:$E$121,ROUNDDOWN(E119/12,0)+1,3))</f>
        <v>0</v>
      </c>
      <c r="N119" t="e">
        <f>IF($B$9="זכר",INDEX('שיפור גברים'!$A$1:$GQ$121,ROUNDDOWN(E119/12,0)+1,ROUNDDOWN((E119+$B$7-$B$8)/12,0)+2),INDEX('שיפור נשים'!$A$1:$GQ$121,ROUNDDOWN(E119/12,0)+1,ROUNDDOWN((E119+$B$7-$B$8)/12,0)+2))</f>
        <v>#VALUE!</v>
      </c>
      <c r="O119" t="e">
        <f>IF($B$9="זכר",INDEX('שיפור גברים'!$A$1:$GQ$121,ROUNDDOWN(E119/12,0)+1,ROUNDDOWN((E119+$B$7-$B$8)/12,0)+1),INDEX('שיפור נשים'!$A$1:$GQ$121,ROUNDDOWN(E119/12,0)+1,ROUNDDOWN((E119+$B$7-$B$8)/12,0)+1))</f>
        <v>#VALUE!</v>
      </c>
      <c r="P119">
        <f t="shared" si="11"/>
        <v>0.41666666666666669</v>
      </c>
      <c r="Q119" t="e">
        <f t="shared" si="12"/>
        <v>#VALUE!</v>
      </c>
    </row>
    <row r="120" spans="5:17" x14ac:dyDescent="0.2">
      <c r="E120">
        <f t="shared" si="13"/>
        <v>118</v>
      </c>
      <c r="F120">
        <f t="shared" si="10"/>
        <v>1.4321030443846507</v>
      </c>
      <c r="G120" t="e">
        <f t="shared" si="14"/>
        <v>#VALUE!</v>
      </c>
      <c r="H120" t="e">
        <f t="shared" si="15"/>
        <v>#VALUE!</v>
      </c>
      <c r="I120">
        <f t="shared" si="16"/>
        <v>99.824204029207095</v>
      </c>
      <c r="J120">
        <f t="shared" si="17"/>
        <v>99.824204029207095</v>
      </c>
      <c r="K120">
        <f t="shared" si="18"/>
        <v>99.824204029207095</v>
      </c>
      <c r="L120" t="e">
        <f t="shared" si="19"/>
        <v>#VALUE!</v>
      </c>
      <c r="M120">
        <f>IF($B$9="זכר",INDEX(תמותה!$A$1:$E$121,ROUNDDOWN(E120/12,0)+1,2),INDEX(תמותה!$A$1:$E$121,ROUNDDOWN(E120/12,0)+1,3))</f>
        <v>0</v>
      </c>
      <c r="N120" t="e">
        <f>IF($B$9="זכר",INDEX('שיפור גברים'!$A$1:$GQ$121,ROUNDDOWN(E120/12,0)+1,ROUNDDOWN((E120+$B$7-$B$8)/12,0)+2),INDEX('שיפור נשים'!$A$1:$GQ$121,ROUNDDOWN(E120/12,0)+1,ROUNDDOWN((E120+$B$7-$B$8)/12,0)+2))</f>
        <v>#VALUE!</v>
      </c>
      <c r="O120" t="e">
        <f>IF($B$9="זכר",INDEX('שיפור גברים'!$A$1:$GQ$121,ROUNDDOWN(E120/12,0)+1,ROUNDDOWN((E120+$B$7-$B$8)/12,0)+1),INDEX('שיפור נשים'!$A$1:$GQ$121,ROUNDDOWN(E120/12,0)+1,ROUNDDOWN((E120+$B$7-$B$8)/12,0)+1))</f>
        <v>#VALUE!</v>
      </c>
      <c r="P120">
        <f t="shared" si="11"/>
        <v>0.5</v>
      </c>
      <c r="Q120" t="e">
        <f t="shared" si="12"/>
        <v>#VALUE!</v>
      </c>
    </row>
    <row r="121" spans="5:17" x14ac:dyDescent="0.2">
      <c r="E121">
        <f t="shared" si="13"/>
        <v>119</v>
      </c>
      <c r="F121">
        <f t="shared" si="10"/>
        <v>1.4364316844032401</v>
      </c>
      <c r="G121" t="e">
        <f t="shared" si="14"/>
        <v>#VALUE!</v>
      </c>
      <c r="H121" t="e">
        <f t="shared" si="15"/>
        <v>#VALUE!</v>
      </c>
      <c r="I121">
        <f t="shared" si="16"/>
        <v>100.52037357966883</v>
      </c>
      <c r="J121">
        <f t="shared" si="17"/>
        <v>100.52037357966883</v>
      </c>
      <c r="K121">
        <f t="shared" si="18"/>
        <v>100.52037357966883</v>
      </c>
      <c r="L121" t="e">
        <f t="shared" si="19"/>
        <v>#VALUE!</v>
      </c>
      <c r="M121">
        <f>IF($B$9="זכר",INDEX(תמותה!$A$1:$E$121,ROUNDDOWN(E121/12,0)+1,2),INDEX(תמותה!$A$1:$E$121,ROUNDDOWN(E121/12,0)+1,3))</f>
        <v>0</v>
      </c>
      <c r="N121" t="e">
        <f>IF($B$9="זכר",INDEX('שיפור גברים'!$A$1:$GQ$121,ROUNDDOWN(E121/12,0)+1,ROUNDDOWN((E121+$B$7-$B$8)/12,0)+2),INDEX('שיפור נשים'!$A$1:$GQ$121,ROUNDDOWN(E121/12,0)+1,ROUNDDOWN((E121+$B$7-$B$8)/12,0)+2))</f>
        <v>#VALUE!</v>
      </c>
      <c r="O121" t="e">
        <f>IF($B$9="זכר",INDEX('שיפור גברים'!$A$1:$GQ$121,ROUNDDOWN(E121/12,0)+1,ROUNDDOWN((E121+$B$7-$B$8)/12,0)+1),INDEX('שיפור נשים'!$A$1:$GQ$121,ROUNDDOWN(E121/12,0)+1,ROUNDDOWN((E121+$B$7-$B$8)/12,0)+1))</f>
        <v>#VALUE!</v>
      </c>
      <c r="P121">
        <f t="shared" si="11"/>
        <v>0.58333333333333337</v>
      </c>
      <c r="Q121" t="e">
        <f t="shared" si="12"/>
        <v>#VALUE!</v>
      </c>
    </row>
    <row r="122" spans="5:17" x14ac:dyDescent="0.2">
      <c r="E122">
        <f t="shared" si="13"/>
        <v>120</v>
      </c>
      <c r="F122">
        <f t="shared" si="10"/>
        <v>1.4407734080644374</v>
      </c>
      <c r="G122" t="e">
        <f t="shared" si="14"/>
        <v>#VALUE!</v>
      </c>
      <c r="H122" t="e">
        <f t="shared" si="15"/>
        <v>#VALUE!</v>
      </c>
      <c r="I122" t="e">
        <f t="shared" si="16"/>
        <v>#VALUE!</v>
      </c>
      <c r="J122">
        <f t="shared" si="17"/>
        <v>101.21444524590218</v>
      </c>
      <c r="K122">
        <f t="shared" si="18"/>
        <v>101.21444524590218</v>
      </c>
      <c r="L122" t="e">
        <f t="shared" si="19"/>
        <v>#VALUE!</v>
      </c>
      <c r="M122">
        <f>IF($B$9="זכר",INDEX(תמותה!$A$1:$E$121,ROUNDDOWN(E122/12,0)+1,2),INDEX(תמותה!$A$1:$E$121,ROUNDDOWN(E122/12,0)+1,3))</f>
        <v>0</v>
      </c>
      <c r="N122" t="e">
        <f>IF($B$9="זכר",INDEX('שיפור גברים'!$A$1:$GQ$121,ROUNDDOWN(E122/12,0)+1,ROUNDDOWN((E122+$B$7-$B$8)/12,0)+2),INDEX('שיפור נשים'!$A$1:$GQ$121,ROUNDDOWN(E122/12,0)+1,ROUNDDOWN((E122+$B$7-$B$8)/12,0)+2))</f>
        <v>#VALUE!</v>
      </c>
      <c r="O122" t="e">
        <f>IF($B$9="זכר",INDEX('שיפור גברים'!$A$1:$GQ$121,ROUNDDOWN(E122/12,0)+1,ROUNDDOWN((E122+$B$7-$B$8)/12,0)+1),INDEX('שיפור נשים'!$A$1:$GQ$121,ROUNDDOWN(E122/12,0)+1,ROUNDDOWN((E122+$B$7-$B$8)/12,0)+1))</f>
        <v>#VALUE!</v>
      </c>
      <c r="P122">
        <f t="shared" si="11"/>
        <v>0.66666666666666663</v>
      </c>
      <c r="Q122" t="e">
        <f t="shared" si="12"/>
        <v>#VALUE!</v>
      </c>
    </row>
    <row r="123" spans="5:17" x14ac:dyDescent="0.2">
      <c r="E123">
        <f t="shared" si="13"/>
        <v>121</v>
      </c>
      <c r="F123">
        <f t="shared" si="10"/>
        <v>1.4451282549145441</v>
      </c>
      <c r="G123" t="e">
        <f t="shared" si="14"/>
        <v>#VALUE!</v>
      </c>
      <c r="H123" t="e">
        <f t="shared" si="15"/>
        <v>#VALUE!</v>
      </c>
      <c r="I123" t="e">
        <f t="shared" si="16"/>
        <v>#VALUE!</v>
      </c>
      <c r="J123">
        <f t="shared" si="17"/>
        <v>101.90642534981285</v>
      </c>
      <c r="K123">
        <f t="shared" si="18"/>
        <v>101.90642534981285</v>
      </c>
      <c r="L123" t="e">
        <f t="shared" si="19"/>
        <v>#VALUE!</v>
      </c>
      <c r="M123">
        <f>IF($B$9="זכר",INDEX(תמותה!$A$1:$E$121,ROUNDDOWN(E123/12,0)+1,2),INDEX(תמותה!$A$1:$E$121,ROUNDDOWN(E123/12,0)+1,3))</f>
        <v>0</v>
      </c>
      <c r="N123" t="e">
        <f>IF($B$9="זכר",INDEX('שיפור גברים'!$A$1:$GQ$121,ROUNDDOWN(E123/12,0)+1,ROUNDDOWN((E123+$B$7-$B$8)/12,0)+2),INDEX('שיפור נשים'!$A$1:$GQ$121,ROUNDDOWN(E123/12,0)+1,ROUNDDOWN((E123+$B$7-$B$8)/12,0)+2))</f>
        <v>#VALUE!</v>
      </c>
      <c r="O123" t="e">
        <f>IF($B$9="זכר",INDEX('שיפור גברים'!$A$1:$GQ$121,ROUNDDOWN(E123/12,0)+1,ROUNDDOWN((E123+$B$7-$B$8)/12,0)+1),INDEX('שיפור נשים'!$A$1:$GQ$121,ROUNDDOWN(E123/12,0)+1,ROUNDDOWN((E123+$B$7-$B$8)/12,0)+1))</f>
        <v>#VALUE!</v>
      </c>
      <c r="P123">
        <f t="shared" si="11"/>
        <v>0.75</v>
      </c>
      <c r="Q123" t="e">
        <f t="shared" si="12"/>
        <v>#VALUE!</v>
      </c>
    </row>
    <row r="124" spans="5:17" x14ac:dyDescent="0.2">
      <c r="E124">
        <f t="shared" si="13"/>
        <v>122</v>
      </c>
      <c r="F124">
        <f t="shared" si="10"/>
        <v>1.4494962646193941</v>
      </c>
      <c r="G124" t="e">
        <f t="shared" si="14"/>
        <v>#VALUE!</v>
      </c>
      <c r="H124" t="e">
        <f t="shared" si="15"/>
        <v>#VALUE!</v>
      </c>
      <c r="I124" t="e">
        <f t="shared" si="16"/>
        <v>#VALUE!</v>
      </c>
      <c r="J124">
        <f t="shared" si="17"/>
        <v>102.59632019425564</v>
      </c>
      <c r="K124">
        <f t="shared" si="18"/>
        <v>102.59632019425564</v>
      </c>
      <c r="L124" t="e">
        <f t="shared" si="19"/>
        <v>#VALUE!</v>
      </c>
      <c r="M124">
        <f>IF($B$9="זכר",INDEX(תמותה!$A$1:$E$121,ROUNDDOWN(E124/12,0)+1,2),INDEX(תמותה!$A$1:$E$121,ROUNDDOWN(E124/12,0)+1,3))</f>
        <v>0</v>
      </c>
      <c r="N124" t="e">
        <f>IF($B$9="זכר",INDEX('שיפור גברים'!$A$1:$GQ$121,ROUNDDOWN(E124/12,0)+1,ROUNDDOWN((E124+$B$7-$B$8)/12,0)+2),INDEX('שיפור נשים'!$A$1:$GQ$121,ROUNDDOWN(E124/12,0)+1,ROUNDDOWN((E124+$B$7-$B$8)/12,0)+2))</f>
        <v>#VALUE!</v>
      </c>
      <c r="O124" t="e">
        <f>IF($B$9="זכר",INDEX('שיפור גברים'!$A$1:$GQ$121,ROUNDDOWN(E124/12,0)+1,ROUNDDOWN((E124+$B$7-$B$8)/12,0)+1),INDEX('שיפור נשים'!$A$1:$GQ$121,ROUNDDOWN(E124/12,0)+1,ROUNDDOWN((E124+$B$7-$B$8)/12,0)+1))</f>
        <v>#VALUE!</v>
      </c>
      <c r="P124">
        <f t="shared" si="11"/>
        <v>0.83333333333333337</v>
      </c>
      <c r="Q124" t="e">
        <f t="shared" si="12"/>
        <v>#VALUE!</v>
      </c>
    </row>
    <row r="125" spans="5:17" x14ac:dyDescent="0.2">
      <c r="E125">
        <f t="shared" si="13"/>
        <v>123</v>
      </c>
      <c r="F125">
        <f t="shared" si="10"/>
        <v>1.4538774769647134</v>
      </c>
      <c r="G125" t="e">
        <f t="shared" si="14"/>
        <v>#VALUE!</v>
      </c>
      <c r="H125" t="e">
        <f t="shared" si="15"/>
        <v>#VALUE!</v>
      </c>
      <c r="I125" t="e">
        <f t="shared" si="16"/>
        <v>#VALUE!</v>
      </c>
      <c r="J125">
        <f t="shared" si="17"/>
        <v>103.28413606309194</v>
      </c>
      <c r="K125">
        <f t="shared" si="18"/>
        <v>103.28413606309194</v>
      </c>
      <c r="L125" t="e">
        <f t="shared" si="19"/>
        <v>#VALUE!</v>
      </c>
      <c r="M125">
        <f>IF($B$9="זכר",INDEX(תמותה!$A$1:$E$121,ROUNDDOWN(E125/12,0)+1,2),INDEX(תמותה!$A$1:$E$121,ROUNDDOWN(E125/12,0)+1,3))</f>
        <v>0</v>
      </c>
      <c r="N125" t="e">
        <f>IF($B$9="זכר",INDEX('שיפור גברים'!$A$1:$GQ$121,ROUNDDOWN(E125/12,0)+1,ROUNDDOWN((E125+$B$7-$B$8)/12,0)+2),INDEX('שיפור נשים'!$A$1:$GQ$121,ROUNDDOWN(E125/12,0)+1,ROUNDDOWN((E125+$B$7-$B$8)/12,0)+2))</f>
        <v>#VALUE!</v>
      </c>
      <c r="O125" t="e">
        <f>IF($B$9="זכר",INDEX('שיפור גברים'!$A$1:$GQ$121,ROUNDDOWN(E125/12,0)+1,ROUNDDOWN((E125+$B$7-$B$8)/12,0)+1),INDEX('שיפור נשים'!$A$1:$GQ$121,ROUNDDOWN(E125/12,0)+1,ROUNDDOWN((E125+$B$7-$B$8)/12,0)+1))</f>
        <v>#VALUE!</v>
      </c>
      <c r="P125">
        <f t="shared" si="11"/>
        <v>0.91666666666666663</v>
      </c>
      <c r="Q125" t="e">
        <f t="shared" si="12"/>
        <v>#VALUE!</v>
      </c>
    </row>
    <row r="126" spans="5:17" x14ac:dyDescent="0.2">
      <c r="E126">
        <f t="shared" si="13"/>
        <v>124</v>
      </c>
      <c r="F126">
        <f t="shared" si="10"/>
        <v>1.4582719318564834</v>
      </c>
      <c r="G126" t="e">
        <f t="shared" si="14"/>
        <v>#VALUE!</v>
      </c>
      <c r="H126" t="e">
        <f t="shared" si="15"/>
        <v>#VALUE!</v>
      </c>
      <c r="I126" t="e">
        <f t="shared" si="16"/>
        <v>#VALUE!</v>
      </c>
      <c r="J126">
        <f t="shared" si="17"/>
        <v>103.9698792212469</v>
      </c>
      <c r="K126">
        <f t="shared" si="18"/>
        <v>103.9698792212469</v>
      </c>
      <c r="L126" t="e">
        <f t="shared" si="19"/>
        <v>#VALUE!</v>
      </c>
      <c r="M126">
        <f>IF($B$9="זכר",INDEX(תמותה!$A$1:$E$121,ROUNDDOWN(E126/12,0)+1,2),INDEX(תמותה!$A$1:$E$121,ROUNDDOWN(E126/12,0)+1,3))</f>
        <v>0</v>
      </c>
      <c r="N126" t="e">
        <f>IF($B$9="זכר",INDEX('שיפור גברים'!$A$1:$GQ$121,ROUNDDOWN(E126/12,0)+1,ROUNDDOWN((E126+$B$7-$B$8)/12,0)+2),INDEX('שיפור נשים'!$A$1:$GQ$121,ROUNDDOWN(E126/12,0)+1,ROUNDDOWN((E126+$B$7-$B$8)/12,0)+2))</f>
        <v>#VALUE!</v>
      </c>
      <c r="O126" t="e">
        <f>IF($B$9="זכר",INDEX('שיפור גברים'!$A$1:$GQ$121,ROUNDDOWN(E126/12,0)+1,ROUNDDOWN((E126+$B$7-$B$8)/12,0)+1),INDEX('שיפור נשים'!$A$1:$GQ$121,ROUNDDOWN(E126/12,0)+1,ROUNDDOWN((E126+$B$7-$B$8)/12,0)+1))</f>
        <v>#VALUE!</v>
      </c>
      <c r="P126">
        <f t="shared" si="11"/>
        <v>1</v>
      </c>
      <c r="Q126" t="e">
        <f t="shared" si="12"/>
        <v>#VALUE!</v>
      </c>
    </row>
    <row r="127" spans="5:17" x14ac:dyDescent="0.2">
      <c r="E127">
        <f t="shared" si="13"/>
        <v>125</v>
      </c>
      <c r="F127">
        <f t="shared" si="10"/>
        <v>1.4626796693213053</v>
      </c>
      <c r="G127" t="e">
        <f t="shared" si="14"/>
        <v>#VALUE!</v>
      </c>
      <c r="H127" t="e">
        <f t="shared" si="15"/>
        <v>#VALUE!</v>
      </c>
      <c r="I127" t="e">
        <f t="shared" si="16"/>
        <v>#VALUE!</v>
      </c>
      <c r="J127">
        <f t="shared" si="17"/>
        <v>104.65355591476654</v>
      </c>
      <c r="K127">
        <f t="shared" si="18"/>
        <v>104.65355591476654</v>
      </c>
      <c r="L127" t="e">
        <f t="shared" si="19"/>
        <v>#VALUE!</v>
      </c>
      <c r="M127">
        <f>IF($B$9="זכר",INDEX(תמותה!$A$1:$E$121,ROUNDDOWN(E127/12,0)+1,2),INDEX(תמותה!$A$1:$E$121,ROUNDDOWN(E127/12,0)+1,3))</f>
        <v>0</v>
      </c>
      <c r="N127" t="e">
        <f>IF($B$9="זכר",INDEX('שיפור גברים'!$A$1:$GQ$121,ROUNDDOWN(E127/12,0)+1,ROUNDDOWN((E127+$B$7-$B$8)/12,0)+2),INDEX('שיפור נשים'!$A$1:$GQ$121,ROUNDDOWN(E127/12,0)+1,ROUNDDOWN((E127+$B$7-$B$8)/12,0)+2))</f>
        <v>#VALUE!</v>
      </c>
      <c r="O127" t="e">
        <f>IF($B$9="זכר",INDEX('שיפור גברים'!$A$1:$GQ$121,ROUNDDOWN(E127/12,0)+1,ROUNDDOWN((E127+$B$7-$B$8)/12,0)+1),INDEX('שיפור נשים'!$A$1:$GQ$121,ROUNDDOWN(E127/12,0)+1,ROUNDDOWN((E127+$B$7-$B$8)/12,0)+1))</f>
        <v>#VALUE!</v>
      </c>
      <c r="P127">
        <f t="shared" si="11"/>
        <v>8.3333333333333329E-2</v>
      </c>
      <c r="Q127" t="e">
        <f t="shared" si="12"/>
        <v>#VALUE!</v>
      </c>
    </row>
    <row r="128" spans="5:17" x14ac:dyDescent="0.2">
      <c r="E128">
        <f t="shared" si="13"/>
        <v>126</v>
      </c>
      <c r="F128">
        <f t="shared" si="10"/>
        <v>1.4671007295067626</v>
      </c>
      <c r="G128" t="e">
        <f t="shared" si="14"/>
        <v>#VALUE!</v>
      </c>
      <c r="H128" t="e">
        <f t="shared" si="15"/>
        <v>#VALUE!</v>
      </c>
      <c r="I128" t="e">
        <f t="shared" si="16"/>
        <v>#VALUE!</v>
      </c>
      <c r="J128">
        <f t="shared" si="17"/>
        <v>105.33517237087463</v>
      </c>
      <c r="K128">
        <f t="shared" si="18"/>
        <v>105.33517237087463</v>
      </c>
      <c r="L128" t="e">
        <f t="shared" si="19"/>
        <v>#VALUE!</v>
      </c>
      <c r="M128">
        <f>IF($B$9="זכר",INDEX(תמותה!$A$1:$E$121,ROUNDDOWN(E128/12,0)+1,2),INDEX(תמותה!$A$1:$E$121,ROUNDDOWN(E128/12,0)+1,3))</f>
        <v>0</v>
      </c>
      <c r="N128" t="e">
        <f>IF($B$9="זכר",INDEX('שיפור גברים'!$A$1:$GQ$121,ROUNDDOWN(E128/12,0)+1,ROUNDDOWN((E128+$B$7-$B$8)/12,0)+2),INDEX('שיפור נשים'!$A$1:$GQ$121,ROUNDDOWN(E128/12,0)+1,ROUNDDOWN((E128+$B$7-$B$8)/12,0)+2))</f>
        <v>#VALUE!</v>
      </c>
      <c r="O128" t="e">
        <f>IF($B$9="זכר",INDEX('שיפור גברים'!$A$1:$GQ$121,ROUNDDOWN(E128/12,0)+1,ROUNDDOWN((E128+$B$7-$B$8)/12,0)+1),INDEX('שיפור נשים'!$A$1:$GQ$121,ROUNDDOWN(E128/12,0)+1,ROUNDDOWN((E128+$B$7-$B$8)/12,0)+1))</f>
        <v>#VALUE!</v>
      </c>
      <c r="P128">
        <f t="shared" si="11"/>
        <v>0.16666666666666666</v>
      </c>
      <c r="Q128" t="e">
        <f t="shared" si="12"/>
        <v>#VALUE!</v>
      </c>
    </row>
    <row r="129" spans="5:17" x14ac:dyDescent="0.2">
      <c r="E129">
        <f t="shared" si="13"/>
        <v>127</v>
      </c>
      <c r="F129">
        <f t="shared" si="10"/>
        <v>1.4715351526817886</v>
      </c>
      <c r="G129" t="e">
        <f t="shared" si="14"/>
        <v>#VALUE!</v>
      </c>
      <c r="H129" t="e">
        <f t="shared" si="15"/>
        <v>#VALUE!</v>
      </c>
      <c r="I129" t="e">
        <f t="shared" si="16"/>
        <v>#VALUE!</v>
      </c>
      <c r="J129">
        <f t="shared" si="17"/>
        <v>106.01473479802939</v>
      </c>
      <c r="K129">
        <f t="shared" si="18"/>
        <v>106.01473479802939</v>
      </c>
      <c r="L129" t="e">
        <f t="shared" si="19"/>
        <v>#VALUE!</v>
      </c>
      <c r="M129">
        <f>IF($B$9="זכר",INDEX(תמותה!$A$1:$E$121,ROUNDDOWN(E129/12,0)+1,2),INDEX(תמותה!$A$1:$E$121,ROUNDDOWN(E129/12,0)+1,3))</f>
        <v>0</v>
      </c>
      <c r="N129" t="e">
        <f>IF($B$9="זכר",INDEX('שיפור גברים'!$A$1:$GQ$121,ROUNDDOWN(E129/12,0)+1,ROUNDDOWN((E129+$B$7-$B$8)/12,0)+2),INDEX('שיפור נשים'!$A$1:$GQ$121,ROUNDDOWN(E129/12,0)+1,ROUNDDOWN((E129+$B$7-$B$8)/12,0)+2))</f>
        <v>#VALUE!</v>
      </c>
      <c r="O129" t="e">
        <f>IF($B$9="זכר",INDEX('שיפור גברים'!$A$1:$GQ$121,ROUNDDOWN(E129/12,0)+1,ROUNDDOWN((E129+$B$7-$B$8)/12,0)+1),INDEX('שיפור נשים'!$A$1:$GQ$121,ROUNDDOWN(E129/12,0)+1,ROUNDDOWN((E129+$B$7-$B$8)/12,0)+1))</f>
        <v>#VALUE!</v>
      </c>
      <c r="P129">
        <f t="shared" si="11"/>
        <v>0.25</v>
      </c>
      <c r="Q129" t="e">
        <f t="shared" si="12"/>
        <v>#VALUE!</v>
      </c>
    </row>
    <row r="130" spans="5:17" x14ac:dyDescent="0.2">
      <c r="E130">
        <f t="shared" si="13"/>
        <v>128</v>
      </c>
      <c r="F130">
        <f t="shared" si="10"/>
        <v>1.4759829792370323</v>
      </c>
      <c r="G130" t="e">
        <f t="shared" si="14"/>
        <v>#VALUE!</v>
      </c>
      <c r="H130" t="e">
        <f t="shared" si="15"/>
        <v>#VALUE!</v>
      </c>
      <c r="I130" t="e">
        <f t="shared" si="16"/>
        <v>#VALUE!</v>
      </c>
      <c r="J130">
        <f t="shared" si="17"/>
        <v>106.69224938598008</v>
      </c>
      <c r="K130">
        <f t="shared" si="18"/>
        <v>106.69224938598008</v>
      </c>
      <c r="L130" t="e">
        <f t="shared" si="19"/>
        <v>#VALUE!</v>
      </c>
      <c r="M130">
        <f>IF($B$9="זכר",INDEX(תמותה!$A$1:$E$121,ROUNDDOWN(E130/12,0)+1,2),INDEX(תמותה!$A$1:$E$121,ROUNDDOWN(E130/12,0)+1,3))</f>
        <v>0</v>
      </c>
      <c r="N130" t="e">
        <f>IF($B$9="זכר",INDEX('שיפור גברים'!$A$1:$GQ$121,ROUNDDOWN(E130/12,0)+1,ROUNDDOWN((E130+$B$7-$B$8)/12,0)+2),INDEX('שיפור נשים'!$A$1:$GQ$121,ROUNDDOWN(E130/12,0)+1,ROUNDDOWN((E130+$B$7-$B$8)/12,0)+2))</f>
        <v>#VALUE!</v>
      </c>
      <c r="O130" t="e">
        <f>IF($B$9="זכר",INDEX('שיפור גברים'!$A$1:$GQ$121,ROUNDDOWN(E130/12,0)+1,ROUNDDOWN((E130+$B$7-$B$8)/12,0)+1),INDEX('שיפור נשים'!$A$1:$GQ$121,ROUNDDOWN(E130/12,0)+1,ROUNDDOWN((E130+$B$7-$B$8)/12,0)+1))</f>
        <v>#VALUE!</v>
      </c>
      <c r="P130">
        <f t="shared" si="11"/>
        <v>0.33333333333333331</v>
      </c>
      <c r="Q130" t="e">
        <f t="shared" si="12"/>
        <v>#VALUE!</v>
      </c>
    </row>
    <row r="131" spans="5:17" x14ac:dyDescent="0.2">
      <c r="E131">
        <f t="shared" si="13"/>
        <v>129</v>
      </c>
      <c r="F131">
        <f t="shared" ref="F131:F194" si="20">(1+$B$2)^((E131-$E$2+1)/12)</f>
        <v>1.4804442496852264</v>
      </c>
      <c r="G131" t="e">
        <f t="shared" si="14"/>
        <v>#VALUE!</v>
      </c>
      <c r="H131" t="e">
        <f t="shared" si="15"/>
        <v>#VALUE!</v>
      </c>
      <c r="I131" t="e">
        <f t="shared" si="16"/>
        <v>#VALUE!</v>
      </c>
      <c r="J131">
        <f t="shared" si="17"/>
        <v>107.36772230582331</v>
      </c>
      <c r="K131">
        <f t="shared" si="18"/>
        <v>107.36772230582331</v>
      </c>
      <c r="L131" t="e">
        <f t="shared" si="19"/>
        <v>#VALUE!</v>
      </c>
      <c r="M131">
        <f>IF($B$9="זכר",INDEX(תמותה!$A$1:$E$121,ROUNDDOWN(E131/12,0)+1,2),INDEX(תמותה!$A$1:$E$121,ROUNDDOWN(E131/12,0)+1,3))</f>
        <v>0</v>
      </c>
      <c r="N131" t="e">
        <f>IF($B$9="זכר",INDEX('שיפור גברים'!$A$1:$GQ$121,ROUNDDOWN(E131/12,0)+1,ROUNDDOWN((E131+$B$7-$B$8)/12,0)+2),INDEX('שיפור נשים'!$A$1:$GQ$121,ROUNDDOWN(E131/12,0)+1,ROUNDDOWN((E131+$B$7-$B$8)/12,0)+2))</f>
        <v>#VALUE!</v>
      </c>
      <c r="O131" t="e">
        <f>IF($B$9="זכר",INDEX('שיפור גברים'!$A$1:$GQ$121,ROUNDDOWN(E131/12,0)+1,ROUNDDOWN((E131+$B$7-$B$8)/12,0)+1),INDEX('שיפור נשים'!$A$1:$GQ$121,ROUNDDOWN(E131/12,0)+1,ROUNDDOWN((E131+$B$7-$B$8)/12,0)+1))</f>
        <v>#VALUE!</v>
      </c>
      <c r="P131">
        <f t="shared" ref="P131:P194" si="21">(MOD((E131-$E$2+7),12)+1)/12</f>
        <v>0.41666666666666669</v>
      </c>
      <c r="Q131" t="e">
        <f t="shared" ref="Q131:Q194" si="22">1-(1-M131*(N131*P131+O131*(1-P131)))^(1/12)</f>
        <v>#VALUE!</v>
      </c>
    </row>
    <row r="132" spans="5:17" x14ac:dyDescent="0.2">
      <c r="E132">
        <f t="shared" ref="E132:E195" si="23">E131+1</f>
        <v>130</v>
      </c>
      <c r="F132">
        <f t="shared" si="20"/>
        <v>1.4849190046615566</v>
      </c>
      <c r="G132" t="e">
        <f t="shared" ref="G132:G195" si="24">IF(E132&lt;=$B$3,IF(AND((E132-$E$2)&lt;0,E132&lt;$B$4),G131+1/F132,G131+L131/F132))</f>
        <v>#VALUE!</v>
      </c>
      <c r="H132" t="e">
        <f t="shared" ref="H132:H195" si="25">IF(E132&lt;=$B$3,IF(AND((E132-$E$2)&lt;60,E132&lt;$B$4),H131+1/F132,H131+L131/F132))</f>
        <v>#VALUE!</v>
      </c>
      <c r="I132" t="e">
        <f t="shared" ref="I132:I195" si="26">IF(E132&lt;=$B$3,IF(AND((E132-$E$2)&lt;120,E132&lt;$B$4),I131+1/F132,I131+L131/F132))</f>
        <v>#VALUE!</v>
      </c>
      <c r="J132">
        <f t="shared" ref="J132:J195" si="27">IF(E132&lt;=$B$3,IF(AND((E132-$E$2)&lt;180,E132&lt;$B$4),J131+1/F132,J131+L131/F132))</f>
        <v>108.04115971005932</v>
      </c>
      <c r="K132">
        <f t="shared" ref="K132:K195" si="28">IF(E132&lt;=$B$3,IF(AND((E132-$E$2)&lt;240,E132&lt;$B$4),K131+1/F132,K131+L131/F132))</f>
        <v>108.04115971005932</v>
      </c>
      <c r="L132" t="e">
        <f t="shared" ref="L132:L195" si="29">L131*(1-Q132)</f>
        <v>#VALUE!</v>
      </c>
      <c r="M132">
        <f>IF($B$9="זכר",INDEX(תמותה!$A$1:$E$121,ROUNDDOWN(E132/12,0)+1,2),INDEX(תמותה!$A$1:$E$121,ROUNDDOWN(E132/12,0)+1,3))</f>
        <v>0</v>
      </c>
      <c r="N132" t="e">
        <f>IF($B$9="זכר",INDEX('שיפור גברים'!$A$1:$GQ$121,ROUNDDOWN(E132/12,0)+1,ROUNDDOWN((E132+$B$7-$B$8)/12,0)+2),INDEX('שיפור נשים'!$A$1:$GQ$121,ROUNDDOWN(E132/12,0)+1,ROUNDDOWN((E132+$B$7-$B$8)/12,0)+2))</f>
        <v>#VALUE!</v>
      </c>
      <c r="O132" t="e">
        <f>IF($B$9="זכר",INDEX('שיפור גברים'!$A$1:$GQ$121,ROUNDDOWN(E132/12,0)+1,ROUNDDOWN((E132+$B$7-$B$8)/12,0)+1),INDEX('שיפור נשים'!$A$1:$GQ$121,ROUNDDOWN(E132/12,0)+1,ROUNDDOWN((E132+$B$7-$B$8)/12,0)+1))</f>
        <v>#VALUE!</v>
      </c>
      <c r="P132">
        <f t="shared" si="21"/>
        <v>0.5</v>
      </c>
      <c r="Q132" t="e">
        <f t="shared" si="22"/>
        <v>#VALUE!</v>
      </c>
    </row>
    <row r="133" spans="5:17" x14ac:dyDescent="0.2">
      <c r="E133">
        <f t="shared" si="23"/>
        <v>131</v>
      </c>
      <c r="F133">
        <f t="shared" si="20"/>
        <v>1.4894072849240316</v>
      </c>
      <c r="G133" t="e">
        <f t="shared" si="24"/>
        <v>#VALUE!</v>
      </c>
      <c r="H133" t="e">
        <f t="shared" si="25"/>
        <v>#VALUE!</v>
      </c>
      <c r="I133" t="e">
        <f t="shared" si="26"/>
        <v>#VALUE!</v>
      </c>
      <c r="J133">
        <f t="shared" si="27"/>
        <v>108.71256773264798</v>
      </c>
      <c r="K133">
        <f t="shared" si="28"/>
        <v>108.71256773264798</v>
      </c>
      <c r="L133" t="e">
        <f t="shared" si="29"/>
        <v>#VALUE!</v>
      </c>
      <c r="M133">
        <f>IF($B$9="זכר",INDEX(תמותה!$A$1:$E$121,ROUNDDOWN(E133/12,0)+1,2),INDEX(תמותה!$A$1:$E$121,ROUNDDOWN(E133/12,0)+1,3))</f>
        <v>0</v>
      </c>
      <c r="N133" t="e">
        <f>IF($B$9="זכר",INDEX('שיפור גברים'!$A$1:$GQ$121,ROUNDDOWN(E133/12,0)+1,ROUNDDOWN((E133+$B$7-$B$8)/12,0)+2),INDEX('שיפור נשים'!$A$1:$GQ$121,ROUNDDOWN(E133/12,0)+1,ROUNDDOWN((E133+$B$7-$B$8)/12,0)+2))</f>
        <v>#VALUE!</v>
      </c>
      <c r="O133" t="e">
        <f>IF($B$9="זכר",INDEX('שיפור גברים'!$A$1:$GQ$121,ROUNDDOWN(E133/12,0)+1,ROUNDDOWN((E133+$B$7-$B$8)/12,0)+1),INDEX('שיפור נשים'!$A$1:$GQ$121,ROUNDDOWN(E133/12,0)+1,ROUNDDOWN((E133+$B$7-$B$8)/12,0)+1))</f>
        <v>#VALUE!</v>
      </c>
      <c r="P133">
        <f t="shared" si="21"/>
        <v>0.58333333333333337</v>
      </c>
      <c r="Q133" t="e">
        <f t="shared" si="22"/>
        <v>#VALUE!</v>
      </c>
    </row>
    <row r="134" spans="5:17" x14ac:dyDescent="0.2">
      <c r="E134">
        <f t="shared" si="23"/>
        <v>132</v>
      </c>
      <c r="F134">
        <f t="shared" si="20"/>
        <v>1.4939091313538537</v>
      </c>
      <c r="G134" t="e">
        <f t="shared" si="24"/>
        <v>#VALUE!</v>
      </c>
      <c r="H134" t="e">
        <f t="shared" si="25"/>
        <v>#VALUE!</v>
      </c>
      <c r="I134" t="e">
        <f t="shared" si="26"/>
        <v>#VALUE!</v>
      </c>
      <c r="J134">
        <f t="shared" si="27"/>
        <v>109.38195248906469</v>
      </c>
      <c r="K134">
        <f t="shared" si="28"/>
        <v>109.38195248906469</v>
      </c>
      <c r="L134" t="e">
        <f t="shared" si="29"/>
        <v>#VALUE!</v>
      </c>
      <c r="M134">
        <f>IF($B$9="זכר",INDEX(תמותה!$A$1:$E$121,ROUNDDOWN(E134/12,0)+1,2),INDEX(תמותה!$A$1:$E$121,ROUNDDOWN(E134/12,0)+1,3))</f>
        <v>0</v>
      </c>
      <c r="N134" t="e">
        <f>IF($B$9="זכר",INDEX('שיפור גברים'!$A$1:$GQ$121,ROUNDDOWN(E134/12,0)+1,ROUNDDOWN((E134+$B$7-$B$8)/12,0)+2),INDEX('שיפור נשים'!$A$1:$GQ$121,ROUNDDOWN(E134/12,0)+1,ROUNDDOWN((E134+$B$7-$B$8)/12,0)+2))</f>
        <v>#VALUE!</v>
      </c>
      <c r="O134" t="e">
        <f>IF($B$9="זכר",INDEX('שיפור גברים'!$A$1:$GQ$121,ROUNDDOWN(E134/12,0)+1,ROUNDDOWN((E134+$B$7-$B$8)/12,0)+1),INDEX('שיפור נשים'!$A$1:$GQ$121,ROUNDDOWN(E134/12,0)+1,ROUNDDOWN((E134+$B$7-$B$8)/12,0)+1))</f>
        <v>#VALUE!</v>
      </c>
      <c r="P134">
        <f t="shared" si="21"/>
        <v>0.66666666666666663</v>
      </c>
      <c r="Q134" t="e">
        <f t="shared" si="22"/>
        <v>#VALUE!</v>
      </c>
    </row>
    <row r="135" spans="5:17" x14ac:dyDescent="0.2">
      <c r="E135">
        <f t="shared" si="23"/>
        <v>133</v>
      </c>
      <c r="F135">
        <f t="shared" si="20"/>
        <v>1.4984245849557927</v>
      </c>
      <c r="G135" t="e">
        <f t="shared" si="24"/>
        <v>#VALUE!</v>
      </c>
      <c r="H135" t="e">
        <f t="shared" si="25"/>
        <v>#VALUE!</v>
      </c>
      <c r="I135" t="e">
        <f t="shared" si="26"/>
        <v>#VALUE!</v>
      </c>
      <c r="J135">
        <f t="shared" si="27"/>
        <v>110.04932007635604</v>
      </c>
      <c r="K135">
        <f t="shared" si="28"/>
        <v>110.04932007635604</v>
      </c>
      <c r="L135" t="e">
        <f t="shared" si="29"/>
        <v>#VALUE!</v>
      </c>
      <c r="M135">
        <f>IF($B$9="זכר",INDEX(תמותה!$A$1:$E$121,ROUNDDOWN(E135/12,0)+1,2),INDEX(תמותה!$A$1:$E$121,ROUNDDOWN(E135/12,0)+1,3))</f>
        <v>0</v>
      </c>
      <c r="N135" t="e">
        <f>IF($B$9="זכר",INDEX('שיפור גברים'!$A$1:$GQ$121,ROUNDDOWN(E135/12,0)+1,ROUNDDOWN((E135+$B$7-$B$8)/12,0)+2),INDEX('שיפור נשים'!$A$1:$GQ$121,ROUNDDOWN(E135/12,0)+1,ROUNDDOWN((E135+$B$7-$B$8)/12,0)+2))</f>
        <v>#VALUE!</v>
      </c>
      <c r="O135" t="e">
        <f>IF($B$9="זכר",INDEX('שיפור גברים'!$A$1:$GQ$121,ROUNDDOWN(E135/12,0)+1,ROUNDDOWN((E135+$B$7-$B$8)/12,0)+1),INDEX('שיפור נשים'!$A$1:$GQ$121,ROUNDDOWN(E135/12,0)+1,ROUNDDOWN((E135+$B$7-$B$8)/12,0)+1))</f>
        <v>#VALUE!</v>
      </c>
      <c r="P135">
        <f t="shared" si="21"/>
        <v>0.75</v>
      </c>
      <c r="Q135" t="e">
        <f t="shared" si="22"/>
        <v>#VALUE!</v>
      </c>
    </row>
    <row r="136" spans="5:17" x14ac:dyDescent="0.2">
      <c r="E136">
        <f t="shared" si="23"/>
        <v>134</v>
      </c>
      <c r="F136">
        <f t="shared" si="20"/>
        <v>1.5029536868585573</v>
      </c>
      <c r="G136" t="e">
        <f t="shared" si="24"/>
        <v>#VALUE!</v>
      </c>
      <c r="H136" t="e">
        <f t="shared" si="25"/>
        <v>#VALUE!</v>
      </c>
      <c r="I136" t="e">
        <f t="shared" si="26"/>
        <v>#VALUE!</v>
      </c>
      <c r="J136">
        <f t="shared" si="27"/>
        <v>110.71467657319539</v>
      </c>
      <c r="K136">
        <f t="shared" si="28"/>
        <v>110.71467657319539</v>
      </c>
      <c r="L136" t="e">
        <f t="shared" si="29"/>
        <v>#VALUE!</v>
      </c>
      <c r="M136">
        <f>IF($B$9="זכר",INDEX(תמותה!$A$1:$E$121,ROUNDDOWN(E136/12,0)+1,2),INDEX(תמותה!$A$1:$E$121,ROUNDDOWN(E136/12,0)+1,3))</f>
        <v>0</v>
      </c>
      <c r="N136" t="e">
        <f>IF($B$9="זכר",INDEX('שיפור גברים'!$A$1:$GQ$121,ROUNDDOWN(E136/12,0)+1,ROUNDDOWN((E136+$B$7-$B$8)/12,0)+2),INDEX('שיפור נשים'!$A$1:$GQ$121,ROUNDDOWN(E136/12,0)+1,ROUNDDOWN((E136+$B$7-$B$8)/12,0)+2))</f>
        <v>#VALUE!</v>
      </c>
      <c r="O136" t="e">
        <f>IF($B$9="זכר",INDEX('שיפור גברים'!$A$1:$GQ$121,ROUNDDOWN(E136/12,0)+1,ROUNDDOWN((E136+$B$7-$B$8)/12,0)+1),INDEX('שיפור נשים'!$A$1:$GQ$121,ROUNDDOWN(E136/12,0)+1,ROUNDDOWN((E136+$B$7-$B$8)/12,0)+1))</f>
        <v>#VALUE!</v>
      </c>
      <c r="P136">
        <f t="shared" si="21"/>
        <v>0.83333333333333337</v>
      </c>
      <c r="Q136" t="e">
        <f t="shared" si="22"/>
        <v>#VALUE!</v>
      </c>
    </row>
    <row r="137" spans="5:17" x14ac:dyDescent="0.2">
      <c r="E137">
        <f t="shared" si="23"/>
        <v>135</v>
      </c>
      <c r="F137">
        <f t="shared" si="20"/>
        <v>1.5074964783151721</v>
      </c>
      <c r="G137" t="e">
        <f t="shared" si="24"/>
        <v>#VALUE!</v>
      </c>
      <c r="H137" t="e">
        <f t="shared" si="25"/>
        <v>#VALUE!</v>
      </c>
      <c r="I137" t="e">
        <f t="shared" si="26"/>
        <v>#VALUE!</v>
      </c>
      <c r="J137">
        <f t="shared" si="27"/>
        <v>111.3780280399382</v>
      </c>
      <c r="K137">
        <f t="shared" si="28"/>
        <v>111.3780280399382</v>
      </c>
      <c r="L137" t="e">
        <f t="shared" si="29"/>
        <v>#VALUE!</v>
      </c>
      <c r="M137">
        <f>IF($B$9="זכר",INDEX(תמותה!$A$1:$E$121,ROUNDDOWN(E137/12,0)+1,2),INDEX(תמותה!$A$1:$E$121,ROUNDDOWN(E137/12,0)+1,3))</f>
        <v>0</v>
      </c>
      <c r="N137" t="e">
        <f>IF($B$9="זכר",INDEX('שיפור גברים'!$A$1:$GQ$121,ROUNDDOWN(E137/12,0)+1,ROUNDDOWN((E137+$B$7-$B$8)/12,0)+2),INDEX('שיפור נשים'!$A$1:$GQ$121,ROUNDDOWN(E137/12,0)+1,ROUNDDOWN((E137+$B$7-$B$8)/12,0)+2))</f>
        <v>#VALUE!</v>
      </c>
      <c r="O137" t="e">
        <f>IF($B$9="זכר",INDEX('שיפור גברים'!$A$1:$GQ$121,ROUNDDOWN(E137/12,0)+1,ROUNDDOWN((E137+$B$7-$B$8)/12,0)+1),INDEX('שיפור נשים'!$A$1:$GQ$121,ROUNDDOWN(E137/12,0)+1,ROUNDDOWN((E137+$B$7-$B$8)/12,0)+1))</f>
        <v>#VALUE!</v>
      </c>
      <c r="P137">
        <f t="shared" si="21"/>
        <v>0.91666666666666663</v>
      </c>
      <c r="Q137" t="e">
        <f t="shared" si="22"/>
        <v>#VALUE!</v>
      </c>
    </row>
    <row r="138" spans="5:17" x14ac:dyDescent="0.2">
      <c r="E138">
        <f t="shared" si="23"/>
        <v>136</v>
      </c>
      <c r="F138">
        <f t="shared" si="20"/>
        <v>1.5120530007033506</v>
      </c>
      <c r="G138" t="e">
        <f t="shared" si="24"/>
        <v>#VALUE!</v>
      </c>
      <c r="H138" t="e">
        <f t="shared" si="25"/>
        <v>#VALUE!</v>
      </c>
      <c r="I138" t="e">
        <f t="shared" si="26"/>
        <v>#VALUE!</v>
      </c>
      <c r="J138">
        <f t="shared" si="27"/>
        <v>112.03938051867726</v>
      </c>
      <c r="K138">
        <f t="shared" si="28"/>
        <v>112.03938051867726</v>
      </c>
      <c r="L138" t="e">
        <f t="shared" si="29"/>
        <v>#VALUE!</v>
      </c>
      <c r="M138">
        <f>IF($B$9="זכר",INDEX(תמותה!$A$1:$E$121,ROUNDDOWN(E138/12,0)+1,2),INDEX(תמותה!$A$1:$E$121,ROUNDDOWN(E138/12,0)+1,3))</f>
        <v>0</v>
      </c>
      <c r="N138" t="e">
        <f>IF($B$9="זכר",INDEX('שיפור גברים'!$A$1:$GQ$121,ROUNDDOWN(E138/12,0)+1,ROUNDDOWN((E138+$B$7-$B$8)/12,0)+2),INDEX('שיפור נשים'!$A$1:$GQ$121,ROUNDDOWN(E138/12,0)+1,ROUNDDOWN((E138+$B$7-$B$8)/12,0)+2))</f>
        <v>#VALUE!</v>
      </c>
      <c r="O138" t="e">
        <f>IF($B$9="זכר",INDEX('שיפור גברים'!$A$1:$GQ$121,ROUNDDOWN(E138/12,0)+1,ROUNDDOWN((E138+$B$7-$B$8)/12,0)+1),INDEX('שיפור נשים'!$A$1:$GQ$121,ROUNDDOWN(E138/12,0)+1,ROUNDDOWN((E138+$B$7-$B$8)/12,0)+1))</f>
        <v>#VALUE!</v>
      </c>
      <c r="P138">
        <f t="shared" si="21"/>
        <v>1</v>
      </c>
      <c r="Q138" t="e">
        <f t="shared" si="22"/>
        <v>#VALUE!</v>
      </c>
    </row>
    <row r="139" spans="5:17" x14ac:dyDescent="0.2">
      <c r="E139">
        <f t="shared" si="23"/>
        <v>137</v>
      </c>
      <c r="F139">
        <f t="shared" si="20"/>
        <v>1.5166232955258752</v>
      </c>
      <c r="G139" t="e">
        <f t="shared" si="24"/>
        <v>#VALUE!</v>
      </c>
      <c r="H139" t="e">
        <f t="shared" si="25"/>
        <v>#VALUE!</v>
      </c>
      <c r="I139" t="e">
        <f t="shared" si="26"/>
        <v>#VALUE!</v>
      </c>
      <c r="J139">
        <f t="shared" si="27"/>
        <v>112.69874003329771</v>
      </c>
      <c r="K139">
        <f t="shared" si="28"/>
        <v>112.69874003329771</v>
      </c>
      <c r="L139" t="e">
        <f t="shared" si="29"/>
        <v>#VALUE!</v>
      </c>
      <c r="M139">
        <f>IF($B$9="זכר",INDEX(תמותה!$A$1:$E$121,ROUNDDOWN(E139/12,0)+1,2),INDEX(תמותה!$A$1:$E$121,ROUNDDOWN(E139/12,0)+1,3))</f>
        <v>0</v>
      </c>
      <c r="N139" t="e">
        <f>IF($B$9="זכר",INDEX('שיפור גברים'!$A$1:$GQ$121,ROUNDDOWN(E139/12,0)+1,ROUNDDOWN((E139+$B$7-$B$8)/12,0)+2),INDEX('שיפור נשים'!$A$1:$GQ$121,ROUNDDOWN(E139/12,0)+1,ROUNDDOWN((E139+$B$7-$B$8)/12,0)+2))</f>
        <v>#VALUE!</v>
      </c>
      <c r="O139" t="e">
        <f>IF($B$9="זכר",INDEX('שיפור גברים'!$A$1:$GQ$121,ROUNDDOWN(E139/12,0)+1,ROUNDDOWN((E139+$B$7-$B$8)/12,0)+1),INDEX('שיפור נשים'!$A$1:$GQ$121,ROUNDDOWN(E139/12,0)+1,ROUNDDOWN((E139+$B$7-$B$8)/12,0)+1))</f>
        <v>#VALUE!</v>
      </c>
      <c r="P139">
        <f t="shared" si="21"/>
        <v>8.3333333333333329E-2</v>
      </c>
      <c r="Q139" t="e">
        <f t="shared" si="22"/>
        <v>#VALUE!</v>
      </c>
    </row>
    <row r="140" spans="5:17" x14ac:dyDescent="0.2">
      <c r="E140">
        <f t="shared" si="23"/>
        <v>138</v>
      </c>
      <c r="F140">
        <f t="shared" si="20"/>
        <v>1.5212074044109722</v>
      </c>
      <c r="G140" t="e">
        <f t="shared" si="24"/>
        <v>#VALUE!</v>
      </c>
      <c r="H140" t="e">
        <f t="shared" si="25"/>
        <v>#VALUE!</v>
      </c>
      <c r="I140" t="e">
        <f t="shared" si="26"/>
        <v>#VALUE!</v>
      </c>
      <c r="J140">
        <f t="shared" si="27"/>
        <v>113.35611258953189</v>
      </c>
      <c r="K140">
        <f t="shared" si="28"/>
        <v>113.35611258953189</v>
      </c>
      <c r="L140" t="e">
        <f t="shared" si="29"/>
        <v>#VALUE!</v>
      </c>
      <c r="M140">
        <f>IF($B$9="זכר",INDEX(תמותה!$A$1:$E$121,ROUNDDOWN(E140/12,0)+1,2),INDEX(תמותה!$A$1:$E$121,ROUNDDOWN(E140/12,0)+1,3))</f>
        <v>0</v>
      </c>
      <c r="N140" t="e">
        <f>IF($B$9="זכר",INDEX('שיפור גברים'!$A$1:$GQ$121,ROUNDDOWN(E140/12,0)+1,ROUNDDOWN((E140+$B$7-$B$8)/12,0)+2),INDEX('שיפור נשים'!$A$1:$GQ$121,ROUNDDOWN(E140/12,0)+1,ROUNDDOWN((E140+$B$7-$B$8)/12,0)+2))</f>
        <v>#VALUE!</v>
      </c>
      <c r="O140" t="e">
        <f>IF($B$9="זכר",INDEX('שיפור גברים'!$A$1:$GQ$121,ROUNDDOWN(E140/12,0)+1,ROUNDDOWN((E140+$B$7-$B$8)/12,0)+1),INDEX('שיפור נשים'!$A$1:$GQ$121,ROUNDDOWN(E140/12,0)+1,ROUNDDOWN((E140+$B$7-$B$8)/12,0)+1))</f>
        <v>#VALUE!</v>
      </c>
      <c r="P140">
        <f t="shared" si="21"/>
        <v>0.16666666666666666</v>
      </c>
      <c r="Q140" t="e">
        <f t="shared" si="22"/>
        <v>#VALUE!</v>
      </c>
    </row>
    <row r="141" spans="5:17" x14ac:dyDescent="0.2">
      <c r="E141">
        <f t="shared" si="23"/>
        <v>139</v>
      </c>
      <c r="F141">
        <f t="shared" si="20"/>
        <v>1.5258053691126929</v>
      </c>
      <c r="G141" t="e">
        <f t="shared" si="24"/>
        <v>#VALUE!</v>
      </c>
      <c r="H141" t="e">
        <f t="shared" si="25"/>
        <v>#VALUE!</v>
      </c>
      <c r="I141" t="e">
        <f t="shared" si="26"/>
        <v>#VALUE!</v>
      </c>
      <c r="J141">
        <f t="shared" si="27"/>
        <v>114.01150417501408</v>
      </c>
      <c r="K141">
        <f t="shared" si="28"/>
        <v>114.01150417501408</v>
      </c>
      <c r="L141" t="e">
        <f t="shared" si="29"/>
        <v>#VALUE!</v>
      </c>
      <c r="M141">
        <f>IF($B$9="זכר",INDEX(תמותה!$A$1:$E$121,ROUNDDOWN(E141/12,0)+1,2),INDEX(תמותה!$A$1:$E$121,ROUNDDOWN(E141/12,0)+1,3))</f>
        <v>0</v>
      </c>
      <c r="N141" t="e">
        <f>IF($B$9="זכר",INDEX('שיפור גברים'!$A$1:$GQ$121,ROUNDDOWN(E141/12,0)+1,ROUNDDOWN((E141+$B$7-$B$8)/12,0)+2),INDEX('שיפור נשים'!$A$1:$GQ$121,ROUNDDOWN(E141/12,0)+1,ROUNDDOWN((E141+$B$7-$B$8)/12,0)+2))</f>
        <v>#VALUE!</v>
      </c>
      <c r="O141" t="e">
        <f>IF($B$9="זכר",INDEX('שיפור גברים'!$A$1:$GQ$121,ROUNDDOWN(E141/12,0)+1,ROUNDDOWN((E141+$B$7-$B$8)/12,0)+1),INDEX('שיפור נשים'!$A$1:$GQ$121,ROUNDDOWN(E141/12,0)+1,ROUNDDOWN((E141+$B$7-$B$8)/12,0)+1))</f>
        <v>#VALUE!</v>
      </c>
      <c r="P141">
        <f t="shared" si="21"/>
        <v>0.25</v>
      </c>
      <c r="Q141" t="e">
        <f t="shared" si="22"/>
        <v>#VALUE!</v>
      </c>
    </row>
    <row r="142" spans="5:17" x14ac:dyDescent="0.2">
      <c r="E142">
        <f t="shared" si="23"/>
        <v>140</v>
      </c>
      <c r="F142">
        <f t="shared" si="20"/>
        <v>1.5304172315112941</v>
      </c>
      <c r="G142" t="e">
        <f t="shared" si="24"/>
        <v>#VALUE!</v>
      </c>
      <c r="H142" t="e">
        <f t="shared" si="25"/>
        <v>#VALUE!</v>
      </c>
      <c r="I142" t="e">
        <f t="shared" si="26"/>
        <v>#VALUE!</v>
      </c>
      <c r="J142">
        <f t="shared" si="27"/>
        <v>114.664920759335</v>
      </c>
      <c r="K142">
        <f t="shared" si="28"/>
        <v>114.664920759335</v>
      </c>
      <c r="L142" t="e">
        <f t="shared" si="29"/>
        <v>#VALUE!</v>
      </c>
      <c r="M142">
        <f>IF($B$9="זכר",INDEX(תמותה!$A$1:$E$121,ROUNDDOWN(E142/12,0)+1,2),INDEX(תמותה!$A$1:$E$121,ROUNDDOWN(E142/12,0)+1,3))</f>
        <v>0</v>
      </c>
      <c r="N142" t="e">
        <f>IF($B$9="זכר",INDEX('שיפור גברים'!$A$1:$GQ$121,ROUNDDOWN(E142/12,0)+1,ROUNDDOWN((E142+$B$7-$B$8)/12,0)+2),INDEX('שיפור נשים'!$A$1:$GQ$121,ROUNDDOWN(E142/12,0)+1,ROUNDDOWN((E142+$B$7-$B$8)/12,0)+2))</f>
        <v>#VALUE!</v>
      </c>
      <c r="O142" t="e">
        <f>IF($B$9="זכר",INDEX('שיפור גברים'!$A$1:$GQ$121,ROUNDDOWN(E142/12,0)+1,ROUNDDOWN((E142+$B$7-$B$8)/12,0)+1),INDEX('שיפור נשים'!$A$1:$GQ$121,ROUNDDOWN(E142/12,0)+1,ROUNDDOWN((E142+$B$7-$B$8)/12,0)+1))</f>
        <v>#VALUE!</v>
      </c>
      <c r="P142">
        <f t="shared" si="21"/>
        <v>0.33333333333333331</v>
      </c>
      <c r="Q142" t="e">
        <f t="shared" si="22"/>
        <v>#VALUE!</v>
      </c>
    </row>
    <row r="143" spans="5:17" x14ac:dyDescent="0.2">
      <c r="E143">
        <f t="shared" si="23"/>
        <v>141</v>
      </c>
      <c r="F143">
        <f t="shared" si="20"/>
        <v>1.5350430336136176</v>
      </c>
      <c r="G143" t="e">
        <f t="shared" si="24"/>
        <v>#VALUE!</v>
      </c>
      <c r="H143" t="e">
        <f t="shared" si="25"/>
        <v>#VALUE!</v>
      </c>
      <c r="I143" t="e">
        <f t="shared" si="26"/>
        <v>#VALUE!</v>
      </c>
      <c r="J143">
        <f t="shared" si="27"/>
        <v>115.31636829409624</v>
      </c>
      <c r="K143">
        <f t="shared" si="28"/>
        <v>115.31636829409624</v>
      </c>
      <c r="L143" t="e">
        <f t="shared" si="29"/>
        <v>#VALUE!</v>
      </c>
      <c r="M143">
        <f>IF($B$9="זכר",INDEX(תמותה!$A$1:$E$121,ROUNDDOWN(E143/12,0)+1,2),INDEX(תמותה!$A$1:$E$121,ROUNDDOWN(E143/12,0)+1,3))</f>
        <v>0</v>
      </c>
      <c r="N143" t="e">
        <f>IF($B$9="זכר",INDEX('שיפור גברים'!$A$1:$GQ$121,ROUNDDOWN(E143/12,0)+1,ROUNDDOWN((E143+$B$7-$B$8)/12,0)+2),INDEX('שיפור נשים'!$A$1:$GQ$121,ROUNDDOWN(E143/12,0)+1,ROUNDDOWN((E143+$B$7-$B$8)/12,0)+2))</f>
        <v>#VALUE!</v>
      </c>
      <c r="O143" t="e">
        <f>IF($B$9="זכר",INDEX('שיפור גברים'!$A$1:$GQ$121,ROUNDDOWN(E143/12,0)+1,ROUNDDOWN((E143+$B$7-$B$8)/12,0)+1),INDEX('שיפור נשים'!$A$1:$GQ$121,ROUNDDOWN(E143/12,0)+1,ROUNDDOWN((E143+$B$7-$B$8)/12,0)+1))</f>
        <v>#VALUE!</v>
      </c>
      <c r="P143">
        <f t="shared" si="21"/>
        <v>0.41666666666666669</v>
      </c>
      <c r="Q143" t="e">
        <f t="shared" si="22"/>
        <v>#VALUE!</v>
      </c>
    </row>
    <row r="144" spans="5:17" x14ac:dyDescent="0.2">
      <c r="E144">
        <f t="shared" si="23"/>
        <v>142</v>
      </c>
      <c r="F144">
        <f t="shared" si="20"/>
        <v>1.5396828175534749</v>
      </c>
      <c r="G144" t="e">
        <f t="shared" si="24"/>
        <v>#VALUE!</v>
      </c>
      <c r="H144" t="e">
        <f t="shared" si="25"/>
        <v>#VALUE!</v>
      </c>
      <c r="I144" t="e">
        <f t="shared" si="26"/>
        <v>#VALUE!</v>
      </c>
      <c r="J144">
        <f t="shared" si="27"/>
        <v>115.96585271296439</v>
      </c>
      <c r="K144">
        <f t="shared" si="28"/>
        <v>115.96585271296439</v>
      </c>
      <c r="L144" t="e">
        <f t="shared" si="29"/>
        <v>#VALUE!</v>
      </c>
      <c r="M144">
        <f>IF($B$9="זכר",INDEX(תמותה!$A$1:$E$121,ROUNDDOWN(E144/12,0)+1,2),INDEX(תמותה!$A$1:$E$121,ROUNDDOWN(E144/12,0)+1,3))</f>
        <v>0</v>
      </c>
      <c r="N144" t="e">
        <f>IF($B$9="זכר",INDEX('שיפור גברים'!$A$1:$GQ$121,ROUNDDOWN(E144/12,0)+1,ROUNDDOWN((E144+$B$7-$B$8)/12,0)+2),INDEX('שיפור נשים'!$A$1:$GQ$121,ROUNDDOWN(E144/12,0)+1,ROUNDDOWN((E144+$B$7-$B$8)/12,0)+2))</f>
        <v>#VALUE!</v>
      </c>
      <c r="O144" t="e">
        <f>IF($B$9="זכר",INDEX('שיפור גברים'!$A$1:$GQ$121,ROUNDDOWN(E144/12,0)+1,ROUNDDOWN((E144+$B$7-$B$8)/12,0)+1),INDEX('שיפור נשים'!$A$1:$GQ$121,ROUNDDOWN(E144/12,0)+1,ROUNDDOWN((E144+$B$7-$B$8)/12,0)+1))</f>
        <v>#VALUE!</v>
      </c>
      <c r="P144">
        <f t="shared" si="21"/>
        <v>0.5</v>
      </c>
      <c r="Q144" t="e">
        <f t="shared" si="22"/>
        <v>#VALUE!</v>
      </c>
    </row>
    <row r="145" spans="5:17" x14ac:dyDescent="0.2">
      <c r="E145">
        <f t="shared" si="23"/>
        <v>143</v>
      </c>
      <c r="F145">
        <f t="shared" si="20"/>
        <v>1.5443366255920299</v>
      </c>
      <c r="G145" t="e">
        <f t="shared" si="24"/>
        <v>#VALUE!</v>
      </c>
      <c r="H145" t="e">
        <f t="shared" si="25"/>
        <v>#VALUE!</v>
      </c>
      <c r="I145" t="e">
        <f t="shared" si="26"/>
        <v>#VALUE!</v>
      </c>
      <c r="J145">
        <f t="shared" si="27"/>
        <v>116.61337993172516</v>
      </c>
      <c r="K145">
        <f t="shared" si="28"/>
        <v>116.61337993172516</v>
      </c>
      <c r="L145" t="e">
        <f t="shared" si="29"/>
        <v>#VALUE!</v>
      </c>
      <c r="M145">
        <f>IF($B$9="זכר",INDEX(תמותה!$A$1:$E$121,ROUNDDOWN(E145/12,0)+1,2),INDEX(תמותה!$A$1:$E$121,ROUNDDOWN(E145/12,0)+1,3))</f>
        <v>0</v>
      </c>
      <c r="N145" t="e">
        <f>IF($B$9="זכר",INDEX('שיפור גברים'!$A$1:$GQ$121,ROUNDDOWN(E145/12,0)+1,ROUNDDOWN((E145+$B$7-$B$8)/12,0)+2),INDEX('שיפור נשים'!$A$1:$GQ$121,ROUNDDOWN(E145/12,0)+1,ROUNDDOWN((E145+$B$7-$B$8)/12,0)+2))</f>
        <v>#VALUE!</v>
      </c>
      <c r="O145" t="e">
        <f>IF($B$9="זכר",INDEX('שיפור גברים'!$A$1:$GQ$121,ROUNDDOWN(E145/12,0)+1,ROUNDDOWN((E145+$B$7-$B$8)/12,0)+1),INDEX('שיפור נשים'!$A$1:$GQ$121,ROUNDDOWN(E145/12,0)+1,ROUNDDOWN((E145+$B$7-$B$8)/12,0)+1))</f>
        <v>#VALUE!</v>
      </c>
      <c r="P145">
        <f t="shared" si="21"/>
        <v>0.58333333333333337</v>
      </c>
      <c r="Q145" t="e">
        <f t="shared" si="22"/>
        <v>#VALUE!</v>
      </c>
    </row>
    <row r="146" spans="5:17" x14ac:dyDescent="0.2">
      <c r="E146">
        <f t="shared" si="23"/>
        <v>144</v>
      </c>
      <c r="F146">
        <f t="shared" si="20"/>
        <v>1.549004500118184</v>
      </c>
      <c r="G146" t="e">
        <f t="shared" si="24"/>
        <v>#VALUE!</v>
      </c>
      <c r="H146" t="e">
        <f t="shared" si="25"/>
        <v>#VALUE!</v>
      </c>
      <c r="I146" t="e">
        <f t="shared" si="26"/>
        <v>#VALUE!</v>
      </c>
      <c r="J146">
        <f t="shared" si="27"/>
        <v>117.25895584833722</v>
      </c>
      <c r="K146">
        <f t="shared" si="28"/>
        <v>117.25895584833722</v>
      </c>
      <c r="L146" t="e">
        <f t="shared" si="29"/>
        <v>#VALUE!</v>
      </c>
      <c r="M146">
        <f>IF($B$9="זכר",INDEX(תמותה!$A$1:$E$121,ROUNDDOWN(E146/12,0)+1,2),INDEX(תמותה!$A$1:$E$121,ROUNDDOWN(E146/12,0)+1,3))</f>
        <v>0</v>
      </c>
      <c r="N146" t="e">
        <f>IF($B$9="זכר",INDEX('שיפור גברים'!$A$1:$GQ$121,ROUNDDOWN(E146/12,0)+1,ROUNDDOWN((E146+$B$7-$B$8)/12,0)+2),INDEX('שיפור נשים'!$A$1:$GQ$121,ROUNDDOWN(E146/12,0)+1,ROUNDDOWN((E146+$B$7-$B$8)/12,0)+2))</f>
        <v>#VALUE!</v>
      </c>
      <c r="O146" t="e">
        <f>IF($B$9="זכר",INDEX('שיפור גברים'!$A$1:$GQ$121,ROUNDDOWN(E146/12,0)+1,ROUNDDOWN((E146+$B$7-$B$8)/12,0)+1),INDEX('שיפור נשים'!$A$1:$GQ$121,ROUNDDOWN(E146/12,0)+1,ROUNDDOWN((E146+$B$7-$B$8)/12,0)+1))</f>
        <v>#VALUE!</v>
      </c>
      <c r="P146">
        <f t="shared" si="21"/>
        <v>0.66666666666666663</v>
      </c>
      <c r="Q146" t="e">
        <f t="shared" si="22"/>
        <v>#VALUE!</v>
      </c>
    </row>
    <row r="147" spans="5:17" x14ac:dyDescent="0.2">
      <c r="E147">
        <f t="shared" si="23"/>
        <v>145</v>
      </c>
      <c r="F147">
        <f t="shared" si="20"/>
        <v>1.5536864836489623</v>
      </c>
      <c r="G147" t="e">
        <f t="shared" si="24"/>
        <v>#VALUE!</v>
      </c>
      <c r="H147" t="e">
        <f t="shared" si="25"/>
        <v>#VALUE!</v>
      </c>
      <c r="I147" t="e">
        <f t="shared" si="26"/>
        <v>#VALUE!</v>
      </c>
      <c r="J147">
        <f t="shared" si="27"/>
        <v>117.90258634298594</v>
      </c>
      <c r="K147">
        <f t="shared" si="28"/>
        <v>117.90258634298594</v>
      </c>
      <c r="L147" t="e">
        <f t="shared" si="29"/>
        <v>#VALUE!</v>
      </c>
      <c r="M147">
        <f>IF($B$9="זכר",INDEX(תמותה!$A$1:$E$121,ROUNDDOWN(E147/12,0)+1,2),INDEX(תמותה!$A$1:$E$121,ROUNDDOWN(E147/12,0)+1,3))</f>
        <v>0</v>
      </c>
      <c r="N147" t="e">
        <f>IF($B$9="זכר",INDEX('שיפור גברים'!$A$1:$GQ$121,ROUNDDOWN(E147/12,0)+1,ROUNDDOWN((E147+$B$7-$B$8)/12,0)+2),INDEX('שיפור נשים'!$A$1:$GQ$121,ROUNDDOWN(E147/12,0)+1,ROUNDDOWN((E147+$B$7-$B$8)/12,0)+2))</f>
        <v>#VALUE!</v>
      </c>
      <c r="O147" t="e">
        <f>IF($B$9="זכר",INDEX('שיפור גברים'!$A$1:$GQ$121,ROUNDDOWN(E147/12,0)+1,ROUNDDOWN((E147+$B$7-$B$8)/12,0)+1),INDEX('שיפור נשים'!$A$1:$GQ$121,ROUNDDOWN(E147/12,0)+1,ROUNDDOWN((E147+$B$7-$B$8)/12,0)+1))</f>
        <v>#VALUE!</v>
      </c>
      <c r="P147">
        <f t="shared" si="21"/>
        <v>0.75</v>
      </c>
      <c r="Q147" t="e">
        <f t="shared" si="22"/>
        <v>#VALUE!</v>
      </c>
    </row>
    <row r="148" spans="5:17" x14ac:dyDescent="0.2">
      <c r="E148">
        <f t="shared" si="23"/>
        <v>146</v>
      </c>
      <c r="F148">
        <f t="shared" si="20"/>
        <v>1.558382618829901</v>
      </c>
      <c r="G148" t="e">
        <f t="shared" si="24"/>
        <v>#VALUE!</v>
      </c>
      <c r="H148" t="e">
        <f t="shared" si="25"/>
        <v>#VALUE!</v>
      </c>
      <c r="I148" t="e">
        <f t="shared" si="26"/>
        <v>#VALUE!</v>
      </c>
      <c r="J148">
        <f t="shared" si="27"/>
        <v>118.54427727813693</v>
      </c>
      <c r="K148">
        <f t="shared" si="28"/>
        <v>118.54427727813693</v>
      </c>
      <c r="L148" t="e">
        <f t="shared" si="29"/>
        <v>#VALUE!</v>
      </c>
      <c r="M148">
        <f>IF($B$9="זכר",INDEX(תמותה!$A$1:$E$121,ROUNDDOWN(E148/12,0)+1,2),INDEX(תמותה!$A$1:$E$121,ROUNDDOWN(E148/12,0)+1,3))</f>
        <v>0</v>
      </c>
      <c r="N148" t="e">
        <f>IF($B$9="זכר",INDEX('שיפור גברים'!$A$1:$GQ$121,ROUNDDOWN(E148/12,0)+1,ROUNDDOWN((E148+$B$7-$B$8)/12,0)+2),INDEX('שיפור נשים'!$A$1:$GQ$121,ROUNDDOWN(E148/12,0)+1,ROUNDDOWN((E148+$B$7-$B$8)/12,0)+2))</f>
        <v>#VALUE!</v>
      </c>
      <c r="O148" t="e">
        <f>IF($B$9="זכר",INDEX('שיפור גברים'!$A$1:$GQ$121,ROUNDDOWN(E148/12,0)+1,ROUNDDOWN((E148+$B$7-$B$8)/12,0)+1),INDEX('שיפור נשים'!$A$1:$GQ$121,ROUNDDOWN(E148/12,0)+1,ROUNDDOWN((E148+$B$7-$B$8)/12,0)+1))</f>
        <v>#VALUE!</v>
      </c>
      <c r="P148">
        <f t="shared" si="21"/>
        <v>0.83333333333333337</v>
      </c>
      <c r="Q148" t="e">
        <f t="shared" si="22"/>
        <v>#VALUE!</v>
      </c>
    </row>
    <row r="149" spans="5:17" x14ac:dyDescent="0.2">
      <c r="E149">
        <f t="shared" si="23"/>
        <v>147</v>
      </c>
      <c r="F149">
        <f t="shared" si="20"/>
        <v>1.5630929484354357</v>
      </c>
      <c r="G149" t="e">
        <f t="shared" si="24"/>
        <v>#VALUE!</v>
      </c>
      <c r="H149" t="e">
        <f t="shared" si="25"/>
        <v>#VALUE!</v>
      </c>
      <c r="I149" t="e">
        <f t="shared" si="26"/>
        <v>#VALUE!</v>
      </c>
      <c r="J149">
        <f t="shared" si="27"/>
        <v>119.18403449858945</v>
      </c>
      <c r="K149">
        <f t="shared" si="28"/>
        <v>119.18403449858945</v>
      </c>
      <c r="L149" t="e">
        <f t="shared" si="29"/>
        <v>#VALUE!</v>
      </c>
      <c r="M149">
        <f>IF($B$9="זכר",INDEX(תמותה!$A$1:$E$121,ROUNDDOWN(E149/12,0)+1,2),INDEX(תמותה!$A$1:$E$121,ROUNDDOWN(E149/12,0)+1,3))</f>
        <v>0</v>
      </c>
      <c r="N149" t="e">
        <f>IF($B$9="זכר",INDEX('שיפור גברים'!$A$1:$GQ$121,ROUNDDOWN(E149/12,0)+1,ROUNDDOWN((E149+$B$7-$B$8)/12,0)+2),INDEX('שיפור נשים'!$A$1:$GQ$121,ROUNDDOWN(E149/12,0)+1,ROUNDDOWN((E149+$B$7-$B$8)/12,0)+2))</f>
        <v>#VALUE!</v>
      </c>
      <c r="O149" t="e">
        <f>IF($B$9="זכר",INDEX('שיפור גברים'!$A$1:$GQ$121,ROUNDDOWN(E149/12,0)+1,ROUNDDOWN((E149+$B$7-$B$8)/12,0)+1),INDEX('שיפור נשים'!$A$1:$GQ$121,ROUNDDOWN(E149/12,0)+1,ROUNDDOWN((E149+$B$7-$B$8)/12,0)+1))</f>
        <v>#VALUE!</v>
      </c>
      <c r="P149">
        <f t="shared" si="21"/>
        <v>0.91666666666666663</v>
      </c>
      <c r="Q149" t="e">
        <f t="shared" si="22"/>
        <v>#VALUE!</v>
      </c>
    </row>
    <row r="150" spans="5:17" x14ac:dyDescent="0.2">
      <c r="E150">
        <f t="shared" si="23"/>
        <v>148</v>
      </c>
      <c r="F150">
        <f t="shared" si="20"/>
        <v>1.5678175153692901</v>
      </c>
      <c r="G150" t="e">
        <f t="shared" si="24"/>
        <v>#VALUE!</v>
      </c>
      <c r="H150" t="e">
        <f t="shared" si="25"/>
        <v>#VALUE!</v>
      </c>
      <c r="I150" t="e">
        <f t="shared" si="26"/>
        <v>#VALUE!</v>
      </c>
      <c r="J150">
        <f t="shared" si="27"/>
        <v>119.82186383152968</v>
      </c>
      <c r="K150">
        <f t="shared" si="28"/>
        <v>119.82186383152968</v>
      </c>
      <c r="L150" t="e">
        <f t="shared" si="29"/>
        <v>#VALUE!</v>
      </c>
      <c r="M150">
        <f>IF($B$9="זכר",INDEX(תמותה!$A$1:$E$121,ROUNDDOWN(E150/12,0)+1,2),INDEX(תמותה!$A$1:$E$121,ROUNDDOWN(E150/12,0)+1,3))</f>
        <v>0</v>
      </c>
      <c r="N150" t="e">
        <f>IF($B$9="זכר",INDEX('שיפור גברים'!$A$1:$GQ$121,ROUNDDOWN(E150/12,0)+1,ROUNDDOWN((E150+$B$7-$B$8)/12,0)+2),INDEX('שיפור נשים'!$A$1:$GQ$121,ROUNDDOWN(E150/12,0)+1,ROUNDDOWN((E150+$B$7-$B$8)/12,0)+2))</f>
        <v>#VALUE!</v>
      </c>
      <c r="O150" t="e">
        <f>IF($B$9="זכר",INDEX('שיפור גברים'!$A$1:$GQ$121,ROUNDDOWN(E150/12,0)+1,ROUNDDOWN((E150+$B$7-$B$8)/12,0)+1),INDEX('שיפור נשים'!$A$1:$GQ$121,ROUNDDOWN(E150/12,0)+1,ROUNDDOWN((E150+$B$7-$B$8)/12,0)+1))</f>
        <v>#VALUE!</v>
      </c>
      <c r="P150">
        <f t="shared" si="21"/>
        <v>1</v>
      </c>
      <c r="Q150" t="e">
        <f t="shared" si="22"/>
        <v>#VALUE!</v>
      </c>
    </row>
    <row r="151" spans="5:17" x14ac:dyDescent="0.2">
      <c r="E151">
        <f t="shared" si="23"/>
        <v>149</v>
      </c>
      <c r="F151">
        <f t="shared" si="20"/>
        <v>1.5725563626648693</v>
      </c>
      <c r="G151" t="e">
        <f t="shared" si="24"/>
        <v>#VALUE!</v>
      </c>
      <c r="H151" t="e">
        <f t="shared" si="25"/>
        <v>#VALUE!</v>
      </c>
      <c r="I151" t="e">
        <f t="shared" si="26"/>
        <v>#VALUE!</v>
      </c>
      <c r="J151">
        <f t="shared" si="27"/>
        <v>120.45777108658373</v>
      </c>
      <c r="K151">
        <f t="shared" si="28"/>
        <v>120.45777108658373</v>
      </c>
      <c r="L151" t="e">
        <f t="shared" si="29"/>
        <v>#VALUE!</v>
      </c>
      <c r="M151">
        <f>IF($B$9="זכר",INDEX(תמותה!$A$1:$E$121,ROUNDDOWN(E151/12,0)+1,2),INDEX(תמותה!$A$1:$E$121,ROUNDDOWN(E151/12,0)+1,3))</f>
        <v>0</v>
      </c>
      <c r="N151" t="e">
        <f>IF($B$9="זכר",INDEX('שיפור גברים'!$A$1:$GQ$121,ROUNDDOWN(E151/12,0)+1,ROUNDDOWN((E151+$B$7-$B$8)/12,0)+2),INDEX('שיפור נשים'!$A$1:$GQ$121,ROUNDDOWN(E151/12,0)+1,ROUNDDOWN((E151+$B$7-$B$8)/12,0)+2))</f>
        <v>#VALUE!</v>
      </c>
      <c r="O151" t="e">
        <f>IF($B$9="זכר",INDEX('שיפור גברים'!$A$1:$GQ$121,ROUNDDOWN(E151/12,0)+1,ROUNDDOWN((E151+$B$7-$B$8)/12,0)+1),INDEX('שיפור נשים'!$A$1:$GQ$121,ROUNDDOWN(E151/12,0)+1,ROUNDDOWN((E151+$B$7-$B$8)/12,0)+1))</f>
        <v>#VALUE!</v>
      </c>
      <c r="P151">
        <f t="shared" si="21"/>
        <v>8.3333333333333329E-2</v>
      </c>
      <c r="Q151" t="e">
        <f t="shared" si="22"/>
        <v>#VALUE!</v>
      </c>
    </row>
    <row r="152" spans="5:17" x14ac:dyDescent="0.2">
      <c r="E152">
        <f t="shared" si="23"/>
        <v>150</v>
      </c>
      <c r="F152">
        <f t="shared" si="20"/>
        <v>1.5773095334856488</v>
      </c>
      <c r="G152" t="e">
        <f t="shared" si="24"/>
        <v>#VALUE!</v>
      </c>
      <c r="H152" t="e">
        <f t="shared" si="25"/>
        <v>#VALUE!</v>
      </c>
      <c r="I152" t="e">
        <f t="shared" si="26"/>
        <v>#VALUE!</v>
      </c>
      <c r="J152">
        <f t="shared" si="27"/>
        <v>121.09176205587062</v>
      </c>
      <c r="K152">
        <f t="shared" si="28"/>
        <v>121.09176205587062</v>
      </c>
      <c r="L152" t="e">
        <f t="shared" si="29"/>
        <v>#VALUE!</v>
      </c>
      <c r="M152">
        <f>IF($B$9="זכר",INDEX(תמותה!$A$1:$E$121,ROUNDDOWN(E152/12,0)+1,2),INDEX(תמותה!$A$1:$E$121,ROUNDDOWN(E152/12,0)+1,3))</f>
        <v>0</v>
      </c>
      <c r="N152" t="e">
        <f>IF($B$9="זכר",INDEX('שיפור גברים'!$A$1:$GQ$121,ROUNDDOWN(E152/12,0)+1,ROUNDDOWN((E152+$B$7-$B$8)/12,0)+2),INDEX('שיפור נשים'!$A$1:$GQ$121,ROUNDDOWN(E152/12,0)+1,ROUNDDOWN((E152+$B$7-$B$8)/12,0)+2))</f>
        <v>#VALUE!</v>
      </c>
      <c r="O152" t="e">
        <f>IF($B$9="זכר",INDEX('שיפור גברים'!$A$1:$GQ$121,ROUNDDOWN(E152/12,0)+1,ROUNDDOWN((E152+$B$7-$B$8)/12,0)+1),INDEX('שיפור נשים'!$A$1:$GQ$121,ROUNDDOWN(E152/12,0)+1,ROUNDDOWN((E152+$B$7-$B$8)/12,0)+1))</f>
        <v>#VALUE!</v>
      </c>
      <c r="P152">
        <f t="shared" si="21"/>
        <v>0.16666666666666666</v>
      </c>
      <c r="Q152" t="e">
        <f t="shared" si="22"/>
        <v>#VALUE!</v>
      </c>
    </row>
    <row r="153" spans="5:17" x14ac:dyDescent="0.2">
      <c r="E153">
        <f t="shared" si="23"/>
        <v>151</v>
      </c>
      <c r="F153">
        <f t="shared" si="20"/>
        <v>1.5820770711255692</v>
      </c>
      <c r="G153" t="e">
        <f t="shared" si="24"/>
        <v>#VALUE!</v>
      </c>
      <c r="H153" t="e">
        <f t="shared" si="25"/>
        <v>#VALUE!</v>
      </c>
      <c r="I153" t="e">
        <f t="shared" si="26"/>
        <v>#VALUE!</v>
      </c>
      <c r="J153">
        <f t="shared" si="27"/>
        <v>121.72384251405497</v>
      </c>
      <c r="K153">
        <f t="shared" si="28"/>
        <v>121.72384251405497</v>
      </c>
      <c r="L153" t="e">
        <f t="shared" si="29"/>
        <v>#VALUE!</v>
      </c>
      <c r="M153">
        <f>IF($B$9="זכר",INDEX(תמותה!$A$1:$E$121,ROUNDDOWN(E153/12,0)+1,2),INDEX(תמותה!$A$1:$E$121,ROUNDDOWN(E153/12,0)+1,3))</f>
        <v>0</v>
      </c>
      <c r="N153" t="e">
        <f>IF($B$9="זכר",INDEX('שיפור גברים'!$A$1:$GQ$121,ROUNDDOWN(E153/12,0)+1,ROUNDDOWN((E153+$B$7-$B$8)/12,0)+2),INDEX('שיפור נשים'!$A$1:$GQ$121,ROUNDDOWN(E153/12,0)+1,ROUNDDOWN((E153+$B$7-$B$8)/12,0)+2))</f>
        <v>#VALUE!</v>
      </c>
      <c r="O153" t="e">
        <f>IF($B$9="זכר",INDEX('שיפור גברים'!$A$1:$GQ$121,ROUNDDOWN(E153/12,0)+1,ROUNDDOWN((E153+$B$7-$B$8)/12,0)+1),INDEX('שיפור נשים'!$A$1:$GQ$121,ROUNDDOWN(E153/12,0)+1,ROUNDDOWN((E153+$B$7-$B$8)/12,0)+1))</f>
        <v>#VALUE!</v>
      </c>
      <c r="P153">
        <f t="shared" si="21"/>
        <v>0.25</v>
      </c>
      <c r="Q153" t="e">
        <f t="shared" si="22"/>
        <v>#VALUE!</v>
      </c>
    </row>
    <row r="154" spans="5:17" x14ac:dyDescent="0.2">
      <c r="E154">
        <f t="shared" si="23"/>
        <v>152</v>
      </c>
      <c r="F154">
        <f t="shared" si="20"/>
        <v>1.5868590190094307</v>
      </c>
      <c r="G154" t="e">
        <f t="shared" si="24"/>
        <v>#VALUE!</v>
      </c>
      <c r="H154" t="e">
        <f t="shared" si="25"/>
        <v>#VALUE!</v>
      </c>
      <c r="I154" t="e">
        <f t="shared" si="26"/>
        <v>#VALUE!</v>
      </c>
      <c r="J154">
        <f t="shared" si="27"/>
        <v>122.35401821839966</v>
      </c>
      <c r="K154">
        <f t="shared" si="28"/>
        <v>122.35401821839966</v>
      </c>
      <c r="L154" t="e">
        <f t="shared" si="29"/>
        <v>#VALUE!</v>
      </c>
      <c r="M154">
        <f>IF($B$9="זכר",INDEX(תמותה!$A$1:$E$121,ROUNDDOWN(E154/12,0)+1,2),INDEX(תמותה!$A$1:$E$121,ROUNDDOWN(E154/12,0)+1,3))</f>
        <v>0</v>
      </c>
      <c r="N154" t="e">
        <f>IF($B$9="זכר",INDEX('שיפור גברים'!$A$1:$GQ$121,ROUNDDOWN(E154/12,0)+1,ROUNDDOWN((E154+$B$7-$B$8)/12,0)+2),INDEX('שיפור נשים'!$A$1:$GQ$121,ROUNDDOWN(E154/12,0)+1,ROUNDDOWN((E154+$B$7-$B$8)/12,0)+2))</f>
        <v>#VALUE!</v>
      </c>
      <c r="O154" t="e">
        <f>IF($B$9="זכר",INDEX('שיפור גברים'!$A$1:$GQ$121,ROUNDDOWN(E154/12,0)+1,ROUNDDOWN((E154+$B$7-$B$8)/12,0)+1),INDEX('שיפור נשים'!$A$1:$GQ$121,ROUNDDOWN(E154/12,0)+1,ROUNDDOWN((E154+$B$7-$B$8)/12,0)+1))</f>
        <v>#VALUE!</v>
      </c>
      <c r="P154">
        <f t="shared" si="21"/>
        <v>0.33333333333333331</v>
      </c>
      <c r="Q154" t="e">
        <f t="shared" si="22"/>
        <v>#VALUE!</v>
      </c>
    </row>
    <row r="155" spans="5:17" x14ac:dyDescent="0.2">
      <c r="E155">
        <f t="shared" si="23"/>
        <v>153</v>
      </c>
      <c r="F155">
        <f t="shared" si="20"/>
        <v>1.5916554206932878</v>
      </c>
      <c r="G155" t="e">
        <f t="shared" si="24"/>
        <v>#VALUE!</v>
      </c>
      <c r="H155" t="e">
        <f t="shared" si="25"/>
        <v>#VALUE!</v>
      </c>
      <c r="I155" t="e">
        <f t="shared" si="26"/>
        <v>#VALUE!</v>
      </c>
      <c r="J155">
        <f t="shared" si="27"/>
        <v>122.98229490881826</v>
      </c>
      <c r="K155">
        <f t="shared" si="28"/>
        <v>122.98229490881826</v>
      </c>
      <c r="L155" t="e">
        <f t="shared" si="29"/>
        <v>#VALUE!</v>
      </c>
      <c r="M155">
        <f>IF($B$9="זכר",INDEX(תמותה!$A$1:$E$121,ROUNDDOWN(E155/12,0)+1,2),INDEX(תמותה!$A$1:$E$121,ROUNDDOWN(E155/12,0)+1,3))</f>
        <v>0</v>
      </c>
      <c r="N155" t="e">
        <f>IF($B$9="זכר",INDEX('שיפור גברים'!$A$1:$GQ$121,ROUNDDOWN(E155/12,0)+1,ROUNDDOWN((E155+$B$7-$B$8)/12,0)+2),INDEX('שיפור נשים'!$A$1:$GQ$121,ROUNDDOWN(E155/12,0)+1,ROUNDDOWN((E155+$B$7-$B$8)/12,0)+2))</f>
        <v>#VALUE!</v>
      </c>
      <c r="O155" t="e">
        <f>IF($B$9="זכר",INDEX('שיפור גברים'!$A$1:$GQ$121,ROUNDDOWN(E155/12,0)+1,ROUNDDOWN((E155+$B$7-$B$8)/12,0)+1),INDEX('שיפור נשים'!$A$1:$GQ$121,ROUNDDOWN(E155/12,0)+1,ROUNDDOWN((E155+$B$7-$B$8)/12,0)+1))</f>
        <v>#VALUE!</v>
      </c>
      <c r="P155">
        <f t="shared" si="21"/>
        <v>0.41666666666666669</v>
      </c>
      <c r="Q155" t="e">
        <f t="shared" si="22"/>
        <v>#VALUE!</v>
      </c>
    </row>
    <row r="156" spans="5:17" x14ac:dyDescent="0.2">
      <c r="E156">
        <f t="shared" si="23"/>
        <v>154</v>
      </c>
      <c r="F156">
        <f t="shared" si="20"/>
        <v>1.596466319864847</v>
      </c>
      <c r="G156" t="e">
        <f t="shared" si="24"/>
        <v>#VALUE!</v>
      </c>
      <c r="H156" t="e">
        <f t="shared" si="25"/>
        <v>#VALUE!</v>
      </c>
      <c r="I156" t="e">
        <f t="shared" si="26"/>
        <v>#VALUE!</v>
      </c>
      <c r="J156">
        <f t="shared" si="27"/>
        <v>123.60867830792728</v>
      </c>
      <c r="K156">
        <f t="shared" si="28"/>
        <v>123.60867830792728</v>
      </c>
      <c r="L156" t="e">
        <f t="shared" si="29"/>
        <v>#VALUE!</v>
      </c>
      <c r="M156">
        <f>IF($B$9="זכר",INDEX(תמותה!$A$1:$E$121,ROUNDDOWN(E156/12,0)+1,2),INDEX(תמותה!$A$1:$E$121,ROUNDDOWN(E156/12,0)+1,3))</f>
        <v>0</v>
      </c>
      <c r="N156" t="e">
        <f>IF($B$9="זכר",INDEX('שיפור גברים'!$A$1:$GQ$121,ROUNDDOWN(E156/12,0)+1,ROUNDDOWN((E156+$B$7-$B$8)/12,0)+2),INDEX('שיפור נשים'!$A$1:$GQ$121,ROUNDDOWN(E156/12,0)+1,ROUNDDOWN((E156+$B$7-$B$8)/12,0)+2))</f>
        <v>#VALUE!</v>
      </c>
      <c r="O156" t="e">
        <f>IF($B$9="זכר",INDEX('שיפור גברים'!$A$1:$GQ$121,ROUNDDOWN(E156/12,0)+1,ROUNDDOWN((E156+$B$7-$B$8)/12,0)+1),INDEX('שיפור נשים'!$A$1:$GQ$121,ROUNDDOWN(E156/12,0)+1,ROUNDDOWN((E156+$B$7-$B$8)/12,0)+1))</f>
        <v>#VALUE!</v>
      </c>
      <c r="P156">
        <f t="shared" si="21"/>
        <v>0.5</v>
      </c>
      <c r="Q156" t="e">
        <f t="shared" si="22"/>
        <v>#VALUE!</v>
      </c>
    </row>
    <row r="157" spans="5:17" x14ac:dyDescent="0.2">
      <c r="E157">
        <f t="shared" si="23"/>
        <v>155</v>
      </c>
      <c r="F157">
        <f t="shared" si="20"/>
        <v>1.6012917603438639</v>
      </c>
      <c r="G157" t="e">
        <f t="shared" si="24"/>
        <v>#VALUE!</v>
      </c>
      <c r="H157" t="e">
        <f t="shared" si="25"/>
        <v>#VALUE!</v>
      </c>
      <c r="I157" t="e">
        <f t="shared" si="26"/>
        <v>#VALUE!</v>
      </c>
      <c r="J157">
        <f t="shared" si="27"/>
        <v>124.2331741210983</v>
      </c>
      <c r="K157">
        <f t="shared" si="28"/>
        <v>124.2331741210983</v>
      </c>
      <c r="L157" t="e">
        <f t="shared" si="29"/>
        <v>#VALUE!</v>
      </c>
      <c r="M157">
        <f>IF($B$9="זכר",INDEX(תמותה!$A$1:$E$121,ROUNDDOWN(E157/12,0)+1,2),INDEX(תמותה!$A$1:$E$121,ROUNDDOWN(E157/12,0)+1,3))</f>
        <v>0</v>
      </c>
      <c r="N157" t="e">
        <f>IF($B$9="זכר",INDEX('שיפור גברים'!$A$1:$GQ$121,ROUNDDOWN(E157/12,0)+1,ROUNDDOWN((E157+$B$7-$B$8)/12,0)+2),INDEX('שיפור נשים'!$A$1:$GQ$121,ROUNDDOWN(E157/12,0)+1,ROUNDDOWN((E157+$B$7-$B$8)/12,0)+2))</f>
        <v>#VALUE!</v>
      </c>
      <c r="O157" t="e">
        <f>IF($B$9="זכר",INDEX('שיפור גברים'!$A$1:$GQ$121,ROUNDDOWN(E157/12,0)+1,ROUNDDOWN((E157+$B$7-$B$8)/12,0)+1),INDEX('שיפור נשים'!$A$1:$GQ$121,ROUNDDOWN(E157/12,0)+1,ROUNDDOWN((E157+$B$7-$B$8)/12,0)+1))</f>
        <v>#VALUE!</v>
      </c>
      <c r="P157">
        <f t="shared" si="21"/>
        <v>0.58333333333333337</v>
      </c>
      <c r="Q157" t="e">
        <f t="shared" si="22"/>
        <v>#VALUE!</v>
      </c>
    </row>
    <row r="158" spans="5:17" x14ac:dyDescent="0.2">
      <c r="E158">
        <f t="shared" si="23"/>
        <v>156</v>
      </c>
      <c r="F158">
        <f t="shared" si="20"/>
        <v>1.6061317860825426</v>
      </c>
      <c r="G158" t="e">
        <f t="shared" si="24"/>
        <v>#VALUE!</v>
      </c>
      <c r="H158" t="e">
        <f t="shared" si="25"/>
        <v>#VALUE!</v>
      </c>
      <c r="I158" t="e">
        <f t="shared" si="26"/>
        <v>#VALUE!</v>
      </c>
      <c r="J158">
        <f t="shared" si="27"/>
        <v>124.85578803650998</v>
      </c>
      <c r="K158">
        <f t="shared" si="28"/>
        <v>124.85578803650998</v>
      </c>
      <c r="L158" t="e">
        <f t="shared" si="29"/>
        <v>#VALUE!</v>
      </c>
      <c r="M158">
        <f>IF($B$9="זכר",INDEX(תמותה!$A$1:$E$121,ROUNDDOWN(E158/12,0)+1,2),INDEX(תמותה!$A$1:$E$121,ROUNDDOWN(E158/12,0)+1,3))</f>
        <v>0</v>
      </c>
      <c r="N158" t="e">
        <f>IF($B$9="זכר",INDEX('שיפור גברים'!$A$1:$GQ$121,ROUNDDOWN(E158/12,0)+1,ROUNDDOWN((E158+$B$7-$B$8)/12,0)+2),INDEX('שיפור נשים'!$A$1:$GQ$121,ROUNDDOWN(E158/12,0)+1,ROUNDDOWN((E158+$B$7-$B$8)/12,0)+2))</f>
        <v>#VALUE!</v>
      </c>
      <c r="O158" t="e">
        <f>IF($B$9="זכר",INDEX('שיפור גברים'!$A$1:$GQ$121,ROUNDDOWN(E158/12,0)+1,ROUNDDOWN((E158+$B$7-$B$8)/12,0)+1),INDEX('שיפור נשים'!$A$1:$GQ$121,ROUNDDOWN(E158/12,0)+1,ROUNDDOWN((E158+$B$7-$B$8)/12,0)+1))</f>
        <v>#VALUE!</v>
      </c>
      <c r="P158">
        <f t="shared" si="21"/>
        <v>0.66666666666666663</v>
      </c>
      <c r="Q158" t="e">
        <f t="shared" si="22"/>
        <v>#VALUE!</v>
      </c>
    </row>
    <row r="159" spans="5:17" x14ac:dyDescent="0.2">
      <c r="E159">
        <f t="shared" si="23"/>
        <v>157</v>
      </c>
      <c r="F159">
        <f t="shared" si="20"/>
        <v>1.610986441165936</v>
      </c>
      <c r="G159" t="e">
        <f t="shared" si="24"/>
        <v>#VALUE!</v>
      </c>
      <c r="H159" t="e">
        <f t="shared" si="25"/>
        <v>#VALUE!</v>
      </c>
      <c r="I159" t="e">
        <f t="shared" si="26"/>
        <v>#VALUE!</v>
      </c>
      <c r="J159">
        <f t="shared" si="27"/>
        <v>125.47652572519981</v>
      </c>
      <c r="K159">
        <f t="shared" si="28"/>
        <v>125.47652572519981</v>
      </c>
      <c r="L159" t="e">
        <f t="shared" si="29"/>
        <v>#VALUE!</v>
      </c>
      <c r="M159">
        <f>IF($B$9="זכר",INDEX(תמותה!$A$1:$E$121,ROUNDDOWN(E159/12,0)+1,2),INDEX(תמותה!$A$1:$E$121,ROUNDDOWN(E159/12,0)+1,3))</f>
        <v>0</v>
      </c>
      <c r="N159" t="e">
        <f>IF($B$9="זכר",INDEX('שיפור גברים'!$A$1:$GQ$121,ROUNDDOWN(E159/12,0)+1,ROUNDDOWN((E159+$B$7-$B$8)/12,0)+2),INDEX('שיפור נשים'!$A$1:$GQ$121,ROUNDDOWN(E159/12,0)+1,ROUNDDOWN((E159+$B$7-$B$8)/12,0)+2))</f>
        <v>#VALUE!</v>
      </c>
      <c r="O159" t="e">
        <f>IF($B$9="זכר",INDEX('שיפור גברים'!$A$1:$GQ$121,ROUNDDOWN(E159/12,0)+1,ROUNDDOWN((E159+$B$7-$B$8)/12,0)+1),INDEX('שיפור נשים'!$A$1:$GQ$121,ROUNDDOWN(E159/12,0)+1,ROUNDDOWN((E159+$B$7-$B$8)/12,0)+1))</f>
        <v>#VALUE!</v>
      </c>
      <c r="P159">
        <f t="shared" si="21"/>
        <v>0.75</v>
      </c>
      <c r="Q159" t="e">
        <f t="shared" si="22"/>
        <v>#VALUE!</v>
      </c>
    </row>
    <row r="160" spans="5:17" x14ac:dyDescent="0.2">
      <c r="E160">
        <f t="shared" si="23"/>
        <v>158</v>
      </c>
      <c r="F160">
        <f t="shared" si="20"/>
        <v>1.6158557698123479</v>
      </c>
      <c r="G160" t="e">
        <f t="shared" si="24"/>
        <v>#VALUE!</v>
      </c>
      <c r="H160" t="e">
        <f t="shared" si="25"/>
        <v>#VALUE!</v>
      </c>
      <c r="I160" t="e">
        <f t="shared" si="26"/>
        <v>#VALUE!</v>
      </c>
      <c r="J160">
        <f t="shared" si="27"/>
        <v>126.09539284111581</v>
      </c>
      <c r="K160">
        <f t="shared" si="28"/>
        <v>126.09539284111581</v>
      </c>
      <c r="L160" t="e">
        <f t="shared" si="29"/>
        <v>#VALUE!</v>
      </c>
      <c r="M160">
        <f>IF($B$9="זכר",INDEX(תמותה!$A$1:$E$121,ROUNDDOWN(E160/12,0)+1,2),INDEX(תמותה!$A$1:$E$121,ROUNDDOWN(E160/12,0)+1,3))</f>
        <v>0</v>
      </c>
      <c r="N160" t="e">
        <f>IF($B$9="זכר",INDEX('שיפור גברים'!$A$1:$GQ$121,ROUNDDOWN(E160/12,0)+1,ROUNDDOWN((E160+$B$7-$B$8)/12,0)+2),INDEX('שיפור נשים'!$A$1:$GQ$121,ROUNDDOWN(E160/12,0)+1,ROUNDDOWN((E160+$B$7-$B$8)/12,0)+2))</f>
        <v>#VALUE!</v>
      </c>
      <c r="O160" t="e">
        <f>IF($B$9="זכר",INDEX('שיפור גברים'!$A$1:$GQ$121,ROUNDDOWN(E160/12,0)+1,ROUNDDOWN((E160+$B$7-$B$8)/12,0)+1),INDEX('שיפור נשים'!$A$1:$GQ$121,ROUNDDOWN(E160/12,0)+1,ROUNDDOWN((E160+$B$7-$B$8)/12,0)+1))</f>
        <v>#VALUE!</v>
      </c>
      <c r="P160">
        <f t="shared" si="21"/>
        <v>0.83333333333333337</v>
      </c>
      <c r="Q160" t="e">
        <f t="shared" si="22"/>
        <v>#VALUE!</v>
      </c>
    </row>
    <row r="161" spans="5:17" x14ac:dyDescent="0.2">
      <c r="E161">
        <f t="shared" si="23"/>
        <v>159</v>
      </c>
      <c r="F161">
        <f t="shared" si="20"/>
        <v>1.6207398163737345</v>
      </c>
      <c r="G161" t="e">
        <f t="shared" si="24"/>
        <v>#VALUE!</v>
      </c>
      <c r="H161" t="e">
        <f t="shared" si="25"/>
        <v>#VALUE!</v>
      </c>
      <c r="I161" t="e">
        <f t="shared" si="26"/>
        <v>#VALUE!</v>
      </c>
      <c r="J161">
        <f t="shared" si="27"/>
        <v>126.71239502116801</v>
      </c>
      <c r="K161">
        <f t="shared" si="28"/>
        <v>126.71239502116801</v>
      </c>
      <c r="L161" t="e">
        <f t="shared" si="29"/>
        <v>#VALUE!</v>
      </c>
      <c r="M161">
        <f>IF($B$9="זכר",INDEX(תמותה!$A$1:$E$121,ROUNDDOWN(E161/12,0)+1,2),INDEX(תמותה!$A$1:$E$121,ROUNDDOWN(E161/12,0)+1,3))</f>
        <v>0</v>
      </c>
      <c r="N161" t="e">
        <f>IF($B$9="זכר",INDEX('שיפור גברים'!$A$1:$GQ$121,ROUNDDOWN(E161/12,0)+1,ROUNDDOWN((E161+$B$7-$B$8)/12,0)+2),INDEX('שיפור נשים'!$A$1:$GQ$121,ROUNDDOWN(E161/12,0)+1,ROUNDDOWN((E161+$B$7-$B$8)/12,0)+2))</f>
        <v>#VALUE!</v>
      </c>
      <c r="O161" t="e">
        <f>IF($B$9="זכר",INDEX('שיפור גברים'!$A$1:$GQ$121,ROUNDDOWN(E161/12,0)+1,ROUNDDOWN((E161+$B$7-$B$8)/12,0)+1),INDEX('שיפור נשים'!$A$1:$GQ$121,ROUNDDOWN(E161/12,0)+1,ROUNDDOWN((E161+$B$7-$B$8)/12,0)+1))</f>
        <v>#VALUE!</v>
      </c>
      <c r="P161">
        <f t="shared" si="21"/>
        <v>0.91666666666666663</v>
      </c>
      <c r="Q161" t="e">
        <f t="shared" si="22"/>
        <v>#VALUE!</v>
      </c>
    </row>
    <row r="162" spans="5:17" x14ac:dyDescent="0.2">
      <c r="E162">
        <f t="shared" si="23"/>
        <v>160</v>
      </c>
      <c r="F162">
        <f t="shared" si="20"/>
        <v>1.6256386253361097</v>
      </c>
      <c r="G162" t="e">
        <f t="shared" si="24"/>
        <v>#VALUE!</v>
      </c>
      <c r="H162" t="e">
        <f t="shared" si="25"/>
        <v>#VALUE!</v>
      </c>
      <c r="I162" t="e">
        <f t="shared" si="26"/>
        <v>#VALUE!</v>
      </c>
      <c r="J162">
        <f t="shared" si="27"/>
        <v>127.3275378852798</v>
      </c>
      <c r="K162">
        <f t="shared" si="28"/>
        <v>127.3275378852798</v>
      </c>
      <c r="L162" t="e">
        <f t="shared" si="29"/>
        <v>#VALUE!</v>
      </c>
      <c r="M162">
        <f>IF($B$9="זכר",INDEX(תמותה!$A$1:$E$121,ROUNDDOWN(E162/12,0)+1,2),INDEX(תמותה!$A$1:$E$121,ROUNDDOWN(E162/12,0)+1,3))</f>
        <v>0</v>
      </c>
      <c r="N162" t="e">
        <f>IF($B$9="זכר",INDEX('שיפור גברים'!$A$1:$GQ$121,ROUNDDOWN(E162/12,0)+1,ROUNDDOWN((E162+$B$7-$B$8)/12,0)+2),INDEX('שיפור נשים'!$A$1:$GQ$121,ROUNDDOWN(E162/12,0)+1,ROUNDDOWN((E162+$B$7-$B$8)/12,0)+2))</f>
        <v>#VALUE!</v>
      </c>
      <c r="O162" t="e">
        <f>IF($B$9="זכר",INDEX('שיפור גברים'!$A$1:$GQ$121,ROUNDDOWN(E162/12,0)+1,ROUNDDOWN((E162+$B$7-$B$8)/12,0)+1),INDEX('שיפור נשים'!$A$1:$GQ$121,ROUNDDOWN(E162/12,0)+1,ROUNDDOWN((E162+$B$7-$B$8)/12,0)+1))</f>
        <v>#VALUE!</v>
      </c>
      <c r="P162">
        <f t="shared" si="21"/>
        <v>1</v>
      </c>
      <c r="Q162" t="e">
        <f t="shared" si="22"/>
        <v>#VALUE!</v>
      </c>
    </row>
    <row r="163" spans="5:17" x14ac:dyDescent="0.2">
      <c r="E163">
        <f t="shared" si="23"/>
        <v>161</v>
      </c>
      <c r="F163">
        <f t="shared" si="20"/>
        <v>1.6305522413199498</v>
      </c>
      <c r="G163" t="e">
        <f t="shared" si="24"/>
        <v>#VALUE!</v>
      </c>
      <c r="H163" t="e">
        <f t="shared" si="25"/>
        <v>#VALUE!</v>
      </c>
      <c r="I163" t="e">
        <f t="shared" si="26"/>
        <v>#VALUE!</v>
      </c>
      <c r="J163">
        <f t="shared" si="27"/>
        <v>127.94082703643909</v>
      </c>
      <c r="K163">
        <f t="shared" si="28"/>
        <v>127.94082703643909</v>
      </c>
      <c r="L163" t="e">
        <f t="shared" si="29"/>
        <v>#VALUE!</v>
      </c>
      <c r="M163">
        <f>IF($B$9="זכר",INDEX(תמותה!$A$1:$E$121,ROUNDDOWN(E163/12,0)+1,2),INDEX(תמותה!$A$1:$E$121,ROUNDDOWN(E163/12,0)+1,3))</f>
        <v>0</v>
      </c>
      <c r="N163" t="e">
        <f>IF($B$9="זכר",INDEX('שיפור גברים'!$A$1:$GQ$121,ROUNDDOWN(E163/12,0)+1,ROUNDDOWN((E163+$B$7-$B$8)/12,0)+2),INDEX('שיפור נשים'!$A$1:$GQ$121,ROUNDDOWN(E163/12,0)+1,ROUNDDOWN((E163+$B$7-$B$8)/12,0)+2))</f>
        <v>#VALUE!</v>
      </c>
      <c r="O163" t="e">
        <f>IF($B$9="זכר",INDEX('שיפור גברים'!$A$1:$GQ$121,ROUNDDOWN(E163/12,0)+1,ROUNDDOWN((E163+$B$7-$B$8)/12,0)+1),INDEX('שיפור נשים'!$A$1:$GQ$121,ROUNDDOWN(E163/12,0)+1,ROUNDDOWN((E163+$B$7-$B$8)/12,0)+1))</f>
        <v>#VALUE!</v>
      </c>
      <c r="P163">
        <f t="shared" si="21"/>
        <v>8.3333333333333329E-2</v>
      </c>
      <c r="Q163" t="e">
        <f t="shared" si="22"/>
        <v>#VALUE!</v>
      </c>
    </row>
    <row r="164" spans="5:17" x14ac:dyDescent="0.2">
      <c r="E164">
        <f t="shared" si="23"/>
        <v>162</v>
      </c>
      <c r="F164">
        <f t="shared" si="20"/>
        <v>1.6354807090805996</v>
      </c>
      <c r="G164" t="e">
        <f t="shared" si="24"/>
        <v>#VALUE!</v>
      </c>
      <c r="H164" t="e">
        <f t="shared" si="25"/>
        <v>#VALUE!</v>
      </c>
      <c r="I164" t="e">
        <f t="shared" si="26"/>
        <v>#VALUE!</v>
      </c>
      <c r="J164">
        <f t="shared" si="27"/>
        <v>128.55226806074941</v>
      </c>
      <c r="K164">
        <f t="shared" si="28"/>
        <v>128.55226806074941</v>
      </c>
      <c r="L164" t="e">
        <f t="shared" si="29"/>
        <v>#VALUE!</v>
      </c>
      <c r="M164">
        <f>IF($B$9="זכר",INDEX(תמותה!$A$1:$E$121,ROUNDDOWN(E164/12,0)+1,2),INDEX(תמותה!$A$1:$E$121,ROUNDDOWN(E164/12,0)+1,3))</f>
        <v>0</v>
      </c>
      <c r="N164" t="e">
        <f>IF($B$9="זכר",INDEX('שיפור גברים'!$A$1:$GQ$121,ROUNDDOWN(E164/12,0)+1,ROUNDDOWN((E164+$B$7-$B$8)/12,0)+2),INDEX('שיפור נשים'!$A$1:$GQ$121,ROUNDDOWN(E164/12,0)+1,ROUNDDOWN((E164+$B$7-$B$8)/12,0)+2))</f>
        <v>#VALUE!</v>
      </c>
      <c r="O164" t="e">
        <f>IF($B$9="זכר",INDEX('שיפור גברים'!$A$1:$GQ$121,ROUNDDOWN(E164/12,0)+1,ROUNDDOWN((E164+$B$7-$B$8)/12,0)+1),INDEX('שיפור נשים'!$A$1:$GQ$121,ROUNDDOWN(E164/12,0)+1,ROUNDDOWN((E164+$B$7-$B$8)/12,0)+1))</f>
        <v>#VALUE!</v>
      </c>
      <c r="P164">
        <f t="shared" si="21"/>
        <v>0.16666666666666666</v>
      </c>
      <c r="Q164" t="e">
        <f t="shared" si="22"/>
        <v>#VALUE!</v>
      </c>
    </row>
    <row r="165" spans="5:17" x14ac:dyDescent="0.2">
      <c r="E165">
        <f t="shared" si="23"/>
        <v>163</v>
      </c>
      <c r="F165">
        <f t="shared" si="20"/>
        <v>1.6404240735086801</v>
      </c>
      <c r="G165" t="e">
        <f t="shared" si="24"/>
        <v>#VALUE!</v>
      </c>
      <c r="H165" t="e">
        <f t="shared" si="25"/>
        <v>#VALUE!</v>
      </c>
      <c r="I165" t="e">
        <f t="shared" si="26"/>
        <v>#VALUE!</v>
      </c>
      <c r="J165">
        <f t="shared" si="27"/>
        <v>129.1618665274807</v>
      </c>
      <c r="K165">
        <f t="shared" si="28"/>
        <v>129.1618665274807</v>
      </c>
      <c r="L165" t="e">
        <f t="shared" si="29"/>
        <v>#VALUE!</v>
      </c>
      <c r="M165">
        <f>IF($B$9="זכר",INDEX(תמותה!$A$1:$E$121,ROUNDDOWN(E165/12,0)+1,2),INDEX(תמותה!$A$1:$E$121,ROUNDDOWN(E165/12,0)+1,3))</f>
        <v>0</v>
      </c>
      <c r="N165" t="e">
        <f>IF($B$9="זכר",INDEX('שיפור גברים'!$A$1:$GQ$121,ROUNDDOWN(E165/12,0)+1,ROUNDDOWN((E165+$B$7-$B$8)/12,0)+2),INDEX('שיפור נשים'!$A$1:$GQ$121,ROUNDDOWN(E165/12,0)+1,ROUNDDOWN((E165+$B$7-$B$8)/12,0)+2))</f>
        <v>#VALUE!</v>
      </c>
      <c r="O165" t="e">
        <f>IF($B$9="זכר",INDEX('שיפור גברים'!$A$1:$GQ$121,ROUNDDOWN(E165/12,0)+1,ROUNDDOWN((E165+$B$7-$B$8)/12,0)+1),INDEX('שיפור נשים'!$A$1:$GQ$121,ROUNDDOWN(E165/12,0)+1,ROUNDDOWN((E165+$B$7-$B$8)/12,0)+1))</f>
        <v>#VALUE!</v>
      </c>
      <c r="P165">
        <f t="shared" si="21"/>
        <v>0.25</v>
      </c>
      <c r="Q165" t="e">
        <f t="shared" si="22"/>
        <v>#VALUE!</v>
      </c>
    </row>
    <row r="166" spans="5:17" x14ac:dyDescent="0.2">
      <c r="E166">
        <f t="shared" si="23"/>
        <v>164</v>
      </c>
      <c r="F166">
        <f t="shared" si="20"/>
        <v>1.6453823796304985</v>
      </c>
      <c r="G166" t="e">
        <f t="shared" si="24"/>
        <v>#VALUE!</v>
      </c>
      <c r="H166" t="e">
        <f t="shared" si="25"/>
        <v>#VALUE!</v>
      </c>
      <c r="I166" t="e">
        <f t="shared" si="26"/>
        <v>#VALUE!</v>
      </c>
      <c r="J166">
        <f t="shared" si="27"/>
        <v>129.76962798912012</v>
      </c>
      <c r="K166">
        <f t="shared" si="28"/>
        <v>129.76962798912012</v>
      </c>
      <c r="L166" t="e">
        <f t="shared" si="29"/>
        <v>#VALUE!</v>
      </c>
      <c r="M166">
        <f>IF($B$9="זכר",INDEX(תמותה!$A$1:$E$121,ROUNDDOWN(E166/12,0)+1,2),INDEX(תמותה!$A$1:$E$121,ROUNDDOWN(E166/12,0)+1,3))</f>
        <v>0</v>
      </c>
      <c r="N166" t="e">
        <f>IF($B$9="זכר",INDEX('שיפור גברים'!$A$1:$GQ$121,ROUNDDOWN(E166/12,0)+1,ROUNDDOWN((E166+$B$7-$B$8)/12,0)+2),INDEX('שיפור נשים'!$A$1:$GQ$121,ROUNDDOWN(E166/12,0)+1,ROUNDDOWN((E166+$B$7-$B$8)/12,0)+2))</f>
        <v>#VALUE!</v>
      </c>
      <c r="O166" t="e">
        <f>IF($B$9="זכר",INDEX('שיפור גברים'!$A$1:$GQ$121,ROUNDDOWN(E166/12,0)+1,ROUNDDOWN((E166+$B$7-$B$8)/12,0)+1),INDEX('שיפור נשים'!$A$1:$GQ$121,ROUNDDOWN(E166/12,0)+1,ROUNDDOWN((E166+$B$7-$B$8)/12,0)+1))</f>
        <v>#VALUE!</v>
      </c>
      <c r="P166">
        <f t="shared" si="21"/>
        <v>0.33333333333333331</v>
      </c>
      <c r="Q166" t="e">
        <f t="shared" si="22"/>
        <v>#VALUE!</v>
      </c>
    </row>
    <row r="167" spans="5:17" x14ac:dyDescent="0.2">
      <c r="E167">
        <f t="shared" si="23"/>
        <v>165</v>
      </c>
      <c r="F167">
        <f t="shared" si="20"/>
        <v>1.6503556726084563</v>
      </c>
      <c r="G167" t="e">
        <f t="shared" si="24"/>
        <v>#VALUE!</v>
      </c>
      <c r="H167" t="e">
        <f t="shared" si="25"/>
        <v>#VALUE!</v>
      </c>
      <c r="I167" t="e">
        <f t="shared" si="26"/>
        <v>#VALUE!</v>
      </c>
      <c r="J167">
        <f t="shared" si="27"/>
        <v>130.37555798142262</v>
      </c>
      <c r="K167">
        <f t="shared" si="28"/>
        <v>130.37555798142262</v>
      </c>
      <c r="L167" t="e">
        <f t="shared" si="29"/>
        <v>#VALUE!</v>
      </c>
      <c r="M167">
        <f>IF($B$9="זכר",INDEX(תמותה!$A$1:$E$121,ROUNDDOWN(E167/12,0)+1,2),INDEX(תמותה!$A$1:$E$121,ROUNDDOWN(E167/12,0)+1,3))</f>
        <v>0</v>
      </c>
      <c r="N167" t="e">
        <f>IF($B$9="זכר",INDEX('שיפור גברים'!$A$1:$GQ$121,ROUNDDOWN(E167/12,0)+1,ROUNDDOWN((E167+$B$7-$B$8)/12,0)+2),INDEX('שיפור נשים'!$A$1:$GQ$121,ROUNDDOWN(E167/12,0)+1,ROUNDDOWN((E167+$B$7-$B$8)/12,0)+2))</f>
        <v>#VALUE!</v>
      </c>
      <c r="O167" t="e">
        <f>IF($B$9="זכר",INDEX('שיפור גברים'!$A$1:$GQ$121,ROUNDDOWN(E167/12,0)+1,ROUNDDOWN((E167+$B$7-$B$8)/12,0)+1),INDEX('שיפור נשים'!$A$1:$GQ$121,ROUNDDOWN(E167/12,0)+1,ROUNDDOWN((E167+$B$7-$B$8)/12,0)+1))</f>
        <v>#VALUE!</v>
      </c>
      <c r="P167">
        <f t="shared" si="21"/>
        <v>0.41666666666666669</v>
      </c>
      <c r="Q167" t="e">
        <f t="shared" si="22"/>
        <v>#VALUE!</v>
      </c>
    </row>
    <row r="168" spans="5:17" x14ac:dyDescent="0.2">
      <c r="E168">
        <f t="shared" si="23"/>
        <v>166</v>
      </c>
      <c r="F168">
        <f t="shared" si="20"/>
        <v>1.6553439977414626</v>
      </c>
      <c r="G168" t="e">
        <f t="shared" si="24"/>
        <v>#VALUE!</v>
      </c>
      <c r="H168" t="e">
        <f t="shared" si="25"/>
        <v>#VALUE!</v>
      </c>
      <c r="I168" t="e">
        <f t="shared" si="26"/>
        <v>#VALUE!</v>
      </c>
      <c r="J168">
        <f t="shared" si="27"/>
        <v>130.97966202346126</v>
      </c>
      <c r="K168">
        <f t="shared" si="28"/>
        <v>130.97966202346126</v>
      </c>
      <c r="L168" t="e">
        <f t="shared" si="29"/>
        <v>#VALUE!</v>
      </c>
      <c r="M168">
        <f>IF($B$9="זכר",INDEX(תמותה!$A$1:$E$121,ROUNDDOWN(E168/12,0)+1,2),INDEX(תמותה!$A$1:$E$121,ROUNDDOWN(E168/12,0)+1,3))</f>
        <v>0</v>
      </c>
      <c r="N168" t="e">
        <f>IF($B$9="זכר",INDEX('שיפור גברים'!$A$1:$GQ$121,ROUNDDOWN(E168/12,0)+1,ROUNDDOWN((E168+$B$7-$B$8)/12,0)+2),INDEX('שיפור נשים'!$A$1:$GQ$121,ROUNDDOWN(E168/12,0)+1,ROUNDDOWN((E168+$B$7-$B$8)/12,0)+2))</f>
        <v>#VALUE!</v>
      </c>
      <c r="O168" t="e">
        <f>IF($B$9="זכר",INDEX('שיפור גברים'!$A$1:$GQ$121,ROUNDDOWN(E168/12,0)+1,ROUNDDOWN((E168+$B$7-$B$8)/12,0)+1),INDEX('שיפור נשים'!$A$1:$GQ$121,ROUNDDOWN(E168/12,0)+1,ROUNDDOWN((E168+$B$7-$B$8)/12,0)+1))</f>
        <v>#VALUE!</v>
      </c>
      <c r="P168">
        <f t="shared" si="21"/>
        <v>0.5</v>
      </c>
      <c r="Q168" t="e">
        <f t="shared" si="22"/>
        <v>#VALUE!</v>
      </c>
    </row>
    <row r="169" spans="5:17" x14ac:dyDescent="0.2">
      <c r="E169">
        <f t="shared" si="23"/>
        <v>167</v>
      </c>
      <c r="F169">
        <f t="shared" si="20"/>
        <v>1.6603474004653458</v>
      </c>
      <c r="G169" t="e">
        <f t="shared" si="24"/>
        <v>#VALUE!</v>
      </c>
      <c r="H169" t="e">
        <f t="shared" si="25"/>
        <v>#VALUE!</v>
      </c>
      <c r="I169" t="e">
        <f t="shared" si="26"/>
        <v>#VALUE!</v>
      </c>
      <c r="J169">
        <f t="shared" si="27"/>
        <v>131.58194561767758</v>
      </c>
      <c r="K169">
        <f t="shared" si="28"/>
        <v>131.58194561767758</v>
      </c>
      <c r="L169" t="e">
        <f t="shared" si="29"/>
        <v>#VALUE!</v>
      </c>
      <c r="M169">
        <f>IF($B$9="זכר",INDEX(תמותה!$A$1:$E$121,ROUNDDOWN(E169/12,0)+1,2),INDEX(תמותה!$A$1:$E$121,ROUNDDOWN(E169/12,0)+1,3))</f>
        <v>0</v>
      </c>
      <c r="N169" t="e">
        <f>IF($B$9="זכר",INDEX('שיפור גברים'!$A$1:$GQ$121,ROUNDDOWN(E169/12,0)+1,ROUNDDOWN((E169+$B$7-$B$8)/12,0)+2),INDEX('שיפור נשים'!$A$1:$GQ$121,ROUNDDOWN(E169/12,0)+1,ROUNDDOWN((E169+$B$7-$B$8)/12,0)+2))</f>
        <v>#VALUE!</v>
      </c>
      <c r="O169" t="e">
        <f>IF($B$9="זכר",INDEX('שיפור גברים'!$A$1:$GQ$121,ROUNDDOWN(E169/12,0)+1,ROUNDDOWN((E169+$B$7-$B$8)/12,0)+1),INDEX('שיפור נשים'!$A$1:$GQ$121,ROUNDDOWN(E169/12,0)+1,ROUNDDOWN((E169+$B$7-$B$8)/12,0)+1))</f>
        <v>#VALUE!</v>
      </c>
      <c r="P169">
        <f t="shared" si="21"/>
        <v>0.58333333333333337</v>
      </c>
      <c r="Q169" t="e">
        <f t="shared" si="22"/>
        <v>#VALUE!</v>
      </c>
    </row>
    <row r="170" spans="5:17" x14ac:dyDescent="0.2">
      <c r="E170">
        <f t="shared" si="23"/>
        <v>168</v>
      </c>
      <c r="F170">
        <f t="shared" si="20"/>
        <v>1.665365926353267</v>
      </c>
      <c r="G170" t="e">
        <f t="shared" si="24"/>
        <v>#VALUE!</v>
      </c>
      <c r="H170" t="e">
        <f t="shared" si="25"/>
        <v>#VALUE!</v>
      </c>
      <c r="I170" t="e">
        <f t="shared" si="26"/>
        <v>#VALUE!</v>
      </c>
      <c r="J170">
        <f t="shared" si="27"/>
        <v>132.18241424993172</v>
      </c>
      <c r="K170">
        <f t="shared" si="28"/>
        <v>132.18241424993172</v>
      </c>
      <c r="L170" t="e">
        <f t="shared" si="29"/>
        <v>#VALUE!</v>
      </c>
      <c r="M170">
        <f>IF($B$9="זכר",INDEX(תמותה!$A$1:$E$121,ROUNDDOWN(E170/12,0)+1,2),INDEX(תמותה!$A$1:$E$121,ROUNDDOWN(E170/12,0)+1,3))</f>
        <v>0</v>
      </c>
      <c r="N170" t="e">
        <f>IF($B$9="זכר",INDEX('שיפור גברים'!$A$1:$GQ$121,ROUNDDOWN(E170/12,0)+1,ROUNDDOWN((E170+$B$7-$B$8)/12,0)+2),INDEX('שיפור נשים'!$A$1:$GQ$121,ROUNDDOWN(E170/12,0)+1,ROUNDDOWN((E170+$B$7-$B$8)/12,0)+2))</f>
        <v>#VALUE!</v>
      </c>
      <c r="O170" t="e">
        <f>IF($B$9="זכר",INDEX('שיפור גברים'!$A$1:$GQ$121,ROUNDDOWN(E170/12,0)+1,ROUNDDOWN((E170+$B$7-$B$8)/12,0)+1),INDEX('שיפור נשים'!$A$1:$GQ$121,ROUNDDOWN(E170/12,0)+1,ROUNDDOWN((E170+$B$7-$B$8)/12,0)+1))</f>
        <v>#VALUE!</v>
      </c>
      <c r="P170">
        <f t="shared" si="21"/>
        <v>0.66666666666666663</v>
      </c>
      <c r="Q170" t="e">
        <f t="shared" si="22"/>
        <v>#VALUE!</v>
      </c>
    </row>
    <row r="171" spans="5:17" x14ac:dyDescent="0.2">
      <c r="E171">
        <f t="shared" si="23"/>
        <v>169</v>
      </c>
      <c r="F171">
        <f t="shared" si="20"/>
        <v>1.670399621116136</v>
      </c>
      <c r="G171" t="e">
        <f t="shared" si="24"/>
        <v>#VALUE!</v>
      </c>
      <c r="H171" t="e">
        <f t="shared" si="25"/>
        <v>#VALUE!</v>
      </c>
      <c r="I171" t="e">
        <f t="shared" si="26"/>
        <v>#VALUE!</v>
      </c>
      <c r="J171">
        <f t="shared" si="27"/>
        <v>132.78107338955235</v>
      </c>
      <c r="K171">
        <f t="shared" si="28"/>
        <v>132.78107338955235</v>
      </c>
      <c r="L171" t="e">
        <f t="shared" si="29"/>
        <v>#VALUE!</v>
      </c>
      <c r="M171">
        <f>IF($B$9="זכר",INDEX(תמותה!$A$1:$E$121,ROUNDDOWN(E171/12,0)+1,2),INDEX(תמותה!$A$1:$E$121,ROUNDDOWN(E171/12,0)+1,3))</f>
        <v>0</v>
      </c>
      <c r="N171" t="e">
        <f>IF($B$9="זכר",INDEX('שיפור גברים'!$A$1:$GQ$121,ROUNDDOWN(E171/12,0)+1,ROUNDDOWN((E171+$B$7-$B$8)/12,0)+2),INDEX('שיפור נשים'!$A$1:$GQ$121,ROUNDDOWN(E171/12,0)+1,ROUNDDOWN((E171+$B$7-$B$8)/12,0)+2))</f>
        <v>#VALUE!</v>
      </c>
      <c r="O171" t="e">
        <f>IF($B$9="זכר",INDEX('שיפור גברים'!$A$1:$GQ$121,ROUNDDOWN(E171/12,0)+1,ROUNDDOWN((E171+$B$7-$B$8)/12,0)+1),INDEX('שיפור נשים'!$A$1:$GQ$121,ROUNDDOWN(E171/12,0)+1,ROUNDDOWN((E171+$B$7-$B$8)/12,0)+1))</f>
        <v>#VALUE!</v>
      </c>
      <c r="P171">
        <f t="shared" si="21"/>
        <v>0.75</v>
      </c>
      <c r="Q171" t="e">
        <f t="shared" si="22"/>
        <v>#VALUE!</v>
      </c>
    </row>
    <row r="172" spans="5:17" x14ac:dyDescent="0.2">
      <c r="E172">
        <f t="shared" si="23"/>
        <v>170</v>
      </c>
      <c r="F172">
        <f t="shared" si="20"/>
        <v>1.6754485306030273</v>
      </c>
      <c r="G172" t="e">
        <f t="shared" si="24"/>
        <v>#VALUE!</v>
      </c>
      <c r="H172" t="e">
        <f t="shared" si="25"/>
        <v>#VALUE!</v>
      </c>
      <c r="I172" t="e">
        <f t="shared" si="26"/>
        <v>#VALUE!</v>
      </c>
      <c r="J172">
        <f t="shared" si="27"/>
        <v>133.37792848938648</v>
      </c>
      <c r="K172">
        <f t="shared" si="28"/>
        <v>133.37792848938648</v>
      </c>
      <c r="L172" t="e">
        <f t="shared" si="29"/>
        <v>#VALUE!</v>
      </c>
      <c r="M172">
        <f>IF($B$9="זכר",INDEX(תמותה!$A$1:$E$121,ROUNDDOWN(E172/12,0)+1,2),INDEX(תמותה!$A$1:$E$121,ROUNDDOWN(E172/12,0)+1,3))</f>
        <v>0</v>
      </c>
      <c r="N172" t="e">
        <f>IF($B$9="זכר",INDEX('שיפור גברים'!$A$1:$GQ$121,ROUNDDOWN(E172/12,0)+1,ROUNDDOWN((E172+$B$7-$B$8)/12,0)+2),INDEX('שיפור נשים'!$A$1:$GQ$121,ROUNDDOWN(E172/12,0)+1,ROUNDDOWN((E172+$B$7-$B$8)/12,0)+2))</f>
        <v>#VALUE!</v>
      </c>
      <c r="O172" t="e">
        <f>IF($B$9="זכר",INDEX('שיפור גברים'!$A$1:$GQ$121,ROUNDDOWN(E172/12,0)+1,ROUNDDOWN((E172+$B$7-$B$8)/12,0)+1),INDEX('שיפור נשים'!$A$1:$GQ$121,ROUNDDOWN(E172/12,0)+1,ROUNDDOWN((E172+$B$7-$B$8)/12,0)+1))</f>
        <v>#VALUE!</v>
      </c>
      <c r="P172">
        <f t="shared" si="21"/>
        <v>0.83333333333333337</v>
      </c>
      <c r="Q172" t="e">
        <f t="shared" si="22"/>
        <v>#VALUE!</v>
      </c>
    </row>
    <row r="173" spans="5:17" x14ac:dyDescent="0.2">
      <c r="E173">
        <f t="shared" si="23"/>
        <v>171</v>
      </c>
      <c r="F173">
        <f t="shared" si="20"/>
        <v>1.6805127008015979</v>
      </c>
      <c r="G173" t="e">
        <f t="shared" si="24"/>
        <v>#VALUE!</v>
      </c>
      <c r="H173" t="e">
        <f t="shared" si="25"/>
        <v>#VALUE!</v>
      </c>
      <c r="I173" t="e">
        <f t="shared" si="26"/>
        <v>#VALUE!</v>
      </c>
      <c r="J173">
        <f t="shared" si="27"/>
        <v>133.97298498584914</v>
      </c>
      <c r="K173">
        <f t="shared" si="28"/>
        <v>133.97298498584914</v>
      </c>
      <c r="L173" t="e">
        <f t="shared" si="29"/>
        <v>#VALUE!</v>
      </c>
      <c r="M173">
        <f>IF($B$9="זכר",INDEX(תמותה!$A$1:$E$121,ROUNDDOWN(E173/12,0)+1,2),INDEX(תמותה!$A$1:$E$121,ROUNDDOWN(E173/12,0)+1,3))</f>
        <v>0</v>
      </c>
      <c r="N173" t="e">
        <f>IF($B$9="זכר",INDEX('שיפור גברים'!$A$1:$GQ$121,ROUNDDOWN(E173/12,0)+1,ROUNDDOWN((E173+$B$7-$B$8)/12,0)+2),INDEX('שיפור נשים'!$A$1:$GQ$121,ROUNDDOWN(E173/12,0)+1,ROUNDDOWN((E173+$B$7-$B$8)/12,0)+2))</f>
        <v>#VALUE!</v>
      </c>
      <c r="O173" t="e">
        <f>IF($B$9="זכר",INDEX('שיפור גברים'!$A$1:$GQ$121,ROUNDDOWN(E173/12,0)+1,ROUNDDOWN((E173+$B$7-$B$8)/12,0)+1),INDEX('שיפור נשים'!$A$1:$GQ$121,ROUNDDOWN(E173/12,0)+1,ROUNDDOWN((E173+$B$7-$B$8)/12,0)+1))</f>
        <v>#VALUE!</v>
      </c>
      <c r="P173">
        <f t="shared" si="21"/>
        <v>0.91666666666666663</v>
      </c>
      <c r="Q173" t="e">
        <f t="shared" si="22"/>
        <v>#VALUE!</v>
      </c>
    </row>
    <row r="174" spans="5:17" x14ac:dyDescent="0.2">
      <c r="E174">
        <f t="shared" si="23"/>
        <v>172</v>
      </c>
      <c r="F174">
        <f t="shared" si="20"/>
        <v>1.6855921778385057</v>
      </c>
      <c r="G174" t="e">
        <f t="shared" si="24"/>
        <v>#VALUE!</v>
      </c>
      <c r="H174" t="e">
        <f t="shared" si="25"/>
        <v>#VALUE!</v>
      </c>
      <c r="I174" t="e">
        <f t="shared" si="26"/>
        <v>#VALUE!</v>
      </c>
      <c r="J174">
        <f t="shared" si="27"/>
        <v>134.56624829897291</v>
      </c>
      <c r="K174">
        <f t="shared" si="28"/>
        <v>134.56624829897291</v>
      </c>
      <c r="L174" t="e">
        <f t="shared" si="29"/>
        <v>#VALUE!</v>
      </c>
      <c r="M174">
        <f>IF($B$9="זכר",INDEX(תמותה!$A$1:$E$121,ROUNDDOWN(E174/12,0)+1,2),INDEX(תמותה!$A$1:$E$121,ROUNDDOWN(E174/12,0)+1,3))</f>
        <v>0</v>
      </c>
      <c r="N174" t="e">
        <f>IF($B$9="זכר",INDEX('שיפור גברים'!$A$1:$GQ$121,ROUNDDOWN(E174/12,0)+1,ROUNDDOWN((E174+$B$7-$B$8)/12,0)+2),INDEX('שיפור נשים'!$A$1:$GQ$121,ROUNDDOWN(E174/12,0)+1,ROUNDDOWN((E174+$B$7-$B$8)/12,0)+2))</f>
        <v>#VALUE!</v>
      </c>
      <c r="O174" t="e">
        <f>IF($B$9="זכר",INDEX('שיפור גברים'!$A$1:$GQ$121,ROUNDDOWN(E174/12,0)+1,ROUNDDOWN((E174+$B$7-$B$8)/12,0)+1),INDEX('שיפור נשים'!$A$1:$GQ$121,ROUNDDOWN(E174/12,0)+1,ROUNDDOWN((E174+$B$7-$B$8)/12,0)+1))</f>
        <v>#VALUE!</v>
      </c>
      <c r="P174">
        <f t="shared" si="21"/>
        <v>1</v>
      </c>
      <c r="Q174" t="e">
        <f t="shared" si="22"/>
        <v>#VALUE!</v>
      </c>
    </row>
    <row r="175" spans="5:17" x14ac:dyDescent="0.2">
      <c r="E175">
        <f t="shared" si="23"/>
        <v>173</v>
      </c>
      <c r="F175">
        <f t="shared" si="20"/>
        <v>1.6906870079798295</v>
      </c>
      <c r="G175" t="e">
        <f t="shared" si="24"/>
        <v>#VALUE!</v>
      </c>
      <c r="H175" t="e">
        <f t="shared" si="25"/>
        <v>#VALUE!</v>
      </c>
      <c r="I175" t="e">
        <f t="shared" si="26"/>
        <v>#VALUE!</v>
      </c>
      <c r="J175">
        <f t="shared" si="27"/>
        <v>135.15772383245729</v>
      </c>
      <c r="K175">
        <f t="shared" si="28"/>
        <v>135.15772383245729</v>
      </c>
      <c r="L175" t="e">
        <f t="shared" si="29"/>
        <v>#VALUE!</v>
      </c>
      <c r="M175">
        <f>IF($B$9="זכר",INDEX(תמותה!$A$1:$E$121,ROUNDDOWN(E175/12,0)+1,2),INDEX(תמותה!$A$1:$E$121,ROUNDDOWN(E175/12,0)+1,3))</f>
        <v>0</v>
      </c>
      <c r="N175" t="e">
        <f>IF($B$9="זכר",INDEX('שיפור גברים'!$A$1:$GQ$121,ROUNDDOWN(E175/12,0)+1,ROUNDDOWN((E175+$B$7-$B$8)/12,0)+2),INDEX('שיפור נשים'!$A$1:$GQ$121,ROUNDDOWN(E175/12,0)+1,ROUNDDOWN((E175+$B$7-$B$8)/12,0)+2))</f>
        <v>#VALUE!</v>
      </c>
      <c r="O175" t="e">
        <f>IF($B$9="זכר",INDEX('שיפור גברים'!$A$1:$GQ$121,ROUNDDOWN(E175/12,0)+1,ROUNDDOWN((E175+$B$7-$B$8)/12,0)+1),INDEX('שיפור נשים'!$A$1:$GQ$121,ROUNDDOWN(E175/12,0)+1,ROUNDDOWN((E175+$B$7-$B$8)/12,0)+1))</f>
        <v>#VALUE!</v>
      </c>
      <c r="P175">
        <f t="shared" si="21"/>
        <v>8.3333333333333329E-2</v>
      </c>
      <c r="Q175" t="e">
        <f t="shared" si="22"/>
        <v>#VALUE!</v>
      </c>
    </row>
    <row r="176" spans="5:17" x14ac:dyDescent="0.2">
      <c r="E176">
        <f t="shared" si="23"/>
        <v>174</v>
      </c>
      <c r="F176">
        <f t="shared" si="20"/>
        <v>1.6957972376314923</v>
      </c>
      <c r="G176" t="e">
        <f t="shared" si="24"/>
        <v>#VALUE!</v>
      </c>
      <c r="H176" t="e">
        <f t="shared" si="25"/>
        <v>#VALUE!</v>
      </c>
      <c r="I176" t="e">
        <f t="shared" si="26"/>
        <v>#VALUE!</v>
      </c>
      <c r="J176">
        <f t="shared" si="27"/>
        <v>135.74741697371792</v>
      </c>
      <c r="K176">
        <f t="shared" si="28"/>
        <v>135.74741697371792</v>
      </c>
      <c r="L176" t="e">
        <f t="shared" si="29"/>
        <v>#VALUE!</v>
      </c>
      <c r="M176">
        <f>IF($B$9="זכר",INDEX(תמותה!$A$1:$E$121,ROUNDDOWN(E176/12,0)+1,2),INDEX(תמותה!$A$1:$E$121,ROUNDDOWN(E176/12,0)+1,3))</f>
        <v>0</v>
      </c>
      <c r="N176" t="e">
        <f>IF($B$9="זכר",INDEX('שיפור גברים'!$A$1:$GQ$121,ROUNDDOWN(E176/12,0)+1,ROUNDDOWN((E176+$B$7-$B$8)/12,0)+2),INDEX('שיפור נשים'!$A$1:$GQ$121,ROUNDDOWN(E176/12,0)+1,ROUNDDOWN((E176+$B$7-$B$8)/12,0)+2))</f>
        <v>#VALUE!</v>
      </c>
      <c r="O176" t="e">
        <f>IF($B$9="זכר",INDEX('שיפור גברים'!$A$1:$GQ$121,ROUNDDOWN(E176/12,0)+1,ROUNDDOWN((E176+$B$7-$B$8)/12,0)+1),INDEX('שיפור נשים'!$A$1:$GQ$121,ROUNDDOWN(E176/12,0)+1,ROUNDDOWN((E176+$B$7-$B$8)/12,0)+1))</f>
        <v>#VALUE!</v>
      </c>
      <c r="P176">
        <f t="shared" si="21"/>
        <v>0.16666666666666666</v>
      </c>
      <c r="Q176" t="e">
        <f t="shared" si="22"/>
        <v>#VALUE!</v>
      </c>
    </row>
    <row r="177" spans="5:17" x14ac:dyDescent="0.2">
      <c r="E177">
        <f t="shared" si="23"/>
        <v>175</v>
      </c>
      <c r="F177">
        <f t="shared" si="20"/>
        <v>1.7009229133396804</v>
      </c>
      <c r="G177" t="e">
        <f t="shared" si="24"/>
        <v>#VALUE!</v>
      </c>
      <c r="H177" t="e">
        <f t="shared" si="25"/>
        <v>#VALUE!</v>
      </c>
      <c r="I177" t="e">
        <f t="shared" si="26"/>
        <v>#VALUE!</v>
      </c>
      <c r="J177">
        <f t="shared" si="27"/>
        <v>136.33533309393559</v>
      </c>
      <c r="K177">
        <f t="shared" si="28"/>
        <v>136.33533309393559</v>
      </c>
      <c r="L177" t="e">
        <f t="shared" si="29"/>
        <v>#VALUE!</v>
      </c>
      <c r="M177">
        <f>IF($B$9="זכר",INDEX(תמותה!$A$1:$E$121,ROUNDDOWN(E177/12,0)+1,2),INDEX(תמותה!$A$1:$E$121,ROUNDDOWN(E177/12,0)+1,3))</f>
        <v>0</v>
      </c>
      <c r="N177" t="e">
        <f>IF($B$9="זכר",INDEX('שיפור גברים'!$A$1:$GQ$121,ROUNDDOWN(E177/12,0)+1,ROUNDDOWN((E177+$B$7-$B$8)/12,0)+2),INDEX('שיפור נשים'!$A$1:$GQ$121,ROUNDDOWN(E177/12,0)+1,ROUNDDOWN((E177+$B$7-$B$8)/12,0)+2))</f>
        <v>#VALUE!</v>
      </c>
      <c r="O177" t="e">
        <f>IF($B$9="זכר",INDEX('שיפור גברים'!$A$1:$GQ$121,ROUNDDOWN(E177/12,0)+1,ROUNDDOWN((E177+$B$7-$B$8)/12,0)+1),INDEX('שיפור נשים'!$A$1:$GQ$121,ROUNDDOWN(E177/12,0)+1,ROUNDDOWN((E177+$B$7-$B$8)/12,0)+1))</f>
        <v>#VALUE!</v>
      </c>
      <c r="P177">
        <f t="shared" si="21"/>
        <v>0.25</v>
      </c>
      <c r="Q177" t="e">
        <f t="shared" si="22"/>
        <v>#VALUE!</v>
      </c>
    </row>
    <row r="178" spans="5:17" x14ac:dyDescent="0.2">
      <c r="E178">
        <f t="shared" si="23"/>
        <v>176</v>
      </c>
      <c r="F178">
        <f t="shared" si="20"/>
        <v>1.7060640817912711</v>
      </c>
      <c r="G178" t="e">
        <f t="shared" si="24"/>
        <v>#VALUE!</v>
      </c>
      <c r="H178" t="e">
        <f t="shared" si="25"/>
        <v>#VALUE!</v>
      </c>
      <c r="I178" t="e">
        <f t="shared" si="26"/>
        <v>#VALUE!</v>
      </c>
      <c r="J178">
        <f t="shared" si="27"/>
        <v>136.92147754810526</v>
      </c>
      <c r="K178">
        <f t="shared" si="28"/>
        <v>136.92147754810526</v>
      </c>
      <c r="L178" t="e">
        <f t="shared" si="29"/>
        <v>#VALUE!</v>
      </c>
      <c r="M178">
        <f>IF($B$9="זכר",INDEX(תמותה!$A$1:$E$121,ROUNDDOWN(E178/12,0)+1,2),INDEX(תמותה!$A$1:$E$121,ROUNDDOWN(E178/12,0)+1,3))</f>
        <v>0</v>
      </c>
      <c r="N178" t="e">
        <f>IF($B$9="זכר",INDEX('שיפור גברים'!$A$1:$GQ$121,ROUNDDOWN(E178/12,0)+1,ROUNDDOWN((E178+$B$7-$B$8)/12,0)+2),INDEX('שיפור נשים'!$A$1:$GQ$121,ROUNDDOWN(E178/12,0)+1,ROUNDDOWN((E178+$B$7-$B$8)/12,0)+2))</f>
        <v>#VALUE!</v>
      </c>
      <c r="O178" t="e">
        <f>IF($B$9="זכר",INDEX('שיפור גברים'!$A$1:$GQ$121,ROUNDDOWN(E178/12,0)+1,ROUNDDOWN((E178+$B$7-$B$8)/12,0)+1),INDEX('שיפור נשים'!$A$1:$GQ$121,ROUNDDOWN(E178/12,0)+1,ROUNDDOWN((E178+$B$7-$B$8)/12,0)+1))</f>
        <v>#VALUE!</v>
      </c>
      <c r="P178">
        <f t="shared" si="21"/>
        <v>0.33333333333333331</v>
      </c>
      <c r="Q178" t="e">
        <f t="shared" si="22"/>
        <v>#VALUE!</v>
      </c>
    </row>
    <row r="179" spans="5:17" x14ac:dyDescent="0.2">
      <c r="E179">
        <f t="shared" si="23"/>
        <v>177</v>
      </c>
      <c r="F179">
        <f t="shared" si="20"/>
        <v>1.7112207898142564</v>
      </c>
      <c r="G179" t="e">
        <f t="shared" si="24"/>
        <v>#VALUE!</v>
      </c>
      <c r="H179" t="e">
        <f t="shared" si="25"/>
        <v>#VALUE!</v>
      </c>
      <c r="I179" t="e">
        <f t="shared" si="26"/>
        <v>#VALUE!</v>
      </c>
      <c r="J179">
        <f t="shared" si="27"/>
        <v>137.50585567508475</v>
      </c>
      <c r="K179">
        <f t="shared" si="28"/>
        <v>137.50585567508475</v>
      </c>
      <c r="L179" t="e">
        <f t="shared" si="29"/>
        <v>#VALUE!</v>
      </c>
      <c r="M179">
        <f>IF($B$9="זכר",INDEX(תמותה!$A$1:$E$121,ROUNDDOWN(E179/12,0)+1,2),INDEX(תמותה!$A$1:$E$121,ROUNDDOWN(E179/12,0)+1,3))</f>
        <v>0</v>
      </c>
      <c r="N179" t="e">
        <f>IF($B$9="זכר",INDEX('שיפור גברים'!$A$1:$GQ$121,ROUNDDOWN(E179/12,0)+1,ROUNDDOWN((E179+$B$7-$B$8)/12,0)+2),INDEX('שיפור נשים'!$A$1:$GQ$121,ROUNDDOWN(E179/12,0)+1,ROUNDDOWN((E179+$B$7-$B$8)/12,0)+2))</f>
        <v>#VALUE!</v>
      </c>
      <c r="O179" t="e">
        <f>IF($B$9="זכר",INDEX('שיפור גברים'!$A$1:$GQ$121,ROUNDDOWN(E179/12,0)+1,ROUNDDOWN((E179+$B$7-$B$8)/12,0)+1),INDEX('שיפור נשים'!$A$1:$GQ$121,ROUNDDOWN(E179/12,0)+1,ROUNDDOWN((E179+$B$7-$B$8)/12,0)+1))</f>
        <v>#VALUE!</v>
      </c>
      <c r="P179">
        <f t="shared" si="21"/>
        <v>0.41666666666666669</v>
      </c>
      <c r="Q179" t="e">
        <f t="shared" si="22"/>
        <v>#VALUE!</v>
      </c>
    </row>
    <row r="180" spans="5:17" x14ac:dyDescent="0.2">
      <c r="E180">
        <f t="shared" si="23"/>
        <v>178</v>
      </c>
      <c r="F180">
        <f t="shared" si="20"/>
        <v>1.7163930843781678</v>
      </c>
      <c r="G180" t="e">
        <f t="shared" si="24"/>
        <v>#VALUE!</v>
      </c>
      <c r="H180" t="e">
        <f t="shared" si="25"/>
        <v>#VALUE!</v>
      </c>
      <c r="I180" t="e">
        <f t="shared" si="26"/>
        <v>#VALUE!</v>
      </c>
      <c r="J180">
        <f t="shared" si="27"/>
        <v>138.08847279764342</v>
      </c>
      <c r="K180">
        <f t="shared" si="28"/>
        <v>138.08847279764342</v>
      </c>
      <c r="L180" t="e">
        <f t="shared" si="29"/>
        <v>#VALUE!</v>
      </c>
      <c r="M180">
        <f>IF($B$9="זכר",INDEX(תמותה!$A$1:$E$121,ROUNDDOWN(E180/12,0)+1,2),INDEX(תמותה!$A$1:$E$121,ROUNDDOWN(E180/12,0)+1,3))</f>
        <v>0</v>
      </c>
      <c r="N180" t="e">
        <f>IF($B$9="זכר",INDEX('שיפור גברים'!$A$1:$GQ$121,ROUNDDOWN(E180/12,0)+1,ROUNDDOWN((E180+$B$7-$B$8)/12,0)+2),INDEX('שיפור נשים'!$A$1:$GQ$121,ROUNDDOWN(E180/12,0)+1,ROUNDDOWN((E180+$B$7-$B$8)/12,0)+2))</f>
        <v>#VALUE!</v>
      </c>
      <c r="O180" t="e">
        <f>IF($B$9="זכר",INDEX('שיפור גברים'!$A$1:$GQ$121,ROUNDDOWN(E180/12,0)+1,ROUNDDOWN((E180+$B$7-$B$8)/12,0)+1),INDEX('שיפור נשים'!$A$1:$GQ$121,ROUNDDOWN(E180/12,0)+1,ROUNDDOWN((E180+$B$7-$B$8)/12,0)+1))</f>
        <v>#VALUE!</v>
      </c>
      <c r="P180">
        <f t="shared" si="21"/>
        <v>0.5</v>
      </c>
      <c r="Q180" t="e">
        <f t="shared" si="22"/>
        <v>#VALUE!</v>
      </c>
    </row>
    <row r="181" spans="5:17" x14ac:dyDescent="0.2">
      <c r="E181">
        <f t="shared" si="23"/>
        <v>179</v>
      </c>
      <c r="F181">
        <f t="shared" si="20"/>
        <v>1.7215810125945077</v>
      </c>
      <c r="G181" t="e">
        <f t="shared" si="24"/>
        <v>#VALUE!</v>
      </c>
      <c r="H181" t="e">
        <f t="shared" si="25"/>
        <v>#VALUE!</v>
      </c>
      <c r="I181" t="e">
        <f t="shared" si="26"/>
        <v>#VALUE!</v>
      </c>
      <c r="J181">
        <f t="shared" si="27"/>
        <v>138.66933422251063</v>
      </c>
      <c r="K181">
        <f t="shared" si="28"/>
        <v>138.66933422251063</v>
      </c>
      <c r="L181" t="e">
        <f t="shared" si="29"/>
        <v>#VALUE!</v>
      </c>
      <c r="M181">
        <f>IF($B$9="זכר",INDEX(תמותה!$A$1:$E$121,ROUNDDOWN(E181/12,0)+1,2),INDEX(תמותה!$A$1:$E$121,ROUNDDOWN(E181/12,0)+1,3))</f>
        <v>0</v>
      </c>
      <c r="N181" t="e">
        <f>IF($B$9="זכר",INDEX('שיפור גברים'!$A$1:$GQ$121,ROUNDDOWN(E181/12,0)+1,ROUNDDOWN((E181+$B$7-$B$8)/12,0)+2),INDEX('שיפור נשים'!$A$1:$GQ$121,ROUNDDOWN(E181/12,0)+1,ROUNDDOWN((E181+$B$7-$B$8)/12,0)+2))</f>
        <v>#VALUE!</v>
      </c>
      <c r="O181" t="e">
        <f>IF($B$9="זכר",INDEX('שיפור גברים'!$A$1:$GQ$121,ROUNDDOWN(E181/12,0)+1,ROUNDDOWN((E181+$B$7-$B$8)/12,0)+1),INDEX('שיפור נשים'!$A$1:$GQ$121,ROUNDDOWN(E181/12,0)+1,ROUNDDOWN((E181+$B$7-$B$8)/12,0)+1))</f>
        <v>#VALUE!</v>
      </c>
      <c r="P181">
        <f t="shared" si="21"/>
        <v>0.58333333333333337</v>
      </c>
      <c r="Q181" t="e">
        <f t="shared" si="22"/>
        <v>#VALUE!</v>
      </c>
    </row>
    <row r="182" spans="5:17" x14ac:dyDescent="0.2">
      <c r="E182">
        <f t="shared" si="23"/>
        <v>180</v>
      </c>
      <c r="F182">
        <f t="shared" si="20"/>
        <v>1.7267846217171754</v>
      </c>
      <c r="G182" t="e">
        <f t="shared" si="24"/>
        <v>#VALUE!</v>
      </c>
      <c r="H182" t="e">
        <f t="shared" si="25"/>
        <v>#VALUE!</v>
      </c>
      <c r="I182" t="e">
        <f t="shared" si="26"/>
        <v>#VALUE!</v>
      </c>
      <c r="J182" t="e">
        <f t="shared" si="27"/>
        <v>#VALUE!</v>
      </c>
      <c r="K182">
        <f t="shared" si="28"/>
        <v>139.24844524042413</v>
      </c>
      <c r="L182" t="e">
        <f t="shared" si="29"/>
        <v>#VALUE!</v>
      </c>
      <c r="M182">
        <f>IF($B$9="זכר",INDEX(תמותה!$A$1:$E$121,ROUNDDOWN(E182/12,0)+1,2),INDEX(תמותה!$A$1:$E$121,ROUNDDOWN(E182/12,0)+1,3))</f>
        <v>0</v>
      </c>
      <c r="N182" t="e">
        <f>IF($B$9="זכר",INDEX('שיפור גברים'!$A$1:$GQ$121,ROUNDDOWN(E182/12,0)+1,ROUNDDOWN((E182+$B$7-$B$8)/12,0)+2),INDEX('שיפור נשים'!$A$1:$GQ$121,ROUNDDOWN(E182/12,0)+1,ROUNDDOWN((E182+$B$7-$B$8)/12,0)+2))</f>
        <v>#VALUE!</v>
      </c>
      <c r="O182" t="e">
        <f>IF($B$9="זכר",INDEX('שיפור גברים'!$A$1:$GQ$121,ROUNDDOWN(E182/12,0)+1,ROUNDDOWN((E182+$B$7-$B$8)/12,0)+1),INDEX('שיפור נשים'!$A$1:$GQ$121,ROUNDDOWN(E182/12,0)+1,ROUNDDOWN((E182+$B$7-$B$8)/12,0)+1))</f>
        <v>#VALUE!</v>
      </c>
      <c r="P182">
        <f t="shared" si="21"/>
        <v>0.66666666666666663</v>
      </c>
      <c r="Q182" t="e">
        <f t="shared" si="22"/>
        <v>#VALUE!</v>
      </c>
    </row>
    <row r="183" spans="5:17" x14ac:dyDescent="0.2">
      <c r="E183">
        <f t="shared" si="23"/>
        <v>181</v>
      </c>
      <c r="F183">
        <f t="shared" si="20"/>
        <v>1.7320039591428991</v>
      </c>
      <c r="G183" t="e">
        <f t="shared" si="24"/>
        <v>#VALUE!</v>
      </c>
      <c r="H183" t="e">
        <f t="shared" si="25"/>
        <v>#VALUE!</v>
      </c>
      <c r="I183" t="e">
        <f t="shared" si="26"/>
        <v>#VALUE!</v>
      </c>
      <c r="J183" t="e">
        <f t="shared" si="27"/>
        <v>#VALUE!</v>
      </c>
      <c r="K183">
        <f t="shared" si="28"/>
        <v>139.82581112617814</v>
      </c>
      <c r="L183" t="e">
        <f t="shared" si="29"/>
        <v>#VALUE!</v>
      </c>
      <c r="M183">
        <f>IF($B$9="זכר",INDEX(תמותה!$A$1:$E$121,ROUNDDOWN(E183/12,0)+1,2),INDEX(תמותה!$A$1:$E$121,ROUNDDOWN(E183/12,0)+1,3))</f>
        <v>0</v>
      </c>
      <c r="N183" t="e">
        <f>IF($B$9="זכר",INDEX('שיפור גברים'!$A$1:$GQ$121,ROUNDDOWN(E183/12,0)+1,ROUNDDOWN((E183+$B$7-$B$8)/12,0)+2),INDEX('שיפור נשים'!$A$1:$GQ$121,ROUNDDOWN(E183/12,0)+1,ROUNDDOWN((E183+$B$7-$B$8)/12,0)+2))</f>
        <v>#VALUE!</v>
      </c>
      <c r="O183" t="e">
        <f>IF($B$9="זכר",INDEX('שיפור גברים'!$A$1:$GQ$121,ROUNDDOWN(E183/12,0)+1,ROUNDDOWN((E183+$B$7-$B$8)/12,0)+1),INDEX('שיפור נשים'!$A$1:$GQ$121,ROUNDDOWN(E183/12,0)+1,ROUNDDOWN((E183+$B$7-$B$8)/12,0)+1))</f>
        <v>#VALUE!</v>
      </c>
      <c r="P183">
        <f t="shared" si="21"/>
        <v>0.75</v>
      </c>
      <c r="Q183" t="e">
        <f t="shared" si="22"/>
        <v>#VALUE!</v>
      </c>
    </row>
    <row r="184" spans="5:17" x14ac:dyDescent="0.2">
      <c r="E184">
        <f t="shared" si="23"/>
        <v>182</v>
      </c>
      <c r="F184">
        <f t="shared" si="20"/>
        <v>1.7372390724116671</v>
      </c>
      <c r="G184" t="e">
        <f t="shared" si="24"/>
        <v>#VALUE!</v>
      </c>
      <c r="H184" t="e">
        <f t="shared" si="25"/>
        <v>#VALUE!</v>
      </c>
      <c r="I184" t="e">
        <f t="shared" si="26"/>
        <v>#VALUE!</v>
      </c>
      <c r="J184" t="e">
        <f t="shared" si="27"/>
        <v>#VALUE!</v>
      </c>
      <c r="K184">
        <f t="shared" si="28"/>
        <v>140.4014371386715</v>
      </c>
      <c r="L184" t="e">
        <f t="shared" si="29"/>
        <v>#VALUE!</v>
      </c>
      <c r="M184">
        <f>IF($B$9="זכר",INDEX(תמותה!$A$1:$E$121,ROUNDDOWN(E184/12,0)+1,2),INDEX(תמותה!$A$1:$E$121,ROUNDDOWN(E184/12,0)+1,3))</f>
        <v>0</v>
      </c>
      <c r="N184" t="e">
        <f>IF($B$9="זכר",INDEX('שיפור גברים'!$A$1:$GQ$121,ROUNDDOWN(E184/12,0)+1,ROUNDDOWN((E184+$B$7-$B$8)/12,0)+2),INDEX('שיפור נשים'!$A$1:$GQ$121,ROUNDDOWN(E184/12,0)+1,ROUNDDOWN((E184+$B$7-$B$8)/12,0)+2))</f>
        <v>#VALUE!</v>
      </c>
      <c r="O184" t="e">
        <f>IF($B$9="זכר",INDEX('שיפור גברים'!$A$1:$GQ$121,ROUNDDOWN(E184/12,0)+1,ROUNDDOWN((E184+$B$7-$B$8)/12,0)+1),INDEX('שיפור נשים'!$A$1:$GQ$121,ROUNDDOWN(E184/12,0)+1,ROUNDDOWN((E184+$B$7-$B$8)/12,0)+1))</f>
        <v>#VALUE!</v>
      </c>
      <c r="P184">
        <f t="shared" si="21"/>
        <v>0.83333333333333337</v>
      </c>
      <c r="Q184" t="e">
        <f t="shared" si="22"/>
        <v>#VALUE!</v>
      </c>
    </row>
    <row r="185" spans="5:17" x14ac:dyDescent="0.2">
      <c r="E185">
        <f t="shared" si="23"/>
        <v>183</v>
      </c>
      <c r="F185">
        <f t="shared" si="20"/>
        <v>1.7424900092071609</v>
      </c>
      <c r="G185" t="e">
        <f t="shared" si="24"/>
        <v>#VALUE!</v>
      </c>
      <c r="H185" t="e">
        <f t="shared" si="25"/>
        <v>#VALUE!</v>
      </c>
      <c r="I185" t="e">
        <f t="shared" si="26"/>
        <v>#VALUE!</v>
      </c>
      <c r="J185" t="e">
        <f t="shared" si="27"/>
        <v>#VALUE!</v>
      </c>
      <c r="K185">
        <f t="shared" si="28"/>
        <v>140.97532852095551</v>
      </c>
      <c r="L185" t="e">
        <f t="shared" si="29"/>
        <v>#VALUE!</v>
      </c>
      <c r="M185">
        <f>IF($B$9="זכר",INDEX(תמותה!$A$1:$E$121,ROUNDDOWN(E185/12,0)+1,2),INDEX(תמותה!$A$1:$E$121,ROUNDDOWN(E185/12,0)+1,3))</f>
        <v>0</v>
      </c>
      <c r="N185" t="e">
        <f>IF($B$9="זכר",INDEX('שיפור גברים'!$A$1:$GQ$121,ROUNDDOWN(E185/12,0)+1,ROUNDDOWN((E185+$B$7-$B$8)/12,0)+2),INDEX('שיפור נשים'!$A$1:$GQ$121,ROUNDDOWN(E185/12,0)+1,ROUNDDOWN((E185+$B$7-$B$8)/12,0)+2))</f>
        <v>#VALUE!</v>
      </c>
      <c r="O185" t="e">
        <f>IF($B$9="זכר",INDEX('שיפור גברים'!$A$1:$GQ$121,ROUNDDOWN(E185/12,0)+1,ROUNDDOWN((E185+$B$7-$B$8)/12,0)+1),INDEX('שיפור נשים'!$A$1:$GQ$121,ROUNDDOWN(E185/12,0)+1,ROUNDDOWN((E185+$B$7-$B$8)/12,0)+1))</f>
        <v>#VALUE!</v>
      </c>
      <c r="P185">
        <f t="shared" si="21"/>
        <v>0.91666666666666663</v>
      </c>
      <c r="Q185" t="e">
        <f t="shared" si="22"/>
        <v>#VALUE!</v>
      </c>
    </row>
    <row r="186" spans="5:17" x14ac:dyDescent="0.2">
      <c r="E186">
        <f t="shared" si="23"/>
        <v>184</v>
      </c>
      <c r="F186">
        <f t="shared" si="20"/>
        <v>1.7477568173571896</v>
      </c>
      <c r="G186" t="e">
        <f t="shared" si="24"/>
        <v>#VALUE!</v>
      </c>
      <c r="H186" t="e">
        <f t="shared" si="25"/>
        <v>#VALUE!</v>
      </c>
      <c r="I186" t="e">
        <f t="shared" si="26"/>
        <v>#VALUE!</v>
      </c>
      <c r="J186" t="e">
        <f t="shared" si="27"/>
        <v>#VALUE!</v>
      </c>
      <c r="K186">
        <f t="shared" si="28"/>
        <v>141.54749050028175</v>
      </c>
      <c r="L186" t="e">
        <f t="shared" si="29"/>
        <v>#VALUE!</v>
      </c>
      <c r="M186">
        <f>IF($B$9="זכר",INDEX(תמותה!$A$1:$E$121,ROUNDDOWN(E186/12,0)+1,2),INDEX(תמותה!$A$1:$E$121,ROUNDDOWN(E186/12,0)+1,3))</f>
        <v>0</v>
      </c>
      <c r="N186" t="e">
        <f>IF($B$9="זכר",INDEX('שיפור גברים'!$A$1:$GQ$121,ROUNDDOWN(E186/12,0)+1,ROUNDDOWN((E186+$B$7-$B$8)/12,0)+2),INDEX('שיפור נשים'!$A$1:$GQ$121,ROUNDDOWN(E186/12,0)+1,ROUNDDOWN((E186+$B$7-$B$8)/12,0)+2))</f>
        <v>#VALUE!</v>
      </c>
      <c r="O186" t="e">
        <f>IF($B$9="זכר",INDEX('שיפור גברים'!$A$1:$GQ$121,ROUNDDOWN(E186/12,0)+1,ROUNDDOWN((E186+$B$7-$B$8)/12,0)+1),INDEX('שיפור נשים'!$A$1:$GQ$121,ROUNDDOWN(E186/12,0)+1,ROUNDDOWN((E186+$B$7-$B$8)/12,0)+1))</f>
        <v>#VALUE!</v>
      </c>
      <c r="P186">
        <f t="shared" si="21"/>
        <v>1</v>
      </c>
      <c r="Q186" t="e">
        <f t="shared" si="22"/>
        <v>#VALUE!</v>
      </c>
    </row>
    <row r="187" spans="5:17" x14ac:dyDescent="0.2">
      <c r="E187">
        <f t="shared" si="23"/>
        <v>185</v>
      </c>
      <c r="F187">
        <f t="shared" si="20"/>
        <v>1.7530395448341258</v>
      </c>
      <c r="G187" t="e">
        <f t="shared" si="24"/>
        <v>#VALUE!</v>
      </c>
      <c r="H187" t="e">
        <f t="shared" si="25"/>
        <v>#VALUE!</v>
      </c>
      <c r="I187" t="e">
        <f t="shared" si="26"/>
        <v>#VALUE!</v>
      </c>
      <c r="J187" t="e">
        <f t="shared" si="27"/>
        <v>#VALUE!</v>
      </c>
      <c r="K187">
        <f t="shared" si="28"/>
        <v>142.11792828814959</v>
      </c>
      <c r="L187" t="e">
        <f t="shared" si="29"/>
        <v>#VALUE!</v>
      </c>
      <c r="M187">
        <f>IF($B$9="זכר",INDEX(תמותה!$A$1:$E$121,ROUNDDOWN(E187/12,0)+1,2),INDEX(תמותה!$A$1:$E$121,ROUNDDOWN(E187/12,0)+1,3))</f>
        <v>0</v>
      </c>
      <c r="N187" t="e">
        <f>IF($B$9="זכר",INDEX('שיפור גברים'!$A$1:$GQ$121,ROUNDDOWN(E187/12,0)+1,ROUNDDOWN((E187+$B$7-$B$8)/12,0)+2),INDEX('שיפור נשים'!$A$1:$GQ$121,ROUNDDOWN(E187/12,0)+1,ROUNDDOWN((E187+$B$7-$B$8)/12,0)+2))</f>
        <v>#VALUE!</v>
      </c>
      <c r="O187" t="e">
        <f>IF($B$9="זכר",INDEX('שיפור גברים'!$A$1:$GQ$121,ROUNDDOWN(E187/12,0)+1,ROUNDDOWN((E187+$B$7-$B$8)/12,0)+1),INDEX('שיפור נשים'!$A$1:$GQ$121,ROUNDDOWN(E187/12,0)+1,ROUNDDOWN((E187+$B$7-$B$8)/12,0)+1))</f>
        <v>#VALUE!</v>
      </c>
      <c r="P187">
        <f t="shared" si="21"/>
        <v>8.3333333333333329E-2</v>
      </c>
      <c r="Q187" t="e">
        <f t="shared" si="22"/>
        <v>#VALUE!</v>
      </c>
    </row>
    <row r="188" spans="5:17" x14ac:dyDescent="0.2">
      <c r="E188">
        <f t="shared" si="23"/>
        <v>186</v>
      </c>
      <c r="F188">
        <f t="shared" si="20"/>
        <v>1.7583382397553415</v>
      </c>
      <c r="G188" t="e">
        <f t="shared" si="24"/>
        <v>#VALUE!</v>
      </c>
      <c r="H188" t="e">
        <f t="shared" si="25"/>
        <v>#VALUE!</v>
      </c>
      <c r="I188" t="e">
        <f t="shared" si="26"/>
        <v>#VALUE!</v>
      </c>
      <c r="J188" t="e">
        <f t="shared" si="27"/>
        <v>#VALUE!</v>
      </c>
      <c r="K188">
        <f t="shared" si="28"/>
        <v>142.68664708035371</v>
      </c>
      <c r="L188" t="e">
        <f t="shared" si="29"/>
        <v>#VALUE!</v>
      </c>
      <c r="M188">
        <f>IF($B$9="זכר",INDEX(תמותה!$A$1:$E$121,ROUNDDOWN(E188/12,0)+1,2),INDEX(תמותה!$A$1:$E$121,ROUNDDOWN(E188/12,0)+1,3))</f>
        <v>0</v>
      </c>
      <c r="N188" t="e">
        <f>IF($B$9="זכר",INDEX('שיפור גברים'!$A$1:$GQ$121,ROUNDDOWN(E188/12,0)+1,ROUNDDOWN((E188+$B$7-$B$8)/12,0)+2),INDEX('שיפור נשים'!$A$1:$GQ$121,ROUNDDOWN(E188/12,0)+1,ROUNDDOWN((E188+$B$7-$B$8)/12,0)+2))</f>
        <v>#VALUE!</v>
      </c>
      <c r="O188" t="e">
        <f>IF($B$9="זכר",INDEX('שיפור גברים'!$A$1:$GQ$121,ROUNDDOWN(E188/12,0)+1,ROUNDDOWN((E188+$B$7-$B$8)/12,0)+1),INDEX('שיפור נשים'!$A$1:$GQ$121,ROUNDDOWN(E188/12,0)+1,ROUNDDOWN((E188+$B$7-$B$8)/12,0)+1))</f>
        <v>#VALUE!</v>
      </c>
      <c r="P188">
        <f t="shared" si="21"/>
        <v>0.16666666666666666</v>
      </c>
      <c r="Q188" t="e">
        <f t="shared" si="22"/>
        <v>#VALUE!</v>
      </c>
    </row>
    <row r="189" spans="5:17" x14ac:dyDescent="0.2">
      <c r="E189">
        <f t="shared" si="23"/>
        <v>187</v>
      </c>
      <c r="F189">
        <f t="shared" si="20"/>
        <v>1.7636529503836478</v>
      </c>
      <c r="G189" t="e">
        <f t="shared" si="24"/>
        <v>#VALUE!</v>
      </c>
      <c r="H189" t="e">
        <f t="shared" si="25"/>
        <v>#VALUE!</v>
      </c>
      <c r="I189" t="e">
        <f t="shared" si="26"/>
        <v>#VALUE!</v>
      </c>
      <c r="J189" t="e">
        <f t="shared" si="27"/>
        <v>#VALUE!</v>
      </c>
      <c r="K189">
        <f t="shared" si="28"/>
        <v>143.2536520570315</v>
      </c>
      <c r="L189" t="e">
        <f t="shared" si="29"/>
        <v>#VALUE!</v>
      </c>
      <c r="M189">
        <f>IF($B$9="זכר",INDEX(תמותה!$A$1:$E$121,ROUNDDOWN(E189/12,0)+1,2),INDEX(תמותה!$A$1:$E$121,ROUNDDOWN(E189/12,0)+1,3))</f>
        <v>0</v>
      </c>
      <c r="N189" t="e">
        <f>IF($B$9="זכר",INDEX('שיפור גברים'!$A$1:$GQ$121,ROUNDDOWN(E189/12,0)+1,ROUNDDOWN((E189+$B$7-$B$8)/12,0)+2),INDEX('שיפור נשים'!$A$1:$GQ$121,ROUNDDOWN(E189/12,0)+1,ROUNDDOWN((E189+$B$7-$B$8)/12,0)+2))</f>
        <v>#VALUE!</v>
      </c>
      <c r="O189" t="e">
        <f>IF($B$9="זכר",INDEX('שיפור גברים'!$A$1:$GQ$121,ROUNDDOWN(E189/12,0)+1,ROUNDDOWN((E189+$B$7-$B$8)/12,0)+1),INDEX('שיפור נשים'!$A$1:$GQ$121,ROUNDDOWN(E189/12,0)+1,ROUNDDOWN((E189+$B$7-$B$8)/12,0)+1))</f>
        <v>#VALUE!</v>
      </c>
      <c r="P189">
        <f t="shared" si="21"/>
        <v>0.25</v>
      </c>
      <c r="Q189" t="e">
        <f t="shared" si="22"/>
        <v>#VALUE!</v>
      </c>
    </row>
    <row r="190" spans="5:17" x14ac:dyDescent="0.2">
      <c r="E190">
        <f t="shared" si="23"/>
        <v>188</v>
      </c>
      <c r="F190">
        <f t="shared" si="20"/>
        <v>1.7689837251277334</v>
      </c>
      <c r="G190" t="e">
        <f t="shared" si="24"/>
        <v>#VALUE!</v>
      </c>
      <c r="H190" t="e">
        <f t="shared" si="25"/>
        <v>#VALUE!</v>
      </c>
      <c r="I190" t="e">
        <f t="shared" si="26"/>
        <v>#VALUE!</v>
      </c>
      <c r="J190" t="e">
        <f t="shared" si="27"/>
        <v>#VALUE!</v>
      </c>
      <c r="K190">
        <f t="shared" si="28"/>
        <v>143.81894838271012</v>
      </c>
      <c r="L190" t="e">
        <f t="shared" si="29"/>
        <v>#VALUE!</v>
      </c>
      <c r="M190">
        <f>IF($B$9="זכר",INDEX(תמותה!$A$1:$E$121,ROUNDDOWN(E190/12,0)+1,2),INDEX(תמותה!$A$1:$E$121,ROUNDDOWN(E190/12,0)+1,3))</f>
        <v>0</v>
      </c>
      <c r="N190" t="e">
        <f>IF($B$9="זכר",INDEX('שיפור גברים'!$A$1:$GQ$121,ROUNDDOWN(E190/12,0)+1,ROUNDDOWN((E190+$B$7-$B$8)/12,0)+2),INDEX('שיפור נשים'!$A$1:$GQ$121,ROUNDDOWN(E190/12,0)+1,ROUNDDOWN((E190+$B$7-$B$8)/12,0)+2))</f>
        <v>#VALUE!</v>
      </c>
      <c r="O190" t="e">
        <f>IF($B$9="זכר",INDEX('שיפור גברים'!$A$1:$GQ$121,ROUNDDOWN(E190/12,0)+1,ROUNDDOWN((E190+$B$7-$B$8)/12,0)+1),INDEX('שיפור נשים'!$A$1:$GQ$121,ROUNDDOWN(E190/12,0)+1,ROUNDDOWN((E190+$B$7-$B$8)/12,0)+1))</f>
        <v>#VALUE!</v>
      </c>
      <c r="P190">
        <f t="shared" si="21"/>
        <v>0.33333333333333331</v>
      </c>
      <c r="Q190" t="e">
        <f t="shared" si="22"/>
        <v>#VALUE!</v>
      </c>
    </row>
    <row r="191" spans="5:17" x14ac:dyDescent="0.2">
      <c r="E191">
        <f t="shared" si="23"/>
        <v>189</v>
      </c>
      <c r="F191">
        <f t="shared" si="20"/>
        <v>1.7743306125426059</v>
      </c>
      <c r="G191" t="e">
        <f t="shared" si="24"/>
        <v>#VALUE!</v>
      </c>
      <c r="H191" t="e">
        <f t="shared" si="25"/>
        <v>#VALUE!</v>
      </c>
      <c r="I191" t="e">
        <f t="shared" si="26"/>
        <v>#VALUE!</v>
      </c>
      <c r="J191" t="e">
        <f t="shared" si="27"/>
        <v>#VALUE!</v>
      </c>
      <c r="K191">
        <f t="shared" si="28"/>
        <v>144.38254120635364</v>
      </c>
      <c r="L191" t="e">
        <f t="shared" si="29"/>
        <v>#VALUE!</v>
      </c>
      <c r="M191">
        <f>IF($B$9="זכר",INDEX(תמותה!$A$1:$E$121,ROUNDDOWN(E191/12,0)+1,2),INDEX(תמותה!$A$1:$E$121,ROUNDDOWN(E191/12,0)+1,3))</f>
        <v>0</v>
      </c>
      <c r="N191" t="e">
        <f>IF($B$9="זכר",INDEX('שיפור גברים'!$A$1:$GQ$121,ROUNDDOWN(E191/12,0)+1,ROUNDDOWN((E191+$B$7-$B$8)/12,0)+2),INDEX('שיפור נשים'!$A$1:$GQ$121,ROUNDDOWN(E191/12,0)+1,ROUNDDOWN((E191+$B$7-$B$8)/12,0)+2))</f>
        <v>#VALUE!</v>
      </c>
      <c r="O191" t="e">
        <f>IF($B$9="זכר",INDEX('שיפור גברים'!$A$1:$GQ$121,ROUNDDOWN(E191/12,0)+1,ROUNDDOWN((E191+$B$7-$B$8)/12,0)+1),INDEX('שיפור נשים'!$A$1:$GQ$121,ROUNDDOWN(E191/12,0)+1,ROUNDDOWN((E191+$B$7-$B$8)/12,0)+1))</f>
        <v>#VALUE!</v>
      </c>
      <c r="P191">
        <f t="shared" si="21"/>
        <v>0.41666666666666669</v>
      </c>
      <c r="Q191" t="e">
        <f t="shared" si="22"/>
        <v>#VALUE!</v>
      </c>
    </row>
    <row r="192" spans="5:17" x14ac:dyDescent="0.2">
      <c r="E192">
        <f t="shared" si="23"/>
        <v>190</v>
      </c>
      <c r="F192">
        <f t="shared" si="20"/>
        <v>1.7796936613300347</v>
      </c>
      <c r="G192" t="e">
        <f t="shared" si="24"/>
        <v>#VALUE!</v>
      </c>
      <c r="H192" t="e">
        <f t="shared" si="25"/>
        <v>#VALUE!</v>
      </c>
      <c r="I192" t="e">
        <f t="shared" si="26"/>
        <v>#VALUE!</v>
      </c>
      <c r="J192" t="e">
        <f t="shared" si="27"/>
        <v>#VALUE!</v>
      </c>
      <c r="K192">
        <f t="shared" si="28"/>
        <v>144.94443566140984</v>
      </c>
      <c r="L192" t="e">
        <f t="shared" si="29"/>
        <v>#VALUE!</v>
      </c>
      <c r="M192">
        <f>IF($B$9="זכר",INDEX(תמותה!$A$1:$E$121,ROUNDDOWN(E192/12,0)+1,2),INDEX(תמותה!$A$1:$E$121,ROUNDDOWN(E192/12,0)+1,3))</f>
        <v>0</v>
      </c>
      <c r="N192" t="e">
        <f>IF($B$9="זכר",INDEX('שיפור גברים'!$A$1:$GQ$121,ROUNDDOWN(E192/12,0)+1,ROUNDDOWN((E192+$B$7-$B$8)/12,0)+2),INDEX('שיפור נשים'!$A$1:$GQ$121,ROUNDDOWN(E192/12,0)+1,ROUNDDOWN((E192+$B$7-$B$8)/12,0)+2))</f>
        <v>#VALUE!</v>
      </c>
      <c r="O192" t="e">
        <f>IF($B$9="זכר",INDEX('שיפור גברים'!$A$1:$GQ$121,ROUNDDOWN(E192/12,0)+1,ROUNDDOWN((E192+$B$7-$B$8)/12,0)+1),INDEX('שיפור נשים'!$A$1:$GQ$121,ROUNDDOWN(E192/12,0)+1,ROUNDDOWN((E192+$B$7-$B$8)/12,0)+1))</f>
        <v>#VALUE!</v>
      </c>
      <c r="P192">
        <f t="shared" si="21"/>
        <v>0.5</v>
      </c>
      <c r="Q192" t="e">
        <f t="shared" si="22"/>
        <v>#VALUE!</v>
      </c>
    </row>
    <row r="193" spans="5:17" x14ac:dyDescent="0.2">
      <c r="E193">
        <f t="shared" si="23"/>
        <v>191</v>
      </c>
      <c r="F193">
        <f t="shared" si="20"/>
        <v>1.7850729203389932</v>
      </c>
      <c r="G193" t="e">
        <f t="shared" si="24"/>
        <v>#VALUE!</v>
      </c>
      <c r="H193" t="e">
        <f t="shared" si="25"/>
        <v>#VALUE!</v>
      </c>
      <c r="I193" t="e">
        <f t="shared" si="26"/>
        <v>#VALUE!</v>
      </c>
      <c r="J193" t="e">
        <f t="shared" si="27"/>
        <v>#VALUE!</v>
      </c>
      <c r="K193">
        <f t="shared" si="28"/>
        <v>145.50463686585704</v>
      </c>
      <c r="L193" t="e">
        <f t="shared" si="29"/>
        <v>#VALUE!</v>
      </c>
      <c r="M193">
        <f>IF($B$9="זכר",INDEX(תמותה!$A$1:$E$121,ROUNDDOWN(E193/12,0)+1,2),INDEX(תמותה!$A$1:$E$121,ROUNDDOWN(E193/12,0)+1,3))</f>
        <v>0</v>
      </c>
      <c r="N193" t="e">
        <f>IF($B$9="זכר",INDEX('שיפור גברים'!$A$1:$GQ$121,ROUNDDOWN(E193/12,0)+1,ROUNDDOWN((E193+$B$7-$B$8)/12,0)+2),INDEX('שיפור נשים'!$A$1:$GQ$121,ROUNDDOWN(E193/12,0)+1,ROUNDDOWN((E193+$B$7-$B$8)/12,0)+2))</f>
        <v>#VALUE!</v>
      </c>
      <c r="O193" t="e">
        <f>IF($B$9="זכר",INDEX('שיפור גברים'!$A$1:$GQ$121,ROUNDDOWN(E193/12,0)+1,ROUNDDOWN((E193+$B$7-$B$8)/12,0)+1),INDEX('שיפור נשים'!$A$1:$GQ$121,ROUNDDOWN(E193/12,0)+1,ROUNDDOWN((E193+$B$7-$B$8)/12,0)+1))</f>
        <v>#VALUE!</v>
      </c>
      <c r="P193">
        <f t="shared" si="21"/>
        <v>0.58333333333333337</v>
      </c>
      <c r="Q193" t="e">
        <f t="shared" si="22"/>
        <v>#VALUE!</v>
      </c>
    </row>
    <row r="194" spans="5:17" x14ac:dyDescent="0.2">
      <c r="E194">
        <f t="shared" si="23"/>
        <v>192</v>
      </c>
      <c r="F194">
        <f t="shared" si="20"/>
        <v>1.7904684385661047</v>
      </c>
      <c r="G194" t="e">
        <f t="shared" si="24"/>
        <v>#VALUE!</v>
      </c>
      <c r="H194" t="e">
        <f t="shared" si="25"/>
        <v>#VALUE!</v>
      </c>
      <c r="I194" t="e">
        <f t="shared" si="26"/>
        <v>#VALUE!</v>
      </c>
      <c r="J194" t="e">
        <f t="shared" si="27"/>
        <v>#VALUE!</v>
      </c>
      <c r="K194">
        <f t="shared" si="28"/>
        <v>146.06314992225074</v>
      </c>
      <c r="L194" t="e">
        <f t="shared" si="29"/>
        <v>#VALUE!</v>
      </c>
      <c r="M194">
        <f>IF($B$9="זכר",INDEX(תמותה!$A$1:$E$121,ROUNDDOWN(E194/12,0)+1,2),INDEX(תמותה!$A$1:$E$121,ROUNDDOWN(E194/12,0)+1,3))</f>
        <v>0</v>
      </c>
      <c r="N194" t="e">
        <f>IF($B$9="זכר",INDEX('שיפור גברים'!$A$1:$GQ$121,ROUNDDOWN(E194/12,0)+1,ROUNDDOWN((E194+$B$7-$B$8)/12,0)+2),INDEX('שיפור נשים'!$A$1:$GQ$121,ROUNDDOWN(E194/12,0)+1,ROUNDDOWN((E194+$B$7-$B$8)/12,0)+2))</f>
        <v>#VALUE!</v>
      </c>
      <c r="O194" t="e">
        <f>IF($B$9="זכר",INDEX('שיפור גברים'!$A$1:$GQ$121,ROUNDDOWN(E194/12,0)+1,ROUNDDOWN((E194+$B$7-$B$8)/12,0)+1),INDEX('שיפור נשים'!$A$1:$GQ$121,ROUNDDOWN(E194/12,0)+1,ROUNDDOWN((E194+$B$7-$B$8)/12,0)+1))</f>
        <v>#VALUE!</v>
      </c>
      <c r="P194">
        <f t="shared" si="21"/>
        <v>0.66666666666666663</v>
      </c>
      <c r="Q194" t="e">
        <f t="shared" si="22"/>
        <v>#VALUE!</v>
      </c>
    </row>
    <row r="195" spans="5:17" x14ac:dyDescent="0.2">
      <c r="E195">
        <f t="shared" si="23"/>
        <v>193</v>
      </c>
      <c r="F195">
        <f t="shared" ref="F195:F258" si="30">(1+$B$2)^((E195-$E$2+1)/12)</f>
        <v>1.7958802651560892</v>
      </c>
      <c r="G195" t="e">
        <f t="shared" si="24"/>
        <v>#VALUE!</v>
      </c>
      <c r="H195" t="e">
        <f t="shared" si="25"/>
        <v>#VALUE!</v>
      </c>
      <c r="I195" t="e">
        <f t="shared" si="26"/>
        <v>#VALUE!</v>
      </c>
      <c r="J195" t="e">
        <f t="shared" si="27"/>
        <v>#VALUE!</v>
      </c>
      <c r="K195">
        <f t="shared" si="28"/>
        <v>146.61997991777</v>
      </c>
      <c r="L195" t="e">
        <f t="shared" si="29"/>
        <v>#VALUE!</v>
      </c>
      <c r="M195">
        <f>IF($B$9="זכר",INDEX(תמותה!$A$1:$E$121,ROUNDDOWN(E195/12,0)+1,2),INDEX(תמותה!$A$1:$E$121,ROUNDDOWN(E195/12,0)+1,3))</f>
        <v>0</v>
      </c>
      <c r="N195" t="e">
        <f>IF($B$9="זכר",INDEX('שיפור גברים'!$A$1:$GQ$121,ROUNDDOWN(E195/12,0)+1,ROUNDDOWN((E195+$B$7-$B$8)/12,0)+2),INDEX('שיפור נשים'!$A$1:$GQ$121,ROUNDDOWN(E195/12,0)+1,ROUNDDOWN((E195+$B$7-$B$8)/12,0)+2))</f>
        <v>#VALUE!</v>
      </c>
      <c r="O195" t="e">
        <f>IF($B$9="זכר",INDEX('שיפור גברים'!$A$1:$GQ$121,ROUNDDOWN(E195/12,0)+1,ROUNDDOWN((E195+$B$7-$B$8)/12,0)+1),INDEX('שיפור נשים'!$A$1:$GQ$121,ROUNDDOWN(E195/12,0)+1,ROUNDDOWN((E195+$B$7-$B$8)/12,0)+1))</f>
        <v>#VALUE!</v>
      </c>
      <c r="P195">
        <f t="shared" ref="P195:P258" si="31">(MOD((E195-$E$2+7),12)+1)/12</f>
        <v>0.75</v>
      </c>
      <c r="Q195" t="e">
        <f t="shared" ref="Q195:Q258" si="32">1-(1-M195*(N195*P195+O195*(1-P195)))^(1/12)</f>
        <v>#VALUE!</v>
      </c>
    </row>
    <row r="196" spans="5:17" x14ac:dyDescent="0.2">
      <c r="E196">
        <f t="shared" ref="E196:E259" si="33">E195+1</f>
        <v>194</v>
      </c>
      <c r="F196">
        <f t="shared" si="30"/>
        <v>1.8013084494022094</v>
      </c>
      <c r="G196" t="e">
        <f t="shared" ref="G196:G259" si="34">IF(E196&lt;=$B$3,IF(AND((E196-$E$2)&lt;0,E196&lt;$B$4),G195+1/F196,G195+L195/F196))</f>
        <v>#VALUE!</v>
      </c>
      <c r="H196" t="e">
        <f t="shared" ref="H196:H259" si="35">IF(E196&lt;=$B$3,IF(AND((E196-$E$2)&lt;60,E196&lt;$B$4),H195+1/F196,H195+L195/F196))</f>
        <v>#VALUE!</v>
      </c>
      <c r="I196" t="e">
        <f t="shared" ref="I196:I259" si="36">IF(E196&lt;=$B$3,IF(AND((E196-$E$2)&lt;120,E196&lt;$B$4),I195+1/F196,I195+L195/F196))</f>
        <v>#VALUE!</v>
      </c>
      <c r="J196" t="e">
        <f t="shared" ref="J196:J259" si="37">IF(E196&lt;=$B$3,IF(AND((E196-$E$2)&lt;180,E196&lt;$B$4),J195+1/F196,J195+L195/F196))</f>
        <v>#VALUE!</v>
      </c>
      <c r="K196">
        <f t="shared" ref="K196:K259" si="38">IF(E196&lt;=$B$3,IF(AND((E196-$E$2)&lt;240,E196&lt;$B$4),K195+1/F196,K195+L195/F196))</f>
        <v>147.17513192426387</v>
      </c>
      <c r="L196" t="e">
        <f t="shared" ref="L196:L259" si="39">L195*(1-Q196)</f>
        <v>#VALUE!</v>
      </c>
      <c r="M196">
        <f>IF($B$9="זכר",INDEX(תמותה!$A$1:$E$121,ROUNDDOWN(E196/12,0)+1,2),INDEX(תמותה!$A$1:$E$121,ROUNDDOWN(E196/12,0)+1,3))</f>
        <v>0</v>
      </c>
      <c r="N196" t="e">
        <f>IF($B$9="זכר",INDEX('שיפור גברים'!$A$1:$GQ$121,ROUNDDOWN(E196/12,0)+1,ROUNDDOWN((E196+$B$7-$B$8)/12,0)+2),INDEX('שיפור נשים'!$A$1:$GQ$121,ROUNDDOWN(E196/12,0)+1,ROUNDDOWN((E196+$B$7-$B$8)/12,0)+2))</f>
        <v>#VALUE!</v>
      </c>
      <c r="O196" t="e">
        <f>IF($B$9="זכר",INDEX('שיפור גברים'!$A$1:$GQ$121,ROUNDDOWN(E196/12,0)+1,ROUNDDOWN((E196+$B$7-$B$8)/12,0)+1),INDEX('שיפור נשים'!$A$1:$GQ$121,ROUNDDOWN(E196/12,0)+1,ROUNDDOWN((E196+$B$7-$B$8)/12,0)+1))</f>
        <v>#VALUE!</v>
      </c>
      <c r="P196">
        <f t="shared" si="31"/>
        <v>0.83333333333333337</v>
      </c>
      <c r="Q196" t="e">
        <f t="shared" si="32"/>
        <v>#VALUE!</v>
      </c>
    </row>
    <row r="197" spans="5:17" x14ac:dyDescent="0.2">
      <c r="E197">
        <f t="shared" si="33"/>
        <v>195</v>
      </c>
      <c r="F197">
        <f t="shared" si="30"/>
        <v>1.8067530407467209</v>
      </c>
      <c r="G197" t="e">
        <f t="shared" si="34"/>
        <v>#VALUE!</v>
      </c>
      <c r="H197" t="e">
        <f t="shared" si="35"/>
        <v>#VALUE!</v>
      </c>
      <c r="I197" t="e">
        <f t="shared" si="36"/>
        <v>#VALUE!</v>
      </c>
      <c r="J197" t="e">
        <f t="shared" si="37"/>
        <v>#VALUE!</v>
      </c>
      <c r="K197">
        <f t="shared" si="38"/>
        <v>147.72861099829754</v>
      </c>
      <c r="L197" t="e">
        <f t="shared" si="39"/>
        <v>#VALUE!</v>
      </c>
      <c r="M197">
        <f>IF($B$9="זכר",INDEX(תמותה!$A$1:$E$121,ROUNDDOWN(E197/12,0)+1,2),INDEX(תמותה!$A$1:$E$121,ROUNDDOWN(E197/12,0)+1,3))</f>
        <v>0</v>
      </c>
      <c r="N197" t="e">
        <f>IF($B$9="זכר",INDEX('שיפור גברים'!$A$1:$GQ$121,ROUNDDOWN(E197/12,0)+1,ROUNDDOWN((E197+$B$7-$B$8)/12,0)+2),INDEX('שיפור נשים'!$A$1:$GQ$121,ROUNDDOWN(E197/12,0)+1,ROUNDDOWN((E197+$B$7-$B$8)/12,0)+2))</f>
        <v>#VALUE!</v>
      </c>
      <c r="O197" t="e">
        <f>IF($B$9="זכר",INDEX('שיפור גברים'!$A$1:$GQ$121,ROUNDDOWN(E197/12,0)+1,ROUNDDOWN((E197+$B$7-$B$8)/12,0)+1),INDEX('שיפור נשים'!$A$1:$GQ$121,ROUNDDOWN(E197/12,0)+1,ROUNDDOWN((E197+$B$7-$B$8)/12,0)+1))</f>
        <v>#VALUE!</v>
      </c>
      <c r="P197">
        <f t="shared" si="31"/>
        <v>0.91666666666666663</v>
      </c>
      <c r="Q197" t="e">
        <f t="shared" si="32"/>
        <v>#VALUE!</v>
      </c>
    </row>
    <row r="198" spans="5:17" x14ac:dyDescent="0.2">
      <c r="E198">
        <f t="shared" si="33"/>
        <v>196</v>
      </c>
      <c r="F198">
        <f t="shared" si="30"/>
        <v>1.812214088781323</v>
      </c>
      <c r="G198" t="e">
        <f t="shared" si="34"/>
        <v>#VALUE!</v>
      </c>
      <c r="H198" t="e">
        <f t="shared" si="35"/>
        <v>#VALUE!</v>
      </c>
      <c r="I198" t="e">
        <f t="shared" si="36"/>
        <v>#VALUE!</v>
      </c>
      <c r="J198" t="e">
        <f t="shared" si="37"/>
        <v>#VALUE!</v>
      </c>
      <c r="K198">
        <f t="shared" si="38"/>
        <v>148.28042218119839</v>
      </c>
      <c r="L198" t="e">
        <f t="shared" si="39"/>
        <v>#VALUE!</v>
      </c>
      <c r="M198">
        <f>IF($B$9="זכר",INDEX(תמותה!$A$1:$E$121,ROUNDDOWN(E198/12,0)+1,2),INDEX(תמותה!$A$1:$E$121,ROUNDDOWN(E198/12,0)+1,3))</f>
        <v>0</v>
      </c>
      <c r="N198" t="e">
        <f>IF($B$9="זכר",INDEX('שיפור גברים'!$A$1:$GQ$121,ROUNDDOWN(E198/12,0)+1,ROUNDDOWN((E198+$B$7-$B$8)/12,0)+2),INDEX('שיפור נשים'!$A$1:$GQ$121,ROUNDDOWN(E198/12,0)+1,ROUNDDOWN((E198+$B$7-$B$8)/12,0)+2))</f>
        <v>#VALUE!</v>
      </c>
      <c r="O198" t="e">
        <f>IF($B$9="זכר",INDEX('שיפור גברים'!$A$1:$GQ$121,ROUNDDOWN(E198/12,0)+1,ROUNDDOWN((E198+$B$7-$B$8)/12,0)+1),INDEX('שיפור נשים'!$A$1:$GQ$121,ROUNDDOWN(E198/12,0)+1,ROUNDDOWN((E198+$B$7-$B$8)/12,0)+1))</f>
        <v>#VALUE!</v>
      </c>
      <c r="P198">
        <f t="shared" si="31"/>
        <v>1</v>
      </c>
      <c r="Q198" t="e">
        <f t="shared" si="32"/>
        <v>#VALUE!</v>
      </c>
    </row>
    <row r="199" spans="5:17" x14ac:dyDescent="0.2">
      <c r="E199">
        <f t="shared" si="33"/>
        <v>197</v>
      </c>
      <c r="F199">
        <f t="shared" si="30"/>
        <v>1.8176916432476082</v>
      </c>
      <c r="G199" t="e">
        <f t="shared" si="34"/>
        <v>#VALUE!</v>
      </c>
      <c r="H199" t="e">
        <f t="shared" si="35"/>
        <v>#VALUE!</v>
      </c>
      <c r="I199" t="e">
        <f t="shared" si="36"/>
        <v>#VALUE!</v>
      </c>
      <c r="J199" t="e">
        <f t="shared" si="37"/>
        <v>#VALUE!</v>
      </c>
      <c r="K199">
        <f t="shared" si="38"/>
        <v>148.83057049910192</v>
      </c>
      <c r="L199" t="e">
        <f t="shared" si="39"/>
        <v>#VALUE!</v>
      </c>
      <c r="M199">
        <f>IF($B$9="זכר",INDEX(תמותה!$A$1:$E$121,ROUNDDOWN(E199/12,0)+1,2),INDEX(תמותה!$A$1:$E$121,ROUNDDOWN(E199/12,0)+1,3))</f>
        <v>0</v>
      </c>
      <c r="N199" t="e">
        <f>IF($B$9="זכר",INDEX('שיפור גברים'!$A$1:$GQ$121,ROUNDDOWN(E199/12,0)+1,ROUNDDOWN((E199+$B$7-$B$8)/12,0)+2),INDEX('שיפור נשים'!$A$1:$GQ$121,ROUNDDOWN(E199/12,0)+1,ROUNDDOWN((E199+$B$7-$B$8)/12,0)+2))</f>
        <v>#VALUE!</v>
      </c>
      <c r="O199" t="e">
        <f>IF($B$9="זכר",INDEX('שיפור גברים'!$A$1:$GQ$121,ROUNDDOWN(E199/12,0)+1,ROUNDDOWN((E199+$B$7-$B$8)/12,0)+1),INDEX('שיפור נשים'!$A$1:$GQ$121,ROUNDDOWN(E199/12,0)+1,ROUNDDOWN((E199+$B$7-$B$8)/12,0)+1))</f>
        <v>#VALUE!</v>
      </c>
      <c r="P199">
        <f t="shared" si="31"/>
        <v>8.3333333333333329E-2</v>
      </c>
      <c r="Q199" t="e">
        <f t="shared" si="32"/>
        <v>#VALUE!</v>
      </c>
    </row>
    <row r="200" spans="5:17" x14ac:dyDescent="0.2">
      <c r="E200">
        <f t="shared" si="33"/>
        <v>198</v>
      </c>
      <c r="F200">
        <f t="shared" si="30"/>
        <v>1.8231857540375185</v>
      </c>
      <c r="G200" t="e">
        <f t="shared" si="34"/>
        <v>#VALUE!</v>
      </c>
      <c r="H200" t="e">
        <f t="shared" si="35"/>
        <v>#VALUE!</v>
      </c>
      <c r="I200" t="e">
        <f t="shared" si="36"/>
        <v>#VALUE!</v>
      </c>
      <c r="J200" t="e">
        <f t="shared" si="37"/>
        <v>#VALUE!</v>
      </c>
      <c r="K200">
        <f t="shared" si="38"/>
        <v>149.37906096299758</v>
      </c>
      <c r="L200" t="e">
        <f t="shared" si="39"/>
        <v>#VALUE!</v>
      </c>
      <c r="M200">
        <f>IF($B$9="זכר",INDEX(תמותה!$A$1:$E$121,ROUNDDOWN(E200/12,0)+1,2),INDEX(תמותה!$A$1:$E$121,ROUNDDOWN(E200/12,0)+1,3))</f>
        <v>0</v>
      </c>
      <c r="N200" t="e">
        <f>IF($B$9="זכר",INDEX('שיפור גברים'!$A$1:$GQ$121,ROUNDDOWN(E200/12,0)+1,ROUNDDOWN((E200+$B$7-$B$8)/12,0)+2),INDEX('שיפור נשים'!$A$1:$GQ$121,ROUNDDOWN(E200/12,0)+1,ROUNDDOWN((E200+$B$7-$B$8)/12,0)+2))</f>
        <v>#VALUE!</v>
      </c>
      <c r="O200" t="e">
        <f>IF($B$9="זכר",INDEX('שיפור גברים'!$A$1:$GQ$121,ROUNDDOWN(E200/12,0)+1,ROUNDDOWN((E200+$B$7-$B$8)/12,0)+1),INDEX('שיפור נשים'!$A$1:$GQ$121,ROUNDDOWN(E200/12,0)+1,ROUNDDOWN((E200+$B$7-$B$8)/12,0)+1))</f>
        <v>#VALUE!</v>
      </c>
      <c r="P200">
        <f t="shared" si="31"/>
        <v>0.16666666666666666</v>
      </c>
      <c r="Q200" t="e">
        <f t="shared" si="32"/>
        <v>#VALUE!</v>
      </c>
    </row>
    <row r="201" spans="5:17" x14ac:dyDescent="0.2">
      <c r="E201">
        <f t="shared" si="33"/>
        <v>199</v>
      </c>
      <c r="F201">
        <f t="shared" si="30"/>
        <v>1.8286964711937967</v>
      </c>
      <c r="G201" t="e">
        <f t="shared" si="34"/>
        <v>#VALUE!</v>
      </c>
      <c r="H201" t="e">
        <f t="shared" si="35"/>
        <v>#VALUE!</v>
      </c>
      <c r="I201" t="e">
        <f t="shared" si="36"/>
        <v>#VALUE!</v>
      </c>
      <c r="J201" t="e">
        <f t="shared" si="37"/>
        <v>#VALUE!</v>
      </c>
      <c r="K201">
        <f t="shared" si="38"/>
        <v>149.92589856877433</v>
      </c>
      <c r="L201" t="e">
        <f t="shared" si="39"/>
        <v>#VALUE!</v>
      </c>
      <c r="M201">
        <f>IF($B$9="זכר",INDEX(תמותה!$A$1:$E$121,ROUNDDOWN(E201/12,0)+1,2),INDEX(תמותה!$A$1:$E$121,ROUNDDOWN(E201/12,0)+1,3))</f>
        <v>0</v>
      </c>
      <c r="N201" t="e">
        <f>IF($B$9="זכר",INDEX('שיפור גברים'!$A$1:$GQ$121,ROUNDDOWN(E201/12,0)+1,ROUNDDOWN((E201+$B$7-$B$8)/12,0)+2),INDEX('שיפור נשים'!$A$1:$GQ$121,ROUNDDOWN(E201/12,0)+1,ROUNDDOWN((E201+$B$7-$B$8)/12,0)+2))</f>
        <v>#VALUE!</v>
      </c>
      <c r="O201" t="e">
        <f>IF($B$9="זכר",INDEX('שיפור גברים'!$A$1:$GQ$121,ROUNDDOWN(E201/12,0)+1,ROUNDDOWN((E201+$B$7-$B$8)/12,0)+1),INDEX('שיפור נשים'!$A$1:$GQ$121,ROUNDDOWN(E201/12,0)+1,ROUNDDOWN((E201+$B$7-$B$8)/12,0)+1))</f>
        <v>#VALUE!</v>
      </c>
      <c r="P201">
        <f t="shared" si="31"/>
        <v>0.25</v>
      </c>
      <c r="Q201" t="e">
        <f t="shared" si="32"/>
        <v>#VALUE!</v>
      </c>
    </row>
    <row r="202" spans="5:17" x14ac:dyDescent="0.2">
      <c r="E202">
        <f t="shared" si="33"/>
        <v>200</v>
      </c>
      <c r="F202">
        <f t="shared" si="30"/>
        <v>1.8342238449104442</v>
      </c>
      <c r="G202" t="e">
        <f t="shared" si="34"/>
        <v>#VALUE!</v>
      </c>
      <c r="H202" t="e">
        <f t="shared" si="35"/>
        <v>#VALUE!</v>
      </c>
      <c r="I202" t="e">
        <f t="shared" si="36"/>
        <v>#VALUE!</v>
      </c>
      <c r="J202" t="e">
        <f t="shared" si="37"/>
        <v>#VALUE!</v>
      </c>
      <c r="K202">
        <f t="shared" si="38"/>
        <v>150.47108829726619</v>
      </c>
      <c r="L202" t="e">
        <f t="shared" si="39"/>
        <v>#VALUE!</v>
      </c>
      <c r="M202">
        <f>IF($B$9="זכר",INDEX(תמותה!$A$1:$E$121,ROUNDDOWN(E202/12,0)+1,2),INDEX(תמותה!$A$1:$E$121,ROUNDDOWN(E202/12,0)+1,3))</f>
        <v>0</v>
      </c>
      <c r="N202" t="e">
        <f>IF($B$9="זכר",INDEX('שיפור גברים'!$A$1:$GQ$121,ROUNDDOWN(E202/12,0)+1,ROUNDDOWN((E202+$B$7-$B$8)/12,0)+2),INDEX('שיפור נשים'!$A$1:$GQ$121,ROUNDDOWN(E202/12,0)+1,ROUNDDOWN((E202+$B$7-$B$8)/12,0)+2))</f>
        <v>#VALUE!</v>
      </c>
      <c r="O202" t="e">
        <f>IF($B$9="זכר",INDEX('שיפור גברים'!$A$1:$GQ$121,ROUNDDOWN(E202/12,0)+1,ROUNDDOWN((E202+$B$7-$B$8)/12,0)+1),INDEX('שיפור נשים'!$A$1:$GQ$121,ROUNDDOWN(E202/12,0)+1,ROUNDDOWN((E202+$B$7-$B$8)/12,0)+1))</f>
        <v>#VALUE!</v>
      </c>
      <c r="P202">
        <f t="shared" si="31"/>
        <v>0.33333333333333331</v>
      </c>
      <c r="Q202" t="e">
        <f t="shared" si="32"/>
        <v>#VALUE!</v>
      </c>
    </row>
    <row r="203" spans="5:17" x14ac:dyDescent="0.2">
      <c r="E203">
        <f t="shared" si="33"/>
        <v>201</v>
      </c>
      <c r="F203">
        <f t="shared" si="30"/>
        <v>1.8397679255331774</v>
      </c>
      <c r="G203" t="e">
        <f t="shared" si="34"/>
        <v>#VALUE!</v>
      </c>
      <c r="H203" t="e">
        <f t="shared" si="35"/>
        <v>#VALUE!</v>
      </c>
      <c r="I203" t="e">
        <f t="shared" si="36"/>
        <v>#VALUE!</v>
      </c>
      <c r="J203" t="e">
        <f t="shared" si="37"/>
        <v>#VALUE!</v>
      </c>
      <c r="K203">
        <f t="shared" si="38"/>
        <v>151.01463511429759</v>
      </c>
      <c r="L203" t="e">
        <f t="shared" si="39"/>
        <v>#VALUE!</v>
      </c>
      <c r="M203">
        <f>IF($B$9="זכר",INDEX(תמותה!$A$1:$E$121,ROUNDDOWN(E203/12,0)+1,2),INDEX(תמותה!$A$1:$E$121,ROUNDDOWN(E203/12,0)+1,3))</f>
        <v>0</v>
      </c>
      <c r="N203" t="e">
        <f>IF($B$9="זכר",INDEX('שיפור גברים'!$A$1:$GQ$121,ROUNDDOWN(E203/12,0)+1,ROUNDDOWN((E203+$B$7-$B$8)/12,0)+2),INDEX('שיפור נשים'!$A$1:$GQ$121,ROUNDDOWN(E203/12,0)+1,ROUNDDOWN((E203+$B$7-$B$8)/12,0)+2))</f>
        <v>#VALUE!</v>
      </c>
      <c r="O203" t="e">
        <f>IF($B$9="זכר",INDEX('שיפור גברים'!$A$1:$GQ$121,ROUNDDOWN(E203/12,0)+1,ROUNDDOWN((E203+$B$7-$B$8)/12,0)+1),INDEX('שיפור נשים'!$A$1:$GQ$121,ROUNDDOWN(E203/12,0)+1,ROUNDDOWN((E203+$B$7-$B$8)/12,0)+1))</f>
        <v>#VALUE!</v>
      </c>
      <c r="P203">
        <f t="shared" si="31"/>
        <v>0.41666666666666669</v>
      </c>
      <c r="Q203" t="e">
        <f t="shared" si="32"/>
        <v>#VALUE!</v>
      </c>
    </row>
    <row r="204" spans="5:17" x14ac:dyDescent="0.2">
      <c r="E204">
        <f t="shared" si="33"/>
        <v>202</v>
      </c>
      <c r="F204">
        <f t="shared" si="30"/>
        <v>1.8453287635598867</v>
      </c>
      <c r="G204" t="e">
        <f t="shared" si="34"/>
        <v>#VALUE!</v>
      </c>
      <c r="H204" t="e">
        <f t="shared" si="35"/>
        <v>#VALUE!</v>
      </c>
      <c r="I204" t="e">
        <f t="shared" si="36"/>
        <v>#VALUE!</v>
      </c>
      <c r="J204" t="e">
        <f t="shared" si="37"/>
        <v>#VALUE!</v>
      </c>
      <c r="K204">
        <f t="shared" si="38"/>
        <v>151.5565439707286</v>
      </c>
      <c r="L204" t="e">
        <f t="shared" si="39"/>
        <v>#VALUE!</v>
      </c>
      <c r="M204">
        <f>IF($B$9="זכר",INDEX(תמותה!$A$1:$E$121,ROUNDDOWN(E204/12,0)+1,2),INDEX(תמותה!$A$1:$E$121,ROUNDDOWN(E204/12,0)+1,3))</f>
        <v>0</v>
      </c>
      <c r="N204" t="e">
        <f>IF($B$9="זכר",INDEX('שיפור גברים'!$A$1:$GQ$121,ROUNDDOWN(E204/12,0)+1,ROUNDDOWN((E204+$B$7-$B$8)/12,0)+2),INDEX('שיפור נשים'!$A$1:$GQ$121,ROUNDDOWN(E204/12,0)+1,ROUNDDOWN((E204+$B$7-$B$8)/12,0)+2))</f>
        <v>#VALUE!</v>
      </c>
      <c r="O204" t="e">
        <f>IF($B$9="זכר",INDEX('שיפור גברים'!$A$1:$GQ$121,ROUNDDOWN(E204/12,0)+1,ROUNDDOWN((E204+$B$7-$B$8)/12,0)+1),INDEX('שיפור נשים'!$A$1:$GQ$121,ROUNDDOWN(E204/12,0)+1,ROUNDDOWN((E204+$B$7-$B$8)/12,0)+1))</f>
        <v>#VALUE!</v>
      </c>
      <c r="P204">
        <f t="shared" si="31"/>
        <v>0.5</v>
      </c>
      <c r="Q204" t="e">
        <f t="shared" si="32"/>
        <v>#VALUE!</v>
      </c>
    </row>
    <row r="205" spans="5:17" x14ac:dyDescent="0.2">
      <c r="E205">
        <f t="shared" si="33"/>
        <v>203</v>
      </c>
      <c r="F205">
        <f t="shared" si="30"/>
        <v>1.8509064096410954</v>
      </c>
      <c r="G205" t="e">
        <f t="shared" si="34"/>
        <v>#VALUE!</v>
      </c>
      <c r="H205" t="e">
        <f t="shared" si="35"/>
        <v>#VALUE!</v>
      </c>
      <c r="I205" t="e">
        <f t="shared" si="36"/>
        <v>#VALUE!</v>
      </c>
      <c r="J205" t="e">
        <f t="shared" si="37"/>
        <v>#VALUE!</v>
      </c>
      <c r="K205">
        <f t="shared" si="38"/>
        <v>152.09681980250008</v>
      </c>
      <c r="L205" t="e">
        <f t="shared" si="39"/>
        <v>#VALUE!</v>
      </c>
      <c r="M205">
        <f>IF($B$9="זכר",INDEX(תמותה!$A$1:$E$121,ROUNDDOWN(E205/12,0)+1,2),INDEX(תמותה!$A$1:$E$121,ROUNDDOWN(E205/12,0)+1,3))</f>
        <v>0</v>
      </c>
      <c r="N205" t="e">
        <f>IF($B$9="זכר",INDEX('שיפור גברים'!$A$1:$GQ$121,ROUNDDOWN(E205/12,0)+1,ROUNDDOWN((E205+$B$7-$B$8)/12,0)+2),INDEX('שיפור נשים'!$A$1:$GQ$121,ROUNDDOWN(E205/12,0)+1,ROUNDDOWN((E205+$B$7-$B$8)/12,0)+2))</f>
        <v>#VALUE!</v>
      </c>
      <c r="O205" t="e">
        <f>IF($B$9="זכר",INDEX('שיפור גברים'!$A$1:$GQ$121,ROUNDDOWN(E205/12,0)+1,ROUNDDOWN((E205+$B$7-$B$8)/12,0)+1),INDEX('שיפור נשים'!$A$1:$GQ$121,ROUNDDOWN(E205/12,0)+1,ROUNDDOWN((E205+$B$7-$B$8)/12,0)+1))</f>
        <v>#VALUE!</v>
      </c>
      <c r="P205">
        <f t="shared" si="31"/>
        <v>0.58333333333333337</v>
      </c>
      <c r="Q205" t="e">
        <f t="shared" si="32"/>
        <v>#VALUE!</v>
      </c>
    </row>
    <row r="206" spans="5:17" x14ac:dyDescent="0.2">
      <c r="E206">
        <f t="shared" si="33"/>
        <v>204</v>
      </c>
      <c r="F206">
        <f t="shared" si="30"/>
        <v>1.8565009145804228</v>
      </c>
      <c r="G206" t="e">
        <f t="shared" si="34"/>
        <v>#VALUE!</v>
      </c>
      <c r="H206" t="e">
        <f t="shared" si="35"/>
        <v>#VALUE!</v>
      </c>
      <c r="I206" t="e">
        <f t="shared" si="36"/>
        <v>#VALUE!</v>
      </c>
      <c r="J206" t="e">
        <f t="shared" si="37"/>
        <v>#VALUE!</v>
      </c>
      <c r="K206">
        <f t="shared" si="38"/>
        <v>152.63546753067854</v>
      </c>
      <c r="L206" t="e">
        <f t="shared" si="39"/>
        <v>#VALUE!</v>
      </c>
      <c r="M206">
        <f>IF($B$9="זכר",INDEX(תמותה!$A$1:$E$121,ROUNDDOWN(E206/12,0)+1,2),INDEX(תמותה!$A$1:$E$121,ROUNDDOWN(E206/12,0)+1,3))</f>
        <v>0</v>
      </c>
      <c r="N206" t="e">
        <f>IF($B$9="זכר",INDEX('שיפור גברים'!$A$1:$GQ$121,ROUNDDOWN(E206/12,0)+1,ROUNDDOWN((E206+$B$7-$B$8)/12,0)+2),INDEX('שיפור נשים'!$A$1:$GQ$121,ROUNDDOWN(E206/12,0)+1,ROUNDDOWN((E206+$B$7-$B$8)/12,0)+2))</f>
        <v>#VALUE!</v>
      </c>
      <c r="O206" t="e">
        <f>IF($B$9="זכר",INDEX('שיפור גברים'!$A$1:$GQ$121,ROUNDDOWN(E206/12,0)+1,ROUNDDOWN((E206+$B$7-$B$8)/12,0)+1),INDEX('שיפור נשים'!$A$1:$GQ$121,ROUNDDOWN(E206/12,0)+1,ROUNDDOWN((E206+$B$7-$B$8)/12,0)+1))</f>
        <v>#VALUE!</v>
      </c>
      <c r="P206">
        <f t="shared" si="31"/>
        <v>0.66666666666666663</v>
      </c>
      <c r="Q206" t="e">
        <f t="shared" si="32"/>
        <v>#VALUE!</v>
      </c>
    </row>
    <row r="207" spans="5:17" x14ac:dyDescent="0.2">
      <c r="E207">
        <f t="shared" si="33"/>
        <v>205</v>
      </c>
      <c r="F207">
        <f t="shared" si="30"/>
        <v>1.8621123293350459</v>
      </c>
      <c r="G207" t="e">
        <f t="shared" si="34"/>
        <v>#VALUE!</v>
      </c>
      <c r="H207" t="e">
        <f t="shared" si="35"/>
        <v>#VALUE!</v>
      </c>
      <c r="I207" t="e">
        <f t="shared" si="36"/>
        <v>#VALUE!</v>
      </c>
      <c r="J207" t="e">
        <f t="shared" si="37"/>
        <v>#VALUE!</v>
      </c>
      <c r="K207">
        <f t="shared" si="38"/>
        <v>153.17249206150106</v>
      </c>
      <c r="L207" t="e">
        <f t="shared" si="39"/>
        <v>#VALUE!</v>
      </c>
      <c r="M207">
        <f>IF($B$9="זכר",INDEX(תמותה!$A$1:$E$121,ROUNDDOWN(E207/12,0)+1,2),INDEX(תמותה!$A$1:$E$121,ROUNDDOWN(E207/12,0)+1,3))</f>
        <v>0</v>
      </c>
      <c r="N207" t="e">
        <f>IF($B$9="זכר",INDEX('שיפור גברים'!$A$1:$GQ$121,ROUNDDOWN(E207/12,0)+1,ROUNDDOWN((E207+$B$7-$B$8)/12,0)+2),INDEX('שיפור נשים'!$A$1:$GQ$121,ROUNDDOWN(E207/12,0)+1,ROUNDDOWN((E207+$B$7-$B$8)/12,0)+2))</f>
        <v>#VALUE!</v>
      </c>
      <c r="O207" t="e">
        <f>IF($B$9="זכר",INDEX('שיפור גברים'!$A$1:$GQ$121,ROUNDDOWN(E207/12,0)+1,ROUNDDOWN((E207+$B$7-$B$8)/12,0)+1),INDEX('שיפור נשים'!$A$1:$GQ$121,ROUNDDOWN(E207/12,0)+1,ROUNDDOWN((E207+$B$7-$B$8)/12,0)+1))</f>
        <v>#VALUE!</v>
      </c>
      <c r="P207">
        <f t="shared" si="31"/>
        <v>0.75</v>
      </c>
      <c r="Q207" t="e">
        <f t="shared" si="32"/>
        <v>#VALUE!</v>
      </c>
    </row>
    <row r="208" spans="5:17" x14ac:dyDescent="0.2">
      <c r="E208">
        <f t="shared" si="33"/>
        <v>206</v>
      </c>
      <c r="F208">
        <f t="shared" si="30"/>
        <v>1.867740705016163</v>
      </c>
      <c r="G208" t="e">
        <f t="shared" si="34"/>
        <v>#VALUE!</v>
      </c>
      <c r="H208" t="e">
        <f t="shared" si="35"/>
        <v>#VALUE!</v>
      </c>
      <c r="I208" t="e">
        <f t="shared" si="36"/>
        <v>#VALUE!</v>
      </c>
      <c r="J208" t="e">
        <f t="shared" si="37"/>
        <v>#VALUE!</v>
      </c>
      <c r="K208">
        <f t="shared" si="38"/>
        <v>153.70789828641992</v>
      </c>
      <c r="L208" t="e">
        <f t="shared" si="39"/>
        <v>#VALUE!</v>
      </c>
      <c r="M208">
        <f>IF($B$9="זכר",INDEX(תמותה!$A$1:$E$121,ROUNDDOWN(E208/12,0)+1,2),INDEX(תמותה!$A$1:$E$121,ROUNDDOWN(E208/12,0)+1,3))</f>
        <v>0</v>
      </c>
      <c r="N208" t="e">
        <f>IF($B$9="זכר",INDEX('שיפור גברים'!$A$1:$GQ$121,ROUNDDOWN(E208/12,0)+1,ROUNDDOWN((E208+$B$7-$B$8)/12,0)+2),INDEX('שיפור נשים'!$A$1:$GQ$121,ROUNDDOWN(E208/12,0)+1,ROUNDDOWN((E208+$B$7-$B$8)/12,0)+2))</f>
        <v>#VALUE!</v>
      </c>
      <c r="O208" t="e">
        <f>IF($B$9="זכר",INDEX('שיפור גברים'!$A$1:$GQ$121,ROUNDDOWN(E208/12,0)+1,ROUNDDOWN((E208+$B$7-$B$8)/12,0)+1),INDEX('שיפור נשים'!$A$1:$GQ$121,ROUNDDOWN(E208/12,0)+1,ROUNDDOWN((E208+$B$7-$B$8)/12,0)+1))</f>
        <v>#VALUE!</v>
      </c>
      <c r="P208">
        <f t="shared" si="31"/>
        <v>0.83333333333333337</v>
      </c>
      <c r="Q208" t="e">
        <f t="shared" si="32"/>
        <v>#VALUE!</v>
      </c>
    </row>
    <row r="209" spans="5:17" x14ac:dyDescent="0.2">
      <c r="E209">
        <f t="shared" si="33"/>
        <v>207</v>
      </c>
      <c r="F209">
        <f t="shared" si="30"/>
        <v>1.8733860928894601</v>
      </c>
      <c r="G209" t="e">
        <f t="shared" si="34"/>
        <v>#VALUE!</v>
      </c>
      <c r="H209" t="e">
        <f t="shared" si="35"/>
        <v>#VALUE!</v>
      </c>
      <c r="I209" t="e">
        <f t="shared" si="36"/>
        <v>#VALUE!</v>
      </c>
      <c r="J209" t="e">
        <f t="shared" si="37"/>
        <v>#VALUE!</v>
      </c>
      <c r="K209">
        <f t="shared" si="38"/>
        <v>154.24169108214716</v>
      </c>
      <c r="L209" t="e">
        <f t="shared" si="39"/>
        <v>#VALUE!</v>
      </c>
      <c r="M209">
        <f>IF($B$9="זכר",INDEX(תמותה!$A$1:$E$121,ROUNDDOWN(E209/12,0)+1,2),INDEX(תמותה!$A$1:$E$121,ROUNDDOWN(E209/12,0)+1,3))</f>
        <v>0</v>
      </c>
      <c r="N209" t="e">
        <f>IF($B$9="זכר",INDEX('שיפור גברים'!$A$1:$GQ$121,ROUNDDOWN(E209/12,0)+1,ROUNDDOWN((E209+$B$7-$B$8)/12,0)+2),INDEX('שיפור נשים'!$A$1:$GQ$121,ROUNDDOWN(E209/12,0)+1,ROUNDDOWN((E209+$B$7-$B$8)/12,0)+2))</f>
        <v>#VALUE!</v>
      </c>
      <c r="O209" t="e">
        <f>IF($B$9="זכר",INDEX('שיפור גברים'!$A$1:$GQ$121,ROUNDDOWN(E209/12,0)+1,ROUNDDOWN((E209+$B$7-$B$8)/12,0)+1),INDEX('שיפור נשים'!$A$1:$GQ$121,ROUNDDOWN(E209/12,0)+1,ROUNDDOWN((E209+$B$7-$B$8)/12,0)+1))</f>
        <v>#VALUE!</v>
      </c>
      <c r="P209">
        <f t="shared" si="31"/>
        <v>0.91666666666666663</v>
      </c>
      <c r="Q209" t="e">
        <f t="shared" si="32"/>
        <v>#VALUE!</v>
      </c>
    </row>
    <row r="210" spans="5:17" x14ac:dyDescent="0.2">
      <c r="E210">
        <f t="shared" si="33"/>
        <v>208</v>
      </c>
      <c r="F210">
        <f t="shared" si="30"/>
        <v>1.8790485443755782</v>
      </c>
      <c r="G210" t="e">
        <f t="shared" si="34"/>
        <v>#VALUE!</v>
      </c>
      <c r="H210" t="e">
        <f t="shared" si="35"/>
        <v>#VALUE!</v>
      </c>
      <c r="I210" t="e">
        <f t="shared" si="36"/>
        <v>#VALUE!</v>
      </c>
      <c r="J210" t="e">
        <f t="shared" si="37"/>
        <v>#VALUE!</v>
      </c>
      <c r="K210">
        <f t="shared" si="38"/>
        <v>154.773875310699</v>
      </c>
      <c r="L210" t="e">
        <f t="shared" si="39"/>
        <v>#VALUE!</v>
      </c>
      <c r="M210">
        <f>IF($B$9="זכר",INDEX(תמותה!$A$1:$E$121,ROUNDDOWN(E210/12,0)+1,2),INDEX(תמותה!$A$1:$E$121,ROUNDDOWN(E210/12,0)+1,3))</f>
        <v>0</v>
      </c>
      <c r="N210" t="e">
        <f>IF($B$9="זכר",INDEX('שיפור גברים'!$A$1:$GQ$121,ROUNDDOWN(E210/12,0)+1,ROUNDDOWN((E210+$B$7-$B$8)/12,0)+2),INDEX('שיפור נשים'!$A$1:$GQ$121,ROUNDDOWN(E210/12,0)+1,ROUNDDOWN((E210+$B$7-$B$8)/12,0)+2))</f>
        <v>#VALUE!</v>
      </c>
      <c r="O210" t="e">
        <f>IF($B$9="זכר",INDEX('שיפור גברים'!$A$1:$GQ$121,ROUNDDOWN(E210/12,0)+1,ROUNDDOWN((E210+$B$7-$B$8)/12,0)+1),INDEX('שיפור נשים'!$A$1:$GQ$121,ROUNDDOWN(E210/12,0)+1,ROUNDDOWN((E210+$B$7-$B$8)/12,0)+1))</f>
        <v>#VALUE!</v>
      </c>
      <c r="P210">
        <f t="shared" si="31"/>
        <v>1</v>
      </c>
      <c r="Q210" t="e">
        <f t="shared" si="32"/>
        <v>#VALUE!</v>
      </c>
    </row>
    <row r="211" spans="5:17" x14ac:dyDescent="0.2">
      <c r="E211">
        <f t="shared" si="33"/>
        <v>209</v>
      </c>
      <c r="F211">
        <f t="shared" si="30"/>
        <v>1.8847281110505802</v>
      </c>
      <c r="G211" t="e">
        <f t="shared" si="34"/>
        <v>#VALUE!</v>
      </c>
      <c r="H211" t="e">
        <f t="shared" si="35"/>
        <v>#VALUE!</v>
      </c>
      <c r="I211" t="e">
        <f t="shared" si="36"/>
        <v>#VALUE!</v>
      </c>
      <c r="J211" t="e">
        <f t="shared" si="37"/>
        <v>#VALUE!</v>
      </c>
      <c r="K211">
        <f t="shared" si="38"/>
        <v>155.30445581944016</v>
      </c>
      <c r="L211" t="e">
        <f t="shared" si="39"/>
        <v>#VALUE!</v>
      </c>
      <c r="M211">
        <f>IF($B$9="זכר",INDEX(תמותה!$A$1:$E$121,ROUNDDOWN(E211/12,0)+1,2),INDEX(תמותה!$A$1:$E$121,ROUNDDOWN(E211/12,0)+1,3))</f>
        <v>0</v>
      </c>
      <c r="N211" t="e">
        <f>IF($B$9="זכר",INDEX('שיפור גברים'!$A$1:$GQ$121,ROUNDDOWN(E211/12,0)+1,ROUNDDOWN((E211+$B$7-$B$8)/12,0)+2),INDEX('שיפור נשים'!$A$1:$GQ$121,ROUNDDOWN(E211/12,0)+1,ROUNDDOWN((E211+$B$7-$B$8)/12,0)+2))</f>
        <v>#VALUE!</v>
      </c>
      <c r="O211" t="e">
        <f>IF($B$9="זכר",INDEX('שיפור גברים'!$A$1:$GQ$121,ROUNDDOWN(E211/12,0)+1,ROUNDDOWN((E211+$B$7-$B$8)/12,0)+1),INDEX('שיפור נשים'!$A$1:$GQ$121,ROUNDDOWN(E211/12,0)+1,ROUNDDOWN((E211+$B$7-$B$8)/12,0)+1))</f>
        <v>#VALUE!</v>
      </c>
      <c r="P211">
        <f t="shared" si="31"/>
        <v>8.3333333333333329E-2</v>
      </c>
      <c r="Q211" t="e">
        <f t="shared" si="32"/>
        <v>#VALUE!</v>
      </c>
    </row>
    <row r="212" spans="5:17" x14ac:dyDescent="0.2">
      <c r="E212">
        <f t="shared" si="33"/>
        <v>210</v>
      </c>
      <c r="F212">
        <f t="shared" si="30"/>
        <v>1.8904248446464222</v>
      </c>
      <c r="G212" t="e">
        <f t="shared" si="34"/>
        <v>#VALUE!</v>
      </c>
      <c r="H212" t="e">
        <f t="shared" si="35"/>
        <v>#VALUE!</v>
      </c>
      <c r="I212" t="e">
        <f t="shared" si="36"/>
        <v>#VALUE!</v>
      </c>
      <c r="J212" t="e">
        <f t="shared" si="37"/>
        <v>#VALUE!</v>
      </c>
      <c r="K212">
        <f t="shared" si="38"/>
        <v>155.83343744112798</v>
      </c>
      <c r="L212" t="e">
        <f t="shared" si="39"/>
        <v>#VALUE!</v>
      </c>
      <c r="M212">
        <f>IF($B$9="זכר",INDEX(תמותה!$A$1:$E$121,ROUNDDOWN(E212/12,0)+1,2),INDEX(תמותה!$A$1:$E$121,ROUNDDOWN(E212/12,0)+1,3))</f>
        <v>0</v>
      </c>
      <c r="N212" t="e">
        <f>IF($B$9="זכר",INDEX('שיפור גברים'!$A$1:$GQ$121,ROUNDDOWN(E212/12,0)+1,ROUNDDOWN((E212+$B$7-$B$8)/12,0)+2),INDEX('שיפור נשים'!$A$1:$GQ$121,ROUNDDOWN(E212/12,0)+1,ROUNDDOWN((E212+$B$7-$B$8)/12,0)+2))</f>
        <v>#VALUE!</v>
      </c>
      <c r="O212" t="e">
        <f>IF($B$9="זכר",INDEX('שיפור גברים'!$A$1:$GQ$121,ROUNDDOWN(E212/12,0)+1,ROUNDDOWN((E212+$B$7-$B$8)/12,0)+1),INDEX('שיפור נשים'!$A$1:$GQ$121,ROUNDDOWN(E212/12,0)+1,ROUNDDOWN((E212+$B$7-$B$8)/12,0)+1))</f>
        <v>#VALUE!</v>
      </c>
      <c r="P212">
        <f t="shared" si="31"/>
        <v>0.16666666666666666</v>
      </c>
      <c r="Q212" t="e">
        <f t="shared" si="32"/>
        <v>#VALUE!</v>
      </c>
    </row>
    <row r="213" spans="5:17" x14ac:dyDescent="0.2">
      <c r="E213">
        <f t="shared" si="33"/>
        <v>211</v>
      </c>
      <c r="F213">
        <f t="shared" si="30"/>
        <v>1.8961387970514243</v>
      </c>
      <c r="G213" t="e">
        <f t="shared" si="34"/>
        <v>#VALUE!</v>
      </c>
      <c r="H213" t="e">
        <f t="shared" si="35"/>
        <v>#VALUE!</v>
      </c>
      <c r="I213" t="e">
        <f t="shared" si="36"/>
        <v>#VALUE!</v>
      </c>
      <c r="J213" t="e">
        <f t="shared" si="37"/>
        <v>#VALUE!</v>
      </c>
      <c r="K213">
        <f t="shared" si="38"/>
        <v>156.36082499395641</v>
      </c>
      <c r="L213" t="e">
        <f t="shared" si="39"/>
        <v>#VALUE!</v>
      </c>
      <c r="M213">
        <f>IF($B$9="זכר",INDEX(תמותה!$A$1:$E$121,ROUNDDOWN(E213/12,0)+1,2),INDEX(תמותה!$A$1:$E$121,ROUNDDOWN(E213/12,0)+1,3))</f>
        <v>0</v>
      </c>
      <c r="N213" t="e">
        <f>IF($B$9="זכר",INDEX('שיפור גברים'!$A$1:$GQ$121,ROUNDDOWN(E213/12,0)+1,ROUNDDOWN((E213+$B$7-$B$8)/12,0)+2),INDEX('שיפור נשים'!$A$1:$GQ$121,ROUNDDOWN(E213/12,0)+1,ROUNDDOWN((E213+$B$7-$B$8)/12,0)+2))</f>
        <v>#VALUE!</v>
      </c>
      <c r="O213" t="e">
        <f>IF($B$9="זכר",INDEX('שיפור גברים'!$A$1:$GQ$121,ROUNDDOWN(E213/12,0)+1,ROUNDDOWN((E213+$B$7-$B$8)/12,0)+1),INDEX('שיפור נשים'!$A$1:$GQ$121,ROUNDDOWN(E213/12,0)+1,ROUNDDOWN((E213+$B$7-$B$8)/12,0)+1))</f>
        <v>#VALUE!</v>
      </c>
      <c r="P213">
        <f t="shared" si="31"/>
        <v>0.25</v>
      </c>
      <c r="Q213" t="e">
        <f t="shared" si="32"/>
        <v>#VALUE!</v>
      </c>
    </row>
    <row r="214" spans="5:17" x14ac:dyDescent="0.2">
      <c r="E214">
        <f t="shared" si="33"/>
        <v>212</v>
      </c>
      <c r="F214">
        <f t="shared" si="30"/>
        <v>1.9018700203107415</v>
      </c>
      <c r="G214" t="e">
        <f t="shared" si="34"/>
        <v>#VALUE!</v>
      </c>
      <c r="H214" t="e">
        <f t="shared" si="35"/>
        <v>#VALUE!</v>
      </c>
      <c r="I214" t="e">
        <f t="shared" si="36"/>
        <v>#VALUE!</v>
      </c>
      <c r="J214" t="e">
        <f t="shared" si="37"/>
        <v>#VALUE!</v>
      </c>
      <c r="K214">
        <f t="shared" si="38"/>
        <v>156.88662328159998</v>
      </c>
      <c r="L214" t="e">
        <f t="shared" si="39"/>
        <v>#VALUE!</v>
      </c>
      <c r="M214">
        <f>IF($B$9="זכר",INDEX(תמותה!$A$1:$E$121,ROUNDDOWN(E214/12,0)+1,2),INDEX(תמותה!$A$1:$E$121,ROUNDDOWN(E214/12,0)+1,3))</f>
        <v>0</v>
      </c>
      <c r="N214" t="e">
        <f>IF($B$9="זכר",INDEX('שיפור גברים'!$A$1:$GQ$121,ROUNDDOWN(E214/12,0)+1,ROUNDDOWN((E214+$B$7-$B$8)/12,0)+2),INDEX('שיפור נשים'!$A$1:$GQ$121,ROUNDDOWN(E214/12,0)+1,ROUNDDOWN((E214+$B$7-$B$8)/12,0)+2))</f>
        <v>#VALUE!</v>
      </c>
      <c r="O214" t="e">
        <f>IF($B$9="זכר",INDEX('שיפור גברים'!$A$1:$GQ$121,ROUNDDOWN(E214/12,0)+1,ROUNDDOWN((E214+$B$7-$B$8)/12,0)+1),INDEX('שיפור נשים'!$A$1:$GQ$121,ROUNDDOWN(E214/12,0)+1,ROUNDDOWN((E214+$B$7-$B$8)/12,0)+1))</f>
        <v>#VALUE!</v>
      </c>
      <c r="P214">
        <f t="shared" si="31"/>
        <v>0.33333333333333331</v>
      </c>
      <c r="Q214" t="e">
        <f t="shared" si="32"/>
        <v>#VALUE!</v>
      </c>
    </row>
    <row r="215" spans="5:17" x14ac:dyDescent="0.2">
      <c r="E215">
        <f t="shared" si="33"/>
        <v>213</v>
      </c>
      <c r="F215">
        <f t="shared" si="30"/>
        <v>1.907618566626841</v>
      </c>
      <c r="G215" t="e">
        <f t="shared" si="34"/>
        <v>#VALUE!</v>
      </c>
      <c r="H215" t="e">
        <f t="shared" si="35"/>
        <v>#VALUE!</v>
      </c>
      <c r="I215" t="e">
        <f t="shared" si="36"/>
        <v>#VALUE!</v>
      </c>
      <c r="J215" t="e">
        <f t="shared" si="37"/>
        <v>#VALUE!</v>
      </c>
      <c r="K215">
        <f t="shared" si="38"/>
        <v>157.41083709325744</v>
      </c>
      <c r="L215" t="e">
        <f t="shared" si="39"/>
        <v>#VALUE!</v>
      </c>
      <c r="M215">
        <f>IF($B$9="זכר",INDEX(תמותה!$A$1:$E$121,ROUNDDOWN(E215/12,0)+1,2),INDEX(תמותה!$A$1:$E$121,ROUNDDOWN(E215/12,0)+1,3))</f>
        <v>0</v>
      </c>
      <c r="N215" t="e">
        <f>IF($B$9="זכר",INDEX('שיפור גברים'!$A$1:$GQ$121,ROUNDDOWN(E215/12,0)+1,ROUNDDOWN((E215+$B$7-$B$8)/12,0)+2),INDEX('שיפור נשים'!$A$1:$GQ$121,ROUNDDOWN(E215/12,0)+1,ROUNDDOWN((E215+$B$7-$B$8)/12,0)+2))</f>
        <v>#VALUE!</v>
      </c>
      <c r="O215" t="e">
        <f>IF($B$9="זכר",INDEX('שיפור גברים'!$A$1:$GQ$121,ROUNDDOWN(E215/12,0)+1,ROUNDDOWN((E215+$B$7-$B$8)/12,0)+1),INDEX('שיפור נשים'!$A$1:$GQ$121,ROUNDDOWN(E215/12,0)+1,ROUNDDOWN((E215+$B$7-$B$8)/12,0)+1))</f>
        <v>#VALUE!</v>
      </c>
      <c r="P215">
        <f t="shared" si="31"/>
        <v>0.41666666666666669</v>
      </c>
      <c r="Q215" t="e">
        <f t="shared" si="32"/>
        <v>#VALUE!</v>
      </c>
    </row>
    <row r="216" spans="5:17" x14ac:dyDescent="0.2">
      <c r="E216">
        <f t="shared" si="33"/>
        <v>214</v>
      </c>
      <c r="F216">
        <f t="shared" si="30"/>
        <v>1.9133844883599753</v>
      </c>
      <c r="G216" t="e">
        <f t="shared" si="34"/>
        <v>#VALUE!</v>
      </c>
      <c r="H216" t="e">
        <f t="shared" si="35"/>
        <v>#VALUE!</v>
      </c>
      <c r="I216" t="e">
        <f t="shared" si="36"/>
        <v>#VALUE!</v>
      </c>
      <c r="J216" t="e">
        <f t="shared" si="37"/>
        <v>#VALUE!</v>
      </c>
      <c r="K216">
        <f t="shared" si="38"/>
        <v>157.93347120369549</v>
      </c>
      <c r="L216" t="e">
        <f t="shared" si="39"/>
        <v>#VALUE!</v>
      </c>
      <c r="M216">
        <f>IF($B$9="זכר",INDEX(תמותה!$A$1:$E$121,ROUNDDOWN(E216/12,0)+1,2),INDEX(תמותה!$A$1:$E$121,ROUNDDOWN(E216/12,0)+1,3))</f>
        <v>0</v>
      </c>
      <c r="N216" t="e">
        <f>IF($B$9="זכר",INDEX('שיפור גברים'!$A$1:$GQ$121,ROUNDDOWN(E216/12,0)+1,ROUNDDOWN((E216+$B$7-$B$8)/12,0)+2),INDEX('שיפור נשים'!$A$1:$GQ$121,ROUNDDOWN(E216/12,0)+1,ROUNDDOWN((E216+$B$7-$B$8)/12,0)+2))</f>
        <v>#VALUE!</v>
      </c>
      <c r="O216" t="e">
        <f>IF($B$9="זכר",INDEX('שיפור גברים'!$A$1:$GQ$121,ROUNDDOWN(E216/12,0)+1,ROUNDDOWN((E216+$B$7-$B$8)/12,0)+1),INDEX('שיפור נשים'!$A$1:$GQ$121,ROUNDDOWN(E216/12,0)+1,ROUNDDOWN((E216+$B$7-$B$8)/12,0)+1))</f>
        <v>#VALUE!</v>
      </c>
      <c r="P216">
        <f t="shared" si="31"/>
        <v>0.5</v>
      </c>
      <c r="Q216" t="e">
        <f t="shared" si="32"/>
        <v>#VALUE!</v>
      </c>
    </row>
    <row r="217" spans="5:17" x14ac:dyDescent="0.2">
      <c r="E217">
        <f t="shared" si="33"/>
        <v>215</v>
      </c>
      <c r="F217">
        <f t="shared" si="30"/>
        <v>1.919167838028659</v>
      </c>
      <c r="G217" t="e">
        <f t="shared" si="34"/>
        <v>#VALUE!</v>
      </c>
      <c r="H217" t="e">
        <f t="shared" si="35"/>
        <v>#VALUE!</v>
      </c>
      <c r="I217" t="e">
        <f t="shared" si="36"/>
        <v>#VALUE!</v>
      </c>
      <c r="J217" t="e">
        <f t="shared" si="37"/>
        <v>#VALUE!</v>
      </c>
      <c r="K217">
        <f t="shared" si="38"/>
        <v>158.45453037329224</v>
      </c>
      <c r="L217" t="e">
        <f t="shared" si="39"/>
        <v>#VALUE!</v>
      </c>
      <c r="M217">
        <f>IF($B$9="זכר",INDEX(תמותה!$A$1:$E$121,ROUNDDOWN(E217/12,0)+1,2),INDEX(תמותה!$A$1:$E$121,ROUNDDOWN(E217/12,0)+1,3))</f>
        <v>0</v>
      </c>
      <c r="N217" t="e">
        <f>IF($B$9="זכר",INDEX('שיפור גברים'!$A$1:$GQ$121,ROUNDDOWN(E217/12,0)+1,ROUNDDOWN((E217+$B$7-$B$8)/12,0)+2),INDEX('שיפור נשים'!$A$1:$GQ$121,ROUNDDOWN(E217/12,0)+1,ROUNDDOWN((E217+$B$7-$B$8)/12,0)+2))</f>
        <v>#VALUE!</v>
      </c>
      <c r="O217" t="e">
        <f>IF($B$9="זכר",INDEX('שיפור גברים'!$A$1:$GQ$121,ROUNDDOWN(E217/12,0)+1,ROUNDDOWN((E217+$B$7-$B$8)/12,0)+1),INDEX('שיפור נשים'!$A$1:$GQ$121,ROUNDDOWN(E217/12,0)+1,ROUNDDOWN((E217+$B$7-$B$8)/12,0)+1))</f>
        <v>#VALUE!</v>
      </c>
      <c r="P217">
        <f t="shared" si="31"/>
        <v>0.58333333333333337</v>
      </c>
      <c r="Q217" t="e">
        <f t="shared" si="32"/>
        <v>#VALUE!</v>
      </c>
    </row>
    <row r="218" spans="5:17" x14ac:dyDescent="0.2">
      <c r="E218">
        <f t="shared" si="33"/>
        <v>216</v>
      </c>
      <c r="F218">
        <f t="shared" si="30"/>
        <v>1.9249686683101488</v>
      </c>
      <c r="G218" t="e">
        <f t="shared" si="34"/>
        <v>#VALUE!</v>
      </c>
      <c r="H218" t="e">
        <f t="shared" si="35"/>
        <v>#VALUE!</v>
      </c>
      <c r="I218" t="e">
        <f t="shared" si="36"/>
        <v>#VALUE!</v>
      </c>
      <c r="J218" t="e">
        <f t="shared" si="37"/>
        <v>#VALUE!</v>
      </c>
      <c r="K218">
        <f t="shared" si="38"/>
        <v>158.97401934808053</v>
      </c>
      <c r="L218" t="e">
        <f t="shared" si="39"/>
        <v>#VALUE!</v>
      </c>
      <c r="M218">
        <f>IF($B$9="זכר",INDEX(תמותה!$A$1:$E$121,ROUNDDOWN(E218/12,0)+1,2),INDEX(תמותה!$A$1:$E$121,ROUNDDOWN(E218/12,0)+1,3))</f>
        <v>4.8000000000000001E-5</v>
      </c>
      <c r="N218" t="e">
        <f>IF($B$9="זכר",INDEX('שיפור גברים'!$A$1:$GQ$121,ROUNDDOWN(E218/12,0)+1,ROUNDDOWN((E218+$B$7-$B$8)/12,0)+2),INDEX('שיפור נשים'!$A$1:$GQ$121,ROUNDDOWN(E218/12,0)+1,ROUNDDOWN((E218+$B$7-$B$8)/12,0)+2))</f>
        <v>#VALUE!</v>
      </c>
      <c r="O218" t="e">
        <f>IF($B$9="זכר",INDEX('שיפור גברים'!$A$1:$GQ$121,ROUNDDOWN(E218/12,0)+1,ROUNDDOWN((E218+$B$7-$B$8)/12,0)+1),INDEX('שיפור נשים'!$A$1:$GQ$121,ROUNDDOWN(E218/12,0)+1,ROUNDDOWN((E218+$B$7-$B$8)/12,0)+1))</f>
        <v>#VALUE!</v>
      </c>
      <c r="P218">
        <f t="shared" si="31"/>
        <v>0.66666666666666663</v>
      </c>
      <c r="Q218" t="e">
        <f t="shared" si="32"/>
        <v>#VALUE!</v>
      </c>
    </row>
    <row r="219" spans="5:17" x14ac:dyDescent="0.2">
      <c r="E219">
        <f t="shared" si="33"/>
        <v>217</v>
      </c>
      <c r="F219">
        <f t="shared" si="30"/>
        <v>1.9307870320409224</v>
      </c>
      <c r="G219" t="e">
        <f t="shared" si="34"/>
        <v>#VALUE!</v>
      </c>
      <c r="H219" t="e">
        <f t="shared" si="35"/>
        <v>#VALUE!</v>
      </c>
      <c r="I219" t="e">
        <f t="shared" si="36"/>
        <v>#VALUE!</v>
      </c>
      <c r="J219" t="e">
        <f t="shared" si="37"/>
        <v>#VALUE!</v>
      </c>
      <c r="K219">
        <f t="shared" si="38"/>
        <v>159.49194285979118</v>
      </c>
      <c r="L219" t="e">
        <f t="shared" si="39"/>
        <v>#VALUE!</v>
      </c>
      <c r="M219">
        <f>IF($B$9="זכר",INDEX(תמותה!$A$1:$E$121,ROUNDDOWN(E219/12,0)+1,2),INDEX(תמותה!$A$1:$E$121,ROUNDDOWN(E219/12,0)+1,3))</f>
        <v>4.8000000000000001E-5</v>
      </c>
      <c r="N219" t="e">
        <f>IF($B$9="זכר",INDEX('שיפור גברים'!$A$1:$GQ$121,ROUNDDOWN(E219/12,0)+1,ROUNDDOWN((E219+$B$7-$B$8)/12,0)+2),INDEX('שיפור נשים'!$A$1:$GQ$121,ROUNDDOWN(E219/12,0)+1,ROUNDDOWN((E219+$B$7-$B$8)/12,0)+2))</f>
        <v>#VALUE!</v>
      </c>
      <c r="O219" t="e">
        <f>IF($B$9="זכר",INDEX('שיפור גברים'!$A$1:$GQ$121,ROUNDDOWN(E219/12,0)+1,ROUNDDOWN((E219+$B$7-$B$8)/12,0)+1),INDEX('שיפור נשים'!$A$1:$GQ$121,ROUNDDOWN(E219/12,0)+1,ROUNDDOWN((E219+$B$7-$B$8)/12,0)+1))</f>
        <v>#VALUE!</v>
      </c>
      <c r="P219">
        <f t="shared" si="31"/>
        <v>0.75</v>
      </c>
      <c r="Q219" t="e">
        <f t="shared" si="32"/>
        <v>#VALUE!</v>
      </c>
    </row>
    <row r="220" spans="5:17" x14ac:dyDescent="0.2">
      <c r="E220">
        <f t="shared" si="33"/>
        <v>218</v>
      </c>
      <c r="F220">
        <f t="shared" si="30"/>
        <v>1.936622982217159</v>
      </c>
      <c r="G220" t="e">
        <f t="shared" si="34"/>
        <v>#VALUE!</v>
      </c>
      <c r="H220" t="e">
        <f t="shared" si="35"/>
        <v>#VALUE!</v>
      </c>
      <c r="I220" t="e">
        <f t="shared" si="36"/>
        <v>#VALUE!</v>
      </c>
      <c r="J220" t="e">
        <f t="shared" si="37"/>
        <v>#VALUE!</v>
      </c>
      <c r="K220">
        <f t="shared" si="38"/>
        <v>160.0083056258961</v>
      </c>
      <c r="L220" t="e">
        <f t="shared" si="39"/>
        <v>#VALUE!</v>
      </c>
      <c r="M220">
        <f>IF($B$9="זכר",INDEX(תמותה!$A$1:$E$121,ROUNDDOWN(E220/12,0)+1,2),INDEX(תמותה!$A$1:$E$121,ROUNDDOWN(E220/12,0)+1,3))</f>
        <v>4.8000000000000001E-5</v>
      </c>
      <c r="N220" t="e">
        <f>IF($B$9="זכר",INDEX('שיפור גברים'!$A$1:$GQ$121,ROUNDDOWN(E220/12,0)+1,ROUNDDOWN((E220+$B$7-$B$8)/12,0)+2),INDEX('שיפור נשים'!$A$1:$GQ$121,ROUNDDOWN(E220/12,0)+1,ROUNDDOWN((E220+$B$7-$B$8)/12,0)+2))</f>
        <v>#VALUE!</v>
      </c>
      <c r="O220" t="e">
        <f>IF($B$9="זכר",INDEX('שיפור גברים'!$A$1:$GQ$121,ROUNDDOWN(E220/12,0)+1,ROUNDDOWN((E220+$B$7-$B$8)/12,0)+1),INDEX('שיפור נשים'!$A$1:$GQ$121,ROUNDDOWN(E220/12,0)+1,ROUNDDOWN((E220+$B$7-$B$8)/12,0)+1))</f>
        <v>#VALUE!</v>
      </c>
      <c r="P220">
        <f t="shared" si="31"/>
        <v>0.83333333333333337</v>
      </c>
      <c r="Q220" t="e">
        <f t="shared" si="32"/>
        <v>#VALUE!</v>
      </c>
    </row>
    <row r="221" spans="5:17" x14ac:dyDescent="0.2">
      <c r="E221">
        <f t="shared" si="33"/>
        <v>219</v>
      </c>
      <c r="F221">
        <f t="shared" si="30"/>
        <v>1.9424765719952233</v>
      </c>
      <c r="G221" t="e">
        <f t="shared" si="34"/>
        <v>#VALUE!</v>
      </c>
      <c r="H221" t="e">
        <f t="shared" si="35"/>
        <v>#VALUE!</v>
      </c>
      <c r="I221" t="e">
        <f t="shared" si="36"/>
        <v>#VALUE!</v>
      </c>
      <c r="J221" t="e">
        <f t="shared" si="37"/>
        <v>#VALUE!</v>
      </c>
      <c r="K221">
        <f t="shared" si="38"/>
        <v>160.52311234965126</v>
      </c>
      <c r="L221" t="e">
        <f t="shared" si="39"/>
        <v>#VALUE!</v>
      </c>
      <c r="M221">
        <f>IF($B$9="זכר",INDEX(תמותה!$A$1:$E$121,ROUNDDOWN(E221/12,0)+1,2),INDEX(תמותה!$A$1:$E$121,ROUNDDOWN(E221/12,0)+1,3))</f>
        <v>4.8000000000000001E-5</v>
      </c>
      <c r="N221" t="e">
        <f>IF($B$9="זכר",INDEX('שיפור גברים'!$A$1:$GQ$121,ROUNDDOWN(E221/12,0)+1,ROUNDDOWN((E221+$B$7-$B$8)/12,0)+2),INDEX('שיפור נשים'!$A$1:$GQ$121,ROUNDDOWN(E221/12,0)+1,ROUNDDOWN((E221+$B$7-$B$8)/12,0)+2))</f>
        <v>#VALUE!</v>
      </c>
      <c r="O221" t="e">
        <f>IF($B$9="זכר",INDEX('שיפור גברים'!$A$1:$GQ$121,ROUNDDOWN(E221/12,0)+1,ROUNDDOWN((E221+$B$7-$B$8)/12,0)+1),INDEX('שיפור נשים'!$A$1:$GQ$121,ROUNDDOWN(E221/12,0)+1,ROUNDDOWN((E221+$B$7-$B$8)/12,0)+1))</f>
        <v>#VALUE!</v>
      </c>
      <c r="P221">
        <f t="shared" si="31"/>
        <v>0.91666666666666663</v>
      </c>
      <c r="Q221" t="e">
        <f t="shared" si="32"/>
        <v>#VALUE!</v>
      </c>
    </row>
    <row r="222" spans="5:17" x14ac:dyDescent="0.2">
      <c r="E222">
        <f t="shared" si="33"/>
        <v>220</v>
      </c>
      <c r="F222">
        <f t="shared" si="30"/>
        <v>1.9483478546921496</v>
      </c>
      <c r="G222" t="e">
        <f t="shared" si="34"/>
        <v>#VALUE!</v>
      </c>
      <c r="H222" t="e">
        <f t="shared" si="35"/>
        <v>#VALUE!</v>
      </c>
      <c r="I222" t="e">
        <f t="shared" si="36"/>
        <v>#VALUE!</v>
      </c>
      <c r="J222" t="e">
        <f t="shared" si="37"/>
        <v>#VALUE!</v>
      </c>
      <c r="K222">
        <f t="shared" si="38"/>
        <v>161.03636772013951</v>
      </c>
      <c r="L222" t="e">
        <f t="shared" si="39"/>
        <v>#VALUE!</v>
      </c>
      <c r="M222">
        <f>IF($B$9="זכר",INDEX(תמותה!$A$1:$E$121,ROUNDDOWN(E222/12,0)+1,2),INDEX(תמותה!$A$1:$E$121,ROUNDDOWN(E222/12,0)+1,3))</f>
        <v>4.8000000000000001E-5</v>
      </c>
      <c r="N222" t="e">
        <f>IF($B$9="זכר",INDEX('שיפור גברים'!$A$1:$GQ$121,ROUNDDOWN(E222/12,0)+1,ROUNDDOWN((E222+$B$7-$B$8)/12,0)+2),INDEX('שיפור נשים'!$A$1:$GQ$121,ROUNDDOWN(E222/12,0)+1,ROUNDDOWN((E222+$B$7-$B$8)/12,0)+2))</f>
        <v>#VALUE!</v>
      </c>
      <c r="O222" t="e">
        <f>IF($B$9="זכר",INDEX('שיפור גברים'!$A$1:$GQ$121,ROUNDDOWN(E222/12,0)+1,ROUNDDOWN((E222+$B$7-$B$8)/12,0)+1),INDEX('שיפור נשים'!$A$1:$GQ$121,ROUNDDOWN(E222/12,0)+1,ROUNDDOWN((E222+$B$7-$B$8)/12,0)+1))</f>
        <v>#VALUE!</v>
      </c>
      <c r="P222">
        <f t="shared" si="31"/>
        <v>1</v>
      </c>
      <c r="Q222" t="e">
        <f t="shared" si="32"/>
        <v>#VALUE!</v>
      </c>
    </row>
    <row r="223" spans="5:17" x14ac:dyDescent="0.2">
      <c r="E223">
        <f t="shared" si="33"/>
        <v>221</v>
      </c>
      <c r="F223">
        <f t="shared" si="30"/>
        <v>1.9542368837861257</v>
      </c>
      <c r="G223" t="e">
        <f t="shared" si="34"/>
        <v>#VALUE!</v>
      </c>
      <c r="H223" t="e">
        <f t="shared" si="35"/>
        <v>#VALUE!</v>
      </c>
      <c r="I223" t="e">
        <f t="shared" si="36"/>
        <v>#VALUE!</v>
      </c>
      <c r="J223" t="e">
        <f t="shared" si="37"/>
        <v>#VALUE!</v>
      </c>
      <c r="K223">
        <f t="shared" si="38"/>
        <v>161.54807641231332</v>
      </c>
      <c r="L223" t="e">
        <f t="shared" si="39"/>
        <v>#VALUE!</v>
      </c>
      <c r="M223">
        <f>IF($B$9="זכר",INDEX(תמותה!$A$1:$E$121,ROUNDDOWN(E223/12,0)+1,2),INDEX(תמותה!$A$1:$E$121,ROUNDDOWN(E223/12,0)+1,3))</f>
        <v>4.8000000000000001E-5</v>
      </c>
      <c r="N223" t="e">
        <f>IF($B$9="זכר",INDEX('שיפור גברים'!$A$1:$GQ$121,ROUNDDOWN(E223/12,0)+1,ROUNDDOWN((E223+$B$7-$B$8)/12,0)+2),INDEX('שיפור נשים'!$A$1:$GQ$121,ROUNDDOWN(E223/12,0)+1,ROUNDDOWN((E223+$B$7-$B$8)/12,0)+2))</f>
        <v>#VALUE!</v>
      </c>
      <c r="O223" t="e">
        <f>IF($B$9="זכר",INDEX('שיפור גברים'!$A$1:$GQ$121,ROUNDDOWN(E223/12,0)+1,ROUNDDOWN((E223+$B$7-$B$8)/12,0)+1),INDEX('שיפור נשים'!$A$1:$GQ$121,ROUNDDOWN(E223/12,0)+1,ROUNDDOWN((E223+$B$7-$B$8)/12,0)+1))</f>
        <v>#VALUE!</v>
      </c>
      <c r="P223">
        <f t="shared" si="31"/>
        <v>8.3333333333333329E-2</v>
      </c>
      <c r="Q223" t="e">
        <f t="shared" si="32"/>
        <v>#VALUE!</v>
      </c>
    </row>
    <row r="224" spans="5:17" x14ac:dyDescent="0.2">
      <c r="E224">
        <f t="shared" si="33"/>
        <v>222</v>
      </c>
      <c r="F224">
        <f t="shared" si="30"/>
        <v>1.9601437129169823</v>
      </c>
      <c r="G224" t="e">
        <f t="shared" si="34"/>
        <v>#VALUE!</v>
      </c>
      <c r="H224" t="e">
        <f t="shared" si="35"/>
        <v>#VALUE!</v>
      </c>
      <c r="I224" t="e">
        <f t="shared" si="36"/>
        <v>#VALUE!</v>
      </c>
      <c r="J224" t="e">
        <f t="shared" si="37"/>
        <v>#VALUE!</v>
      </c>
      <c r="K224">
        <f t="shared" si="38"/>
        <v>162.05824308703731</v>
      </c>
      <c r="L224" t="e">
        <f t="shared" si="39"/>
        <v>#VALUE!</v>
      </c>
      <c r="M224">
        <f>IF($B$9="זכר",INDEX(תמותה!$A$1:$E$121,ROUNDDOWN(E224/12,0)+1,2),INDEX(תמותה!$A$1:$E$121,ROUNDDOWN(E224/12,0)+1,3))</f>
        <v>4.8000000000000001E-5</v>
      </c>
      <c r="N224" t="e">
        <f>IF($B$9="זכר",INDEX('שיפור גברים'!$A$1:$GQ$121,ROUNDDOWN(E224/12,0)+1,ROUNDDOWN((E224+$B$7-$B$8)/12,0)+2),INDEX('שיפור נשים'!$A$1:$GQ$121,ROUNDDOWN(E224/12,0)+1,ROUNDDOWN((E224+$B$7-$B$8)/12,0)+2))</f>
        <v>#VALUE!</v>
      </c>
      <c r="O224" t="e">
        <f>IF($B$9="זכר",INDEX('שיפור גברים'!$A$1:$GQ$121,ROUNDDOWN(E224/12,0)+1,ROUNDDOWN((E224+$B$7-$B$8)/12,0)+1),INDEX('שיפור נשים'!$A$1:$GQ$121,ROUNDDOWN(E224/12,0)+1,ROUNDDOWN((E224+$B$7-$B$8)/12,0)+1))</f>
        <v>#VALUE!</v>
      </c>
      <c r="P224">
        <f t="shared" si="31"/>
        <v>0.16666666666666666</v>
      </c>
      <c r="Q224" t="e">
        <f t="shared" si="32"/>
        <v>#VALUE!</v>
      </c>
    </row>
    <row r="225" spans="5:17" x14ac:dyDescent="0.2">
      <c r="E225">
        <f t="shared" si="33"/>
        <v>223</v>
      </c>
      <c r="F225">
        <f t="shared" si="30"/>
        <v>1.9660683958866807</v>
      </c>
      <c r="G225" t="e">
        <f t="shared" si="34"/>
        <v>#VALUE!</v>
      </c>
      <c r="H225" t="e">
        <f t="shared" si="35"/>
        <v>#VALUE!</v>
      </c>
      <c r="I225" t="e">
        <f t="shared" si="36"/>
        <v>#VALUE!</v>
      </c>
      <c r="J225" t="e">
        <f t="shared" si="37"/>
        <v>#VALUE!</v>
      </c>
      <c r="K225">
        <f t="shared" si="38"/>
        <v>162.56687239113077</v>
      </c>
      <c r="L225" t="e">
        <f t="shared" si="39"/>
        <v>#VALUE!</v>
      </c>
      <c r="M225">
        <f>IF($B$9="זכר",INDEX(תמותה!$A$1:$E$121,ROUNDDOWN(E225/12,0)+1,2),INDEX(תמותה!$A$1:$E$121,ROUNDDOWN(E225/12,0)+1,3))</f>
        <v>4.8000000000000001E-5</v>
      </c>
      <c r="N225" t="e">
        <f>IF($B$9="זכר",INDEX('שיפור גברים'!$A$1:$GQ$121,ROUNDDOWN(E225/12,0)+1,ROUNDDOWN((E225+$B$7-$B$8)/12,0)+2),INDEX('שיפור נשים'!$A$1:$GQ$121,ROUNDDOWN(E225/12,0)+1,ROUNDDOWN((E225+$B$7-$B$8)/12,0)+2))</f>
        <v>#VALUE!</v>
      </c>
      <c r="O225" t="e">
        <f>IF($B$9="זכר",INDEX('שיפור גברים'!$A$1:$GQ$121,ROUNDDOWN(E225/12,0)+1,ROUNDDOWN((E225+$B$7-$B$8)/12,0)+1),INDEX('שיפור נשים'!$A$1:$GQ$121,ROUNDDOWN(E225/12,0)+1,ROUNDDOWN((E225+$B$7-$B$8)/12,0)+1))</f>
        <v>#VALUE!</v>
      </c>
      <c r="P225">
        <f t="shared" si="31"/>
        <v>0.25</v>
      </c>
      <c r="Q225" t="e">
        <f t="shared" si="32"/>
        <v>#VALUE!</v>
      </c>
    </row>
    <row r="226" spans="5:17" x14ac:dyDescent="0.2">
      <c r="E226">
        <f t="shared" si="33"/>
        <v>224</v>
      </c>
      <c r="F226">
        <f t="shared" si="30"/>
        <v>1.9720109866598017</v>
      </c>
      <c r="G226" t="e">
        <f t="shared" si="34"/>
        <v>#VALUE!</v>
      </c>
      <c r="H226" t="e">
        <f t="shared" si="35"/>
        <v>#VALUE!</v>
      </c>
      <c r="I226" t="e">
        <f t="shared" si="36"/>
        <v>#VALUE!</v>
      </c>
      <c r="J226" t="e">
        <f t="shared" si="37"/>
        <v>#VALUE!</v>
      </c>
      <c r="K226">
        <f t="shared" si="38"/>
        <v>163.07396895740996</v>
      </c>
      <c r="L226" t="e">
        <f t="shared" si="39"/>
        <v>#VALUE!</v>
      </c>
      <c r="M226">
        <f>IF($B$9="זכר",INDEX(תמותה!$A$1:$E$121,ROUNDDOWN(E226/12,0)+1,2),INDEX(תמותה!$A$1:$E$121,ROUNDDOWN(E226/12,0)+1,3))</f>
        <v>4.8000000000000001E-5</v>
      </c>
      <c r="N226" t="e">
        <f>IF($B$9="זכר",INDEX('שיפור גברים'!$A$1:$GQ$121,ROUNDDOWN(E226/12,0)+1,ROUNDDOWN((E226+$B$7-$B$8)/12,0)+2),INDEX('שיפור נשים'!$A$1:$GQ$121,ROUNDDOWN(E226/12,0)+1,ROUNDDOWN((E226+$B$7-$B$8)/12,0)+2))</f>
        <v>#VALUE!</v>
      </c>
      <c r="O226" t="e">
        <f>IF($B$9="זכר",INDEX('שיפור גברים'!$A$1:$GQ$121,ROUNDDOWN(E226/12,0)+1,ROUNDDOWN((E226+$B$7-$B$8)/12,0)+1),INDEX('שיפור נשים'!$A$1:$GQ$121,ROUNDDOWN(E226/12,0)+1,ROUNDDOWN((E226+$B$7-$B$8)/12,0)+1))</f>
        <v>#VALUE!</v>
      </c>
      <c r="P226">
        <f t="shared" si="31"/>
        <v>0.33333333333333331</v>
      </c>
      <c r="Q226" t="e">
        <f t="shared" si="32"/>
        <v>#VALUE!</v>
      </c>
    </row>
    <row r="227" spans="5:17" x14ac:dyDescent="0.2">
      <c r="E227">
        <f t="shared" si="33"/>
        <v>225</v>
      </c>
      <c r="F227">
        <f t="shared" si="30"/>
        <v>1.9779715393640389</v>
      </c>
      <c r="G227" t="e">
        <f t="shared" si="34"/>
        <v>#VALUE!</v>
      </c>
      <c r="H227" t="e">
        <f t="shared" si="35"/>
        <v>#VALUE!</v>
      </c>
      <c r="I227" t="e">
        <f t="shared" si="36"/>
        <v>#VALUE!</v>
      </c>
      <c r="J227" t="e">
        <f t="shared" si="37"/>
        <v>#VALUE!</v>
      </c>
      <c r="K227">
        <f t="shared" si="38"/>
        <v>163.57953740473025</v>
      </c>
      <c r="L227" t="e">
        <f t="shared" si="39"/>
        <v>#VALUE!</v>
      </c>
      <c r="M227">
        <f>IF($B$9="זכר",INDEX(תמותה!$A$1:$E$121,ROUNDDOWN(E227/12,0)+1,2),INDEX(תמותה!$A$1:$E$121,ROUNDDOWN(E227/12,0)+1,3))</f>
        <v>4.8000000000000001E-5</v>
      </c>
      <c r="N227" t="e">
        <f>IF($B$9="זכר",INDEX('שיפור גברים'!$A$1:$GQ$121,ROUNDDOWN(E227/12,0)+1,ROUNDDOWN((E227+$B$7-$B$8)/12,0)+2),INDEX('שיפור נשים'!$A$1:$GQ$121,ROUNDDOWN(E227/12,0)+1,ROUNDDOWN((E227+$B$7-$B$8)/12,0)+2))</f>
        <v>#VALUE!</v>
      </c>
      <c r="O227" t="e">
        <f>IF($B$9="זכר",INDEX('שיפור גברים'!$A$1:$GQ$121,ROUNDDOWN(E227/12,0)+1,ROUNDDOWN((E227+$B$7-$B$8)/12,0)+1),INDEX('שיפור נשים'!$A$1:$GQ$121,ROUNDDOWN(E227/12,0)+1,ROUNDDOWN((E227+$B$7-$B$8)/12,0)+1))</f>
        <v>#VALUE!</v>
      </c>
      <c r="P227">
        <f t="shared" si="31"/>
        <v>0.41666666666666669</v>
      </c>
      <c r="Q227" t="e">
        <f t="shared" si="32"/>
        <v>#VALUE!</v>
      </c>
    </row>
    <row r="228" spans="5:17" x14ac:dyDescent="0.2">
      <c r="E228">
        <f t="shared" si="33"/>
        <v>226</v>
      </c>
      <c r="F228">
        <f t="shared" si="30"/>
        <v>1.9839501082906912</v>
      </c>
      <c r="G228" t="e">
        <f t="shared" si="34"/>
        <v>#VALUE!</v>
      </c>
      <c r="H228" t="e">
        <f t="shared" si="35"/>
        <v>#VALUE!</v>
      </c>
      <c r="I228" t="e">
        <f t="shared" si="36"/>
        <v>#VALUE!</v>
      </c>
      <c r="J228" t="e">
        <f t="shared" si="37"/>
        <v>#VALUE!</v>
      </c>
      <c r="K228">
        <f t="shared" si="38"/>
        <v>164.08358233802826</v>
      </c>
      <c r="L228" t="e">
        <f t="shared" si="39"/>
        <v>#VALUE!</v>
      </c>
      <c r="M228">
        <f>IF($B$9="זכר",INDEX(תמותה!$A$1:$E$121,ROUNDDOWN(E228/12,0)+1,2),INDEX(תמותה!$A$1:$E$121,ROUNDDOWN(E228/12,0)+1,3))</f>
        <v>4.8000000000000001E-5</v>
      </c>
      <c r="N228" t="e">
        <f>IF($B$9="זכר",INDEX('שיפור גברים'!$A$1:$GQ$121,ROUNDDOWN(E228/12,0)+1,ROUNDDOWN((E228+$B$7-$B$8)/12,0)+2),INDEX('שיפור נשים'!$A$1:$GQ$121,ROUNDDOWN(E228/12,0)+1,ROUNDDOWN((E228+$B$7-$B$8)/12,0)+2))</f>
        <v>#VALUE!</v>
      </c>
      <c r="O228" t="e">
        <f>IF($B$9="זכר",INDEX('שיפור גברים'!$A$1:$GQ$121,ROUNDDOWN(E228/12,0)+1,ROUNDDOWN((E228+$B$7-$B$8)/12,0)+1),INDEX('שיפור נשים'!$A$1:$GQ$121,ROUNDDOWN(E228/12,0)+1,ROUNDDOWN((E228+$B$7-$B$8)/12,0)+1))</f>
        <v>#VALUE!</v>
      </c>
      <c r="P228">
        <f t="shared" si="31"/>
        <v>0.5</v>
      </c>
      <c r="Q228" t="e">
        <f t="shared" si="32"/>
        <v>#VALUE!</v>
      </c>
    </row>
    <row r="229" spans="5:17" x14ac:dyDescent="0.2">
      <c r="E229">
        <f t="shared" si="33"/>
        <v>227</v>
      </c>
      <c r="F229">
        <f t="shared" si="30"/>
        <v>1.989946747895156</v>
      </c>
      <c r="G229" t="e">
        <f t="shared" si="34"/>
        <v>#VALUE!</v>
      </c>
      <c r="H229" t="e">
        <f t="shared" si="35"/>
        <v>#VALUE!</v>
      </c>
      <c r="I229" t="e">
        <f t="shared" si="36"/>
        <v>#VALUE!</v>
      </c>
      <c r="J229" t="e">
        <f t="shared" si="37"/>
        <v>#VALUE!</v>
      </c>
      <c r="K229">
        <f t="shared" si="38"/>
        <v>164.58610834836384</v>
      </c>
      <c r="L229" t="e">
        <f t="shared" si="39"/>
        <v>#VALUE!</v>
      </c>
      <c r="M229">
        <f>IF($B$9="זכר",INDEX(תמותה!$A$1:$E$121,ROUNDDOWN(E229/12,0)+1,2),INDEX(תמותה!$A$1:$E$121,ROUNDDOWN(E229/12,0)+1,3))</f>
        <v>4.8000000000000001E-5</v>
      </c>
      <c r="N229" t="e">
        <f>IF($B$9="זכר",INDEX('שיפור גברים'!$A$1:$GQ$121,ROUNDDOWN(E229/12,0)+1,ROUNDDOWN((E229+$B$7-$B$8)/12,0)+2),INDEX('שיפור נשים'!$A$1:$GQ$121,ROUNDDOWN(E229/12,0)+1,ROUNDDOWN((E229+$B$7-$B$8)/12,0)+2))</f>
        <v>#VALUE!</v>
      </c>
      <c r="O229" t="e">
        <f>IF($B$9="זכר",INDEX('שיפור גברים'!$A$1:$GQ$121,ROUNDDOWN(E229/12,0)+1,ROUNDDOWN((E229+$B$7-$B$8)/12,0)+1),INDEX('שיפור נשים'!$A$1:$GQ$121,ROUNDDOWN(E229/12,0)+1,ROUNDDOWN((E229+$B$7-$B$8)/12,0)+1))</f>
        <v>#VALUE!</v>
      </c>
      <c r="P229">
        <f t="shared" si="31"/>
        <v>0.58333333333333337</v>
      </c>
      <c r="Q229" t="e">
        <f t="shared" si="32"/>
        <v>#VALUE!</v>
      </c>
    </row>
    <row r="230" spans="5:17" x14ac:dyDescent="0.2">
      <c r="E230">
        <f t="shared" si="33"/>
        <v>228</v>
      </c>
      <c r="F230">
        <f t="shared" si="30"/>
        <v>1.9959615127974271</v>
      </c>
      <c r="G230" t="e">
        <f t="shared" si="34"/>
        <v>#VALUE!</v>
      </c>
      <c r="H230" t="e">
        <f t="shared" si="35"/>
        <v>#VALUE!</v>
      </c>
      <c r="I230" t="e">
        <f t="shared" si="36"/>
        <v>#VALUE!</v>
      </c>
      <c r="J230" t="e">
        <f t="shared" si="37"/>
        <v>#VALUE!</v>
      </c>
      <c r="K230">
        <f t="shared" si="38"/>
        <v>165.08712001296175</v>
      </c>
      <c r="L230" t="e">
        <f t="shared" si="39"/>
        <v>#VALUE!</v>
      </c>
      <c r="M230">
        <f>IF($B$9="זכר",INDEX(תמותה!$A$1:$E$121,ROUNDDOWN(E230/12,0)+1,2),INDEX(תמותה!$A$1:$E$121,ROUNDDOWN(E230/12,0)+1,3))</f>
        <v>5.1600000000000001E-5</v>
      </c>
      <c r="N230" t="e">
        <f>IF($B$9="זכר",INDEX('שיפור גברים'!$A$1:$GQ$121,ROUNDDOWN(E230/12,0)+1,ROUNDDOWN((E230+$B$7-$B$8)/12,0)+2),INDEX('שיפור נשים'!$A$1:$GQ$121,ROUNDDOWN(E230/12,0)+1,ROUNDDOWN((E230+$B$7-$B$8)/12,0)+2))</f>
        <v>#VALUE!</v>
      </c>
      <c r="O230" t="e">
        <f>IF($B$9="זכר",INDEX('שיפור גברים'!$A$1:$GQ$121,ROUNDDOWN(E230/12,0)+1,ROUNDDOWN((E230+$B$7-$B$8)/12,0)+1),INDEX('שיפור נשים'!$A$1:$GQ$121,ROUNDDOWN(E230/12,0)+1,ROUNDDOWN((E230+$B$7-$B$8)/12,0)+1))</f>
        <v>#VALUE!</v>
      </c>
      <c r="P230">
        <f t="shared" si="31"/>
        <v>0.66666666666666663</v>
      </c>
      <c r="Q230" t="e">
        <f t="shared" si="32"/>
        <v>#VALUE!</v>
      </c>
    </row>
    <row r="231" spans="5:17" x14ac:dyDescent="0.2">
      <c r="E231">
        <f t="shared" si="33"/>
        <v>229</v>
      </c>
      <c r="F231">
        <f t="shared" si="30"/>
        <v>2.0019944577825917</v>
      </c>
      <c r="G231" t="e">
        <f t="shared" si="34"/>
        <v>#VALUE!</v>
      </c>
      <c r="H231" t="e">
        <f t="shared" si="35"/>
        <v>#VALUE!</v>
      </c>
      <c r="I231" t="e">
        <f t="shared" si="36"/>
        <v>#VALUE!</v>
      </c>
      <c r="J231" t="e">
        <f t="shared" si="37"/>
        <v>#VALUE!</v>
      </c>
      <c r="K231">
        <f t="shared" si="38"/>
        <v>165.58662189525347</v>
      </c>
      <c r="L231" t="e">
        <f t="shared" si="39"/>
        <v>#VALUE!</v>
      </c>
      <c r="M231">
        <f>IF($B$9="זכר",INDEX(תמותה!$A$1:$E$121,ROUNDDOWN(E231/12,0)+1,2),INDEX(תמותה!$A$1:$E$121,ROUNDDOWN(E231/12,0)+1,3))</f>
        <v>5.1600000000000001E-5</v>
      </c>
      <c r="N231" t="e">
        <f>IF($B$9="זכר",INDEX('שיפור גברים'!$A$1:$GQ$121,ROUNDDOWN(E231/12,0)+1,ROUNDDOWN((E231+$B$7-$B$8)/12,0)+2),INDEX('שיפור נשים'!$A$1:$GQ$121,ROUNDDOWN(E231/12,0)+1,ROUNDDOWN((E231+$B$7-$B$8)/12,0)+2))</f>
        <v>#VALUE!</v>
      </c>
      <c r="O231" t="e">
        <f>IF($B$9="זכר",INDEX('שיפור גברים'!$A$1:$GQ$121,ROUNDDOWN(E231/12,0)+1,ROUNDDOWN((E231+$B$7-$B$8)/12,0)+1),INDEX('שיפור נשים'!$A$1:$GQ$121,ROUNDDOWN(E231/12,0)+1,ROUNDDOWN((E231+$B$7-$B$8)/12,0)+1))</f>
        <v>#VALUE!</v>
      </c>
      <c r="P231">
        <f t="shared" si="31"/>
        <v>0.75</v>
      </c>
      <c r="Q231" t="e">
        <f t="shared" si="32"/>
        <v>#VALUE!</v>
      </c>
    </row>
    <row r="232" spans="5:17" x14ac:dyDescent="0.2">
      <c r="E232">
        <f t="shared" si="33"/>
        <v>230</v>
      </c>
      <c r="F232">
        <f t="shared" si="30"/>
        <v>2.0080456378013278</v>
      </c>
      <c r="G232" t="e">
        <f t="shared" si="34"/>
        <v>#VALUE!</v>
      </c>
      <c r="H232" t="e">
        <f t="shared" si="35"/>
        <v>#VALUE!</v>
      </c>
      <c r="I232" t="e">
        <f t="shared" si="36"/>
        <v>#VALUE!</v>
      </c>
      <c r="J232" t="e">
        <f t="shared" si="37"/>
        <v>#VALUE!</v>
      </c>
      <c r="K232">
        <f t="shared" si="38"/>
        <v>166.08461854491873</v>
      </c>
      <c r="L232" t="e">
        <f t="shared" si="39"/>
        <v>#VALUE!</v>
      </c>
      <c r="M232">
        <f>IF($B$9="זכר",INDEX(תמותה!$A$1:$E$121,ROUNDDOWN(E232/12,0)+1,2),INDEX(תמותה!$A$1:$E$121,ROUNDDOWN(E232/12,0)+1,3))</f>
        <v>5.1600000000000001E-5</v>
      </c>
      <c r="N232" t="e">
        <f>IF($B$9="זכר",INDEX('שיפור גברים'!$A$1:$GQ$121,ROUNDDOWN(E232/12,0)+1,ROUNDDOWN((E232+$B$7-$B$8)/12,0)+2),INDEX('שיפור נשים'!$A$1:$GQ$121,ROUNDDOWN(E232/12,0)+1,ROUNDDOWN((E232+$B$7-$B$8)/12,0)+2))</f>
        <v>#VALUE!</v>
      </c>
      <c r="O232" t="e">
        <f>IF($B$9="זכר",INDEX('שיפור גברים'!$A$1:$GQ$121,ROUNDDOWN(E232/12,0)+1,ROUNDDOWN((E232+$B$7-$B$8)/12,0)+1),INDEX('שיפור נשים'!$A$1:$GQ$121,ROUNDDOWN(E232/12,0)+1,ROUNDDOWN((E232+$B$7-$B$8)/12,0)+1))</f>
        <v>#VALUE!</v>
      </c>
      <c r="P232">
        <f t="shared" si="31"/>
        <v>0.83333333333333337</v>
      </c>
      <c r="Q232" t="e">
        <f t="shared" si="32"/>
        <v>#VALUE!</v>
      </c>
    </row>
    <row r="233" spans="5:17" x14ac:dyDescent="0.2">
      <c r="E233">
        <f t="shared" si="33"/>
        <v>231</v>
      </c>
      <c r="F233">
        <f t="shared" si="30"/>
        <v>2.0141151079704072</v>
      </c>
      <c r="G233" t="e">
        <f t="shared" si="34"/>
        <v>#VALUE!</v>
      </c>
      <c r="H233" t="e">
        <f t="shared" si="35"/>
        <v>#VALUE!</v>
      </c>
      <c r="I233" t="e">
        <f t="shared" si="36"/>
        <v>#VALUE!</v>
      </c>
      <c r="J233" t="e">
        <f t="shared" si="37"/>
        <v>#VALUE!</v>
      </c>
      <c r="K233">
        <f t="shared" si="38"/>
        <v>166.58111449792693</v>
      </c>
      <c r="L233" t="e">
        <f t="shared" si="39"/>
        <v>#VALUE!</v>
      </c>
      <c r="M233">
        <f>IF($B$9="זכר",INDEX(תמותה!$A$1:$E$121,ROUNDDOWN(E233/12,0)+1,2),INDEX(תמותה!$A$1:$E$121,ROUNDDOWN(E233/12,0)+1,3))</f>
        <v>5.1600000000000001E-5</v>
      </c>
      <c r="N233" t="e">
        <f>IF($B$9="זכר",INDEX('שיפור גברים'!$A$1:$GQ$121,ROUNDDOWN(E233/12,0)+1,ROUNDDOWN((E233+$B$7-$B$8)/12,0)+2),INDEX('שיפור נשים'!$A$1:$GQ$121,ROUNDDOWN(E233/12,0)+1,ROUNDDOWN((E233+$B$7-$B$8)/12,0)+2))</f>
        <v>#VALUE!</v>
      </c>
      <c r="O233" t="e">
        <f>IF($B$9="זכר",INDEX('שיפור גברים'!$A$1:$GQ$121,ROUNDDOWN(E233/12,0)+1,ROUNDDOWN((E233+$B$7-$B$8)/12,0)+1),INDEX('שיפור נשים'!$A$1:$GQ$121,ROUNDDOWN(E233/12,0)+1,ROUNDDOWN((E233+$B$7-$B$8)/12,0)+1))</f>
        <v>#VALUE!</v>
      </c>
      <c r="P233">
        <f t="shared" si="31"/>
        <v>0.91666666666666663</v>
      </c>
      <c r="Q233" t="e">
        <f t="shared" si="32"/>
        <v>#VALUE!</v>
      </c>
    </row>
    <row r="234" spans="5:17" x14ac:dyDescent="0.2">
      <c r="E234">
        <f t="shared" si="33"/>
        <v>232</v>
      </c>
      <c r="F234">
        <f t="shared" si="30"/>
        <v>2.020202923573196</v>
      </c>
      <c r="G234" t="e">
        <f t="shared" si="34"/>
        <v>#VALUE!</v>
      </c>
      <c r="H234" t="e">
        <f t="shared" si="35"/>
        <v>#VALUE!</v>
      </c>
      <c r="I234" t="e">
        <f t="shared" si="36"/>
        <v>#VALUE!</v>
      </c>
      <c r="J234" t="e">
        <f t="shared" si="37"/>
        <v>#VALUE!</v>
      </c>
      <c r="K234">
        <f t="shared" si="38"/>
        <v>167.07611427657852</v>
      </c>
      <c r="L234" t="e">
        <f t="shared" si="39"/>
        <v>#VALUE!</v>
      </c>
      <c r="M234">
        <f>IF($B$9="זכר",INDEX(תמותה!$A$1:$E$121,ROUNDDOWN(E234/12,0)+1,2),INDEX(תמותה!$A$1:$E$121,ROUNDDOWN(E234/12,0)+1,3))</f>
        <v>5.1600000000000001E-5</v>
      </c>
      <c r="N234" t="e">
        <f>IF($B$9="זכר",INDEX('שיפור גברים'!$A$1:$GQ$121,ROUNDDOWN(E234/12,0)+1,ROUNDDOWN((E234+$B$7-$B$8)/12,0)+2),INDEX('שיפור נשים'!$A$1:$GQ$121,ROUNDDOWN(E234/12,0)+1,ROUNDDOWN((E234+$B$7-$B$8)/12,0)+2))</f>
        <v>#VALUE!</v>
      </c>
      <c r="O234" t="e">
        <f>IF($B$9="זכר",INDEX('שיפור גברים'!$A$1:$GQ$121,ROUNDDOWN(E234/12,0)+1,ROUNDDOWN((E234+$B$7-$B$8)/12,0)+1),INDEX('שיפור נשים'!$A$1:$GQ$121,ROUNDDOWN(E234/12,0)+1,ROUNDDOWN((E234+$B$7-$B$8)/12,0)+1))</f>
        <v>#VALUE!</v>
      </c>
      <c r="P234">
        <f t="shared" si="31"/>
        <v>1</v>
      </c>
      <c r="Q234" t="e">
        <f t="shared" si="32"/>
        <v>#VALUE!</v>
      </c>
    </row>
    <row r="235" spans="5:17" x14ac:dyDescent="0.2">
      <c r="E235">
        <f t="shared" si="33"/>
        <v>233</v>
      </c>
      <c r="F235">
        <f t="shared" si="30"/>
        <v>2.0263091400601581</v>
      </c>
      <c r="G235" t="e">
        <f t="shared" si="34"/>
        <v>#VALUE!</v>
      </c>
      <c r="H235" t="e">
        <f t="shared" si="35"/>
        <v>#VALUE!</v>
      </c>
      <c r="I235" t="e">
        <f t="shared" si="36"/>
        <v>#VALUE!</v>
      </c>
      <c r="J235" t="e">
        <f t="shared" si="37"/>
        <v>#VALUE!</v>
      </c>
      <c r="K235">
        <f t="shared" si="38"/>
        <v>167.56962238954608</v>
      </c>
      <c r="L235" t="e">
        <f t="shared" si="39"/>
        <v>#VALUE!</v>
      </c>
      <c r="M235">
        <f>IF($B$9="זכר",INDEX(תמותה!$A$1:$E$121,ROUNDDOWN(E235/12,0)+1,2),INDEX(תמותה!$A$1:$E$121,ROUNDDOWN(E235/12,0)+1,3))</f>
        <v>5.1600000000000001E-5</v>
      </c>
      <c r="N235" t="e">
        <f>IF($B$9="זכר",INDEX('שיפור גברים'!$A$1:$GQ$121,ROUNDDOWN(E235/12,0)+1,ROUNDDOWN((E235+$B$7-$B$8)/12,0)+2),INDEX('שיפור נשים'!$A$1:$GQ$121,ROUNDDOWN(E235/12,0)+1,ROUNDDOWN((E235+$B$7-$B$8)/12,0)+2))</f>
        <v>#VALUE!</v>
      </c>
      <c r="O235" t="e">
        <f>IF($B$9="זכר",INDEX('שיפור גברים'!$A$1:$GQ$121,ROUNDDOWN(E235/12,0)+1,ROUNDDOWN((E235+$B$7-$B$8)/12,0)+1),INDEX('שיפור נשים'!$A$1:$GQ$121,ROUNDDOWN(E235/12,0)+1,ROUNDDOWN((E235+$B$7-$B$8)/12,0)+1))</f>
        <v>#VALUE!</v>
      </c>
      <c r="P235">
        <f t="shared" si="31"/>
        <v>8.3333333333333329E-2</v>
      </c>
      <c r="Q235" t="e">
        <f t="shared" si="32"/>
        <v>#VALUE!</v>
      </c>
    </row>
    <row r="236" spans="5:17" x14ac:dyDescent="0.2">
      <c r="E236">
        <f t="shared" si="33"/>
        <v>234</v>
      </c>
      <c r="F236">
        <f t="shared" si="30"/>
        <v>2.0324338130493609</v>
      </c>
      <c r="G236" t="e">
        <f t="shared" si="34"/>
        <v>#VALUE!</v>
      </c>
      <c r="H236" t="e">
        <f t="shared" si="35"/>
        <v>#VALUE!</v>
      </c>
      <c r="I236" t="e">
        <f t="shared" si="36"/>
        <v>#VALUE!</v>
      </c>
      <c r="J236" t="e">
        <f t="shared" si="37"/>
        <v>#VALUE!</v>
      </c>
      <c r="K236">
        <f t="shared" si="38"/>
        <v>168.06164333191549</v>
      </c>
      <c r="L236" t="e">
        <f t="shared" si="39"/>
        <v>#VALUE!</v>
      </c>
      <c r="M236">
        <f>IF($B$9="זכר",INDEX(תמותה!$A$1:$E$121,ROUNDDOWN(E236/12,0)+1,2),INDEX(תמותה!$A$1:$E$121,ROUNDDOWN(E236/12,0)+1,3))</f>
        <v>5.1600000000000001E-5</v>
      </c>
      <c r="N236" t="e">
        <f>IF($B$9="זכר",INDEX('שיפור גברים'!$A$1:$GQ$121,ROUNDDOWN(E236/12,0)+1,ROUNDDOWN((E236+$B$7-$B$8)/12,0)+2),INDEX('שיפור נשים'!$A$1:$GQ$121,ROUNDDOWN(E236/12,0)+1,ROUNDDOWN((E236+$B$7-$B$8)/12,0)+2))</f>
        <v>#VALUE!</v>
      </c>
      <c r="O236" t="e">
        <f>IF($B$9="זכר",INDEX('שיפור גברים'!$A$1:$GQ$121,ROUNDDOWN(E236/12,0)+1,ROUNDDOWN((E236+$B$7-$B$8)/12,0)+1),INDEX('שיפור נשים'!$A$1:$GQ$121,ROUNDDOWN(E236/12,0)+1,ROUNDDOWN((E236+$B$7-$B$8)/12,0)+1))</f>
        <v>#VALUE!</v>
      </c>
      <c r="P236">
        <f t="shared" si="31"/>
        <v>0.16666666666666666</v>
      </c>
      <c r="Q236" t="e">
        <f t="shared" si="32"/>
        <v>#VALUE!</v>
      </c>
    </row>
    <row r="237" spans="5:17" x14ac:dyDescent="0.2">
      <c r="E237">
        <f t="shared" si="33"/>
        <v>235</v>
      </c>
      <c r="F237">
        <f t="shared" si="30"/>
        <v>2.0385769983269815</v>
      </c>
      <c r="G237" t="e">
        <f t="shared" si="34"/>
        <v>#VALUE!</v>
      </c>
      <c r="H237" t="e">
        <f t="shared" si="35"/>
        <v>#VALUE!</v>
      </c>
      <c r="I237" t="e">
        <f t="shared" si="36"/>
        <v>#VALUE!</v>
      </c>
      <c r="J237" t="e">
        <f t="shared" si="37"/>
        <v>#VALUE!</v>
      </c>
      <c r="K237">
        <f t="shared" si="38"/>
        <v>168.55218158522683</v>
      </c>
      <c r="L237" t="e">
        <f t="shared" si="39"/>
        <v>#VALUE!</v>
      </c>
      <c r="M237">
        <f>IF($B$9="זכר",INDEX(תמותה!$A$1:$E$121,ROUNDDOWN(E237/12,0)+1,2),INDEX(תמותה!$A$1:$E$121,ROUNDDOWN(E237/12,0)+1,3))</f>
        <v>5.1600000000000001E-5</v>
      </c>
      <c r="N237" t="e">
        <f>IF($B$9="זכר",INDEX('שיפור גברים'!$A$1:$GQ$121,ROUNDDOWN(E237/12,0)+1,ROUNDDOWN((E237+$B$7-$B$8)/12,0)+2),INDEX('שיפור נשים'!$A$1:$GQ$121,ROUNDDOWN(E237/12,0)+1,ROUNDDOWN((E237+$B$7-$B$8)/12,0)+2))</f>
        <v>#VALUE!</v>
      </c>
      <c r="O237" t="e">
        <f>IF($B$9="זכר",INDEX('שיפור גברים'!$A$1:$GQ$121,ROUNDDOWN(E237/12,0)+1,ROUNDDOWN((E237+$B$7-$B$8)/12,0)+1),INDEX('שיפור נשים'!$A$1:$GQ$121,ROUNDDOWN(E237/12,0)+1,ROUNDDOWN((E237+$B$7-$B$8)/12,0)+1))</f>
        <v>#VALUE!</v>
      </c>
      <c r="P237">
        <f t="shared" si="31"/>
        <v>0.25</v>
      </c>
      <c r="Q237" t="e">
        <f t="shared" si="32"/>
        <v>#VALUE!</v>
      </c>
    </row>
    <row r="238" spans="5:17" x14ac:dyDescent="0.2">
      <c r="E238">
        <f t="shared" si="33"/>
        <v>236</v>
      </c>
      <c r="F238">
        <f t="shared" si="30"/>
        <v>2.0447387518478153</v>
      </c>
      <c r="G238" t="e">
        <f t="shared" si="34"/>
        <v>#VALUE!</v>
      </c>
      <c r="H238" t="e">
        <f t="shared" si="35"/>
        <v>#VALUE!</v>
      </c>
      <c r="I238" t="e">
        <f t="shared" si="36"/>
        <v>#VALUE!</v>
      </c>
      <c r="J238" t="e">
        <f t="shared" si="37"/>
        <v>#VALUE!</v>
      </c>
      <c r="K238">
        <f t="shared" si="38"/>
        <v>169.04124161751523</v>
      </c>
      <c r="L238" t="e">
        <f t="shared" si="39"/>
        <v>#VALUE!</v>
      </c>
      <c r="M238">
        <f>IF($B$9="זכר",INDEX(תמותה!$A$1:$E$121,ROUNDDOWN(E238/12,0)+1,2),INDEX(תמותה!$A$1:$E$121,ROUNDDOWN(E238/12,0)+1,3))</f>
        <v>5.1600000000000001E-5</v>
      </c>
      <c r="N238" t="e">
        <f>IF($B$9="זכר",INDEX('שיפור גברים'!$A$1:$GQ$121,ROUNDDOWN(E238/12,0)+1,ROUNDDOWN((E238+$B$7-$B$8)/12,0)+2),INDEX('שיפור נשים'!$A$1:$GQ$121,ROUNDDOWN(E238/12,0)+1,ROUNDDOWN((E238+$B$7-$B$8)/12,0)+2))</f>
        <v>#VALUE!</v>
      </c>
      <c r="O238" t="e">
        <f>IF($B$9="זכר",INDEX('שיפור גברים'!$A$1:$GQ$121,ROUNDDOWN(E238/12,0)+1,ROUNDDOWN((E238+$B$7-$B$8)/12,0)+1),INDEX('שיפור נשים'!$A$1:$GQ$121,ROUNDDOWN(E238/12,0)+1,ROUNDDOWN((E238+$B$7-$B$8)/12,0)+1))</f>
        <v>#VALUE!</v>
      </c>
      <c r="P238">
        <f t="shared" si="31"/>
        <v>0.33333333333333331</v>
      </c>
      <c r="Q238" t="e">
        <f t="shared" si="32"/>
        <v>#VALUE!</v>
      </c>
    </row>
    <row r="239" spans="5:17" x14ac:dyDescent="0.2">
      <c r="E239">
        <f t="shared" si="33"/>
        <v>237</v>
      </c>
      <c r="F239">
        <f t="shared" si="30"/>
        <v>2.0509191297357847</v>
      </c>
      <c r="G239" t="e">
        <f t="shared" si="34"/>
        <v>#VALUE!</v>
      </c>
      <c r="H239" t="e">
        <f t="shared" si="35"/>
        <v>#VALUE!</v>
      </c>
      <c r="I239" t="e">
        <f t="shared" si="36"/>
        <v>#VALUE!</v>
      </c>
      <c r="J239" t="e">
        <f t="shared" si="37"/>
        <v>#VALUE!</v>
      </c>
      <c r="K239">
        <f t="shared" si="38"/>
        <v>169.52882788335148</v>
      </c>
      <c r="L239" t="e">
        <f t="shared" si="39"/>
        <v>#VALUE!</v>
      </c>
      <c r="M239">
        <f>IF($B$9="זכר",INDEX(תמותה!$A$1:$E$121,ROUNDDOWN(E239/12,0)+1,2),INDEX(תמותה!$A$1:$E$121,ROUNDDOWN(E239/12,0)+1,3))</f>
        <v>5.1600000000000001E-5</v>
      </c>
      <c r="N239" t="e">
        <f>IF($B$9="זכר",INDEX('שיפור גברים'!$A$1:$GQ$121,ROUNDDOWN(E239/12,0)+1,ROUNDDOWN((E239+$B$7-$B$8)/12,0)+2),INDEX('שיפור נשים'!$A$1:$GQ$121,ROUNDDOWN(E239/12,0)+1,ROUNDDOWN((E239+$B$7-$B$8)/12,0)+2))</f>
        <v>#VALUE!</v>
      </c>
      <c r="O239" t="e">
        <f>IF($B$9="זכר",INDEX('שיפור גברים'!$A$1:$GQ$121,ROUNDDOWN(E239/12,0)+1,ROUNDDOWN((E239+$B$7-$B$8)/12,0)+1),INDEX('שיפור נשים'!$A$1:$GQ$121,ROUNDDOWN(E239/12,0)+1,ROUNDDOWN((E239+$B$7-$B$8)/12,0)+1))</f>
        <v>#VALUE!</v>
      </c>
      <c r="P239">
        <f t="shared" si="31"/>
        <v>0.41666666666666669</v>
      </c>
      <c r="Q239" t="e">
        <f t="shared" si="32"/>
        <v>#VALUE!</v>
      </c>
    </row>
    <row r="240" spans="5:17" x14ac:dyDescent="0.2">
      <c r="E240">
        <f t="shared" si="33"/>
        <v>238</v>
      </c>
      <c r="F240">
        <f t="shared" si="30"/>
        <v>2.057118188284452</v>
      </c>
      <c r="G240" t="e">
        <f t="shared" si="34"/>
        <v>#VALUE!</v>
      </c>
      <c r="H240" t="e">
        <f t="shared" si="35"/>
        <v>#VALUE!</v>
      </c>
      <c r="I240" t="e">
        <f t="shared" si="36"/>
        <v>#VALUE!</v>
      </c>
      <c r="J240" t="e">
        <f t="shared" si="37"/>
        <v>#VALUE!</v>
      </c>
      <c r="K240">
        <f t="shared" si="38"/>
        <v>170.01494482388273</v>
      </c>
      <c r="L240" t="e">
        <f t="shared" si="39"/>
        <v>#VALUE!</v>
      </c>
      <c r="M240">
        <f>IF($B$9="זכר",INDEX(תמותה!$A$1:$E$121,ROUNDDOWN(E240/12,0)+1,2),INDEX(תמותה!$A$1:$E$121,ROUNDDOWN(E240/12,0)+1,3))</f>
        <v>5.1600000000000001E-5</v>
      </c>
      <c r="N240" t="e">
        <f>IF($B$9="זכר",INDEX('שיפור גברים'!$A$1:$GQ$121,ROUNDDOWN(E240/12,0)+1,ROUNDDOWN((E240+$B$7-$B$8)/12,0)+2),INDEX('שיפור נשים'!$A$1:$GQ$121,ROUNDDOWN(E240/12,0)+1,ROUNDDOWN((E240+$B$7-$B$8)/12,0)+2))</f>
        <v>#VALUE!</v>
      </c>
      <c r="O240" t="e">
        <f>IF($B$9="זכר",INDEX('שיפור גברים'!$A$1:$GQ$121,ROUNDDOWN(E240/12,0)+1,ROUNDDOWN((E240+$B$7-$B$8)/12,0)+1),INDEX('שיפור נשים'!$A$1:$GQ$121,ROUNDDOWN(E240/12,0)+1,ROUNDDOWN((E240+$B$7-$B$8)/12,0)+1))</f>
        <v>#VALUE!</v>
      </c>
      <c r="P240">
        <f t="shared" si="31"/>
        <v>0.5</v>
      </c>
      <c r="Q240" t="e">
        <f t="shared" si="32"/>
        <v>#VALUE!</v>
      </c>
    </row>
    <row r="241" spans="5:17" x14ac:dyDescent="0.2">
      <c r="E241">
        <f t="shared" si="33"/>
        <v>239</v>
      </c>
      <c r="F241">
        <f t="shared" si="30"/>
        <v>2.0633359839575296</v>
      </c>
      <c r="G241" t="e">
        <f t="shared" si="34"/>
        <v>#VALUE!</v>
      </c>
      <c r="H241" t="e">
        <f t="shared" si="35"/>
        <v>#VALUE!</v>
      </c>
      <c r="I241" t="e">
        <f t="shared" si="36"/>
        <v>#VALUE!</v>
      </c>
      <c r="J241" t="e">
        <f t="shared" si="37"/>
        <v>#VALUE!</v>
      </c>
      <c r="K241">
        <f t="shared" si="38"/>
        <v>170.49959686687282</v>
      </c>
      <c r="L241" t="e">
        <f t="shared" si="39"/>
        <v>#VALUE!</v>
      </c>
      <c r="M241">
        <f>IF($B$9="זכר",INDEX(תמותה!$A$1:$E$121,ROUNDDOWN(E241/12,0)+1,2),INDEX(תמותה!$A$1:$E$121,ROUNDDOWN(E241/12,0)+1,3))</f>
        <v>5.1600000000000001E-5</v>
      </c>
      <c r="N241" t="e">
        <f>IF($B$9="זכר",INDEX('שיפור גברים'!$A$1:$GQ$121,ROUNDDOWN(E241/12,0)+1,ROUNDDOWN((E241+$B$7-$B$8)/12,0)+2),INDEX('שיפור נשים'!$A$1:$GQ$121,ROUNDDOWN(E241/12,0)+1,ROUNDDOWN((E241+$B$7-$B$8)/12,0)+2))</f>
        <v>#VALUE!</v>
      </c>
      <c r="O241" t="e">
        <f>IF($B$9="זכר",INDEX('שיפור גברים'!$A$1:$GQ$121,ROUNDDOWN(E241/12,0)+1,ROUNDDOWN((E241+$B$7-$B$8)/12,0)+1),INDEX('שיפור נשים'!$A$1:$GQ$121,ROUNDDOWN(E241/12,0)+1,ROUNDDOWN((E241+$B$7-$B$8)/12,0)+1))</f>
        <v>#VALUE!</v>
      </c>
      <c r="P241">
        <f t="shared" si="31"/>
        <v>0.58333333333333337</v>
      </c>
      <c r="Q241" t="e">
        <f t="shared" si="32"/>
        <v>#VALUE!</v>
      </c>
    </row>
    <row r="242" spans="5:17" x14ac:dyDescent="0.2">
      <c r="E242">
        <f t="shared" si="33"/>
        <v>240</v>
      </c>
      <c r="F242">
        <f t="shared" si="30"/>
        <v>2.0695725733893964</v>
      </c>
      <c r="G242" t="e">
        <f t="shared" si="34"/>
        <v>#VALUE!</v>
      </c>
      <c r="H242" t="e">
        <f t="shared" si="35"/>
        <v>#VALUE!</v>
      </c>
      <c r="I242" t="e">
        <f t="shared" si="36"/>
        <v>#VALUE!</v>
      </c>
      <c r="J242" t="e">
        <f t="shared" si="37"/>
        <v>#VALUE!</v>
      </c>
      <c r="K242" t="e">
        <f t="shared" si="38"/>
        <v>#VALUE!</v>
      </c>
      <c r="L242" t="e">
        <f t="shared" si="39"/>
        <v>#VALUE!</v>
      </c>
      <c r="M242">
        <f>IF($B$9="זכר",INDEX(תמותה!$A$1:$E$121,ROUNDDOWN(E242/12,0)+1,2),INDEX(תמותה!$A$1:$E$121,ROUNDDOWN(E242/12,0)+1,3))</f>
        <v>5.5300000000000002E-5</v>
      </c>
      <c r="N242" t="e">
        <f>IF($B$9="זכר",INDEX('שיפור גברים'!$A$1:$GQ$121,ROUNDDOWN(E242/12,0)+1,ROUNDDOWN((E242+$B$7-$B$8)/12,0)+2),INDEX('שיפור נשים'!$A$1:$GQ$121,ROUNDDOWN(E242/12,0)+1,ROUNDDOWN((E242+$B$7-$B$8)/12,0)+2))</f>
        <v>#VALUE!</v>
      </c>
      <c r="O242" t="e">
        <f>IF($B$9="זכר",INDEX('שיפור גברים'!$A$1:$GQ$121,ROUNDDOWN(E242/12,0)+1,ROUNDDOWN((E242+$B$7-$B$8)/12,0)+1),INDEX('שיפור נשים'!$A$1:$GQ$121,ROUNDDOWN(E242/12,0)+1,ROUNDDOWN((E242+$B$7-$B$8)/12,0)+1))</f>
        <v>#VALUE!</v>
      </c>
      <c r="P242">
        <f t="shared" si="31"/>
        <v>0.66666666666666663</v>
      </c>
      <c r="Q242" t="e">
        <f t="shared" si="32"/>
        <v>#VALUE!</v>
      </c>
    </row>
    <row r="243" spans="5:17" x14ac:dyDescent="0.2">
      <c r="E243">
        <f t="shared" si="33"/>
        <v>241</v>
      </c>
      <c r="F243">
        <f t="shared" si="30"/>
        <v>2.0758280133856135</v>
      </c>
      <c r="G243" t="e">
        <f t="shared" si="34"/>
        <v>#VALUE!</v>
      </c>
      <c r="H243" t="e">
        <f t="shared" si="35"/>
        <v>#VALUE!</v>
      </c>
      <c r="I243" t="e">
        <f t="shared" si="36"/>
        <v>#VALUE!</v>
      </c>
      <c r="J243" t="e">
        <f t="shared" si="37"/>
        <v>#VALUE!</v>
      </c>
      <c r="K243" t="e">
        <f t="shared" si="38"/>
        <v>#VALUE!</v>
      </c>
      <c r="L243" t="e">
        <f t="shared" si="39"/>
        <v>#VALUE!</v>
      </c>
      <c r="M243">
        <f>IF($B$9="זכר",INDEX(תמותה!$A$1:$E$121,ROUNDDOWN(E243/12,0)+1,2),INDEX(תמותה!$A$1:$E$121,ROUNDDOWN(E243/12,0)+1,3))</f>
        <v>5.5300000000000002E-5</v>
      </c>
      <c r="N243" t="e">
        <f>IF($B$9="זכר",INDEX('שיפור גברים'!$A$1:$GQ$121,ROUNDDOWN(E243/12,0)+1,ROUNDDOWN((E243+$B$7-$B$8)/12,0)+2),INDEX('שיפור נשים'!$A$1:$GQ$121,ROUNDDOWN(E243/12,0)+1,ROUNDDOWN((E243+$B$7-$B$8)/12,0)+2))</f>
        <v>#VALUE!</v>
      </c>
      <c r="O243" t="e">
        <f>IF($B$9="זכר",INDEX('שיפור גברים'!$A$1:$GQ$121,ROUNDDOWN(E243/12,0)+1,ROUNDDOWN((E243+$B$7-$B$8)/12,0)+1),INDEX('שיפור נשים'!$A$1:$GQ$121,ROUNDDOWN(E243/12,0)+1,ROUNDDOWN((E243+$B$7-$B$8)/12,0)+1))</f>
        <v>#VALUE!</v>
      </c>
      <c r="P243">
        <f t="shared" si="31"/>
        <v>0.75</v>
      </c>
      <c r="Q243" t="e">
        <f t="shared" si="32"/>
        <v>#VALUE!</v>
      </c>
    </row>
    <row r="244" spans="5:17" x14ac:dyDescent="0.2">
      <c r="E244">
        <f t="shared" si="33"/>
        <v>242</v>
      </c>
      <c r="F244">
        <f t="shared" si="30"/>
        <v>2.0821023609234408</v>
      </c>
      <c r="G244" t="e">
        <f t="shared" si="34"/>
        <v>#VALUE!</v>
      </c>
      <c r="H244" t="e">
        <f t="shared" si="35"/>
        <v>#VALUE!</v>
      </c>
      <c r="I244" t="e">
        <f t="shared" si="36"/>
        <v>#VALUE!</v>
      </c>
      <c r="J244" t="e">
        <f t="shared" si="37"/>
        <v>#VALUE!</v>
      </c>
      <c r="K244" t="e">
        <f t="shared" si="38"/>
        <v>#VALUE!</v>
      </c>
      <c r="L244" t="e">
        <f t="shared" si="39"/>
        <v>#VALUE!</v>
      </c>
      <c r="M244">
        <f>IF($B$9="זכר",INDEX(תמותה!$A$1:$E$121,ROUNDDOWN(E244/12,0)+1,2),INDEX(תמותה!$A$1:$E$121,ROUNDDOWN(E244/12,0)+1,3))</f>
        <v>5.5300000000000002E-5</v>
      </c>
      <c r="N244" t="e">
        <f>IF($B$9="זכר",INDEX('שיפור גברים'!$A$1:$GQ$121,ROUNDDOWN(E244/12,0)+1,ROUNDDOWN((E244+$B$7-$B$8)/12,0)+2),INDEX('שיפור נשים'!$A$1:$GQ$121,ROUNDDOWN(E244/12,0)+1,ROUNDDOWN((E244+$B$7-$B$8)/12,0)+2))</f>
        <v>#VALUE!</v>
      </c>
      <c r="O244" t="e">
        <f>IF($B$9="זכר",INDEX('שיפור גברים'!$A$1:$GQ$121,ROUNDDOWN(E244/12,0)+1,ROUNDDOWN((E244+$B$7-$B$8)/12,0)+1),INDEX('שיפור נשים'!$A$1:$GQ$121,ROUNDDOWN(E244/12,0)+1,ROUNDDOWN((E244+$B$7-$B$8)/12,0)+1))</f>
        <v>#VALUE!</v>
      </c>
      <c r="P244">
        <f t="shared" si="31"/>
        <v>0.83333333333333337</v>
      </c>
      <c r="Q244" t="e">
        <f t="shared" si="32"/>
        <v>#VALUE!</v>
      </c>
    </row>
    <row r="245" spans="5:17" x14ac:dyDescent="0.2">
      <c r="E245">
        <f t="shared" si="33"/>
        <v>243</v>
      </c>
      <c r="F245">
        <f t="shared" si="30"/>
        <v>2.0883956731523559</v>
      </c>
      <c r="G245" t="e">
        <f t="shared" si="34"/>
        <v>#VALUE!</v>
      </c>
      <c r="H245" t="e">
        <f t="shared" si="35"/>
        <v>#VALUE!</v>
      </c>
      <c r="I245" t="e">
        <f t="shared" si="36"/>
        <v>#VALUE!</v>
      </c>
      <c r="J245" t="e">
        <f t="shared" si="37"/>
        <v>#VALUE!</v>
      </c>
      <c r="K245" t="e">
        <f t="shared" si="38"/>
        <v>#VALUE!</v>
      </c>
      <c r="L245" t="e">
        <f t="shared" si="39"/>
        <v>#VALUE!</v>
      </c>
      <c r="M245">
        <f>IF($B$9="זכר",INDEX(תמותה!$A$1:$E$121,ROUNDDOWN(E245/12,0)+1,2),INDEX(תמותה!$A$1:$E$121,ROUNDDOWN(E245/12,0)+1,3))</f>
        <v>5.5300000000000002E-5</v>
      </c>
      <c r="N245" t="e">
        <f>IF($B$9="זכר",INDEX('שיפור גברים'!$A$1:$GQ$121,ROUNDDOWN(E245/12,0)+1,ROUNDDOWN((E245+$B$7-$B$8)/12,0)+2),INDEX('שיפור נשים'!$A$1:$GQ$121,ROUNDDOWN(E245/12,0)+1,ROUNDDOWN((E245+$B$7-$B$8)/12,0)+2))</f>
        <v>#VALUE!</v>
      </c>
      <c r="O245" t="e">
        <f>IF($B$9="זכר",INDEX('שיפור גברים'!$A$1:$GQ$121,ROUNDDOWN(E245/12,0)+1,ROUNDDOWN((E245+$B$7-$B$8)/12,0)+1),INDEX('שיפור נשים'!$A$1:$GQ$121,ROUNDDOWN(E245/12,0)+1,ROUNDDOWN((E245+$B$7-$B$8)/12,0)+1))</f>
        <v>#VALUE!</v>
      </c>
      <c r="P245">
        <f t="shared" si="31"/>
        <v>0.91666666666666663</v>
      </c>
      <c r="Q245" t="e">
        <f t="shared" si="32"/>
        <v>#VALUE!</v>
      </c>
    </row>
    <row r="246" spans="5:17" x14ac:dyDescent="0.2">
      <c r="E246">
        <f t="shared" si="33"/>
        <v>244</v>
      </c>
      <c r="F246">
        <f t="shared" si="30"/>
        <v>2.0947080073945754</v>
      </c>
      <c r="G246" t="e">
        <f t="shared" si="34"/>
        <v>#VALUE!</v>
      </c>
      <c r="H246" t="e">
        <f t="shared" si="35"/>
        <v>#VALUE!</v>
      </c>
      <c r="I246" t="e">
        <f t="shared" si="36"/>
        <v>#VALUE!</v>
      </c>
      <c r="J246" t="e">
        <f t="shared" si="37"/>
        <v>#VALUE!</v>
      </c>
      <c r="K246" t="e">
        <f t="shared" si="38"/>
        <v>#VALUE!</v>
      </c>
      <c r="L246" t="e">
        <f t="shared" si="39"/>
        <v>#VALUE!</v>
      </c>
      <c r="M246">
        <f>IF($B$9="זכר",INDEX(תמותה!$A$1:$E$121,ROUNDDOWN(E246/12,0)+1,2),INDEX(תמותה!$A$1:$E$121,ROUNDDOWN(E246/12,0)+1,3))</f>
        <v>5.5300000000000002E-5</v>
      </c>
      <c r="N246" t="e">
        <f>IF($B$9="זכר",INDEX('שיפור גברים'!$A$1:$GQ$121,ROUNDDOWN(E246/12,0)+1,ROUNDDOWN((E246+$B$7-$B$8)/12,0)+2),INDEX('שיפור נשים'!$A$1:$GQ$121,ROUNDDOWN(E246/12,0)+1,ROUNDDOWN((E246+$B$7-$B$8)/12,0)+2))</f>
        <v>#VALUE!</v>
      </c>
      <c r="O246" t="e">
        <f>IF($B$9="זכר",INDEX('שיפור גברים'!$A$1:$GQ$121,ROUNDDOWN(E246/12,0)+1,ROUNDDOWN((E246+$B$7-$B$8)/12,0)+1),INDEX('שיפור נשים'!$A$1:$GQ$121,ROUNDDOWN(E246/12,0)+1,ROUNDDOWN((E246+$B$7-$B$8)/12,0)+1))</f>
        <v>#VALUE!</v>
      </c>
      <c r="P246">
        <f t="shared" si="31"/>
        <v>1</v>
      </c>
      <c r="Q246" t="e">
        <f t="shared" si="32"/>
        <v>#VALUE!</v>
      </c>
    </row>
    <row r="247" spans="5:17" x14ac:dyDescent="0.2">
      <c r="E247">
        <f t="shared" si="33"/>
        <v>245</v>
      </c>
      <c r="F247">
        <f t="shared" si="30"/>
        <v>2.1010394211455767</v>
      </c>
      <c r="G247" t="e">
        <f t="shared" si="34"/>
        <v>#VALUE!</v>
      </c>
      <c r="H247" t="e">
        <f t="shared" si="35"/>
        <v>#VALUE!</v>
      </c>
      <c r="I247" t="e">
        <f t="shared" si="36"/>
        <v>#VALUE!</v>
      </c>
      <c r="J247" t="e">
        <f t="shared" si="37"/>
        <v>#VALUE!</v>
      </c>
      <c r="K247" t="e">
        <f t="shared" si="38"/>
        <v>#VALUE!</v>
      </c>
      <c r="L247" t="e">
        <f t="shared" si="39"/>
        <v>#VALUE!</v>
      </c>
      <c r="M247">
        <f>IF($B$9="זכר",INDEX(תמותה!$A$1:$E$121,ROUNDDOWN(E247/12,0)+1,2),INDEX(תמותה!$A$1:$E$121,ROUNDDOWN(E247/12,0)+1,3))</f>
        <v>5.5300000000000002E-5</v>
      </c>
      <c r="N247" t="e">
        <f>IF($B$9="זכר",INDEX('שיפור גברים'!$A$1:$GQ$121,ROUNDDOWN(E247/12,0)+1,ROUNDDOWN((E247+$B$7-$B$8)/12,0)+2),INDEX('שיפור נשים'!$A$1:$GQ$121,ROUNDDOWN(E247/12,0)+1,ROUNDDOWN((E247+$B$7-$B$8)/12,0)+2))</f>
        <v>#VALUE!</v>
      </c>
      <c r="O247" t="e">
        <f>IF($B$9="זכר",INDEX('שיפור גברים'!$A$1:$GQ$121,ROUNDDOWN(E247/12,0)+1,ROUNDDOWN((E247+$B$7-$B$8)/12,0)+1),INDEX('שיפור נשים'!$A$1:$GQ$121,ROUNDDOWN(E247/12,0)+1,ROUNDDOWN((E247+$B$7-$B$8)/12,0)+1))</f>
        <v>#VALUE!</v>
      </c>
      <c r="P247">
        <f t="shared" si="31"/>
        <v>8.3333333333333329E-2</v>
      </c>
      <c r="Q247" t="e">
        <f t="shared" si="32"/>
        <v>#VALUE!</v>
      </c>
    </row>
    <row r="248" spans="5:17" x14ac:dyDescent="0.2">
      <c r="E248">
        <f t="shared" si="33"/>
        <v>246</v>
      </c>
      <c r="F248">
        <f t="shared" si="30"/>
        <v>2.1073899720746212</v>
      </c>
      <c r="G248" t="e">
        <f t="shared" si="34"/>
        <v>#VALUE!</v>
      </c>
      <c r="H248" t="e">
        <f t="shared" si="35"/>
        <v>#VALUE!</v>
      </c>
      <c r="I248" t="e">
        <f t="shared" si="36"/>
        <v>#VALUE!</v>
      </c>
      <c r="J248" t="e">
        <f t="shared" si="37"/>
        <v>#VALUE!</v>
      </c>
      <c r="K248" t="e">
        <f t="shared" si="38"/>
        <v>#VALUE!</v>
      </c>
      <c r="L248" t="e">
        <f t="shared" si="39"/>
        <v>#VALUE!</v>
      </c>
      <c r="M248">
        <f>IF($B$9="זכר",INDEX(תמותה!$A$1:$E$121,ROUNDDOWN(E248/12,0)+1,2),INDEX(תמותה!$A$1:$E$121,ROUNDDOWN(E248/12,0)+1,3))</f>
        <v>5.5300000000000002E-5</v>
      </c>
      <c r="N248" t="e">
        <f>IF($B$9="זכר",INDEX('שיפור גברים'!$A$1:$GQ$121,ROUNDDOWN(E248/12,0)+1,ROUNDDOWN((E248+$B$7-$B$8)/12,0)+2),INDEX('שיפור נשים'!$A$1:$GQ$121,ROUNDDOWN(E248/12,0)+1,ROUNDDOWN((E248+$B$7-$B$8)/12,0)+2))</f>
        <v>#VALUE!</v>
      </c>
      <c r="O248" t="e">
        <f>IF($B$9="זכר",INDEX('שיפור גברים'!$A$1:$GQ$121,ROUNDDOWN(E248/12,0)+1,ROUNDDOWN((E248+$B$7-$B$8)/12,0)+1),INDEX('שיפור נשים'!$A$1:$GQ$121,ROUNDDOWN(E248/12,0)+1,ROUNDDOWN((E248+$B$7-$B$8)/12,0)+1))</f>
        <v>#VALUE!</v>
      </c>
      <c r="P248">
        <f t="shared" si="31"/>
        <v>0.16666666666666666</v>
      </c>
      <c r="Q248" t="e">
        <f t="shared" si="32"/>
        <v>#VALUE!</v>
      </c>
    </row>
    <row r="249" spans="5:17" x14ac:dyDescent="0.2">
      <c r="E249">
        <f t="shared" si="33"/>
        <v>247</v>
      </c>
      <c r="F249">
        <f t="shared" si="30"/>
        <v>2.1137597180252805</v>
      </c>
      <c r="G249" t="e">
        <f t="shared" si="34"/>
        <v>#VALUE!</v>
      </c>
      <c r="H249" t="e">
        <f t="shared" si="35"/>
        <v>#VALUE!</v>
      </c>
      <c r="I249" t="e">
        <f t="shared" si="36"/>
        <v>#VALUE!</v>
      </c>
      <c r="J249" t="e">
        <f t="shared" si="37"/>
        <v>#VALUE!</v>
      </c>
      <c r="K249" t="e">
        <f t="shared" si="38"/>
        <v>#VALUE!</v>
      </c>
      <c r="L249" t="e">
        <f t="shared" si="39"/>
        <v>#VALUE!</v>
      </c>
      <c r="M249">
        <f>IF($B$9="זכר",INDEX(תמותה!$A$1:$E$121,ROUNDDOWN(E249/12,0)+1,2),INDEX(תמותה!$A$1:$E$121,ROUNDDOWN(E249/12,0)+1,3))</f>
        <v>5.5300000000000002E-5</v>
      </c>
      <c r="N249" t="e">
        <f>IF($B$9="זכר",INDEX('שיפור גברים'!$A$1:$GQ$121,ROUNDDOWN(E249/12,0)+1,ROUNDDOWN((E249+$B$7-$B$8)/12,0)+2),INDEX('שיפור נשים'!$A$1:$GQ$121,ROUNDDOWN(E249/12,0)+1,ROUNDDOWN((E249+$B$7-$B$8)/12,0)+2))</f>
        <v>#VALUE!</v>
      </c>
      <c r="O249" t="e">
        <f>IF($B$9="זכר",INDEX('שיפור גברים'!$A$1:$GQ$121,ROUNDDOWN(E249/12,0)+1,ROUNDDOWN((E249+$B$7-$B$8)/12,0)+1),INDEX('שיפור נשים'!$A$1:$GQ$121,ROUNDDOWN(E249/12,0)+1,ROUNDDOWN((E249+$B$7-$B$8)/12,0)+1))</f>
        <v>#VALUE!</v>
      </c>
      <c r="P249">
        <f t="shared" si="31"/>
        <v>0.25</v>
      </c>
      <c r="Q249" t="e">
        <f t="shared" si="32"/>
        <v>#VALUE!</v>
      </c>
    </row>
    <row r="250" spans="5:17" x14ac:dyDescent="0.2">
      <c r="E250">
        <f t="shared" si="33"/>
        <v>248</v>
      </c>
      <c r="F250">
        <f t="shared" si="30"/>
        <v>2.1201487170159625</v>
      </c>
      <c r="G250" t="e">
        <f t="shared" si="34"/>
        <v>#VALUE!</v>
      </c>
      <c r="H250" t="e">
        <f t="shared" si="35"/>
        <v>#VALUE!</v>
      </c>
      <c r="I250" t="e">
        <f t="shared" si="36"/>
        <v>#VALUE!</v>
      </c>
      <c r="J250" t="e">
        <f t="shared" si="37"/>
        <v>#VALUE!</v>
      </c>
      <c r="K250" t="e">
        <f t="shared" si="38"/>
        <v>#VALUE!</v>
      </c>
      <c r="L250" t="e">
        <f t="shared" si="39"/>
        <v>#VALUE!</v>
      </c>
      <c r="M250">
        <f>IF($B$9="זכר",INDEX(תמותה!$A$1:$E$121,ROUNDDOWN(E250/12,0)+1,2),INDEX(תמותה!$A$1:$E$121,ROUNDDOWN(E250/12,0)+1,3))</f>
        <v>5.5300000000000002E-5</v>
      </c>
      <c r="N250" t="e">
        <f>IF($B$9="זכר",INDEX('שיפור גברים'!$A$1:$GQ$121,ROUNDDOWN(E250/12,0)+1,ROUNDDOWN((E250+$B$7-$B$8)/12,0)+2),INDEX('שיפור נשים'!$A$1:$GQ$121,ROUNDDOWN(E250/12,0)+1,ROUNDDOWN((E250+$B$7-$B$8)/12,0)+2))</f>
        <v>#VALUE!</v>
      </c>
      <c r="O250" t="e">
        <f>IF($B$9="זכר",INDEX('שיפור גברים'!$A$1:$GQ$121,ROUNDDOWN(E250/12,0)+1,ROUNDDOWN((E250+$B$7-$B$8)/12,0)+1),INDEX('שיפור נשים'!$A$1:$GQ$121,ROUNDDOWN(E250/12,0)+1,ROUNDDOWN((E250+$B$7-$B$8)/12,0)+1))</f>
        <v>#VALUE!</v>
      </c>
      <c r="P250">
        <f t="shared" si="31"/>
        <v>0.33333333333333331</v>
      </c>
      <c r="Q250" t="e">
        <f t="shared" si="32"/>
        <v>#VALUE!</v>
      </c>
    </row>
    <row r="251" spans="5:17" x14ac:dyDescent="0.2">
      <c r="E251">
        <f t="shared" si="33"/>
        <v>249</v>
      </c>
      <c r="F251">
        <f t="shared" si="30"/>
        <v>2.1265570272404406</v>
      </c>
      <c r="G251" t="e">
        <f t="shared" si="34"/>
        <v>#VALUE!</v>
      </c>
      <c r="H251" t="e">
        <f t="shared" si="35"/>
        <v>#VALUE!</v>
      </c>
      <c r="I251" t="e">
        <f t="shared" si="36"/>
        <v>#VALUE!</v>
      </c>
      <c r="J251" t="e">
        <f t="shared" si="37"/>
        <v>#VALUE!</v>
      </c>
      <c r="K251" t="e">
        <f t="shared" si="38"/>
        <v>#VALUE!</v>
      </c>
      <c r="L251" t="e">
        <f t="shared" si="39"/>
        <v>#VALUE!</v>
      </c>
      <c r="M251">
        <f>IF($B$9="זכר",INDEX(תמותה!$A$1:$E$121,ROUNDDOWN(E251/12,0)+1,2),INDEX(תמותה!$A$1:$E$121,ROUNDDOWN(E251/12,0)+1,3))</f>
        <v>5.5300000000000002E-5</v>
      </c>
      <c r="N251" t="e">
        <f>IF($B$9="זכר",INDEX('שיפור גברים'!$A$1:$GQ$121,ROUNDDOWN(E251/12,0)+1,ROUNDDOWN((E251+$B$7-$B$8)/12,0)+2),INDEX('שיפור נשים'!$A$1:$GQ$121,ROUNDDOWN(E251/12,0)+1,ROUNDDOWN((E251+$B$7-$B$8)/12,0)+2))</f>
        <v>#VALUE!</v>
      </c>
      <c r="O251" t="e">
        <f>IF($B$9="זכר",INDEX('שיפור גברים'!$A$1:$GQ$121,ROUNDDOWN(E251/12,0)+1,ROUNDDOWN((E251+$B$7-$B$8)/12,0)+1),INDEX('שיפור נשים'!$A$1:$GQ$121,ROUNDDOWN(E251/12,0)+1,ROUNDDOWN((E251+$B$7-$B$8)/12,0)+1))</f>
        <v>#VALUE!</v>
      </c>
      <c r="P251">
        <f t="shared" si="31"/>
        <v>0.41666666666666669</v>
      </c>
      <c r="Q251" t="e">
        <f t="shared" si="32"/>
        <v>#VALUE!</v>
      </c>
    </row>
    <row r="252" spans="5:17" x14ac:dyDescent="0.2">
      <c r="E252">
        <f t="shared" si="33"/>
        <v>250</v>
      </c>
      <c r="F252">
        <f t="shared" si="30"/>
        <v>2.1329847070683825</v>
      </c>
      <c r="G252" t="e">
        <f t="shared" si="34"/>
        <v>#VALUE!</v>
      </c>
      <c r="H252" t="e">
        <f t="shared" si="35"/>
        <v>#VALUE!</v>
      </c>
      <c r="I252" t="e">
        <f t="shared" si="36"/>
        <v>#VALUE!</v>
      </c>
      <c r="J252" t="e">
        <f t="shared" si="37"/>
        <v>#VALUE!</v>
      </c>
      <c r="K252" t="e">
        <f t="shared" si="38"/>
        <v>#VALUE!</v>
      </c>
      <c r="L252" t="e">
        <f t="shared" si="39"/>
        <v>#VALUE!</v>
      </c>
      <c r="M252">
        <f>IF($B$9="זכר",INDEX(תמותה!$A$1:$E$121,ROUNDDOWN(E252/12,0)+1,2),INDEX(תמותה!$A$1:$E$121,ROUNDDOWN(E252/12,0)+1,3))</f>
        <v>5.5300000000000002E-5</v>
      </c>
      <c r="N252" t="e">
        <f>IF($B$9="זכר",INDEX('שיפור גברים'!$A$1:$GQ$121,ROUNDDOWN(E252/12,0)+1,ROUNDDOWN((E252+$B$7-$B$8)/12,0)+2),INDEX('שיפור נשים'!$A$1:$GQ$121,ROUNDDOWN(E252/12,0)+1,ROUNDDOWN((E252+$B$7-$B$8)/12,0)+2))</f>
        <v>#VALUE!</v>
      </c>
      <c r="O252" t="e">
        <f>IF($B$9="זכר",INDEX('שיפור גברים'!$A$1:$GQ$121,ROUNDDOWN(E252/12,0)+1,ROUNDDOWN((E252+$B$7-$B$8)/12,0)+1),INDEX('שיפור נשים'!$A$1:$GQ$121,ROUNDDOWN(E252/12,0)+1,ROUNDDOWN((E252+$B$7-$B$8)/12,0)+1))</f>
        <v>#VALUE!</v>
      </c>
      <c r="P252">
        <f t="shared" si="31"/>
        <v>0.5</v>
      </c>
      <c r="Q252" t="e">
        <f t="shared" si="32"/>
        <v>#VALUE!</v>
      </c>
    </row>
    <row r="253" spans="5:17" x14ac:dyDescent="0.2">
      <c r="E253">
        <f t="shared" si="33"/>
        <v>251</v>
      </c>
      <c r="F253">
        <f t="shared" si="30"/>
        <v>2.1394318150458829</v>
      </c>
      <c r="G253" t="e">
        <f t="shared" si="34"/>
        <v>#VALUE!</v>
      </c>
      <c r="H253" t="e">
        <f t="shared" si="35"/>
        <v>#VALUE!</v>
      </c>
      <c r="I253" t="e">
        <f t="shared" si="36"/>
        <v>#VALUE!</v>
      </c>
      <c r="J253" t="e">
        <f t="shared" si="37"/>
        <v>#VALUE!</v>
      </c>
      <c r="K253" t="e">
        <f t="shared" si="38"/>
        <v>#VALUE!</v>
      </c>
      <c r="L253" t="e">
        <f t="shared" si="39"/>
        <v>#VALUE!</v>
      </c>
      <c r="M253">
        <f>IF($B$9="זכר",INDEX(תמותה!$A$1:$E$121,ROUNDDOWN(E253/12,0)+1,2),INDEX(תמותה!$A$1:$E$121,ROUNDDOWN(E253/12,0)+1,3))</f>
        <v>5.5300000000000002E-5</v>
      </c>
      <c r="N253" t="e">
        <f>IF($B$9="זכר",INDEX('שיפור גברים'!$A$1:$GQ$121,ROUNDDOWN(E253/12,0)+1,ROUNDDOWN((E253+$B$7-$B$8)/12,0)+2),INDEX('שיפור נשים'!$A$1:$GQ$121,ROUNDDOWN(E253/12,0)+1,ROUNDDOWN((E253+$B$7-$B$8)/12,0)+2))</f>
        <v>#VALUE!</v>
      </c>
      <c r="O253" t="e">
        <f>IF($B$9="זכר",INDEX('שיפור גברים'!$A$1:$GQ$121,ROUNDDOWN(E253/12,0)+1,ROUNDDOWN((E253+$B$7-$B$8)/12,0)+1),INDEX('שיפור נשים'!$A$1:$GQ$121,ROUNDDOWN(E253/12,0)+1,ROUNDDOWN((E253+$B$7-$B$8)/12,0)+1))</f>
        <v>#VALUE!</v>
      </c>
      <c r="P253">
        <f t="shared" si="31"/>
        <v>0.58333333333333337</v>
      </c>
      <c r="Q253" t="e">
        <f t="shared" si="32"/>
        <v>#VALUE!</v>
      </c>
    </row>
    <row r="254" spans="5:17" x14ac:dyDescent="0.2">
      <c r="E254">
        <f t="shared" si="33"/>
        <v>252</v>
      </c>
      <c r="F254">
        <f t="shared" si="30"/>
        <v>2.145898409895997</v>
      </c>
      <c r="G254" t="e">
        <f t="shared" si="34"/>
        <v>#VALUE!</v>
      </c>
      <c r="H254" t="e">
        <f t="shared" si="35"/>
        <v>#VALUE!</v>
      </c>
      <c r="I254" t="e">
        <f t="shared" si="36"/>
        <v>#VALUE!</v>
      </c>
      <c r="J254" t="e">
        <f t="shared" si="37"/>
        <v>#VALUE!</v>
      </c>
      <c r="K254" t="e">
        <f t="shared" si="38"/>
        <v>#VALUE!</v>
      </c>
      <c r="L254" t="e">
        <f t="shared" si="39"/>
        <v>#VALUE!</v>
      </c>
      <c r="M254">
        <f>IF($B$9="זכר",INDEX(תמותה!$A$1:$E$121,ROUNDDOWN(E254/12,0)+1,2),INDEX(תמותה!$A$1:$E$121,ROUNDDOWN(E254/12,0)+1,3))</f>
        <v>5.91E-5</v>
      </c>
      <c r="N254" t="e">
        <f>IF($B$9="זכר",INDEX('שיפור גברים'!$A$1:$GQ$121,ROUNDDOWN(E254/12,0)+1,ROUNDDOWN((E254+$B$7-$B$8)/12,0)+2),INDEX('שיפור נשים'!$A$1:$GQ$121,ROUNDDOWN(E254/12,0)+1,ROUNDDOWN((E254+$B$7-$B$8)/12,0)+2))</f>
        <v>#VALUE!</v>
      </c>
      <c r="O254" t="e">
        <f>IF($B$9="זכר",INDEX('שיפור גברים'!$A$1:$GQ$121,ROUNDDOWN(E254/12,0)+1,ROUNDDOWN((E254+$B$7-$B$8)/12,0)+1),INDEX('שיפור נשים'!$A$1:$GQ$121,ROUNDDOWN(E254/12,0)+1,ROUNDDOWN((E254+$B$7-$B$8)/12,0)+1))</f>
        <v>#VALUE!</v>
      </c>
      <c r="P254">
        <f t="shared" si="31"/>
        <v>0.66666666666666663</v>
      </c>
      <c r="Q254" t="e">
        <f t="shared" si="32"/>
        <v>#VALUE!</v>
      </c>
    </row>
    <row r="255" spans="5:17" x14ac:dyDescent="0.2">
      <c r="E255">
        <f t="shared" si="33"/>
        <v>253</v>
      </c>
      <c r="F255">
        <f t="shared" si="30"/>
        <v>2.1523845505192751</v>
      </c>
      <c r="G255" t="e">
        <f t="shared" si="34"/>
        <v>#VALUE!</v>
      </c>
      <c r="H255" t="e">
        <f t="shared" si="35"/>
        <v>#VALUE!</v>
      </c>
      <c r="I255" t="e">
        <f t="shared" si="36"/>
        <v>#VALUE!</v>
      </c>
      <c r="J255" t="e">
        <f t="shared" si="37"/>
        <v>#VALUE!</v>
      </c>
      <c r="K255" t="e">
        <f t="shared" si="38"/>
        <v>#VALUE!</v>
      </c>
      <c r="L255" t="e">
        <f t="shared" si="39"/>
        <v>#VALUE!</v>
      </c>
      <c r="M255">
        <f>IF($B$9="זכר",INDEX(תמותה!$A$1:$E$121,ROUNDDOWN(E255/12,0)+1,2),INDEX(תמותה!$A$1:$E$121,ROUNDDOWN(E255/12,0)+1,3))</f>
        <v>5.91E-5</v>
      </c>
      <c r="N255" t="e">
        <f>IF($B$9="זכר",INDEX('שיפור גברים'!$A$1:$GQ$121,ROUNDDOWN(E255/12,0)+1,ROUNDDOWN((E255+$B$7-$B$8)/12,0)+2),INDEX('שיפור נשים'!$A$1:$GQ$121,ROUNDDOWN(E255/12,0)+1,ROUNDDOWN((E255+$B$7-$B$8)/12,0)+2))</f>
        <v>#VALUE!</v>
      </c>
      <c r="O255" t="e">
        <f>IF($B$9="זכר",INDEX('שיפור גברים'!$A$1:$GQ$121,ROUNDDOWN(E255/12,0)+1,ROUNDDOWN((E255+$B$7-$B$8)/12,0)+1),INDEX('שיפור נשים'!$A$1:$GQ$121,ROUNDDOWN(E255/12,0)+1,ROUNDDOWN((E255+$B$7-$B$8)/12,0)+1))</f>
        <v>#VALUE!</v>
      </c>
      <c r="P255">
        <f t="shared" si="31"/>
        <v>0.75</v>
      </c>
      <c r="Q255" t="e">
        <f t="shared" si="32"/>
        <v>#VALUE!</v>
      </c>
    </row>
    <row r="256" spans="5:17" x14ac:dyDescent="0.2">
      <c r="E256">
        <f t="shared" si="33"/>
        <v>254</v>
      </c>
      <c r="F256">
        <f t="shared" si="30"/>
        <v>2.1588902959942975</v>
      </c>
      <c r="G256" t="e">
        <f t="shared" si="34"/>
        <v>#VALUE!</v>
      </c>
      <c r="H256" t="e">
        <f t="shared" si="35"/>
        <v>#VALUE!</v>
      </c>
      <c r="I256" t="e">
        <f t="shared" si="36"/>
        <v>#VALUE!</v>
      </c>
      <c r="J256" t="e">
        <f t="shared" si="37"/>
        <v>#VALUE!</v>
      </c>
      <c r="K256" t="e">
        <f t="shared" si="38"/>
        <v>#VALUE!</v>
      </c>
      <c r="L256" t="e">
        <f t="shared" si="39"/>
        <v>#VALUE!</v>
      </c>
      <c r="M256">
        <f>IF($B$9="זכר",INDEX(תמותה!$A$1:$E$121,ROUNDDOWN(E256/12,0)+1,2),INDEX(תמותה!$A$1:$E$121,ROUNDDOWN(E256/12,0)+1,3))</f>
        <v>5.91E-5</v>
      </c>
      <c r="N256" t="e">
        <f>IF($B$9="זכר",INDEX('שיפור גברים'!$A$1:$GQ$121,ROUNDDOWN(E256/12,0)+1,ROUNDDOWN((E256+$B$7-$B$8)/12,0)+2),INDEX('שיפור נשים'!$A$1:$GQ$121,ROUNDDOWN(E256/12,0)+1,ROUNDDOWN((E256+$B$7-$B$8)/12,0)+2))</f>
        <v>#VALUE!</v>
      </c>
      <c r="O256" t="e">
        <f>IF($B$9="זכר",INDEX('שיפור גברים'!$A$1:$GQ$121,ROUNDDOWN(E256/12,0)+1,ROUNDDOWN((E256+$B$7-$B$8)/12,0)+1),INDEX('שיפור נשים'!$A$1:$GQ$121,ROUNDDOWN(E256/12,0)+1,ROUNDDOWN((E256+$B$7-$B$8)/12,0)+1))</f>
        <v>#VALUE!</v>
      </c>
      <c r="P256">
        <f t="shared" si="31"/>
        <v>0.83333333333333337</v>
      </c>
      <c r="Q256" t="e">
        <f t="shared" si="32"/>
        <v>#VALUE!</v>
      </c>
    </row>
    <row r="257" spans="5:17" x14ac:dyDescent="0.2">
      <c r="E257">
        <f t="shared" si="33"/>
        <v>255</v>
      </c>
      <c r="F257">
        <f t="shared" si="30"/>
        <v>2.1654157055782148</v>
      </c>
      <c r="G257" t="e">
        <f t="shared" si="34"/>
        <v>#VALUE!</v>
      </c>
      <c r="H257" t="e">
        <f t="shared" si="35"/>
        <v>#VALUE!</v>
      </c>
      <c r="I257" t="e">
        <f t="shared" si="36"/>
        <v>#VALUE!</v>
      </c>
      <c r="J257" t="e">
        <f t="shared" si="37"/>
        <v>#VALUE!</v>
      </c>
      <c r="K257" t="e">
        <f t="shared" si="38"/>
        <v>#VALUE!</v>
      </c>
      <c r="L257" t="e">
        <f t="shared" si="39"/>
        <v>#VALUE!</v>
      </c>
      <c r="M257">
        <f>IF($B$9="זכר",INDEX(תמותה!$A$1:$E$121,ROUNDDOWN(E257/12,0)+1,2),INDEX(תמותה!$A$1:$E$121,ROUNDDOWN(E257/12,0)+1,3))</f>
        <v>5.91E-5</v>
      </c>
      <c r="N257" t="e">
        <f>IF($B$9="זכר",INDEX('שיפור גברים'!$A$1:$GQ$121,ROUNDDOWN(E257/12,0)+1,ROUNDDOWN((E257+$B$7-$B$8)/12,0)+2),INDEX('שיפור נשים'!$A$1:$GQ$121,ROUNDDOWN(E257/12,0)+1,ROUNDDOWN((E257+$B$7-$B$8)/12,0)+2))</f>
        <v>#VALUE!</v>
      </c>
      <c r="O257" t="e">
        <f>IF($B$9="זכר",INDEX('שיפור גברים'!$A$1:$GQ$121,ROUNDDOWN(E257/12,0)+1,ROUNDDOWN((E257+$B$7-$B$8)/12,0)+1),INDEX('שיפור נשים'!$A$1:$GQ$121,ROUNDDOWN(E257/12,0)+1,ROUNDDOWN((E257+$B$7-$B$8)/12,0)+1))</f>
        <v>#VALUE!</v>
      </c>
      <c r="P257">
        <f t="shared" si="31"/>
        <v>0.91666666666666663</v>
      </c>
      <c r="Q257" t="e">
        <f t="shared" si="32"/>
        <v>#VALUE!</v>
      </c>
    </row>
    <row r="258" spans="5:17" x14ac:dyDescent="0.2">
      <c r="E258">
        <f t="shared" si="33"/>
        <v>256</v>
      </c>
      <c r="F258">
        <f t="shared" si="30"/>
        <v>2.1719608387072875</v>
      </c>
      <c r="G258" t="e">
        <f t="shared" si="34"/>
        <v>#VALUE!</v>
      </c>
      <c r="H258" t="e">
        <f t="shared" si="35"/>
        <v>#VALUE!</v>
      </c>
      <c r="I258" t="e">
        <f t="shared" si="36"/>
        <v>#VALUE!</v>
      </c>
      <c r="J258" t="e">
        <f t="shared" si="37"/>
        <v>#VALUE!</v>
      </c>
      <c r="K258" t="e">
        <f t="shared" si="38"/>
        <v>#VALUE!</v>
      </c>
      <c r="L258" t="e">
        <f t="shared" si="39"/>
        <v>#VALUE!</v>
      </c>
      <c r="M258">
        <f>IF($B$9="זכר",INDEX(תמותה!$A$1:$E$121,ROUNDDOWN(E258/12,0)+1,2),INDEX(תמותה!$A$1:$E$121,ROUNDDOWN(E258/12,0)+1,3))</f>
        <v>5.91E-5</v>
      </c>
      <c r="N258" t="e">
        <f>IF($B$9="זכר",INDEX('שיפור גברים'!$A$1:$GQ$121,ROUNDDOWN(E258/12,0)+1,ROUNDDOWN((E258+$B$7-$B$8)/12,0)+2),INDEX('שיפור נשים'!$A$1:$GQ$121,ROUNDDOWN(E258/12,0)+1,ROUNDDOWN((E258+$B$7-$B$8)/12,0)+2))</f>
        <v>#VALUE!</v>
      </c>
      <c r="O258" t="e">
        <f>IF($B$9="זכר",INDEX('שיפור גברים'!$A$1:$GQ$121,ROUNDDOWN(E258/12,0)+1,ROUNDDOWN((E258+$B$7-$B$8)/12,0)+1),INDEX('שיפור נשים'!$A$1:$GQ$121,ROUNDDOWN(E258/12,0)+1,ROUNDDOWN((E258+$B$7-$B$8)/12,0)+1))</f>
        <v>#VALUE!</v>
      </c>
      <c r="P258">
        <f t="shared" si="31"/>
        <v>1</v>
      </c>
      <c r="Q258" t="e">
        <f t="shared" si="32"/>
        <v>#VALUE!</v>
      </c>
    </row>
    <row r="259" spans="5:17" x14ac:dyDescent="0.2">
      <c r="E259">
        <f t="shared" si="33"/>
        <v>257</v>
      </c>
      <c r="F259">
        <f t="shared" ref="F259:F322" si="40">(1+$B$2)^((E259-$E$2+1)/12)</f>
        <v>2.1785257549974255</v>
      </c>
      <c r="G259" t="e">
        <f t="shared" si="34"/>
        <v>#VALUE!</v>
      </c>
      <c r="H259" t="e">
        <f t="shared" si="35"/>
        <v>#VALUE!</v>
      </c>
      <c r="I259" t="e">
        <f t="shared" si="36"/>
        <v>#VALUE!</v>
      </c>
      <c r="J259" t="e">
        <f t="shared" si="37"/>
        <v>#VALUE!</v>
      </c>
      <c r="K259" t="e">
        <f t="shared" si="38"/>
        <v>#VALUE!</v>
      </c>
      <c r="L259" t="e">
        <f t="shared" si="39"/>
        <v>#VALUE!</v>
      </c>
      <c r="M259">
        <f>IF($B$9="זכר",INDEX(תמותה!$A$1:$E$121,ROUNDDOWN(E259/12,0)+1,2),INDEX(תמותה!$A$1:$E$121,ROUNDDOWN(E259/12,0)+1,3))</f>
        <v>5.91E-5</v>
      </c>
      <c r="N259" t="e">
        <f>IF($B$9="זכר",INDEX('שיפור גברים'!$A$1:$GQ$121,ROUNDDOWN(E259/12,0)+1,ROUNDDOWN((E259+$B$7-$B$8)/12,0)+2),INDEX('שיפור נשים'!$A$1:$GQ$121,ROUNDDOWN(E259/12,0)+1,ROUNDDOWN((E259+$B$7-$B$8)/12,0)+2))</f>
        <v>#VALUE!</v>
      </c>
      <c r="O259" t="e">
        <f>IF($B$9="זכר",INDEX('שיפור גברים'!$A$1:$GQ$121,ROUNDDOWN(E259/12,0)+1,ROUNDDOWN((E259+$B$7-$B$8)/12,0)+1),INDEX('שיפור נשים'!$A$1:$GQ$121,ROUNDDOWN(E259/12,0)+1,ROUNDDOWN((E259+$B$7-$B$8)/12,0)+1))</f>
        <v>#VALUE!</v>
      </c>
      <c r="P259">
        <f t="shared" ref="P259:P322" si="41">(MOD((E259-$E$2+7),12)+1)/12</f>
        <v>8.3333333333333329E-2</v>
      </c>
      <c r="Q259" t="e">
        <f t="shared" ref="Q259:Q322" si="42">1-(1-M259*(N259*P259+O259*(1-P259)))^(1/12)</f>
        <v>#VALUE!</v>
      </c>
    </row>
    <row r="260" spans="5:17" x14ac:dyDescent="0.2">
      <c r="E260">
        <f t="shared" ref="E260:E323" si="43">E259+1</f>
        <v>258</v>
      </c>
      <c r="F260">
        <f t="shared" si="40"/>
        <v>2.1851105142447333</v>
      </c>
      <c r="G260" t="e">
        <f t="shared" ref="G260:G323" si="44">IF(E260&lt;=$B$3,IF(AND((E260-$E$2)&lt;0,E260&lt;$B$4),G259+1/F260,G259+L259/F260))</f>
        <v>#VALUE!</v>
      </c>
      <c r="H260" t="e">
        <f t="shared" ref="H260:H323" si="45">IF(E260&lt;=$B$3,IF(AND((E260-$E$2)&lt;60,E260&lt;$B$4),H259+1/F260,H259+L259/F260))</f>
        <v>#VALUE!</v>
      </c>
      <c r="I260" t="e">
        <f t="shared" ref="I260:I323" si="46">IF(E260&lt;=$B$3,IF(AND((E260-$E$2)&lt;120,E260&lt;$B$4),I259+1/F260,I259+L259/F260))</f>
        <v>#VALUE!</v>
      </c>
      <c r="J260" t="e">
        <f t="shared" ref="J260:J323" si="47">IF(E260&lt;=$B$3,IF(AND((E260-$E$2)&lt;180,E260&lt;$B$4),J259+1/F260,J259+L259/F260))</f>
        <v>#VALUE!</v>
      </c>
      <c r="K260" t="e">
        <f t="shared" ref="K260:K323" si="48">IF(E260&lt;=$B$3,IF(AND((E260-$E$2)&lt;240,E260&lt;$B$4),K259+1/F260,K259+L259/F260))</f>
        <v>#VALUE!</v>
      </c>
      <c r="L260" t="e">
        <f t="shared" ref="L260:L323" si="49">L259*(1-Q260)</f>
        <v>#VALUE!</v>
      </c>
      <c r="M260">
        <f>IF($B$9="זכר",INDEX(תמותה!$A$1:$E$121,ROUNDDOWN(E260/12,0)+1,2),INDEX(תמותה!$A$1:$E$121,ROUNDDOWN(E260/12,0)+1,3))</f>
        <v>5.91E-5</v>
      </c>
      <c r="N260" t="e">
        <f>IF($B$9="זכר",INDEX('שיפור גברים'!$A$1:$GQ$121,ROUNDDOWN(E260/12,0)+1,ROUNDDOWN((E260+$B$7-$B$8)/12,0)+2),INDEX('שיפור נשים'!$A$1:$GQ$121,ROUNDDOWN(E260/12,0)+1,ROUNDDOWN((E260+$B$7-$B$8)/12,0)+2))</f>
        <v>#VALUE!</v>
      </c>
      <c r="O260" t="e">
        <f>IF($B$9="זכר",INDEX('שיפור גברים'!$A$1:$GQ$121,ROUNDDOWN(E260/12,0)+1,ROUNDDOWN((E260+$B$7-$B$8)/12,0)+1),INDEX('שיפור נשים'!$A$1:$GQ$121,ROUNDDOWN(E260/12,0)+1,ROUNDDOWN((E260+$B$7-$B$8)/12,0)+1))</f>
        <v>#VALUE!</v>
      </c>
      <c r="P260">
        <f t="shared" si="41"/>
        <v>0.16666666666666666</v>
      </c>
      <c r="Q260" t="e">
        <f t="shared" si="42"/>
        <v>#VALUE!</v>
      </c>
    </row>
    <row r="261" spans="5:17" x14ac:dyDescent="0.2">
      <c r="E261">
        <f t="shared" si="43"/>
        <v>259</v>
      </c>
      <c r="F261">
        <f t="shared" si="40"/>
        <v>2.1917151764260532</v>
      </c>
      <c r="G261" t="e">
        <f t="shared" si="44"/>
        <v>#VALUE!</v>
      </c>
      <c r="H261" t="e">
        <f t="shared" si="45"/>
        <v>#VALUE!</v>
      </c>
      <c r="I261" t="e">
        <f t="shared" si="46"/>
        <v>#VALUE!</v>
      </c>
      <c r="J261" t="e">
        <f t="shared" si="47"/>
        <v>#VALUE!</v>
      </c>
      <c r="K261" t="e">
        <f t="shared" si="48"/>
        <v>#VALUE!</v>
      </c>
      <c r="L261" t="e">
        <f t="shared" si="49"/>
        <v>#VALUE!</v>
      </c>
      <c r="M261">
        <f>IF($B$9="זכר",INDEX(תמותה!$A$1:$E$121,ROUNDDOWN(E261/12,0)+1,2),INDEX(תמותה!$A$1:$E$121,ROUNDDOWN(E261/12,0)+1,3))</f>
        <v>5.91E-5</v>
      </c>
      <c r="N261" t="e">
        <f>IF($B$9="זכר",INDEX('שיפור גברים'!$A$1:$GQ$121,ROUNDDOWN(E261/12,0)+1,ROUNDDOWN((E261+$B$7-$B$8)/12,0)+2),INDEX('שיפור נשים'!$A$1:$GQ$121,ROUNDDOWN(E261/12,0)+1,ROUNDDOWN((E261+$B$7-$B$8)/12,0)+2))</f>
        <v>#VALUE!</v>
      </c>
      <c r="O261" t="e">
        <f>IF($B$9="זכר",INDEX('שיפור גברים'!$A$1:$GQ$121,ROUNDDOWN(E261/12,0)+1,ROUNDDOWN((E261+$B$7-$B$8)/12,0)+1),INDEX('שיפור נשים'!$A$1:$GQ$121,ROUNDDOWN(E261/12,0)+1,ROUNDDOWN((E261+$B$7-$B$8)/12,0)+1))</f>
        <v>#VALUE!</v>
      </c>
      <c r="P261">
        <f t="shared" si="41"/>
        <v>0.25</v>
      </c>
      <c r="Q261" t="e">
        <f t="shared" si="42"/>
        <v>#VALUE!</v>
      </c>
    </row>
    <row r="262" spans="5:17" x14ac:dyDescent="0.2">
      <c r="E262">
        <f t="shared" si="43"/>
        <v>260</v>
      </c>
      <c r="F262">
        <f t="shared" si="40"/>
        <v>2.1983398016995115</v>
      </c>
      <c r="G262" t="e">
        <f t="shared" si="44"/>
        <v>#VALUE!</v>
      </c>
      <c r="H262" t="e">
        <f t="shared" si="45"/>
        <v>#VALUE!</v>
      </c>
      <c r="I262" t="e">
        <f t="shared" si="46"/>
        <v>#VALUE!</v>
      </c>
      <c r="J262" t="e">
        <f t="shared" si="47"/>
        <v>#VALUE!</v>
      </c>
      <c r="K262" t="e">
        <f t="shared" si="48"/>
        <v>#VALUE!</v>
      </c>
      <c r="L262" t="e">
        <f t="shared" si="49"/>
        <v>#VALUE!</v>
      </c>
      <c r="M262">
        <f>IF($B$9="זכר",INDEX(תמותה!$A$1:$E$121,ROUNDDOWN(E262/12,0)+1,2),INDEX(תמותה!$A$1:$E$121,ROUNDDOWN(E262/12,0)+1,3))</f>
        <v>5.91E-5</v>
      </c>
      <c r="N262" t="e">
        <f>IF($B$9="זכר",INDEX('שיפור גברים'!$A$1:$GQ$121,ROUNDDOWN(E262/12,0)+1,ROUNDDOWN((E262+$B$7-$B$8)/12,0)+2),INDEX('שיפור נשים'!$A$1:$GQ$121,ROUNDDOWN(E262/12,0)+1,ROUNDDOWN((E262+$B$7-$B$8)/12,0)+2))</f>
        <v>#VALUE!</v>
      </c>
      <c r="O262" t="e">
        <f>IF($B$9="זכר",INDEX('שיפור גברים'!$A$1:$GQ$121,ROUNDDOWN(E262/12,0)+1,ROUNDDOWN((E262+$B$7-$B$8)/12,0)+1),INDEX('שיפור נשים'!$A$1:$GQ$121,ROUNDDOWN(E262/12,0)+1,ROUNDDOWN((E262+$B$7-$B$8)/12,0)+1))</f>
        <v>#VALUE!</v>
      </c>
      <c r="P262">
        <f t="shared" si="41"/>
        <v>0.33333333333333331</v>
      </c>
      <c r="Q262" t="e">
        <f t="shared" si="42"/>
        <v>#VALUE!</v>
      </c>
    </row>
    <row r="263" spans="5:17" x14ac:dyDescent="0.2">
      <c r="E263">
        <f t="shared" si="43"/>
        <v>261</v>
      </c>
      <c r="F263">
        <f t="shared" si="40"/>
        <v>2.204984450405068</v>
      </c>
      <c r="G263" t="e">
        <f t="shared" si="44"/>
        <v>#VALUE!</v>
      </c>
      <c r="H263" t="e">
        <f t="shared" si="45"/>
        <v>#VALUE!</v>
      </c>
      <c r="I263" t="e">
        <f t="shared" si="46"/>
        <v>#VALUE!</v>
      </c>
      <c r="J263" t="e">
        <f t="shared" si="47"/>
        <v>#VALUE!</v>
      </c>
      <c r="K263" t="e">
        <f t="shared" si="48"/>
        <v>#VALUE!</v>
      </c>
      <c r="L263" t="e">
        <f t="shared" si="49"/>
        <v>#VALUE!</v>
      </c>
      <c r="M263">
        <f>IF($B$9="זכר",INDEX(תמותה!$A$1:$E$121,ROUNDDOWN(E263/12,0)+1,2),INDEX(תמותה!$A$1:$E$121,ROUNDDOWN(E263/12,0)+1,3))</f>
        <v>5.91E-5</v>
      </c>
      <c r="N263" t="e">
        <f>IF($B$9="זכר",INDEX('שיפור גברים'!$A$1:$GQ$121,ROUNDDOWN(E263/12,0)+1,ROUNDDOWN((E263+$B$7-$B$8)/12,0)+2),INDEX('שיפור נשים'!$A$1:$GQ$121,ROUNDDOWN(E263/12,0)+1,ROUNDDOWN((E263+$B$7-$B$8)/12,0)+2))</f>
        <v>#VALUE!</v>
      </c>
      <c r="O263" t="e">
        <f>IF($B$9="זכר",INDEX('שיפור גברים'!$A$1:$GQ$121,ROUNDDOWN(E263/12,0)+1,ROUNDDOWN((E263+$B$7-$B$8)/12,0)+1),INDEX('שיפור נשים'!$A$1:$GQ$121,ROUNDDOWN(E263/12,0)+1,ROUNDDOWN((E263+$B$7-$B$8)/12,0)+1))</f>
        <v>#VALUE!</v>
      </c>
      <c r="P263">
        <f t="shared" si="41"/>
        <v>0.41666666666666669</v>
      </c>
      <c r="Q263" t="e">
        <f t="shared" si="42"/>
        <v>#VALUE!</v>
      </c>
    </row>
    <row r="264" spans="5:17" x14ac:dyDescent="0.2">
      <c r="E264">
        <f t="shared" si="43"/>
        <v>262</v>
      </c>
      <c r="F264">
        <f t="shared" si="40"/>
        <v>2.2116491830650644</v>
      </c>
      <c r="G264" t="e">
        <f t="shared" si="44"/>
        <v>#VALUE!</v>
      </c>
      <c r="H264" t="e">
        <f t="shared" si="45"/>
        <v>#VALUE!</v>
      </c>
      <c r="I264" t="e">
        <f t="shared" si="46"/>
        <v>#VALUE!</v>
      </c>
      <c r="J264" t="e">
        <f t="shared" si="47"/>
        <v>#VALUE!</v>
      </c>
      <c r="K264" t="e">
        <f t="shared" si="48"/>
        <v>#VALUE!</v>
      </c>
      <c r="L264" t="e">
        <f t="shared" si="49"/>
        <v>#VALUE!</v>
      </c>
      <c r="M264">
        <f>IF($B$9="זכר",INDEX(תמותה!$A$1:$E$121,ROUNDDOWN(E264/12,0)+1,2),INDEX(תמותה!$A$1:$E$121,ROUNDDOWN(E264/12,0)+1,3))</f>
        <v>5.91E-5</v>
      </c>
      <c r="N264" t="e">
        <f>IF($B$9="זכר",INDEX('שיפור גברים'!$A$1:$GQ$121,ROUNDDOWN(E264/12,0)+1,ROUNDDOWN((E264+$B$7-$B$8)/12,0)+2),INDEX('שיפור נשים'!$A$1:$GQ$121,ROUNDDOWN(E264/12,0)+1,ROUNDDOWN((E264+$B$7-$B$8)/12,0)+2))</f>
        <v>#VALUE!</v>
      </c>
      <c r="O264" t="e">
        <f>IF($B$9="זכר",INDEX('שיפור גברים'!$A$1:$GQ$121,ROUNDDOWN(E264/12,0)+1,ROUNDDOWN((E264+$B$7-$B$8)/12,0)+1),INDEX('שיפור נשים'!$A$1:$GQ$121,ROUNDDOWN(E264/12,0)+1,ROUNDDOWN((E264+$B$7-$B$8)/12,0)+1))</f>
        <v>#VALUE!</v>
      </c>
      <c r="P264">
        <f t="shared" si="41"/>
        <v>0.5</v>
      </c>
      <c r="Q264" t="e">
        <f t="shared" si="42"/>
        <v>#VALUE!</v>
      </c>
    </row>
    <row r="265" spans="5:17" x14ac:dyDescent="0.2">
      <c r="E265">
        <f t="shared" si="43"/>
        <v>263</v>
      </c>
      <c r="F265">
        <f t="shared" si="40"/>
        <v>2.2183340603847754</v>
      </c>
      <c r="G265" t="e">
        <f t="shared" si="44"/>
        <v>#VALUE!</v>
      </c>
      <c r="H265" t="e">
        <f t="shared" si="45"/>
        <v>#VALUE!</v>
      </c>
      <c r="I265" t="e">
        <f t="shared" si="46"/>
        <v>#VALUE!</v>
      </c>
      <c r="J265" t="e">
        <f t="shared" si="47"/>
        <v>#VALUE!</v>
      </c>
      <c r="K265" t="e">
        <f t="shared" si="48"/>
        <v>#VALUE!</v>
      </c>
      <c r="L265" t="e">
        <f t="shared" si="49"/>
        <v>#VALUE!</v>
      </c>
      <c r="M265">
        <f>IF($B$9="זכר",INDEX(תמותה!$A$1:$E$121,ROUNDDOWN(E265/12,0)+1,2),INDEX(תמותה!$A$1:$E$121,ROUNDDOWN(E265/12,0)+1,3))</f>
        <v>5.91E-5</v>
      </c>
      <c r="N265" t="e">
        <f>IF($B$9="זכר",INDEX('שיפור גברים'!$A$1:$GQ$121,ROUNDDOWN(E265/12,0)+1,ROUNDDOWN((E265+$B$7-$B$8)/12,0)+2),INDEX('שיפור נשים'!$A$1:$GQ$121,ROUNDDOWN(E265/12,0)+1,ROUNDDOWN((E265+$B$7-$B$8)/12,0)+2))</f>
        <v>#VALUE!</v>
      </c>
      <c r="O265" t="e">
        <f>IF($B$9="זכר",INDEX('שיפור גברים'!$A$1:$GQ$121,ROUNDDOWN(E265/12,0)+1,ROUNDDOWN((E265+$B$7-$B$8)/12,0)+1),INDEX('שיפור נשים'!$A$1:$GQ$121,ROUNDDOWN(E265/12,0)+1,ROUNDDOWN((E265+$B$7-$B$8)/12,0)+1))</f>
        <v>#VALUE!</v>
      </c>
      <c r="P265">
        <f t="shared" si="41"/>
        <v>0.58333333333333337</v>
      </c>
      <c r="Q265" t="e">
        <f t="shared" si="42"/>
        <v>#VALUE!</v>
      </c>
    </row>
    <row r="266" spans="5:17" x14ac:dyDescent="0.2">
      <c r="E266">
        <f t="shared" si="43"/>
        <v>264</v>
      </c>
      <c r="F266">
        <f t="shared" si="40"/>
        <v>2.2250391432529617</v>
      </c>
      <c r="G266" t="e">
        <f t="shared" si="44"/>
        <v>#VALUE!</v>
      </c>
      <c r="H266" t="e">
        <f t="shared" si="45"/>
        <v>#VALUE!</v>
      </c>
      <c r="I266" t="e">
        <f t="shared" si="46"/>
        <v>#VALUE!</v>
      </c>
      <c r="J266" t="e">
        <f t="shared" si="47"/>
        <v>#VALUE!</v>
      </c>
      <c r="K266" t="e">
        <f t="shared" si="48"/>
        <v>#VALUE!</v>
      </c>
      <c r="L266" t="e">
        <f t="shared" si="49"/>
        <v>#VALUE!</v>
      </c>
      <c r="M266">
        <f>IF($B$9="זכר",INDEX(תמותה!$A$1:$E$121,ROUNDDOWN(E266/12,0)+1,2),INDEX(תמותה!$A$1:$E$121,ROUNDDOWN(E266/12,0)+1,3))</f>
        <v>6.3E-5</v>
      </c>
      <c r="N266" t="e">
        <f>IF($B$9="זכר",INDEX('שיפור גברים'!$A$1:$GQ$121,ROUNDDOWN(E266/12,0)+1,ROUNDDOWN((E266+$B$7-$B$8)/12,0)+2),INDEX('שיפור נשים'!$A$1:$GQ$121,ROUNDDOWN(E266/12,0)+1,ROUNDDOWN((E266+$B$7-$B$8)/12,0)+2))</f>
        <v>#VALUE!</v>
      </c>
      <c r="O266" t="e">
        <f>IF($B$9="זכר",INDEX('שיפור גברים'!$A$1:$GQ$121,ROUNDDOWN(E266/12,0)+1,ROUNDDOWN((E266+$B$7-$B$8)/12,0)+1),INDEX('שיפור נשים'!$A$1:$GQ$121,ROUNDDOWN(E266/12,0)+1,ROUNDDOWN((E266+$B$7-$B$8)/12,0)+1))</f>
        <v>#VALUE!</v>
      </c>
      <c r="P266">
        <f t="shared" si="41"/>
        <v>0.66666666666666663</v>
      </c>
      <c r="Q266" t="e">
        <f t="shared" si="42"/>
        <v>#VALUE!</v>
      </c>
    </row>
    <row r="267" spans="5:17" x14ac:dyDescent="0.2">
      <c r="E267">
        <f t="shared" si="43"/>
        <v>265</v>
      </c>
      <c r="F267">
        <f t="shared" si="40"/>
        <v>2.2317644927424261</v>
      </c>
      <c r="G267" t="e">
        <f t="shared" si="44"/>
        <v>#VALUE!</v>
      </c>
      <c r="H267" t="e">
        <f t="shared" si="45"/>
        <v>#VALUE!</v>
      </c>
      <c r="I267" t="e">
        <f t="shared" si="46"/>
        <v>#VALUE!</v>
      </c>
      <c r="J267" t="e">
        <f t="shared" si="47"/>
        <v>#VALUE!</v>
      </c>
      <c r="K267" t="e">
        <f t="shared" si="48"/>
        <v>#VALUE!</v>
      </c>
      <c r="L267" t="e">
        <f t="shared" si="49"/>
        <v>#VALUE!</v>
      </c>
      <c r="M267">
        <f>IF($B$9="זכר",INDEX(תמותה!$A$1:$E$121,ROUNDDOWN(E267/12,0)+1,2),INDEX(תמותה!$A$1:$E$121,ROUNDDOWN(E267/12,0)+1,3))</f>
        <v>6.3E-5</v>
      </c>
      <c r="N267" t="e">
        <f>IF($B$9="זכר",INDEX('שיפור גברים'!$A$1:$GQ$121,ROUNDDOWN(E267/12,0)+1,ROUNDDOWN((E267+$B$7-$B$8)/12,0)+2),INDEX('שיפור נשים'!$A$1:$GQ$121,ROUNDDOWN(E267/12,0)+1,ROUNDDOWN((E267+$B$7-$B$8)/12,0)+2))</f>
        <v>#VALUE!</v>
      </c>
      <c r="O267" t="e">
        <f>IF($B$9="זכר",INDEX('שיפור גברים'!$A$1:$GQ$121,ROUNDDOWN(E267/12,0)+1,ROUNDDOWN((E267+$B$7-$B$8)/12,0)+1),INDEX('שיפור נשים'!$A$1:$GQ$121,ROUNDDOWN(E267/12,0)+1,ROUNDDOWN((E267+$B$7-$B$8)/12,0)+1))</f>
        <v>#VALUE!</v>
      </c>
      <c r="P267">
        <f t="shared" si="41"/>
        <v>0.75</v>
      </c>
      <c r="Q267" t="e">
        <f t="shared" si="42"/>
        <v>#VALUE!</v>
      </c>
    </row>
    <row r="268" spans="5:17" x14ac:dyDescent="0.2">
      <c r="E268">
        <f t="shared" si="43"/>
        <v>266</v>
      </c>
      <c r="F268">
        <f t="shared" si="40"/>
        <v>2.2385101701105672</v>
      </c>
      <c r="G268" t="e">
        <f t="shared" si="44"/>
        <v>#VALUE!</v>
      </c>
      <c r="H268" t="e">
        <f t="shared" si="45"/>
        <v>#VALUE!</v>
      </c>
      <c r="I268" t="e">
        <f t="shared" si="46"/>
        <v>#VALUE!</v>
      </c>
      <c r="J268" t="e">
        <f t="shared" si="47"/>
        <v>#VALUE!</v>
      </c>
      <c r="K268" t="e">
        <f t="shared" si="48"/>
        <v>#VALUE!</v>
      </c>
      <c r="L268" t="e">
        <f t="shared" si="49"/>
        <v>#VALUE!</v>
      </c>
      <c r="M268">
        <f>IF($B$9="זכר",INDEX(תמותה!$A$1:$E$121,ROUNDDOWN(E268/12,0)+1,2),INDEX(תמותה!$A$1:$E$121,ROUNDDOWN(E268/12,0)+1,3))</f>
        <v>6.3E-5</v>
      </c>
      <c r="N268" t="e">
        <f>IF($B$9="זכר",INDEX('שיפור גברים'!$A$1:$GQ$121,ROUNDDOWN(E268/12,0)+1,ROUNDDOWN((E268+$B$7-$B$8)/12,0)+2),INDEX('שיפור נשים'!$A$1:$GQ$121,ROUNDDOWN(E268/12,0)+1,ROUNDDOWN((E268+$B$7-$B$8)/12,0)+2))</f>
        <v>#VALUE!</v>
      </c>
      <c r="O268" t="e">
        <f>IF($B$9="זכר",INDEX('שיפור גברים'!$A$1:$GQ$121,ROUNDDOWN(E268/12,0)+1,ROUNDDOWN((E268+$B$7-$B$8)/12,0)+1),INDEX('שיפור נשים'!$A$1:$GQ$121,ROUNDDOWN(E268/12,0)+1,ROUNDDOWN((E268+$B$7-$B$8)/12,0)+1))</f>
        <v>#VALUE!</v>
      </c>
      <c r="P268">
        <f t="shared" si="41"/>
        <v>0.83333333333333337</v>
      </c>
      <c r="Q268" t="e">
        <f t="shared" si="42"/>
        <v>#VALUE!</v>
      </c>
    </row>
    <row r="269" spans="5:17" x14ac:dyDescent="0.2">
      <c r="E269">
        <f t="shared" si="43"/>
        <v>267</v>
      </c>
      <c r="F269">
        <f t="shared" si="40"/>
        <v>2.2452762367999393</v>
      </c>
      <c r="G269" t="e">
        <f t="shared" si="44"/>
        <v>#VALUE!</v>
      </c>
      <c r="H269" t="e">
        <f t="shared" si="45"/>
        <v>#VALUE!</v>
      </c>
      <c r="I269" t="e">
        <f t="shared" si="46"/>
        <v>#VALUE!</v>
      </c>
      <c r="J269" t="e">
        <f t="shared" si="47"/>
        <v>#VALUE!</v>
      </c>
      <c r="K269" t="e">
        <f t="shared" si="48"/>
        <v>#VALUE!</v>
      </c>
      <c r="L269" t="e">
        <f t="shared" si="49"/>
        <v>#VALUE!</v>
      </c>
      <c r="M269">
        <f>IF($B$9="זכר",INDEX(תמותה!$A$1:$E$121,ROUNDDOWN(E269/12,0)+1,2),INDEX(תמותה!$A$1:$E$121,ROUNDDOWN(E269/12,0)+1,3))</f>
        <v>6.3E-5</v>
      </c>
      <c r="N269" t="e">
        <f>IF($B$9="זכר",INDEX('שיפור גברים'!$A$1:$GQ$121,ROUNDDOWN(E269/12,0)+1,ROUNDDOWN((E269+$B$7-$B$8)/12,0)+2),INDEX('שיפור נשים'!$A$1:$GQ$121,ROUNDDOWN(E269/12,0)+1,ROUNDDOWN((E269+$B$7-$B$8)/12,0)+2))</f>
        <v>#VALUE!</v>
      </c>
      <c r="O269" t="e">
        <f>IF($B$9="זכר",INDEX('שיפור גברים'!$A$1:$GQ$121,ROUNDDOWN(E269/12,0)+1,ROUNDDOWN((E269+$B$7-$B$8)/12,0)+1),INDEX('שיפור נשים'!$A$1:$GQ$121,ROUNDDOWN(E269/12,0)+1,ROUNDDOWN((E269+$B$7-$B$8)/12,0)+1))</f>
        <v>#VALUE!</v>
      </c>
      <c r="P269">
        <f t="shared" si="41"/>
        <v>0.91666666666666663</v>
      </c>
      <c r="Q269" t="e">
        <f t="shared" si="42"/>
        <v>#VALUE!</v>
      </c>
    </row>
    <row r="270" spans="5:17" x14ac:dyDescent="0.2">
      <c r="E270">
        <f t="shared" si="43"/>
        <v>268</v>
      </c>
      <c r="F270">
        <f t="shared" si="40"/>
        <v>2.2520627544388123</v>
      </c>
      <c r="G270" t="e">
        <f t="shared" si="44"/>
        <v>#VALUE!</v>
      </c>
      <c r="H270" t="e">
        <f t="shared" si="45"/>
        <v>#VALUE!</v>
      </c>
      <c r="I270" t="e">
        <f t="shared" si="46"/>
        <v>#VALUE!</v>
      </c>
      <c r="J270" t="e">
        <f t="shared" si="47"/>
        <v>#VALUE!</v>
      </c>
      <c r="K270" t="e">
        <f t="shared" si="48"/>
        <v>#VALUE!</v>
      </c>
      <c r="L270" t="e">
        <f t="shared" si="49"/>
        <v>#VALUE!</v>
      </c>
      <c r="M270">
        <f>IF($B$9="זכר",INDEX(תמותה!$A$1:$E$121,ROUNDDOWN(E270/12,0)+1,2),INDEX(תמותה!$A$1:$E$121,ROUNDDOWN(E270/12,0)+1,3))</f>
        <v>6.3E-5</v>
      </c>
      <c r="N270" t="e">
        <f>IF($B$9="זכר",INDEX('שיפור גברים'!$A$1:$GQ$121,ROUNDDOWN(E270/12,0)+1,ROUNDDOWN((E270+$B$7-$B$8)/12,0)+2),INDEX('שיפור נשים'!$A$1:$GQ$121,ROUNDDOWN(E270/12,0)+1,ROUNDDOWN((E270+$B$7-$B$8)/12,0)+2))</f>
        <v>#VALUE!</v>
      </c>
      <c r="O270" t="e">
        <f>IF($B$9="זכר",INDEX('שיפור גברים'!$A$1:$GQ$121,ROUNDDOWN(E270/12,0)+1,ROUNDDOWN((E270+$B$7-$B$8)/12,0)+1),INDEX('שיפור נשים'!$A$1:$GQ$121,ROUNDDOWN(E270/12,0)+1,ROUNDDOWN((E270+$B$7-$B$8)/12,0)+1))</f>
        <v>#VALUE!</v>
      </c>
      <c r="P270">
        <f t="shared" si="41"/>
        <v>1</v>
      </c>
      <c r="Q270" t="e">
        <f t="shared" si="42"/>
        <v>#VALUE!</v>
      </c>
    </row>
    <row r="271" spans="5:17" x14ac:dyDescent="0.2">
      <c r="E271">
        <f t="shared" si="43"/>
        <v>269</v>
      </c>
      <c r="F271">
        <f t="shared" si="40"/>
        <v>2.2588697848417305</v>
      </c>
      <c r="G271" t="e">
        <f t="shared" si="44"/>
        <v>#VALUE!</v>
      </c>
      <c r="H271" t="e">
        <f t="shared" si="45"/>
        <v>#VALUE!</v>
      </c>
      <c r="I271" t="e">
        <f t="shared" si="46"/>
        <v>#VALUE!</v>
      </c>
      <c r="J271" t="e">
        <f t="shared" si="47"/>
        <v>#VALUE!</v>
      </c>
      <c r="K271" t="e">
        <f t="shared" si="48"/>
        <v>#VALUE!</v>
      </c>
      <c r="L271" t="e">
        <f t="shared" si="49"/>
        <v>#VALUE!</v>
      </c>
      <c r="M271">
        <f>IF($B$9="זכר",INDEX(תמותה!$A$1:$E$121,ROUNDDOWN(E271/12,0)+1,2),INDEX(תמותה!$A$1:$E$121,ROUNDDOWN(E271/12,0)+1,3))</f>
        <v>6.3E-5</v>
      </c>
      <c r="N271" t="e">
        <f>IF($B$9="זכר",INDEX('שיפור גברים'!$A$1:$GQ$121,ROUNDDOWN(E271/12,0)+1,ROUNDDOWN((E271+$B$7-$B$8)/12,0)+2),INDEX('שיפור נשים'!$A$1:$GQ$121,ROUNDDOWN(E271/12,0)+1,ROUNDDOWN((E271+$B$7-$B$8)/12,0)+2))</f>
        <v>#VALUE!</v>
      </c>
      <c r="O271" t="e">
        <f>IF($B$9="זכר",INDEX('שיפור גברים'!$A$1:$GQ$121,ROUNDDOWN(E271/12,0)+1,ROUNDDOWN((E271+$B$7-$B$8)/12,0)+1),INDEX('שיפור נשים'!$A$1:$GQ$121,ROUNDDOWN(E271/12,0)+1,ROUNDDOWN((E271+$B$7-$B$8)/12,0)+1))</f>
        <v>#VALUE!</v>
      </c>
      <c r="P271">
        <f t="shared" si="41"/>
        <v>8.3333333333333329E-2</v>
      </c>
      <c r="Q271" t="e">
        <f t="shared" si="42"/>
        <v>#VALUE!</v>
      </c>
    </row>
    <row r="272" spans="5:17" x14ac:dyDescent="0.2">
      <c r="E272">
        <f t="shared" si="43"/>
        <v>270</v>
      </c>
      <c r="F272">
        <f t="shared" si="40"/>
        <v>2.2656973900100792</v>
      </c>
      <c r="G272" t="e">
        <f t="shared" si="44"/>
        <v>#VALUE!</v>
      </c>
      <c r="H272" t="e">
        <f t="shared" si="45"/>
        <v>#VALUE!</v>
      </c>
      <c r="I272" t="e">
        <f t="shared" si="46"/>
        <v>#VALUE!</v>
      </c>
      <c r="J272" t="e">
        <f t="shared" si="47"/>
        <v>#VALUE!</v>
      </c>
      <c r="K272" t="e">
        <f t="shared" si="48"/>
        <v>#VALUE!</v>
      </c>
      <c r="L272" t="e">
        <f t="shared" si="49"/>
        <v>#VALUE!</v>
      </c>
      <c r="M272">
        <f>IF($B$9="זכר",INDEX(תמותה!$A$1:$E$121,ROUNDDOWN(E272/12,0)+1,2),INDEX(תמותה!$A$1:$E$121,ROUNDDOWN(E272/12,0)+1,3))</f>
        <v>6.3E-5</v>
      </c>
      <c r="N272" t="e">
        <f>IF($B$9="זכר",INDEX('שיפור גברים'!$A$1:$GQ$121,ROUNDDOWN(E272/12,0)+1,ROUNDDOWN((E272+$B$7-$B$8)/12,0)+2),INDEX('שיפור נשים'!$A$1:$GQ$121,ROUNDDOWN(E272/12,0)+1,ROUNDDOWN((E272+$B$7-$B$8)/12,0)+2))</f>
        <v>#VALUE!</v>
      </c>
      <c r="O272" t="e">
        <f>IF($B$9="זכר",INDEX('שיפור גברים'!$A$1:$GQ$121,ROUNDDOWN(E272/12,0)+1,ROUNDDOWN((E272+$B$7-$B$8)/12,0)+1),INDEX('שיפור נשים'!$A$1:$GQ$121,ROUNDDOWN(E272/12,0)+1,ROUNDDOWN((E272+$B$7-$B$8)/12,0)+1))</f>
        <v>#VALUE!</v>
      </c>
      <c r="P272">
        <f t="shared" si="41"/>
        <v>0.16666666666666666</v>
      </c>
      <c r="Q272" t="e">
        <f t="shared" si="42"/>
        <v>#VALUE!</v>
      </c>
    </row>
    <row r="273" spans="5:17" x14ac:dyDescent="0.2">
      <c r="E273">
        <f t="shared" si="43"/>
        <v>271</v>
      </c>
      <c r="F273">
        <f t="shared" si="40"/>
        <v>2.2725456321326458</v>
      </c>
      <c r="G273" t="e">
        <f t="shared" si="44"/>
        <v>#VALUE!</v>
      </c>
      <c r="H273" t="e">
        <f t="shared" si="45"/>
        <v>#VALUE!</v>
      </c>
      <c r="I273" t="e">
        <f t="shared" si="46"/>
        <v>#VALUE!</v>
      </c>
      <c r="J273" t="e">
        <f t="shared" si="47"/>
        <v>#VALUE!</v>
      </c>
      <c r="K273" t="e">
        <f t="shared" si="48"/>
        <v>#VALUE!</v>
      </c>
      <c r="L273" t="e">
        <f t="shared" si="49"/>
        <v>#VALUE!</v>
      </c>
      <c r="M273">
        <f>IF($B$9="זכר",INDEX(תמותה!$A$1:$E$121,ROUNDDOWN(E273/12,0)+1,2),INDEX(תמותה!$A$1:$E$121,ROUNDDOWN(E273/12,0)+1,3))</f>
        <v>6.3E-5</v>
      </c>
      <c r="N273" t="e">
        <f>IF($B$9="זכר",INDEX('שיפור גברים'!$A$1:$GQ$121,ROUNDDOWN(E273/12,0)+1,ROUNDDOWN((E273+$B$7-$B$8)/12,0)+2),INDEX('שיפור נשים'!$A$1:$GQ$121,ROUNDDOWN(E273/12,0)+1,ROUNDDOWN((E273+$B$7-$B$8)/12,0)+2))</f>
        <v>#VALUE!</v>
      </c>
      <c r="O273" t="e">
        <f>IF($B$9="זכר",INDEX('שיפור גברים'!$A$1:$GQ$121,ROUNDDOWN(E273/12,0)+1,ROUNDDOWN((E273+$B$7-$B$8)/12,0)+1),INDEX('שיפור נשים'!$A$1:$GQ$121,ROUNDDOWN(E273/12,0)+1,ROUNDDOWN((E273+$B$7-$B$8)/12,0)+1))</f>
        <v>#VALUE!</v>
      </c>
      <c r="P273">
        <f t="shared" si="41"/>
        <v>0.25</v>
      </c>
      <c r="Q273" t="e">
        <f t="shared" si="42"/>
        <v>#VALUE!</v>
      </c>
    </row>
    <row r="274" spans="5:17" x14ac:dyDescent="0.2">
      <c r="E274">
        <f t="shared" si="43"/>
        <v>272</v>
      </c>
      <c r="F274">
        <f t="shared" si="40"/>
        <v>2.2794145735861893</v>
      </c>
      <c r="G274" t="e">
        <f t="shared" si="44"/>
        <v>#VALUE!</v>
      </c>
      <c r="H274" t="e">
        <f t="shared" si="45"/>
        <v>#VALUE!</v>
      </c>
      <c r="I274" t="e">
        <f t="shared" si="46"/>
        <v>#VALUE!</v>
      </c>
      <c r="J274" t="e">
        <f t="shared" si="47"/>
        <v>#VALUE!</v>
      </c>
      <c r="K274" t="e">
        <f t="shared" si="48"/>
        <v>#VALUE!</v>
      </c>
      <c r="L274" t="e">
        <f t="shared" si="49"/>
        <v>#VALUE!</v>
      </c>
      <c r="M274">
        <f>IF($B$9="זכר",INDEX(תמותה!$A$1:$E$121,ROUNDDOWN(E274/12,0)+1,2),INDEX(תמותה!$A$1:$E$121,ROUNDDOWN(E274/12,0)+1,3))</f>
        <v>6.3E-5</v>
      </c>
      <c r="N274" t="e">
        <f>IF($B$9="זכר",INDEX('שיפור גברים'!$A$1:$GQ$121,ROUNDDOWN(E274/12,0)+1,ROUNDDOWN((E274+$B$7-$B$8)/12,0)+2),INDEX('שיפור נשים'!$A$1:$GQ$121,ROUNDDOWN(E274/12,0)+1,ROUNDDOWN((E274+$B$7-$B$8)/12,0)+2))</f>
        <v>#VALUE!</v>
      </c>
      <c r="O274" t="e">
        <f>IF($B$9="זכר",INDEX('שיפור גברים'!$A$1:$GQ$121,ROUNDDOWN(E274/12,0)+1,ROUNDDOWN((E274+$B$7-$B$8)/12,0)+1),INDEX('שיפור נשים'!$A$1:$GQ$121,ROUNDDOWN(E274/12,0)+1,ROUNDDOWN((E274+$B$7-$B$8)/12,0)+1))</f>
        <v>#VALUE!</v>
      </c>
      <c r="P274">
        <f t="shared" si="41"/>
        <v>0.33333333333333331</v>
      </c>
      <c r="Q274" t="e">
        <f t="shared" si="42"/>
        <v>#VALUE!</v>
      </c>
    </row>
    <row r="275" spans="5:17" x14ac:dyDescent="0.2">
      <c r="E275">
        <f t="shared" si="43"/>
        <v>273</v>
      </c>
      <c r="F275">
        <f t="shared" si="40"/>
        <v>2.2863042769360069</v>
      </c>
      <c r="G275" t="e">
        <f t="shared" si="44"/>
        <v>#VALUE!</v>
      </c>
      <c r="H275" t="e">
        <f t="shared" si="45"/>
        <v>#VALUE!</v>
      </c>
      <c r="I275" t="e">
        <f t="shared" si="46"/>
        <v>#VALUE!</v>
      </c>
      <c r="J275" t="e">
        <f t="shared" si="47"/>
        <v>#VALUE!</v>
      </c>
      <c r="K275" t="e">
        <f t="shared" si="48"/>
        <v>#VALUE!</v>
      </c>
      <c r="L275" t="e">
        <f t="shared" si="49"/>
        <v>#VALUE!</v>
      </c>
      <c r="M275">
        <f>IF($B$9="זכר",INDEX(תמותה!$A$1:$E$121,ROUNDDOWN(E275/12,0)+1,2),INDEX(תמותה!$A$1:$E$121,ROUNDDOWN(E275/12,0)+1,3))</f>
        <v>6.3E-5</v>
      </c>
      <c r="N275" t="e">
        <f>IF($B$9="זכר",INDEX('שיפור גברים'!$A$1:$GQ$121,ROUNDDOWN(E275/12,0)+1,ROUNDDOWN((E275+$B$7-$B$8)/12,0)+2),INDEX('שיפור נשים'!$A$1:$GQ$121,ROUNDDOWN(E275/12,0)+1,ROUNDDOWN((E275+$B$7-$B$8)/12,0)+2))</f>
        <v>#VALUE!</v>
      </c>
      <c r="O275" t="e">
        <f>IF($B$9="זכר",INDEX('שיפור גברים'!$A$1:$GQ$121,ROUNDDOWN(E275/12,0)+1,ROUNDDOWN((E275+$B$7-$B$8)/12,0)+1),INDEX('שיפור נשים'!$A$1:$GQ$121,ROUNDDOWN(E275/12,0)+1,ROUNDDOWN((E275+$B$7-$B$8)/12,0)+1))</f>
        <v>#VALUE!</v>
      </c>
      <c r="P275">
        <f t="shared" si="41"/>
        <v>0.41666666666666669</v>
      </c>
      <c r="Q275" t="e">
        <f t="shared" si="42"/>
        <v>#VALUE!</v>
      </c>
    </row>
    <row r="276" spans="5:17" x14ac:dyDescent="0.2">
      <c r="E276">
        <f t="shared" si="43"/>
        <v>274</v>
      </c>
      <c r="F276">
        <f t="shared" si="40"/>
        <v>2.2932148049365044</v>
      </c>
      <c r="G276" t="e">
        <f t="shared" si="44"/>
        <v>#VALUE!</v>
      </c>
      <c r="H276" t="e">
        <f t="shared" si="45"/>
        <v>#VALUE!</v>
      </c>
      <c r="I276" t="e">
        <f t="shared" si="46"/>
        <v>#VALUE!</v>
      </c>
      <c r="J276" t="e">
        <f t="shared" si="47"/>
        <v>#VALUE!</v>
      </c>
      <c r="K276" t="e">
        <f t="shared" si="48"/>
        <v>#VALUE!</v>
      </c>
      <c r="L276" t="e">
        <f t="shared" si="49"/>
        <v>#VALUE!</v>
      </c>
      <c r="M276">
        <f>IF($B$9="זכר",INDEX(תמותה!$A$1:$E$121,ROUNDDOWN(E276/12,0)+1,2),INDEX(תמותה!$A$1:$E$121,ROUNDDOWN(E276/12,0)+1,3))</f>
        <v>6.3E-5</v>
      </c>
      <c r="N276" t="e">
        <f>IF($B$9="זכר",INDEX('שיפור גברים'!$A$1:$GQ$121,ROUNDDOWN(E276/12,0)+1,ROUNDDOWN((E276+$B$7-$B$8)/12,0)+2),INDEX('שיפור נשים'!$A$1:$GQ$121,ROUNDDOWN(E276/12,0)+1,ROUNDDOWN((E276+$B$7-$B$8)/12,0)+2))</f>
        <v>#VALUE!</v>
      </c>
      <c r="O276" t="e">
        <f>IF($B$9="זכר",INDEX('שיפור גברים'!$A$1:$GQ$121,ROUNDDOWN(E276/12,0)+1,ROUNDDOWN((E276+$B$7-$B$8)/12,0)+1),INDEX('שיפור נשים'!$A$1:$GQ$121,ROUNDDOWN(E276/12,0)+1,ROUNDDOWN((E276+$B$7-$B$8)/12,0)+1))</f>
        <v>#VALUE!</v>
      </c>
      <c r="P276">
        <f t="shared" si="41"/>
        <v>0.5</v>
      </c>
      <c r="Q276" t="e">
        <f t="shared" si="42"/>
        <v>#VALUE!</v>
      </c>
    </row>
    <row r="277" spans="5:17" x14ac:dyDescent="0.2">
      <c r="E277">
        <f t="shared" si="43"/>
        <v>275</v>
      </c>
      <c r="F277">
        <f t="shared" si="40"/>
        <v>2.300146220531766</v>
      </c>
      <c r="G277" t="e">
        <f t="shared" si="44"/>
        <v>#VALUE!</v>
      </c>
      <c r="H277" t="e">
        <f t="shared" si="45"/>
        <v>#VALUE!</v>
      </c>
      <c r="I277" t="e">
        <f t="shared" si="46"/>
        <v>#VALUE!</v>
      </c>
      <c r="J277" t="e">
        <f t="shared" si="47"/>
        <v>#VALUE!</v>
      </c>
      <c r="K277" t="e">
        <f t="shared" si="48"/>
        <v>#VALUE!</v>
      </c>
      <c r="L277" t="e">
        <f t="shared" si="49"/>
        <v>#VALUE!</v>
      </c>
      <c r="M277">
        <f>IF($B$9="זכר",INDEX(תמותה!$A$1:$E$121,ROUNDDOWN(E277/12,0)+1,2),INDEX(תמותה!$A$1:$E$121,ROUNDDOWN(E277/12,0)+1,3))</f>
        <v>6.3E-5</v>
      </c>
      <c r="N277" t="e">
        <f>IF($B$9="זכר",INDEX('שיפור גברים'!$A$1:$GQ$121,ROUNDDOWN(E277/12,0)+1,ROUNDDOWN((E277+$B$7-$B$8)/12,0)+2),INDEX('שיפור נשים'!$A$1:$GQ$121,ROUNDDOWN(E277/12,0)+1,ROUNDDOWN((E277+$B$7-$B$8)/12,0)+2))</f>
        <v>#VALUE!</v>
      </c>
      <c r="O277" t="e">
        <f>IF($B$9="זכר",INDEX('שיפור גברים'!$A$1:$GQ$121,ROUNDDOWN(E277/12,0)+1,ROUNDDOWN((E277+$B$7-$B$8)/12,0)+1),INDEX('שיפור נשים'!$A$1:$GQ$121,ROUNDDOWN(E277/12,0)+1,ROUNDDOWN((E277+$B$7-$B$8)/12,0)+1))</f>
        <v>#VALUE!</v>
      </c>
      <c r="P277">
        <f t="shared" si="41"/>
        <v>0.58333333333333337</v>
      </c>
      <c r="Q277" t="e">
        <f t="shared" si="42"/>
        <v>#VALUE!</v>
      </c>
    </row>
    <row r="278" spans="5:17" x14ac:dyDescent="0.2">
      <c r="E278">
        <f t="shared" si="43"/>
        <v>276</v>
      </c>
      <c r="F278">
        <f t="shared" si="40"/>
        <v>2.3070985868561307</v>
      </c>
      <c r="G278" t="e">
        <f t="shared" si="44"/>
        <v>#VALUE!</v>
      </c>
      <c r="H278" t="e">
        <f t="shared" si="45"/>
        <v>#VALUE!</v>
      </c>
      <c r="I278" t="e">
        <f t="shared" si="46"/>
        <v>#VALUE!</v>
      </c>
      <c r="J278" t="e">
        <f t="shared" si="47"/>
        <v>#VALUE!</v>
      </c>
      <c r="K278" t="e">
        <f t="shared" si="48"/>
        <v>#VALUE!</v>
      </c>
      <c r="L278" t="e">
        <f t="shared" si="49"/>
        <v>#VALUE!</v>
      </c>
      <c r="M278">
        <f>IF($B$9="זכר",INDEX(תמותה!$A$1:$E$121,ROUNDDOWN(E278/12,0)+1,2),INDEX(תמותה!$A$1:$E$121,ROUNDDOWN(E278/12,0)+1,3))</f>
        <v>6.7100000000000005E-5</v>
      </c>
      <c r="N278" t="e">
        <f>IF($B$9="זכר",INDEX('שיפור גברים'!$A$1:$GQ$121,ROUNDDOWN(E278/12,0)+1,ROUNDDOWN((E278+$B$7-$B$8)/12,0)+2),INDEX('שיפור נשים'!$A$1:$GQ$121,ROUNDDOWN(E278/12,0)+1,ROUNDDOWN((E278+$B$7-$B$8)/12,0)+2))</f>
        <v>#VALUE!</v>
      </c>
      <c r="O278" t="e">
        <f>IF($B$9="זכר",INDEX('שיפור גברים'!$A$1:$GQ$121,ROUNDDOWN(E278/12,0)+1,ROUNDDOWN((E278+$B$7-$B$8)/12,0)+1),INDEX('שיפור נשים'!$A$1:$GQ$121,ROUNDDOWN(E278/12,0)+1,ROUNDDOWN((E278+$B$7-$B$8)/12,0)+1))</f>
        <v>#VALUE!</v>
      </c>
      <c r="P278">
        <f t="shared" si="41"/>
        <v>0.66666666666666663</v>
      </c>
      <c r="Q278" t="e">
        <f t="shared" si="42"/>
        <v>#VALUE!</v>
      </c>
    </row>
    <row r="279" spans="5:17" x14ac:dyDescent="0.2">
      <c r="E279">
        <f t="shared" si="43"/>
        <v>277</v>
      </c>
      <c r="F279">
        <f t="shared" si="40"/>
        <v>2.3140719672347672</v>
      </c>
      <c r="G279" t="e">
        <f t="shared" si="44"/>
        <v>#VALUE!</v>
      </c>
      <c r="H279" t="e">
        <f t="shared" si="45"/>
        <v>#VALUE!</v>
      </c>
      <c r="I279" t="e">
        <f t="shared" si="46"/>
        <v>#VALUE!</v>
      </c>
      <c r="J279" t="e">
        <f t="shared" si="47"/>
        <v>#VALUE!</v>
      </c>
      <c r="K279" t="e">
        <f t="shared" si="48"/>
        <v>#VALUE!</v>
      </c>
      <c r="L279" t="e">
        <f t="shared" si="49"/>
        <v>#VALUE!</v>
      </c>
      <c r="M279">
        <f>IF($B$9="זכר",INDEX(תמותה!$A$1:$E$121,ROUNDDOWN(E279/12,0)+1,2),INDEX(תמותה!$A$1:$E$121,ROUNDDOWN(E279/12,0)+1,3))</f>
        <v>6.7100000000000005E-5</v>
      </c>
      <c r="N279" t="e">
        <f>IF($B$9="זכר",INDEX('שיפור גברים'!$A$1:$GQ$121,ROUNDDOWN(E279/12,0)+1,ROUNDDOWN((E279+$B$7-$B$8)/12,0)+2),INDEX('שיפור נשים'!$A$1:$GQ$121,ROUNDDOWN(E279/12,0)+1,ROUNDDOWN((E279+$B$7-$B$8)/12,0)+2))</f>
        <v>#VALUE!</v>
      </c>
      <c r="O279" t="e">
        <f>IF($B$9="זכר",INDEX('שיפור גברים'!$A$1:$GQ$121,ROUNDDOWN(E279/12,0)+1,ROUNDDOWN((E279+$B$7-$B$8)/12,0)+1),INDEX('שיפור נשים'!$A$1:$GQ$121,ROUNDDOWN(E279/12,0)+1,ROUNDDOWN((E279+$B$7-$B$8)/12,0)+1))</f>
        <v>#VALUE!</v>
      </c>
      <c r="P279">
        <f t="shared" si="41"/>
        <v>0.75</v>
      </c>
      <c r="Q279" t="e">
        <f t="shared" si="42"/>
        <v>#VALUE!</v>
      </c>
    </row>
    <row r="280" spans="5:17" x14ac:dyDescent="0.2">
      <c r="E280">
        <f t="shared" si="43"/>
        <v>278</v>
      </c>
      <c r="F280">
        <f t="shared" si="40"/>
        <v>2.3210664251842452</v>
      </c>
      <c r="G280" t="e">
        <f t="shared" si="44"/>
        <v>#VALUE!</v>
      </c>
      <c r="H280" t="e">
        <f t="shared" si="45"/>
        <v>#VALUE!</v>
      </c>
      <c r="I280" t="e">
        <f t="shared" si="46"/>
        <v>#VALUE!</v>
      </c>
      <c r="J280" t="e">
        <f t="shared" si="47"/>
        <v>#VALUE!</v>
      </c>
      <c r="K280" t="e">
        <f t="shared" si="48"/>
        <v>#VALUE!</v>
      </c>
      <c r="L280" t="e">
        <f t="shared" si="49"/>
        <v>#VALUE!</v>
      </c>
      <c r="M280">
        <f>IF($B$9="זכר",INDEX(תמותה!$A$1:$E$121,ROUNDDOWN(E280/12,0)+1,2),INDEX(תמותה!$A$1:$E$121,ROUNDDOWN(E280/12,0)+1,3))</f>
        <v>6.7100000000000005E-5</v>
      </c>
      <c r="N280" t="e">
        <f>IF($B$9="זכר",INDEX('שיפור גברים'!$A$1:$GQ$121,ROUNDDOWN(E280/12,0)+1,ROUNDDOWN((E280+$B$7-$B$8)/12,0)+2),INDEX('שיפור נשים'!$A$1:$GQ$121,ROUNDDOWN(E280/12,0)+1,ROUNDDOWN((E280+$B$7-$B$8)/12,0)+2))</f>
        <v>#VALUE!</v>
      </c>
      <c r="O280" t="e">
        <f>IF($B$9="זכר",INDEX('שיפור גברים'!$A$1:$GQ$121,ROUNDDOWN(E280/12,0)+1,ROUNDDOWN((E280+$B$7-$B$8)/12,0)+1),INDEX('שיפור נשים'!$A$1:$GQ$121,ROUNDDOWN(E280/12,0)+1,ROUNDDOWN((E280+$B$7-$B$8)/12,0)+1))</f>
        <v>#VALUE!</v>
      </c>
      <c r="P280">
        <f t="shared" si="41"/>
        <v>0.83333333333333337</v>
      </c>
      <c r="Q280" t="e">
        <f t="shared" si="42"/>
        <v>#VALUE!</v>
      </c>
    </row>
    <row r="281" spans="5:17" x14ac:dyDescent="0.2">
      <c r="E281">
        <f t="shared" si="43"/>
        <v>279</v>
      </c>
      <c r="F281">
        <f t="shared" si="40"/>
        <v>2.3280820244131215</v>
      </c>
      <c r="G281" t="e">
        <f t="shared" si="44"/>
        <v>#VALUE!</v>
      </c>
      <c r="H281" t="e">
        <f t="shared" si="45"/>
        <v>#VALUE!</v>
      </c>
      <c r="I281" t="e">
        <f t="shared" si="46"/>
        <v>#VALUE!</v>
      </c>
      <c r="J281" t="e">
        <f t="shared" si="47"/>
        <v>#VALUE!</v>
      </c>
      <c r="K281" t="e">
        <f t="shared" si="48"/>
        <v>#VALUE!</v>
      </c>
      <c r="L281" t="e">
        <f t="shared" si="49"/>
        <v>#VALUE!</v>
      </c>
      <c r="M281">
        <f>IF($B$9="זכר",INDEX(תמותה!$A$1:$E$121,ROUNDDOWN(E281/12,0)+1,2),INDEX(תמותה!$A$1:$E$121,ROUNDDOWN(E281/12,0)+1,3))</f>
        <v>6.7100000000000005E-5</v>
      </c>
      <c r="N281" t="e">
        <f>IF($B$9="זכר",INDEX('שיפור גברים'!$A$1:$GQ$121,ROUNDDOWN(E281/12,0)+1,ROUNDDOWN((E281+$B$7-$B$8)/12,0)+2),INDEX('שיפור נשים'!$A$1:$GQ$121,ROUNDDOWN(E281/12,0)+1,ROUNDDOWN((E281+$B$7-$B$8)/12,0)+2))</f>
        <v>#VALUE!</v>
      </c>
      <c r="O281" t="e">
        <f>IF($B$9="זכר",INDEX('שיפור גברים'!$A$1:$GQ$121,ROUNDDOWN(E281/12,0)+1,ROUNDDOWN((E281+$B$7-$B$8)/12,0)+1),INDEX('שיפור נשים'!$A$1:$GQ$121,ROUNDDOWN(E281/12,0)+1,ROUNDDOWN((E281+$B$7-$B$8)/12,0)+1))</f>
        <v>#VALUE!</v>
      </c>
      <c r="P281">
        <f t="shared" si="41"/>
        <v>0.91666666666666663</v>
      </c>
      <c r="Q281" t="e">
        <f t="shared" si="42"/>
        <v>#VALUE!</v>
      </c>
    </row>
    <row r="282" spans="5:17" x14ac:dyDescent="0.2">
      <c r="E282">
        <f t="shared" si="43"/>
        <v>280</v>
      </c>
      <c r="F282">
        <f t="shared" si="40"/>
        <v>2.335118828822516</v>
      </c>
      <c r="G282" t="e">
        <f t="shared" si="44"/>
        <v>#VALUE!</v>
      </c>
      <c r="H282" t="e">
        <f t="shared" si="45"/>
        <v>#VALUE!</v>
      </c>
      <c r="I282" t="e">
        <f t="shared" si="46"/>
        <v>#VALUE!</v>
      </c>
      <c r="J282" t="e">
        <f t="shared" si="47"/>
        <v>#VALUE!</v>
      </c>
      <c r="K282" t="e">
        <f t="shared" si="48"/>
        <v>#VALUE!</v>
      </c>
      <c r="L282" t="e">
        <f t="shared" si="49"/>
        <v>#VALUE!</v>
      </c>
      <c r="M282">
        <f>IF($B$9="זכר",INDEX(תמותה!$A$1:$E$121,ROUNDDOWN(E282/12,0)+1,2),INDEX(תמותה!$A$1:$E$121,ROUNDDOWN(E282/12,0)+1,3))</f>
        <v>6.7100000000000005E-5</v>
      </c>
      <c r="N282" t="e">
        <f>IF($B$9="זכר",INDEX('שיפור גברים'!$A$1:$GQ$121,ROUNDDOWN(E282/12,0)+1,ROUNDDOWN((E282+$B$7-$B$8)/12,0)+2),INDEX('שיפור נשים'!$A$1:$GQ$121,ROUNDDOWN(E282/12,0)+1,ROUNDDOWN((E282+$B$7-$B$8)/12,0)+2))</f>
        <v>#VALUE!</v>
      </c>
      <c r="O282" t="e">
        <f>IF($B$9="זכר",INDEX('שיפור גברים'!$A$1:$GQ$121,ROUNDDOWN(E282/12,0)+1,ROUNDDOWN((E282+$B$7-$B$8)/12,0)+1),INDEX('שיפור נשים'!$A$1:$GQ$121,ROUNDDOWN(E282/12,0)+1,ROUNDDOWN((E282+$B$7-$B$8)/12,0)+1))</f>
        <v>#VALUE!</v>
      </c>
      <c r="P282">
        <f t="shared" si="41"/>
        <v>1</v>
      </c>
      <c r="Q282" t="e">
        <f t="shared" si="42"/>
        <v>#VALUE!</v>
      </c>
    </row>
    <row r="283" spans="5:17" x14ac:dyDescent="0.2">
      <c r="E283">
        <f t="shared" si="43"/>
        <v>281</v>
      </c>
      <c r="F283">
        <f t="shared" si="40"/>
        <v>2.3421769025066941</v>
      </c>
      <c r="G283" t="e">
        <f t="shared" si="44"/>
        <v>#VALUE!</v>
      </c>
      <c r="H283" t="e">
        <f t="shared" si="45"/>
        <v>#VALUE!</v>
      </c>
      <c r="I283" t="e">
        <f t="shared" si="46"/>
        <v>#VALUE!</v>
      </c>
      <c r="J283" t="e">
        <f t="shared" si="47"/>
        <v>#VALUE!</v>
      </c>
      <c r="K283" t="e">
        <f t="shared" si="48"/>
        <v>#VALUE!</v>
      </c>
      <c r="L283" t="e">
        <f t="shared" si="49"/>
        <v>#VALUE!</v>
      </c>
      <c r="M283">
        <f>IF($B$9="זכר",INDEX(תמותה!$A$1:$E$121,ROUNDDOWN(E283/12,0)+1,2),INDEX(תמותה!$A$1:$E$121,ROUNDDOWN(E283/12,0)+1,3))</f>
        <v>6.7100000000000005E-5</v>
      </c>
      <c r="N283" t="e">
        <f>IF($B$9="זכר",INDEX('שיפור גברים'!$A$1:$GQ$121,ROUNDDOWN(E283/12,0)+1,ROUNDDOWN((E283+$B$7-$B$8)/12,0)+2),INDEX('שיפור נשים'!$A$1:$GQ$121,ROUNDDOWN(E283/12,0)+1,ROUNDDOWN((E283+$B$7-$B$8)/12,0)+2))</f>
        <v>#VALUE!</v>
      </c>
      <c r="O283" t="e">
        <f>IF($B$9="זכר",INDEX('שיפור גברים'!$A$1:$GQ$121,ROUNDDOWN(E283/12,0)+1,ROUNDDOWN((E283+$B$7-$B$8)/12,0)+1),INDEX('שיפור נשים'!$A$1:$GQ$121,ROUNDDOWN(E283/12,0)+1,ROUNDDOWN((E283+$B$7-$B$8)/12,0)+1))</f>
        <v>#VALUE!</v>
      </c>
      <c r="P283">
        <f t="shared" si="41"/>
        <v>8.3333333333333329E-2</v>
      </c>
      <c r="Q283" t="e">
        <f t="shared" si="42"/>
        <v>#VALUE!</v>
      </c>
    </row>
    <row r="284" spans="5:17" x14ac:dyDescent="0.2">
      <c r="E284">
        <f t="shared" si="43"/>
        <v>282</v>
      </c>
      <c r="F284">
        <f t="shared" si="40"/>
        <v>2.3492563097536507</v>
      </c>
      <c r="G284" t="e">
        <f t="shared" si="44"/>
        <v>#VALUE!</v>
      </c>
      <c r="H284" t="e">
        <f t="shared" si="45"/>
        <v>#VALUE!</v>
      </c>
      <c r="I284" t="e">
        <f t="shared" si="46"/>
        <v>#VALUE!</v>
      </c>
      <c r="J284" t="e">
        <f t="shared" si="47"/>
        <v>#VALUE!</v>
      </c>
      <c r="K284" t="e">
        <f t="shared" si="48"/>
        <v>#VALUE!</v>
      </c>
      <c r="L284" t="e">
        <f t="shared" si="49"/>
        <v>#VALUE!</v>
      </c>
      <c r="M284">
        <f>IF($B$9="זכר",INDEX(תמותה!$A$1:$E$121,ROUNDDOWN(E284/12,0)+1,2),INDEX(תמותה!$A$1:$E$121,ROUNDDOWN(E284/12,0)+1,3))</f>
        <v>6.7100000000000005E-5</v>
      </c>
      <c r="N284" t="e">
        <f>IF($B$9="זכר",INDEX('שיפור גברים'!$A$1:$GQ$121,ROUNDDOWN(E284/12,0)+1,ROUNDDOWN((E284+$B$7-$B$8)/12,0)+2),INDEX('שיפור נשים'!$A$1:$GQ$121,ROUNDDOWN(E284/12,0)+1,ROUNDDOWN((E284+$B$7-$B$8)/12,0)+2))</f>
        <v>#VALUE!</v>
      </c>
      <c r="O284" t="e">
        <f>IF($B$9="זכר",INDEX('שיפור גברים'!$A$1:$GQ$121,ROUNDDOWN(E284/12,0)+1,ROUNDDOWN((E284+$B$7-$B$8)/12,0)+1),INDEX('שיפור נשים'!$A$1:$GQ$121,ROUNDDOWN(E284/12,0)+1,ROUNDDOWN((E284+$B$7-$B$8)/12,0)+1))</f>
        <v>#VALUE!</v>
      </c>
      <c r="P284">
        <f t="shared" si="41"/>
        <v>0.16666666666666666</v>
      </c>
      <c r="Q284" t="e">
        <f t="shared" si="42"/>
        <v>#VALUE!</v>
      </c>
    </row>
    <row r="285" spans="5:17" x14ac:dyDescent="0.2">
      <c r="E285">
        <f t="shared" si="43"/>
        <v>283</v>
      </c>
      <c r="F285">
        <f t="shared" si="40"/>
        <v>2.3563571150456979</v>
      </c>
      <c r="G285" t="e">
        <f t="shared" si="44"/>
        <v>#VALUE!</v>
      </c>
      <c r="H285" t="e">
        <f t="shared" si="45"/>
        <v>#VALUE!</v>
      </c>
      <c r="I285" t="e">
        <f t="shared" si="46"/>
        <v>#VALUE!</v>
      </c>
      <c r="J285" t="e">
        <f t="shared" si="47"/>
        <v>#VALUE!</v>
      </c>
      <c r="K285" t="e">
        <f t="shared" si="48"/>
        <v>#VALUE!</v>
      </c>
      <c r="L285" t="e">
        <f t="shared" si="49"/>
        <v>#VALUE!</v>
      </c>
      <c r="M285">
        <f>IF($B$9="זכר",INDEX(תמותה!$A$1:$E$121,ROUNDDOWN(E285/12,0)+1,2),INDEX(תמותה!$A$1:$E$121,ROUNDDOWN(E285/12,0)+1,3))</f>
        <v>6.7100000000000005E-5</v>
      </c>
      <c r="N285" t="e">
        <f>IF($B$9="זכר",INDEX('שיפור גברים'!$A$1:$GQ$121,ROUNDDOWN(E285/12,0)+1,ROUNDDOWN((E285+$B$7-$B$8)/12,0)+2),INDEX('שיפור נשים'!$A$1:$GQ$121,ROUNDDOWN(E285/12,0)+1,ROUNDDOWN((E285+$B$7-$B$8)/12,0)+2))</f>
        <v>#VALUE!</v>
      </c>
      <c r="O285" t="e">
        <f>IF($B$9="זכר",INDEX('שיפור גברים'!$A$1:$GQ$121,ROUNDDOWN(E285/12,0)+1,ROUNDDOWN((E285+$B$7-$B$8)/12,0)+1),INDEX('שיפור נשים'!$A$1:$GQ$121,ROUNDDOWN(E285/12,0)+1,ROUNDDOWN((E285+$B$7-$B$8)/12,0)+1))</f>
        <v>#VALUE!</v>
      </c>
      <c r="P285">
        <f t="shared" si="41"/>
        <v>0.25</v>
      </c>
      <c r="Q285" t="e">
        <f t="shared" si="42"/>
        <v>#VALUE!</v>
      </c>
    </row>
    <row r="286" spans="5:17" x14ac:dyDescent="0.2">
      <c r="E286">
        <f t="shared" si="43"/>
        <v>284</v>
      </c>
      <c r="F286">
        <f t="shared" si="40"/>
        <v>2.3634793830600485</v>
      </c>
      <c r="G286" t="e">
        <f t="shared" si="44"/>
        <v>#VALUE!</v>
      </c>
      <c r="H286" t="e">
        <f t="shared" si="45"/>
        <v>#VALUE!</v>
      </c>
      <c r="I286" t="e">
        <f t="shared" si="46"/>
        <v>#VALUE!</v>
      </c>
      <c r="J286" t="e">
        <f t="shared" si="47"/>
        <v>#VALUE!</v>
      </c>
      <c r="K286" t="e">
        <f t="shared" si="48"/>
        <v>#VALUE!</v>
      </c>
      <c r="L286" t="e">
        <f t="shared" si="49"/>
        <v>#VALUE!</v>
      </c>
      <c r="M286">
        <f>IF($B$9="זכר",INDEX(תמותה!$A$1:$E$121,ROUNDDOWN(E286/12,0)+1,2),INDEX(תמותה!$A$1:$E$121,ROUNDDOWN(E286/12,0)+1,3))</f>
        <v>6.7100000000000005E-5</v>
      </c>
      <c r="N286" t="e">
        <f>IF($B$9="זכר",INDEX('שיפור גברים'!$A$1:$GQ$121,ROUNDDOWN(E286/12,0)+1,ROUNDDOWN((E286+$B$7-$B$8)/12,0)+2),INDEX('שיפור נשים'!$A$1:$GQ$121,ROUNDDOWN(E286/12,0)+1,ROUNDDOWN((E286+$B$7-$B$8)/12,0)+2))</f>
        <v>#VALUE!</v>
      </c>
      <c r="O286" t="e">
        <f>IF($B$9="זכר",INDEX('שיפור גברים'!$A$1:$GQ$121,ROUNDDOWN(E286/12,0)+1,ROUNDDOWN((E286+$B$7-$B$8)/12,0)+1),INDEX('שיפור נשים'!$A$1:$GQ$121,ROUNDDOWN(E286/12,0)+1,ROUNDDOWN((E286+$B$7-$B$8)/12,0)+1))</f>
        <v>#VALUE!</v>
      </c>
      <c r="P286">
        <f t="shared" si="41"/>
        <v>0.33333333333333331</v>
      </c>
      <c r="Q286" t="e">
        <f t="shared" si="42"/>
        <v>#VALUE!</v>
      </c>
    </row>
    <row r="287" spans="5:17" x14ac:dyDescent="0.2">
      <c r="E287">
        <f t="shared" si="43"/>
        <v>285</v>
      </c>
      <c r="F287">
        <f t="shared" si="40"/>
        <v>2.370623178669407</v>
      </c>
      <c r="G287" t="e">
        <f t="shared" si="44"/>
        <v>#VALUE!</v>
      </c>
      <c r="H287" t="e">
        <f t="shared" si="45"/>
        <v>#VALUE!</v>
      </c>
      <c r="I287" t="e">
        <f t="shared" si="46"/>
        <v>#VALUE!</v>
      </c>
      <c r="J287" t="e">
        <f t="shared" si="47"/>
        <v>#VALUE!</v>
      </c>
      <c r="K287" t="e">
        <f t="shared" si="48"/>
        <v>#VALUE!</v>
      </c>
      <c r="L287" t="e">
        <f t="shared" si="49"/>
        <v>#VALUE!</v>
      </c>
      <c r="M287">
        <f>IF($B$9="זכר",INDEX(תמותה!$A$1:$E$121,ROUNDDOWN(E287/12,0)+1,2),INDEX(תמותה!$A$1:$E$121,ROUNDDOWN(E287/12,0)+1,3))</f>
        <v>6.7100000000000005E-5</v>
      </c>
      <c r="N287" t="e">
        <f>IF($B$9="זכר",INDEX('שיפור גברים'!$A$1:$GQ$121,ROUNDDOWN(E287/12,0)+1,ROUNDDOWN((E287+$B$7-$B$8)/12,0)+2),INDEX('שיפור נשים'!$A$1:$GQ$121,ROUNDDOWN(E287/12,0)+1,ROUNDDOWN((E287+$B$7-$B$8)/12,0)+2))</f>
        <v>#VALUE!</v>
      </c>
      <c r="O287" t="e">
        <f>IF($B$9="זכר",INDEX('שיפור גברים'!$A$1:$GQ$121,ROUNDDOWN(E287/12,0)+1,ROUNDDOWN((E287+$B$7-$B$8)/12,0)+1),INDEX('שיפור נשים'!$A$1:$GQ$121,ROUNDDOWN(E287/12,0)+1,ROUNDDOWN((E287+$B$7-$B$8)/12,0)+1))</f>
        <v>#VALUE!</v>
      </c>
      <c r="P287">
        <f t="shared" si="41"/>
        <v>0.41666666666666669</v>
      </c>
      <c r="Q287" t="e">
        <f t="shared" si="42"/>
        <v>#VALUE!</v>
      </c>
    </row>
    <row r="288" spans="5:17" x14ac:dyDescent="0.2">
      <c r="E288">
        <f t="shared" si="43"/>
        <v>286</v>
      </c>
      <c r="F288">
        <f t="shared" si="40"/>
        <v>2.3777885669425625</v>
      </c>
      <c r="G288" t="e">
        <f t="shared" si="44"/>
        <v>#VALUE!</v>
      </c>
      <c r="H288" t="e">
        <f t="shared" si="45"/>
        <v>#VALUE!</v>
      </c>
      <c r="I288" t="e">
        <f t="shared" si="46"/>
        <v>#VALUE!</v>
      </c>
      <c r="J288" t="e">
        <f t="shared" si="47"/>
        <v>#VALUE!</v>
      </c>
      <c r="K288" t="e">
        <f t="shared" si="48"/>
        <v>#VALUE!</v>
      </c>
      <c r="L288" t="e">
        <f t="shared" si="49"/>
        <v>#VALUE!</v>
      </c>
      <c r="M288">
        <f>IF($B$9="זכר",INDEX(תמותה!$A$1:$E$121,ROUNDDOWN(E288/12,0)+1,2),INDEX(תמותה!$A$1:$E$121,ROUNDDOWN(E288/12,0)+1,3))</f>
        <v>6.7100000000000005E-5</v>
      </c>
      <c r="N288" t="e">
        <f>IF($B$9="זכר",INDEX('שיפור גברים'!$A$1:$GQ$121,ROUNDDOWN(E288/12,0)+1,ROUNDDOWN((E288+$B$7-$B$8)/12,0)+2),INDEX('שיפור נשים'!$A$1:$GQ$121,ROUNDDOWN(E288/12,0)+1,ROUNDDOWN((E288+$B$7-$B$8)/12,0)+2))</f>
        <v>#VALUE!</v>
      </c>
      <c r="O288" t="e">
        <f>IF($B$9="זכר",INDEX('שיפור גברים'!$A$1:$GQ$121,ROUNDDOWN(E288/12,0)+1,ROUNDDOWN((E288+$B$7-$B$8)/12,0)+1),INDEX('שיפור נשים'!$A$1:$GQ$121,ROUNDDOWN(E288/12,0)+1,ROUNDDOWN((E288+$B$7-$B$8)/12,0)+1))</f>
        <v>#VALUE!</v>
      </c>
      <c r="P288">
        <f t="shared" si="41"/>
        <v>0.5</v>
      </c>
      <c r="Q288" t="e">
        <f t="shared" si="42"/>
        <v>#VALUE!</v>
      </c>
    </row>
    <row r="289" spans="5:17" x14ac:dyDescent="0.2">
      <c r="E289">
        <f t="shared" si="43"/>
        <v>287</v>
      </c>
      <c r="F289">
        <f t="shared" si="40"/>
        <v>2.3849756131449777</v>
      </c>
      <c r="G289" t="e">
        <f t="shared" si="44"/>
        <v>#VALUE!</v>
      </c>
      <c r="H289" t="e">
        <f t="shared" si="45"/>
        <v>#VALUE!</v>
      </c>
      <c r="I289" t="e">
        <f t="shared" si="46"/>
        <v>#VALUE!</v>
      </c>
      <c r="J289" t="e">
        <f t="shared" si="47"/>
        <v>#VALUE!</v>
      </c>
      <c r="K289" t="e">
        <f t="shared" si="48"/>
        <v>#VALUE!</v>
      </c>
      <c r="L289" t="e">
        <f t="shared" si="49"/>
        <v>#VALUE!</v>
      </c>
      <c r="M289">
        <f>IF($B$9="זכר",INDEX(תמותה!$A$1:$E$121,ROUNDDOWN(E289/12,0)+1,2),INDEX(תמותה!$A$1:$E$121,ROUNDDOWN(E289/12,0)+1,3))</f>
        <v>6.7100000000000005E-5</v>
      </c>
      <c r="N289" t="e">
        <f>IF($B$9="זכר",INDEX('שיפור גברים'!$A$1:$GQ$121,ROUNDDOWN(E289/12,0)+1,ROUNDDOWN((E289+$B$7-$B$8)/12,0)+2),INDEX('שיפור נשים'!$A$1:$GQ$121,ROUNDDOWN(E289/12,0)+1,ROUNDDOWN((E289+$B$7-$B$8)/12,0)+2))</f>
        <v>#VALUE!</v>
      </c>
      <c r="O289" t="e">
        <f>IF($B$9="זכר",INDEX('שיפור גברים'!$A$1:$GQ$121,ROUNDDOWN(E289/12,0)+1,ROUNDDOWN((E289+$B$7-$B$8)/12,0)+1),INDEX('שיפור נשים'!$A$1:$GQ$121,ROUNDDOWN(E289/12,0)+1,ROUNDDOWN((E289+$B$7-$B$8)/12,0)+1))</f>
        <v>#VALUE!</v>
      </c>
      <c r="P289">
        <f t="shared" si="41"/>
        <v>0.58333333333333337</v>
      </c>
      <c r="Q289" t="e">
        <f t="shared" si="42"/>
        <v>#VALUE!</v>
      </c>
    </row>
    <row r="290" spans="5:17" x14ac:dyDescent="0.2">
      <c r="E290">
        <f t="shared" si="43"/>
        <v>288</v>
      </c>
      <c r="F290">
        <f t="shared" si="40"/>
        <v>2.3921843827393854</v>
      </c>
      <c r="G290" t="e">
        <f t="shared" si="44"/>
        <v>#VALUE!</v>
      </c>
      <c r="H290" t="e">
        <f t="shared" si="45"/>
        <v>#VALUE!</v>
      </c>
      <c r="I290" t="e">
        <f t="shared" si="46"/>
        <v>#VALUE!</v>
      </c>
      <c r="J290" t="e">
        <f t="shared" si="47"/>
        <v>#VALUE!</v>
      </c>
      <c r="K290" t="e">
        <f t="shared" si="48"/>
        <v>#VALUE!</v>
      </c>
      <c r="L290" t="e">
        <f t="shared" si="49"/>
        <v>#VALUE!</v>
      </c>
      <c r="M290">
        <f>IF($B$9="זכר",INDEX(תמותה!$A$1:$E$121,ROUNDDOWN(E290/12,0)+1,2),INDEX(תמותה!$A$1:$E$121,ROUNDDOWN(E290/12,0)+1,3))</f>
        <v>7.1500000000000003E-5</v>
      </c>
      <c r="N290" t="e">
        <f>IF($B$9="זכר",INDEX('שיפור גברים'!$A$1:$GQ$121,ROUNDDOWN(E290/12,0)+1,ROUNDDOWN((E290+$B$7-$B$8)/12,0)+2),INDEX('שיפור נשים'!$A$1:$GQ$121,ROUNDDOWN(E290/12,0)+1,ROUNDDOWN((E290+$B$7-$B$8)/12,0)+2))</f>
        <v>#VALUE!</v>
      </c>
      <c r="O290" t="e">
        <f>IF($B$9="זכר",INDEX('שיפור גברים'!$A$1:$GQ$121,ROUNDDOWN(E290/12,0)+1,ROUNDDOWN((E290+$B$7-$B$8)/12,0)+1),INDEX('שיפור נשים'!$A$1:$GQ$121,ROUNDDOWN(E290/12,0)+1,ROUNDDOWN((E290+$B$7-$B$8)/12,0)+1))</f>
        <v>#VALUE!</v>
      </c>
      <c r="P290">
        <f t="shared" si="41"/>
        <v>0.66666666666666663</v>
      </c>
      <c r="Q290" t="e">
        <f t="shared" si="42"/>
        <v>#VALUE!</v>
      </c>
    </row>
    <row r="291" spans="5:17" x14ac:dyDescent="0.2">
      <c r="E291">
        <f t="shared" si="43"/>
        <v>289</v>
      </c>
      <c r="F291">
        <f t="shared" si="40"/>
        <v>2.399414941386385</v>
      </c>
      <c r="G291" t="e">
        <f t="shared" si="44"/>
        <v>#VALUE!</v>
      </c>
      <c r="H291" t="e">
        <f t="shared" si="45"/>
        <v>#VALUE!</v>
      </c>
      <c r="I291" t="e">
        <f t="shared" si="46"/>
        <v>#VALUE!</v>
      </c>
      <c r="J291" t="e">
        <f t="shared" si="47"/>
        <v>#VALUE!</v>
      </c>
      <c r="K291" t="e">
        <f t="shared" si="48"/>
        <v>#VALUE!</v>
      </c>
      <c r="L291" t="e">
        <f t="shared" si="49"/>
        <v>#VALUE!</v>
      </c>
      <c r="M291">
        <f>IF($B$9="זכר",INDEX(תמותה!$A$1:$E$121,ROUNDDOWN(E291/12,0)+1,2),INDEX(תמותה!$A$1:$E$121,ROUNDDOWN(E291/12,0)+1,3))</f>
        <v>7.1500000000000003E-5</v>
      </c>
      <c r="N291" t="e">
        <f>IF($B$9="זכר",INDEX('שיפור גברים'!$A$1:$GQ$121,ROUNDDOWN(E291/12,0)+1,ROUNDDOWN((E291+$B$7-$B$8)/12,0)+2),INDEX('שיפור נשים'!$A$1:$GQ$121,ROUNDDOWN(E291/12,0)+1,ROUNDDOWN((E291+$B$7-$B$8)/12,0)+2))</f>
        <v>#VALUE!</v>
      </c>
      <c r="O291" t="e">
        <f>IF($B$9="זכר",INDEX('שיפור גברים'!$A$1:$GQ$121,ROUNDDOWN(E291/12,0)+1,ROUNDDOWN((E291+$B$7-$B$8)/12,0)+1),INDEX('שיפור נשים'!$A$1:$GQ$121,ROUNDDOWN(E291/12,0)+1,ROUNDDOWN((E291+$B$7-$B$8)/12,0)+1))</f>
        <v>#VALUE!</v>
      </c>
      <c r="P291">
        <f t="shared" si="41"/>
        <v>0.75</v>
      </c>
      <c r="Q291" t="e">
        <f t="shared" si="42"/>
        <v>#VALUE!</v>
      </c>
    </row>
    <row r="292" spans="5:17" x14ac:dyDescent="0.2">
      <c r="E292">
        <f t="shared" si="43"/>
        <v>290</v>
      </c>
      <c r="F292">
        <f t="shared" si="40"/>
        <v>2.4066673549450401</v>
      </c>
      <c r="G292" t="e">
        <f t="shared" si="44"/>
        <v>#VALUE!</v>
      </c>
      <c r="H292" t="e">
        <f t="shared" si="45"/>
        <v>#VALUE!</v>
      </c>
      <c r="I292" t="e">
        <f t="shared" si="46"/>
        <v>#VALUE!</v>
      </c>
      <c r="J292" t="e">
        <f t="shared" si="47"/>
        <v>#VALUE!</v>
      </c>
      <c r="K292" t="e">
        <f t="shared" si="48"/>
        <v>#VALUE!</v>
      </c>
      <c r="L292" t="e">
        <f t="shared" si="49"/>
        <v>#VALUE!</v>
      </c>
      <c r="M292">
        <f>IF($B$9="זכר",INDEX(תמותה!$A$1:$E$121,ROUNDDOWN(E292/12,0)+1,2),INDEX(תמותה!$A$1:$E$121,ROUNDDOWN(E292/12,0)+1,3))</f>
        <v>7.1500000000000003E-5</v>
      </c>
      <c r="N292" t="e">
        <f>IF($B$9="זכר",INDEX('שיפור גברים'!$A$1:$GQ$121,ROUNDDOWN(E292/12,0)+1,ROUNDDOWN((E292+$B$7-$B$8)/12,0)+2),INDEX('שיפור נשים'!$A$1:$GQ$121,ROUNDDOWN(E292/12,0)+1,ROUNDDOWN((E292+$B$7-$B$8)/12,0)+2))</f>
        <v>#VALUE!</v>
      </c>
      <c r="O292" t="e">
        <f>IF($B$9="זכר",INDEX('שיפור גברים'!$A$1:$GQ$121,ROUNDDOWN(E292/12,0)+1,ROUNDDOWN((E292+$B$7-$B$8)/12,0)+1),INDEX('שיפור נשים'!$A$1:$GQ$121,ROUNDDOWN(E292/12,0)+1,ROUNDDOWN((E292+$B$7-$B$8)/12,0)+1))</f>
        <v>#VALUE!</v>
      </c>
      <c r="P292">
        <f t="shared" si="41"/>
        <v>0.83333333333333337</v>
      </c>
      <c r="Q292" t="e">
        <f t="shared" si="42"/>
        <v>#VALUE!</v>
      </c>
    </row>
    <row r="293" spans="5:17" x14ac:dyDescent="0.2">
      <c r="E293">
        <f t="shared" si="43"/>
        <v>291</v>
      </c>
      <c r="F293">
        <f t="shared" si="40"/>
        <v>2.4139416894734773</v>
      </c>
      <c r="G293" t="e">
        <f t="shared" si="44"/>
        <v>#VALUE!</v>
      </c>
      <c r="H293" t="e">
        <f t="shared" si="45"/>
        <v>#VALUE!</v>
      </c>
      <c r="I293" t="e">
        <f t="shared" si="46"/>
        <v>#VALUE!</v>
      </c>
      <c r="J293" t="e">
        <f t="shared" si="47"/>
        <v>#VALUE!</v>
      </c>
      <c r="K293" t="e">
        <f t="shared" si="48"/>
        <v>#VALUE!</v>
      </c>
      <c r="L293" t="e">
        <f t="shared" si="49"/>
        <v>#VALUE!</v>
      </c>
      <c r="M293">
        <f>IF($B$9="זכר",INDEX(תמותה!$A$1:$E$121,ROUNDDOWN(E293/12,0)+1,2),INDEX(תמותה!$A$1:$E$121,ROUNDDOWN(E293/12,0)+1,3))</f>
        <v>7.1500000000000003E-5</v>
      </c>
      <c r="N293" t="e">
        <f>IF($B$9="זכר",INDEX('שיפור גברים'!$A$1:$GQ$121,ROUNDDOWN(E293/12,0)+1,ROUNDDOWN((E293+$B$7-$B$8)/12,0)+2),INDEX('שיפור נשים'!$A$1:$GQ$121,ROUNDDOWN(E293/12,0)+1,ROUNDDOWN((E293+$B$7-$B$8)/12,0)+2))</f>
        <v>#VALUE!</v>
      </c>
      <c r="O293" t="e">
        <f>IF($B$9="זכר",INDEX('שיפור גברים'!$A$1:$GQ$121,ROUNDDOWN(E293/12,0)+1,ROUNDDOWN((E293+$B$7-$B$8)/12,0)+1),INDEX('שיפור נשים'!$A$1:$GQ$121,ROUNDDOWN(E293/12,0)+1,ROUNDDOWN((E293+$B$7-$B$8)/12,0)+1))</f>
        <v>#VALUE!</v>
      </c>
      <c r="P293">
        <f t="shared" si="41"/>
        <v>0.91666666666666663</v>
      </c>
      <c r="Q293" t="e">
        <f t="shared" si="42"/>
        <v>#VALUE!</v>
      </c>
    </row>
    <row r="294" spans="5:17" x14ac:dyDescent="0.2">
      <c r="E294">
        <f t="shared" si="43"/>
        <v>292</v>
      </c>
      <c r="F294">
        <f t="shared" si="40"/>
        <v>2.4212380112294904</v>
      </c>
      <c r="G294" t="e">
        <f t="shared" si="44"/>
        <v>#VALUE!</v>
      </c>
      <c r="H294" t="e">
        <f t="shared" si="45"/>
        <v>#VALUE!</v>
      </c>
      <c r="I294" t="e">
        <f t="shared" si="46"/>
        <v>#VALUE!</v>
      </c>
      <c r="J294" t="e">
        <f t="shared" si="47"/>
        <v>#VALUE!</v>
      </c>
      <c r="K294" t="e">
        <f t="shared" si="48"/>
        <v>#VALUE!</v>
      </c>
      <c r="L294" t="e">
        <f t="shared" si="49"/>
        <v>#VALUE!</v>
      </c>
      <c r="M294">
        <f>IF($B$9="זכר",INDEX(תמותה!$A$1:$E$121,ROUNDDOWN(E294/12,0)+1,2),INDEX(תמותה!$A$1:$E$121,ROUNDDOWN(E294/12,0)+1,3))</f>
        <v>7.1500000000000003E-5</v>
      </c>
      <c r="N294" t="e">
        <f>IF($B$9="זכר",INDEX('שיפור גברים'!$A$1:$GQ$121,ROUNDDOWN(E294/12,0)+1,ROUNDDOWN((E294+$B$7-$B$8)/12,0)+2),INDEX('שיפור נשים'!$A$1:$GQ$121,ROUNDDOWN(E294/12,0)+1,ROUNDDOWN((E294+$B$7-$B$8)/12,0)+2))</f>
        <v>#VALUE!</v>
      </c>
      <c r="O294" t="e">
        <f>IF($B$9="זכר",INDEX('שיפור גברים'!$A$1:$GQ$121,ROUNDDOWN(E294/12,0)+1,ROUNDDOWN((E294+$B$7-$B$8)/12,0)+1),INDEX('שיפור נשים'!$A$1:$GQ$121,ROUNDDOWN(E294/12,0)+1,ROUNDDOWN((E294+$B$7-$B$8)/12,0)+1))</f>
        <v>#VALUE!</v>
      </c>
      <c r="P294">
        <f t="shared" si="41"/>
        <v>1</v>
      </c>
      <c r="Q294" t="e">
        <f t="shared" si="42"/>
        <v>#VALUE!</v>
      </c>
    </row>
    <row r="295" spans="5:17" x14ac:dyDescent="0.2">
      <c r="E295">
        <f t="shared" si="43"/>
        <v>293</v>
      </c>
      <c r="F295">
        <f t="shared" si="40"/>
        <v>2.4285563866711408</v>
      </c>
      <c r="G295" t="e">
        <f t="shared" si="44"/>
        <v>#VALUE!</v>
      </c>
      <c r="H295" t="e">
        <f t="shared" si="45"/>
        <v>#VALUE!</v>
      </c>
      <c r="I295" t="e">
        <f t="shared" si="46"/>
        <v>#VALUE!</v>
      </c>
      <c r="J295" t="e">
        <f t="shared" si="47"/>
        <v>#VALUE!</v>
      </c>
      <c r="K295" t="e">
        <f t="shared" si="48"/>
        <v>#VALUE!</v>
      </c>
      <c r="L295" t="e">
        <f t="shared" si="49"/>
        <v>#VALUE!</v>
      </c>
      <c r="M295">
        <f>IF($B$9="זכר",INDEX(תמותה!$A$1:$E$121,ROUNDDOWN(E295/12,0)+1,2),INDEX(תמותה!$A$1:$E$121,ROUNDDOWN(E295/12,0)+1,3))</f>
        <v>7.1500000000000003E-5</v>
      </c>
      <c r="N295" t="e">
        <f>IF($B$9="זכר",INDEX('שיפור גברים'!$A$1:$GQ$121,ROUNDDOWN(E295/12,0)+1,ROUNDDOWN((E295+$B$7-$B$8)/12,0)+2),INDEX('שיפור נשים'!$A$1:$GQ$121,ROUNDDOWN(E295/12,0)+1,ROUNDDOWN((E295+$B$7-$B$8)/12,0)+2))</f>
        <v>#VALUE!</v>
      </c>
      <c r="O295" t="e">
        <f>IF($B$9="זכר",INDEX('שיפור גברים'!$A$1:$GQ$121,ROUNDDOWN(E295/12,0)+1,ROUNDDOWN((E295+$B$7-$B$8)/12,0)+1),INDEX('שיפור נשים'!$A$1:$GQ$121,ROUNDDOWN(E295/12,0)+1,ROUNDDOWN((E295+$B$7-$B$8)/12,0)+1))</f>
        <v>#VALUE!</v>
      </c>
      <c r="P295">
        <f t="shared" si="41"/>
        <v>8.3333333333333329E-2</v>
      </c>
      <c r="Q295" t="e">
        <f t="shared" si="42"/>
        <v>#VALUE!</v>
      </c>
    </row>
    <row r="296" spans="5:17" x14ac:dyDescent="0.2">
      <c r="E296">
        <f t="shared" si="43"/>
        <v>294</v>
      </c>
      <c r="F296">
        <f t="shared" si="40"/>
        <v>2.4358968824573655</v>
      </c>
      <c r="G296" t="e">
        <f t="shared" si="44"/>
        <v>#VALUE!</v>
      </c>
      <c r="H296" t="e">
        <f t="shared" si="45"/>
        <v>#VALUE!</v>
      </c>
      <c r="I296" t="e">
        <f t="shared" si="46"/>
        <v>#VALUE!</v>
      </c>
      <c r="J296" t="e">
        <f t="shared" si="47"/>
        <v>#VALUE!</v>
      </c>
      <c r="K296" t="e">
        <f t="shared" si="48"/>
        <v>#VALUE!</v>
      </c>
      <c r="L296" t="e">
        <f t="shared" si="49"/>
        <v>#VALUE!</v>
      </c>
      <c r="M296">
        <f>IF($B$9="זכר",INDEX(תמותה!$A$1:$E$121,ROUNDDOWN(E296/12,0)+1,2),INDEX(תמותה!$A$1:$E$121,ROUNDDOWN(E296/12,0)+1,3))</f>
        <v>7.1500000000000003E-5</v>
      </c>
      <c r="N296" t="e">
        <f>IF($B$9="זכר",INDEX('שיפור גברים'!$A$1:$GQ$121,ROUNDDOWN(E296/12,0)+1,ROUNDDOWN((E296+$B$7-$B$8)/12,0)+2),INDEX('שיפור נשים'!$A$1:$GQ$121,ROUNDDOWN(E296/12,0)+1,ROUNDDOWN((E296+$B$7-$B$8)/12,0)+2))</f>
        <v>#VALUE!</v>
      </c>
      <c r="O296" t="e">
        <f>IF($B$9="זכר",INDEX('שיפור גברים'!$A$1:$GQ$121,ROUNDDOWN(E296/12,0)+1,ROUNDDOWN((E296+$B$7-$B$8)/12,0)+1),INDEX('שיפור נשים'!$A$1:$GQ$121,ROUNDDOWN(E296/12,0)+1,ROUNDDOWN((E296+$B$7-$B$8)/12,0)+1))</f>
        <v>#VALUE!</v>
      </c>
      <c r="P296">
        <f t="shared" si="41"/>
        <v>0.16666666666666666</v>
      </c>
      <c r="Q296" t="e">
        <f t="shared" si="42"/>
        <v>#VALUE!</v>
      </c>
    </row>
    <row r="297" spans="5:17" x14ac:dyDescent="0.2">
      <c r="E297">
        <f t="shared" si="43"/>
        <v>295</v>
      </c>
      <c r="F297">
        <f t="shared" si="40"/>
        <v>2.4432595654485834</v>
      </c>
      <c r="G297" t="e">
        <f t="shared" si="44"/>
        <v>#VALUE!</v>
      </c>
      <c r="H297" t="e">
        <f t="shared" si="45"/>
        <v>#VALUE!</v>
      </c>
      <c r="I297" t="e">
        <f t="shared" si="46"/>
        <v>#VALUE!</v>
      </c>
      <c r="J297" t="e">
        <f t="shared" si="47"/>
        <v>#VALUE!</v>
      </c>
      <c r="K297" t="e">
        <f t="shared" si="48"/>
        <v>#VALUE!</v>
      </c>
      <c r="L297" t="e">
        <f t="shared" si="49"/>
        <v>#VALUE!</v>
      </c>
      <c r="M297">
        <f>IF($B$9="זכר",INDEX(תמותה!$A$1:$E$121,ROUNDDOWN(E297/12,0)+1,2),INDEX(תמותה!$A$1:$E$121,ROUNDDOWN(E297/12,0)+1,3))</f>
        <v>7.1500000000000003E-5</v>
      </c>
      <c r="N297" t="e">
        <f>IF($B$9="זכר",INDEX('שיפור גברים'!$A$1:$GQ$121,ROUNDDOWN(E297/12,0)+1,ROUNDDOWN((E297+$B$7-$B$8)/12,0)+2),INDEX('שיפור נשים'!$A$1:$GQ$121,ROUNDDOWN(E297/12,0)+1,ROUNDDOWN((E297+$B$7-$B$8)/12,0)+2))</f>
        <v>#VALUE!</v>
      </c>
      <c r="O297" t="e">
        <f>IF($B$9="זכר",INDEX('שיפור גברים'!$A$1:$GQ$121,ROUNDDOWN(E297/12,0)+1,ROUNDDOWN((E297+$B$7-$B$8)/12,0)+1),INDEX('שיפור נשים'!$A$1:$GQ$121,ROUNDDOWN(E297/12,0)+1,ROUNDDOWN((E297+$B$7-$B$8)/12,0)+1))</f>
        <v>#VALUE!</v>
      </c>
      <c r="P297">
        <f t="shared" si="41"/>
        <v>0.25</v>
      </c>
      <c r="Q297" t="e">
        <f t="shared" si="42"/>
        <v>#VALUE!</v>
      </c>
    </row>
    <row r="298" spans="5:17" x14ac:dyDescent="0.2">
      <c r="E298">
        <f t="shared" si="43"/>
        <v>296</v>
      </c>
      <c r="F298">
        <f t="shared" si="40"/>
        <v>2.4506445027073029</v>
      </c>
      <c r="G298" t="e">
        <f t="shared" si="44"/>
        <v>#VALUE!</v>
      </c>
      <c r="H298" t="e">
        <f t="shared" si="45"/>
        <v>#VALUE!</v>
      </c>
      <c r="I298" t="e">
        <f t="shared" si="46"/>
        <v>#VALUE!</v>
      </c>
      <c r="J298" t="e">
        <f t="shared" si="47"/>
        <v>#VALUE!</v>
      </c>
      <c r="K298" t="e">
        <f t="shared" si="48"/>
        <v>#VALUE!</v>
      </c>
      <c r="L298" t="e">
        <f t="shared" si="49"/>
        <v>#VALUE!</v>
      </c>
      <c r="M298">
        <f>IF($B$9="זכר",INDEX(תמותה!$A$1:$E$121,ROUNDDOWN(E298/12,0)+1,2),INDEX(תמותה!$A$1:$E$121,ROUNDDOWN(E298/12,0)+1,3))</f>
        <v>7.1500000000000003E-5</v>
      </c>
      <c r="N298" t="e">
        <f>IF($B$9="זכר",INDEX('שיפור גברים'!$A$1:$GQ$121,ROUNDDOWN(E298/12,0)+1,ROUNDDOWN((E298+$B$7-$B$8)/12,0)+2),INDEX('שיפור נשים'!$A$1:$GQ$121,ROUNDDOWN(E298/12,0)+1,ROUNDDOWN((E298+$B$7-$B$8)/12,0)+2))</f>
        <v>#VALUE!</v>
      </c>
      <c r="O298" t="e">
        <f>IF($B$9="זכר",INDEX('שיפור גברים'!$A$1:$GQ$121,ROUNDDOWN(E298/12,0)+1,ROUNDDOWN((E298+$B$7-$B$8)/12,0)+1),INDEX('שיפור נשים'!$A$1:$GQ$121,ROUNDDOWN(E298/12,0)+1,ROUNDDOWN((E298+$B$7-$B$8)/12,0)+1))</f>
        <v>#VALUE!</v>
      </c>
      <c r="P298">
        <f t="shared" si="41"/>
        <v>0.33333333333333331</v>
      </c>
      <c r="Q298" t="e">
        <f t="shared" si="42"/>
        <v>#VALUE!</v>
      </c>
    </row>
    <row r="299" spans="5:17" x14ac:dyDescent="0.2">
      <c r="E299">
        <f t="shared" si="43"/>
        <v>297</v>
      </c>
      <c r="F299">
        <f t="shared" si="40"/>
        <v>2.4580517614987345</v>
      </c>
      <c r="G299" t="e">
        <f t="shared" si="44"/>
        <v>#VALUE!</v>
      </c>
      <c r="H299" t="e">
        <f t="shared" si="45"/>
        <v>#VALUE!</v>
      </c>
      <c r="I299" t="e">
        <f t="shared" si="46"/>
        <v>#VALUE!</v>
      </c>
      <c r="J299" t="e">
        <f t="shared" si="47"/>
        <v>#VALUE!</v>
      </c>
      <c r="K299" t="e">
        <f t="shared" si="48"/>
        <v>#VALUE!</v>
      </c>
      <c r="L299" t="e">
        <f t="shared" si="49"/>
        <v>#VALUE!</v>
      </c>
      <c r="M299">
        <f>IF($B$9="זכר",INDEX(תמותה!$A$1:$E$121,ROUNDDOWN(E299/12,0)+1,2),INDEX(תמותה!$A$1:$E$121,ROUNDDOWN(E299/12,0)+1,3))</f>
        <v>7.1500000000000003E-5</v>
      </c>
      <c r="N299" t="e">
        <f>IF($B$9="זכר",INDEX('שיפור גברים'!$A$1:$GQ$121,ROUNDDOWN(E299/12,0)+1,ROUNDDOWN((E299+$B$7-$B$8)/12,0)+2),INDEX('שיפור נשים'!$A$1:$GQ$121,ROUNDDOWN(E299/12,0)+1,ROUNDDOWN((E299+$B$7-$B$8)/12,0)+2))</f>
        <v>#VALUE!</v>
      </c>
      <c r="O299" t="e">
        <f>IF($B$9="זכר",INDEX('שיפור גברים'!$A$1:$GQ$121,ROUNDDOWN(E299/12,0)+1,ROUNDDOWN((E299+$B$7-$B$8)/12,0)+1),INDEX('שיפור נשים'!$A$1:$GQ$121,ROUNDDOWN(E299/12,0)+1,ROUNDDOWN((E299+$B$7-$B$8)/12,0)+1))</f>
        <v>#VALUE!</v>
      </c>
      <c r="P299">
        <f t="shared" si="41"/>
        <v>0.41666666666666669</v>
      </c>
      <c r="Q299" t="e">
        <f t="shared" si="42"/>
        <v>#VALUE!</v>
      </c>
    </row>
    <row r="300" spans="5:17" x14ac:dyDescent="0.2">
      <c r="E300">
        <f t="shared" si="43"/>
        <v>298</v>
      </c>
      <c r="F300">
        <f t="shared" si="40"/>
        <v>2.4654814092914044</v>
      </c>
      <c r="G300" t="e">
        <f t="shared" si="44"/>
        <v>#VALUE!</v>
      </c>
      <c r="H300" t="e">
        <f t="shared" si="45"/>
        <v>#VALUE!</v>
      </c>
      <c r="I300" t="e">
        <f t="shared" si="46"/>
        <v>#VALUE!</v>
      </c>
      <c r="J300" t="e">
        <f t="shared" si="47"/>
        <v>#VALUE!</v>
      </c>
      <c r="K300" t="e">
        <f t="shared" si="48"/>
        <v>#VALUE!</v>
      </c>
      <c r="L300" t="e">
        <f t="shared" si="49"/>
        <v>#VALUE!</v>
      </c>
      <c r="M300">
        <f>IF($B$9="זכר",INDEX(תמותה!$A$1:$E$121,ROUNDDOWN(E300/12,0)+1,2),INDEX(תמותה!$A$1:$E$121,ROUNDDOWN(E300/12,0)+1,3))</f>
        <v>7.1500000000000003E-5</v>
      </c>
      <c r="N300" t="e">
        <f>IF($B$9="זכר",INDEX('שיפור גברים'!$A$1:$GQ$121,ROUNDDOWN(E300/12,0)+1,ROUNDDOWN((E300+$B$7-$B$8)/12,0)+2),INDEX('שיפור נשים'!$A$1:$GQ$121,ROUNDDOWN(E300/12,0)+1,ROUNDDOWN((E300+$B$7-$B$8)/12,0)+2))</f>
        <v>#VALUE!</v>
      </c>
      <c r="O300" t="e">
        <f>IF($B$9="זכר",INDEX('שיפור גברים'!$A$1:$GQ$121,ROUNDDOWN(E300/12,0)+1,ROUNDDOWN((E300+$B$7-$B$8)/12,0)+1),INDEX('שיפור נשים'!$A$1:$GQ$121,ROUNDDOWN(E300/12,0)+1,ROUNDDOWN((E300+$B$7-$B$8)/12,0)+1))</f>
        <v>#VALUE!</v>
      </c>
      <c r="P300">
        <f t="shared" si="41"/>
        <v>0.5</v>
      </c>
      <c r="Q300" t="e">
        <f t="shared" si="42"/>
        <v>#VALUE!</v>
      </c>
    </row>
    <row r="301" spans="5:17" x14ac:dyDescent="0.2">
      <c r="E301">
        <f t="shared" si="43"/>
        <v>299</v>
      </c>
      <c r="F301">
        <f t="shared" si="40"/>
        <v>2.4729335137577642</v>
      </c>
      <c r="G301" t="e">
        <f t="shared" si="44"/>
        <v>#VALUE!</v>
      </c>
      <c r="H301" t="e">
        <f t="shared" si="45"/>
        <v>#VALUE!</v>
      </c>
      <c r="I301" t="e">
        <f t="shared" si="46"/>
        <v>#VALUE!</v>
      </c>
      <c r="J301" t="e">
        <f t="shared" si="47"/>
        <v>#VALUE!</v>
      </c>
      <c r="K301" t="e">
        <f t="shared" si="48"/>
        <v>#VALUE!</v>
      </c>
      <c r="L301" t="e">
        <f t="shared" si="49"/>
        <v>#VALUE!</v>
      </c>
      <c r="M301">
        <f>IF($B$9="זכר",INDEX(תמותה!$A$1:$E$121,ROUNDDOWN(E301/12,0)+1,2),INDEX(תמותה!$A$1:$E$121,ROUNDDOWN(E301/12,0)+1,3))</f>
        <v>7.1500000000000003E-5</v>
      </c>
      <c r="N301" t="e">
        <f>IF($B$9="זכר",INDEX('שיפור גברים'!$A$1:$GQ$121,ROUNDDOWN(E301/12,0)+1,ROUNDDOWN((E301+$B$7-$B$8)/12,0)+2),INDEX('שיפור נשים'!$A$1:$GQ$121,ROUNDDOWN(E301/12,0)+1,ROUNDDOWN((E301+$B$7-$B$8)/12,0)+2))</f>
        <v>#VALUE!</v>
      </c>
      <c r="O301" t="e">
        <f>IF($B$9="זכר",INDEX('שיפור גברים'!$A$1:$GQ$121,ROUNDDOWN(E301/12,0)+1,ROUNDDOWN((E301+$B$7-$B$8)/12,0)+1),INDEX('שיפור נשים'!$A$1:$GQ$121,ROUNDDOWN(E301/12,0)+1,ROUNDDOWN((E301+$B$7-$B$8)/12,0)+1))</f>
        <v>#VALUE!</v>
      </c>
      <c r="P301">
        <f t="shared" si="41"/>
        <v>0.58333333333333337</v>
      </c>
      <c r="Q301" t="e">
        <f t="shared" si="42"/>
        <v>#VALUE!</v>
      </c>
    </row>
    <row r="302" spans="5:17" x14ac:dyDescent="0.2">
      <c r="E302">
        <f t="shared" si="43"/>
        <v>300</v>
      </c>
      <c r="F302">
        <f t="shared" si="40"/>
        <v>2.4804081427748135</v>
      </c>
      <c r="G302" t="e">
        <f t="shared" si="44"/>
        <v>#VALUE!</v>
      </c>
      <c r="H302" t="e">
        <f t="shared" si="45"/>
        <v>#VALUE!</v>
      </c>
      <c r="I302" t="e">
        <f t="shared" si="46"/>
        <v>#VALUE!</v>
      </c>
      <c r="J302" t="e">
        <f t="shared" si="47"/>
        <v>#VALUE!</v>
      </c>
      <c r="K302" t="e">
        <f t="shared" si="48"/>
        <v>#VALUE!</v>
      </c>
      <c r="L302" t="e">
        <f t="shared" si="49"/>
        <v>#VALUE!</v>
      </c>
      <c r="M302">
        <f>IF($B$9="זכר",INDEX(תמותה!$A$1:$E$121,ROUNDDOWN(E302/12,0)+1,2),INDEX(תמותה!$A$1:$E$121,ROUNDDOWN(E302/12,0)+1,3))</f>
        <v>7.6000000000000004E-5</v>
      </c>
      <c r="N302" t="e">
        <f>IF($B$9="זכר",INDEX('שיפור גברים'!$A$1:$GQ$121,ROUNDDOWN(E302/12,0)+1,ROUNDDOWN((E302+$B$7-$B$8)/12,0)+2),INDEX('שיפור נשים'!$A$1:$GQ$121,ROUNDDOWN(E302/12,0)+1,ROUNDDOWN((E302+$B$7-$B$8)/12,0)+2))</f>
        <v>#VALUE!</v>
      </c>
      <c r="O302" t="e">
        <f>IF($B$9="זכר",INDEX('שיפור גברים'!$A$1:$GQ$121,ROUNDDOWN(E302/12,0)+1,ROUNDDOWN((E302+$B$7-$B$8)/12,0)+1),INDEX('שיפור נשים'!$A$1:$GQ$121,ROUNDDOWN(E302/12,0)+1,ROUNDDOWN((E302+$B$7-$B$8)/12,0)+1))</f>
        <v>#VALUE!</v>
      </c>
      <c r="P302">
        <f t="shared" si="41"/>
        <v>0.66666666666666663</v>
      </c>
      <c r="Q302" t="e">
        <f t="shared" si="42"/>
        <v>#VALUE!</v>
      </c>
    </row>
    <row r="303" spans="5:17" x14ac:dyDescent="0.2">
      <c r="E303">
        <f t="shared" si="43"/>
        <v>301</v>
      </c>
      <c r="F303">
        <f t="shared" si="40"/>
        <v>2.4879053644247153</v>
      </c>
      <c r="G303" t="e">
        <f t="shared" si="44"/>
        <v>#VALUE!</v>
      </c>
      <c r="H303" t="e">
        <f t="shared" si="45"/>
        <v>#VALUE!</v>
      </c>
      <c r="I303" t="e">
        <f t="shared" si="46"/>
        <v>#VALUE!</v>
      </c>
      <c r="J303" t="e">
        <f t="shared" si="47"/>
        <v>#VALUE!</v>
      </c>
      <c r="K303" t="e">
        <f t="shared" si="48"/>
        <v>#VALUE!</v>
      </c>
      <c r="L303" t="e">
        <f t="shared" si="49"/>
        <v>#VALUE!</v>
      </c>
      <c r="M303">
        <f>IF($B$9="זכר",INDEX(תמותה!$A$1:$E$121,ROUNDDOWN(E303/12,0)+1,2),INDEX(תמותה!$A$1:$E$121,ROUNDDOWN(E303/12,0)+1,3))</f>
        <v>7.6000000000000004E-5</v>
      </c>
      <c r="N303" t="e">
        <f>IF($B$9="זכר",INDEX('שיפור גברים'!$A$1:$GQ$121,ROUNDDOWN(E303/12,0)+1,ROUNDDOWN((E303+$B$7-$B$8)/12,0)+2),INDEX('שיפור נשים'!$A$1:$GQ$121,ROUNDDOWN(E303/12,0)+1,ROUNDDOWN((E303+$B$7-$B$8)/12,0)+2))</f>
        <v>#VALUE!</v>
      </c>
      <c r="O303" t="e">
        <f>IF($B$9="זכר",INDEX('שיפור גברים'!$A$1:$GQ$121,ROUNDDOWN(E303/12,0)+1,ROUNDDOWN((E303+$B$7-$B$8)/12,0)+1),INDEX('שיפור נשים'!$A$1:$GQ$121,ROUNDDOWN(E303/12,0)+1,ROUNDDOWN((E303+$B$7-$B$8)/12,0)+1))</f>
        <v>#VALUE!</v>
      </c>
      <c r="P303">
        <f t="shared" si="41"/>
        <v>0.75</v>
      </c>
      <c r="Q303" t="e">
        <f t="shared" si="42"/>
        <v>#VALUE!</v>
      </c>
    </row>
    <row r="304" spans="5:17" x14ac:dyDescent="0.2">
      <c r="E304">
        <f t="shared" si="43"/>
        <v>302</v>
      </c>
      <c r="F304">
        <f t="shared" si="40"/>
        <v>2.495425246995413</v>
      </c>
      <c r="G304" t="e">
        <f t="shared" si="44"/>
        <v>#VALUE!</v>
      </c>
      <c r="H304" t="e">
        <f t="shared" si="45"/>
        <v>#VALUE!</v>
      </c>
      <c r="I304" t="e">
        <f t="shared" si="46"/>
        <v>#VALUE!</v>
      </c>
      <c r="J304" t="e">
        <f t="shared" si="47"/>
        <v>#VALUE!</v>
      </c>
      <c r="K304" t="e">
        <f t="shared" si="48"/>
        <v>#VALUE!</v>
      </c>
      <c r="L304" t="e">
        <f t="shared" si="49"/>
        <v>#VALUE!</v>
      </c>
      <c r="M304">
        <f>IF($B$9="זכר",INDEX(תמותה!$A$1:$E$121,ROUNDDOWN(E304/12,0)+1,2),INDEX(תמותה!$A$1:$E$121,ROUNDDOWN(E304/12,0)+1,3))</f>
        <v>7.6000000000000004E-5</v>
      </c>
      <c r="N304" t="e">
        <f>IF($B$9="זכר",INDEX('שיפור גברים'!$A$1:$GQ$121,ROUNDDOWN(E304/12,0)+1,ROUNDDOWN((E304+$B$7-$B$8)/12,0)+2),INDEX('שיפור נשים'!$A$1:$GQ$121,ROUNDDOWN(E304/12,0)+1,ROUNDDOWN((E304+$B$7-$B$8)/12,0)+2))</f>
        <v>#VALUE!</v>
      </c>
      <c r="O304" t="e">
        <f>IF($B$9="זכר",INDEX('שיפור גברים'!$A$1:$GQ$121,ROUNDDOWN(E304/12,0)+1,ROUNDDOWN((E304+$B$7-$B$8)/12,0)+1),INDEX('שיפור נשים'!$A$1:$GQ$121,ROUNDDOWN(E304/12,0)+1,ROUNDDOWN((E304+$B$7-$B$8)/12,0)+1))</f>
        <v>#VALUE!</v>
      </c>
      <c r="P304">
        <f t="shared" si="41"/>
        <v>0.83333333333333337</v>
      </c>
      <c r="Q304" t="e">
        <f t="shared" si="42"/>
        <v>#VALUE!</v>
      </c>
    </row>
    <row r="305" spans="5:17" x14ac:dyDescent="0.2">
      <c r="E305">
        <f t="shared" si="43"/>
        <v>303</v>
      </c>
      <c r="F305">
        <f t="shared" si="40"/>
        <v>2.5029678589812594</v>
      </c>
      <c r="G305" t="e">
        <f t="shared" si="44"/>
        <v>#VALUE!</v>
      </c>
      <c r="H305" t="e">
        <f t="shared" si="45"/>
        <v>#VALUE!</v>
      </c>
      <c r="I305" t="e">
        <f t="shared" si="46"/>
        <v>#VALUE!</v>
      </c>
      <c r="J305" t="e">
        <f t="shared" si="47"/>
        <v>#VALUE!</v>
      </c>
      <c r="K305" t="e">
        <f t="shared" si="48"/>
        <v>#VALUE!</v>
      </c>
      <c r="L305" t="e">
        <f t="shared" si="49"/>
        <v>#VALUE!</v>
      </c>
      <c r="M305">
        <f>IF($B$9="זכר",INDEX(תמותה!$A$1:$E$121,ROUNDDOWN(E305/12,0)+1,2),INDEX(תמותה!$A$1:$E$121,ROUNDDOWN(E305/12,0)+1,3))</f>
        <v>7.6000000000000004E-5</v>
      </c>
      <c r="N305" t="e">
        <f>IF($B$9="זכר",INDEX('שיפור גברים'!$A$1:$GQ$121,ROUNDDOWN(E305/12,0)+1,ROUNDDOWN((E305+$B$7-$B$8)/12,0)+2),INDEX('שיפור נשים'!$A$1:$GQ$121,ROUNDDOWN(E305/12,0)+1,ROUNDDOWN((E305+$B$7-$B$8)/12,0)+2))</f>
        <v>#VALUE!</v>
      </c>
      <c r="O305" t="e">
        <f>IF($B$9="זכר",INDEX('שיפור גברים'!$A$1:$GQ$121,ROUNDDOWN(E305/12,0)+1,ROUNDDOWN((E305+$B$7-$B$8)/12,0)+1),INDEX('שיפור נשים'!$A$1:$GQ$121,ROUNDDOWN(E305/12,0)+1,ROUNDDOWN((E305+$B$7-$B$8)/12,0)+1))</f>
        <v>#VALUE!</v>
      </c>
      <c r="P305">
        <f t="shared" si="41"/>
        <v>0.91666666666666663</v>
      </c>
      <c r="Q305" t="e">
        <f t="shared" si="42"/>
        <v>#VALUE!</v>
      </c>
    </row>
    <row r="306" spans="5:17" x14ac:dyDescent="0.2">
      <c r="E306">
        <f t="shared" si="43"/>
        <v>304</v>
      </c>
      <c r="F306">
        <f t="shared" si="40"/>
        <v>2.5105332690836342</v>
      </c>
      <c r="G306" t="e">
        <f t="shared" si="44"/>
        <v>#VALUE!</v>
      </c>
      <c r="H306" t="e">
        <f t="shared" si="45"/>
        <v>#VALUE!</v>
      </c>
      <c r="I306" t="e">
        <f t="shared" si="46"/>
        <v>#VALUE!</v>
      </c>
      <c r="J306" t="e">
        <f t="shared" si="47"/>
        <v>#VALUE!</v>
      </c>
      <c r="K306" t="e">
        <f t="shared" si="48"/>
        <v>#VALUE!</v>
      </c>
      <c r="L306" t="e">
        <f t="shared" si="49"/>
        <v>#VALUE!</v>
      </c>
      <c r="M306">
        <f>IF($B$9="זכר",INDEX(תמותה!$A$1:$E$121,ROUNDDOWN(E306/12,0)+1,2),INDEX(תמותה!$A$1:$E$121,ROUNDDOWN(E306/12,0)+1,3))</f>
        <v>7.6000000000000004E-5</v>
      </c>
      <c r="N306" t="e">
        <f>IF($B$9="זכר",INDEX('שיפור גברים'!$A$1:$GQ$121,ROUNDDOWN(E306/12,0)+1,ROUNDDOWN((E306+$B$7-$B$8)/12,0)+2),INDEX('שיפור נשים'!$A$1:$GQ$121,ROUNDDOWN(E306/12,0)+1,ROUNDDOWN((E306+$B$7-$B$8)/12,0)+2))</f>
        <v>#VALUE!</v>
      </c>
      <c r="O306" t="e">
        <f>IF($B$9="זכר",INDEX('שיפור גברים'!$A$1:$GQ$121,ROUNDDOWN(E306/12,0)+1,ROUNDDOWN((E306+$B$7-$B$8)/12,0)+1),INDEX('שיפור נשים'!$A$1:$GQ$121,ROUNDDOWN(E306/12,0)+1,ROUNDDOWN((E306+$B$7-$B$8)/12,0)+1))</f>
        <v>#VALUE!</v>
      </c>
      <c r="P306">
        <f t="shared" si="41"/>
        <v>1</v>
      </c>
      <c r="Q306" t="e">
        <f t="shared" si="42"/>
        <v>#VALUE!</v>
      </c>
    </row>
    <row r="307" spans="5:17" x14ac:dyDescent="0.2">
      <c r="E307">
        <f t="shared" si="43"/>
        <v>305</v>
      </c>
      <c r="F307">
        <f t="shared" si="40"/>
        <v>2.5181215462115727</v>
      </c>
      <c r="G307" t="e">
        <f t="shared" si="44"/>
        <v>#VALUE!</v>
      </c>
      <c r="H307" t="e">
        <f t="shared" si="45"/>
        <v>#VALUE!</v>
      </c>
      <c r="I307" t="e">
        <f t="shared" si="46"/>
        <v>#VALUE!</v>
      </c>
      <c r="J307" t="e">
        <f t="shared" si="47"/>
        <v>#VALUE!</v>
      </c>
      <c r="K307" t="e">
        <f t="shared" si="48"/>
        <v>#VALUE!</v>
      </c>
      <c r="L307" t="e">
        <f t="shared" si="49"/>
        <v>#VALUE!</v>
      </c>
      <c r="M307">
        <f>IF($B$9="זכר",INDEX(תמותה!$A$1:$E$121,ROUNDDOWN(E307/12,0)+1,2),INDEX(תמותה!$A$1:$E$121,ROUNDDOWN(E307/12,0)+1,3))</f>
        <v>7.6000000000000004E-5</v>
      </c>
      <c r="N307" t="e">
        <f>IF($B$9="זכר",INDEX('שיפור גברים'!$A$1:$GQ$121,ROUNDDOWN(E307/12,0)+1,ROUNDDOWN((E307+$B$7-$B$8)/12,0)+2),INDEX('שיפור נשים'!$A$1:$GQ$121,ROUNDDOWN(E307/12,0)+1,ROUNDDOWN((E307+$B$7-$B$8)/12,0)+2))</f>
        <v>#VALUE!</v>
      </c>
      <c r="O307" t="e">
        <f>IF($B$9="זכר",INDEX('שיפור גברים'!$A$1:$GQ$121,ROUNDDOWN(E307/12,0)+1,ROUNDDOWN((E307+$B$7-$B$8)/12,0)+1),INDEX('שיפור נשים'!$A$1:$GQ$121,ROUNDDOWN(E307/12,0)+1,ROUNDDOWN((E307+$B$7-$B$8)/12,0)+1))</f>
        <v>#VALUE!</v>
      </c>
      <c r="P307">
        <f t="shared" si="41"/>
        <v>8.3333333333333329E-2</v>
      </c>
      <c r="Q307" t="e">
        <f t="shared" si="42"/>
        <v>#VALUE!</v>
      </c>
    </row>
    <row r="308" spans="5:17" x14ac:dyDescent="0.2">
      <c r="E308">
        <f t="shared" si="43"/>
        <v>306</v>
      </c>
      <c r="F308">
        <f t="shared" si="40"/>
        <v>2.5257327594823935</v>
      </c>
      <c r="G308" t="e">
        <f t="shared" si="44"/>
        <v>#VALUE!</v>
      </c>
      <c r="H308" t="e">
        <f t="shared" si="45"/>
        <v>#VALUE!</v>
      </c>
      <c r="I308" t="e">
        <f t="shared" si="46"/>
        <v>#VALUE!</v>
      </c>
      <c r="J308" t="e">
        <f t="shared" si="47"/>
        <v>#VALUE!</v>
      </c>
      <c r="K308" t="e">
        <f t="shared" si="48"/>
        <v>#VALUE!</v>
      </c>
      <c r="L308" t="e">
        <f t="shared" si="49"/>
        <v>#VALUE!</v>
      </c>
      <c r="M308">
        <f>IF($B$9="זכר",INDEX(תמותה!$A$1:$E$121,ROUNDDOWN(E308/12,0)+1,2),INDEX(תמותה!$A$1:$E$121,ROUNDDOWN(E308/12,0)+1,3))</f>
        <v>7.6000000000000004E-5</v>
      </c>
      <c r="N308" t="e">
        <f>IF($B$9="זכר",INDEX('שיפור גברים'!$A$1:$GQ$121,ROUNDDOWN(E308/12,0)+1,ROUNDDOWN((E308+$B$7-$B$8)/12,0)+2),INDEX('שיפור נשים'!$A$1:$GQ$121,ROUNDDOWN(E308/12,0)+1,ROUNDDOWN((E308+$B$7-$B$8)/12,0)+2))</f>
        <v>#VALUE!</v>
      </c>
      <c r="O308" t="e">
        <f>IF($B$9="זכר",INDEX('שיפור גברים'!$A$1:$GQ$121,ROUNDDOWN(E308/12,0)+1,ROUNDDOWN((E308+$B$7-$B$8)/12,0)+1),INDEX('שיפור נשים'!$A$1:$GQ$121,ROUNDDOWN(E308/12,0)+1,ROUNDDOWN((E308+$B$7-$B$8)/12,0)+1))</f>
        <v>#VALUE!</v>
      </c>
      <c r="P308">
        <f t="shared" si="41"/>
        <v>0.16666666666666666</v>
      </c>
      <c r="Q308" t="e">
        <f t="shared" si="42"/>
        <v>#VALUE!</v>
      </c>
    </row>
    <row r="309" spans="5:17" x14ac:dyDescent="0.2">
      <c r="E309">
        <f t="shared" si="43"/>
        <v>307</v>
      </c>
      <c r="F309">
        <f t="shared" si="40"/>
        <v>2.5333669782223271</v>
      </c>
      <c r="G309" t="e">
        <f t="shared" si="44"/>
        <v>#VALUE!</v>
      </c>
      <c r="H309" t="e">
        <f t="shared" si="45"/>
        <v>#VALUE!</v>
      </c>
      <c r="I309" t="e">
        <f t="shared" si="46"/>
        <v>#VALUE!</v>
      </c>
      <c r="J309" t="e">
        <f t="shared" si="47"/>
        <v>#VALUE!</v>
      </c>
      <c r="K309" t="e">
        <f t="shared" si="48"/>
        <v>#VALUE!</v>
      </c>
      <c r="L309" t="e">
        <f t="shared" si="49"/>
        <v>#VALUE!</v>
      </c>
      <c r="M309">
        <f>IF($B$9="זכר",INDEX(תמותה!$A$1:$E$121,ROUNDDOWN(E309/12,0)+1,2),INDEX(תמותה!$A$1:$E$121,ROUNDDOWN(E309/12,0)+1,3))</f>
        <v>7.6000000000000004E-5</v>
      </c>
      <c r="N309" t="e">
        <f>IF($B$9="זכר",INDEX('שיפור גברים'!$A$1:$GQ$121,ROUNDDOWN(E309/12,0)+1,ROUNDDOWN((E309+$B$7-$B$8)/12,0)+2),INDEX('שיפור נשים'!$A$1:$GQ$121,ROUNDDOWN(E309/12,0)+1,ROUNDDOWN((E309+$B$7-$B$8)/12,0)+2))</f>
        <v>#VALUE!</v>
      </c>
      <c r="O309" t="e">
        <f>IF($B$9="זכר",INDEX('שיפור גברים'!$A$1:$GQ$121,ROUNDDOWN(E309/12,0)+1,ROUNDDOWN((E309+$B$7-$B$8)/12,0)+1),INDEX('שיפור נשים'!$A$1:$GQ$121,ROUNDDOWN(E309/12,0)+1,ROUNDDOWN((E309+$B$7-$B$8)/12,0)+1))</f>
        <v>#VALUE!</v>
      </c>
      <c r="P309">
        <f t="shared" si="41"/>
        <v>0.25</v>
      </c>
      <c r="Q309" t="e">
        <f t="shared" si="42"/>
        <v>#VALUE!</v>
      </c>
    </row>
    <row r="310" spans="5:17" x14ac:dyDescent="0.2">
      <c r="E310">
        <f t="shared" si="43"/>
        <v>308</v>
      </c>
      <c r="F310">
        <f t="shared" si="40"/>
        <v>2.5410242719671485</v>
      </c>
      <c r="G310" t="e">
        <f t="shared" si="44"/>
        <v>#VALUE!</v>
      </c>
      <c r="H310" t="e">
        <f t="shared" si="45"/>
        <v>#VALUE!</v>
      </c>
      <c r="I310" t="e">
        <f t="shared" si="46"/>
        <v>#VALUE!</v>
      </c>
      <c r="J310" t="e">
        <f t="shared" si="47"/>
        <v>#VALUE!</v>
      </c>
      <c r="K310" t="e">
        <f t="shared" si="48"/>
        <v>#VALUE!</v>
      </c>
      <c r="L310" t="e">
        <f t="shared" si="49"/>
        <v>#VALUE!</v>
      </c>
      <c r="M310">
        <f>IF($B$9="זכר",INDEX(תמותה!$A$1:$E$121,ROUNDDOWN(E310/12,0)+1,2),INDEX(תמותה!$A$1:$E$121,ROUNDDOWN(E310/12,0)+1,3))</f>
        <v>7.6000000000000004E-5</v>
      </c>
      <c r="N310" t="e">
        <f>IF($B$9="זכר",INDEX('שיפור גברים'!$A$1:$GQ$121,ROUNDDOWN(E310/12,0)+1,ROUNDDOWN((E310+$B$7-$B$8)/12,0)+2),INDEX('שיפור נשים'!$A$1:$GQ$121,ROUNDDOWN(E310/12,0)+1,ROUNDDOWN((E310+$B$7-$B$8)/12,0)+2))</f>
        <v>#VALUE!</v>
      </c>
      <c r="O310" t="e">
        <f>IF($B$9="זכר",INDEX('שיפור גברים'!$A$1:$GQ$121,ROUNDDOWN(E310/12,0)+1,ROUNDDOWN((E310+$B$7-$B$8)/12,0)+1),INDEX('שיפור נשים'!$A$1:$GQ$121,ROUNDDOWN(E310/12,0)+1,ROUNDDOWN((E310+$B$7-$B$8)/12,0)+1))</f>
        <v>#VALUE!</v>
      </c>
      <c r="P310">
        <f t="shared" si="41"/>
        <v>0.33333333333333331</v>
      </c>
      <c r="Q310" t="e">
        <f t="shared" si="42"/>
        <v>#VALUE!</v>
      </c>
    </row>
    <row r="311" spans="5:17" x14ac:dyDescent="0.2">
      <c r="E311">
        <f t="shared" si="43"/>
        <v>309</v>
      </c>
      <c r="F311">
        <f t="shared" si="40"/>
        <v>2.5487047104628084</v>
      </c>
      <c r="G311" t="e">
        <f t="shared" si="44"/>
        <v>#VALUE!</v>
      </c>
      <c r="H311" t="e">
        <f t="shared" si="45"/>
        <v>#VALUE!</v>
      </c>
      <c r="I311" t="e">
        <f t="shared" si="46"/>
        <v>#VALUE!</v>
      </c>
      <c r="J311" t="e">
        <f t="shared" si="47"/>
        <v>#VALUE!</v>
      </c>
      <c r="K311" t="e">
        <f t="shared" si="48"/>
        <v>#VALUE!</v>
      </c>
      <c r="L311" t="e">
        <f t="shared" si="49"/>
        <v>#VALUE!</v>
      </c>
      <c r="M311">
        <f>IF($B$9="זכר",INDEX(תמותה!$A$1:$E$121,ROUNDDOWN(E311/12,0)+1,2),INDEX(תמותה!$A$1:$E$121,ROUNDDOWN(E311/12,0)+1,3))</f>
        <v>7.6000000000000004E-5</v>
      </c>
      <c r="N311" t="e">
        <f>IF($B$9="זכר",INDEX('שיפור גברים'!$A$1:$GQ$121,ROUNDDOWN(E311/12,0)+1,ROUNDDOWN((E311+$B$7-$B$8)/12,0)+2),INDEX('שיפור נשים'!$A$1:$GQ$121,ROUNDDOWN(E311/12,0)+1,ROUNDDOWN((E311+$B$7-$B$8)/12,0)+2))</f>
        <v>#VALUE!</v>
      </c>
      <c r="O311" t="e">
        <f>IF($B$9="זכר",INDEX('שיפור גברים'!$A$1:$GQ$121,ROUNDDOWN(E311/12,0)+1,ROUNDDOWN((E311+$B$7-$B$8)/12,0)+1),INDEX('שיפור נשים'!$A$1:$GQ$121,ROUNDDOWN(E311/12,0)+1,ROUNDDOWN((E311+$B$7-$B$8)/12,0)+1))</f>
        <v>#VALUE!</v>
      </c>
      <c r="P311">
        <f t="shared" si="41"/>
        <v>0.41666666666666669</v>
      </c>
      <c r="Q311" t="e">
        <f t="shared" si="42"/>
        <v>#VALUE!</v>
      </c>
    </row>
    <row r="312" spans="5:17" x14ac:dyDescent="0.2">
      <c r="E312">
        <f t="shared" si="43"/>
        <v>310</v>
      </c>
      <c r="F312">
        <f t="shared" si="40"/>
        <v>2.5564083636660713</v>
      </c>
      <c r="G312" t="e">
        <f t="shared" si="44"/>
        <v>#VALUE!</v>
      </c>
      <c r="H312" t="e">
        <f t="shared" si="45"/>
        <v>#VALUE!</v>
      </c>
      <c r="I312" t="e">
        <f t="shared" si="46"/>
        <v>#VALUE!</v>
      </c>
      <c r="J312" t="e">
        <f t="shared" si="47"/>
        <v>#VALUE!</v>
      </c>
      <c r="K312" t="e">
        <f t="shared" si="48"/>
        <v>#VALUE!</v>
      </c>
      <c r="L312" t="e">
        <f t="shared" si="49"/>
        <v>#VALUE!</v>
      </c>
      <c r="M312">
        <f>IF($B$9="זכר",INDEX(תמותה!$A$1:$E$121,ROUNDDOWN(E312/12,0)+1,2),INDEX(תמותה!$A$1:$E$121,ROUNDDOWN(E312/12,0)+1,3))</f>
        <v>7.6000000000000004E-5</v>
      </c>
      <c r="N312" t="e">
        <f>IF($B$9="זכר",INDEX('שיפור גברים'!$A$1:$GQ$121,ROUNDDOWN(E312/12,0)+1,ROUNDDOWN((E312+$B$7-$B$8)/12,0)+2),INDEX('שיפור נשים'!$A$1:$GQ$121,ROUNDDOWN(E312/12,0)+1,ROUNDDOWN((E312+$B$7-$B$8)/12,0)+2))</f>
        <v>#VALUE!</v>
      </c>
      <c r="O312" t="e">
        <f>IF($B$9="זכר",INDEX('שיפור גברים'!$A$1:$GQ$121,ROUNDDOWN(E312/12,0)+1,ROUNDDOWN((E312+$B$7-$B$8)/12,0)+1),INDEX('שיפור נשים'!$A$1:$GQ$121,ROUNDDOWN(E312/12,0)+1,ROUNDDOWN((E312+$B$7-$B$8)/12,0)+1))</f>
        <v>#VALUE!</v>
      </c>
      <c r="P312">
        <f t="shared" si="41"/>
        <v>0.5</v>
      </c>
      <c r="Q312" t="e">
        <f t="shared" si="42"/>
        <v>#VALUE!</v>
      </c>
    </row>
    <row r="313" spans="5:17" x14ac:dyDescent="0.2">
      <c r="E313">
        <f t="shared" si="43"/>
        <v>311</v>
      </c>
      <c r="F313">
        <f t="shared" si="40"/>
        <v>2.5641353017451509</v>
      </c>
      <c r="G313" t="e">
        <f t="shared" si="44"/>
        <v>#VALUE!</v>
      </c>
      <c r="H313" t="e">
        <f t="shared" si="45"/>
        <v>#VALUE!</v>
      </c>
      <c r="I313" t="e">
        <f t="shared" si="46"/>
        <v>#VALUE!</v>
      </c>
      <c r="J313" t="e">
        <f t="shared" si="47"/>
        <v>#VALUE!</v>
      </c>
      <c r="K313" t="e">
        <f t="shared" si="48"/>
        <v>#VALUE!</v>
      </c>
      <c r="L313" t="e">
        <f t="shared" si="49"/>
        <v>#VALUE!</v>
      </c>
      <c r="M313">
        <f>IF($B$9="זכר",INDEX(תמותה!$A$1:$E$121,ROUNDDOWN(E313/12,0)+1,2),INDEX(תמותה!$A$1:$E$121,ROUNDDOWN(E313/12,0)+1,3))</f>
        <v>7.6000000000000004E-5</v>
      </c>
      <c r="N313" t="e">
        <f>IF($B$9="זכר",INDEX('שיפור גברים'!$A$1:$GQ$121,ROUNDDOWN(E313/12,0)+1,ROUNDDOWN((E313+$B$7-$B$8)/12,0)+2),INDEX('שיפור נשים'!$A$1:$GQ$121,ROUNDDOWN(E313/12,0)+1,ROUNDDOWN((E313+$B$7-$B$8)/12,0)+2))</f>
        <v>#VALUE!</v>
      </c>
      <c r="O313" t="e">
        <f>IF($B$9="זכר",INDEX('שיפור גברים'!$A$1:$GQ$121,ROUNDDOWN(E313/12,0)+1,ROUNDDOWN((E313+$B$7-$B$8)/12,0)+1),INDEX('שיפור נשים'!$A$1:$GQ$121,ROUNDDOWN(E313/12,0)+1,ROUNDDOWN((E313+$B$7-$B$8)/12,0)+1))</f>
        <v>#VALUE!</v>
      </c>
      <c r="P313">
        <f t="shared" si="41"/>
        <v>0.58333333333333337</v>
      </c>
      <c r="Q313" t="e">
        <f t="shared" si="42"/>
        <v>#VALUE!</v>
      </c>
    </row>
    <row r="314" spans="5:17" x14ac:dyDescent="0.2">
      <c r="E314">
        <f t="shared" si="43"/>
        <v>312</v>
      </c>
      <c r="F314">
        <f t="shared" si="40"/>
        <v>2.571885595080349</v>
      </c>
      <c r="G314" t="e">
        <f t="shared" si="44"/>
        <v>#VALUE!</v>
      </c>
      <c r="H314" t="e">
        <f t="shared" si="45"/>
        <v>#VALUE!</v>
      </c>
      <c r="I314" t="e">
        <f t="shared" si="46"/>
        <v>#VALUE!</v>
      </c>
      <c r="J314" t="e">
        <f t="shared" si="47"/>
        <v>#VALUE!</v>
      </c>
      <c r="K314" t="e">
        <f t="shared" si="48"/>
        <v>#VALUE!</v>
      </c>
      <c r="L314" t="e">
        <f t="shared" si="49"/>
        <v>#VALUE!</v>
      </c>
      <c r="M314">
        <f>IF($B$9="זכר",INDEX(תמותה!$A$1:$E$121,ROUNDDOWN(E314/12,0)+1,2),INDEX(תמותה!$A$1:$E$121,ROUNDDOWN(E314/12,0)+1,3))</f>
        <v>8.0900000000000001E-5</v>
      </c>
      <c r="N314" t="e">
        <f>IF($B$9="זכר",INDEX('שיפור גברים'!$A$1:$GQ$121,ROUNDDOWN(E314/12,0)+1,ROUNDDOWN((E314+$B$7-$B$8)/12,0)+2),INDEX('שיפור נשים'!$A$1:$GQ$121,ROUNDDOWN(E314/12,0)+1,ROUNDDOWN((E314+$B$7-$B$8)/12,0)+2))</f>
        <v>#VALUE!</v>
      </c>
      <c r="O314" t="e">
        <f>IF($B$9="זכר",INDEX('שיפור גברים'!$A$1:$GQ$121,ROUNDDOWN(E314/12,0)+1,ROUNDDOWN((E314+$B$7-$B$8)/12,0)+1),INDEX('שיפור נשים'!$A$1:$GQ$121,ROUNDDOWN(E314/12,0)+1,ROUNDDOWN((E314+$B$7-$B$8)/12,0)+1))</f>
        <v>#VALUE!</v>
      </c>
      <c r="P314">
        <f t="shared" si="41"/>
        <v>0.66666666666666663</v>
      </c>
      <c r="Q314" t="e">
        <f t="shared" si="42"/>
        <v>#VALUE!</v>
      </c>
    </row>
    <row r="315" spans="5:17" x14ac:dyDescent="0.2">
      <c r="E315">
        <f t="shared" si="43"/>
        <v>313</v>
      </c>
      <c r="F315">
        <f t="shared" si="40"/>
        <v>2.5796593142646986</v>
      </c>
      <c r="G315" t="e">
        <f t="shared" si="44"/>
        <v>#VALUE!</v>
      </c>
      <c r="H315" t="e">
        <f t="shared" si="45"/>
        <v>#VALUE!</v>
      </c>
      <c r="I315" t="e">
        <f t="shared" si="46"/>
        <v>#VALUE!</v>
      </c>
      <c r="J315" t="e">
        <f t="shared" si="47"/>
        <v>#VALUE!</v>
      </c>
      <c r="K315" t="e">
        <f t="shared" si="48"/>
        <v>#VALUE!</v>
      </c>
      <c r="L315" t="e">
        <f t="shared" si="49"/>
        <v>#VALUE!</v>
      </c>
      <c r="M315">
        <f>IF($B$9="זכר",INDEX(תמותה!$A$1:$E$121,ROUNDDOWN(E315/12,0)+1,2),INDEX(תמותה!$A$1:$E$121,ROUNDDOWN(E315/12,0)+1,3))</f>
        <v>8.0900000000000001E-5</v>
      </c>
      <c r="N315" t="e">
        <f>IF($B$9="זכר",INDEX('שיפור גברים'!$A$1:$GQ$121,ROUNDDOWN(E315/12,0)+1,ROUNDDOWN((E315+$B$7-$B$8)/12,0)+2),INDEX('שיפור נשים'!$A$1:$GQ$121,ROUNDDOWN(E315/12,0)+1,ROUNDDOWN((E315+$B$7-$B$8)/12,0)+2))</f>
        <v>#VALUE!</v>
      </c>
      <c r="O315" t="e">
        <f>IF($B$9="זכר",INDEX('שיפור גברים'!$A$1:$GQ$121,ROUNDDOWN(E315/12,0)+1,ROUNDDOWN((E315+$B$7-$B$8)/12,0)+1),INDEX('שיפור נשים'!$A$1:$GQ$121,ROUNDDOWN(E315/12,0)+1,ROUNDDOWN((E315+$B$7-$B$8)/12,0)+1))</f>
        <v>#VALUE!</v>
      </c>
      <c r="P315">
        <f t="shared" si="41"/>
        <v>0.75</v>
      </c>
      <c r="Q315" t="e">
        <f t="shared" si="42"/>
        <v>#VALUE!</v>
      </c>
    </row>
    <row r="316" spans="5:17" x14ac:dyDescent="0.2">
      <c r="E316">
        <f t="shared" si="43"/>
        <v>314</v>
      </c>
      <c r="F316">
        <f t="shared" si="40"/>
        <v>2.5874565301046037</v>
      </c>
      <c r="G316" t="e">
        <f t="shared" si="44"/>
        <v>#VALUE!</v>
      </c>
      <c r="H316" t="e">
        <f t="shared" si="45"/>
        <v>#VALUE!</v>
      </c>
      <c r="I316" t="e">
        <f t="shared" si="46"/>
        <v>#VALUE!</v>
      </c>
      <c r="J316" t="e">
        <f t="shared" si="47"/>
        <v>#VALUE!</v>
      </c>
      <c r="K316" t="e">
        <f t="shared" si="48"/>
        <v>#VALUE!</v>
      </c>
      <c r="L316" t="e">
        <f t="shared" si="49"/>
        <v>#VALUE!</v>
      </c>
      <c r="M316">
        <f>IF($B$9="זכר",INDEX(תמותה!$A$1:$E$121,ROUNDDOWN(E316/12,0)+1,2),INDEX(תמותה!$A$1:$E$121,ROUNDDOWN(E316/12,0)+1,3))</f>
        <v>8.0900000000000001E-5</v>
      </c>
      <c r="N316" t="e">
        <f>IF($B$9="זכר",INDEX('שיפור גברים'!$A$1:$GQ$121,ROUNDDOWN(E316/12,0)+1,ROUNDDOWN((E316+$B$7-$B$8)/12,0)+2),INDEX('שיפור נשים'!$A$1:$GQ$121,ROUNDDOWN(E316/12,0)+1,ROUNDDOWN((E316+$B$7-$B$8)/12,0)+2))</f>
        <v>#VALUE!</v>
      </c>
      <c r="O316" t="e">
        <f>IF($B$9="זכר",INDEX('שיפור גברים'!$A$1:$GQ$121,ROUNDDOWN(E316/12,0)+1,ROUNDDOWN((E316+$B$7-$B$8)/12,0)+1),INDEX('שיפור נשים'!$A$1:$GQ$121,ROUNDDOWN(E316/12,0)+1,ROUNDDOWN((E316+$B$7-$B$8)/12,0)+1))</f>
        <v>#VALUE!</v>
      </c>
      <c r="P316">
        <f t="shared" si="41"/>
        <v>0.83333333333333337</v>
      </c>
      <c r="Q316" t="e">
        <f t="shared" si="42"/>
        <v>#VALUE!</v>
      </c>
    </row>
    <row r="317" spans="5:17" x14ac:dyDescent="0.2">
      <c r="E317">
        <f t="shared" si="43"/>
        <v>315</v>
      </c>
      <c r="F317">
        <f t="shared" si="40"/>
        <v>2.5952773136204881</v>
      </c>
      <c r="G317" t="e">
        <f t="shared" si="44"/>
        <v>#VALUE!</v>
      </c>
      <c r="H317" t="e">
        <f t="shared" si="45"/>
        <v>#VALUE!</v>
      </c>
      <c r="I317" t="e">
        <f t="shared" si="46"/>
        <v>#VALUE!</v>
      </c>
      <c r="J317" t="e">
        <f t="shared" si="47"/>
        <v>#VALUE!</v>
      </c>
      <c r="K317" t="e">
        <f t="shared" si="48"/>
        <v>#VALUE!</v>
      </c>
      <c r="L317" t="e">
        <f t="shared" si="49"/>
        <v>#VALUE!</v>
      </c>
      <c r="M317">
        <f>IF($B$9="זכר",INDEX(תמותה!$A$1:$E$121,ROUNDDOWN(E317/12,0)+1,2),INDEX(תמותה!$A$1:$E$121,ROUNDDOWN(E317/12,0)+1,3))</f>
        <v>8.0900000000000001E-5</v>
      </c>
      <c r="N317" t="e">
        <f>IF($B$9="זכר",INDEX('שיפור גברים'!$A$1:$GQ$121,ROUNDDOWN(E317/12,0)+1,ROUNDDOWN((E317+$B$7-$B$8)/12,0)+2),INDEX('שיפור נשים'!$A$1:$GQ$121,ROUNDDOWN(E317/12,0)+1,ROUNDDOWN((E317+$B$7-$B$8)/12,0)+2))</f>
        <v>#VALUE!</v>
      </c>
      <c r="O317" t="e">
        <f>IF($B$9="זכר",INDEX('שיפור גברים'!$A$1:$GQ$121,ROUNDDOWN(E317/12,0)+1,ROUNDDOWN((E317+$B$7-$B$8)/12,0)+1),INDEX('שיפור נשים'!$A$1:$GQ$121,ROUNDDOWN(E317/12,0)+1,ROUNDDOWN((E317+$B$7-$B$8)/12,0)+1))</f>
        <v>#VALUE!</v>
      </c>
      <c r="P317">
        <f t="shared" si="41"/>
        <v>0.91666666666666663</v>
      </c>
      <c r="Q317" t="e">
        <f t="shared" si="42"/>
        <v>#VALUE!</v>
      </c>
    </row>
    <row r="318" spans="5:17" x14ac:dyDescent="0.2">
      <c r="E318">
        <f t="shared" si="43"/>
        <v>316</v>
      </c>
      <c r="F318">
        <f t="shared" si="40"/>
        <v>2.6031217360474384</v>
      </c>
      <c r="G318" t="e">
        <f t="shared" si="44"/>
        <v>#VALUE!</v>
      </c>
      <c r="H318" t="e">
        <f t="shared" si="45"/>
        <v>#VALUE!</v>
      </c>
      <c r="I318" t="e">
        <f t="shared" si="46"/>
        <v>#VALUE!</v>
      </c>
      <c r="J318" t="e">
        <f t="shared" si="47"/>
        <v>#VALUE!</v>
      </c>
      <c r="K318" t="e">
        <f t="shared" si="48"/>
        <v>#VALUE!</v>
      </c>
      <c r="L318" t="e">
        <f t="shared" si="49"/>
        <v>#VALUE!</v>
      </c>
      <c r="M318">
        <f>IF($B$9="זכר",INDEX(תמותה!$A$1:$E$121,ROUNDDOWN(E318/12,0)+1,2),INDEX(תמותה!$A$1:$E$121,ROUNDDOWN(E318/12,0)+1,3))</f>
        <v>8.0900000000000001E-5</v>
      </c>
      <c r="N318" t="e">
        <f>IF($B$9="זכר",INDEX('שיפור גברים'!$A$1:$GQ$121,ROUNDDOWN(E318/12,0)+1,ROUNDDOWN((E318+$B$7-$B$8)/12,0)+2),INDEX('שיפור נשים'!$A$1:$GQ$121,ROUNDDOWN(E318/12,0)+1,ROUNDDOWN((E318+$B$7-$B$8)/12,0)+2))</f>
        <v>#VALUE!</v>
      </c>
      <c r="O318" t="e">
        <f>IF($B$9="זכר",INDEX('שיפור גברים'!$A$1:$GQ$121,ROUNDDOWN(E318/12,0)+1,ROUNDDOWN((E318+$B$7-$B$8)/12,0)+1),INDEX('שיפור נשים'!$A$1:$GQ$121,ROUNDDOWN(E318/12,0)+1,ROUNDDOWN((E318+$B$7-$B$8)/12,0)+1))</f>
        <v>#VALUE!</v>
      </c>
      <c r="P318">
        <f t="shared" si="41"/>
        <v>1</v>
      </c>
      <c r="Q318" t="e">
        <f t="shared" si="42"/>
        <v>#VALUE!</v>
      </c>
    </row>
    <row r="319" spans="5:17" x14ac:dyDescent="0.2">
      <c r="E319">
        <f t="shared" si="43"/>
        <v>317</v>
      </c>
      <c r="F319">
        <f t="shared" si="40"/>
        <v>2.6109898688358553</v>
      </c>
      <c r="G319" t="e">
        <f t="shared" si="44"/>
        <v>#VALUE!</v>
      </c>
      <c r="H319" t="e">
        <f t="shared" si="45"/>
        <v>#VALUE!</v>
      </c>
      <c r="I319" t="e">
        <f t="shared" si="46"/>
        <v>#VALUE!</v>
      </c>
      <c r="J319" t="e">
        <f t="shared" si="47"/>
        <v>#VALUE!</v>
      </c>
      <c r="K319" t="e">
        <f t="shared" si="48"/>
        <v>#VALUE!</v>
      </c>
      <c r="L319" t="e">
        <f t="shared" si="49"/>
        <v>#VALUE!</v>
      </c>
      <c r="M319">
        <f>IF($B$9="זכר",INDEX(תמותה!$A$1:$E$121,ROUNDDOWN(E319/12,0)+1,2),INDEX(תמותה!$A$1:$E$121,ROUNDDOWN(E319/12,0)+1,3))</f>
        <v>8.0900000000000001E-5</v>
      </c>
      <c r="N319" t="e">
        <f>IF($B$9="זכר",INDEX('שיפור גברים'!$A$1:$GQ$121,ROUNDDOWN(E319/12,0)+1,ROUNDDOWN((E319+$B$7-$B$8)/12,0)+2),INDEX('שיפור נשים'!$A$1:$GQ$121,ROUNDDOWN(E319/12,0)+1,ROUNDDOWN((E319+$B$7-$B$8)/12,0)+2))</f>
        <v>#VALUE!</v>
      </c>
      <c r="O319" t="e">
        <f>IF($B$9="זכר",INDEX('שיפור גברים'!$A$1:$GQ$121,ROUNDDOWN(E319/12,0)+1,ROUNDDOWN((E319+$B$7-$B$8)/12,0)+1),INDEX('שיפור נשים'!$A$1:$GQ$121,ROUNDDOWN(E319/12,0)+1,ROUNDDOWN((E319+$B$7-$B$8)/12,0)+1))</f>
        <v>#VALUE!</v>
      </c>
      <c r="P319">
        <f t="shared" si="41"/>
        <v>8.3333333333333329E-2</v>
      </c>
      <c r="Q319" t="e">
        <f t="shared" si="42"/>
        <v>#VALUE!</v>
      </c>
    </row>
    <row r="320" spans="5:17" x14ac:dyDescent="0.2">
      <c r="E320">
        <f t="shared" si="43"/>
        <v>318</v>
      </c>
      <c r="F320">
        <f t="shared" si="40"/>
        <v>2.6188817836521041</v>
      </c>
      <c r="G320" t="e">
        <f t="shared" si="44"/>
        <v>#VALUE!</v>
      </c>
      <c r="H320" t="e">
        <f t="shared" si="45"/>
        <v>#VALUE!</v>
      </c>
      <c r="I320" t="e">
        <f t="shared" si="46"/>
        <v>#VALUE!</v>
      </c>
      <c r="J320" t="e">
        <f t="shared" si="47"/>
        <v>#VALUE!</v>
      </c>
      <c r="K320" t="e">
        <f t="shared" si="48"/>
        <v>#VALUE!</v>
      </c>
      <c r="L320" t="e">
        <f t="shared" si="49"/>
        <v>#VALUE!</v>
      </c>
      <c r="M320">
        <f>IF($B$9="זכר",INDEX(תמותה!$A$1:$E$121,ROUNDDOWN(E320/12,0)+1,2),INDEX(תמותה!$A$1:$E$121,ROUNDDOWN(E320/12,0)+1,3))</f>
        <v>8.0900000000000001E-5</v>
      </c>
      <c r="N320" t="e">
        <f>IF($B$9="זכר",INDEX('שיפור גברים'!$A$1:$GQ$121,ROUNDDOWN(E320/12,0)+1,ROUNDDOWN((E320+$B$7-$B$8)/12,0)+2),INDEX('שיפור נשים'!$A$1:$GQ$121,ROUNDDOWN(E320/12,0)+1,ROUNDDOWN((E320+$B$7-$B$8)/12,0)+2))</f>
        <v>#VALUE!</v>
      </c>
      <c r="O320" t="e">
        <f>IF($B$9="זכר",INDEX('שיפור גברים'!$A$1:$GQ$121,ROUNDDOWN(E320/12,0)+1,ROUNDDOWN((E320+$B$7-$B$8)/12,0)+1),INDEX('שיפור נשים'!$A$1:$GQ$121,ROUNDDOWN(E320/12,0)+1,ROUNDDOWN((E320+$B$7-$B$8)/12,0)+1))</f>
        <v>#VALUE!</v>
      </c>
      <c r="P320">
        <f t="shared" si="41"/>
        <v>0.16666666666666666</v>
      </c>
      <c r="Q320" t="e">
        <f t="shared" si="42"/>
        <v>#VALUE!</v>
      </c>
    </row>
    <row r="321" spans="5:17" x14ac:dyDescent="0.2">
      <c r="E321">
        <f t="shared" si="43"/>
        <v>319</v>
      </c>
      <c r="F321">
        <f t="shared" si="40"/>
        <v>2.6267975523791667</v>
      </c>
      <c r="G321" t="e">
        <f t="shared" si="44"/>
        <v>#VALUE!</v>
      </c>
      <c r="H321" t="e">
        <f t="shared" si="45"/>
        <v>#VALUE!</v>
      </c>
      <c r="I321" t="e">
        <f t="shared" si="46"/>
        <v>#VALUE!</v>
      </c>
      <c r="J321" t="e">
        <f t="shared" si="47"/>
        <v>#VALUE!</v>
      </c>
      <c r="K321" t="e">
        <f t="shared" si="48"/>
        <v>#VALUE!</v>
      </c>
      <c r="L321" t="e">
        <f t="shared" si="49"/>
        <v>#VALUE!</v>
      </c>
      <c r="M321">
        <f>IF($B$9="זכר",INDEX(תמותה!$A$1:$E$121,ROUNDDOWN(E321/12,0)+1,2),INDEX(תמותה!$A$1:$E$121,ROUNDDOWN(E321/12,0)+1,3))</f>
        <v>8.0900000000000001E-5</v>
      </c>
      <c r="N321" t="e">
        <f>IF($B$9="זכר",INDEX('שיפור גברים'!$A$1:$GQ$121,ROUNDDOWN(E321/12,0)+1,ROUNDDOWN((E321+$B$7-$B$8)/12,0)+2),INDEX('שיפור נשים'!$A$1:$GQ$121,ROUNDDOWN(E321/12,0)+1,ROUNDDOWN((E321+$B$7-$B$8)/12,0)+2))</f>
        <v>#VALUE!</v>
      </c>
      <c r="O321" t="e">
        <f>IF($B$9="זכר",INDEX('שיפור גברים'!$A$1:$GQ$121,ROUNDDOWN(E321/12,0)+1,ROUNDDOWN((E321+$B$7-$B$8)/12,0)+1),INDEX('שיפור נשים'!$A$1:$GQ$121,ROUNDDOWN(E321/12,0)+1,ROUNDDOWN((E321+$B$7-$B$8)/12,0)+1))</f>
        <v>#VALUE!</v>
      </c>
      <c r="P321">
        <f t="shared" si="41"/>
        <v>0.25</v>
      </c>
      <c r="Q321" t="e">
        <f t="shared" si="42"/>
        <v>#VALUE!</v>
      </c>
    </row>
    <row r="322" spans="5:17" x14ac:dyDescent="0.2">
      <c r="E322">
        <f t="shared" si="43"/>
        <v>320</v>
      </c>
      <c r="F322">
        <f t="shared" si="40"/>
        <v>2.6347372471172967</v>
      </c>
      <c r="G322" t="e">
        <f t="shared" si="44"/>
        <v>#VALUE!</v>
      </c>
      <c r="H322" t="e">
        <f t="shared" si="45"/>
        <v>#VALUE!</v>
      </c>
      <c r="I322" t="e">
        <f t="shared" si="46"/>
        <v>#VALUE!</v>
      </c>
      <c r="J322" t="e">
        <f t="shared" si="47"/>
        <v>#VALUE!</v>
      </c>
      <c r="K322" t="e">
        <f t="shared" si="48"/>
        <v>#VALUE!</v>
      </c>
      <c r="L322" t="e">
        <f t="shared" si="49"/>
        <v>#VALUE!</v>
      </c>
      <c r="M322">
        <f>IF($B$9="זכר",INDEX(תמותה!$A$1:$E$121,ROUNDDOWN(E322/12,0)+1,2),INDEX(תמותה!$A$1:$E$121,ROUNDDOWN(E322/12,0)+1,3))</f>
        <v>8.0900000000000001E-5</v>
      </c>
      <c r="N322" t="e">
        <f>IF($B$9="זכר",INDEX('שיפור גברים'!$A$1:$GQ$121,ROUNDDOWN(E322/12,0)+1,ROUNDDOWN((E322+$B$7-$B$8)/12,0)+2),INDEX('שיפור נשים'!$A$1:$GQ$121,ROUNDDOWN(E322/12,0)+1,ROUNDDOWN((E322+$B$7-$B$8)/12,0)+2))</f>
        <v>#VALUE!</v>
      </c>
      <c r="O322" t="e">
        <f>IF($B$9="זכר",INDEX('שיפור גברים'!$A$1:$GQ$121,ROUNDDOWN(E322/12,0)+1,ROUNDDOWN((E322+$B$7-$B$8)/12,0)+1),INDEX('שיפור נשים'!$A$1:$GQ$121,ROUNDDOWN(E322/12,0)+1,ROUNDDOWN((E322+$B$7-$B$8)/12,0)+1))</f>
        <v>#VALUE!</v>
      </c>
      <c r="P322">
        <f t="shared" si="41"/>
        <v>0.33333333333333331</v>
      </c>
      <c r="Q322" t="e">
        <f t="shared" si="42"/>
        <v>#VALUE!</v>
      </c>
    </row>
    <row r="323" spans="5:17" x14ac:dyDescent="0.2">
      <c r="E323">
        <f t="shared" si="43"/>
        <v>321</v>
      </c>
      <c r="F323">
        <f t="shared" ref="F323:F386" si="50">(1+$B$2)^((E323-$E$2+1)/12)</f>
        <v>2.6427009401846764</v>
      </c>
      <c r="G323" t="e">
        <f t="shared" si="44"/>
        <v>#VALUE!</v>
      </c>
      <c r="H323" t="e">
        <f t="shared" si="45"/>
        <v>#VALUE!</v>
      </c>
      <c r="I323" t="e">
        <f t="shared" si="46"/>
        <v>#VALUE!</v>
      </c>
      <c r="J323" t="e">
        <f t="shared" si="47"/>
        <v>#VALUE!</v>
      </c>
      <c r="K323" t="e">
        <f t="shared" si="48"/>
        <v>#VALUE!</v>
      </c>
      <c r="L323" t="e">
        <f t="shared" si="49"/>
        <v>#VALUE!</v>
      </c>
      <c r="M323">
        <f>IF($B$9="זכר",INDEX(תמותה!$A$1:$E$121,ROUNDDOWN(E323/12,0)+1,2),INDEX(תמותה!$A$1:$E$121,ROUNDDOWN(E323/12,0)+1,3))</f>
        <v>8.0900000000000001E-5</v>
      </c>
      <c r="N323" t="e">
        <f>IF($B$9="זכר",INDEX('שיפור גברים'!$A$1:$GQ$121,ROUNDDOWN(E323/12,0)+1,ROUNDDOWN((E323+$B$7-$B$8)/12,0)+2),INDEX('שיפור נשים'!$A$1:$GQ$121,ROUNDDOWN(E323/12,0)+1,ROUNDDOWN((E323+$B$7-$B$8)/12,0)+2))</f>
        <v>#VALUE!</v>
      </c>
      <c r="O323" t="e">
        <f>IF($B$9="זכר",INDEX('שיפור גברים'!$A$1:$GQ$121,ROUNDDOWN(E323/12,0)+1,ROUNDDOWN((E323+$B$7-$B$8)/12,0)+1),INDEX('שיפור נשים'!$A$1:$GQ$121,ROUNDDOWN(E323/12,0)+1,ROUNDDOWN((E323+$B$7-$B$8)/12,0)+1))</f>
        <v>#VALUE!</v>
      </c>
      <c r="P323">
        <f t="shared" ref="P323:P386" si="51">(MOD((E323-$E$2+7),12)+1)/12</f>
        <v>0.41666666666666669</v>
      </c>
      <c r="Q323" t="e">
        <f t="shared" ref="Q323:Q386" si="52">1-(1-M323*(N323*P323+O323*(1-P323)))^(1/12)</f>
        <v>#VALUE!</v>
      </c>
    </row>
    <row r="324" spans="5:17" x14ac:dyDescent="0.2">
      <c r="E324">
        <f t="shared" ref="E324:E387" si="53">E323+1</f>
        <v>322</v>
      </c>
      <c r="F324">
        <f t="shared" si="50"/>
        <v>2.6506887041180764</v>
      </c>
      <c r="G324" t="e">
        <f t="shared" ref="G324:G387" si="54">IF(E324&lt;=$B$3,IF(AND((E324-$E$2)&lt;0,E324&lt;$B$4),G323+1/F324,G323+L323/F324))</f>
        <v>#VALUE!</v>
      </c>
      <c r="H324" t="e">
        <f t="shared" ref="H324:H387" si="55">IF(E324&lt;=$B$3,IF(AND((E324-$E$2)&lt;60,E324&lt;$B$4),H323+1/F324,H323+L323/F324))</f>
        <v>#VALUE!</v>
      </c>
      <c r="I324" t="e">
        <f t="shared" ref="I324:I387" si="56">IF(E324&lt;=$B$3,IF(AND((E324-$E$2)&lt;120,E324&lt;$B$4),I323+1/F324,I323+L323/F324))</f>
        <v>#VALUE!</v>
      </c>
      <c r="J324" t="e">
        <f t="shared" ref="J324:J387" si="57">IF(E324&lt;=$B$3,IF(AND((E324-$E$2)&lt;180,E324&lt;$B$4),J323+1/F324,J323+L323/F324))</f>
        <v>#VALUE!</v>
      </c>
      <c r="K324" t="e">
        <f t="shared" ref="K324:K387" si="58">IF(E324&lt;=$B$3,IF(AND((E324-$E$2)&lt;240,E324&lt;$B$4),K323+1/F324,K323+L323/F324))</f>
        <v>#VALUE!</v>
      </c>
      <c r="L324" t="e">
        <f t="shared" ref="L324:L387" si="59">L323*(1-Q324)</f>
        <v>#VALUE!</v>
      </c>
      <c r="M324">
        <f>IF($B$9="זכר",INDEX(תמותה!$A$1:$E$121,ROUNDDOWN(E324/12,0)+1,2),INDEX(תמותה!$A$1:$E$121,ROUNDDOWN(E324/12,0)+1,3))</f>
        <v>8.0900000000000001E-5</v>
      </c>
      <c r="N324" t="e">
        <f>IF($B$9="זכר",INDEX('שיפור גברים'!$A$1:$GQ$121,ROUNDDOWN(E324/12,0)+1,ROUNDDOWN((E324+$B$7-$B$8)/12,0)+2),INDEX('שיפור נשים'!$A$1:$GQ$121,ROUNDDOWN(E324/12,0)+1,ROUNDDOWN((E324+$B$7-$B$8)/12,0)+2))</f>
        <v>#VALUE!</v>
      </c>
      <c r="O324" t="e">
        <f>IF($B$9="זכר",INDEX('שיפור גברים'!$A$1:$GQ$121,ROUNDDOWN(E324/12,0)+1,ROUNDDOWN((E324+$B$7-$B$8)/12,0)+1),INDEX('שיפור נשים'!$A$1:$GQ$121,ROUNDDOWN(E324/12,0)+1,ROUNDDOWN((E324+$B$7-$B$8)/12,0)+1))</f>
        <v>#VALUE!</v>
      </c>
      <c r="P324">
        <f t="shared" si="51"/>
        <v>0.5</v>
      </c>
      <c r="Q324" t="e">
        <f t="shared" si="52"/>
        <v>#VALUE!</v>
      </c>
    </row>
    <row r="325" spans="5:17" x14ac:dyDescent="0.2">
      <c r="E325">
        <f t="shared" si="53"/>
        <v>323</v>
      </c>
      <c r="F325">
        <f t="shared" si="50"/>
        <v>2.6587006116735119</v>
      </c>
      <c r="G325" t="e">
        <f t="shared" si="54"/>
        <v>#VALUE!</v>
      </c>
      <c r="H325" t="e">
        <f t="shared" si="55"/>
        <v>#VALUE!</v>
      </c>
      <c r="I325" t="e">
        <f t="shared" si="56"/>
        <v>#VALUE!</v>
      </c>
      <c r="J325" t="e">
        <f t="shared" si="57"/>
        <v>#VALUE!</v>
      </c>
      <c r="K325" t="e">
        <f t="shared" si="58"/>
        <v>#VALUE!</v>
      </c>
      <c r="L325" t="e">
        <f t="shared" si="59"/>
        <v>#VALUE!</v>
      </c>
      <c r="M325">
        <f>IF($B$9="זכר",INDEX(תמותה!$A$1:$E$121,ROUNDDOWN(E325/12,0)+1,2),INDEX(תמותה!$A$1:$E$121,ROUNDDOWN(E325/12,0)+1,3))</f>
        <v>8.0900000000000001E-5</v>
      </c>
      <c r="N325" t="e">
        <f>IF($B$9="זכר",INDEX('שיפור גברים'!$A$1:$GQ$121,ROUNDDOWN(E325/12,0)+1,ROUNDDOWN((E325+$B$7-$B$8)/12,0)+2),INDEX('שיפור נשים'!$A$1:$GQ$121,ROUNDDOWN(E325/12,0)+1,ROUNDDOWN((E325+$B$7-$B$8)/12,0)+2))</f>
        <v>#VALUE!</v>
      </c>
      <c r="O325" t="e">
        <f>IF($B$9="זכר",INDEX('שיפור גברים'!$A$1:$GQ$121,ROUNDDOWN(E325/12,0)+1,ROUNDDOWN((E325+$B$7-$B$8)/12,0)+1),INDEX('שיפור נשים'!$A$1:$GQ$121,ROUNDDOWN(E325/12,0)+1,ROUNDDOWN((E325+$B$7-$B$8)/12,0)+1))</f>
        <v>#VALUE!</v>
      </c>
      <c r="P325">
        <f t="shared" si="51"/>
        <v>0.58333333333333337</v>
      </c>
      <c r="Q325" t="e">
        <f t="shared" si="52"/>
        <v>#VALUE!</v>
      </c>
    </row>
    <row r="326" spans="5:17" x14ac:dyDescent="0.2">
      <c r="E326">
        <f t="shared" si="53"/>
        <v>324</v>
      </c>
      <c r="F326">
        <f t="shared" si="50"/>
        <v>2.6667367358269121</v>
      </c>
      <c r="G326" t="e">
        <f t="shared" si="54"/>
        <v>#VALUE!</v>
      </c>
      <c r="H326" t="e">
        <f t="shared" si="55"/>
        <v>#VALUE!</v>
      </c>
      <c r="I326" t="e">
        <f t="shared" si="56"/>
        <v>#VALUE!</v>
      </c>
      <c r="J326" t="e">
        <f t="shared" si="57"/>
        <v>#VALUE!</v>
      </c>
      <c r="K326" t="e">
        <f t="shared" si="58"/>
        <v>#VALUE!</v>
      </c>
      <c r="L326" t="e">
        <f t="shared" si="59"/>
        <v>#VALUE!</v>
      </c>
      <c r="M326">
        <f>IF($B$9="זכר",INDEX(תמותה!$A$1:$E$121,ROUNDDOWN(E326/12,0)+1,2),INDEX(תמותה!$A$1:$E$121,ROUNDDOWN(E326/12,0)+1,3))</f>
        <v>8.4499999999999994E-5</v>
      </c>
      <c r="N326" t="e">
        <f>IF($B$9="זכר",INDEX('שיפור גברים'!$A$1:$GQ$121,ROUNDDOWN(E326/12,0)+1,ROUNDDOWN((E326+$B$7-$B$8)/12,0)+2),INDEX('שיפור נשים'!$A$1:$GQ$121,ROUNDDOWN(E326/12,0)+1,ROUNDDOWN((E326+$B$7-$B$8)/12,0)+2))</f>
        <v>#VALUE!</v>
      </c>
      <c r="O326" t="e">
        <f>IF($B$9="זכר",INDEX('שיפור גברים'!$A$1:$GQ$121,ROUNDDOWN(E326/12,0)+1,ROUNDDOWN((E326+$B$7-$B$8)/12,0)+1),INDEX('שיפור נשים'!$A$1:$GQ$121,ROUNDDOWN(E326/12,0)+1,ROUNDDOWN((E326+$B$7-$B$8)/12,0)+1))</f>
        <v>#VALUE!</v>
      </c>
      <c r="P326">
        <f t="shared" si="51"/>
        <v>0.66666666666666663</v>
      </c>
      <c r="Q326" t="e">
        <f t="shared" si="52"/>
        <v>#VALUE!</v>
      </c>
    </row>
    <row r="327" spans="5:17" x14ac:dyDescent="0.2">
      <c r="E327">
        <f t="shared" si="53"/>
        <v>325</v>
      </c>
      <c r="F327">
        <f t="shared" si="50"/>
        <v>2.6747971497747809</v>
      </c>
      <c r="G327" t="e">
        <f t="shared" si="54"/>
        <v>#VALUE!</v>
      </c>
      <c r="H327" t="e">
        <f t="shared" si="55"/>
        <v>#VALUE!</v>
      </c>
      <c r="I327" t="e">
        <f t="shared" si="56"/>
        <v>#VALUE!</v>
      </c>
      <c r="J327" t="e">
        <f t="shared" si="57"/>
        <v>#VALUE!</v>
      </c>
      <c r="K327" t="e">
        <f t="shared" si="58"/>
        <v>#VALUE!</v>
      </c>
      <c r="L327" t="e">
        <f t="shared" si="59"/>
        <v>#VALUE!</v>
      </c>
      <c r="M327">
        <f>IF($B$9="זכר",INDEX(תמותה!$A$1:$E$121,ROUNDDOWN(E327/12,0)+1,2),INDEX(תמותה!$A$1:$E$121,ROUNDDOWN(E327/12,0)+1,3))</f>
        <v>8.4499999999999994E-5</v>
      </c>
      <c r="N327" t="e">
        <f>IF($B$9="זכר",INDEX('שיפור גברים'!$A$1:$GQ$121,ROUNDDOWN(E327/12,0)+1,ROUNDDOWN((E327+$B$7-$B$8)/12,0)+2),INDEX('שיפור נשים'!$A$1:$GQ$121,ROUNDDOWN(E327/12,0)+1,ROUNDDOWN((E327+$B$7-$B$8)/12,0)+2))</f>
        <v>#VALUE!</v>
      </c>
      <c r="O327" t="e">
        <f>IF($B$9="זכר",INDEX('שיפור גברים'!$A$1:$GQ$121,ROUNDDOWN(E327/12,0)+1,ROUNDDOWN((E327+$B$7-$B$8)/12,0)+1),INDEX('שיפור נשים'!$A$1:$GQ$121,ROUNDDOWN(E327/12,0)+1,ROUNDDOWN((E327+$B$7-$B$8)/12,0)+1))</f>
        <v>#VALUE!</v>
      </c>
      <c r="P327">
        <f t="shared" si="51"/>
        <v>0.75</v>
      </c>
      <c r="Q327" t="e">
        <f t="shared" si="52"/>
        <v>#VALUE!</v>
      </c>
    </row>
    <row r="328" spans="5:17" x14ac:dyDescent="0.2">
      <c r="E328">
        <f t="shared" si="53"/>
        <v>326</v>
      </c>
      <c r="F328">
        <f t="shared" si="50"/>
        <v>2.6828819269348618</v>
      </c>
      <c r="G328" t="e">
        <f t="shared" si="54"/>
        <v>#VALUE!</v>
      </c>
      <c r="H328" t="e">
        <f t="shared" si="55"/>
        <v>#VALUE!</v>
      </c>
      <c r="I328" t="e">
        <f t="shared" si="56"/>
        <v>#VALUE!</v>
      </c>
      <c r="J328" t="e">
        <f t="shared" si="57"/>
        <v>#VALUE!</v>
      </c>
      <c r="K328" t="e">
        <f t="shared" si="58"/>
        <v>#VALUE!</v>
      </c>
      <c r="L328" t="e">
        <f t="shared" si="59"/>
        <v>#VALUE!</v>
      </c>
      <c r="M328">
        <f>IF($B$9="זכר",INDEX(תמותה!$A$1:$E$121,ROUNDDOWN(E328/12,0)+1,2),INDEX(תמותה!$A$1:$E$121,ROUNDDOWN(E328/12,0)+1,3))</f>
        <v>8.4499999999999994E-5</v>
      </c>
      <c r="N328" t="e">
        <f>IF($B$9="זכר",INDEX('שיפור גברים'!$A$1:$GQ$121,ROUNDDOWN(E328/12,0)+1,ROUNDDOWN((E328+$B$7-$B$8)/12,0)+2),INDEX('שיפור נשים'!$A$1:$GQ$121,ROUNDDOWN(E328/12,0)+1,ROUNDDOWN((E328+$B$7-$B$8)/12,0)+2))</f>
        <v>#VALUE!</v>
      </c>
      <c r="O328" t="e">
        <f>IF($B$9="זכר",INDEX('שיפור גברים'!$A$1:$GQ$121,ROUNDDOWN(E328/12,0)+1,ROUNDDOWN((E328+$B$7-$B$8)/12,0)+1),INDEX('שיפור נשים'!$A$1:$GQ$121,ROUNDDOWN(E328/12,0)+1,ROUNDDOWN((E328+$B$7-$B$8)/12,0)+1))</f>
        <v>#VALUE!</v>
      </c>
      <c r="P328">
        <f t="shared" si="51"/>
        <v>0.83333333333333337</v>
      </c>
      <c r="Q328" t="e">
        <f t="shared" si="52"/>
        <v>#VALUE!</v>
      </c>
    </row>
    <row r="329" spans="5:17" x14ac:dyDescent="0.2">
      <c r="E329">
        <f t="shared" si="53"/>
        <v>327</v>
      </c>
      <c r="F329">
        <f t="shared" si="50"/>
        <v>2.6909911409468119</v>
      </c>
      <c r="G329" t="e">
        <f t="shared" si="54"/>
        <v>#VALUE!</v>
      </c>
      <c r="H329" t="e">
        <f t="shared" si="55"/>
        <v>#VALUE!</v>
      </c>
      <c r="I329" t="e">
        <f t="shared" si="56"/>
        <v>#VALUE!</v>
      </c>
      <c r="J329" t="e">
        <f t="shared" si="57"/>
        <v>#VALUE!</v>
      </c>
      <c r="K329" t="e">
        <f t="shared" si="58"/>
        <v>#VALUE!</v>
      </c>
      <c r="L329" t="e">
        <f t="shared" si="59"/>
        <v>#VALUE!</v>
      </c>
      <c r="M329">
        <f>IF($B$9="זכר",INDEX(תמותה!$A$1:$E$121,ROUNDDOWN(E329/12,0)+1,2),INDEX(תמותה!$A$1:$E$121,ROUNDDOWN(E329/12,0)+1,3))</f>
        <v>8.4499999999999994E-5</v>
      </c>
      <c r="N329" t="e">
        <f>IF($B$9="זכר",INDEX('שיפור גברים'!$A$1:$GQ$121,ROUNDDOWN(E329/12,0)+1,ROUNDDOWN((E329+$B$7-$B$8)/12,0)+2),INDEX('שיפור נשים'!$A$1:$GQ$121,ROUNDDOWN(E329/12,0)+1,ROUNDDOWN((E329+$B$7-$B$8)/12,0)+2))</f>
        <v>#VALUE!</v>
      </c>
      <c r="O329" t="e">
        <f>IF($B$9="זכר",INDEX('שיפור גברים'!$A$1:$GQ$121,ROUNDDOWN(E329/12,0)+1,ROUNDDOWN((E329+$B$7-$B$8)/12,0)+1),INDEX('שיפור נשים'!$A$1:$GQ$121,ROUNDDOWN(E329/12,0)+1,ROUNDDOWN((E329+$B$7-$B$8)/12,0)+1))</f>
        <v>#VALUE!</v>
      </c>
      <c r="P329">
        <f t="shared" si="51"/>
        <v>0.91666666666666663</v>
      </c>
      <c r="Q329" t="e">
        <f t="shared" si="52"/>
        <v>#VALUE!</v>
      </c>
    </row>
    <row r="330" spans="5:17" x14ac:dyDescent="0.2">
      <c r="E330">
        <f t="shared" si="53"/>
        <v>328</v>
      </c>
      <c r="F330">
        <f t="shared" si="50"/>
        <v>2.6991248656728684</v>
      </c>
      <c r="G330" t="e">
        <f t="shared" si="54"/>
        <v>#VALUE!</v>
      </c>
      <c r="H330" t="e">
        <f t="shared" si="55"/>
        <v>#VALUE!</v>
      </c>
      <c r="I330" t="e">
        <f t="shared" si="56"/>
        <v>#VALUE!</v>
      </c>
      <c r="J330" t="e">
        <f t="shared" si="57"/>
        <v>#VALUE!</v>
      </c>
      <c r="K330" t="e">
        <f t="shared" si="58"/>
        <v>#VALUE!</v>
      </c>
      <c r="L330" t="e">
        <f t="shared" si="59"/>
        <v>#VALUE!</v>
      </c>
      <c r="M330">
        <f>IF($B$9="זכר",INDEX(תמותה!$A$1:$E$121,ROUNDDOWN(E330/12,0)+1,2),INDEX(תמותה!$A$1:$E$121,ROUNDDOWN(E330/12,0)+1,3))</f>
        <v>8.4499999999999994E-5</v>
      </c>
      <c r="N330" t="e">
        <f>IF($B$9="זכר",INDEX('שיפור גברים'!$A$1:$GQ$121,ROUNDDOWN(E330/12,0)+1,ROUNDDOWN((E330+$B$7-$B$8)/12,0)+2),INDEX('שיפור נשים'!$A$1:$GQ$121,ROUNDDOWN(E330/12,0)+1,ROUNDDOWN((E330+$B$7-$B$8)/12,0)+2))</f>
        <v>#VALUE!</v>
      </c>
      <c r="O330" t="e">
        <f>IF($B$9="זכר",INDEX('שיפור גברים'!$A$1:$GQ$121,ROUNDDOWN(E330/12,0)+1,ROUNDDOWN((E330+$B$7-$B$8)/12,0)+1),INDEX('שיפור נשים'!$A$1:$GQ$121,ROUNDDOWN(E330/12,0)+1,ROUNDDOWN((E330+$B$7-$B$8)/12,0)+1))</f>
        <v>#VALUE!</v>
      </c>
      <c r="P330">
        <f t="shared" si="51"/>
        <v>1</v>
      </c>
      <c r="Q330" t="e">
        <f t="shared" si="52"/>
        <v>#VALUE!</v>
      </c>
    </row>
    <row r="331" spans="5:17" x14ac:dyDescent="0.2">
      <c r="E331">
        <f t="shared" si="53"/>
        <v>329</v>
      </c>
      <c r="F331">
        <f t="shared" si="50"/>
        <v>2.7072831751985218</v>
      </c>
      <c r="G331" t="e">
        <f t="shared" si="54"/>
        <v>#VALUE!</v>
      </c>
      <c r="H331" t="e">
        <f t="shared" si="55"/>
        <v>#VALUE!</v>
      </c>
      <c r="I331" t="e">
        <f t="shared" si="56"/>
        <v>#VALUE!</v>
      </c>
      <c r="J331" t="e">
        <f t="shared" si="57"/>
        <v>#VALUE!</v>
      </c>
      <c r="K331" t="e">
        <f t="shared" si="58"/>
        <v>#VALUE!</v>
      </c>
      <c r="L331" t="e">
        <f t="shared" si="59"/>
        <v>#VALUE!</v>
      </c>
      <c r="M331">
        <f>IF($B$9="זכר",INDEX(תמותה!$A$1:$E$121,ROUNDDOWN(E331/12,0)+1,2),INDEX(תמותה!$A$1:$E$121,ROUNDDOWN(E331/12,0)+1,3))</f>
        <v>8.4499999999999994E-5</v>
      </c>
      <c r="N331" t="e">
        <f>IF($B$9="זכר",INDEX('שיפור גברים'!$A$1:$GQ$121,ROUNDDOWN(E331/12,0)+1,ROUNDDOWN((E331+$B$7-$B$8)/12,0)+2),INDEX('שיפור נשים'!$A$1:$GQ$121,ROUNDDOWN(E331/12,0)+1,ROUNDDOWN((E331+$B$7-$B$8)/12,0)+2))</f>
        <v>#VALUE!</v>
      </c>
      <c r="O331" t="e">
        <f>IF($B$9="זכר",INDEX('שיפור גברים'!$A$1:$GQ$121,ROUNDDOWN(E331/12,0)+1,ROUNDDOWN((E331+$B$7-$B$8)/12,0)+1),INDEX('שיפור נשים'!$A$1:$GQ$121,ROUNDDOWN(E331/12,0)+1,ROUNDDOWN((E331+$B$7-$B$8)/12,0)+1))</f>
        <v>#VALUE!</v>
      </c>
      <c r="P331">
        <f t="shared" si="51"/>
        <v>8.3333333333333329E-2</v>
      </c>
      <c r="Q331" t="e">
        <f t="shared" si="52"/>
        <v>#VALUE!</v>
      </c>
    </row>
    <row r="332" spans="5:17" x14ac:dyDescent="0.2">
      <c r="E332">
        <f t="shared" si="53"/>
        <v>330</v>
      </c>
      <c r="F332">
        <f t="shared" si="50"/>
        <v>2.715466143833194</v>
      </c>
      <c r="G332" t="e">
        <f t="shared" si="54"/>
        <v>#VALUE!</v>
      </c>
      <c r="H332" t="e">
        <f t="shared" si="55"/>
        <v>#VALUE!</v>
      </c>
      <c r="I332" t="e">
        <f t="shared" si="56"/>
        <v>#VALUE!</v>
      </c>
      <c r="J332" t="e">
        <f t="shared" si="57"/>
        <v>#VALUE!</v>
      </c>
      <c r="K332" t="e">
        <f t="shared" si="58"/>
        <v>#VALUE!</v>
      </c>
      <c r="L332" t="e">
        <f t="shared" si="59"/>
        <v>#VALUE!</v>
      </c>
      <c r="M332">
        <f>IF($B$9="זכר",INDEX(תמותה!$A$1:$E$121,ROUNDDOWN(E332/12,0)+1,2),INDEX(תמותה!$A$1:$E$121,ROUNDDOWN(E332/12,0)+1,3))</f>
        <v>8.4499999999999994E-5</v>
      </c>
      <c r="N332" t="e">
        <f>IF($B$9="זכר",INDEX('שיפור גברים'!$A$1:$GQ$121,ROUNDDOWN(E332/12,0)+1,ROUNDDOWN((E332+$B$7-$B$8)/12,0)+2),INDEX('שיפור נשים'!$A$1:$GQ$121,ROUNDDOWN(E332/12,0)+1,ROUNDDOWN((E332+$B$7-$B$8)/12,0)+2))</f>
        <v>#VALUE!</v>
      </c>
      <c r="O332" t="e">
        <f>IF($B$9="זכר",INDEX('שיפור גברים'!$A$1:$GQ$121,ROUNDDOWN(E332/12,0)+1,ROUNDDOWN((E332+$B$7-$B$8)/12,0)+1),INDEX('שיפור נשים'!$A$1:$GQ$121,ROUNDDOWN(E332/12,0)+1,ROUNDDOWN((E332+$B$7-$B$8)/12,0)+1))</f>
        <v>#VALUE!</v>
      </c>
      <c r="P332">
        <f t="shared" si="51"/>
        <v>0.16666666666666666</v>
      </c>
      <c r="Q332" t="e">
        <f t="shared" si="52"/>
        <v>#VALUE!</v>
      </c>
    </row>
    <row r="333" spans="5:17" x14ac:dyDescent="0.2">
      <c r="E333">
        <f t="shared" si="53"/>
        <v>331</v>
      </c>
      <c r="F333">
        <f t="shared" si="50"/>
        <v>2.7236738461109105</v>
      </c>
      <c r="G333" t="e">
        <f t="shared" si="54"/>
        <v>#VALUE!</v>
      </c>
      <c r="H333" t="e">
        <f t="shared" si="55"/>
        <v>#VALUE!</v>
      </c>
      <c r="I333" t="e">
        <f t="shared" si="56"/>
        <v>#VALUE!</v>
      </c>
      <c r="J333" t="e">
        <f t="shared" si="57"/>
        <v>#VALUE!</v>
      </c>
      <c r="K333" t="e">
        <f t="shared" si="58"/>
        <v>#VALUE!</v>
      </c>
      <c r="L333" t="e">
        <f t="shared" si="59"/>
        <v>#VALUE!</v>
      </c>
      <c r="M333">
        <f>IF($B$9="זכר",INDEX(תמותה!$A$1:$E$121,ROUNDDOWN(E333/12,0)+1,2),INDEX(תמותה!$A$1:$E$121,ROUNDDOWN(E333/12,0)+1,3))</f>
        <v>8.4499999999999994E-5</v>
      </c>
      <c r="N333" t="e">
        <f>IF($B$9="זכר",INDEX('שיפור גברים'!$A$1:$GQ$121,ROUNDDOWN(E333/12,0)+1,ROUNDDOWN((E333+$B$7-$B$8)/12,0)+2),INDEX('שיפור נשים'!$A$1:$GQ$121,ROUNDDOWN(E333/12,0)+1,ROUNDDOWN((E333+$B$7-$B$8)/12,0)+2))</f>
        <v>#VALUE!</v>
      </c>
      <c r="O333" t="e">
        <f>IF($B$9="זכר",INDEX('שיפור גברים'!$A$1:$GQ$121,ROUNDDOWN(E333/12,0)+1,ROUNDDOWN((E333+$B$7-$B$8)/12,0)+1),INDEX('שיפור נשים'!$A$1:$GQ$121,ROUNDDOWN(E333/12,0)+1,ROUNDDOWN((E333+$B$7-$B$8)/12,0)+1))</f>
        <v>#VALUE!</v>
      </c>
      <c r="P333">
        <f t="shared" si="51"/>
        <v>0.25</v>
      </c>
      <c r="Q333" t="e">
        <f t="shared" si="52"/>
        <v>#VALUE!</v>
      </c>
    </row>
    <row r="334" spans="5:17" x14ac:dyDescent="0.2">
      <c r="E334">
        <f t="shared" si="53"/>
        <v>332</v>
      </c>
      <c r="F334">
        <f t="shared" si="50"/>
        <v>2.7319063567909825</v>
      </c>
      <c r="G334" t="e">
        <f t="shared" si="54"/>
        <v>#VALUE!</v>
      </c>
      <c r="H334" t="e">
        <f t="shared" si="55"/>
        <v>#VALUE!</v>
      </c>
      <c r="I334" t="e">
        <f t="shared" si="56"/>
        <v>#VALUE!</v>
      </c>
      <c r="J334" t="e">
        <f t="shared" si="57"/>
        <v>#VALUE!</v>
      </c>
      <c r="K334" t="e">
        <f t="shared" si="58"/>
        <v>#VALUE!</v>
      </c>
      <c r="L334" t="e">
        <f t="shared" si="59"/>
        <v>#VALUE!</v>
      </c>
      <c r="M334">
        <f>IF($B$9="זכר",INDEX(תמותה!$A$1:$E$121,ROUNDDOWN(E334/12,0)+1,2),INDEX(תמותה!$A$1:$E$121,ROUNDDOWN(E334/12,0)+1,3))</f>
        <v>8.4499999999999994E-5</v>
      </c>
      <c r="N334" t="e">
        <f>IF($B$9="זכר",INDEX('שיפור גברים'!$A$1:$GQ$121,ROUNDDOWN(E334/12,0)+1,ROUNDDOWN((E334+$B$7-$B$8)/12,0)+2),INDEX('שיפור נשים'!$A$1:$GQ$121,ROUNDDOWN(E334/12,0)+1,ROUNDDOWN((E334+$B$7-$B$8)/12,0)+2))</f>
        <v>#VALUE!</v>
      </c>
      <c r="O334" t="e">
        <f>IF($B$9="זכר",INDEX('שיפור גברים'!$A$1:$GQ$121,ROUNDDOWN(E334/12,0)+1,ROUNDDOWN((E334+$B$7-$B$8)/12,0)+1),INDEX('שיפור נשים'!$A$1:$GQ$121,ROUNDDOWN(E334/12,0)+1,ROUNDDOWN((E334+$B$7-$B$8)/12,0)+1))</f>
        <v>#VALUE!</v>
      </c>
      <c r="P334">
        <f t="shared" si="51"/>
        <v>0.33333333333333331</v>
      </c>
      <c r="Q334" t="e">
        <f t="shared" si="52"/>
        <v>#VALUE!</v>
      </c>
    </row>
    <row r="335" spans="5:17" x14ac:dyDescent="0.2">
      <c r="E335">
        <f t="shared" si="53"/>
        <v>333</v>
      </c>
      <c r="F335">
        <f t="shared" si="50"/>
        <v>2.7401637508586871</v>
      </c>
      <c r="G335" t="e">
        <f t="shared" si="54"/>
        <v>#VALUE!</v>
      </c>
      <c r="H335" t="e">
        <f t="shared" si="55"/>
        <v>#VALUE!</v>
      </c>
      <c r="I335" t="e">
        <f t="shared" si="56"/>
        <v>#VALUE!</v>
      </c>
      <c r="J335" t="e">
        <f t="shared" si="57"/>
        <v>#VALUE!</v>
      </c>
      <c r="K335" t="e">
        <f t="shared" si="58"/>
        <v>#VALUE!</v>
      </c>
      <c r="L335" t="e">
        <f t="shared" si="59"/>
        <v>#VALUE!</v>
      </c>
      <c r="M335">
        <f>IF($B$9="זכר",INDEX(תמותה!$A$1:$E$121,ROUNDDOWN(E335/12,0)+1,2),INDEX(תמותה!$A$1:$E$121,ROUNDDOWN(E335/12,0)+1,3))</f>
        <v>8.4499999999999994E-5</v>
      </c>
      <c r="N335" t="e">
        <f>IF($B$9="זכר",INDEX('שיפור גברים'!$A$1:$GQ$121,ROUNDDOWN(E335/12,0)+1,ROUNDDOWN((E335+$B$7-$B$8)/12,0)+2),INDEX('שיפור נשים'!$A$1:$GQ$121,ROUNDDOWN(E335/12,0)+1,ROUNDDOWN((E335+$B$7-$B$8)/12,0)+2))</f>
        <v>#VALUE!</v>
      </c>
      <c r="O335" t="e">
        <f>IF($B$9="זכר",INDEX('שיפור גברים'!$A$1:$GQ$121,ROUNDDOWN(E335/12,0)+1,ROUNDDOWN((E335+$B$7-$B$8)/12,0)+1),INDEX('שיפור נשים'!$A$1:$GQ$121,ROUNDDOWN(E335/12,0)+1,ROUNDDOWN((E335+$B$7-$B$8)/12,0)+1))</f>
        <v>#VALUE!</v>
      </c>
      <c r="P335">
        <f t="shared" si="51"/>
        <v>0.41666666666666669</v>
      </c>
      <c r="Q335" t="e">
        <f t="shared" si="52"/>
        <v>#VALUE!</v>
      </c>
    </row>
    <row r="336" spans="5:17" x14ac:dyDescent="0.2">
      <c r="E336">
        <f t="shared" si="53"/>
        <v>334</v>
      </c>
      <c r="F336">
        <f t="shared" si="50"/>
        <v>2.7484461035259509</v>
      </c>
      <c r="G336" t="e">
        <f t="shared" si="54"/>
        <v>#VALUE!</v>
      </c>
      <c r="H336" t="e">
        <f t="shared" si="55"/>
        <v>#VALUE!</v>
      </c>
      <c r="I336" t="e">
        <f t="shared" si="56"/>
        <v>#VALUE!</v>
      </c>
      <c r="J336" t="e">
        <f t="shared" si="57"/>
        <v>#VALUE!</v>
      </c>
      <c r="K336" t="e">
        <f t="shared" si="58"/>
        <v>#VALUE!</v>
      </c>
      <c r="L336" t="e">
        <f t="shared" si="59"/>
        <v>#VALUE!</v>
      </c>
      <c r="M336">
        <f>IF($B$9="זכר",INDEX(תמותה!$A$1:$E$121,ROUNDDOWN(E336/12,0)+1,2),INDEX(תמותה!$A$1:$E$121,ROUNDDOWN(E336/12,0)+1,3))</f>
        <v>8.4499999999999994E-5</v>
      </c>
      <c r="N336" t="e">
        <f>IF($B$9="זכר",INDEX('שיפור גברים'!$A$1:$GQ$121,ROUNDDOWN(E336/12,0)+1,ROUNDDOWN((E336+$B$7-$B$8)/12,0)+2),INDEX('שיפור נשים'!$A$1:$GQ$121,ROUNDDOWN(E336/12,0)+1,ROUNDDOWN((E336+$B$7-$B$8)/12,0)+2))</f>
        <v>#VALUE!</v>
      </c>
      <c r="O336" t="e">
        <f>IF($B$9="זכר",INDEX('שיפור גברים'!$A$1:$GQ$121,ROUNDDOWN(E336/12,0)+1,ROUNDDOWN((E336+$B$7-$B$8)/12,0)+1),INDEX('שיפור נשים'!$A$1:$GQ$121,ROUNDDOWN(E336/12,0)+1,ROUNDDOWN((E336+$B$7-$B$8)/12,0)+1))</f>
        <v>#VALUE!</v>
      </c>
      <c r="P336">
        <f t="shared" si="51"/>
        <v>0.5</v>
      </c>
      <c r="Q336" t="e">
        <f t="shared" si="52"/>
        <v>#VALUE!</v>
      </c>
    </row>
    <row r="337" spans="5:17" x14ac:dyDescent="0.2">
      <c r="E337">
        <f t="shared" si="53"/>
        <v>335</v>
      </c>
      <c r="F337">
        <f t="shared" si="50"/>
        <v>2.7567534902320312</v>
      </c>
      <c r="G337" t="e">
        <f t="shared" si="54"/>
        <v>#VALUE!</v>
      </c>
      <c r="H337" t="e">
        <f t="shared" si="55"/>
        <v>#VALUE!</v>
      </c>
      <c r="I337" t="e">
        <f t="shared" si="56"/>
        <v>#VALUE!</v>
      </c>
      <c r="J337" t="e">
        <f t="shared" si="57"/>
        <v>#VALUE!</v>
      </c>
      <c r="K337" t="e">
        <f t="shared" si="58"/>
        <v>#VALUE!</v>
      </c>
      <c r="L337" t="e">
        <f t="shared" si="59"/>
        <v>#VALUE!</v>
      </c>
      <c r="M337">
        <f>IF($B$9="זכר",INDEX(תמותה!$A$1:$E$121,ROUNDDOWN(E337/12,0)+1,2),INDEX(תמותה!$A$1:$E$121,ROUNDDOWN(E337/12,0)+1,3))</f>
        <v>8.4499999999999994E-5</v>
      </c>
      <c r="N337" t="e">
        <f>IF($B$9="זכר",INDEX('שיפור גברים'!$A$1:$GQ$121,ROUNDDOWN(E337/12,0)+1,ROUNDDOWN((E337+$B$7-$B$8)/12,0)+2),INDEX('שיפור נשים'!$A$1:$GQ$121,ROUNDDOWN(E337/12,0)+1,ROUNDDOWN((E337+$B$7-$B$8)/12,0)+2))</f>
        <v>#VALUE!</v>
      </c>
      <c r="O337" t="e">
        <f>IF($B$9="זכר",INDEX('שיפור גברים'!$A$1:$GQ$121,ROUNDDOWN(E337/12,0)+1,ROUNDDOWN((E337+$B$7-$B$8)/12,0)+1),INDEX('שיפור נשים'!$A$1:$GQ$121,ROUNDDOWN(E337/12,0)+1,ROUNDDOWN((E337+$B$7-$B$8)/12,0)+1))</f>
        <v>#VALUE!</v>
      </c>
      <c r="P337">
        <f t="shared" si="51"/>
        <v>0.58333333333333337</v>
      </c>
      <c r="Q337" t="e">
        <f t="shared" si="52"/>
        <v>#VALUE!</v>
      </c>
    </row>
    <row r="338" spans="5:17" x14ac:dyDescent="0.2">
      <c r="E338">
        <f t="shared" si="53"/>
        <v>336</v>
      </c>
      <c r="F338">
        <f t="shared" si="50"/>
        <v>2.765085986644209</v>
      </c>
      <c r="G338" t="e">
        <f t="shared" si="54"/>
        <v>#VALUE!</v>
      </c>
      <c r="H338" t="e">
        <f t="shared" si="55"/>
        <v>#VALUE!</v>
      </c>
      <c r="I338" t="e">
        <f t="shared" si="56"/>
        <v>#VALUE!</v>
      </c>
      <c r="J338" t="e">
        <f t="shared" si="57"/>
        <v>#VALUE!</v>
      </c>
      <c r="K338" t="e">
        <f t="shared" si="58"/>
        <v>#VALUE!</v>
      </c>
      <c r="L338" t="e">
        <f t="shared" si="59"/>
        <v>#VALUE!</v>
      </c>
      <c r="M338">
        <f>IF($B$9="זכר",INDEX(תמותה!$A$1:$E$121,ROUNDDOWN(E338/12,0)+1,2),INDEX(תמותה!$A$1:$E$121,ROUNDDOWN(E338/12,0)+1,3))</f>
        <v>8.7899999999999995E-5</v>
      </c>
      <c r="N338" t="e">
        <f>IF($B$9="זכר",INDEX('שיפור גברים'!$A$1:$GQ$121,ROUNDDOWN(E338/12,0)+1,ROUNDDOWN((E338+$B$7-$B$8)/12,0)+2),INDEX('שיפור נשים'!$A$1:$GQ$121,ROUNDDOWN(E338/12,0)+1,ROUNDDOWN((E338+$B$7-$B$8)/12,0)+2))</f>
        <v>#VALUE!</v>
      </c>
      <c r="O338" t="e">
        <f>IF($B$9="זכר",INDEX('שיפור גברים'!$A$1:$GQ$121,ROUNDDOWN(E338/12,0)+1,ROUNDDOWN((E338+$B$7-$B$8)/12,0)+1),INDEX('שיפור נשים'!$A$1:$GQ$121,ROUNDDOWN(E338/12,0)+1,ROUNDDOWN((E338+$B$7-$B$8)/12,0)+1))</f>
        <v>#VALUE!</v>
      </c>
      <c r="P338">
        <f t="shared" si="51"/>
        <v>0.66666666666666663</v>
      </c>
      <c r="Q338" t="e">
        <f t="shared" si="52"/>
        <v>#VALUE!</v>
      </c>
    </row>
    <row r="339" spans="5:17" x14ac:dyDescent="0.2">
      <c r="E339">
        <f t="shared" si="53"/>
        <v>337</v>
      </c>
      <c r="F339">
        <f t="shared" si="50"/>
        <v>2.7734436686584751</v>
      </c>
      <c r="G339" t="e">
        <f t="shared" si="54"/>
        <v>#VALUE!</v>
      </c>
      <c r="H339" t="e">
        <f t="shared" si="55"/>
        <v>#VALUE!</v>
      </c>
      <c r="I339" t="e">
        <f t="shared" si="56"/>
        <v>#VALUE!</v>
      </c>
      <c r="J339" t="e">
        <f t="shared" si="57"/>
        <v>#VALUE!</v>
      </c>
      <c r="K339" t="e">
        <f t="shared" si="58"/>
        <v>#VALUE!</v>
      </c>
      <c r="L339" t="e">
        <f t="shared" si="59"/>
        <v>#VALUE!</v>
      </c>
      <c r="M339">
        <f>IF($B$9="זכר",INDEX(תמותה!$A$1:$E$121,ROUNDDOWN(E339/12,0)+1,2),INDEX(תמותה!$A$1:$E$121,ROUNDDOWN(E339/12,0)+1,3))</f>
        <v>8.7899999999999995E-5</v>
      </c>
      <c r="N339" t="e">
        <f>IF($B$9="זכר",INDEX('שיפור גברים'!$A$1:$GQ$121,ROUNDDOWN(E339/12,0)+1,ROUNDDOWN((E339+$B$7-$B$8)/12,0)+2),INDEX('שיפור נשים'!$A$1:$GQ$121,ROUNDDOWN(E339/12,0)+1,ROUNDDOWN((E339+$B$7-$B$8)/12,0)+2))</f>
        <v>#VALUE!</v>
      </c>
      <c r="O339" t="e">
        <f>IF($B$9="זכר",INDEX('שיפור גברים'!$A$1:$GQ$121,ROUNDDOWN(E339/12,0)+1,ROUNDDOWN((E339+$B$7-$B$8)/12,0)+1),INDEX('שיפור נשים'!$A$1:$GQ$121,ROUNDDOWN(E339/12,0)+1,ROUNDDOWN((E339+$B$7-$B$8)/12,0)+1))</f>
        <v>#VALUE!</v>
      </c>
      <c r="P339">
        <f t="shared" si="51"/>
        <v>0.75</v>
      </c>
      <c r="Q339" t="e">
        <f t="shared" si="52"/>
        <v>#VALUE!</v>
      </c>
    </row>
    <row r="340" spans="5:17" x14ac:dyDescent="0.2">
      <c r="E340">
        <f t="shared" si="53"/>
        <v>338</v>
      </c>
      <c r="F340">
        <f t="shared" si="50"/>
        <v>2.78182661240022</v>
      </c>
      <c r="G340" t="e">
        <f t="shared" si="54"/>
        <v>#VALUE!</v>
      </c>
      <c r="H340" t="e">
        <f t="shared" si="55"/>
        <v>#VALUE!</v>
      </c>
      <c r="I340" t="e">
        <f t="shared" si="56"/>
        <v>#VALUE!</v>
      </c>
      <c r="J340" t="e">
        <f t="shared" si="57"/>
        <v>#VALUE!</v>
      </c>
      <c r="K340" t="e">
        <f t="shared" si="58"/>
        <v>#VALUE!</v>
      </c>
      <c r="L340" t="e">
        <f t="shared" si="59"/>
        <v>#VALUE!</v>
      </c>
      <c r="M340">
        <f>IF($B$9="זכר",INDEX(תמותה!$A$1:$E$121,ROUNDDOWN(E340/12,0)+1,2),INDEX(תמותה!$A$1:$E$121,ROUNDDOWN(E340/12,0)+1,3))</f>
        <v>8.7899999999999995E-5</v>
      </c>
      <c r="N340" t="e">
        <f>IF($B$9="זכר",INDEX('שיפור גברים'!$A$1:$GQ$121,ROUNDDOWN(E340/12,0)+1,ROUNDDOWN((E340+$B$7-$B$8)/12,0)+2),INDEX('שיפור נשים'!$A$1:$GQ$121,ROUNDDOWN(E340/12,0)+1,ROUNDDOWN((E340+$B$7-$B$8)/12,0)+2))</f>
        <v>#VALUE!</v>
      </c>
      <c r="O340" t="e">
        <f>IF($B$9="זכר",INDEX('שיפור גברים'!$A$1:$GQ$121,ROUNDDOWN(E340/12,0)+1,ROUNDDOWN((E340+$B$7-$B$8)/12,0)+1),INDEX('שיפור נשים'!$A$1:$GQ$121,ROUNDDOWN(E340/12,0)+1,ROUNDDOWN((E340+$B$7-$B$8)/12,0)+1))</f>
        <v>#VALUE!</v>
      </c>
      <c r="P340">
        <f t="shared" si="51"/>
        <v>0.83333333333333337</v>
      </c>
      <c r="Q340" t="e">
        <f t="shared" si="52"/>
        <v>#VALUE!</v>
      </c>
    </row>
    <row r="341" spans="5:17" x14ac:dyDescent="0.2">
      <c r="E341">
        <f t="shared" si="53"/>
        <v>339</v>
      </c>
      <c r="F341">
        <f t="shared" si="50"/>
        <v>2.7902348942249304</v>
      </c>
      <c r="G341" t="e">
        <f t="shared" si="54"/>
        <v>#VALUE!</v>
      </c>
      <c r="H341" t="e">
        <f t="shared" si="55"/>
        <v>#VALUE!</v>
      </c>
      <c r="I341" t="e">
        <f t="shared" si="56"/>
        <v>#VALUE!</v>
      </c>
      <c r="J341" t="e">
        <f t="shared" si="57"/>
        <v>#VALUE!</v>
      </c>
      <c r="K341" t="e">
        <f t="shared" si="58"/>
        <v>#VALUE!</v>
      </c>
      <c r="L341" t="e">
        <f t="shared" si="59"/>
        <v>#VALUE!</v>
      </c>
      <c r="M341">
        <f>IF($B$9="זכר",INDEX(תמותה!$A$1:$E$121,ROUNDDOWN(E341/12,0)+1,2),INDEX(תמותה!$A$1:$E$121,ROUNDDOWN(E341/12,0)+1,3))</f>
        <v>8.7899999999999995E-5</v>
      </c>
      <c r="N341" t="e">
        <f>IF($B$9="זכר",INDEX('שיפור גברים'!$A$1:$GQ$121,ROUNDDOWN(E341/12,0)+1,ROUNDDOWN((E341+$B$7-$B$8)/12,0)+2),INDEX('שיפור נשים'!$A$1:$GQ$121,ROUNDDOWN(E341/12,0)+1,ROUNDDOWN((E341+$B$7-$B$8)/12,0)+2))</f>
        <v>#VALUE!</v>
      </c>
      <c r="O341" t="e">
        <f>IF($B$9="זכר",INDEX('שיפור גברים'!$A$1:$GQ$121,ROUNDDOWN(E341/12,0)+1,ROUNDDOWN((E341+$B$7-$B$8)/12,0)+1),INDEX('שיפור נשים'!$A$1:$GQ$121,ROUNDDOWN(E341/12,0)+1,ROUNDDOWN((E341+$B$7-$B$8)/12,0)+1))</f>
        <v>#VALUE!</v>
      </c>
      <c r="P341">
        <f t="shared" si="51"/>
        <v>0.91666666666666663</v>
      </c>
      <c r="Q341" t="e">
        <f t="shared" si="52"/>
        <v>#VALUE!</v>
      </c>
    </row>
    <row r="342" spans="5:17" x14ac:dyDescent="0.2">
      <c r="E342">
        <f t="shared" si="53"/>
        <v>340</v>
      </c>
      <c r="F342">
        <f t="shared" si="50"/>
        <v>2.7986685907188833</v>
      </c>
      <c r="G342" t="e">
        <f t="shared" si="54"/>
        <v>#VALUE!</v>
      </c>
      <c r="H342" t="e">
        <f t="shared" si="55"/>
        <v>#VALUE!</v>
      </c>
      <c r="I342" t="e">
        <f t="shared" si="56"/>
        <v>#VALUE!</v>
      </c>
      <c r="J342" t="e">
        <f t="shared" si="57"/>
        <v>#VALUE!</v>
      </c>
      <c r="K342" t="e">
        <f t="shared" si="58"/>
        <v>#VALUE!</v>
      </c>
      <c r="L342" t="e">
        <f t="shared" si="59"/>
        <v>#VALUE!</v>
      </c>
      <c r="M342">
        <f>IF($B$9="זכר",INDEX(תמותה!$A$1:$E$121,ROUNDDOWN(E342/12,0)+1,2),INDEX(תמותה!$A$1:$E$121,ROUNDDOWN(E342/12,0)+1,3))</f>
        <v>8.7899999999999995E-5</v>
      </c>
      <c r="N342" t="e">
        <f>IF($B$9="זכר",INDEX('שיפור גברים'!$A$1:$GQ$121,ROUNDDOWN(E342/12,0)+1,ROUNDDOWN((E342+$B$7-$B$8)/12,0)+2),INDEX('שיפור נשים'!$A$1:$GQ$121,ROUNDDOWN(E342/12,0)+1,ROUNDDOWN((E342+$B$7-$B$8)/12,0)+2))</f>
        <v>#VALUE!</v>
      </c>
      <c r="O342" t="e">
        <f>IF($B$9="זכר",INDEX('שיפור גברים'!$A$1:$GQ$121,ROUNDDOWN(E342/12,0)+1,ROUNDDOWN((E342+$B$7-$B$8)/12,0)+1),INDEX('שיפור נשים'!$A$1:$GQ$121,ROUNDDOWN(E342/12,0)+1,ROUNDDOWN((E342+$B$7-$B$8)/12,0)+1))</f>
        <v>#VALUE!</v>
      </c>
      <c r="P342">
        <f t="shared" si="51"/>
        <v>1</v>
      </c>
      <c r="Q342" t="e">
        <f t="shared" si="52"/>
        <v>#VALUE!</v>
      </c>
    </row>
    <row r="343" spans="5:17" x14ac:dyDescent="0.2">
      <c r="E343">
        <f t="shared" si="53"/>
        <v>341</v>
      </c>
      <c r="F343">
        <f t="shared" si="50"/>
        <v>2.8071277786998432</v>
      </c>
      <c r="G343" t="e">
        <f t="shared" si="54"/>
        <v>#VALUE!</v>
      </c>
      <c r="H343" t="e">
        <f t="shared" si="55"/>
        <v>#VALUE!</v>
      </c>
      <c r="I343" t="e">
        <f t="shared" si="56"/>
        <v>#VALUE!</v>
      </c>
      <c r="J343" t="e">
        <f t="shared" si="57"/>
        <v>#VALUE!</v>
      </c>
      <c r="K343" t="e">
        <f t="shared" si="58"/>
        <v>#VALUE!</v>
      </c>
      <c r="L343" t="e">
        <f t="shared" si="59"/>
        <v>#VALUE!</v>
      </c>
      <c r="M343">
        <f>IF($B$9="זכר",INDEX(תמותה!$A$1:$E$121,ROUNDDOWN(E343/12,0)+1,2),INDEX(תמותה!$A$1:$E$121,ROUNDDOWN(E343/12,0)+1,3))</f>
        <v>8.7899999999999995E-5</v>
      </c>
      <c r="N343" t="e">
        <f>IF($B$9="זכר",INDEX('שיפור גברים'!$A$1:$GQ$121,ROUNDDOWN(E343/12,0)+1,ROUNDDOWN((E343+$B$7-$B$8)/12,0)+2),INDEX('שיפור נשים'!$A$1:$GQ$121,ROUNDDOWN(E343/12,0)+1,ROUNDDOWN((E343+$B$7-$B$8)/12,0)+2))</f>
        <v>#VALUE!</v>
      </c>
      <c r="O343" t="e">
        <f>IF($B$9="זכר",INDEX('שיפור גברים'!$A$1:$GQ$121,ROUNDDOWN(E343/12,0)+1,ROUNDDOWN((E343+$B$7-$B$8)/12,0)+1),INDEX('שיפור נשים'!$A$1:$GQ$121,ROUNDDOWN(E343/12,0)+1,ROUNDDOWN((E343+$B$7-$B$8)/12,0)+1))</f>
        <v>#VALUE!</v>
      </c>
      <c r="P343">
        <f t="shared" si="51"/>
        <v>8.3333333333333329E-2</v>
      </c>
      <c r="Q343" t="e">
        <f t="shared" si="52"/>
        <v>#VALUE!</v>
      </c>
    </row>
    <row r="344" spans="5:17" x14ac:dyDescent="0.2">
      <c r="E344">
        <f t="shared" si="53"/>
        <v>342</v>
      </c>
      <c r="F344">
        <f t="shared" si="50"/>
        <v>2.8156125352177619</v>
      </c>
      <c r="G344" t="e">
        <f t="shared" si="54"/>
        <v>#VALUE!</v>
      </c>
      <c r="H344" t="e">
        <f t="shared" si="55"/>
        <v>#VALUE!</v>
      </c>
      <c r="I344" t="e">
        <f t="shared" si="56"/>
        <v>#VALUE!</v>
      </c>
      <c r="J344" t="e">
        <f t="shared" si="57"/>
        <v>#VALUE!</v>
      </c>
      <c r="K344" t="e">
        <f t="shared" si="58"/>
        <v>#VALUE!</v>
      </c>
      <c r="L344" t="e">
        <f t="shared" si="59"/>
        <v>#VALUE!</v>
      </c>
      <c r="M344">
        <f>IF($B$9="זכר",INDEX(תמותה!$A$1:$E$121,ROUNDDOWN(E344/12,0)+1,2),INDEX(תמותה!$A$1:$E$121,ROUNDDOWN(E344/12,0)+1,3))</f>
        <v>8.7899999999999995E-5</v>
      </c>
      <c r="N344" t="e">
        <f>IF($B$9="זכר",INDEX('שיפור גברים'!$A$1:$GQ$121,ROUNDDOWN(E344/12,0)+1,ROUNDDOWN((E344+$B$7-$B$8)/12,0)+2),INDEX('שיפור נשים'!$A$1:$GQ$121,ROUNDDOWN(E344/12,0)+1,ROUNDDOWN((E344+$B$7-$B$8)/12,0)+2))</f>
        <v>#VALUE!</v>
      </c>
      <c r="O344" t="e">
        <f>IF($B$9="זכר",INDEX('שיפור גברים'!$A$1:$GQ$121,ROUNDDOWN(E344/12,0)+1,ROUNDDOWN((E344+$B$7-$B$8)/12,0)+1),INDEX('שיפור נשים'!$A$1:$GQ$121,ROUNDDOWN(E344/12,0)+1,ROUNDDOWN((E344+$B$7-$B$8)/12,0)+1))</f>
        <v>#VALUE!</v>
      </c>
      <c r="P344">
        <f t="shared" si="51"/>
        <v>0.16666666666666666</v>
      </c>
      <c r="Q344" t="e">
        <f t="shared" si="52"/>
        <v>#VALUE!</v>
      </c>
    </row>
    <row r="345" spans="5:17" x14ac:dyDescent="0.2">
      <c r="E345">
        <f t="shared" si="53"/>
        <v>343</v>
      </c>
      <c r="F345">
        <f t="shared" si="50"/>
        <v>2.8241229375554813</v>
      </c>
      <c r="G345" t="e">
        <f t="shared" si="54"/>
        <v>#VALUE!</v>
      </c>
      <c r="H345" t="e">
        <f t="shared" si="55"/>
        <v>#VALUE!</v>
      </c>
      <c r="I345" t="e">
        <f t="shared" si="56"/>
        <v>#VALUE!</v>
      </c>
      <c r="J345" t="e">
        <f t="shared" si="57"/>
        <v>#VALUE!</v>
      </c>
      <c r="K345" t="e">
        <f t="shared" si="58"/>
        <v>#VALUE!</v>
      </c>
      <c r="L345" t="e">
        <f t="shared" si="59"/>
        <v>#VALUE!</v>
      </c>
      <c r="M345">
        <f>IF($B$9="זכר",INDEX(תמותה!$A$1:$E$121,ROUNDDOWN(E345/12,0)+1,2),INDEX(תמותה!$A$1:$E$121,ROUNDDOWN(E345/12,0)+1,3))</f>
        <v>8.7899999999999995E-5</v>
      </c>
      <c r="N345" t="e">
        <f>IF($B$9="זכר",INDEX('שיפור גברים'!$A$1:$GQ$121,ROUNDDOWN(E345/12,0)+1,ROUNDDOWN((E345+$B$7-$B$8)/12,0)+2),INDEX('שיפור נשים'!$A$1:$GQ$121,ROUNDDOWN(E345/12,0)+1,ROUNDDOWN((E345+$B$7-$B$8)/12,0)+2))</f>
        <v>#VALUE!</v>
      </c>
      <c r="O345" t="e">
        <f>IF($B$9="זכר",INDEX('שיפור גברים'!$A$1:$GQ$121,ROUNDDOWN(E345/12,0)+1,ROUNDDOWN((E345+$B$7-$B$8)/12,0)+1),INDEX('שיפור נשים'!$A$1:$GQ$121,ROUNDDOWN(E345/12,0)+1,ROUNDDOWN((E345+$B$7-$B$8)/12,0)+1))</f>
        <v>#VALUE!</v>
      </c>
      <c r="P345">
        <f t="shared" si="51"/>
        <v>0.25</v>
      </c>
      <c r="Q345" t="e">
        <f t="shared" si="52"/>
        <v>#VALUE!</v>
      </c>
    </row>
    <row r="346" spans="5:17" x14ac:dyDescent="0.2">
      <c r="E346">
        <f t="shared" si="53"/>
        <v>344</v>
      </c>
      <c r="F346">
        <f t="shared" si="50"/>
        <v>2.8326590632294346</v>
      </c>
      <c r="G346" t="e">
        <f t="shared" si="54"/>
        <v>#VALUE!</v>
      </c>
      <c r="H346" t="e">
        <f t="shared" si="55"/>
        <v>#VALUE!</v>
      </c>
      <c r="I346" t="e">
        <f t="shared" si="56"/>
        <v>#VALUE!</v>
      </c>
      <c r="J346" t="e">
        <f t="shared" si="57"/>
        <v>#VALUE!</v>
      </c>
      <c r="K346" t="e">
        <f t="shared" si="58"/>
        <v>#VALUE!</v>
      </c>
      <c r="L346" t="e">
        <f t="shared" si="59"/>
        <v>#VALUE!</v>
      </c>
      <c r="M346">
        <f>IF($B$9="זכר",INDEX(תמותה!$A$1:$E$121,ROUNDDOWN(E346/12,0)+1,2),INDEX(תמותה!$A$1:$E$121,ROUNDDOWN(E346/12,0)+1,3))</f>
        <v>8.7899999999999995E-5</v>
      </c>
      <c r="N346" t="e">
        <f>IF($B$9="זכר",INDEX('שיפור גברים'!$A$1:$GQ$121,ROUNDDOWN(E346/12,0)+1,ROUNDDOWN((E346+$B$7-$B$8)/12,0)+2),INDEX('שיפור נשים'!$A$1:$GQ$121,ROUNDDOWN(E346/12,0)+1,ROUNDDOWN((E346+$B$7-$B$8)/12,0)+2))</f>
        <v>#VALUE!</v>
      </c>
      <c r="O346" t="e">
        <f>IF($B$9="זכר",INDEX('שיפור גברים'!$A$1:$GQ$121,ROUNDDOWN(E346/12,0)+1,ROUNDDOWN((E346+$B$7-$B$8)/12,0)+1),INDEX('שיפור נשים'!$A$1:$GQ$121,ROUNDDOWN(E346/12,0)+1,ROUNDDOWN((E346+$B$7-$B$8)/12,0)+1))</f>
        <v>#VALUE!</v>
      </c>
      <c r="P346">
        <f t="shared" si="51"/>
        <v>0.33333333333333331</v>
      </c>
      <c r="Q346" t="e">
        <f t="shared" si="52"/>
        <v>#VALUE!</v>
      </c>
    </row>
    <row r="347" spans="5:17" x14ac:dyDescent="0.2">
      <c r="E347">
        <f t="shared" si="53"/>
        <v>345</v>
      </c>
      <c r="F347">
        <f t="shared" si="50"/>
        <v>2.8412209899903562</v>
      </c>
      <c r="G347" t="e">
        <f t="shared" si="54"/>
        <v>#VALUE!</v>
      </c>
      <c r="H347" t="e">
        <f t="shared" si="55"/>
        <v>#VALUE!</v>
      </c>
      <c r="I347" t="e">
        <f t="shared" si="56"/>
        <v>#VALUE!</v>
      </c>
      <c r="J347" t="e">
        <f t="shared" si="57"/>
        <v>#VALUE!</v>
      </c>
      <c r="K347" t="e">
        <f t="shared" si="58"/>
        <v>#VALUE!</v>
      </c>
      <c r="L347" t="e">
        <f t="shared" si="59"/>
        <v>#VALUE!</v>
      </c>
      <c r="M347">
        <f>IF($B$9="זכר",INDEX(תמותה!$A$1:$E$121,ROUNDDOWN(E347/12,0)+1,2),INDEX(תמותה!$A$1:$E$121,ROUNDDOWN(E347/12,0)+1,3))</f>
        <v>8.7899999999999995E-5</v>
      </c>
      <c r="N347" t="e">
        <f>IF($B$9="זכר",INDEX('שיפור גברים'!$A$1:$GQ$121,ROUNDDOWN(E347/12,0)+1,ROUNDDOWN((E347+$B$7-$B$8)/12,0)+2),INDEX('שיפור נשים'!$A$1:$GQ$121,ROUNDDOWN(E347/12,0)+1,ROUNDDOWN((E347+$B$7-$B$8)/12,0)+2))</f>
        <v>#VALUE!</v>
      </c>
      <c r="O347" t="e">
        <f>IF($B$9="זכר",INDEX('שיפור גברים'!$A$1:$GQ$121,ROUNDDOWN(E347/12,0)+1,ROUNDDOWN((E347+$B$7-$B$8)/12,0)+1),INDEX('שיפור נשים'!$A$1:$GQ$121,ROUNDDOWN(E347/12,0)+1,ROUNDDOWN((E347+$B$7-$B$8)/12,0)+1))</f>
        <v>#VALUE!</v>
      </c>
      <c r="P347">
        <f t="shared" si="51"/>
        <v>0.41666666666666669</v>
      </c>
      <c r="Q347" t="e">
        <f t="shared" si="52"/>
        <v>#VALUE!</v>
      </c>
    </row>
    <row r="348" spans="5:17" x14ac:dyDescent="0.2">
      <c r="E348">
        <f t="shared" si="53"/>
        <v>346</v>
      </c>
      <c r="F348">
        <f t="shared" si="50"/>
        <v>2.8498087958239879</v>
      </c>
      <c r="G348" t="e">
        <f t="shared" si="54"/>
        <v>#VALUE!</v>
      </c>
      <c r="H348" t="e">
        <f t="shared" si="55"/>
        <v>#VALUE!</v>
      </c>
      <c r="I348" t="e">
        <f t="shared" si="56"/>
        <v>#VALUE!</v>
      </c>
      <c r="J348" t="e">
        <f t="shared" si="57"/>
        <v>#VALUE!</v>
      </c>
      <c r="K348" t="e">
        <f t="shared" si="58"/>
        <v>#VALUE!</v>
      </c>
      <c r="L348" t="e">
        <f t="shared" si="59"/>
        <v>#VALUE!</v>
      </c>
      <c r="M348">
        <f>IF($B$9="זכר",INDEX(תמותה!$A$1:$E$121,ROUNDDOWN(E348/12,0)+1,2),INDEX(תמותה!$A$1:$E$121,ROUNDDOWN(E348/12,0)+1,3))</f>
        <v>8.7899999999999995E-5</v>
      </c>
      <c r="N348" t="e">
        <f>IF($B$9="זכר",INDEX('שיפור גברים'!$A$1:$GQ$121,ROUNDDOWN(E348/12,0)+1,ROUNDDOWN((E348+$B$7-$B$8)/12,0)+2),INDEX('שיפור נשים'!$A$1:$GQ$121,ROUNDDOWN(E348/12,0)+1,ROUNDDOWN((E348+$B$7-$B$8)/12,0)+2))</f>
        <v>#VALUE!</v>
      </c>
      <c r="O348" t="e">
        <f>IF($B$9="זכר",INDEX('שיפור גברים'!$A$1:$GQ$121,ROUNDDOWN(E348/12,0)+1,ROUNDDOWN((E348+$B$7-$B$8)/12,0)+1),INDEX('שיפור נשים'!$A$1:$GQ$121,ROUNDDOWN(E348/12,0)+1,ROUNDDOWN((E348+$B$7-$B$8)/12,0)+1))</f>
        <v>#VALUE!</v>
      </c>
      <c r="P348">
        <f t="shared" si="51"/>
        <v>0.5</v>
      </c>
      <c r="Q348" t="e">
        <f t="shared" si="52"/>
        <v>#VALUE!</v>
      </c>
    </row>
    <row r="349" spans="5:17" x14ac:dyDescent="0.2">
      <c r="E349">
        <f t="shared" si="53"/>
        <v>347</v>
      </c>
      <c r="F349">
        <f t="shared" si="50"/>
        <v>2.8584225589517884</v>
      </c>
      <c r="G349" t="e">
        <f t="shared" si="54"/>
        <v>#VALUE!</v>
      </c>
      <c r="H349" t="e">
        <f t="shared" si="55"/>
        <v>#VALUE!</v>
      </c>
      <c r="I349" t="e">
        <f t="shared" si="56"/>
        <v>#VALUE!</v>
      </c>
      <c r="J349" t="e">
        <f t="shared" si="57"/>
        <v>#VALUE!</v>
      </c>
      <c r="K349" t="e">
        <f t="shared" si="58"/>
        <v>#VALUE!</v>
      </c>
      <c r="L349" t="e">
        <f t="shared" si="59"/>
        <v>#VALUE!</v>
      </c>
      <c r="M349">
        <f>IF($B$9="זכר",INDEX(תמותה!$A$1:$E$121,ROUNDDOWN(E349/12,0)+1,2),INDEX(תמותה!$A$1:$E$121,ROUNDDOWN(E349/12,0)+1,3))</f>
        <v>8.7899999999999995E-5</v>
      </c>
      <c r="N349" t="e">
        <f>IF($B$9="זכר",INDEX('שיפור גברים'!$A$1:$GQ$121,ROUNDDOWN(E349/12,0)+1,ROUNDDOWN((E349+$B$7-$B$8)/12,0)+2),INDEX('שיפור נשים'!$A$1:$GQ$121,ROUNDDOWN(E349/12,0)+1,ROUNDDOWN((E349+$B$7-$B$8)/12,0)+2))</f>
        <v>#VALUE!</v>
      </c>
      <c r="O349" t="e">
        <f>IF($B$9="זכר",INDEX('שיפור גברים'!$A$1:$GQ$121,ROUNDDOWN(E349/12,0)+1,ROUNDDOWN((E349+$B$7-$B$8)/12,0)+1),INDEX('שיפור נשים'!$A$1:$GQ$121,ROUNDDOWN(E349/12,0)+1,ROUNDDOWN((E349+$B$7-$B$8)/12,0)+1))</f>
        <v>#VALUE!</v>
      </c>
      <c r="P349">
        <f t="shared" si="51"/>
        <v>0.58333333333333337</v>
      </c>
      <c r="Q349" t="e">
        <f t="shared" si="52"/>
        <v>#VALUE!</v>
      </c>
    </row>
    <row r="350" spans="5:17" x14ac:dyDescent="0.2">
      <c r="E350">
        <f t="shared" si="53"/>
        <v>348</v>
      </c>
      <c r="F350">
        <f t="shared" si="50"/>
        <v>2.8670623578316472</v>
      </c>
      <c r="G350" t="e">
        <f t="shared" si="54"/>
        <v>#VALUE!</v>
      </c>
      <c r="H350" t="e">
        <f t="shared" si="55"/>
        <v>#VALUE!</v>
      </c>
      <c r="I350" t="e">
        <f t="shared" si="56"/>
        <v>#VALUE!</v>
      </c>
      <c r="J350" t="e">
        <f t="shared" si="57"/>
        <v>#VALUE!</v>
      </c>
      <c r="K350" t="e">
        <f t="shared" si="58"/>
        <v>#VALUE!</v>
      </c>
      <c r="L350" t="e">
        <f t="shared" si="59"/>
        <v>#VALUE!</v>
      </c>
      <c r="M350">
        <f>IF($B$9="זכר",INDEX(תמותה!$A$1:$E$121,ROUNDDOWN(E350/12,0)+1,2),INDEX(תמותה!$A$1:$E$121,ROUNDDOWN(E350/12,0)+1,3))</f>
        <v>9.1299999999999997E-5</v>
      </c>
      <c r="N350" t="e">
        <f>IF($B$9="זכר",INDEX('שיפור גברים'!$A$1:$GQ$121,ROUNDDOWN(E350/12,0)+1,ROUNDDOWN((E350+$B$7-$B$8)/12,0)+2),INDEX('שיפור נשים'!$A$1:$GQ$121,ROUNDDOWN(E350/12,0)+1,ROUNDDOWN((E350+$B$7-$B$8)/12,0)+2))</f>
        <v>#VALUE!</v>
      </c>
      <c r="O350" t="e">
        <f>IF($B$9="זכר",INDEX('שיפור גברים'!$A$1:$GQ$121,ROUNDDOWN(E350/12,0)+1,ROUNDDOWN((E350+$B$7-$B$8)/12,0)+1),INDEX('שיפור נשים'!$A$1:$GQ$121,ROUNDDOWN(E350/12,0)+1,ROUNDDOWN((E350+$B$7-$B$8)/12,0)+1))</f>
        <v>#VALUE!</v>
      </c>
      <c r="P350">
        <f t="shared" si="51"/>
        <v>0.66666666666666663</v>
      </c>
      <c r="Q350" t="e">
        <f t="shared" si="52"/>
        <v>#VALUE!</v>
      </c>
    </row>
    <row r="351" spans="5:17" x14ac:dyDescent="0.2">
      <c r="E351">
        <f t="shared" si="53"/>
        <v>349</v>
      </c>
      <c r="F351">
        <f t="shared" si="50"/>
        <v>2.8757282711585996</v>
      </c>
      <c r="G351" t="e">
        <f t="shared" si="54"/>
        <v>#VALUE!</v>
      </c>
      <c r="H351" t="e">
        <f t="shared" si="55"/>
        <v>#VALUE!</v>
      </c>
      <c r="I351" t="e">
        <f t="shared" si="56"/>
        <v>#VALUE!</v>
      </c>
      <c r="J351" t="e">
        <f t="shared" si="57"/>
        <v>#VALUE!</v>
      </c>
      <c r="K351" t="e">
        <f t="shared" si="58"/>
        <v>#VALUE!</v>
      </c>
      <c r="L351" t="e">
        <f t="shared" si="59"/>
        <v>#VALUE!</v>
      </c>
      <c r="M351">
        <f>IF($B$9="זכר",INDEX(תמותה!$A$1:$E$121,ROUNDDOWN(E351/12,0)+1,2),INDEX(תמותה!$A$1:$E$121,ROUNDDOWN(E351/12,0)+1,3))</f>
        <v>9.1299999999999997E-5</v>
      </c>
      <c r="N351" t="e">
        <f>IF($B$9="זכר",INDEX('שיפור גברים'!$A$1:$GQ$121,ROUNDDOWN(E351/12,0)+1,ROUNDDOWN((E351+$B$7-$B$8)/12,0)+2),INDEX('שיפור נשים'!$A$1:$GQ$121,ROUNDDOWN(E351/12,0)+1,ROUNDDOWN((E351+$B$7-$B$8)/12,0)+2))</f>
        <v>#VALUE!</v>
      </c>
      <c r="O351" t="e">
        <f>IF($B$9="זכר",INDEX('שיפור גברים'!$A$1:$GQ$121,ROUNDDOWN(E351/12,0)+1,ROUNDDOWN((E351+$B$7-$B$8)/12,0)+1),INDEX('שיפור נשים'!$A$1:$GQ$121,ROUNDDOWN(E351/12,0)+1,ROUNDDOWN((E351+$B$7-$B$8)/12,0)+1))</f>
        <v>#VALUE!</v>
      </c>
      <c r="P351">
        <f t="shared" si="51"/>
        <v>0.75</v>
      </c>
      <c r="Q351" t="e">
        <f t="shared" si="52"/>
        <v>#VALUE!</v>
      </c>
    </row>
    <row r="352" spans="5:17" x14ac:dyDescent="0.2">
      <c r="E352">
        <f t="shared" si="53"/>
        <v>350</v>
      </c>
      <c r="F352">
        <f t="shared" si="50"/>
        <v>2.8844203778655397</v>
      </c>
      <c r="G352" t="e">
        <f t="shared" si="54"/>
        <v>#VALUE!</v>
      </c>
      <c r="H352" t="e">
        <f t="shared" si="55"/>
        <v>#VALUE!</v>
      </c>
      <c r="I352" t="e">
        <f t="shared" si="56"/>
        <v>#VALUE!</v>
      </c>
      <c r="J352" t="e">
        <f t="shared" si="57"/>
        <v>#VALUE!</v>
      </c>
      <c r="K352" t="e">
        <f t="shared" si="58"/>
        <v>#VALUE!</v>
      </c>
      <c r="L352" t="e">
        <f t="shared" si="59"/>
        <v>#VALUE!</v>
      </c>
      <c r="M352">
        <f>IF($B$9="זכר",INDEX(תמותה!$A$1:$E$121,ROUNDDOWN(E352/12,0)+1,2),INDEX(תמותה!$A$1:$E$121,ROUNDDOWN(E352/12,0)+1,3))</f>
        <v>9.1299999999999997E-5</v>
      </c>
      <c r="N352" t="e">
        <f>IF($B$9="זכר",INDEX('שיפור גברים'!$A$1:$GQ$121,ROUNDDOWN(E352/12,0)+1,ROUNDDOWN((E352+$B$7-$B$8)/12,0)+2),INDEX('שיפור נשים'!$A$1:$GQ$121,ROUNDDOWN(E352/12,0)+1,ROUNDDOWN((E352+$B$7-$B$8)/12,0)+2))</f>
        <v>#VALUE!</v>
      </c>
      <c r="O352" t="e">
        <f>IF($B$9="זכר",INDEX('שיפור גברים'!$A$1:$GQ$121,ROUNDDOWN(E352/12,0)+1,ROUNDDOWN((E352+$B$7-$B$8)/12,0)+1),INDEX('שיפור נשים'!$A$1:$GQ$121,ROUNDDOWN(E352/12,0)+1,ROUNDDOWN((E352+$B$7-$B$8)/12,0)+1))</f>
        <v>#VALUE!</v>
      </c>
      <c r="P352">
        <f t="shared" si="51"/>
        <v>0.83333333333333337</v>
      </c>
      <c r="Q352" t="e">
        <f t="shared" si="52"/>
        <v>#VALUE!</v>
      </c>
    </row>
    <row r="353" spans="5:17" x14ac:dyDescent="0.2">
      <c r="E353">
        <f t="shared" si="53"/>
        <v>351</v>
      </c>
      <c r="F353">
        <f t="shared" si="50"/>
        <v>2.8931387571239457</v>
      </c>
      <c r="G353" t="e">
        <f t="shared" si="54"/>
        <v>#VALUE!</v>
      </c>
      <c r="H353" t="e">
        <f t="shared" si="55"/>
        <v>#VALUE!</v>
      </c>
      <c r="I353" t="e">
        <f t="shared" si="56"/>
        <v>#VALUE!</v>
      </c>
      <c r="J353" t="e">
        <f t="shared" si="57"/>
        <v>#VALUE!</v>
      </c>
      <c r="K353" t="e">
        <f t="shared" si="58"/>
        <v>#VALUE!</v>
      </c>
      <c r="L353" t="e">
        <f t="shared" si="59"/>
        <v>#VALUE!</v>
      </c>
      <c r="M353">
        <f>IF($B$9="זכר",INDEX(תמותה!$A$1:$E$121,ROUNDDOWN(E353/12,0)+1,2),INDEX(תמותה!$A$1:$E$121,ROUNDDOWN(E353/12,0)+1,3))</f>
        <v>9.1299999999999997E-5</v>
      </c>
      <c r="N353" t="e">
        <f>IF($B$9="זכר",INDEX('שיפור גברים'!$A$1:$GQ$121,ROUNDDOWN(E353/12,0)+1,ROUNDDOWN((E353+$B$7-$B$8)/12,0)+2),INDEX('שיפור נשים'!$A$1:$GQ$121,ROUNDDOWN(E353/12,0)+1,ROUNDDOWN((E353+$B$7-$B$8)/12,0)+2))</f>
        <v>#VALUE!</v>
      </c>
      <c r="O353" t="e">
        <f>IF($B$9="זכר",INDEX('שיפור גברים'!$A$1:$GQ$121,ROUNDDOWN(E353/12,0)+1,ROUNDDOWN((E353+$B$7-$B$8)/12,0)+1),INDEX('שיפור נשים'!$A$1:$GQ$121,ROUNDDOWN(E353/12,0)+1,ROUNDDOWN((E353+$B$7-$B$8)/12,0)+1))</f>
        <v>#VALUE!</v>
      </c>
      <c r="P353">
        <f t="shared" si="51"/>
        <v>0.91666666666666663</v>
      </c>
      <c r="Q353" t="e">
        <f t="shared" si="52"/>
        <v>#VALUE!</v>
      </c>
    </row>
    <row r="354" spans="5:17" x14ac:dyDescent="0.2">
      <c r="E354">
        <f t="shared" si="53"/>
        <v>352</v>
      </c>
      <c r="F354">
        <f t="shared" si="50"/>
        <v>2.9018834883445956</v>
      </c>
      <c r="G354" t="e">
        <f t="shared" si="54"/>
        <v>#VALUE!</v>
      </c>
      <c r="H354" t="e">
        <f t="shared" si="55"/>
        <v>#VALUE!</v>
      </c>
      <c r="I354" t="e">
        <f t="shared" si="56"/>
        <v>#VALUE!</v>
      </c>
      <c r="J354" t="e">
        <f t="shared" si="57"/>
        <v>#VALUE!</v>
      </c>
      <c r="K354" t="e">
        <f t="shared" si="58"/>
        <v>#VALUE!</v>
      </c>
      <c r="L354" t="e">
        <f t="shared" si="59"/>
        <v>#VALUE!</v>
      </c>
      <c r="M354">
        <f>IF($B$9="זכר",INDEX(תמותה!$A$1:$E$121,ROUNDDOWN(E354/12,0)+1,2),INDEX(תמותה!$A$1:$E$121,ROUNDDOWN(E354/12,0)+1,3))</f>
        <v>9.1299999999999997E-5</v>
      </c>
      <c r="N354" t="e">
        <f>IF($B$9="זכר",INDEX('שיפור גברים'!$A$1:$GQ$121,ROUNDDOWN(E354/12,0)+1,ROUNDDOWN((E354+$B$7-$B$8)/12,0)+2),INDEX('שיפור נשים'!$A$1:$GQ$121,ROUNDDOWN(E354/12,0)+1,ROUNDDOWN((E354+$B$7-$B$8)/12,0)+2))</f>
        <v>#VALUE!</v>
      </c>
      <c r="O354" t="e">
        <f>IF($B$9="זכר",INDEX('שיפור גברים'!$A$1:$GQ$121,ROUNDDOWN(E354/12,0)+1,ROUNDDOWN((E354+$B$7-$B$8)/12,0)+1),INDEX('שיפור נשים'!$A$1:$GQ$121,ROUNDDOWN(E354/12,0)+1,ROUNDDOWN((E354+$B$7-$B$8)/12,0)+1))</f>
        <v>#VALUE!</v>
      </c>
      <c r="P354">
        <f t="shared" si="51"/>
        <v>1</v>
      </c>
      <c r="Q354" t="e">
        <f t="shared" si="52"/>
        <v>#VALUE!</v>
      </c>
    </row>
    <row r="355" spans="5:17" x14ac:dyDescent="0.2">
      <c r="E355">
        <f t="shared" si="53"/>
        <v>353</v>
      </c>
      <c r="F355">
        <f t="shared" si="50"/>
        <v>2.9106546511782936</v>
      </c>
      <c r="G355" t="e">
        <f t="shared" si="54"/>
        <v>#VALUE!</v>
      </c>
      <c r="H355" t="e">
        <f t="shared" si="55"/>
        <v>#VALUE!</v>
      </c>
      <c r="I355" t="e">
        <f t="shared" si="56"/>
        <v>#VALUE!</v>
      </c>
      <c r="J355" t="e">
        <f t="shared" si="57"/>
        <v>#VALUE!</v>
      </c>
      <c r="K355" t="e">
        <f t="shared" si="58"/>
        <v>#VALUE!</v>
      </c>
      <c r="L355" t="e">
        <f t="shared" si="59"/>
        <v>#VALUE!</v>
      </c>
      <c r="M355">
        <f>IF($B$9="זכר",INDEX(תמותה!$A$1:$E$121,ROUNDDOWN(E355/12,0)+1,2),INDEX(תמותה!$A$1:$E$121,ROUNDDOWN(E355/12,0)+1,3))</f>
        <v>9.1299999999999997E-5</v>
      </c>
      <c r="N355" t="e">
        <f>IF($B$9="זכר",INDEX('שיפור גברים'!$A$1:$GQ$121,ROUNDDOWN(E355/12,0)+1,ROUNDDOWN((E355+$B$7-$B$8)/12,0)+2),INDEX('שיפור נשים'!$A$1:$GQ$121,ROUNDDOWN(E355/12,0)+1,ROUNDDOWN((E355+$B$7-$B$8)/12,0)+2))</f>
        <v>#VALUE!</v>
      </c>
      <c r="O355" t="e">
        <f>IF($B$9="זכר",INDEX('שיפור גברים'!$A$1:$GQ$121,ROUNDDOWN(E355/12,0)+1,ROUNDDOWN((E355+$B$7-$B$8)/12,0)+1),INDEX('שיפור נשים'!$A$1:$GQ$121,ROUNDDOWN(E355/12,0)+1,ROUNDDOWN((E355+$B$7-$B$8)/12,0)+1))</f>
        <v>#VALUE!</v>
      </c>
      <c r="P355">
        <f t="shared" si="51"/>
        <v>8.3333333333333329E-2</v>
      </c>
      <c r="Q355" t="e">
        <f t="shared" si="52"/>
        <v>#VALUE!</v>
      </c>
    </row>
    <row r="356" spans="5:17" x14ac:dyDescent="0.2">
      <c r="E356">
        <f t="shared" si="53"/>
        <v>354</v>
      </c>
      <c r="F356">
        <f t="shared" si="50"/>
        <v>2.9194523255165929</v>
      </c>
      <c r="G356" t="e">
        <f t="shared" si="54"/>
        <v>#VALUE!</v>
      </c>
      <c r="H356" t="e">
        <f t="shared" si="55"/>
        <v>#VALUE!</v>
      </c>
      <c r="I356" t="e">
        <f t="shared" si="56"/>
        <v>#VALUE!</v>
      </c>
      <c r="J356" t="e">
        <f t="shared" si="57"/>
        <v>#VALUE!</v>
      </c>
      <c r="K356" t="e">
        <f t="shared" si="58"/>
        <v>#VALUE!</v>
      </c>
      <c r="L356" t="e">
        <f t="shared" si="59"/>
        <v>#VALUE!</v>
      </c>
      <c r="M356">
        <f>IF($B$9="זכר",INDEX(תמותה!$A$1:$E$121,ROUNDDOWN(E356/12,0)+1,2),INDEX(תמותה!$A$1:$E$121,ROUNDDOWN(E356/12,0)+1,3))</f>
        <v>9.1299999999999997E-5</v>
      </c>
      <c r="N356" t="e">
        <f>IF($B$9="זכר",INDEX('שיפור גברים'!$A$1:$GQ$121,ROUNDDOWN(E356/12,0)+1,ROUNDDOWN((E356+$B$7-$B$8)/12,0)+2),INDEX('שיפור נשים'!$A$1:$GQ$121,ROUNDDOWN(E356/12,0)+1,ROUNDDOWN((E356+$B$7-$B$8)/12,0)+2))</f>
        <v>#VALUE!</v>
      </c>
      <c r="O356" t="e">
        <f>IF($B$9="זכר",INDEX('שיפור גברים'!$A$1:$GQ$121,ROUNDDOWN(E356/12,0)+1,ROUNDDOWN((E356+$B$7-$B$8)/12,0)+1),INDEX('שיפור נשים'!$A$1:$GQ$121,ROUNDDOWN(E356/12,0)+1,ROUNDDOWN((E356+$B$7-$B$8)/12,0)+1))</f>
        <v>#VALUE!</v>
      </c>
      <c r="P356">
        <f t="shared" si="51"/>
        <v>0.16666666666666666</v>
      </c>
      <c r="Q356" t="e">
        <f t="shared" si="52"/>
        <v>#VALUE!</v>
      </c>
    </row>
    <row r="357" spans="5:17" x14ac:dyDescent="0.2">
      <c r="E357">
        <f t="shared" si="53"/>
        <v>355</v>
      </c>
      <c r="F357">
        <f t="shared" si="50"/>
        <v>2.9282765914925273</v>
      </c>
      <c r="G357" t="e">
        <f t="shared" si="54"/>
        <v>#VALUE!</v>
      </c>
      <c r="H357" t="e">
        <f t="shared" si="55"/>
        <v>#VALUE!</v>
      </c>
      <c r="I357" t="e">
        <f t="shared" si="56"/>
        <v>#VALUE!</v>
      </c>
      <c r="J357" t="e">
        <f t="shared" si="57"/>
        <v>#VALUE!</v>
      </c>
      <c r="K357" t="e">
        <f t="shared" si="58"/>
        <v>#VALUE!</v>
      </c>
      <c r="L357" t="e">
        <f t="shared" si="59"/>
        <v>#VALUE!</v>
      </c>
      <c r="M357">
        <f>IF($B$9="זכר",INDEX(תמותה!$A$1:$E$121,ROUNDDOWN(E357/12,0)+1,2),INDEX(תמותה!$A$1:$E$121,ROUNDDOWN(E357/12,0)+1,3))</f>
        <v>9.1299999999999997E-5</v>
      </c>
      <c r="N357" t="e">
        <f>IF($B$9="זכר",INDEX('שיפור גברים'!$A$1:$GQ$121,ROUNDDOWN(E357/12,0)+1,ROUNDDOWN((E357+$B$7-$B$8)/12,0)+2),INDEX('שיפור נשים'!$A$1:$GQ$121,ROUNDDOWN(E357/12,0)+1,ROUNDDOWN((E357+$B$7-$B$8)/12,0)+2))</f>
        <v>#VALUE!</v>
      </c>
      <c r="O357" t="e">
        <f>IF($B$9="זכר",INDEX('שיפור גברים'!$A$1:$GQ$121,ROUNDDOWN(E357/12,0)+1,ROUNDDOWN((E357+$B$7-$B$8)/12,0)+1),INDEX('שיפור נשים'!$A$1:$GQ$121,ROUNDDOWN(E357/12,0)+1,ROUNDDOWN((E357+$B$7-$B$8)/12,0)+1))</f>
        <v>#VALUE!</v>
      </c>
      <c r="P357">
        <f t="shared" si="51"/>
        <v>0.25</v>
      </c>
      <c r="Q357" t="e">
        <f t="shared" si="52"/>
        <v>#VALUE!</v>
      </c>
    </row>
    <row r="358" spans="5:17" x14ac:dyDescent="0.2">
      <c r="E358">
        <f t="shared" si="53"/>
        <v>356</v>
      </c>
      <c r="F358">
        <f t="shared" si="50"/>
        <v>2.9371275294813359</v>
      </c>
      <c r="G358" t="e">
        <f t="shared" si="54"/>
        <v>#VALUE!</v>
      </c>
      <c r="H358" t="e">
        <f t="shared" si="55"/>
        <v>#VALUE!</v>
      </c>
      <c r="I358" t="e">
        <f t="shared" si="56"/>
        <v>#VALUE!</v>
      </c>
      <c r="J358" t="e">
        <f t="shared" si="57"/>
        <v>#VALUE!</v>
      </c>
      <c r="K358" t="e">
        <f t="shared" si="58"/>
        <v>#VALUE!</v>
      </c>
      <c r="L358" t="e">
        <f t="shared" si="59"/>
        <v>#VALUE!</v>
      </c>
      <c r="M358">
        <f>IF($B$9="זכר",INDEX(תמותה!$A$1:$E$121,ROUNDDOWN(E358/12,0)+1,2),INDEX(תמותה!$A$1:$E$121,ROUNDDOWN(E358/12,0)+1,3))</f>
        <v>9.1299999999999997E-5</v>
      </c>
      <c r="N358" t="e">
        <f>IF($B$9="זכר",INDEX('שיפור גברים'!$A$1:$GQ$121,ROUNDDOWN(E358/12,0)+1,ROUNDDOWN((E358+$B$7-$B$8)/12,0)+2),INDEX('שיפור נשים'!$A$1:$GQ$121,ROUNDDOWN(E358/12,0)+1,ROUNDDOWN((E358+$B$7-$B$8)/12,0)+2))</f>
        <v>#VALUE!</v>
      </c>
      <c r="O358" t="e">
        <f>IF($B$9="זכר",INDEX('שיפור גברים'!$A$1:$GQ$121,ROUNDDOWN(E358/12,0)+1,ROUNDDOWN((E358+$B$7-$B$8)/12,0)+1),INDEX('שיפור נשים'!$A$1:$GQ$121,ROUNDDOWN(E358/12,0)+1,ROUNDDOWN((E358+$B$7-$B$8)/12,0)+1))</f>
        <v>#VALUE!</v>
      </c>
      <c r="P358">
        <f t="shared" si="51"/>
        <v>0.33333333333333331</v>
      </c>
      <c r="Q358" t="e">
        <f t="shared" si="52"/>
        <v>#VALUE!</v>
      </c>
    </row>
    <row r="359" spans="5:17" x14ac:dyDescent="0.2">
      <c r="E359">
        <f t="shared" si="53"/>
        <v>357</v>
      </c>
      <c r="F359">
        <f t="shared" si="50"/>
        <v>2.9460052201012004</v>
      </c>
      <c r="G359" t="e">
        <f t="shared" si="54"/>
        <v>#VALUE!</v>
      </c>
      <c r="H359" t="e">
        <f t="shared" si="55"/>
        <v>#VALUE!</v>
      </c>
      <c r="I359" t="e">
        <f t="shared" si="56"/>
        <v>#VALUE!</v>
      </c>
      <c r="J359" t="e">
        <f t="shared" si="57"/>
        <v>#VALUE!</v>
      </c>
      <c r="K359" t="e">
        <f t="shared" si="58"/>
        <v>#VALUE!</v>
      </c>
      <c r="L359" t="e">
        <f t="shared" si="59"/>
        <v>#VALUE!</v>
      </c>
      <c r="M359">
        <f>IF($B$9="זכר",INDEX(תמותה!$A$1:$E$121,ROUNDDOWN(E359/12,0)+1,2),INDEX(תמותה!$A$1:$E$121,ROUNDDOWN(E359/12,0)+1,3))</f>
        <v>9.1299999999999997E-5</v>
      </c>
      <c r="N359" t="e">
        <f>IF($B$9="זכר",INDEX('שיפור גברים'!$A$1:$GQ$121,ROUNDDOWN(E359/12,0)+1,ROUNDDOWN((E359+$B$7-$B$8)/12,0)+2),INDEX('שיפור נשים'!$A$1:$GQ$121,ROUNDDOWN(E359/12,0)+1,ROUNDDOWN((E359+$B$7-$B$8)/12,0)+2))</f>
        <v>#VALUE!</v>
      </c>
      <c r="O359" t="e">
        <f>IF($B$9="זכר",INDEX('שיפור גברים'!$A$1:$GQ$121,ROUNDDOWN(E359/12,0)+1,ROUNDDOWN((E359+$B$7-$B$8)/12,0)+1),INDEX('שיפור נשים'!$A$1:$GQ$121,ROUNDDOWN(E359/12,0)+1,ROUNDDOWN((E359+$B$7-$B$8)/12,0)+1))</f>
        <v>#VALUE!</v>
      </c>
      <c r="P359">
        <f t="shared" si="51"/>
        <v>0.41666666666666669</v>
      </c>
      <c r="Q359" t="e">
        <f t="shared" si="52"/>
        <v>#VALUE!</v>
      </c>
    </row>
    <row r="360" spans="5:17" x14ac:dyDescent="0.2">
      <c r="E360">
        <f t="shared" si="53"/>
        <v>358</v>
      </c>
      <c r="F360">
        <f t="shared" si="50"/>
        <v>2.9549097442139769</v>
      </c>
      <c r="G360" t="e">
        <f t="shared" si="54"/>
        <v>#VALUE!</v>
      </c>
      <c r="H360" t="e">
        <f t="shared" si="55"/>
        <v>#VALUE!</v>
      </c>
      <c r="I360" t="e">
        <f t="shared" si="56"/>
        <v>#VALUE!</v>
      </c>
      <c r="J360" t="e">
        <f t="shared" si="57"/>
        <v>#VALUE!</v>
      </c>
      <c r="K360" t="e">
        <f t="shared" si="58"/>
        <v>#VALUE!</v>
      </c>
      <c r="L360" t="e">
        <f t="shared" si="59"/>
        <v>#VALUE!</v>
      </c>
      <c r="M360">
        <f>IF($B$9="זכר",INDEX(תמותה!$A$1:$E$121,ROUNDDOWN(E360/12,0)+1,2),INDEX(תמותה!$A$1:$E$121,ROUNDDOWN(E360/12,0)+1,3))</f>
        <v>9.1299999999999997E-5</v>
      </c>
      <c r="N360" t="e">
        <f>IF($B$9="זכר",INDEX('שיפור גברים'!$A$1:$GQ$121,ROUNDDOWN(E360/12,0)+1,ROUNDDOWN((E360+$B$7-$B$8)/12,0)+2),INDEX('שיפור נשים'!$A$1:$GQ$121,ROUNDDOWN(E360/12,0)+1,ROUNDDOWN((E360+$B$7-$B$8)/12,0)+2))</f>
        <v>#VALUE!</v>
      </c>
      <c r="O360" t="e">
        <f>IF($B$9="זכר",INDEX('שיפור גברים'!$A$1:$GQ$121,ROUNDDOWN(E360/12,0)+1,ROUNDDOWN((E360+$B$7-$B$8)/12,0)+1),INDEX('שיפור נשים'!$A$1:$GQ$121,ROUNDDOWN(E360/12,0)+1,ROUNDDOWN((E360+$B$7-$B$8)/12,0)+1))</f>
        <v>#VALUE!</v>
      </c>
      <c r="P360">
        <f t="shared" si="51"/>
        <v>0.5</v>
      </c>
      <c r="Q360" t="e">
        <f t="shared" si="52"/>
        <v>#VALUE!</v>
      </c>
    </row>
    <row r="361" spans="5:17" x14ac:dyDescent="0.2">
      <c r="E361">
        <f t="shared" si="53"/>
        <v>359</v>
      </c>
      <c r="F361">
        <f t="shared" si="50"/>
        <v>2.9638411829259308</v>
      </c>
      <c r="G361" t="e">
        <f t="shared" si="54"/>
        <v>#VALUE!</v>
      </c>
      <c r="H361" t="e">
        <f t="shared" si="55"/>
        <v>#VALUE!</v>
      </c>
      <c r="I361" t="e">
        <f t="shared" si="56"/>
        <v>#VALUE!</v>
      </c>
      <c r="J361" t="e">
        <f t="shared" si="57"/>
        <v>#VALUE!</v>
      </c>
      <c r="K361" t="e">
        <f t="shared" si="58"/>
        <v>#VALUE!</v>
      </c>
      <c r="L361" t="e">
        <f t="shared" si="59"/>
        <v>#VALUE!</v>
      </c>
      <c r="M361">
        <f>IF($B$9="זכר",INDEX(תמותה!$A$1:$E$121,ROUNDDOWN(E361/12,0)+1,2),INDEX(תמותה!$A$1:$E$121,ROUNDDOWN(E361/12,0)+1,3))</f>
        <v>9.1299999999999997E-5</v>
      </c>
      <c r="N361" t="e">
        <f>IF($B$9="זכר",INDEX('שיפור גברים'!$A$1:$GQ$121,ROUNDDOWN(E361/12,0)+1,ROUNDDOWN((E361+$B$7-$B$8)/12,0)+2),INDEX('שיפור נשים'!$A$1:$GQ$121,ROUNDDOWN(E361/12,0)+1,ROUNDDOWN((E361+$B$7-$B$8)/12,0)+2))</f>
        <v>#VALUE!</v>
      </c>
      <c r="O361" t="e">
        <f>IF($B$9="זכר",INDEX('שיפור גברים'!$A$1:$GQ$121,ROUNDDOWN(E361/12,0)+1,ROUNDDOWN((E361+$B$7-$B$8)/12,0)+1),INDEX('שיפור נשים'!$A$1:$GQ$121,ROUNDDOWN(E361/12,0)+1,ROUNDDOWN((E361+$B$7-$B$8)/12,0)+1))</f>
        <v>#VALUE!</v>
      </c>
      <c r="P361">
        <f t="shared" si="51"/>
        <v>0.58333333333333337</v>
      </c>
      <c r="Q361" t="e">
        <f t="shared" si="52"/>
        <v>#VALUE!</v>
      </c>
    </row>
    <row r="362" spans="5:17" x14ac:dyDescent="0.2">
      <c r="E362">
        <f t="shared" si="53"/>
        <v>360</v>
      </c>
      <c r="F362">
        <f t="shared" si="50"/>
        <v>2.9727996175884783</v>
      </c>
      <c r="G362" t="e">
        <f t="shared" si="54"/>
        <v>#VALUE!</v>
      </c>
      <c r="H362" t="e">
        <f t="shared" si="55"/>
        <v>#VALUE!</v>
      </c>
      <c r="I362" t="e">
        <f t="shared" si="56"/>
        <v>#VALUE!</v>
      </c>
      <c r="J362" t="e">
        <f t="shared" si="57"/>
        <v>#VALUE!</v>
      </c>
      <c r="K362" t="e">
        <f t="shared" si="58"/>
        <v>#VALUE!</v>
      </c>
      <c r="L362" t="e">
        <f t="shared" si="59"/>
        <v>#VALUE!</v>
      </c>
      <c r="M362">
        <f>IF($B$9="זכר",INDEX(תמותה!$A$1:$E$121,ROUNDDOWN(E362/12,0)+1,2),INDEX(תמותה!$A$1:$E$121,ROUNDDOWN(E362/12,0)+1,3))</f>
        <v>9.48E-5</v>
      </c>
      <c r="N362" t="e">
        <f>IF($B$9="זכר",INDEX('שיפור גברים'!$A$1:$GQ$121,ROUNDDOWN(E362/12,0)+1,ROUNDDOWN((E362+$B$7-$B$8)/12,0)+2),INDEX('שיפור נשים'!$A$1:$GQ$121,ROUNDDOWN(E362/12,0)+1,ROUNDDOWN((E362+$B$7-$B$8)/12,0)+2))</f>
        <v>#VALUE!</v>
      </c>
      <c r="O362" t="e">
        <f>IF($B$9="זכר",INDEX('שיפור גברים'!$A$1:$GQ$121,ROUNDDOWN(E362/12,0)+1,ROUNDDOWN((E362+$B$7-$B$8)/12,0)+1),INDEX('שיפור נשים'!$A$1:$GQ$121,ROUNDDOWN(E362/12,0)+1,ROUNDDOWN((E362+$B$7-$B$8)/12,0)+1))</f>
        <v>#VALUE!</v>
      </c>
      <c r="P362">
        <f t="shared" si="51"/>
        <v>0.66666666666666663</v>
      </c>
      <c r="Q362" t="e">
        <f t="shared" si="52"/>
        <v>#VALUE!</v>
      </c>
    </row>
    <row r="363" spans="5:17" x14ac:dyDescent="0.2">
      <c r="E363">
        <f t="shared" si="53"/>
        <v>361</v>
      </c>
      <c r="F363">
        <f t="shared" si="50"/>
        <v>2.9817851297989284</v>
      </c>
      <c r="G363" t="e">
        <f t="shared" si="54"/>
        <v>#VALUE!</v>
      </c>
      <c r="H363" t="e">
        <f t="shared" si="55"/>
        <v>#VALUE!</v>
      </c>
      <c r="I363" t="e">
        <f t="shared" si="56"/>
        <v>#VALUE!</v>
      </c>
      <c r="J363" t="e">
        <f t="shared" si="57"/>
        <v>#VALUE!</v>
      </c>
      <c r="K363" t="e">
        <f t="shared" si="58"/>
        <v>#VALUE!</v>
      </c>
      <c r="L363" t="e">
        <f t="shared" si="59"/>
        <v>#VALUE!</v>
      </c>
      <c r="M363">
        <f>IF($B$9="זכר",INDEX(תמותה!$A$1:$E$121,ROUNDDOWN(E363/12,0)+1,2),INDEX(תמותה!$A$1:$E$121,ROUNDDOWN(E363/12,0)+1,3))</f>
        <v>9.48E-5</v>
      </c>
      <c r="N363" t="e">
        <f>IF($B$9="זכר",INDEX('שיפור גברים'!$A$1:$GQ$121,ROUNDDOWN(E363/12,0)+1,ROUNDDOWN((E363+$B$7-$B$8)/12,0)+2),INDEX('שיפור נשים'!$A$1:$GQ$121,ROUNDDOWN(E363/12,0)+1,ROUNDDOWN((E363+$B$7-$B$8)/12,0)+2))</f>
        <v>#VALUE!</v>
      </c>
      <c r="O363" t="e">
        <f>IF($B$9="זכר",INDEX('שיפור גברים'!$A$1:$GQ$121,ROUNDDOWN(E363/12,0)+1,ROUNDDOWN((E363+$B$7-$B$8)/12,0)+1),INDEX('שיפור נשים'!$A$1:$GQ$121,ROUNDDOWN(E363/12,0)+1,ROUNDDOWN((E363+$B$7-$B$8)/12,0)+1))</f>
        <v>#VALUE!</v>
      </c>
      <c r="P363">
        <f t="shared" si="51"/>
        <v>0.75</v>
      </c>
      <c r="Q363" t="e">
        <f t="shared" si="52"/>
        <v>#VALUE!</v>
      </c>
    </row>
    <row r="364" spans="5:17" x14ac:dyDescent="0.2">
      <c r="E364">
        <f t="shared" si="53"/>
        <v>362</v>
      </c>
      <c r="F364">
        <f t="shared" si="50"/>
        <v>2.9907978014012211</v>
      </c>
      <c r="G364" t="e">
        <f t="shared" si="54"/>
        <v>#VALUE!</v>
      </c>
      <c r="H364" t="e">
        <f t="shared" si="55"/>
        <v>#VALUE!</v>
      </c>
      <c r="I364" t="e">
        <f t="shared" si="56"/>
        <v>#VALUE!</v>
      </c>
      <c r="J364" t="e">
        <f t="shared" si="57"/>
        <v>#VALUE!</v>
      </c>
      <c r="K364" t="e">
        <f t="shared" si="58"/>
        <v>#VALUE!</v>
      </c>
      <c r="L364" t="e">
        <f t="shared" si="59"/>
        <v>#VALUE!</v>
      </c>
      <c r="M364">
        <f>IF($B$9="זכר",INDEX(תמותה!$A$1:$E$121,ROUNDDOWN(E364/12,0)+1,2),INDEX(תמותה!$A$1:$E$121,ROUNDDOWN(E364/12,0)+1,3))</f>
        <v>9.48E-5</v>
      </c>
      <c r="N364" t="e">
        <f>IF($B$9="זכר",INDEX('שיפור גברים'!$A$1:$GQ$121,ROUNDDOWN(E364/12,0)+1,ROUNDDOWN((E364+$B$7-$B$8)/12,0)+2),INDEX('שיפור נשים'!$A$1:$GQ$121,ROUNDDOWN(E364/12,0)+1,ROUNDDOWN((E364+$B$7-$B$8)/12,0)+2))</f>
        <v>#VALUE!</v>
      </c>
      <c r="O364" t="e">
        <f>IF($B$9="זכר",INDEX('שיפור גברים'!$A$1:$GQ$121,ROUNDDOWN(E364/12,0)+1,ROUNDDOWN((E364+$B$7-$B$8)/12,0)+1),INDEX('שיפור נשים'!$A$1:$GQ$121,ROUNDDOWN(E364/12,0)+1,ROUNDDOWN((E364+$B$7-$B$8)/12,0)+1))</f>
        <v>#VALUE!</v>
      </c>
      <c r="P364">
        <f t="shared" si="51"/>
        <v>0.83333333333333337</v>
      </c>
      <c r="Q364" t="e">
        <f t="shared" si="52"/>
        <v>#VALUE!</v>
      </c>
    </row>
    <row r="365" spans="5:17" x14ac:dyDescent="0.2">
      <c r="E365">
        <f t="shared" si="53"/>
        <v>363</v>
      </c>
      <c r="F365">
        <f t="shared" si="50"/>
        <v>2.9998377144866768</v>
      </c>
      <c r="G365" t="e">
        <f t="shared" si="54"/>
        <v>#VALUE!</v>
      </c>
      <c r="H365" t="e">
        <f t="shared" si="55"/>
        <v>#VALUE!</v>
      </c>
      <c r="I365" t="e">
        <f t="shared" si="56"/>
        <v>#VALUE!</v>
      </c>
      <c r="J365" t="e">
        <f t="shared" si="57"/>
        <v>#VALUE!</v>
      </c>
      <c r="K365" t="e">
        <f t="shared" si="58"/>
        <v>#VALUE!</v>
      </c>
      <c r="L365" t="e">
        <f t="shared" si="59"/>
        <v>#VALUE!</v>
      </c>
      <c r="M365">
        <f>IF($B$9="זכר",INDEX(תמותה!$A$1:$E$121,ROUNDDOWN(E365/12,0)+1,2),INDEX(תמותה!$A$1:$E$121,ROUNDDOWN(E365/12,0)+1,3))</f>
        <v>9.48E-5</v>
      </c>
      <c r="N365" t="e">
        <f>IF($B$9="זכר",INDEX('שיפור גברים'!$A$1:$GQ$121,ROUNDDOWN(E365/12,0)+1,ROUNDDOWN((E365+$B$7-$B$8)/12,0)+2),INDEX('שיפור נשים'!$A$1:$GQ$121,ROUNDDOWN(E365/12,0)+1,ROUNDDOWN((E365+$B$7-$B$8)/12,0)+2))</f>
        <v>#VALUE!</v>
      </c>
      <c r="O365" t="e">
        <f>IF($B$9="זכר",INDEX('שיפור גברים'!$A$1:$GQ$121,ROUNDDOWN(E365/12,0)+1,ROUNDDOWN((E365+$B$7-$B$8)/12,0)+1),INDEX('שיפור נשים'!$A$1:$GQ$121,ROUNDDOWN(E365/12,0)+1,ROUNDDOWN((E365+$B$7-$B$8)/12,0)+1))</f>
        <v>#VALUE!</v>
      </c>
      <c r="P365">
        <f t="shared" si="51"/>
        <v>0.91666666666666663</v>
      </c>
      <c r="Q365" t="e">
        <f t="shared" si="52"/>
        <v>#VALUE!</v>
      </c>
    </row>
    <row r="366" spans="5:17" x14ac:dyDescent="0.2">
      <c r="E366">
        <f t="shared" si="53"/>
        <v>364</v>
      </c>
      <c r="F366">
        <f t="shared" si="50"/>
        <v>3.008904951394745</v>
      </c>
      <c r="G366" t="e">
        <f t="shared" si="54"/>
        <v>#VALUE!</v>
      </c>
      <c r="H366" t="e">
        <f t="shared" si="55"/>
        <v>#VALUE!</v>
      </c>
      <c r="I366" t="e">
        <f t="shared" si="56"/>
        <v>#VALUE!</v>
      </c>
      <c r="J366" t="e">
        <f t="shared" si="57"/>
        <v>#VALUE!</v>
      </c>
      <c r="K366" t="e">
        <f t="shared" si="58"/>
        <v>#VALUE!</v>
      </c>
      <c r="L366" t="e">
        <f t="shared" si="59"/>
        <v>#VALUE!</v>
      </c>
      <c r="M366">
        <f>IF($B$9="זכר",INDEX(תמותה!$A$1:$E$121,ROUNDDOWN(E366/12,0)+1,2),INDEX(תמותה!$A$1:$E$121,ROUNDDOWN(E366/12,0)+1,3))</f>
        <v>9.48E-5</v>
      </c>
      <c r="N366" t="e">
        <f>IF($B$9="זכר",INDEX('שיפור גברים'!$A$1:$GQ$121,ROUNDDOWN(E366/12,0)+1,ROUNDDOWN((E366+$B$7-$B$8)/12,0)+2),INDEX('שיפור נשים'!$A$1:$GQ$121,ROUNDDOWN(E366/12,0)+1,ROUNDDOWN((E366+$B$7-$B$8)/12,0)+2))</f>
        <v>#VALUE!</v>
      </c>
      <c r="O366" t="e">
        <f>IF($B$9="זכר",INDEX('שיפור גברים'!$A$1:$GQ$121,ROUNDDOWN(E366/12,0)+1,ROUNDDOWN((E366+$B$7-$B$8)/12,0)+1),INDEX('שיפור נשים'!$A$1:$GQ$121,ROUNDDOWN(E366/12,0)+1,ROUNDDOWN((E366+$B$7-$B$8)/12,0)+1))</f>
        <v>#VALUE!</v>
      </c>
      <c r="P366">
        <f t="shared" si="51"/>
        <v>1</v>
      </c>
      <c r="Q366" t="e">
        <f t="shared" si="52"/>
        <v>#VALUE!</v>
      </c>
    </row>
    <row r="367" spans="5:17" x14ac:dyDescent="0.2">
      <c r="E367">
        <f t="shared" si="53"/>
        <v>365</v>
      </c>
      <c r="F367">
        <f t="shared" si="50"/>
        <v>3.0179995947137495</v>
      </c>
      <c r="G367" t="e">
        <f t="shared" si="54"/>
        <v>#VALUE!</v>
      </c>
      <c r="H367" t="e">
        <f t="shared" si="55"/>
        <v>#VALUE!</v>
      </c>
      <c r="I367" t="e">
        <f t="shared" si="56"/>
        <v>#VALUE!</v>
      </c>
      <c r="J367" t="e">
        <f t="shared" si="57"/>
        <v>#VALUE!</v>
      </c>
      <c r="K367" t="e">
        <f t="shared" si="58"/>
        <v>#VALUE!</v>
      </c>
      <c r="L367" t="e">
        <f t="shared" si="59"/>
        <v>#VALUE!</v>
      </c>
      <c r="M367">
        <f>IF($B$9="זכר",INDEX(תמותה!$A$1:$E$121,ROUNDDOWN(E367/12,0)+1,2),INDEX(תמותה!$A$1:$E$121,ROUNDDOWN(E367/12,0)+1,3))</f>
        <v>9.48E-5</v>
      </c>
      <c r="N367" t="e">
        <f>IF($B$9="זכר",INDEX('שיפור גברים'!$A$1:$GQ$121,ROUNDDOWN(E367/12,0)+1,ROUNDDOWN((E367+$B$7-$B$8)/12,0)+2),INDEX('שיפור נשים'!$A$1:$GQ$121,ROUNDDOWN(E367/12,0)+1,ROUNDDOWN((E367+$B$7-$B$8)/12,0)+2))</f>
        <v>#VALUE!</v>
      </c>
      <c r="O367" t="e">
        <f>IF($B$9="זכר",INDEX('שיפור גברים'!$A$1:$GQ$121,ROUNDDOWN(E367/12,0)+1,ROUNDDOWN((E367+$B$7-$B$8)/12,0)+1),INDEX('שיפור נשים'!$A$1:$GQ$121,ROUNDDOWN(E367/12,0)+1,ROUNDDOWN((E367+$B$7-$B$8)/12,0)+1))</f>
        <v>#VALUE!</v>
      </c>
      <c r="P367">
        <f t="shared" si="51"/>
        <v>8.3333333333333329E-2</v>
      </c>
      <c r="Q367" t="e">
        <f t="shared" si="52"/>
        <v>#VALUE!</v>
      </c>
    </row>
    <row r="368" spans="5:17" x14ac:dyDescent="0.2">
      <c r="E368">
        <f t="shared" si="53"/>
        <v>366</v>
      </c>
      <c r="F368">
        <f t="shared" si="50"/>
        <v>3.0271217272816453</v>
      </c>
      <c r="G368" t="e">
        <f t="shared" si="54"/>
        <v>#VALUE!</v>
      </c>
      <c r="H368" t="e">
        <f t="shared" si="55"/>
        <v>#VALUE!</v>
      </c>
      <c r="I368" t="e">
        <f t="shared" si="56"/>
        <v>#VALUE!</v>
      </c>
      <c r="J368" t="e">
        <f t="shared" si="57"/>
        <v>#VALUE!</v>
      </c>
      <c r="K368" t="e">
        <f t="shared" si="58"/>
        <v>#VALUE!</v>
      </c>
      <c r="L368" t="e">
        <f t="shared" si="59"/>
        <v>#VALUE!</v>
      </c>
      <c r="M368">
        <f>IF($B$9="זכר",INDEX(תמותה!$A$1:$E$121,ROUNDDOWN(E368/12,0)+1,2),INDEX(תמותה!$A$1:$E$121,ROUNDDOWN(E368/12,0)+1,3))</f>
        <v>9.48E-5</v>
      </c>
      <c r="N368" t="e">
        <f>IF($B$9="זכר",INDEX('שיפור גברים'!$A$1:$GQ$121,ROUNDDOWN(E368/12,0)+1,ROUNDDOWN((E368+$B$7-$B$8)/12,0)+2),INDEX('שיפור נשים'!$A$1:$GQ$121,ROUNDDOWN(E368/12,0)+1,ROUNDDOWN((E368+$B$7-$B$8)/12,0)+2))</f>
        <v>#VALUE!</v>
      </c>
      <c r="O368" t="e">
        <f>IF($B$9="זכר",INDEX('שיפור גברים'!$A$1:$GQ$121,ROUNDDOWN(E368/12,0)+1,ROUNDDOWN((E368+$B$7-$B$8)/12,0)+1),INDEX('שיפור נשים'!$A$1:$GQ$121,ROUNDDOWN(E368/12,0)+1,ROUNDDOWN((E368+$B$7-$B$8)/12,0)+1))</f>
        <v>#VALUE!</v>
      </c>
      <c r="P368">
        <f t="shared" si="51"/>
        <v>0.16666666666666666</v>
      </c>
      <c r="Q368" t="e">
        <f t="shared" si="52"/>
        <v>#VALUE!</v>
      </c>
    </row>
    <row r="369" spans="5:17" x14ac:dyDescent="0.2">
      <c r="E369">
        <f t="shared" si="53"/>
        <v>367</v>
      </c>
      <c r="F369">
        <f t="shared" si="50"/>
        <v>3.0362714321867714</v>
      </c>
      <c r="G369" t="e">
        <f t="shared" si="54"/>
        <v>#VALUE!</v>
      </c>
      <c r="H369" t="e">
        <f t="shared" si="55"/>
        <v>#VALUE!</v>
      </c>
      <c r="I369" t="e">
        <f t="shared" si="56"/>
        <v>#VALUE!</v>
      </c>
      <c r="J369" t="e">
        <f t="shared" si="57"/>
        <v>#VALUE!</v>
      </c>
      <c r="K369" t="e">
        <f t="shared" si="58"/>
        <v>#VALUE!</v>
      </c>
      <c r="L369" t="e">
        <f t="shared" si="59"/>
        <v>#VALUE!</v>
      </c>
      <c r="M369">
        <f>IF($B$9="זכר",INDEX(תמותה!$A$1:$E$121,ROUNDDOWN(E369/12,0)+1,2),INDEX(תמותה!$A$1:$E$121,ROUNDDOWN(E369/12,0)+1,3))</f>
        <v>9.48E-5</v>
      </c>
      <c r="N369" t="e">
        <f>IF($B$9="זכר",INDEX('שיפור גברים'!$A$1:$GQ$121,ROUNDDOWN(E369/12,0)+1,ROUNDDOWN((E369+$B$7-$B$8)/12,0)+2),INDEX('שיפור נשים'!$A$1:$GQ$121,ROUNDDOWN(E369/12,0)+1,ROUNDDOWN((E369+$B$7-$B$8)/12,0)+2))</f>
        <v>#VALUE!</v>
      </c>
      <c r="O369" t="e">
        <f>IF($B$9="זכר",INDEX('שיפור גברים'!$A$1:$GQ$121,ROUNDDOWN(E369/12,0)+1,ROUNDDOWN((E369+$B$7-$B$8)/12,0)+1),INDEX('שיפור נשים'!$A$1:$GQ$121,ROUNDDOWN(E369/12,0)+1,ROUNDDOWN((E369+$B$7-$B$8)/12,0)+1))</f>
        <v>#VALUE!</v>
      </c>
      <c r="P369">
        <f t="shared" si="51"/>
        <v>0.25</v>
      </c>
      <c r="Q369" t="e">
        <f t="shared" si="52"/>
        <v>#VALUE!</v>
      </c>
    </row>
    <row r="370" spans="5:17" x14ac:dyDescent="0.2">
      <c r="E370">
        <f t="shared" si="53"/>
        <v>368</v>
      </c>
      <c r="F370">
        <f t="shared" si="50"/>
        <v>3.0454487927686076</v>
      </c>
      <c r="G370" t="e">
        <f t="shared" si="54"/>
        <v>#VALUE!</v>
      </c>
      <c r="H370" t="e">
        <f t="shared" si="55"/>
        <v>#VALUE!</v>
      </c>
      <c r="I370" t="e">
        <f t="shared" si="56"/>
        <v>#VALUE!</v>
      </c>
      <c r="J370" t="e">
        <f t="shared" si="57"/>
        <v>#VALUE!</v>
      </c>
      <c r="K370" t="e">
        <f t="shared" si="58"/>
        <v>#VALUE!</v>
      </c>
      <c r="L370" t="e">
        <f t="shared" si="59"/>
        <v>#VALUE!</v>
      </c>
      <c r="M370">
        <f>IF($B$9="זכר",INDEX(תמותה!$A$1:$E$121,ROUNDDOWN(E370/12,0)+1,2),INDEX(תמותה!$A$1:$E$121,ROUNDDOWN(E370/12,0)+1,3))</f>
        <v>9.48E-5</v>
      </c>
      <c r="N370" t="e">
        <f>IF($B$9="זכר",INDEX('שיפור גברים'!$A$1:$GQ$121,ROUNDDOWN(E370/12,0)+1,ROUNDDOWN((E370+$B$7-$B$8)/12,0)+2),INDEX('שיפור נשים'!$A$1:$GQ$121,ROUNDDOWN(E370/12,0)+1,ROUNDDOWN((E370+$B$7-$B$8)/12,0)+2))</f>
        <v>#VALUE!</v>
      </c>
      <c r="O370" t="e">
        <f>IF($B$9="זכר",INDEX('שיפור גברים'!$A$1:$GQ$121,ROUNDDOWN(E370/12,0)+1,ROUNDDOWN((E370+$B$7-$B$8)/12,0)+1),INDEX('שיפור נשים'!$A$1:$GQ$121,ROUNDDOWN(E370/12,0)+1,ROUNDDOWN((E370+$B$7-$B$8)/12,0)+1))</f>
        <v>#VALUE!</v>
      </c>
      <c r="P370">
        <f t="shared" si="51"/>
        <v>0.33333333333333331</v>
      </c>
      <c r="Q370" t="e">
        <f t="shared" si="52"/>
        <v>#VALUE!</v>
      </c>
    </row>
    <row r="371" spans="5:17" x14ac:dyDescent="0.2">
      <c r="E371">
        <f t="shared" si="53"/>
        <v>369</v>
      </c>
      <c r="F371">
        <f t="shared" si="50"/>
        <v>3.0546538926185325</v>
      </c>
      <c r="G371" t="e">
        <f t="shared" si="54"/>
        <v>#VALUE!</v>
      </c>
      <c r="H371" t="e">
        <f t="shared" si="55"/>
        <v>#VALUE!</v>
      </c>
      <c r="I371" t="e">
        <f t="shared" si="56"/>
        <v>#VALUE!</v>
      </c>
      <c r="J371" t="e">
        <f t="shared" si="57"/>
        <v>#VALUE!</v>
      </c>
      <c r="K371" t="e">
        <f t="shared" si="58"/>
        <v>#VALUE!</v>
      </c>
      <c r="L371" t="e">
        <f t="shared" si="59"/>
        <v>#VALUE!</v>
      </c>
      <c r="M371">
        <f>IF($B$9="זכר",INDEX(תמותה!$A$1:$E$121,ROUNDDOWN(E371/12,0)+1,2),INDEX(תמותה!$A$1:$E$121,ROUNDDOWN(E371/12,0)+1,3))</f>
        <v>9.48E-5</v>
      </c>
      <c r="N371" t="e">
        <f>IF($B$9="זכר",INDEX('שיפור גברים'!$A$1:$GQ$121,ROUNDDOWN(E371/12,0)+1,ROUNDDOWN((E371+$B$7-$B$8)/12,0)+2),INDEX('שיפור נשים'!$A$1:$GQ$121,ROUNDDOWN(E371/12,0)+1,ROUNDDOWN((E371+$B$7-$B$8)/12,0)+2))</f>
        <v>#VALUE!</v>
      </c>
      <c r="O371" t="e">
        <f>IF($B$9="זכר",INDEX('שיפור גברים'!$A$1:$GQ$121,ROUNDDOWN(E371/12,0)+1,ROUNDDOWN((E371+$B$7-$B$8)/12,0)+1),INDEX('שיפור נשים'!$A$1:$GQ$121,ROUNDDOWN(E371/12,0)+1,ROUNDDOWN((E371+$B$7-$B$8)/12,0)+1))</f>
        <v>#VALUE!</v>
      </c>
      <c r="P371">
        <f t="shared" si="51"/>
        <v>0.41666666666666669</v>
      </c>
      <c r="Q371" t="e">
        <f t="shared" si="52"/>
        <v>#VALUE!</v>
      </c>
    </row>
    <row r="372" spans="5:17" x14ac:dyDescent="0.2">
      <c r="E372">
        <f t="shared" si="53"/>
        <v>370</v>
      </c>
      <c r="F372">
        <f t="shared" si="50"/>
        <v>3.0638868155805885</v>
      </c>
      <c r="G372" t="e">
        <f t="shared" si="54"/>
        <v>#VALUE!</v>
      </c>
      <c r="H372" t="e">
        <f t="shared" si="55"/>
        <v>#VALUE!</v>
      </c>
      <c r="I372" t="e">
        <f t="shared" si="56"/>
        <v>#VALUE!</v>
      </c>
      <c r="J372" t="e">
        <f t="shared" si="57"/>
        <v>#VALUE!</v>
      </c>
      <c r="K372" t="e">
        <f t="shared" si="58"/>
        <v>#VALUE!</v>
      </c>
      <c r="L372" t="e">
        <f t="shared" si="59"/>
        <v>#VALUE!</v>
      </c>
      <c r="M372">
        <f>IF($B$9="זכר",INDEX(תמותה!$A$1:$E$121,ROUNDDOWN(E372/12,0)+1,2),INDEX(תמותה!$A$1:$E$121,ROUNDDOWN(E372/12,0)+1,3))</f>
        <v>9.48E-5</v>
      </c>
      <c r="N372" t="e">
        <f>IF($B$9="זכר",INDEX('שיפור גברים'!$A$1:$GQ$121,ROUNDDOWN(E372/12,0)+1,ROUNDDOWN((E372+$B$7-$B$8)/12,0)+2),INDEX('שיפור נשים'!$A$1:$GQ$121,ROUNDDOWN(E372/12,0)+1,ROUNDDOWN((E372+$B$7-$B$8)/12,0)+2))</f>
        <v>#VALUE!</v>
      </c>
      <c r="O372" t="e">
        <f>IF($B$9="זכר",INDEX('שיפור גברים'!$A$1:$GQ$121,ROUNDDOWN(E372/12,0)+1,ROUNDDOWN((E372+$B$7-$B$8)/12,0)+1),INDEX('שיפור נשים'!$A$1:$GQ$121,ROUNDDOWN(E372/12,0)+1,ROUNDDOWN((E372+$B$7-$B$8)/12,0)+1))</f>
        <v>#VALUE!</v>
      </c>
      <c r="P372">
        <f t="shared" si="51"/>
        <v>0.5</v>
      </c>
      <c r="Q372" t="e">
        <f t="shared" si="52"/>
        <v>#VALUE!</v>
      </c>
    </row>
    <row r="373" spans="5:17" x14ac:dyDescent="0.2">
      <c r="E373">
        <f t="shared" si="53"/>
        <v>371</v>
      </c>
      <c r="F373">
        <f t="shared" si="50"/>
        <v>3.0731476457522389</v>
      </c>
      <c r="G373" t="e">
        <f t="shared" si="54"/>
        <v>#VALUE!</v>
      </c>
      <c r="H373" t="e">
        <f t="shared" si="55"/>
        <v>#VALUE!</v>
      </c>
      <c r="I373" t="e">
        <f t="shared" si="56"/>
        <v>#VALUE!</v>
      </c>
      <c r="J373" t="e">
        <f t="shared" si="57"/>
        <v>#VALUE!</v>
      </c>
      <c r="K373" t="e">
        <f t="shared" si="58"/>
        <v>#VALUE!</v>
      </c>
      <c r="L373" t="e">
        <f t="shared" si="59"/>
        <v>#VALUE!</v>
      </c>
      <c r="M373">
        <f>IF($B$9="זכר",INDEX(תמותה!$A$1:$E$121,ROUNDDOWN(E373/12,0)+1,2),INDEX(תמותה!$A$1:$E$121,ROUNDDOWN(E373/12,0)+1,3))</f>
        <v>9.48E-5</v>
      </c>
      <c r="N373" t="e">
        <f>IF($B$9="זכר",INDEX('שיפור גברים'!$A$1:$GQ$121,ROUNDDOWN(E373/12,0)+1,ROUNDDOWN((E373+$B$7-$B$8)/12,0)+2),INDEX('שיפור נשים'!$A$1:$GQ$121,ROUNDDOWN(E373/12,0)+1,ROUNDDOWN((E373+$B$7-$B$8)/12,0)+2))</f>
        <v>#VALUE!</v>
      </c>
      <c r="O373" t="e">
        <f>IF($B$9="זכר",INDEX('שיפור גברים'!$A$1:$GQ$121,ROUNDDOWN(E373/12,0)+1,ROUNDDOWN((E373+$B$7-$B$8)/12,0)+1),INDEX('שיפור נשים'!$A$1:$GQ$121,ROUNDDOWN(E373/12,0)+1,ROUNDDOWN((E373+$B$7-$B$8)/12,0)+1))</f>
        <v>#VALUE!</v>
      </c>
      <c r="P373">
        <f t="shared" si="51"/>
        <v>0.58333333333333337</v>
      </c>
      <c r="Q373" t="e">
        <f t="shared" si="52"/>
        <v>#VALUE!</v>
      </c>
    </row>
    <row r="374" spans="5:17" x14ac:dyDescent="0.2">
      <c r="E374">
        <f t="shared" si="53"/>
        <v>372</v>
      </c>
      <c r="F374">
        <f t="shared" si="50"/>
        <v>3.0824364674851421</v>
      </c>
      <c r="G374" t="e">
        <f t="shared" si="54"/>
        <v>#VALUE!</v>
      </c>
      <c r="H374" t="e">
        <f t="shared" si="55"/>
        <v>#VALUE!</v>
      </c>
      <c r="I374" t="e">
        <f t="shared" si="56"/>
        <v>#VALUE!</v>
      </c>
      <c r="J374" t="e">
        <f t="shared" si="57"/>
        <v>#VALUE!</v>
      </c>
      <c r="K374" t="e">
        <f t="shared" si="58"/>
        <v>#VALUE!</v>
      </c>
      <c r="L374" t="e">
        <f t="shared" si="59"/>
        <v>#VALUE!</v>
      </c>
      <c r="M374">
        <f>IF($B$9="זכר",INDEX(תמותה!$A$1:$E$121,ROUNDDOWN(E374/12,0)+1,2),INDEX(תמותה!$A$1:$E$121,ROUNDDOWN(E374/12,0)+1,3))</f>
        <v>9.87E-5</v>
      </c>
      <c r="N374" t="e">
        <f>IF($B$9="זכר",INDEX('שיפור גברים'!$A$1:$GQ$121,ROUNDDOWN(E374/12,0)+1,ROUNDDOWN((E374+$B$7-$B$8)/12,0)+2),INDEX('שיפור נשים'!$A$1:$GQ$121,ROUNDDOWN(E374/12,0)+1,ROUNDDOWN((E374+$B$7-$B$8)/12,0)+2))</f>
        <v>#VALUE!</v>
      </c>
      <c r="O374" t="e">
        <f>IF($B$9="זכר",INDEX('שיפור גברים'!$A$1:$GQ$121,ROUNDDOWN(E374/12,0)+1,ROUNDDOWN((E374+$B$7-$B$8)/12,0)+1),INDEX('שיפור נשים'!$A$1:$GQ$121,ROUNDDOWN(E374/12,0)+1,ROUNDDOWN((E374+$B$7-$B$8)/12,0)+1))</f>
        <v>#VALUE!</v>
      </c>
      <c r="P374">
        <f t="shared" si="51"/>
        <v>0.66666666666666663</v>
      </c>
      <c r="Q374" t="e">
        <f t="shared" si="52"/>
        <v>#VALUE!</v>
      </c>
    </row>
    <row r="375" spans="5:17" x14ac:dyDescent="0.2">
      <c r="E375">
        <f t="shared" si="53"/>
        <v>373</v>
      </c>
      <c r="F375">
        <f t="shared" si="50"/>
        <v>3.0917533653859128</v>
      </c>
      <c r="G375" t="e">
        <f t="shared" si="54"/>
        <v>#VALUE!</v>
      </c>
      <c r="H375" t="e">
        <f t="shared" si="55"/>
        <v>#VALUE!</v>
      </c>
      <c r="I375" t="e">
        <f t="shared" si="56"/>
        <v>#VALUE!</v>
      </c>
      <c r="J375" t="e">
        <f t="shared" si="57"/>
        <v>#VALUE!</v>
      </c>
      <c r="K375" t="e">
        <f t="shared" si="58"/>
        <v>#VALUE!</v>
      </c>
      <c r="L375" t="e">
        <f t="shared" si="59"/>
        <v>#VALUE!</v>
      </c>
      <c r="M375">
        <f>IF($B$9="זכר",INDEX(תמותה!$A$1:$E$121,ROUNDDOWN(E375/12,0)+1,2),INDEX(תמותה!$A$1:$E$121,ROUNDDOWN(E375/12,0)+1,3))</f>
        <v>9.87E-5</v>
      </c>
      <c r="N375" t="e">
        <f>IF($B$9="זכר",INDEX('שיפור גברים'!$A$1:$GQ$121,ROUNDDOWN(E375/12,0)+1,ROUNDDOWN((E375+$B$7-$B$8)/12,0)+2),INDEX('שיפור נשים'!$A$1:$GQ$121,ROUNDDOWN(E375/12,0)+1,ROUNDDOWN((E375+$B$7-$B$8)/12,0)+2))</f>
        <v>#VALUE!</v>
      </c>
      <c r="O375" t="e">
        <f>IF($B$9="זכר",INDEX('שיפור גברים'!$A$1:$GQ$121,ROUNDDOWN(E375/12,0)+1,ROUNDDOWN((E375+$B$7-$B$8)/12,0)+1),INDEX('שיפור נשים'!$A$1:$GQ$121,ROUNDDOWN(E375/12,0)+1,ROUNDDOWN((E375+$B$7-$B$8)/12,0)+1))</f>
        <v>#VALUE!</v>
      </c>
      <c r="P375">
        <f t="shared" si="51"/>
        <v>0.75</v>
      </c>
      <c r="Q375" t="e">
        <f t="shared" si="52"/>
        <v>#VALUE!</v>
      </c>
    </row>
    <row r="376" spans="5:17" x14ac:dyDescent="0.2">
      <c r="E376">
        <f t="shared" si="53"/>
        <v>374</v>
      </c>
      <c r="F376">
        <f t="shared" si="50"/>
        <v>3.101098424316898</v>
      </c>
      <c r="G376" t="e">
        <f t="shared" si="54"/>
        <v>#VALUE!</v>
      </c>
      <c r="H376" t="e">
        <f t="shared" si="55"/>
        <v>#VALUE!</v>
      </c>
      <c r="I376" t="e">
        <f t="shared" si="56"/>
        <v>#VALUE!</v>
      </c>
      <c r="J376" t="e">
        <f t="shared" si="57"/>
        <v>#VALUE!</v>
      </c>
      <c r="K376" t="e">
        <f t="shared" si="58"/>
        <v>#VALUE!</v>
      </c>
      <c r="L376" t="e">
        <f t="shared" si="59"/>
        <v>#VALUE!</v>
      </c>
      <c r="M376">
        <f>IF($B$9="זכר",INDEX(תמותה!$A$1:$E$121,ROUNDDOWN(E376/12,0)+1,2),INDEX(תמותה!$A$1:$E$121,ROUNDDOWN(E376/12,0)+1,3))</f>
        <v>9.87E-5</v>
      </c>
      <c r="N376" t="e">
        <f>IF($B$9="זכר",INDEX('שיפור גברים'!$A$1:$GQ$121,ROUNDDOWN(E376/12,0)+1,ROUNDDOWN((E376+$B$7-$B$8)/12,0)+2),INDEX('שיפור נשים'!$A$1:$GQ$121,ROUNDDOWN(E376/12,0)+1,ROUNDDOWN((E376+$B$7-$B$8)/12,0)+2))</f>
        <v>#VALUE!</v>
      </c>
      <c r="O376" t="e">
        <f>IF($B$9="זכר",INDEX('שיפור גברים'!$A$1:$GQ$121,ROUNDDOWN(E376/12,0)+1,ROUNDDOWN((E376+$B$7-$B$8)/12,0)+1),INDEX('שיפור נשים'!$A$1:$GQ$121,ROUNDDOWN(E376/12,0)+1,ROUNDDOWN((E376+$B$7-$B$8)/12,0)+1))</f>
        <v>#VALUE!</v>
      </c>
      <c r="P376">
        <f t="shared" si="51"/>
        <v>0.83333333333333337</v>
      </c>
      <c r="Q376" t="e">
        <f t="shared" si="52"/>
        <v>#VALUE!</v>
      </c>
    </row>
    <row r="377" spans="5:17" x14ac:dyDescent="0.2">
      <c r="E377">
        <f t="shared" si="53"/>
        <v>375</v>
      </c>
      <c r="F377">
        <f t="shared" si="50"/>
        <v>3.1104717293969455</v>
      </c>
      <c r="G377" t="e">
        <f t="shared" si="54"/>
        <v>#VALUE!</v>
      </c>
      <c r="H377" t="e">
        <f t="shared" si="55"/>
        <v>#VALUE!</v>
      </c>
      <c r="I377" t="e">
        <f t="shared" si="56"/>
        <v>#VALUE!</v>
      </c>
      <c r="J377" t="e">
        <f t="shared" si="57"/>
        <v>#VALUE!</v>
      </c>
      <c r="K377" t="e">
        <f t="shared" si="58"/>
        <v>#VALUE!</v>
      </c>
      <c r="L377" t="e">
        <f t="shared" si="59"/>
        <v>#VALUE!</v>
      </c>
      <c r="M377">
        <f>IF($B$9="זכר",INDEX(תמותה!$A$1:$E$121,ROUNDDOWN(E377/12,0)+1,2),INDEX(תמותה!$A$1:$E$121,ROUNDDOWN(E377/12,0)+1,3))</f>
        <v>9.87E-5</v>
      </c>
      <c r="N377" t="e">
        <f>IF($B$9="זכר",INDEX('שיפור גברים'!$A$1:$GQ$121,ROUNDDOWN(E377/12,0)+1,ROUNDDOWN((E377+$B$7-$B$8)/12,0)+2),INDEX('שיפור נשים'!$A$1:$GQ$121,ROUNDDOWN(E377/12,0)+1,ROUNDDOWN((E377+$B$7-$B$8)/12,0)+2))</f>
        <v>#VALUE!</v>
      </c>
      <c r="O377" t="e">
        <f>IF($B$9="זכר",INDEX('שיפור גברים'!$A$1:$GQ$121,ROUNDDOWN(E377/12,0)+1,ROUNDDOWN((E377+$B$7-$B$8)/12,0)+1),INDEX('שיפור נשים'!$A$1:$GQ$121,ROUNDDOWN(E377/12,0)+1,ROUNDDOWN((E377+$B$7-$B$8)/12,0)+1))</f>
        <v>#VALUE!</v>
      </c>
      <c r="P377">
        <f t="shared" si="51"/>
        <v>0.91666666666666663</v>
      </c>
      <c r="Q377" t="e">
        <f t="shared" si="52"/>
        <v>#VALUE!</v>
      </c>
    </row>
    <row r="378" spans="5:17" x14ac:dyDescent="0.2">
      <c r="E378">
        <f t="shared" si="53"/>
        <v>376</v>
      </c>
      <c r="F378">
        <f t="shared" si="50"/>
        <v>3.1198733660021833</v>
      </c>
      <c r="G378" t="e">
        <f t="shared" si="54"/>
        <v>#VALUE!</v>
      </c>
      <c r="H378" t="e">
        <f t="shared" si="55"/>
        <v>#VALUE!</v>
      </c>
      <c r="I378" t="e">
        <f t="shared" si="56"/>
        <v>#VALUE!</v>
      </c>
      <c r="J378" t="e">
        <f t="shared" si="57"/>
        <v>#VALUE!</v>
      </c>
      <c r="K378" t="e">
        <f t="shared" si="58"/>
        <v>#VALUE!</v>
      </c>
      <c r="L378" t="e">
        <f t="shared" si="59"/>
        <v>#VALUE!</v>
      </c>
      <c r="M378">
        <f>IF($B$9="זכר",INDEX(תמותה!$A$1:$E$121,ROUNDDOWN(E378/12,0)+1,2),INDEX(תמותה!$A$1:$E$121,ROUNDDOWN(E378/12,0)+1,3))</f>
        <v>9.87E-5</v>
      </c>
      <c r="N378" t="e">
        <f>IF($B$9="זכר",INDEX('שיפור גברים'!$A$1:$GQ$121,ROUNDDOWN(E378/12,0)+1,ROUNDDOWN((E378+$B$7-$B$8)/12,0)+2),INDEX('שיפור נשים'!$A$1:$GQ$121,ROUNDDOWN(E378/12,0)+1,ROUNDDOWN((E378+$B$7-$B$8)/12,0)+2))</f>
        <v>#VALUE!</v>
      </c>
      <c r="O378" t="e">
        <f>IF($B$9="זכר",INDEX('שיפור גברים'!$A$1:$GQ$121,ROUNDDOWN(E378/12,0)+1,ROUNDDOWN((E378+$B$7-$B$8)/12,0)+1),INDEX('שיפור נשים'!$A$1:$GQ$121,ROUNDDOWN(E378/12,0)+1,ROUNDDOWN((E378+$B$7-$B$8)/12,0)+1))</f>
        <v>#VALUE!</v>
      </c>
      <c r="P378">
        <f t="shared" si="51"/>
        <v>1</v>
      </c>
      <c r="Q378" t="e">
        <f t="shared" si="52"/>
        <v>#VALUE!</v>
      </c>
    </row>
    <row r="379" spans="5:17" x14ac:dyDescent="0.2">
      <c r="E379">
        <f t="shared" si="53"/>
        <v>377</v>
      </c>
      <c r="F379">
        <f t="shared" si="50"/>
        <v>3.1293034197667926</v>
      </c>
      <c r="G379" t="e">
        <f t="shared" si="54"/>
        <v>#VALUE!</v>
      </c>
      <c r="H379" t="e">
        <f t="shared" si="55"/>
        <v>#VALUE!</v>
      </c>
      <c r="I379" t="e">
        <f t="shared" si="56"/>
        <v>#VALUE!</v>
      </c>
      <c r="J379" t="e">
        <f t="shared" si="57"/>
        <v>#VALUE!</v>
      </c>
      <c r="K379" t="e">
        <f t="shared" si="58"/>
        <v>#VALUE!</v>
      </c>
      <c r="L379" t="e">
        <f t="shared" si="59"/>
        <v>#VALUE!</v>
      </c>
      <c r="M379">
        <f>IF($B$9="זכר",INDEX(תמותה!$A$1:$E$121,ROUNDDOWN(E379/12,0)+1,2),INDEX(תמותה!$A$1:$E$121,ROUNDDOWN(E379/12,0)+1,3))</f>
        <v>9.87E-5</v>
      </c>
      <c r="N379" t="e">
        <f>IF($B$9="זכר",INDEX('שיפור גברים'!$A$1:$GQ$121,ROUNDDOWN(E379/12,0)+1,ROUNDDOWN((E379+$B$7-$B$8)/12,0)+2),INDEX('שיפור נשים'!$A$1:$GQ$121,ROUNDDOWN(E379/12,0)+1,ROUNDDOWN((E379+$B$7-$B$8)/12,0)+2))</f>
        <v>#VALUE!</v>
      </c>
      <c r="O379" t="e">
        <f>IF($B$9="זכר",INDEX('שיפור גברים'!$A$1:$GQ$121,ROUNDDOWN(E379/12,0)+1,ROUNDDOWN((E379+$B$7-$B$8)/12,0)+1),INDEX('שיפור נשים'!$A$1:$GQ$121,ROUNDDOWN(E379/12,0)+1,ROUNDDOWN((E379+$B$7-$B$8)/12,0)+1))</f>
        <v>#VALUE!</v>
      </c>
      <c r="P379">
        <f t="shared" si="51"/>
        <v>8.3333333333333329E-2</v>
      </c>
      <c r="Q379" t="e">
        <f t="shared" si="52"/>
        <v>#VALUE!</v>
      </c>
    </row>
    <row r="380" spans="5:17" x14ac:dyDescent="0.2">
      <c r="E380">
        <f t="shared" si="53"/>
        <v>378</v>
      </c>
      <c r="F380">
        <f t="shared" si="50"/>
        <v>3.1387619765837922</v>
      </c>
      <c r="G380" t="e">
        <f t="shared" si="54"/>
        <v>#VALUE!</v>
      </c>
      <c r="H380" t="e">
        <f t="shared" si="55"/>
        <v>#VALUE!</v>
      </c>
      <c r="I380" t="e">
        <f t="shared" si="56"/>
        <v>#VALUE!</v>
      </c>
      <c r="J380" t="e">
        <f t="shared" si="57"/>
        <v>#VALUE!</v>
      </c>
      <c r="K380" t="e">
        <f t="shared" si="58"/>
        <v>#VALUE!</v>
      </c>
      <c r="L380" t="e">
        <f t="shared" si="59"/>
        <v>#VALUE!</v>
      </c>
      <c r="M380">
        <f>IF($B$9="זכר",INDEX(תמותה!$A$1:$E$121,ROUNDDOWN(E380/12,0)+1,2),INDEX(תמותה!$A$1:$E$121,ROUNDDOWN(E380/12,0)+1,3))</f>
        <v>9.87E-5</v>
      </c>
      <c r="N380" t="e">
        <f>IF($B$9="זכר",INDEX('שיפור גברים'!$A$1:$GQ$121,ROUNDDOWN(E380/12,0)+1,ROUNDDOWN((E380+$B$7-$B$8)/12,0)+2),INDEX('שיפור נשים'!$A$1:$GQ$121,ROUNDDOWN(E380/12,0)+1,ROUNDDOWN((E380+$B$7-$B$8)/12,0)+2))</f>
        <v>#VALUE!</v>
      </c>
      <c r="O380" t="e">
        <f>IF($B$9="זכר",INDEX('שיפור גברים'!$A$1:$GQ$121,ROUNDDOWN(E380/12,0)+1,ROUNDDOWN((E380+$B$7-$B$8)/12,0)+1),INDEX('שיפור נשים'!$A$1:$GQ$121,ROUNDDOWN(E380/12,0)+1,ROUNDDOWN((E380+$B$7-$B$8)/12,0)+1))</f>
        <v>#VALUE!</v>
      </c>
      <c r="P380">
        <f t="shared" si="51"/>
        <v>0.16666666666666666</v>
      </c>
      <c r="Q380" t="e">
        <f t="shared" si="52"/>
        <v>#VALUE!</v>
      </c>
    </row>
    <row r="381" spans="5:17" x14ac:dyDescent="0.2">
      <c r="E381">
        <f t="shared" si="53"/>
        <v>379</v>
      </c>
      <c r="F381">
        <f t="shared" si="50"/>
        <v>3.1482491226058196</v>
      </c>
      <c r="G381" t="e">
        <f t="shared" si="54"/>
        <v>#VALUE!</v>
      </c>
      <c r="H381" t="e">
        <f t="shared" si="55"/>
        <v>#VALUE!</v>
      </c>
      <c r="I381" t="e">
        <f t="shared" si="56"/>
        <v>#VALUE!</v>
      </c>
      <c r="J381" t="e">
        <f t="shared" si="57"/>
        <v>#VALUE!</v>
      </c>
      <c r="K381" t="e">
        <f t="shared" si="58"/>
        <v>#VALUE!</v>
      </c>
      <c r="L381" t="e">
        <f t="shared" si="59"/>
        <v>#VALUE!</v>
      </c>
      <c r="M381">
        <f>IF($B$9="זכר",INDEX(תמותה!$A$1:$E$121,ROUNDDOWN(E381/12,0)+1,2),INDEX(תמותה!$A$1:$E$121,ROUNDDOWN(E381/12,0)+1,3))</f>
        <v>9.87E-5</v>
      </c>
      <c r="N381" t="e">
        <f>IF($B$9="זכר",INDEX('שיפור גברים'!$A$1:$GQ$121,ROUNDDOWN(E381/12,0)+1,ROUNDDOWN((E381+$B$7-$B$8)/12,0)+2),INDEX('שיפור נשים'!$A$1:$GQ$121,ROUNDDOWN(E381/12,0)+1,ROUNDDOWN((E381+$B$7-$B$8)/12,0)+2))</f>
        <v>#VALUE!</v>
      </c>
      <c r="O381" t="e">
        <f>IF($B$9="זכר",INDEX('שיפור גברים'!$A$1:$GQ$121,ROUNDDOWN(E381/12,0)+1,ROUNDDOWN((E381+$B$7-$B$8)/12,0)+1),INDEX('שיפור נשים'!$A$1:$GQ$121,ROUNDDOWN(E381/12,0)+1,ROUNDDOWN((E381+$B$7-$B$8)/12,0)+1))</f>
        <v>#VALUE!</v>
      </c>
      <c r="P381">
        <f t="shared" si="51"/>
        <v>0.25</v>
      </c>
      <c r="Q381" t="e">
        <f t="shared" si="52"/>
        <v>#VALUE!</v>
      </c>
    </row>
    <row r="382" spans="5:17" x14ac:dyDescent="0.2">
      <c r="E382">
        <f t="shared" si="53"/>
        <v>380</v>
      </c>
      <c r="F382">
        <f t="shared" si="50"/>
        <v>3.1577649442459137</v>
      </c>
      <c r="G382" t="e">
        <f t="shared" si="54"/>
        <v>#VALUE!</v>
      </c>
      <c r="H382" t="e">
        <f t="shared" si="55"/>
        <v>#VALUE!</v>
      </c>
      <c r="I382" t="e">
        <f t="shared" si="56"/>
        <v>#VALUE!</v>
      </c>
      <c r="J382" t="e">
        <f t="shared" si="57"/>
        <v>#VALUE!</v>
      </c>
      <c r="K382" t="e">
        <f t="shared" si="58"/>
        <v>#VALUE!</v>
      </c>
      <c r="L382" t="e">
        <f t="shared" si="59"/>
        <v>#VALUE!</v>
      </c>
      <c r="M382">
        <f>IF($B$9="זכר",INDEX(תמותה!$A$1:$E$121,ROUNDDOWN(E382/12,0)+1,2),INDEX(תמותה!$A$1:$E$121,ROUNDDOWN(E382/12,0)+1,3))</f>
        <v>9.87E-5</v>
      </c>
      <c r="N382" t="e">
        <f>IF($B$9="זכר",INDEX('שיפור גברים'!$A$1:$GQ$121,ROUNDDOWN(E382/12,0)+1,ROUNDDOWN((E382+$B$7-$B$8)/12,0)+2),INDEX('שיפור נשים'!$A$1:$GQ$121,ROUNDDOWN(E382/12,0)+1,ROUNDDOWN((E382+$B$7-$B$8)/12,0)+2))</f>
        <v>#VALUE!</v>
      </c>
      <c r="O382" t="e">
        <f>IF($B$9="זכר",INDEX('שיפור גברים'!$A$1:$GQ$121,ROUNDDOWN(E382/12,0)+1,ROUNDDOWN((E382+$B$7-$B$8)/12,0)+1),INDEX('שיפור נשים'!$A$1:$GQ$121,ROUNDDOWN(E382/12,0)+1,ROUNDDOWN((E382+$B$7-$B$8)/12,0)+1))</f>
        <v>#VALUE!</v>
      </c>
      <c r="P382">
        <f t="shared" si="51"/>
        <v>0.33333333333333331</v>
      </c>
      <c r="Q382" t="e">
        <f t="shared" si="52"/>
        <v>#VALUE!</v>
      </c>
    </row>
    <row r="383" spans="5:17" x14ac:dyDescent="0.2">
      <c r="E383">
        <f t="shared" si="53"/>
        <v>381</v>
      </c>
      <c r="F383">
        <f t="shared" si="50"/>
        <v>3.1673095281783041</v>
      </c>
      <c r="G383" t="e">
        <f t="shared" si="54"/>
        <v>#VALUE!</v>
      </c>
      <c r="H383" t="e">
        <f t="shared" si="55"/>
        <v>#VALUE!</v>
      </c>
      <c r="I383" t="e">
        <f t="shared" si="56"/>
        <v>#VALUE!</v>
      </c>
      <c r="J383" t="e">
        <f t="shared" si="57"/>
        <v>#VALUE!</v>
      </c>
      <c r="K383" t="e">
        <f t="shared" si="58"/>
        <v>#VALUE!</v>
      </c>
      <c r="L383" t="e">
        <f t="shared" si="59"/>
        <v>#VALUE!</v>
      </c>
      <c r="M383">
        <f>IF($B$9="זכר",INDEX(תמותה!$A$1:$E$121,ROUNDDOWN(E383/12,0)+1,2),INDEX(תמותה!$A$1:$E$121,ROUNDDOWN(E383/12,0)+1,3))</f>
        <v>9.87E-5</v>
      </c>
      <c r="N383" t="e">
        <f>IF($B$9="זכר",INDEX('שיפור גברים'!$A$1:$GQ$121,ROUNDDOWN(E383/12,0)+1,ROUNDDOWN((E383+$B$7-$B$8)/12,0)+2),INDEX('שיפור נשים'!$A$1:$GQ$121,ROUNDDOWN(E383/12,0)+1,ROUNDDOWN((E383+$B$7-$B$8)/12,0)+2))</f>
        <v>#VALUE!</v>
      </c>
      <c r="O383" t="e">
        <f>IF($B$9="זכר",INDEX('שיפור גברים'!$A$1:$GQ$121,ROUNDDOWN(E383/12,0)+1,ROUNDDOWN((E383+$B$7-$B$8)/12,0)+1),INDEX('שיפור נשים'!$A$1:$GQ$121,ROUNDDOWN(E383/12,0)+1,ROUNDDOWN((E383+$B$7-$B$8)/12,0)+1))</f>
        <v>#VALUE!</v>
      </c>
      <c r="P383">
        <f t="shared" si="51"/>
        <v>0.41666666666666669</v>
      </c>
      <c r="Q383" t="e">
        <f t="shared" si="52"/>
        <v>#VALUE!</v>
      </c>
    </row>
    <row r="384" spans="5:17" x14ac:dyDescent="0.2">
      <c r="E384">
        <f t="shared" si="53"/>
        <v>382</v>
      </c>
      <c r="F384">
        <f t="shared" si="50"/>
        <v>3.1768829613392002</v>
      </c>
      <c r="G384" t="e">
        <f t="shared" si="54"/>
        <v>#VALUE!</v>
      </c>
      <c r="H384" t="e">
        <f t="shared" si="55"/>
        <v>#VALUE!</v>
      </c>
      <c r="I384" t="e">
        <f t="shared" si="56"/>
        <v>#VALUE!</v>
      </c>
      <c r="J384" t="e">
        <f t="shared" si="57"/>
        <v>#VALUE!</v>
      </c>
      <c r="K384" t="e">
        <f t="shared" si="58"/>
        <v>#VALUE!</v>
      </c>
      <c r="L384" t="e">
        <f t="shared" si="59"/>
        <v>#VALUE!</v>
      </c>
      <c r="M384">
        <f>IF($B$9="זכר",INDEX(תמותה!$A$1:$E$121,ROUNDDOWN(E384/12,0)+1,2),INDEX(תמותה!$A$1:$E$121,ROUNDDOWN(E384/12,0)+1,3))</f>
        <v>9.87E-5</v>
      </c>
      <c r="N384" t="e">
        <f>IF($B$9="זכר",INDEX('שיפור גברים'!$A$1:$GQ$121,ROUNDDOWN(E384/12,0)+1,ROUNDDOWN((E384+$B$7-$B$8)/12,0)+2),INDEX('שיפור נשים'!$A$1:$GQ$121,ROUNDDOWN(E384/12,0)+1,ROUNDDOWN((E384+$B$7-$B$8)/12,0)+2))</f>
        <v>#VALUE!</v>
      </c>
      <c r="O384" t="e">
        <f>IF($B$9="זכר",INDEX('שיפור גברים'!$A$1:$GQ$121,ROUNDDOWN(E384/12,0)+1,ROUNDDOWN((E384+$B$7-$B$8)/12,0)+1),INDEX('שיפור נשים'!$A$1:$GQ$121,ROUNDDOWN(E384/12,0)+1,ROUNDDOWN((E384+$B$7-$B$8)/12,0)+1))</f>
        <v>#VALUE!</v>
      </c>
      <c r="P384">
        <f t="shared" si="51"/>
        <v>0.5</v>
      </c>
      <c r="Q384" t="e">
        <f t="shared" si="52"/>
        <v>#VALUE!</v>
      </c>
    </row>
    <row r="385" spans="5:17" x14ac:dyDescent="0.2">
      <c r="E385">
        <f t="shared" si="53"/>
        <v>383</v>
      </c>
      <c r="F385">
        <f t="shared" si="50"/>
        <v>3.1864853309275816</v>
      </c>
      <c r="G385" t="e">
        <f t="shared" si="54"/>
        <v>#VALUE!</v>
      </c>
      <c r="H385" t="e">
        <f t="shared" si="55"/>
        <v>#VALUE!</v>
      </c>
      <c r="I385" t="e">
        <f t="shared" si="56"/>
        <v>#VALUE!</v>
      </c>
      <c r="J385" t="e">
        <f t="shared" si="57"/>
        <v>#VALUE!</v>
      </c>
      <c r="K385" t="e">
        <f t="shared" si="58"/>
        <v>#VALUE!</v>
      </c>
      <c r="L385" t="e">
        <f t="shared" si="59"/>
        <v>#VALUE!</v>
      </c>
      <c r="M385">
        <f>IF($B$9="זכר",INDEX(תמותה!$A$1:$E$121,ROUNDDOWN(E385/12,0)+1,2),INDEX(תמותה!$A$1:$E$121,ROUNDDOWN(E385/12,0)+1,3))</f>
        <v>9.87E-5</v>
      </c>
      <c r="N385" t="e">
        <f>IF($B$9="זכר",INDEX('שיפור גברים'!$A$1:$GQ$121,ROUNDDOWN(E385/12,0)+1,ROUNDDOWN((E385+$B$7-$B$8)/12,0)+2),INDEX('שיפור נשים'!$A$1:$GQ$121,ROUNDDOWN(E385/12,0)+1,ROUNDDOWN((E385+$B$7-$B$8)/12,0)+2))</f>
        <v>#VALUE!</v>
      </c>
      <c r="O385" t="e">
        <f>IF($B$9="זכר",INDEX('שיפור גברים'!$A$1:$GQ$121,ROUNDDOWN(E385/12,0)+1,ROUNDDOWN((E385+$B$7-$B$8)/12,0)+1),INDEX('שיפור נשים'!$A$1:$GQ$121,ROUNDDOWN(E385/12,0)+1,ROUNDDOWN((E385+$B$7-$B$8)/12,0)+1))</f>
        <v>#VALUE!</v>
      </c>
      <c r="P385">
        <f t="shared" si="51"/>
        <v>0.58333333333333337</v>
      </c>
      <c r="Q385" t="e">
        <f t="shared" si="52"/>
        <v>#VALUE!</v>
      </c>
    </row>
    <row r="386" spans="5:17" x14ac:dyDescent="0.2">
      <c r="E386">
        <f t="shared" si="53"/>
        <v>384</v>
      </c>
      <c r="F386">
        <f t="shared" si="50"/>
        <v>3.1961167244059947</v>
      </c>
      <c r="G386" t="e">
        <f t="shared" si="54"/>
        <v>#VALUE!</v>
      </c>
      <c r="H386" t="e">
        <f t="shared" si="55"/>
        <v>#VALUE!</v>
      </c>
      <c r="I386" t="e">
        <f t="shared" si="56"/>
        <v>#VALUE!</v>
      </c>
      <c r="J386" t="e">
        <f t="shared" si="57"/>
        <v>#VALUE!</v>
      </c>
      <c r="K386" t="e">
        <f t="shared" si="58"/>
        <v>#VALUE!</v>
      </c>
      <c r="L386" t="e">
        <f t="shared" si="59"/>
        <v>#VALUE!</v>
      </c>
      <c r="M386">
        <f>IF($B$9="זכר",INDEX(תמותה!$A$1:$E$121,ROUNDDOWN(E386/12,0)+1,2),INDEX(תמותה!$A$1:$E$121,ROUNDDOWN(E386/12,0)+1,3))</f>
        <v>1.03249E-4</v>
      </c>
      <c r="N386" t="e">
        <f>IF($B$9="זכר",INDEX('שיפור גברים'!$A$1:$GQ$121,ROUNDDOWN(E386/12,0)+1,ROUNDDOWN((E386+$B$7-$B$8)/12,0)+2),INDEX('שיפור נשים'!$A$1:$GQ$121,ROUNDDOWN(E386/12,0)+1,ROUNDDOWN((E386+$B$7-$B$8)/12,0)+2))</f>
        <v>#VALUE!</v>
      </c>
      <c r="O386" t="e">
        <f>IF($B$9="זכר",INDEX('שיפור גברים'!$A$1:$GQ$121,ROUNDDOWN(E386/12,0)+1,ROUNDDOWN((E386+$B$7-$B$8)/12,0)+1),INDEX('שיפור נשים'!$A$1:$GQ$121,ROUNDDOWN(E386/12,0)+1,ROUNDDOWN((E386+$B$7-$B$8)/12,0)+1))</f>
        <v>#VALUE!</v>
      </c>
      <c r="P386">
        <f t="shared" si="51"/>
        <v>0.66666666666666663</v>
      </c>
      <c r="Q386" t="e">
        <f t="shared" si="52"/>
        <v>#VALUE!</v>
      </c>
    </row>
    <row r="387" spans="5:17" x14ac:dyDescent="0.2">
      <c r="E387">
        <f t="shared" si="53"/>
        <v>385</v>
      </c>
      <c r="F387">
        <f t="shared" ref="F387:F450" si="60">(1+$B$2)^((E387-$E$2+1)/12)</f>
        <v>3.2057772295013454</v>
      </c>
      <c r="G387" t="e">
        <f t="shared" si="54"/>
        <v>#VALUE!</v>
      </c>
      <c r="H387" t="e">
        <f t="shared" si="55"/>
        <v>#VALUE!</v>
      </c>
      <c r="I387" t="e">
        <f t="shared" si="56"/>
        <v>#VALUE!</v>
      </c>
      <c r="J387" t="e">
        <f t="shared" si="57"/>
        <v>#VALUE!</v>
      </c>
      <c r="K387" t="e">
        <f t="shared" si="58"/>
        <v>#VALUE!</v>
      </c>
      <c r="L387" t="e">
        <f t="shared" si="59"/>
        <v>#VALUE!</v>
      </c>
      <c r="M387">
        <f>IF($B$9="זכר",INDEX(תמותה!$A$1:$E$121,ROUNDDOWN(E387/12,0)+1,2),INDEX(תמותה!$A$1:$E$121,ROUNDDOWN(E387/12,0)+1,3))</f>
        <v>1.03249E-4</v>
      </c>
      <c r="N387" t="e">
        <f>IF($B$9="זכר",INDEX('שיפור גברים'!$A$1:$GQ$121,ROUNDDOWN(E387/12,0)+1,ROUNDDOWN((E387+$B$7-$B$8)/12,0)+2),INDEX('שיפור נשים'!$A$1:$GQ$121,ROUNDDOWN(E387/12,0)+1,ROUNDDOWN((E387+$B$7-$B$8)/12,0)+2))</f>
        <v>#VALUE!</v>
      </c>
      <c r="O387" t="e">
        <f>IF($B$9="זכר",INDEX('שיפור גברים'!$A$1:$GQ$121,ROUNDDOWN(E387/12,0)+1,ROUNDDOWN((E387+$B$7-$B$8)/12,0)+1),INDEX('שיפור נשים'!$A$1:$GQ$121,ROUNDDOWN(E387/12,0)+1,ROUNDDOWN((E387+$B$7-$B$8)/12,0)+1))</f>
        <v>#VALUE!</v>
      </c>
      <c r="P387">
        <f t="shared" ref="P387:P450" si="61">(MOD((E387-$E$2+7),12)+1)/12</f>
        <v>0.75</v>
      </c>
      <c r="Q387" t="e">
        <f t="shared" ref="Q387:Q450" si="62">1-(1-M387*(N387*P387+O387*(1-P387)))^(1/12)</f>
        <v>#VALUE!</v>
      </c>
    </row>
    <row r="388" spans="5:17" x14ac:dyDescent="0.2">
      <c r="E388">
        <f t="shared" ref="E388:E451" si="63">E387+1</f>
        <v>386</v>
      </c>
      <c r="F388">
        <f t="shared" si="60"/>
        <v>3.2154669342057058</v>
      </c>
      <c r="G388" t="e">
        <f t="shared" ref="G388:G451" si="64">IF(E388&lt;=$B$3,IF(AND((E388-$E$2)&lt;0,E388&lt;$B$4),G387+1/F388,G387+L387/F388))</f>
        <v>#VALUE!</v>
      </c>
      <c r="H388" t="e">
        <f t="shared" ref="H388:H451" si="65">IF(E388&lt;=$B$3,IF(AND((E388-$E$2)&lt;60,E388&lt;$B$4),H387+1/F388,H387+L387/F388))</f>
        <v>#VALUE!</v>
      </c>
      <c r="I388" t="e">
        <f t="shared" ref="I388:I451" si="66">IF(E388&lt;=$B$3,IF(AND((E388-$E$2)&lt;120,E388&lt;$B$4),I387+1/F388,I387+L387/F388))</f>
        <v>#VALUE!</v>
      </c>
      <c r="J388" t="e">
        <f t="shared" ref="J388:J451" si="67">IF(E388&lt;=$B$3,IF(AND((E388-$E$2)&lt;180,E388&lt;$B$4),J387+1/F388,J387+L387/F388))</f>
        <v>#VALUE!</v>
      </c>
      <c r="K388" t="e">
        <f t="shared" ref="K388:K451" si="68">IF(E388&lt;=$B$3,IF(AND((E388-$E$2)&lt;240,E388&lt;$B$4),K387+1/F388,K387+L387/F388))</f>
        <v>#VALUE!</v>
      </c>
      <c r="L388" t="e">
        <f t="shared" ref="L388:L451" si="69">L387*(1-Q388)</f>
        <v>#VALUE!</v>
      </c>
      <c r="M388">
        <f>IF($B$9="זכר",INDEX(תמותה!$A$1:$E$121,ROUNDDOWN(E388/12,0)+1,2),INDEX(תמותה!$A$1:$E$121,ROUNDDOWN(E388/12,0)+1,3))</f>
        <v>1.03249E-4</v>
      </c>
      <c r="N388" t="e">
        <f>IF($B$9="זכר",INDEX('שיפור גברים'!$A$1:$GQ$121,ROUNDDOWN(E388/12,0)+1,ROUNDDOWN((E388+$B$7-$B$8)/12,0)+2),INDEX('שיפור נשים'!$A$1:$GQ$121,ROUNDDOWN(E388/12,0)+1,ROUNDDOWN((E388+$B$7-$B$8)/12,0)+2))</f>
        <v>#VALUE!</v>
      </c>
      <c r="O388" t="e">
        <f>IF($B$9="זכר",INDEX('שיפור גברים'!$A$1:$GQ$121,ROUNDDOWN(E388/12,0)+1,ROUNDDOWN((E388+$B$7-$B$8)/12,0)+1),INDEX('שיפור נשים'!$A$1:$GQ$121,ROUNDDOWN(E388/12,0)+1,ROUNDDOWN((E388+$B$7-$B$8)/12,0)+1))</f>
        <v>#VALUE!</v>
      </c>
      <c r="P388">
        <f t="shared" si="61"/>
        <v>0.83333333333333337</v>
      </c>
      <c r="Q388" t="e">
        <f t="shared" si="62"/>
        <v>#VALUE!</v>
      </c>
    </row>
    <row r="389" spans="5:17" x14ac:dyDescent="0.2">
      <c r="E389">
        <f t="shared" si="63"/>
        <v>387</v>
      </c>
      <c r="F389">
        <f t="shared" si="60"/>
        <v>3.2251859267771055</v>
      </c>
      <c r="G389" t="e">
        <f t="shared" si="64"/>
        <v>#VALUE!</v>
      </c>
      <c r="H389" t="e">
        <f t="shared" si="65"/>
        <v>#VALUE!</v>
      </c>
      <c r="I389" t="e">
        <f t="shared" si="66"/>
        <v>#VALUE!</v>
      </c>
      <c r="J389" t="e">
        <f t="shared" si="67"/>
        <v>#VALUE!</v>
      </c>
      <c r="K389" t="e">
        <f t="shared" si="68"/>
        <v>#VALUE!</v>
      </c>
      <c r="L389" t="e">
        <f t="shared" si="69"/>
        <v>#VALUE!</v>
      </c>
      <c r="M389">
        <f>IF($B$9="זכר",INDEX(תמותה!$A$1:$E$121,ROUNDDOWN(E389/12,0)+1,2),INDEX(תמותה!$A$1:$E$121,ROUNDDOWN(E389/12,0)+1,3))</f>
        <v>1.03249E-4</v>
      </c>
      <c r="N389" t="e">
        <f>IF($B$9="זכר",INDEX('שיפור גברים'!$A$1:$GQ$121,ROUNDDOWN(E389/12,0)+1,ROUNDDOWN((E389+$B$7-$B$8)/12,0)+2),INDEX('שיפור נשים'!$A$1:$GQ$121,ROUNDDOWN(E389/12,0)+1,ROUNDDOWN((E389+$B$7-$B$8)/12,0)+2))</f>
        <v>#VALUE!</v>
      </c>
      <c r="O389" t="e">
        <f>IF($B$9="זכר",INDEX('שיפור גברים'!$A$1:$GQ$121,ROUNDDOWN(E389/12,0)+1,ROUNDDOWN((E389+$B$7-$B$8)/12,0)+1),INDEX('שיפור נשים'!$A$1:$GQ$121,ROUNDDOWN(E389/12,0)+1,ROUNDDOWN((E389+$B$7-$B$8)/12,0)+1))</f>
        <v>#VALUE!</v>
      </c>
      <c r="P389">
        <f t="shared" si="61"/>
        <v>0.91666666666666663</v>
      </c>
      <c r="Q389" t="e">
        <f t="shared" si="62"/>
        <v>#VALUE!</v>
      </c>
    </row>
    <row r="390" spans="5:17" x14ac:dyDescent="0.2">
      <c r="E390">
        <f t="shared" si="63"/>
        <v>388</v>
      </c>
      <c r="F390">
        <f t="shared" si="60"/>
        <v>3.2349342957403437</v>
      </c>
      <c r="G390" t="e">
        <f t="shared" si="64"/>
        <v>#VALUE!</v>
      </c>
      <c r="H390" t="e">
        <f t="shared" si="65"/>
        <v>#VALUE!</v>
      </c>
      <c r="I390" t="e">
        <f t="shared" si="66"/>
        <v>#VALUE!</v>
      </c>
      <c r="J390" t="e">
        <f t="shared" si="67"/>
        <v>#VALUE!</v>
      </c>
      <c r="K390" t="e">
        <f t="shared" si="68"/>
        <v>#VALUE!</v>
      </c>
      <c r="L390" t="e">
        <f t="shared" si="69"/>
        <v>#VALUE!</v>
      </c>
      <c r="M390">
        <f>IF($B$9="זכר",INDEX(תמותה!$A$1:$E$121,ROUNDDOWN(E390/12,0)+1,2),INDEX(תמותה!$A$1:$E$121,ROUNDDOWN(E390/12,0)+1,3))</f>
        <v>1.03249E-4</v>
      </c>
      <c r="N390" t="e">
        <f>IF($B$9="זכר",INDEX('שיפור גברים'!$A$1:$GQ$121,ROUNDDOWN(E390/12,0)+1,ROUNDDOWN((E390+$B$7-$B$8)/12,0)+2),INDEX('שיפור נשים'!$A$1:$GQ$121,ROUNDDOWN(E390/12,0)+1,ROUNDDOWN((E390+$B$7-$B$8)/12,0)+2))</f>
        <v>#VALUE!</v>
      </c>
      <c r="O390" t="e">
        <f>IF($B$9="זכר",INDEX('שיפור גברים'!$A$1:$GQ$121,ROUNDDOWN(E390/12,0)+1,ROUNDDOWN((E390+$B$7-$B$8)/12,0)+1),INDEX('שיפור נשים'!$A$1:$GQ$121,ROUNDDOWN(E390/12,0)+1,ROUNDDOWN((E390+$B$7-$B$8)/12,0)+1))</f>
        <v>#VALUE!</v>
      </c>
      <c r="P390">
        <f t="shared" si="61"/>
        <v>1</v>
      </c>
      <c r="Q390" t="e">
        <f t="shared" si="62"/>
        <v>#VALUE!</v>
      </c>
    </row>
    <row r="391" spans="5:17" x14ac:dyDescent="0.2">
      <c r="E391">
        <f t="shared" si="63"/>
        <v>389</v>
      </c>
      <c r="F391">
        <f t="shared" si="60"/>
        <v>3.2447121298877915</v>
      </c>
      <c r="G391" t="e">
        <f t="shared" si="64"/>
        <v>#VALUE!</v>
      </c>
      <c r="H391" t="e">
        <f t="shared" si="65"/>
        <v>#VALUE!</v>
      </c>
      <c r="I391" t="e">
        <f t="shared" si="66"/>
        <v>#VALUE!</v>
      </c>
      <c r="J391" t="e">
        <f t="shared" si="67"/>
        <v>#VALUE!</v>
      </c>
      <c r="K391" t="e">
        <f t="shared" si="68"/>
        <v>#VALUE!</v>
      </c>
      <c r="L391" t="e">
        <f t="shared" si="69"/>
        <v>#VALUE!</v>
      </c>
      <c r="M391">
        <f>IF($B$9="זכר",INDEX(תמותה!$A$1:$E$121,ROUNDDOWN(E391/12,0)+1,2),INDEX(תמותה!$A$1:$E$121,ROUNDDOWN(E391/12,0)+1,3))</f>
        <v>1.03249E-4</v>
      </c>
      <c r="N391" t="e">
        <f>IF($B$9="זכר",INDEX('שיפור גברים'!$A$1:$GQ$121,ROUNDDOWN(E391/12,0)+1,ROUNDDOWN((E391+$B$7-$B$8)/12,0)+2),INDEX('שיפור נשים'!$A$1:$GQ$121,ROUNDDOWN(E391/12,0)+1,ROUNDDOWN((E391+$B$7-$B$8)/12,0)+2))</f>
        <v>#VALUE!</v>
      </c>
      <c r="O391" t="e">
        <f>IF($B$9="זכר",INDEX('שיפור גברים'!$A$1:$GQ$121,ROUNDDOWN(E391/12,0)+1,ROUNDDOWN((E391+$B$7-$B$8)/12,0)+1),INDEX('שיפור נשים'!$A$1:$GQ$121,ROUNDDOWN(E391/12,0)+1,ROUNDDOWN((E391+$B$7-$B$8)/12,0)+1))</f>
        <v>#VALUE!</v>
      </c>
      <c r="P391">
        <f t="shared" si="61"/>
        <v>8.3333333333333329E-2</v>
      </c>
      <c r="Q391" t="e">
        <f t="shared" si="62"/>
        <v>#VALUE!</v>
      </c>
    </row>
    <row r="392" spans="5:17" x14ac:dyDescent="0.2">
      <c r="E392">
        <f t="shared" si="63"/>
        <v>390</v>
      </c>
      <c r="F392">
        <f t="shared" si="60"/>
        <v>3.2545195182802034</v>
      </c>
      <c r="G392" t="e">
        <f t="shared" si="64"/>
        <v>#VALUE!</v>
      </c>
      <c r="H392" t="e">
        <f t="shared" si="65"/>
        <v>#VALUE!</v>
      </c>
      <c r="I392" t="e">
        <f t="shared" si="66"/>
        <v>#VALUE!</v>
      </c>
      <c r="J392" t="e">
        <f t="shared" si="67"/>
        <v>#VALUE!</v>
      </c>
      <c r="K392" t="e">
        <f t="shared" si="68"/>
        <v>#VALUE!</v>
      </c>
      <c r="L392" t="e">
        <f t="shared" si="69"/>
        <v>#VALUE!</v>
      </c>
      <c r="M392">
        <f>IF($B$9="זכר",INDEX(תמותה!$A$1:$E$121,ROUNDDOWN(E392/12,0)+1,2),INDEX(תמותה!$A$1:$E$121,ROUNDDOWN(E392/12,0)+1,3))</f>
        <v>1.03249E-4</v>
      </c>
      <c r="N392" t="e">
        <f>IF($B$9="זכר",INDEX('שיפור גברים'!$A$1:$GQ$121,ROUNDDOWN(E392/12,0)+1,ROUNDDOWN((E392+$B$7-$B$8)/12,0)+2),INDEX('שיפור נשים'!$A$1:$GQ$121,ROUNDDOWN(E392/12,0)+1,ROUNDDOWN((E392+$B$7-$B$8)/12,0)+2))</f>
        <v>#VALUE!</v>
      </c>
      <c r="O392" t="e">
        <f>IF($B$9="זכר",INDEX('שיפור גברים'!$A$1:$GQ$121,ROUNDDOWN(E392/12,0)+1,ROUNDDOWN((E392+$B$7-$B$8)/12,0)+1),INDEX('שיפור נשים'!$A$1:$GQ$121,ROUNDDOWN(E392/12,0)+1,ROUNDDOWN((E392+$B$7-$B$8)/12,0)+1))</f>
        <v>#VALUE!</v>
      </c>
      <c r="P392">
        <f t="shared" si="61"/>
        <v>0.16666666666666666</v>
      </c>
      <c r="Q392" t="e">
        <f t="shared" si="62"/>
        <v>#VALUE!</v>
      </c>
    </row>
    <row r="393" spans="5:17" x14ac:dyDescent="0.2">
      <c r="E393">
        <f t="shared" si="63"/>
        <v>391</v>
      </c>
      <c r="F393">
        <f t="shared" si="60"/>
        <v>3.264356550247522</v>
      </c>
      <c r="G393" t="e">
        <f t="shared" si="64"/>
        <v>#VALUE!</v>
      </c>
      <c r="H393" t="e">
        <f t="shared" si="65"/>
        <v>#VALUE!</v>
      </c>
      <c r="I393" t="e">
        <f t="shared" si="66"/>
        <v>#VALUE!</v>
      </c>
      <c r="J393" t="e">
        <f t="shared" si="67"/>
        <v>#VALUE!</v>
      </c>
      <c r="K393" t="e">
        <f t="shared" si="68"/>
        <v>#VALUE!</v>
      </c>
      <c r="L393" t="e">
        <f t="shared" si="69"/>
        <v>#VALUE!</v>
      </c>
      <c r="M393">
        <f>IF($B$9="זכר",INDEX(תמותה!$A$1:$E$121,ROUNDDOWN(E393/12,0)+1,2),INDEX(תמותה!$A$1:$E$121,ROUNDDOWN(E393/12,0)+1,3))</f>
        <v>1.03249E-4</v>
      </c>
      <c r="N393" t="e">
        <f>IF($B$9="זכר",INDEX('שיפור גברים'!$A$1:$GQ$121,ROUNDDOWN(E393/12,0)+1,ROUNDDOWN((E393+$B$7-$B$8)/12,0)+2),INDEX('שיפור נשים'!$A$1:$GQ$121,ROUNDDOWN(E393/12,0)+1,ROUNDDOWN((E393+$B$7-$B$8)/12,0)+2))</f>
        <v>#VALUE!</v>
      </c>
      <c r="O393" t="e">
        <f>IF($B$9="זכר",INDEX('שיפור גברים'!$A$1:$GQ$121,ROUNDDOWN(E393/12,0)+1,ROUNDDOWN((E393+$B$7-$B$8)/12,0)+1),INDEX('שיפור נשים'!$A$1:$GQ$121,ROUNDDOWN(E393/12,0)+1,ROUNDDOWN((E393+$B$7-$B$8)/12,0)+1))</f>
        <v>#VALUE!</v>
      </c>
      <c r="P393">
        <f t="shared" si="61"/>
        <v>0.25</v>
      </c>
      <c r="Q393" t="e">
        <f t="shared" si="62"/>
        <v>#VALUE!</v>
      </c>
    </row>
    <row r="394" spans="5:17" x14ac:dyDescent="0.2">
      <c r="E394">
        <f t="shared" si="63"/>
        <v>392</v>
      </c>
      <c r="F394">
        <f t="shared" si="60"/>
        <v>3.2742233153897033</v>
      </c>
      <c r="G394" t="e">
        <f t="shared" si="64"/>
        <v>#VALUE!</v>
      </c>
      <c r="H394" t="e">
        <f t="shared" si="65"/>
        <v>#VALUE!</v>
      </c>
      <c r="I394" t="e">
        <f t="shared" si="66"/>
        <v>#VALUE!</v>
      </c>
      <c r="J394" t="e">
        <f t="shared" si="67"/>
        <v>#VALUE!</v>
      </c>
      <c r="K394" t="e">
        <f t="shared" si="68"/>
        <v>#VALUE!</v>
      </c>
      <c r="L394" t="e">
        <f t="shared" si="69"/>
        <v>#VALUE!</v>
      </c>
      <c r="M394">
        <f>IF($B$9="זכר",INDEX(תמותה!$A$1:$E$121,ROUNDDOWN(E394/12,0)+1,2),INDEX(תמותה!$A$1:$E$121,ROUNDDOWN(E394/12,0)+1,3))</f>
        <v>1.03249E-4</v>
      </c>
      <c r="N394" t="e">
        <f>IF($B$9="זכר",INDEX('שיפור גברים'!$A$1:$GQ$121,ROUNDDOWN(E394/12,0)+1,ROUNDDOWN((E394+$B$7-$B$8)/12,0)+2),INDEX('שיפור נשים'!$A$1:$GQ$121,ROUNDDOWN(E394/12,0)+1,ROUNDDOWN((E394+$B$7-$B$8)/12,0)+2))</f>
        <v>#VALUE!</v>
      </c>
      <c r="O394" t="e">
        <f>IF($B$9="זכר",INDEX('שיפור גברים'!$A$1:$GQ$121,ROUNDDOWN(E394/12,0)+1,ROUNDDOWN((E394+$B$7-$B$8)/12,0)+1),INDEX('שיפור נשים'!$A$1:$GQ$121,ROUNDDOWN(E394/12,0)+1,ROUNDDOWN((E394+$B$7-$B$8)/12,0)+1))</f>
        <v>#VALUE!</v>
      </c>
      <c r="P394">
        <f t="shared" si="61"/>
        <v>0.33333333333333331</v>
      </c>
      <c r="Q394" t="e">
        <f t="shared" si="62"/>
        <v>#VALUE!</v>
      </c>
    </row>
    <row r="395" spans="5:17" x14ac:dyDescent="0.2">
      <c r="E395">
        <f t="shared" si="63"/>
        <v>393</v>
      </c>
      <c r="F395">
        <f t="shared" si="60"/>
        <v>3.2841199035775204</v>
      </c>
      <c r="G395" t="e">
        <f t="shared" si="64"/>
        <v>#VALUE!</v>
      </c>
      <c r="H395" t="e">
        <f t="shared" si="65"/>
        <v>#VALUE!</v>
      </c>
      <c r="I395" t="e">
        <f t="shared" si="66"/>
        <v>#VALUE!</v>
      </c>
      <c r="J395" t="e">
        <f t="shared" si="67"/>
        <v>#VALUE!</v>
      </c>
      <c r="K395" t="e">
        <f t="shared" si="68"/>
        <v>#VALUE!</v>
      </c>
      <c r="L395" t="e">
        <f t="shared" si="69"/>
        <v>#VALUE!</v>
      </c>
      <c r="M395">
        <f>IF($B$9="זכר",INDEX(תמותה!$A$1:$E$121,ROUNDDOWN(E395/12,0)+1,2),INDEX(תמותה!$A$1:$E$121,ROUNDDOWN(E395/12,0)+1,3))</f>
        <v>1.03249E-4</v>
      </c>
      <c r="N395" t="e">
        <f>IF($B$9="זכר",INDEX('שיפור גברים'!$A$1:$GQ$121,ROUNDDOWN(E395/12,0)+1,ROUNDDOWN((E395+$B$7-$B$8)/12,0)+2),INDEX('שיפור נשים'!$A$1:$GQ$121,ROUNDDOWN(E395/12,0)+1,ROUNDDOWN((E395+$B$7-$B$8)/12,0)+2))</f>
        <v>#VALUE!</v>
      </c>
      <c r="O395" t="e">
        <f>IF($B$9="זכר",INDEX('שיפור גברים'!$A$1:$GQ$121,ROUNDDOWN(E395/12,0)+1,ROUNDDOWN((E395+$B$7-$B$8)/12,0)+1),INDEX('שיפור נשים'!$A$1:$GQ$121,ROUNDDOWN(E395/12,0)+1,ROUNDDOWN((E395+$B$7-$B$8)/12,0)+1))</f>
        <v>#VALUE!</v>
      </c>
      <c r="P395">
        <f t="shared" si="61"/>
        <v>0.41666666666666669</v>
      </c>
      <c r="Q395" t="e">
        <f t="shared" si="62"/>
        <v>#VALUE!</v>
      </c>
    </row>
    <row r="396" spans="5:17" x14ac:dyDescent="0.2">
      <c r="E396">
        <f t="shared" si="63"/>
        <v>394</v>
      </c>
      <c r="F396">
        <f t="shared" si="60"/>
        <v>3.2940464049533902</v>
      </c>
      <c r="G396" t="e">
        <f t="shared" si="64"/>
        <v>#VALUE!</v>
      </c>
      <c r="H396" t="e">
        <f t="shared" si="65"/>
        <v>#VALUE!</v>
      </c>
      <c r="I396" t="e">
        <f t="shared" si="66"/>
        <v>#VALUE!</v>
      </c>
      <c r="J396" t="e">
        <f t="shared" si="67"/>
        <v>#VALUE!</v>
      </c>
      <c r="K396" t="e">
        <f t="shared" si="68"/>
        <v>#VALUE!</v>
      </c>
      <c r="L396" t="e">
        <f t="shared" si="69"/>
        <v>#VALUE!</v>
      </c>
      <c r="M396">
        <f>IF($B$9="זכר",INDEX(תמותה!$A$1:$E$121,ROUNDDOWN(E396/12,0)+1,2),INDEX(תמותה!$A$1:$E$121,ROUNDDOWN(E396/12,0)+1,3))</f>
        <v>1.03249E-4</v>
      </c>
      <c r="N396" t="e">
        <f>IF($B$9="זכר",INDEX('שיפור גברים'!$A$1:$GQ$121,ROUNDDOWN(E396/12,0)+1,ROUNDDOWN((E396+$B$7-$B$8)/12,0)+2),INDEX('שיפור נשים'!$A$1:$GQ$121,ROUNDDOWN(E396/12,0)+1,ROUNDDOWN((E396+$B$7-$B$8)/12,0)+2))</f>
        <v>#VALUE!</v>
      </c>
      <c r="O396" t="e">
        <f>IF($B$9="זכר",INDEX('שיפור גברים'!$A$1:$GQ$121,ROUNDDOWN(E396/12,0)+1,ROUNDDOWN((E396+$B$7-$B$8)/12,0)+1),INDEX('שיפור נשים'!$A$1:$GQ$121,ROUNDDOWN(E396/12,0)+1,ROUNDDOWN((E396+$B$7-$B$8)/12,0)+1))</f>
        <v>#VALUE!</v>
      </c>
      <c r="P396">
        <f t="shared" si="61"/>
        <v>0.5</v>
      </c>
      <c r="Q396" t="e">
        <f t="shared" si="62"/>
        <v>#VALUE!</v>
      </c>
    </row>
    <row r="397" spans="5:17" x14ac:dyDescent="0.2">
      <c r="E397">
        <f t="shared" si="63"/>
        <v>395</v>
      </c>
      <c r="F397">
        <f t="shared" si="60"/>
        <v>3.304002909932191</v>
      </c>
      <c r="G397" t="e">
        <f t="shared" si="64"/>
        <v>#VALUE!</v>
      </c>
      <c r="H397" t="e">
        <f t="shared" si="65"/>
        <v>#VALUE!</v>
      </c>
      <c r="I397" t="e">
        <f t="shared" si="66"/>
        <v>#VALUE!</v>
      </c>
      <c r="J397" t="e">
        <f t="shared" si="67"/>
        <v>#VALUE!</v>
      </c>
      <c r="K397" t="e">
        <f t="shared" si="68"/>
        <v>#VALUE!</v>
      </c>
      <c r="L397" t="e">
        <f t="shared" si="69"/>
        <v>#VALUE!</v>
      </c>
      <c r="M397">
        <f>IF($B$9="זכר",INDEX(תמותה!$A$1:$E$121,ROUNDDOWN(E397/12,0)+1,2),INDEX(תמותה!$A$1:$E$121,ROUNDDOWN(E397/12,0)+1,3))</f>
        <v>1.03249E-4</v>
      </c>
      <c r="N397" t="e">
        <f>IF($B$9="זכר",INDEX('שיפור גברים'!$A$1:$GQ$121,ROUNDDOWN(E397/12,0)+1,ROUNDDOWN((E397+$B$7-$B$8)/12,0)+2),INDEX('שיפור נשים'!$A$1:$GQ$121,ROUNDDOWN(E397/12,0)+1,ROUNDDOWN((E397+$B$7-$B$8)/12,0)+2))</f>
        <v>#VALUE!</v>
      </c>
      <c r="O397" t="e">
        <f>IF($B$9="זכר",INDEX('שיפור גברים'!$A$1:$GQ$121,ROUNDDOWN(E397/12,0)+1,ROUNDDOWN((E397+$B$7-$B$8)/12,0)+1),INDEX('שיפור נשים'!$A$1:$GQ$121,ROUNDDOWN(E397/12,0)+1,ROUNDDOWN((E397+$B$7-$B$8)/12,0)+1))</f>
        <v>#VALUE!</v>
      </c>
      <c r="P397">
        <f t="shared" si="61"/>
        <v>0.58333333333333337</v>
      </c>
      <c r="Q397" t="e">
        <f t="shared" si="62"/>
        <v>#VALUE!</v>
      </c>
    </row>
    <row r="398" spans="5:17" x14ac:dyDescent="0.2">
      <c r="E398">
        <f t="shared" si="63"/>
        <v>396</v>
      </c>
      <c r="F398">
        <f t="shared" si="60"/>
        <v>3.3139895092020875</v>
      </c>
      <c r="G398" t="e">
        <f t="shared" si="64"/>
        <v>#VALUE!</v>
      </c>
      <c r="H398" t="e">
        <f t="shared" si="65"/>
        <v>#VALUE!</v>
      </c>
      <c r="I398" t="e">
        <f t="shared" si="66"/>
        <v>#VALUE!</v>
      </c>
      <c r="J398" t="e">
        <f t="shared" si="67"/>
        <v>#VALUE!</v>
      </c>
      <c r="K398" t="e">
        <f t="shared" si="68"/>
        <v>#VALUE!</v>
      </c>
      <c r="L398" t="e">
        <f t="shared" si="69"/>
        <v>#VALUE!</v>
      </c>
      <c r="M398">
        <f>IF($B$9="זכר",INDEX(תמותה!$A$1:$E$121,ROUNDDOWN(E398/12,0)+1,2),INDEX(תמותה!$A$1:$E$121,ROUNDDOWN(E398/12,0)+1,3))</f>
        <v>1.0857E-4</v>
      </c>
      <c r="N398" t="e">
        <f>IF($B$9="זכר",INDEX('שיפור גברים'!$A$1:$GQ$121,ROUNDDOWN(E398/12,0)+1,ROUNDDOWN((E398+$B$7-$B$8)/12,0)+2),INDEX('שיפור נשים'!$A$1:$GQ$121,ROUNDDOWN(E398/12,0)+1,ROUNDDOWN((E398+$B$7-$B$8)/12,0)+2))</f>
        <v>#VALUE!</v>
      </c>
      <c r="O398" t="e">
        <f>IF($B$9="זכר",INDEX('שיפור גברים'!$A$1:$GQ$121,ROUNDDOWN(E398/12,0)+1,ROUNDDOWN((E398+$B$7-$B$8)/12,0)+1),INDEX('שיפור נשים'!$A$1:$GQ$121,ROUNDDOWN(E398/12,0)+1,ROUNDDOWN((E398+$B$7-$B$8)/12,0)+1))</f>
        <v>#VALUE!</v>
      </c>
      <c r="P398">
        <f t="shared" si="61"/>
        <v>0.66666666666666663</v>
      </c>
      <c r="Q398" t="e">
        <f t="shared" si="62"/>
        <v>#VALUE!</v>
      </c>
    </row>
    <row r="399" spans="5:17" x14ac:dyDescent="0.2">
      <c r="E399">
        <f t="shared" si="63"/>
        <v>397</v>
      </c>
      <c r="F399">
        <f t="shared" si="60"/>
        <v>3.3240062937253549</v>
      </c>
      <c r="G399" t="e">
        <f t="shared" si="64"/>
        <v>#VALUE!</v>
      </c>
      <c r="H399" t="e">
        <f t="shared" si="65"/>
        <v>#VALUE!</v>
      </c>
      <c r="I399" t="e">
        <f t="shared" si="66"/>
        <v>#VALUE!</v>
      </c>
      <c r="J399" t="e">
        <f t="shared" si="67"/>
        <v>#VALUE!</v>
      </c>
      <c r="K399" t="e">
        <f t="shared" si="68"/>
        <v>#VALUE!</v>
      </c>
      <c r="L399" t="e">
        <f t="shared" si="69"/>
        <v>#VALUE!</v>
      </c>
      <c r="M399">
        <f>IF($B$9="זכר",INDEX(תמותה!$A$1:$E$121,ROUNDDOWN(E399/12,0)+1,2),INDEX(תמותה!$A$1:$E$121,ROUNDDOWN(E399/12,0)+1,3))</f>
        <v>1.0857E-4</v>
      </c>
      <c r="N399" t="e">
        <f>IF($B$9="זכר",INDEX('שיפור גברים'!$A$1:$GQ$121,ROUNDDOWN(E399/12,0)+1,ROUNDDOWN((E399+$B$7-$B$8)/12,0)+2),INDEX('שיפור נשים'!$A$1:$GQ$121,ROUNDDOWN(E399/12,0)+1,ROUNDDOWN((E399+$B$7-$B$8)/12,0)+2))</f>
        <v>#VALUE!</v>
      </c>
      <c r="O399" t="e">
        <f>IF($B$9="זכר",INDEX('שיפור גברים'!$A$1:$GQ$121,ROUNDDOWN(E399/12,0)+1,ROUNDDOWN((E399+$B$7-$B$8)/12,0)+1),INDEX('שיפור נשים'!$A$1:$GQ$121,ROUNDDOWN(E399/12,0)+1,ROUNDDOWN((E399+$B$7-$B$8)/12,0)+1))</f>
        <v>#VALUE!</v>
      </c>
      <c r="P399">
        <f t="shared" si="61"/>
        <v>0.75</v>
      </c>
      <c r="Q399" t="e">
        <f t="shared" si="62"/>
        <v>#VALUE!</v>
      </c>
    </row>
    <row r="400" spans="5:17" x14ac:dyDescent="0.2">
      <c r="E400">
        <f t="shared" si="63"/>
        <v>398</v>
      </c>
      <c r="F400">
        <f t="shared" si="60"/>
        <v>3.3340533547392122</v>
      </c>
      <c r="G400" t="e">
        <f t="shared" si="64"/>
        <v>#VALUE!</v>
      </c>
      <c r="H400" t="e">
        <f t="shared" si="65"/>
        <v>#VALUE!</v>
      </c>
      <c r="I400" t="e">
        <f t="shared" si="66"/>
        <v>#VALUE!</v>
      </c>
      <c r="J400" t="e">
        <f t="shared" si="67"/>
        <v>#VALUE!</v>
      </c>
      <c r="K400" t="e">
        <f t="shared" si="68"/>
        <v>#VALUE!</v>
      </c>
      <c r="L400" t="e">
        <f t="shared" si="69"/>
        <v>#VALUE!</v>
      </c>
      <c r="M400">
        <f>IF($B$9="זכר",INDEX(תמותה!$A$1:$E$121,ROUNDDOWN(E400/12,0)+1,2),INDEX(תמותה!$A$1:$E$121,ROUNDDOWN(E400/12,0)+1,3))</f>
        <v>1.0857E-4</v>
      </c>
      <c r="N400" t="e">
        <f>IF($B$9="זכר",INDEX('שיפור גברים'!$A$1:$GQ$121,ROUNDDOWN(E400/12,0)+1,ROUNDDOWN((E400+$B$7-$B$8)/12,0)+2),INDEX('שיפור נשים'!$A$1:$GQ$121,ROUNDDOWN(E400/12,0)+1,ROUNDDOWN((E400+$B$7-$B$8)/12,0)+2))</f>
        <v>#VALUE!</v>
      </c>
      <c r="O400" t="e">
        <f>IF($B$9="זכר",INDEX('שיפור גברים'!$A$1:$GQ$121,ROUNDDOWN(E400/12,0)+1,ROUNDDOWN((E400+$B$7-$B$8)/12,0)+1),INDEX('שיפור נשים'!$A$1:$GQ$121,ROUNDDOWN(E400/12,0)+1,ROUNDDOWN((E400+$B$7-$B$8)/12,0)+1))</f>
        <v>#VALUE!</v>
      </c>
      <c r="P400">
        <f t="shared" si="61"/>
        <v>0.83333333333333337</v>
      </c>
      <c r="Q400" t="e">
        <f t="shared" si="62"/>
        <v>#VALUE!</v>
      </c>
    </row>
    <row r="401" spans="5:17" x14ac:dyDescent="0.2">
      <c r="E401">
        <f t="shared" si="63"/>
        <v>399</v>
      </c>
      <c r="F401">
        <f t="shared" si="60"/>
        <v>3.3441307837566447</v>
      </c>
      <c r="G401" t="e">
        <f t="shared" si="64"/>
        <v>#VALUE!</v>
      </c>
      <c r="H401" t="e">
        <f t="shared" si="65"/>
        <v>#VALUE!</v>
      </c>
      <c r="I401" t="e">
        <f t="shared" si="66"/>
        <v>#VALUE!</v>
      </c>
      <c r="J401" t="e">
        <f t="shared" si="67"/>
        <v>#VALUE!</v>
      </c>
      <c r="K401" t="e">
        <f t="shared" si="68"/>
        <v>#VALUE!</v>
      </c>
      <c r="L401" t="e">
        <f t="shared" si="69"/>
        <v>#VALUE!</v>
      </c>
      <c r="M401">
        <f>IF($B$9="זכר",INDEX(תמותה!$A$1:$E$121,ROUNDDOWN(E401/12,0)+1,2),INDEX(תמותה!$A$1:$E$121,ROUNDDOWN(E401/12,0)+1,3))</f>
        <v>1.0857E-4</v>
      </c>
      <c r="N401" t="e">
        <f>IF($B$9="זכר",INDEX('שיפור גברים'!$A$1:$GQ$121,ROUNDDOWN(E401/12,0)+1,ROUNDDOWN((E401+$B$7-$B$8)/12,0)+2),INDEX('שיפור נשים'!$A$1:$GQ$121,ROUNDDOWN(E401/12,0)+1,ROUNDDOWN((E401+$B$7-$B$8)/12,0)+2))</f>
        <v>#VALUE!</v>
      </c>
      <c r="O401" t="e">
        <f>IF($B$9="זכר",INDEX('שיפור גברים'!$A$1:$GQ$121,ROUNDDOWN(E401/12,0)+1,ROUNDDOWN((E401+$B$7-$B$8)/12,0)+1),INDEX('שיפור נשים'!$A$1:$GQ$121,ROUNDDOWN(E401/12,0)+1,ROUNDDOWN((E401+$B$7-$B$8)/12,0)+1))</f>
        <v>#VALUE!</v>
      </c>
      <c r="P401">
        <f t="shared" si="61"/>
        <v>0.91666666666666663</v>
      </c>
      <c r="Q401" t="e">
        <f t="shared" si="62"/>
        <v>#VALUE!</v>
      </c>
    </row>
    <row r="402" spans="5:17" x14ac:dyDescent="0.2">
      <c r="E402">
        <f t="shared" si="63"/>
        <v>400</v>
      </c>
      <c r="F402">
        <f t="shared" si="60"/>
        <v>3.3542386725672473</v>
      </c>
      <c r="G402" t="e">
        <f t="shared" si="64"/>
        <v>#VALUE!</v>
      </c>
      <c r="H402" t="e">
        <f t="shared" si="65"/>
        <v>#VALUE!</v>
      </c>
      <c r="I402" t="e">
        <f t="shared" si="66"/>
        <v>#VALUE!</v>
      </c>
      <c r="J402" t="e">
        <f t="shared" si="67"/>
        <v>#VALUE!</v>
      </c>
      <c r="K402" t="e">
        <f t="shared" si="68"/>
        <v>#VALUE!</v>
      </c>
      <c r="L402" t="e">
        <f t="shared" si="69"/>
        <v>#VALUE!</v>
      </c>
      <c r="M402">
        <f>IF($B$9="זכר",INDEX(תמותה!$A$1:$E$121,ROUNDDOWN(E402/12,0)+1,2),INDEX(תמותה!$A$1:$E$121,ROUNDDOWN(E402/12,0)+1,3))</f>
        <v>1.0857E-4</v>
      </c>
      <c r="N402" t="e">
        <f>IF($B$9="זכר",INDEX('שיפור גברים'!$A$1:$GQ$121,ROUNDDOWN(E402/12,0)+1,ROUNDDOWN((E402+$B$7-$B$8)/12,0)+2),INDEX('שיפור נשים'!$A$1:$GQ$121,ROUNDDOWN(E402/12,0)+1,ROUNDDOWN((E402+$B$7-$B$8)/12,0)+2))</f>
        <v>#VALUE!</v>
      </c>
      <c r="O402" t="e">
        <f>IF($B$9="זכר",INDEX('שיפור גברים'!$A$1:$GQ$121,ROUNDDOWN(E402/12,0)+1,ROUNDDOWN((E402+$B$7-$B$8)/12,0)+1),INDEX('שיפור נשים'!$A$1:$GQ$121,ROUNDDOWN(E402/12,0)+1,ROUNDDOWN((E402+$B$7-$B$8)/12,0)+1))</f>
        <v>#VALUE!</v>
      </c>
      <c r="P402">
        <f t="shared" si="61"/>
        <v>1</v>
      </c>
      <c r="Q402" t="e">
        <f t="shared" si="62"/>
        <v>#VALUE!</v>
      </c>
    </row>
    <row r="403" spans="5:17" x14ac:dyDescent="0.2">
      <c r="E403">
        <f t="shared" si="63"/>
        <v>401</v>
      </c>
      <c r="F403">
        <f t="shared" si="60"/>
        <v>3.3643771132380533</v>
      </c>
      <c r="G403" t="e">
        <f t="shared" si="64"/>
        <v>#VALUE!</v>
      </c>
      <c r="H403" t="e">
        <f t="shared" si="65"/>
        <v>#VALUE!</v>
      </c>
      <c r="I403" t="e">
        <f t="shared" si="66"/>
        <v>#VALUE!</v>
      </c>
      <c r="J403" t="e">
        <f t="shared" si="67"/>
        <v>#VALUE!</v>
      </c>
      <c r="K403" t="e">
        <f t="shared" si="68"/>
        <v>#VALUE!</v>
      </c>
      <c r="L403" t="e">
        <f t="shared" si="69"/>
        <v>#VALUE!</v>
      </c>
      <c r="M403">
        <f>IF($B$9="זכר",INDEX(תמותה!$A$1:$E$121,ROUNDDOWN(E403/12,0)+1,2),INDEX(תמותה!$A$1:$E$121,ROUNDDOWN(E403/12,0)+1,3))</f>
        <v>1.0857E-4</v>
      </c>
      <c r="N403" t="e">
        <f>IF($B$9="זכר",INDEX('שיפור גברים'!$A$1:$GQ$121,ROUNDDOWN(E403/12,0)+1,ROUNDDOWN((E403+$B$7-$B$8)/12,0)+2),INDEX('שיפור נשים'!$A$1:$GQ$121,ROUNDDOWN(E403/12,0)+1,ROUNDDOWN((E403+$B$7-$B$8)/12,0)+2))</f>
        <v>#VALUE!</v>
      </c>
      <c r="O403" t="e">
        <f>IF($B$9="זכר",INDEX('שיפור גברים'!$A$1:$GQ$121,ROUNDDOWN(E403/12,0)+1,ROUNDDOWN((E403+$B$7-$B$8)/12,0)+1),INDEX('שיפור נשים'!$A$1:$GQ$121,ROUNDDOWN(E403/12,0)+1,ROUNDDOWN((E403+$B$7-$B$8)/12,0)+1))</f>
        <v>#VALUE!</v>
      </c>
      <c r="P403">
        <f t="shared" si="61"/>
        <v>8.3333333333333329E-2</v>
      </c>
      <c r="Q403" t="e">
        <f t="shared" si="62"/>
        <v>#VALUE!</v>
      </c>
    </row>
    <row r="404" spans="5:17" x14ac:dyDescent="0.2">
      <c r="E404">
        <f t="shared" si="63"/>
        <v>402</v>
      </c>
      <c r="F404">
        <f t="shared" si="60"/>
        <v>3.3745461981143769</v>
      </c>
      <c r="G404" t="e">
        <f t="shared" si="64"/>
        <v>#VALUE!</v>
      </c>
      <c r="H404" t="e">
        <f t="shared" si="65"/>
        <v>#VALUE!</v>
      </c>
      <c r="I404" t="e">
        <f t="shared" si="66"/>
        <v>#VALUE!</v>
      </c>
      <c r="J404" t="e">
        <f t="shared" si="67"/>
        <v>#VALUE!</v>
      </c>
      <c r="K404" t="e">
        <f t="shared" si="68"/>
        <v>#VALUE!</v>
      </c>
      <c r="L404" t="e">
        <f t="shared" si="69"/>
        <v>#VALUE!</v>
      </c>
      <c r="M404">
        <f>IF($B$9="זכר",INDEX(תמותה!$A$1:$E$121,ROUNDDOWN(E404/12,0)+1,2),INDEX(תמותה!$A$1:$E$121,ROUNDDOWN(E404/12,0)+1,3))</f>
        <v>1.0857E-4</v>
      </c>
      <c r="N404" t="e">
        <f>IF($B$9="זכר",INDEX('שיפור גברים'!$A$1:$GQ$121,ROUNDDOWN(E404/12,0)+1,ROUNDDOWN((E404+$B$7-$B$8)/12,0)+2),INDEX('שיפור נשים'!$A$1:$GQ$121,ROUNDDOWN(E404/12,0)+1,ROUNDDOWN((E404+$B$7-$B$8)/12,0)+2))</f>
        <v>#VALUE!</v>
      </c>
      <c r="O404" t="e">
        <f>IF($B$9="זכר",INDEX('שיפור גברים'!$A$1:$GQ$121,ROUNDDOWN(E404/12,0)+1,ROUNDDOWN((E404+$B$7-$B$8)/12,0)+1),INDEX('שיפור נשים'!$A$1:$GQ$121,ROUNDDOWN(E404/12,0)+1,ROUNDDOWN((E404+$B$7-$B$8)/12,0)+1))</f>
        <v>#VALUE!</v>
      </c>
      <c r="P404">
        <f t="shared" si="61"/>
        <v>0.16666666666666666</v>
      </c>
      <c r="Q404" t="e">
        <f t="shared" si="62"/>
        <v>#VALUE!</v>
      </c>
    </row>
    <row r="405" spans="5:17" x14ac:dyDescent="0.2">
      <c r="E405">
        <f t="shared" si="63"/>
        <v>403</v>
      </c>
      <c r="F405">
        <f t="shared" si="60"/>
        <v>3.3847460198206507</v>
      </c>
      <c r="G405" t="e">
        <f t="shared" si="64"/>
        <v>#VALUE!</v>
      </c>
      <c r="H405" t="e">
        <f t="shared" si="65"/>
        <v>#VALUE!</v>
      </c>
      <c r="I405" t="e">
        <f t="shared" si="66"/>
        <v>#VALUE!</v>
      </c>
      <c r="J405" t="e">
        <f t="shared" si="67"/>
        <v>#VALUE!</v>
      </c>
      <c r="K405" t="e">
        <f t="shared" si="68"/>
        <v>#VALUE!</v>
      </c>
      <c r="L405" t="e">
        <f t="shared" si="69"/>
        <v>#VALUE!</v>
      </c>
      <c r="M405">
        <f>IF($B$9="זכר",INDEX(תמותה!$A$1:$E$121,ROUNDDOWN(E405/12,0)+1,2),INDEX(תמותה!$A$1:$E$121,ROUNDDOWN(E405/12,0)+1,3))</f>
        <v>1.0857E-4</v>
      </c>
      <c r="N405" t="e">
        <f>IF($B$9="זכר",INDEX('שיפור גברים'!$A$1:$GQ$121,ROUNDDOWN(E405/12,0)+1,ROUNDDOWN((E405+$B$7-$B$8)/12,0)+2),INDEX('שיפור נשים'!$A$1:$GQ$121,ROUNDDOWN(E405/12,0)+1,ROUNDDOWN((E405+$B$7-$B$8)/12,0)+2))</f>
        <v>#VALUE!</v>
      </c>
      <c r="O405" t="e">
        <f>IF($B$9="זכר",INDEX('שיפור גברים'!$A$1:$GQ$121,ROUNDDOWN(E405/12,0)+1,ROUNDDOWN((E405+$B$7-$B$8)/12,0)+1),INDEX('שיפור נשים'!$A$1:$GQ$121,ROUNDDOWN(E405/12,0)+1,ROUNDDOWN((E405+$B$7-$B$8)/12,0)+1))</f>
        <v>#VALUE!</v>
      </c>
      <c r="P405">
        <f t="shared" si="61"/>
        <v>0.25</v>
      </c>
      <c r="Q405" t="e">
        <f t="shared" si="62"/>
        <v>#VALUE!</v>
      </c>
    </row>
    <row r="406" spans="5:17" x14ac:dyDescent="0.2">
      <c r="E406">
        <f t="shared" si="63"/>
        <v>404</v>
      </c>
      <c r="F406">
        <f t="shared" si="60"/>
        <v>3.3949766712612757</v>
      </c>
      <c r="G406" t="e">
        <f t="shared" si="64"/>
        <v>#VALUE!</v>
      </c>
      <c r="H406" t="e">
        <f t="shared" si="65"/>
        <v>#VALUE!</v>
      </c>
      <c r="I406" t="e">
        <f t="shared" si="66"/>
        <v>#VALUE!</v>
      </c>
      <c r="J406" t="e">
        <f t="shared" si="67"/>
        <v>#VALUE!</v>
      </c>
      <c r="K406" t="e">
        <f t="shared" si="68"/>
        <v>#VALUE!</v>
      </c>
      <c r="L406" t="e">
        <f t="shared" si="69"/>
        <v>#VALUE!</v>
      </c>
      <c r="M406">
        <f>IF($B$9="זכר",INDEX(תמותה!$A$1:$E$121,ROUNDDOWN(E406/12,0)+1,2),INDEX(תמותה!$A$1:$E$121,ROUNDDOWN(E406/12,0)+1,3))</f>
        <v>1.0857E-4</v>
      </c>
      <c r="N406" t="e">
        <f>IF($B$9="זכר",INDEX('שיפור גברים'!$A$1:$GQ$121,ROUNDDOWN(E406/12,0)+1,ROUNDDOWN((E406+$B$7-$B$8)/12,0)+2),INDEX('שיפור נשים'!$A$1:$GQ$121,ROUNDDOWN(E406/12,0)+1,ROUNDDOWN((E406+$B$7-$B$8)/12,0)+2))</f>
        <v>#VALUE!</v>
      </c>
      <c r="O406" t="e">
        <f>IF($B$9="זכר",INDEX('שיפור גברים'!$A$1:$GQ$121,ROUNDDOWN(E406/12,0)+1,ROUNDDOWN((E406+$B$7-$B$8)/12,0)+1),INDEX('שיפור נשים'!$A$1:$GQ$121,ROUNDDOWN(E406/12,0)+1,ROUNDDOWN((E406+$B$7-$B$8)/12,0)+1))</f>
        <v>#VALUE!</v>
      </c>
      <c r="P406">
        <f t="shared" si="61"/>
        <v>0.33333333333333331</v>
      </c>
      <c r="Q406" t="e">
        <f t="shared" si="62"/>
        <v>#VALUE!</v>
      </c>
    </row>
    <row r="407" spans="5:17" x14ac:dyDescent="0.2">
      <c r="E407">
        <f t="shared" si="63"/>
        <v>405</v>
      </c>
      <c r="F407">
        <f t="shared" si="60"/>
        <v>3.4052382456214603</v>
      </c>
      <c r="G407" t="e">
        <f t="shared" si="64"/>
        <v>#VALUE!</v>
      </c>
      <c r="H407" t="e">
        <f t="shared" si="65"/>
        <v>#VALUE!</v>
      </c>
      <c r="I407" t="e">
        <f t="shared" si="66"/>
        <v>#VALUE!</v>
      </c>
      <c r="J407" t="e">
        <f t="shared" si="67"/>
        <v>#VALUE!</v>
      </c>
      <c r="K407" t="e">
        <f t="shared" si="68"/>
        <v>#VALUE!</v>
      </c>
      <c r="L407" t="e">
        <f t="shared" si="69"/>
        <v>#VALUE!</v>
      </c>
      <c r="M407">
        <f>IF($B$9="זכר",INDEX(תמותה!$A$1:$E$121,ROUNDDOWN(E407/12,0)+1,2),INDEX(תמותה!$A$1:$E$121,ROUNDDOWN(E407/12,0)+1,3))</f>
        <v>1.0857E-4</v>
      </c>
      <c r="N407" t="e">
        <f>IF($B$9="זכר",INDEX('שיפור גברים'!$A$1:$GQ$121,ROUNDDOWN(E407/12,0)+1,ROUNDDOWN((E407+$B$7-$B$8)/12,0)+2),INDEX('שיפור נשים'!$A$1:$GQ$121,ROUNDDOWN(E407/12,0)+1,ROUNDDOWN((E407+$B$7-$B$8)/12,0)+2))</f>
        <v>#VALUE!</v>
      </c>
      <c r="O407" t="e">
        <f>IF($B$9="זכר",INDEX('שיפור גברים'!$A$1:$GQ$121,ROUNDDOWN(E407/12,0)+1,ROUNDDOWN((E407+$B$7-$B$8)/12,0)+1),INDEX('שיפור נשים'!$A$1:$GQ$121,ROUNDDOWN(E407/12,0)+1,ROUNDDOWN((E407+$B$7-$B$8)/12,0)+1))</f>
        <v>#VALUE!</v>
      </c>
      <c r="P407">
        <f t="shared" si="61"/>
        <v>0.41666666666666669</v>
      </c>
      <c r="Q407" t="e">
        <f t="shared" si="62"/>
        <v>#VALUE!</v>
      </c>
    </row>
    <row r="408" spans="5:17" x14ac:dyDescent="0.2">
      <c r="E408">
        <f t="shared" si="63"/>
        <v>406</v>
      </c>
      <c r="F408">
        <f t="shared" si="60"/>
        <v>3.4155308363680708</v>
      </c>
      <c r="G408" t="e">
        <f t="shared" si="64"/>
        <v>#VALUE!</v>
      </c>
      <c r="H408" t="e">
        <f t="shared" si="65"/>
        <v>#VALUE!</v>
      </c>
      <c r="I408" t="e">
        <f t="shared" si="66"/>
        <v>#VALUE!</v>
      </c>
      <c r="J408" t="e">
        <f t="shared" si="67"/>
        <v>#VALUE!</v>
      </c>
      <c r="K408" t="e">
        <f t="shared" si="68"/>
        <v>#VALUE!</v>
      </c>
      <c r="L408" t="e">
        <f t="shared" si="69"/>
        <v>#VALUE!</v>
      </c>
      <c r="M408">
        <f>IF($B$9="זכר",INDEX(תמותה!$A$1:$E$121,ROUNDDOWN(E408/12,0)+1,2),INDEX(תמותה!$A$1:$E$121,ROUNDDOWN(E408/12,0)+1,3))</f>
        <v>1.0857E-4</v>
      </c>
      <c r="N408" t="e">
        <f>IF($B$9="זכר",INDEX('שיפור גברים'!$A$1:$GQ$121,ROUNDDOWN(E408/12,0)+1,ROUNDDOWN((E408+$B$7-$B$8)/12,0)+2),INDEX('שיפור נשים'!$A$1:$GQ$121,ROUNDDOWN(E408/12,0)+1,ROUNDDOWN((E408+$B$7-$B$8)/12,0)+2))</f>
        <v>#VALUE!</v>
      </c>
      <c r="O408" t="e">
        <f>IF($B$9="זכר",INDEX('שיפור גברים'!$A$1:$GQ$121,ROUNDDOWN(E408/12,0)+1,ROUNDDOWN((E408+$B$7-$B$8)/12,0)+1),INDEX('שיפור נשים'!$A$1:$GQ$121,ROUNDDOWN(E408/12,0)+1,ROUNDDOWN((E408+$B$7-$B$8)/12,0)+1))</f>
        <v>#VALUE!</v>
      </c>
      <c r="P408">
        <f t="shared" si="61"/>
        <v>0.5</v>
      </c>
      <c r="Q408" t="e">
        <f t="shared" si="62"/>
        <v>#VALUE!</v>
      </c>
    </row>
    <row r="409" spans="5:17" x14ac:dyDescent="0.2">
      <c r="E409">
        <f t="shared" si="63"/>
        <v>407</v>
      </c>
      <c r="F409">
        <f t="shared" si="60"/>
        <v>3.4258545372504905</v>
      </c>
      <c r="G409" t="e">
        <f t="shared" si="64"/>
        <v>#VALUE!</v>
      </c>
      <c r="H409" t="e">
        <f t="shared" si="65"/>
        <v>#VALUE!</v>
      </c>
      <c r="I409" t="e">
        <f t="shared" si="66"/>
        <v>#VALUE!</v>
      </c>
      <c r="J409" t="e">
        <f t="shared" si="67"/>
        <v>#VALUE!</v>
      </c>
      <c r="K409" t="e">
        <f t="shared" si="68"/>
        <v>#VALUE!</v>
      </c>
      <c r="L409" t="e">
        <f t="shared" si="69"/>
        <v>#VALUE!</v>
      </c>
      <c r="M409">
        <f>IF($B$9="זכר",INDEX(תמותה!$A$1:$E$121,ROUNDDOWN(E409/12,0)+1,2),INDEX(תמותה!$A$1:$E$121,ROUNDDOWN(E409/12,0)+1,3))</f>
        <v>1.0857E-4</v>
      </c>
      <c r="N409" t="e">
        <f>IF($B$9="זכר",INDEX('שיפור גברים'!$A$1:$GQ$121,ROUNDDOWN(E409/12,0)+1,ROUNDDOWN((E409+$B$7-$B$8)/12,0)+2),INDEX('שיפור נשים'!$A$1:$GQ$121,ROUNDDOWN(E409/12,0)+1,ROUNDDOWN((E409+$B$7-$B$8)/12,0)+2))</f>
        <v>#VALUE!</v>
      </c>
      <c r="O409" t="e">
        <f>IF($B$9="זכר",INDEX('שיפור גברים'!$A$1:$GQ$121,ROUNDDOWN(E409/12,0)+1,ROUNDDOWN((E409+$B$7-$B$8)/12,0)+1),INDEX('שיפור נשים'!$A$1:$GQ$121,ROUNDDOWN(E409/12,0)+1,ROUNDDOWN((E409+$B$7-$B$8)/12,0)+1))</f>
        <v>#VALUE!</v>
      </c>
      <c r="P409">
        <f t="shared" si="61"/>
        <v>0.58333333333333337</v>
      </c>
      <c r="Q409" t="e">
        <f t="shared" si="62"/>
        <v>#VALUE!</v>
      </c>
    </row>
    <row r="410" spans="5:17" x14ac:dyDescent="0.2">
      <c r="E410">
        <f t="shared" si="63"/>
        <v>408</v>
      </c>
      <c r="F410">
        <f t="shared" si="60"/>
        <v>3.4362094423014606</v>
      </c>
      <c r="G410" t="e">
        <f t="shared" si="64"/>
        <v>#VALUE!</v>
      </c>
      <c r="H410" t="e">
        <f t="shared" si="65"/>
        <v>#VALUE!</v>
      </c>
      <c r="I410" t="e">
        <f t="shared" si="66"/>
        <v>#VALUE!</v>
      </c>
      <c r="J410" t="e">
        <f t="shared" si="67"/>
        <v>#VALUE!</v>
      </c>
      <c r="K410" t="e">
        <f t="shared" si="68"/>
        <v>#VALUE!</v>
      </c>
      <c r="L410" t="e">
        <f t="shared" si="69"/>
        <v>#VALUE!</v>
      </c>
      <c r="M410">
        <f>IF($B$9="זכר",INDEX(תמותה!$A$1:$E$121,ROUNDDOWN(E410/12,0)+1,2),INDEX(תמותה!$A$1:$E$121,ROUNDDOWN(E410/12,0)+1,3))</f>
        <v>1.14894E-4</v>
      </c>
      <c r="N410" t="e">
        <f>IF($B$9="זכר",INDEX('שיפור גברים'!$A$1:$GQ$121,ROUNDDOWN(E410/12,0)+1,ROUNDDOWN((E410+$B$7-$B$8)/12,0)+2),INDEX('שיפור נשים'!$A$1:$GQ$121,ROUNDDOWN(E410/12,0)+1,ROUNDDOWN((E410+$B$7-$B$8)/12,0)+2))</f>
        <v>#VALUE!</v>
      </c>
      <c r="O410" t="e">
        <f>IF($B$9="זכר",INDEX('שיפור גברים'!$A$1:$GQ$121,ROUNDDOWN(E410/12,0)+1,ROUNDDOWN((E410+$B$7-$B$8)/12,0)+1),INDEX('שיפור נשים'!$A$1:$GQ$121,ROUNDDOWN(E410/12,0)+1,ROUNDDOWN((E410+$B$7-$B$8)/12,0)+1))</f>
        <v>#VALUE!</v>
      </c>
      <c r="P410">
        <f t="shared" si="61"/>
        <v>0.66666666666666663</v>
      </c>
      <c r="Q410" t="e">
        <f t="shared" si="62"/>
        <v>#VALUE!</v>
      </c>
    </row>
    <row r="411" spans="5:17" x14ac:dyDescent="0.2">
      <c r="E411">
        <f t="shared" si="63"/>
        <v>409</v>
      </c>
      <c r="F411">
        <f t="shared" si="60"/>
        <v>3.4465956458379456</v>
      </c>
      <c r="G411" t="e">
        <f t="shared" si="64"/>
        <v>#VALUE!</v>
      </c>
      <c r="H411" t="e">
        <f t="shared" si="65"/>
        <v>#VALUE!</v>
      </c>
      <c r="I411" t="e">
        <f t="shared" si="66"/>
        <v>#VALUE!</v>
      </c>
      <c r="J411" t="e">
        <f t="shared" si="67"/>
        <v>#VALUE!</v>
      </c>
      <c r="K411" t="e">
        <f t="shared" si="68"/>
        <v>#VALUE!</v>
      </c>
      <c r="L411" t="e">
        <f t="shared" si="69"/>
        <v>#VALUE!</v>
      </c>
      <c r="M411">
        <f>IF($B$9="זכר",INDEX(תמותה!$A$1:$E$121,ROUNDDOWN(E411/12,0)+1,2),INDEX(תמותה!$A$1:$E$121,ROUNDDOWN(E411/12,0)+1,3))</f>
        <v>1.14894E-4</v>
      </c>
      <c r="N411" t="e">
        <f>IF($B$9="זכר",INDEX('שיפור גברים'!$A$1:$GQ$121,ROUNDDOWN(E411/12,0)+1,ROUNDDOWN((E411+$B$7-$B$8)/12,0)+2),INDEX('שיפור נשים'!$A$1:$GQ$121,ROUNDDOWN(E411/12,0)+1,ROUNDDOWN((E411+$B$7-$B$8)/12,0)+2))</f>
        <v>#VALUE!</v>
      </c>
      <c r="O411" t="e">
        <f>IF($B$9="זכר",INDEX('שיפור גברים'!$A$1:$GQ$121,ROUNDDOWN(E411/12,0)+1,ROUNDDOWN((E411+$B$7-$B$8)/12,0)+1),INDEX('שיפור נשים'!$A$1:$GQ$121,ROUNDDOWN(E411/12,0)+1,ROUNDDOWN((E411+$B$7-$B$8)/12,0)+1))</f>
        <v>#VALUE!</v>
      </c>
      <c r="P411">
        <f t="shared" si="61"/>
        <v>0.75</v>
      </c>
      <c r="Q411" t="e">
        <f t="shared" si="62"/>
        <v>#VALUE!</v>
      </c>
    </row>
    <row r="412" spans="5:17" x14ac:dyDescent="0.2">
      <c r="E412">
        <f t="shared" si="63"/>
        <v>410</v>
      </c>
      <c r="F412">
        <f t="shared" si="60"/>
        <v>3.4570132424619939</v>
      </c>
      <c r="G412" t="e">
        <f t="shared" si="64"/>
        <v>#VALUE!</v>
      </c>
      <c r="H412" t="e">
        <f t="shared" si="65"/>
        <v>#VALUE!</v>
      </c>
      <c r="I412" t="e">
        <f t="shared" si="66"/>
        <v>#VALUE!</v>
      </c>
      <c r="J412" t="e">
        <f t="shared" si="67"/>
        <v>#VALUE!</v>
      </c>
      <c r="K412" t="e">
        <f t="shared" si="68"/>
        <v>#VALUE!</v>
      </c>
      <c r="L412" t="e">
        <f t="shared" si="69"/>
        <v>#VALUE!</v>
      </c>
      <c r="M412">
        <f>IF($B$9="זכר",INDEX(תמותה!$A$1:$E$121,ROUNDDOWN(E412/12,0)+1,2),INDEX(תמותה!$A$1:$E$121,ROUNDDOWN(E412/12,0)+1,3))</f>
        <v>1.14894E-4</v>
      </c>
      <c r="N412" t="e">
        <f>IF($B$9="זכר",INDEX('שיפור גברים'!$A$1:$GQ$121,ROUNDDOWN(E412/12,0)+1,ROUNDDOWN((E412+$B$7-$B$8)/12,0)+2),INDEX('שיפור נשים'!$A$1:$GQ$121,ROUNDDOWN(E412/12,0)+1,ROUNDDOWN((E412+$B$7-$B$8)/12,0)+2))</f>
        <v>#VALUE!</v>
      </c>
      <c r="O412" t="e">
        <f>IF($B$9="זכר",INDEX('שיפור גברים'!$A$1:$GQ$121,ROUNDDOWN(E412/12,0)+1,ROUNDDOWN((E412+$B$7-$B$8)/12,0)+1),INDEX('שיפור נשים'!$A$1:$GQ$121,ROUNDDOWN(E412/12,0)+1,ROUNDDOWN((E412+$B$7-$B$8)/12,0)+1))</f>
        <v>#VALUE!</v>
      </c>
      <c r="P412">
        <f t="shared" si="61"/>
        <v>0.83333333333333337</v>
      </c>
      <c r="Q412" t="e">
        <f t="shared" si="62"/>
        <v>#VALUE!</v>
      </c>
    </row>
    <row r="413" spans="5:17" x14ac:dyDescent="0.2">
      <c r="E413">
        <f t="shared" si="63"/>
        <v>411</v>
      </c>
      <c r="F413">
        <f t="shared" si="60"/>
        <v>3.4674623270615905</v>
      </c>
      <c r="G413" t="e">
        <f t="shared" si="64"/>
        <v>#VALUE!</v>
      </c>
      <c r="H413" t="e">
        <f t="shared" si="65"/>
        <v>#VALUE!</v>
      </c>
      <c r="I413" t="e">
        <f t="shared" si="66"/>
        <v>#VALUE!</v>
      </c>
      <c r="J413" t="e">
        <f t="shared" si="67"/>
        <v>#VALUE!</v>
      </c>
      <c r="K413" t="e">
        <f t="shared" si="68"/>
        <v>#VALUE!</v>
      </c>
      <c r="L413" t="e">
        <f t="shared" si="69"/>
        <v>#VALUE!</v>
      </c>
      <c r="M413">
        <f>IF($B$9="זכר",INDEX(תמותה!$A$1:$E$121,ROUNDDOWN(E413/12,0)+1,2),INDEX(תמותה!$A$1:$E$121,ROUNDDOWN(E413/12,0)+1,3))</f>
        <v>1.14894E-4</v>
      </c>
      <c r="N413" t="e">
        <f>IF($B$9="זכר",INDEX('שיפור גברים'!$A$1:$GQ$121,ROUNDDOWN(E413/12,0)+1,ROUNDDOWN((E413+$B$7-$B$8)/12,0)+2),INDEX('שיפור נשים'!$A$1:$GQ$121,ROUNDDOWN(E413/12,0)+1,ROUNDDOWN((E413+$B$7-$B$8)/12,0)+2))</f>
        <v>#VALUE!</v>
      </c>
      <c r="O413" t="e">
        <f>IF($B$9="זכר",INDEX('שיפור גברים'!$A$1:$GQ$121,ROUNDDOWN(E413/12,0)+1,ROUNDDOWN((E413+$B$7-$B$8)/12,0)+1),INDEX('שיפור נשים'!$A$1:$GQ$121,ROUNDDOWN(E413/12,0)+1,ROUNDDOWN((E413+$B$7-$B$8)/12,0)+1))</f>
        <v>#VALUE!</v>
      </c>
      <c r="P413">
        <f t="shared" si="61"/>
        <v>0.91666666666666663</v>
      </c>
      <c r="Q413" t="e">
        <f t="shared" si="62"/>
        <v>#VALUE!</v>
      </c>
    </row>
    <row r="414" spans="5:17" x14ac:dyDescent="0.2">
      <c r="E414">
        <f t="shared" si="63"/>
        <v>412</v>
      </c>
      <c r="F414">
        <f t="shared" si="60"/>
        <v>3.4779429948115275</v>
      </c>
      <c r="G414" t="e">
        <f t="shared" si="64"/>
        <v>#VALUE!</v>
      </c>
      <c r="H414" t="e">
        <f t="shared" si="65"/>
        <v>#VALUE!</v>
      </c>
      <c r="I414" t="e">
        <f t="shared" si="66"/>
        <v>#VALUE!</v>
      </c>
      <c r="J414" t="e">
        <f t="shared" si="67"/>
        <v>#VALUE!</v>
      </c>
      <c r="K414" t="e">
        <f t="shared" si="68"/>
        <v>#VALUE!</v>
      </c>
      <c r="L414" t="e">
        <f t="shared" si="69"/>
        <v>#VALUE!</v>
      </c>
      <c r="M414">
        <f>IF($B$9="זכר",INDEX(תמותה!$A$1:$E$121,ROUNDDOWN(E414/12,0)+1,2),INDEX(תמותה!$A$1:$E$121,ROUNDDOWN(E414/12,0)+1,3))</f>
        <v>1.14894E-4</v>
      </c>
      <c r="N414" t="e">
        <f>IF($B$9="זכר",INDEX('שיפור גברים'!$A$1:$GQ$121,ROUNDDOWN(E414/12,0)+1,ROUNDDOWN((E414+$B$7-$B$8)/12,0)+2),INDEX('שיפור נשים'!$A$1:$GQ$121,ROUNDDOWN(E414/12,0)+1,ROUNDDOWN((E414+$B$7-$B$8)/12,0)+2))</f>
        <v>#VALUE!</v>
      </c>
      <c r="O414" t="e">
        <f>IF($B$9="זכר",INDEX('שיפור גברים'!$A$1:$GQ$121,ROUNDDOWN(E414/12,0)+1,ROUNDDOWN((E414+$B$7-$B$8)/12,0)+1),INDEX('שיפור נשים'!$A$1:$GQ$121,ROUNDDOWN(E414/12,0)+1,ROUNDDOWN((E414+$B$7-$B$8)/12,0)+1))</f>
        <v>#VALUE!</v>
      </c>
      <c r="P414">
        <f t="shared" si="61"/>
        <v>1</v>
      </c>
      <c r="Q414" t="e">
        <f t="shared" si="62"/>
        <v>#VALUE!</v>
      </c>
    </row>
    <row r="415" spans="5:17" x14ac:dyDescent="0.2">
      <c r="E415">
        <f t="shared" si="63"/>
        <v>413</v>
      </c>
      <c r="F415">
        <f t="shared" si="60"/>
        <v>3.4884553411742734</v>
      </c>
      <c r="G415" t="e">
        <f t="shared" si="64"/>
        <v>#VALUE!</v>
      </c>
      <c r="H415" t="e">
        <f t="shared" si="65"/>
        <v>#VALUE!</v>
      </c>
      <c r="I415" t="e">
        <f t="shared" si="66"/>
        <v>#VALUE!</v>
      </c>
      <c r="J415" t="e">
        <f t="shared" si="67"/>
        <v>#VALUE!</v>
      </c>
      <c r="K415" t="e">
        <f t="shared" si="68"/>
        <v>#VALUE!</v>
      </c>
      <c r="L415" t="e">
        <f t="shared" si="69"/>
        <v>#VALUE!</v>
      </c>
      <c r="M415">
        <f>IF($B$9="זכר",INDEX(תמותה!$A$1:$E$121,ROUNDDOWN(E415/12,0)+1,2),INDEX(תמותה!$A$1:$E$121,ROUNDDOWN(E415/12,0)+1,3))</f>
        <v>1.14894E-4</v>
      </c>
      <c r="N415" t="e">
        <f>IF($B$9="זכר",INDEX('שיפור גברים'!$A$1:$GQ$121,ROUNDDOWN(E415/12,0)+1,ROUNDDOWN((E415+$B$7-$B$8)/12,0)+2),INDEX('שיפור נשים'!$A$1:$GQ$121,ROUNDDOWN(E415/12,0)+1,ROUNDDOWN((E415+$B$7-$B$8)/12,0)+2))</f>
        <v>#VALUE!</v>
      </c>
      <c r="O415" t="e">
        <f>IF($B$9="זכר",INDEX('שיפור גברים'!$A$1:$GQ$121,ROUNDDOWN(E415/12,0)+1,ROUNDDOWN((E415+$B$7-$B$8)/12,0)+1),INDEX('שיפור נשים'!$A$1:$GQ$121,ROUNDDOWN(E415/12,0)+1,ROUNDDOWN((E415+$B$7-$B$8)/12,0)+1))</f>
        <v>#VALUE!</v>
      </c>
      <c r="P415">
        <f t="shared" si="61"/>
        <v>8.3333333333333329E-2</v>
      </c>
      <c r="Q415" t="e">
        <f t="shared" si="62"/>
        <v>#VALUE!</v>
      </c>
    </row>
    <row r="416" spans="5:17" x14ac:dyDescent="0.2">
      <c r="E416">
        <f t="shared" si="63"/>
        <v>414</v>
      </c>
      <c r="F416">
        <f t="shared" si="60"/>
        <v>3.4989994619008349</v>
      </c>
      <c r="G416" t="e">
        <f t="shared" si="64"/>
        <v>#VALUE!</v>
      </c>
      <c r="H416" t="e">
        <f t="shared" si="65"/>
        <v>#VALUE!</v>
      </c>
      <c r="I416" t="e">
        <f t="shared" si="66"/>
        <v>#VALUE!</v>
      </c>
      <c r="J416" t="e">
        <f t="shared" si="67"/>
        <v>#VALUE!</v>
      </c>
      <c r="K416" t="e">
        <f t="shared" si="68"/>
        <v>#VALUE!</v>
      </c>
      <c r="L416" t="e">
        <f t="shared" si="69"/>
        <v>#VALUE!</v>
      </c>
      <c r="M416">
        <f>IF($B$9="זכר",INDEX(תמותה!$A$1:$E$121,ROUNDDOWN(E416/12,0)+1,2),INDEX(תמותה!$A$1:$E$121,ROUNDDOWN(E416/12,0)+1,3))</f>
        <v>1.14894E-4</v>
      </c>
      <c r="N416" t="e">
        <f>IF($B$9="זכר",INDEX('שיפור גברים'!$A$1:$GQ$121,ROUNDDOWN(E416/12,0)+1,ROUNDDOWN((E416+$B$7-$B$8)/12,0)+2),INDEX('שיפור נשים'!$A$1:$GQ$121,ROUNDDOWN(E416/12,0)+1,ROUNDDOWN((E416+$B$7-$B$8)/12,0)+2))</f>
        <v>#VALUE!</v>
      </c>
      <c r="O416" t="e">
        <f>IF($B$9="זכר",INDEX('שיפור גברים'!$A$1:$GQ$121,ROUNDDOWN(E416/12,0)+1,ROUNDDOWN((E416+$B$7-$B$8)/12,0)+1),INDEX('שיפור נשים'!$A$1:$GQ$121,ROUNDDOWN(E416/12,0)+1,ROUNDDOWN((E416+$B$7-$B$8)/12,0)+1))</f>
        <v>#VALUE!</v>
      </c>
      <c r="P416">
        <f t="shared" si="61"/>
        <v>0.16666666666666666</v>
      </c>
      <c r="Q416" t="e">
        <f t="shared" si="62"/>
        <v>#VALUE!</v>
      </c>
    </row>
    <row r="417" spans="5:17" x14ac:dyDescent="0.2">
      <c r="E417">
        <f t="shared" si="63"/>
        <v>415</v>
      </c>
      <c r="F417">
        <f t="shared" si="60"/>
        <v>3.509575453031637</v>
      </c>
      <c r="G417" t="e">
        <f t="shared" si="64"/>
        <v>#VALUE!</v>
      </c>
      <c r="H417" t="e">
        <f t="shared" si="65"/>
        <v>#VALUE!</v>
      </c>
      <c r="I417" t="e">
        <f t="shared" si="66"/>
        <v>#VALUE!</v>
      </c>
      <c r="J417" t="e">
        <f t="shared" si="67"/>
        <v>#VALUE!</v>
      </c>
      <c r="K417" t="e">
        <f t="shared" si="68"/>
        <v>#VALUE!</v>
      </c>
      <c r="L417" t="e">
        <f t="shared" si="69"/>
        <v>#VALUE!</v>
      </c>
      <c r="M417">
        <f>IF($B$9="זכר",INDEX(תמותה!$A$1:$E$121,ROUNDDOWN(E417/12,0)+1,2),INDEX(תמותה!$A$1:$E$121,ROUNDDOWN(E417/12,0)+1,3))</f>
        <v>1.14894E-4</v>
      </c>
      <c r="N417" t="e">
        <f>IF($B$9="זכר",INDEX('שיפור גברים'!$A$1:$GQ$121,ROUNDDOWN(E417/12,0)+1,ROUNDDOWN((E417+$B$7-$B$8)/12,0)+2),INDEX('שיפור נשים'!$A$1:$GQ$121,ROUNDDOWN(E417/12,0)+1,ROUNDDOWN((E417+$B$7-$B$8)/12,0)+2))</f>
        <v>#VALUE!</v>
      </c>
      <c r="O417" t="e">
        <f>IF($B$9="זכר",INDEX('שיפור גברים'!$A$1:$GQ$121,ROUNDDOWN(E417/12,0)+1,ROUNDDOWN((E417+$B$7-$B$8)/12,0)+1),INDEX('שיפור נשים'!$A$1:$GQ$121,ROUNDDOWN(E417/12,0)+1,ROUNDDOWN((E417+$B$7-$B$8)/12,0)+1))</f>
        <v>#VALUE!</v>
      </c>
      <c r="P417">
        <f t="shared" si="61"/>
        <v>0.25</v>
      </c>
      <c r="Q417" t="e">
        <f t="shared" si="62"/>
        <v>#VALUE!</v>
      </c>
    </row>
    <row r="418" spans="5:17" x14ac:dyDescent="0.2">
      <c r="E418">
        <f t="shared" si="63"/>
        <v>416</v>
      </c>
      <c r="F418">
        <f t="shared" si="60"/>
        <v>3.5201834108973915</v>
      </c>
      <c r="G418" t="e">
        <f t="shared" si="64"/>
        <v>#VALUE!</v>
      </c>
      <c r="H418" t="e">
        <f t="shared" si="65"/>
        <v>#VALUE!</v>
      </c>
      <c r="I418" t="e">
        <f t="shared" si="66"/>
        <v>#VALUE!</v>
      </c>
      <c r="J418" t="e">
        <f t="shared" si="67"/>
        <v>#VALUE!</v>
      </c>
      <c r="K418" t="e">
        <f t="shared" si="68"/>
        <v>#VALUE!</v>
      </c>
      <c r="L418" t="e">
        <f t="shared" si="69"/>
        <v>#VALUE!</v>
      </c>
      <c r="M418">
        <f>IF($B$9="זכר",INDEX(תמותה!$A$1:$E$121,ROUNDDOWN(E418/12,0)+1,2),INDEX(תמותה!$A$1:$E$121,ROUNDDOWN(E418/12,0)+1,3))</f>
        <v>1.14894E-4</v>
      </c>
      <c r="N418" t="e">
        <f>IF($B$9="זכר",INDEX('שיפור גברים'!$A$1:$GQ$121,ROUNDDOWN(E418/12,0)+1,ROUNDDOWN((E418+$B$7-$B$8)/12,0)+2),INDEX('שיפור נשים'!$A$1:$GQ$121,ROUNDDOWN(E418/12,0)+1,ROUNDDOWN((E418+$B$7-$B$8)/12,0)+2))</f>
        <v>#VALUE!</v>
      </c>
      <c r="O418" t="e">
        <f>IF($B$9="זכר",INDEX('שיפור גברים'!$A$1:$GQ$121,ROUNDDOWN(E418/12,0)+1,ROUNDDOWN((E418+$B$7-$B$8)/12,0)+1),INDEX('שיפור נשים'!$A$1:$GQ$121,ROUNDDOWN(E418/12,0)+1,ROUNDDOWN((E418+$B$7-$B$8)/12,0)+1))</f>
        <v>#VALUE!</v>
      </c>
      <c r="P418">
        <f t="shared" si="61"/>
        <v>0.33333333333333331</v>
      </c>
      <c r="Q418" t="e">
        <f t="shared" si="62"/>
        <v>#VALUE!</v>
      </c>
    </row>
    <row r="419" spans="5:17" x14ac:dyDescent="0.2">
      <c r="E419">
        <f t="shared" si="63"/>
        <v>417</v>
      </c>
      <c r="F419">
        <f t="shared" si="60"/>
        <v>3.5308234321199796</v>
      </c>
      <c r="G419" t="e">
        <f t="shared" si="64"/>
        <v>#VALUE!</v>
      </c>
      <c r="H419" t="e">
        <f t="shared" si="65"/>
        <v>#VALUE!</v>
      </c>
      <c r="I419" t="e">
        <f t="shared" si="66"/>
        <v>#VALUE!</v>
      </c>
      <c r="J419" t="e">
        <f t="shared" si="67"/>
        <v>#VALUE!</v>
      </c>
      <c r="K419" t="e">
        <f t="shared" si="68"/>
        <v>#VALUE!</v>
      </c>
      <c r="L419" t="e">
        <f t="shared" si="69"/>
        <v>#VALUE!</v>
      </c>
      <c r="M419">
        <f>IF($B$9="זכר",INDEX(תמותה!$A$1:$E$121,ROUNDDOWN(E419/12,0)+1,2),INDEX(תמותה!$A$1:$E$121,ROUNDDOWN(E419/12,0)+1,3))</f>
        <v>1.14894E-4</v>
      </c>
      <c r="N419" t="e">
        <f>IF($B$9="זכר",INDEX('שיפור גברים'!$A$1:$GQ$121,ROUNDDOWN(E419/12,0)+1,ROUNDDOWN((E419+$B$7-$B$8)/12,0)+2),INDEX('שיפור נשים'!$A$1:$GQ$121,ROUNDDOWN(E419/12,0)+1,ROUNDDOWN((E419+$B$7-$B$8)/12,0)+2))</f>
        <v>#VALUE!</v>
      </c>
      <c r="O419" t="e">
        <f>IF($B$9="זכר",INDEX('שיפור גברים'!$A$1:$GQ$121,ROUNDDOWN(E419/12,0)+1,ROUNDDOWN((E419+$B$7-$B$8)/12,0)+1),INDEX('שיפור נשים'!$A$1:$GQ$121,ROUNDDOWN(E419/12,0)+1,ROUNDDOWN((E419+$B$7-$B$8)/12,0)+1))</f>
        <v>#VALUE!</v>
      </c>
      <c r="P419">
        <f t="shared" si="61"/>
        <v>0.41666666666666669</v>
      </c>
      <c r="Q419" t="e">
        <f t="shared" si="62"/>
        <v>#VALUE!</v>
      </c>
    </row>
    <row r="420" spans="5:17" x14ac:dyDescent="0.2">
      <c r="E420">
        <f t="shared" si="63"/>
        <v>418</v>
      </c>
      <c r="F420">
        <f t="shared" si="60"/>
        <v>3.5414956136133253</v>
      </c>
      <c r="G420" t="e">
        <f t="shared" si="64"/>
        <v>#VALUE!</v>
      </c>
      <c r="H420" t="e">
        <f t="shared" si="65"/>
        <v>#VALUE!</v>
      </c>
      <c r="I420" t="e">
        <f t="shared" si="66"/>
        <v>#VALUE!</v>
      </c>
      <c r="J420" t="e">
        <f t="shared" si="67"/>
        <v>#VALUE!</v>
      </c>
      <c r="K420" t="e">
        <f t="shared" si="68"/>
        <v>#VALUE!</v>
      </c>
      <c r="L420" t="e">
        <f t="shared" si="69"/>
        <v>#VALUE!</v>
      </c>
      <c r="M420">
        <f>IF($B$9="זכר",INDEX(תמותה!$A$1:$E$121,ROUNDDOWN(E420/12,0)+1,2),INDEX(תמותה!$A$1:$E$121,ROUNDDOWN(E420/12,0)+1,3))</f>
        <v>1.14894E-4</v>
      </c>
      <c r="N420" t="e">
        <f>IF($B$9="זכר",INDEX('שיפור גברים'!$A$1:$GQ$121,ROUNDDOWN(E420/12,0)+1,ROUNDDOWN((E420+$B$7-$B$8)/12,0)+2),INDEX('שיפור נשים'!$A$1:$GQ$121,ROUNDDOWN(E420/12,0)+1,ROUNDDOWN((E420+$B$7-$B$8)/12,0)+2))</f>
        <v>#VALUE!</v>
      </c>
      <c r="O420" t="e">
        <f>IF($B$9="זכר",INDEX('שיפור גברים'!$A$1:$GQ$121,ROUNDDOWN(E420/12,0)+1,ROUNDDOWN((E420+$B$7-$B$8)/12,0)+1),INDEX('שיפור נשים'!$A$1:$GQ$121,ROUNDDOWN(E420/12,0)+1,ROUNDDOWN((E420+$B$7-$B$8)/12,0)+1))</f>
        <v>#VALUE!</v>
      </c>
      <c r="P420">
        <f t="shared" si="61"/>
        <v>0.5</v>
      </c>
      <c r="Q420" t="e">
        <f t="shared" si="62"/>
        <v>#VALUE!</v>
      </c>
    </row>
    <row r="421" spans="5:17" x14ac:dyDescent="0.2">
      <c r="E421">
        <f t="shared" si="63"/>
        <v>419</v>
      </c>
      <c r="F421">
        <f t="shared" si="60"/>
        <v>3.5522000525842885</v>
      </c>
      <c r="G421" t="e">
        <f t="shared" si="64"/>
        <v>#VALUE!</v>
      </c>
      <c r="H421" t="e">
        <f t="shared" si="65"/>
        <v>#VALUE!</v>
      </c>
      <c r="I421" t="e">
        <f t="shared" si="66"/>
        <v>#VALUE!</v>
      </c>
      <c r="J421" t="e">
        <f t="shared" si="67"/>
        <v>#VALUE!</v>
      </c>
      <c r="K421" t="e">
        <f t="shared" si="68"/>
        <v>#VALUE!</v>
      </c>
      <c r="L421" t="e">
        <f t="shared" si="69"/>
        <v>#VALUE!</v>
      </c>
      <c r="M421">
        <f>IF($B$9="זכר",INDEX(תמותה!$A$1:$E$121,ROUNDDOWN(E421/12,0)+1,2),INDEX(תמותה!$A$1:$E$121,ROUNDDOWN(E421/12,0)+1,3))</f>
        <v>1.14894E-4</v>
      </c>
      <c r="N421" t="e">
        <f>IF($B$9="זכר",INDEX('שיפור גברים'!$A$1:$GQ$121,ROUNDDOWN(E421/12,0)+1,ROUNDDOWN((E421+$B$7-$B$8)/12,0)+2),INDEX('שיפור נשים'!$A$1:$GQ$121,ROUNDDOWN(E421/12,0)+1,ROUNDDOWN((E421+$B$7-$B$8)/12,0)+2))</f>
        <v>#VALUE!</v>
      </c>
      <c r="O421" t="e">
        <f>IF($B$9="זכר",INDEX('שיפור גברים'!$A$1:$GQ$121,ROUNDDOWN(E421/12,0)+1,ROUNDDOWN((E421+$B$7-$B$8)/12,0)+1),INDEX('שיפור נשים'!$A$1:$GQ$121,ROUNDDOWN(E421/12,0)+1,ROUNDDOWN((E421+$B$7-$B$8)/12,0)+1))</f>
        <v>#VALUE!</v>
      </c>
      <c r="P421">
        <f t="shared" si="61"/>
        <v>0.58333333333333337</v>
      </c>
      <c r="Q421" t="e">
        <f t="shared" si="62"/>
        <v>#VALUE!</v>
      </c>
    </row>
    <row r="422" spans="5:17" x14ac:dyDescent="0.2">
      <c r="E422">
        <f t="shared" si="63"/>
        <v>420</v>
      </c>
      <c r="F422">
        <f t="shared" si="60"/>
        <v>3.562936846533538</v>
      </c>
      <c r="G422" t="e">
        <f t="shared" si="64"/>
        <v>#VALUE!</v>
      </c>
      <c r="H422" t="e">
        <f t="shared" si="65"/>
        <v>#VALUE!</v>
      </c>
      <c r="I422" t="e">
        <f t="shared" si="66"/>
        <v>#VALUE!</v>
      </c>
      <c r="J422" t="e">
        <f t="shared" si="67"/>
        <v>#VALUE!</v>
      </c>
      <c r="K422" t="e">
        <f t="shared" si="68"/>
        <v>#VALUE!</v>
      </c>
      <c r="L422" t="e">
        <f t="shared" si="69"/>
        <v>#VALUE!</v>
      </c>
      <c r="M422">
        <f>IF($B$9="זכר",INDEX(תמותה!$A$1:$E$121,ROUNDDOWN(E422/12,0)+1,2),INDEX(תמותה!$A$1:$E$121,ROUNDDOWN(E422/12,0)+1,3))</f>
        <v>1.2242700000000001E-4</v>
      </c>
      <c r="N422" t="e">
        <f>IF($B$9="זכר",INDEX('שיפור גברים'!$A$1:$GQ$121,ROUNDDOWN(E422/12,0)+1,ROUNDDOWN((E422+$B$7-$B$8)/12,0)+2),INDEX('שיפור נשים'!$A$1:$GQ$121,ROUNDDOWN(E422/12,0)+1,ROUNDDOWN((E422+$B$7-$B$8)/12,0)+2))</f>
        <v>#VALUE!</v>
      </c>
      <c r="O422" t="e">
        <f>IF($B$9="זכר",INDEX('שיפור גברים'!$A$1:$GQ$121,ROUNDDOWN(E422/12,0)+1,ROUNDDOWN((E422+$B$7-$B$8)/12,0)+1),INDEX('שיפור נשים'!$A$1:$GQ$121,ROUNDDOWN(E422/12,0)+1,ROUNDDOWN((E422+$B$7-$B$8)/12,0)+1))</f>
        <v>#VALUE!</v>
      </c>
      <c r="P422">
        <f t="shared" si="61"/>
        <v>0.66666666666666663</v>
      </c>
      <c r="Q422" t="e">
        <f t="shared" si="62"/>
        <v>#VALUE!</v>
      </c>
    </row>
    <row r="423" spans="5:17" x14ac:dyDescent="0.2">
      <c r="E423">
        <f t="shared" si="63"/>
        <v>421</v>
      </c>
      <c r="F423">
        <f t="shared" si="60"/>
        <v>3.5737060932564497</v>
      </c>
      <c r="G423" t="e">
        <f t="shared" si="64"/>
        <v>#VALUE!</v>
      </c>
      <c r="H423" t="e">
        <f t="shared" si="65"/>
        <v>#VALUE!</v>
      </c>
      <c r="I423" t="e">
        <f t="shared" si="66"/>
        <v>#VALUE!</v>
      </c>
      <c r="J423" t="e">
        <f t="shared" si="67"/>
        <v>#VALUE!</v>
      </c>
      <c r="K423" t="e">
        <f t="shared" si="68"/>
        <v>#VALUE!</v>
      </c>
      <c r="L423" t="e">
        <f t="shared" si="69"/>
        <v>#VALUE!</v>
      </c>
      <c r="M423">
        <f>IF($B$9="זכר",INDEX(תמותה!$A$1:$E$121,ROUNDDOWN(E423/12,0)+1,2),INDEX(תמותה!$A$1:$E$121,ROUNDDOWN(E423/12,0)+1,3))</f>
        <v>1.2242700000000001E-4</v>
      </c>
      <c r="N423" t="e">
        <f>IF($B$9="זכר",INDEX('שיפור גברים'!$A$1:$GQ$121,ROUNDDOWN(E423/12,0)+1,ROUNDDOWN((E423+$B$7-$B$8)/12,0)+2),INDEX('שיפור נשים'!$A$1:$GQ$121,ROUNDDOWN(E423/12,0)+1,ROUNDDOWN((E423+$B$7-$B$8)/12,0)+2))</f>
        <v>#VALUE!</v>
      </c>
      <c r="O423" t="e">
        <f>IF($B$9="זכר",INDEX('שיפור גברים'!$A$1:$GQ$121,ROUNDDOWN(E423/12,0)+1,ROUNDDOWN((E423+$B$7-$B$8)/12,0)+1),INDEX('שיפור נשים'!$A$1:$GQ$121,ROUNDDOWN(E423/12,0)+1,ROUNDDOWN((E423+$B$7-$B$8)/12,0)+1))</f>
        <v>#VALUE!</v>
      </c>
      <c r="P423">
        <f t="shared" si="61"/>
        <v>0.75</v>
      </c>
      <c r="Q423" t="e">
        <f t="shared" si="62"/>
        <v>#VALUE!</v>
      </c>
    </row>
    <row r="424" spans="5:17" x14ac:dyDescent="0.2">
      <c r="E424">
        <f t="shared" si="63"/>
        <v>422</v>
      </c>
      <c r="F424">
        <f t="shared" si="60"/>
        <v>3.5845078908439922</v>
      </c>
      <c r="G424" t="e">
        <f t="shared" si="64"/>
        <v>#VALUE!</v>
      </c>
      <c r="H424" t="e">
        <f t="shared" si="65"/>
        <v>#VALUE!</v>
      </c>
      <c r="I424" t="e">
        <f t="shared" si="66"/>
        <v>#VALUE!</v>
      </c>
      <c r="J424" t="e">
        <f t="shared" si="67"/>
        <v>#VALUE!</v>
      </c>
      <c r="K424" t="e">
        <f t="shared" si="68"/>
        <v>#VALUE!</v>
      </c>
      <c r="L424" t="e">
        <f t="shared" si="69"/>
        <v>#VALUE!</v>
      </c>
      <c r="M424">
        <f>IF($B$9="זכר",INDEX(תמותה!$A$1:$E$121,ROUNDDOWN(E424/12,0)+1,2),INDEX(תמותה!$A$1:$E$121,ROUNDDOWN(E424/12,0)+1,3))</f>
        <v>1.2242700000000001E-4</v>
      </c>
      <c r="N424" t="e">
        <f>IF($B$9="זכר",INDEX('שיפור גברים'!$A$1:$GQ$121,ROUNDDOWN(E424/12,0)+1,ROUNDDOWN((E424+$B$7-$B$8)/12,0)+2),INDEX('שיפור נשים'!$A$1:$GQ$121,ROUNDDOWN(E424/12,0)+1,ROUNDDOWN((E424+$B$7-$B$8)/12,0)+2))</f>
        <v>#VALUE!</v>
      </c>
      <c r="O424" t="e">
        <f>IF($B$9="זכר",INDEX('שיפור גברים'!$A$1:$GQ$121,ROUNDDOWN(E424/12,0)+1,ROUNDDOWN((E424+$B$7-$B$8)/12,0)+1),INDEX('שיפור נשים'!$A$1:$GQ$121,ROUNDDOWN(E424/12,0)+1,ROUNDDOWN((E424+$B$7-$B$8)/12,0)+1))</f>
        <v>#VALUE!</v>
      </c>
      <c r="P424">
        <f t="shared" si="61"/>
        <v>0.83333333333333337</v>
      </c>
      <c r="Q424" t="e">
        <f t="shared" si="62"/>
        <v>#VALUE!</v>
      </c>
    </row>
    <row r="425" spans="5:17" x14ac:dyDescent="0.2">
      <c r="E425">
        <f t="shared" si="63"/>
        <v>423</v>
      </c>
      <c r="F425">
        <f t="shared" si="60"/>
        <v>3.595342337683622</v>
      </c>
      <c r="G425" t="e">
        <f t="shared" si="64"/>
        <v>#VALUE!</v>
      </c>
      <c r="H425" t="e">
        <f t="shared" si="65"/>
        <v>#VALUE!</v>
      </c>
      <c r="I425" t="e">
        <f t="shared" si="66"/>
        <v>#VALUE!</v>
      </c>
      <c r="J425" t="e">
        <f t="shared" si="67"/>
        <v>#VALUE!</v>
      </c>
      <c r="K425" t="e">
        <f t="shared" si="68"/>
        <v>#VALUE!</v>
      </c>
      <c r="L425" t="e">
        <f t="shared" si="69"/>
        <v>#VALUE!</v>
      </c>
      <c r="M425">
        <f>IF($B$9="זכר",INDEX(תמותה!$A$1:$E$121,ROUNDDOWN(E425/12,0)+1,2),INDEX(תמותה!$A$1:$E$121,ROUNDDOWN(E425/12,0)+1,3))</f>
        <v>1.2242700000000001E-4</v>
      </c>
      <c r="N425" t="e">
        <f>IF($B$9="זכר",INDEX('שיפור גברים'!$A$1:$GQ$121,ROUNDDOWN(E425/12,0)+1,ROUNDDOWN((E425+$B$7-$B$8)/12,0)+2),INDEX('שיפור נשים'!$A$1:$GQ$121,ROUNDDOWN(E425/12,0)+1,ROUNDDOWN((E425+$B$7-$B$8)/12,0)+2))</f>
        <v>#VALUE!</v>
      </c>
      <c r="O425" t="e">
        <f>IF($B$9="זכר",INDEX('שיפור גברים'!$A$1:$GQ$121,ROUNDDOWN(E425/12,0)+1,ROUNDDOWN((E425+$B$7-$B$8)/12,0)+1),INDEX('שיפור נשים'!$A$1:$GQ$121,ROUNDDOWN(E425/12,0)+1,ROUNDDOWN((E425+$B$7-$B$8)/12,0)+1))</f>
        <v>#VALUE!</v>
      </c>
      <c r="P425">
        <f t="shared" si="61"/>
        <v>0.91666666666666663</v>
      </c>
      <c r="Q425" t="e">
        <f t="shared" si="62"/>
        <v>#VALUE!</v>
      </c>
    </row>
    <row r="426" spans="5:17" x14ac:dyDescent="0.2">
      <c r="E426">
        <f t="shared" si="63"/>
        <v>424</v>
      </c>
      <c r="F426">
        <f t="shared" si="60"/>
        <v>3.6062095324601762</v>
      </c>
      <c r="G426" t="e">
        <f t="shared" si="64"/>
        <v>#VALUE!</v>
      </c>
      <c r="H426" t="e">
        <f t="shared" si="65"/>
        <v>#VALUE!</v>
      </c>
      <c r="I426" t="e">
        <f t="shared" si="66"/>
        <v>#VALUE!</v>
      </c>
      <c r="J426" t="e">
        <f t="shared" si="67"/>
        <v>#VALUE!</v>
      </c>
      <c r="K426" t="e">
        <f t="shared" si="68"/>
        <v>#VALUE!</v>
      </c>
      <c r="L426" t="e">
        <f t="shared" si="69"/>
        <v>#VALUE!</v>
      </c>
      <c r="M426">
        <f>IF($B$9="זכר",INDEX(תמותה!$A$1:$E$121,ROUNDDOWN(E426/12,0)+1,2),INDEX(תמותה!$A$1:$E$121,ROUNDDOWN(E426/12,0)+1,3))</f>
        <v>1.2242700000000001E-4</v>
      </c>
      <c r="N426" t="e">
        <f>IF($B$9="זכר",INDEX('שיפור גברים'!$A$1:$GQ$121,ROUNDDOWN(E426/12,0)+1,ROUNDDOWN((E426+$B$7-$B$8)/12,0)+2),INDEX('שיפור נשים'!$A$1:$GQ$121,ROUNDDOWN(E426/12,0)+1,ROUNDDOWN((E426+$B$7-$B$8)/12,0)+2))</f>
        <v>#VALUE!</v>
      </c>
      <c r="O426" t="e">
        <f>IF($B$9="זכר",INDEX('שיפור גברים'!$A$1:$GQ$121,ROUNDDOWN(E426/12,0)+1,ROUNDDOWN((E426+$B$7-$B$8)/12,0)+1),INDEX('שיפור נשים'!$A$1:$GQ$121,ROUNDDOWN(E426/12,0)+1,ROUNDDOWN((E426+$B$7-$B$8)/12,0)+1))</f>
        <v>#VALUE!</v>
      </c>
      <c r="P426">
        <f t="shared" si="61"/>
        <v>1</v>
      </c>
      <c r="Q426" t="e">
        <f t="shared" si="62"/>
        <v>#VALUE!</v>
      </c>
    </row>
    <row r="427" spans="5:17" x14ac:dyDescent="0.2">
      <c r="E427">
        <f t="shared" si="63"/>
        <v>425</v>
      </c>
      <c r="F427">
        <f t="shared" si="60"/>
        <v>3.6171095741567805</v>
      </c>
      <c r="G427" t="e">
        <f t="shared" si="64"/>
        <v>#VALUE!</v>
      </c>
      <c r="H427" t="e">
        <f t="shared" si="65"/>
        <v>#VALUE!</v>
      </c>
      <c r="I427" t="e">
        <f t="shared" si="66"/>
        <v>#VALUE!</v>
      </c>
      <c r="J427" t="e">
        <f t="shared" si="67"/>
        <v>#VALUE!</v>
      </c>
      <c r="K427" t="e">
        <f t="shared" si="68"/>
        <v>#VALUE!</v>
      </c>
      <c r="L427" t="e">
        <f t="shared" si="69"/>
        <v>#VALUE!</v>
      </c>
      <c r="M427">
        <f>IF($B$9="זכר",INDEX(תמותה!$A$1:$E$121,ROUNDDOWN(E427/12,0)+1,2),INDEX(תמותה!$A$1:$E$121,ROUNDDOWN(E427/12,0)+1,3))</f>
        <v>1.2242700000000001E-4</v>
      </c>
      <c r="N427" t="e">
        <f>IF($B$9="זכר",INDEX('שיפור גברים'!$A$1:$GQ$121,ROUNDDOWN(E427/12,0)+1,ROUNDDOWN((E427+$B$7-$B$8)/12,0)+2),INDEX('שיפור נשים'!$A$1:$GQ$121,ROUNDDOWN(E427/12,0)+1,ROUNDDOWN((E427+$B$7-$B$8)/12,0)+2))</f>
        <v>#VALUE!</v>
      </c>
      <c r="O427" t="e">
        <f>IF($B$9="זכר",INDEX('שיפור גברים'!$A$1:$GQ$121,ROUNDDOWN(E427/12,0)+1,ROUNDDOWN((E427+$B$7-$B$8)/12,0)+1),INDEX('שיפור נשים'!$A$1:$GQ$121,ROUNDDOWN(E427/12,0)+1,ROUNDDOWN((E427+$B$7-$B$8)/12,0)+1))</f>
        <v>#VALUE!</v>
      </c>
      <c r="P427">
        <f t="shared" si="61"/>
        <v>8.3333333333333329E-2</v>
      </c>
      <c r="Q427" t="e">
        <f t="shared" si="62"/>
        <v>#VALUE!</v>
      </c>
    </row>
    <row r="428" spans="5:17" x14ac:dyDescent="0.2">
      <c r="E428">
        <f t="shared" si="63"/>
        <v>426</v>
      </c>
      <c r="F428">
        <f t="shared" si="60"/>
        <v>3.6280425620557377</v>
      </c>
      <c r="G428" t="e">
        <f t="shared" si="64"/>
        <v>#VALUE!</v>
      </c>
      <c r="H428" t="e">
        <f t="shared" si="65"/>
        <v>#VALUE!</v>
      </c>
      <c r="I428" t="e">
        <f t="shared" si="66"/>
        <v>#VALUE!</v>
      </c>
      <c r="J428" t="e">
        <f t="shared" si="67"/>
        <v>#VALUE!</v>
      </c>
      <c r="K428" t="e">
        <f t="shared" si="68"/>
        <v>#VALUE!</v>
      </c>
      <c r="L428" t="e">
        <f t="shared" si="69"/>
        <v>#VALUE!</v>
      </c>
      <c r="M428">
        <f>IF($B$9="זכר",INDEX(תמותה!$A$1:$E$121,ROUNDDOWN(E428/12,0)+1,2),INDEX(תמותה!$A$1:$E$121,ROUNDDOWN(E428/12,0)+1,3))</f>
        <v>1.2242700000000001E-4</v>
      </c>
      <c r="N428" t="e">
        <f>IF($B$9="זכר",INDEX('שיפור גברים'!$A$1:$GQ$121,ROUNDDOWN(E428/12,0)+1,ROUNDDOWN((E428+$B$7-$B$8)/12,0)+2),INDEX('שיפור נשים'!$A$1:$GQ$121,ROUNDDOWN(E428/12,0)+1,ROUNDDOWN((E428+$B$7-$B$8)/12,0)+2))</f>
        <v>#VALUE!</v>
      </c>
      <c r="O428" t="e">
        <f>IF($B$9="זכר",INDEX('שיפור גברים'!$A$1:$GQ$121,ROUNDDOWN(E428/12,0)+1,ROUNDDOWN((E428+$B$7-$B$8)/12,0)+1),INDEX('שיפור נשים'!$A$1:$GQ$121,ROUNDDOWN(E428/12,0)+1,ROUNDDOWN((E428+$B$7-$B$8)/12,0)+1))</f>
        <v>#VALUE!</v>
      </c>
      <c r="P428">
        <f t="shared" si="61"/>
        <v>0.16666666666666666</v>
      </c>
      <c r="Q428" t="e">
        <f t="shared" si="62"/>
        <v>#VALUE!</v>
      </c>
    </row>
    <row r="429" spans="5:17" x14ac:dyDescent="0.2">
      <c r="E429">
        <f t="shared" si="63"/>
        <v>427</v>
      </c>
      <c r="F429">
        <f t="shared" si="60"/>
        <v>3.6390085957394436</v>
      </c>
      <c r="G429" t="e">
        <f t="shared" si="64"/>
        <v>#VALUE!</v>
      </c>
      <c r="H429" t="e">
        <f t="shared" si="65"/>
        <v>#VALUE!</v>
      </c>
      <c r="I429" t="e">
        <f t="shared" si="66"/>
        <v>#VALUE!</v>
      </c>
      <c r="J429" t="e">
        <f t="shared" si="67"/>
        <v>#VALUE!</v>
      </c>
      <c r="K429" t="e">
        <f t="shared" si="68"/>
        <v>#VALUE!</v>
      </c>
      <c r="L429" t="e">
        <f t="shared" si="69"/>
        <v>#VALUE!</v>
      </c>
      <c r="M429">
        <f>IF($B$9="זכר",INDEX(תמותה!$A$1:$E$121,ROUNDDOWN(E429/12,0)+1,2),INDEX(תמותה!$A$1:$E$121,ROUNDDOWN(E429/12,0)+1,3))</f>
        <v>1.2242700000000001E-4</v>
      </c>
      <c r="N429" t="e">
        <f>IF($B$9="זכר",INDEX('שיפור גברים'!$A$1:$GQ$121,ROUNDDOWN(E429/12,0)+1,ROUNDDOWN((E429+$B$7-$B$8)/12,0)+2),INDEX('שיפור נשים'!$A$1:$GQ$121,ROUNDDOWN(E429/12,0)+1,ROUNDDOWN((E429+$B$7-$B$8)/12,0)+2))</f>
        <v>#VALUE!</v>
      </c>
      <c r="O429" t="e">
        <f>IF($B$9="זכר",INDEX('שיפור גברים'!$A$1:$GQ$121,ROUNDDOWN(E429/12,0)+1,ROUNDDOWN((E429+$B$7-$B$8)/12,0)+1),INDEX('שיפור נשים'!$A$1:$GQ$121,ROUNDDOWN(E429/12,0)+1,ROUNDDOWN((E429+$B$7-$B$8)/12,0)+1))</f>
        <v>#VALUE!</v>
      </c>
      <c r="P429">
        <f t="shared" si="61"/>
        <v>0.25</v>
      </c>
      <c r="Q429" t="e">
        <f t="shared" si="62"/>
        <v>#VALUE!</v>
      </c>
    </row>
    <row r="430" spans="5:17" x14ac:dyDescent="0.2">
      <c r="E430">
        <f t="shared" si="63"/>
        <v>428</v>
      </c>
      <c r="F430">
        <f t="shared" si="60"/>
        <v>3.6500077750912872</v>
      </c>
      <c r="G430" t="e">
        <f t="shared" si="64"/>
        <v>#VALUE!</v>
      </c>
      <c r="H430" t="e">
        <f t="shared" si="65"/>
        <v>#VALUE!</v>
      </c>
      <c r="I430" t="e">
        <f t="shared" si="66"/>
        <v>#VALUE!</v>
      </c>
      <c r="J430" t="e">
        <f t="shared" si="67"/>
        <v>#VALUE!</v>
      </c>
      <c r="K430" t="e">
        <f t="shared" si="68"/>
        <v>#VALUE!</v>
      </c>
      <c r="L430" t="e">
        <f t="shared" si="69"/>
        <v>#VALUE!</v>
      </c>
      <c r="M430">
        <f>IF($B$9="זכר",INDEX(תמותה!$A$1:$E$121,ROUNDDOWN(E430/12,0)+1,2),INDEX(תמותה!$A$1:$E$121,ROUNDDOWN(E430/12,0)+1,3))</f>
        <v>1.2242700000000001E-4</v>
      </c>
      <c r="N430" t="e">
        <f>IF($B$9="זכר",INDEX('שיפור גברים'!$A$1:$GQ$121,ROUNDDOWN(E430/12,0)+1,ROUNDDOWN((E430+$B$7-$B$8)/12,0)+2),INDEX('שיפור נשים'!$A$1:$GQ$121,ROUNDDOWN(E430/12,0)+1,ROUNDDOWN((E430+$B$7-$B$8)/12,0)+2))</f>
        <v>#VALUE!</v>
      </c>
      <c r="O430" t="e">
        <f>IF($B$9="זכר",INDEX('שיפור גברים'!$A$1:$GQ$121,ROUNDDOWN(E430/12,0)+1,ROUNDDOWN((E430+$B$7-$B$8)/12,0)+1),INDEX('שיפור נשים'!$A$1:$GQ$121,ROUNDDOWN(E430/12,0)+1,ROUNDDOWN((E430+$B$7-$B$8)/12,0)+1))</f>
        <v>#VALUE!</v>
      </c>
      <c r="P430">
        <f t="shared" si="61"/>
        <v>0.33333333333333331</v>
      </c>
      <c r="Q430" t="e">
        <f t="shared" si="62"/>
        <v>#VALUE!</v>
      </c>
    </row>
    <row r="431" spans="5:17" x14ac:dyDescent="0.2">
      <c r="E431">
        <f t="shared" si="63"/>
        <v>429</v>
      </c>
      <c r="F431">
        <f t="shared" si="60"/>
        <v>3.6610402002965641</v>
      </c>
      <c r="G431" t="e">
        <f t="shared" si="64"/>
        <v>#VALUE!</v>
      </c>
      <c r="H431" t="e">
        <f t="shared" si="65"/>
        <v>#VALUE!</v>
      </c>
      <c r="I431" t="e">
        <f t="shared" si="66"/>
        <v>#VALUE!</v>
      </c>
      <c r="J431" t="e">
        <f t="shared" si="67"/>
        <v>#VALUE!</v>
      </c>
      <c r="K431" t="e">
        <f t="shared" si="68"/>
        <v>#VALUE!</v>
      </c>
      <c r="L431" t="e">
        <f t="shared" si="69"/>
        <v>#VALUE!</v>
      </c>
      <c r="M431">
        <f>IF($B$9="זכר",INDEX(תמותה!$A$1:$E$121,ROUNDDOWN(E431/12,0)+1,2),INDEX(תמותה!$A$1:$E$121,ROUNDDOWN(E431/12,0)+1,3))</f>
        <v>1.2242700000000001E-4</v>
      </c>
      <c r="N431" t="e">
        <f>IF($B$9="זכר",INDEX('שיפור גברים'!$A$1:$GQ$121,ROUNDDOWN(E431/12,0)+1,ROUNDDOWN((E431+$B$7-$B$8)/12,0)+2),INDEX('שיפור נשים'!$A$1:$GQ$121,ROUNDDOWN(E431/12,0)+1,ROUNDDOWN((E431+$B$7-$B$8)/12,0)+2))</f>
        <v>#VALUE!</v>
      </c>
      <c r="O431" t="e">
        <f>IF($B$9="זכר",INDEX('שיפור גברים'!$A$1:$GQ$121,ROUNDDOWN(E431/12,0)+1,ROUNDDOWN((E431+$B$7-$B$8)/12,0)+1),INDEX('שיפור נשים'!$A$1:$GQ$121,ROUNDDOWN(E431/12,0)+1,ROUNDDOWN((E431+$B$7-$B$8)/12,0)+1))</f>
        <v>#VALUE!</v>
      </c>
      <c r="P431">
        <f t="shared" si="61"/>
        <v>0.41666666666666669</v>
      </c>
      <c r="Q431" t="e">
        <f t="shared" si="62"/>
        <v>#VALUE!</v>
      </c>
    </row>
    <row r="432" spans="5:17" x14ac:dyDescent="0.2">
      <c r="E432">
        <f t="shared" si="63"/>
        <v>430</v>
      </c>
      <c r="F432">
        <f t="shared" si="60"/>
        <v>3.6721059718433846</v>
      </c>
      <c r="G432" t="e">
        <f t="shared" si="64"/>
        <v>#VALUE!</v>
      </c>
      <c r="H432" t="e">
        <f t="shared" si="65"/>
        <v>#VALUE!</v>
      </c>
      <c r="I432" t="e">
        <f t="shared" si="66"/>
        <v>#VALUE!</v>
      </c>
      <c r="J432" t="e">
        <f t="shared" si="67"/>
        <v>#VALUE!</v>
      </c>
      <c r="K432" t="e">
        <f t="shared" si="68"/>
        <v>#VALUE!</v>
      </c>
      <c r="L432" t="e">
        <f t="shared" si="69"/>
        <v>#VALUE!</v>
      </c>
      <c r="M432">
        <f>IF($B$9="זכר",INDEX(תמותה!$A$1:$E$121,ROUNDDOWN(E432/12,0)+1,2),INDEX(תמותה!$A$1:$E$121,ROUNDDOWN(E432/12,0)+1,3))</f>
        <v>1.2242700000000001E-4</v>
      </c>
      <c r="N432" t="e">
        <f>IF($B$9="זכר",INDEX('שיפור גברים'!$A$1:$GQ$121,ROUNDDOWN(E432/12,0)+1,ROUNDDOWN((E432+$B$7-$B$8)/12,0)+2),INDEX('שיפור נשים'!$A$1:$GQ$121,ROUNDDOWN(E432/12,0)+1,ROUNDDOWN((E432+$B$7-$B$8)/12,0)+2))</f>
        <v>#VALUE!</v>
      </c>
      <c r="O432" t="e">
        <f>IF($B$9="זכר",INDEX('שיפור גברים'!$A$1:$GQ$121,ROUNDDOWN(E432/12,0)+1,ROUNDDOWN((E432+$B$7-$B$8)/12,0)+1),INDEX('שיפור נשים'!$A$1:$GQ$121,ROUNDDOWN(E432/12,0)+1,ROUNDDOWN((E432+$B$7-$B$8)/12,0)+1))</f>
        <v>#VALUE!</v>
      </c>
      <c r="P432">
        <f t="shared" si="61"/>
        <v>0.5</v>
      </c>
      <c r="Q432" t="e">
        <f t="shared" si="62"/>
        <v>#VALUE!</v>
      </c>
    </row>
    <row r="433" spans="5:17" x14ac:dyDescent="0.2">
      <c r="E433">
        <f t="shared" si="63"/>
        <v>431</v>
      </c>
      <c r="F433">
        <f t="shared" si="60"/>
        <v>3.683205190523597</v>
      </c>
      <c r="G433" t="e">
        <f t="shared" si="64"/>
        <v>#VALUE!</v>
      </c>
      <c r="H433" t="e">
        <f t="shared" si="65"/>
        <v>#VALUE!</v>
      </c>
      <c r="I433" t="e">
        <f t="shared" si="66"/>
        <v>#VALUE!</v>
      </c>
      <c r="J433" t="e">
        <f t="shared" si="67"/>
        <v>#VALUE!</v>
      </c>
      <c r="K433" t="e">
        <f t="shared" si="68"/>
        <v>#VALUE!</v>
      </c>
      <c r="L433" t="e">
        <f t="shared" si="69"/>
        <v>#VALUE!</v>
      </c>
      <c r="M433">
        <f>IF($B$9="זכר",INDEX(תמותה!$A$1:$E$121,ROUNDDOWN(E433/12,0)+1,2),INDEX(תמותה!$A$1:$E$121,ROUNDDOWN(E433/12,0)+1,3))</f>
        <v>1.2242700000000001E-4</v>
      </c>
      <c r="N433" t="e">
        <f>IF($B$9="זכר",INDEX('שיפור גברים'!$A$1:$GQ$121,ROUNDDOWN(E433/12,0)+1,ROUNDDOWN((E433+$B$7-$B$8)/12,0)+2),INDEX('שיפור נשים'!$A$1:$GQ$121,ROUNDDOWN(E433/12,0)+1,ROUNDDOWN((E433+$B$7-$B$8)/12,0)+2))</f>
        <v>#VALUE!</v>
      </c>
      <c r="O433" t="e">
        <f>IF($B$9="זכר",INDEX('שיפור גברים'!$A$1:$GQ$121,ROUNDDOWN(E433/12,0)+1,ROUNDDOWN((E433+$B$7-$B$8)/12,0)+1),INDEX('שיפור נשים'!$A$1:$GQ$121,ROUNDDOWN(E433/12,0)+1,ROUNDDOWN((E433+$B$7-$B$8)/12,0)+1))</f>
        <v>#VALUE!</v>
      </c>
      <c r="P433">
        <f t="shared" si="61"/>
        <v>0.58333333333333337</v>
      </c>
      <c r="Q433" t="e">
        <f t="shared" si="62"/>
        <v>#VALUE!</v>
      </c>
    </row>
    <row r="434" spans="5:17" x14ac:dyDescent="0.2">
      <c r="E434">
        <f t="shared" si="63"/>
        <v>432</v>
      </c>
      <c r="F434">
        <f t="shared" si="60"/>
        <v>3.6943379574336959</v>
      </c>
      <c r="G434" t="e">
        <f t="shared" si="64"/>
        <v>#VALUE!</v>
      </c>
      <c r="H434" t="e">
        <f t="shared" si="65"/>
        <v>#VALUE!</v>
      </c>
      <c r="I434" t="e">
        <f t="shared" si="66"/>
        <v>#VALUE!</v>
      </c>
      <c r="J434" t="e">
        <f t="shared" si="67"/>
        <v>#VALUE!</v>
      </c>
      <c r="K434" t="e">
        <f t="shared" si="68"/>
        <v>#VALUE!</v>
      </c>
      <c r="L434" t="e">
        <f t="shared" si="69"/>
        <v>#VALUE!</v>
      </c>
      <c r="M434">
        <f>IF($B$9="זכר",INDEX(תמותה!$A$1:$E$121,ROUNDDOWN(E434/12,0)+1,2),INDEX(תמותה!$A$1:$E$121,ROUNDDOWN(E434/12,0)+1,3))</f>
        <v>1.3137399999999999E-4</v>
      </c>
      <c r="N434" t="e">
        <f>IF($B$9="זכר",INDEX('שיפור גברים'!$A$1:$GQ$121,ROUNDDOWN(E434/12,0)+1,ROUNDDOWN((E434+$B$7-$B$8)/12,0)+2),INDEX('שיפור נשים'!$A$1:$GQ$121,ROUNDDOWN(E434/12,0)+1,ROUNDDOWN((E434+$B$7-$B$8)/12,0)+2))</f>
        <v>#VALUE!</v>
      </c>
      <c r="O434" t="e">
        <f>IF($B$9="זכר",INDEX('שיפור גברים'!$A$1:$GQ$121,ROUNDDOWN(E434/12,0)+1,ROUNDDOWN((E434+$B$7-$B$8)/12,0)+1),INDEX('שיפור נשים'!$A$1:$GQ$121,ROUNDDOWN(E434/12,0)+1,ROUNDDOWN((E434+$B$7-$B$8)/12,0)+1))</f>
        <v>#VALUE!</v>
      </c>
      <c r="P434">
        <f t="shared" si="61"/>
        <v>0.66666666666666663</v>
      </c>
      <c r="Q434" t="e">
        <f t="shared" si="62"/>
        <v>#VALUE!</v>
      </c>
    </row>
    <row r="435" spans="5:17" x14ac:dyDescent="0.2">
      <c r="E435">
        <f t="shared" si="63"/>
        <v>433</v>
      </c>
      <c r="F435">
        <f t="shared" si="60"/>
        <v>3.7055043739757476</v>
      </c>
      <c r="G435" t="e">
        <f t="shared" si="64"/>
        <v>#VALUE!</v>
      </c>
      <c r="H435" t="e">
        <f t="shared" si="65"/>
        <v>#VALUE!</v>
      </c>
      <c r="I435" t="e">
        <f t="shared" si="66"/>
        <v>#VALUE!</v>
      </c>
      <c r="J435" t="e">
        <f t="shared" si="67"/>
        <v>#VALUE!</v>
      </c>
      <c r="K435" t="e">
        <f t="shared" si="68"/>
        <v>#VALUE!</v>
      </c>
      <c r="L435" t="e">
        <f t="shared" si="69"/>
        <v>#VALUE!</v>
      </c>
      <c r="M435">
        <f>IF($B$9="זכר",INDEX(תמותה!$A$1:$E$121,ROUNDDOWN(E435/12,0)+1,2),INDEX(תמותה!$A$1:$E$121,ROUNDDOWN(E435/12,0)+1,3))</f>
        <v>1.3137399999999999E-4</v>
      </c>
      <c r="N435" t="e">
        <f>IF($B$9="זכר",INDEX('שיפור גברים'!$A$1:$GQ$121,ROUNDDOWN(E435/12,0)+1,ROUNDDOWN((E435+$B$7-$B$8)/12,0)+2),INDEX('שיפור נשים'!$A$1:$GQ$121,ROUNDDOWN(E435/12,0)+1,ROUNDDOWN((E435+$B$7-$B$8)/12,0)+2))</f>
        <v>#VALUE!</v>
      </c>
      <c r="O435" t="e">
        <f>IF($B$9="זכר",INDEX('שיפור גברים'!$A$1:$GQ$121,ROUNDDOWN(E435/12,0)+1,ROUNDDOWN((E435+$B$7-$B$8)/12,0)+1),INDEX('שיפור נשים'!$A$1:$GQ$121,ROUNDDOWN(E435/12,0)+1,ROUNDDOWN((E435+$B$7-$B$8)/12,0)+1))</f>
        <v>#VALUE!</v>
      </c>
      <c r="P435">
        <f t="shared" si="61"/>
        <v>0.75</v>
      </c>
      <c r="Q435" t="e">
        <f t="shared" si="62"/>
        <v>#VALUE!</v>
      </c>
    </row>
    <row r="436" spans="5:17" x14ac:dyDescent="0.2">
      <c r="E436">
        <f t="shared" si="63"/>
        <v>434</v>
      </c>
      <c r="F436">
        <f t="shared" si="60"/>
        <v>3.7167045418583196</v>
      </c>
      <c r="G436" t="e">
        <f t="shared" si="64"/>
        <v>#VALUE!</v>
      </c>
      <c r="H436" t="e">
        <f t="shared" si="65"/>
        <v>#VALUE!</v>
      </c>
      <c r="I436" t="e">
        <f t="shared" si="66"/>
        <v>#VALUE!</v>
      </c>
      <c r="J436" t="e">
        <f t="shared" si="67"/>
        <v>#VALUE!</v>
      </c>
      <c r="K436" t="e">
        <f t="shared" si="68"/>
        <v>#VALUE!</v>
      </c>
      <c r="L436" t="e">
        <f t="shared" si="69"/>
        <v>#VALUE!</v>
      </c>
      <c r="M436">
        <f>IF($B$9="זכר",INDEX(תמותה!$A$1:$E$121,ROUNDDOWN(E436/12,0)+1,2),INDEX(תמותה!$A$1:$E$121,ROUNDDOWN(E436/12,0)+1,3))</f>
        <v>1.3137399999999999E-4</v>
      </c>
      <c r="N436" t="e">
        <f>IF($B$9="זכר",INDEX('שיפור גברים'!$A$1:$GQ$121,ROUNDDOWN(E436/12,0)+1,ROUNDDOWN((E436+$B$7-$B$8)/12,0)+2),INDEX('שיפור נשים'!$A$1:$GQ$121,ROUNDDOWN(E436/12,0)+1,ROUNDDOWN((E436+$B$7-$B$8)/12,0)+2))</f>
        <v>#VALUE!</v>
      </c>
      <c r="O436" t="e">
        <f>IF($B$9="זכר",INDEX('שיפור גברים'!$A$1:$GQ$121,ROUNDDOWN(E436/12,0)+1,ROUNDDOWN((E436+$B$7-$B$8)/12,0)+1),INDEX('שיפור נשים'!$A$1:$GQ$121,ROUNDDOWN(E436/12,0)+1,ROUNDDOWN((E436+$B$7-$B$8)/12,0)+1))</f>
        <v>#VALUE!</v>
      </c>
      <c r="P436">
        <f t="shared" si="61"/>
        <v>0.83333333333333337</v>
      </c>
      <c r="Q436" t="e">
        <f t="shared" si="62"/>
        <v>#VALUE!</v>
      </c>
    </row>
    <row r="437" spans="5:17" x14ac:dyDescent="0.2">
      <c r="E437">
        <f t="shared" si="63"/>
        <v>435</v>
      </c>
      <c r="F437">
        <f t="shared" si="60"/>
        <v>3.727938563097394</v>
      </c>
      <c r="G437" t="e">
        <f t="shared" si="64"/>
        <v>#VALUE!</v>
      </c>
      <c r="H437" t="e">
        <f t="shared" si="65"/>
        <v>#VALUE!</v>
      </c>
      <c r="I437" t="e">
        <f t="shared" si="66"/>
        <v>#VALUE!</v>
      </c>
      <c r="J437" t="e">
        <f t="shared" si="67"/>
        <v>#VALUE!</v>
      </c>
      <c r="K437" t="e">
        <f t="shared" si="68"/>
        <v>#VALUE!</v>
      </c>
      <c r="L437" t="e">
        <f t="shared" si="69"/>
        <v>#VALUE!</v>
      </c>
      <c r="M437">
        <f>IF($B$9="זכר",INDEX(תמותה!$A$1:$E$121,ROUNDDOWN(E437/12,0)+1,2),INDEX(תמותה!$A$1:$E$121,ROUNDDOWN(E437/12,0)+1,3))</f>
        <v>1.3137399999999999E-4</v>
      </c>
      <c r="N437" t="e">
        <f>IF($B$9="זכר",INDEX('שיפור גברים'!$A$1:$GQ$121,ROUNDDOWN(E437/12,0)+1,ROUNDDOWN((E437+$B$7-$B$8)/12,0)+2),INDEX('שיפור נשים'!$A$1:$GQ$121,ROUNDDOWN(E437/12,0)+1,ROUNDDOWN((E437+$B$7-$B$8)/12,0)+2))</f>
        <v>#VALUE!</v>
      </c>
      <c r="O437" t="e">
        <f>IF($B$9="זכר",INDEX('שיפור גברים'!$A$1:$GQ$121,ROUNDDOWN(E437/12,0)+1,ROUNDDOWN((E437+$B$7-$B$8)/12,0)+1),INDEX('שיפור נשים'!$A$1:$GQ$121,ROUNDDOWN(E437/12,0)+1,ROUNDDOWN((E437+$B$7-$B$8)/12,0)+1))</f>
        <v>#VALUE!</v>
      </c>
      <c r="P437">
        <f t="shared" si="61"/>
        <v>0.91666666666666663</v>
      </c>
      <c r="Q437" t="e">
        <f t="shared" si="62"/>
        <v>#VALUE!</v>
      </c>
    </row>
    <row r="438" spans="5:17" x14ac:dyDescent="0.2">
      <c r="E438">
        <f t="shared" si="63"/>
        <v>436</v>
      </c>
      <c r="F438">
        <f t="shared" si="60"/>
        <v>3.7392065400173085</v>
      </c>
      <c r="G438" t="e">
        <f t="shared" si="64"/>
        <v>#VALUE!</v>
      </c>
      <c r="H438" t="e">
        <f t="shared" si="65"/>
        <v>#VALUE!</v>
      </c>
      <c r="I438" t="e">
        <f t="shared" si="66"/>
        <v>#VALUE!</v>
      </c>
      <c r="J438" t="e">
        <f t="shared" si="67"/>
        <v>#VALUE!</v>
      </c>
      <c r="K438" t="e">
        <f t="shared" si="68"/>
        <v>#VALUE!</v>
      </c>
      <c r="L438" t="e">
        <f t="shared" si="69"/>
        <v>#VALUE!</v>
      </c>
      <c r="M438">
        <f>IF($B$9="זכר",INDEX(תמותה!$A$1:$E$121,ROUNDDOWN(E438/12,0)+1,2),INDEX(תמותה!$A$1:$E$121,ROUNDDOWN(E438/12,0)+1,3))</f>
        <v>1.3137399999999999E-4</v>
      </c>
      <c r="N438" t="e">
        <f>IF($B$9="זכר",INDEX('שיפור גברים'!$A$1:$GQ$121,ROUNDDOWN(E438/12,0)+1,ROUNDDOWN((E438+$B$7-$B$8)/12,0)+2),INDEX('שיפור נשים'!$A$1:$GQ$121,ROUNDDOWN(E438/12,0)+1,ROUNDDOWN((E438+$B$7-$B$8)/12,0)+2))</f>
        <v>#VALUE!</v>
      </c>
      <c r="O438" t="e">
        <f>IF($B$9="זכר",INDEX('שיפור גברים'!$A$1:$GQ$121,ROUNDDOWN(E438/12,0)+1,ROUNDDOWN((E438+$B$7-$B$8)/12,0)+1),INDEX('שיפור נשים'!$A$1:$GQ$121,ROUNDDOWN(E438/12,0)+1,ROUNDDOWN((E438+$B$7-$B$8)/12,0)+1))</f>
        <v>#VALUE!</v>
      </c>
      <c r="P438">
        <f t="shared" si="61"/>
        <v>1</v>
      </c>
      <c r="Q438" t="e">
        <f t="shared" si="62"/>
        <v>#VALUE!</v>
      </c>
    </row>
    <row r="439" spans="5:17" x14ac:dyDescent="0.2">
      <c r="E439">
        <f t="shared" si="63"/>
        <v>437</v>
      </c>
      <c r="F439">
        <f t="shared" si="60"/>
        <v>3.7505085752516822</v>
      </c>
      <c r="G439" t="e">
        <f t="shared" si="64"/>
        <v>#VALUE!</v>
      </c>
      <c r="H439" t="e">
        <f t="shared" si="65"/>
        <v>#VALUE!</v>
      </c>
      <c r="I439" t="e">
        <f t="shared" si="66"/>
        <v>#VALUE!</v>
      </c>
      <c r="J439" t="e">
        <f t="shared" si="67"/>
        <v>#VALUE!</v>
      </c>
      <c r="K439" t="e">
        <f t="shared" si="68"/>
        <v>#VALUE!</v>
      </c>
      <c r="L439" t="e">
        <f t="shared" si="69"/>
        <v>#VALUE!</v>
      </c>
      <c r="M439">
        <f>IF($B$9="זכר",INDEX(תמותה!$A$1:$E$121,ROUNDDOWN(E439/12,0)+1,2),INDEX(תמותה!$A$1:$E$121,ROUNDDOWN(E439/12,0)+1,3))</f>
        <v>1.3137399999999999E-4</v>
      </c>
      <c r="N439" t="e">
        <f>IF($B$9="זכר",INDEX('שיפור גברים'!$A$1:$GQ$121,ROUNDDOWN(E439/12,0)+1,ROUNDDOWN((E439+$B$7-$B$8)/12,0)+2),INDEX('שיפור נשים'!$A$1:$GQ$121,ROUNDDOWN(E439/12,0)+1,ROUNDDOWN((E439+$B$7-$B$8)/12,0)+2))</f>
        <v>#VALUE!</v>
      </c>
      <c r="O439" t="e">
        <f>IF($B$9="זכר",INDEX('שיפור גברים'!$A$1:$GQ$121,ROUNDDOWN(E439/12,0)+1,ROUNDDOWN((E439+$B$7-$B$8)/12,0)+1),INDEX('שיפור נשים'!$A$1:$GQ$121,ROUNDDOWN(E439/12,0)+1,ROUNDDOWN((E439+$B$7-$B$8)/12,0)+1))</f>
        <v>#VALUE!</v>
      </c>
      <c r="P439">
        <f t="shared" si="61"/>
        <v>8.3333333333333329E-2</v>
      </c>
      <c r="Q439" t="e">
        <f t="shared" si="62"/>
        <v>#VALUE!</v>
      </c>
    </row>
    <row r="440" spans="5:17" x14ac:dyDescent="0.2">
      <c r="E440">
        <f t="shared" si="63"/>
        <v>438</v>
      </c>
      <c r="F440">
        <f t="shared" si="60"/>
        <v>3.7618447717443542</v>
      </c>
      <c r="G440" t="e">
        <f t="shared" si="64"/>
        <v>#VALUE!</v>
      </c>
      <c r="H440" t="e">
        <f t="shared" si="65"/>
        <v>#VALUE!</v>
      </c>
      <c r="I440" t="e">
        <f t="shared" si="66"/>
        <v>#VALUE!</v>
      </c>
      <c r="J440" t="e">
        <f t="shared" si="67"/>
        <v>#VALUE!</v>
      </c>
      <c r="K440" t="e">
        <f t="shared" si="68"/>
        <v>#VALUE!</v>
      </c>
      <c r="L440" t="e">
        <f t="shared" si="69"/>
        <v>#VALUE!</v>
      </c>
      <c r="M440">
        <f>IF($B$9="זכר",INDEX(תמותה!$A$1:$E$121,ROUNDDOWN(E440/12,0)+1,2),INDEX(תמותה!$A$1:$E$121,ROUNDDOWN(E440/12,0)+1,3))</f>
        <v>1.3137399999999999E-4</v>
      </c>
      <c r="N440" t="e">
        <f>IF($B$9="זכר",INDEX('שיפור גברים'!$A$1:$GQ$121,ROUNDDOWN(E440/12,0)+1,ROUNDDOWN((E440+$B$7-$B$8)/12,0)+2),INDEX('שיפור נשים'!$A$1:$GQ$121,ROUNDDOWN(E440/12,0)+1,ROUNDDOWN((E440+$B$7-$B$8)/12,0)+2))</f>
        <v>#VALUE!</v>
      </c>
      <c r="O440" t="e">
        <f>IF($B$9="זכר",INDEX('שיפור גברים'!$A$1:$GQ$121,ROUNDDOWN(E440/12,0)+1,ROUNDDOWN((E440+$B$7-$B$8)/12,0)+1),INDEX('שיפור נשים'!$A$1:$GQ$121,ROUNDDOWN(E440/12,0)+1,ROUNDDOWN((E440+$B$7-$B$8)/12,0)+1))</f>
        <v>#VALUE!</v>
      </c>
      <c r="P440">
        <f t="shared" si="61"/>
        <v>0.16666666666666666</v>
      </c>
      <c r="Q440" t="e">
        <f t="shared" si="62"/>
        <v>#VALUE!</v>
      </c>
    </row>
    <row r="441" spans="5:17" x14ac:dyDescent="0.2">
      <c r="E441">
        <f t="shared" si="63"/>
        <v>439</v>
      </c>
      <c r="F441">
        <f t="shared" si="60"/>
        <v>3.7732152327503141</v>
      </c>
      <c r="G441" t="e">
        <f t="shared" si="64"/>
        <v>#VALUE!</v>
      </c>
      <c r="H441" t="e">
        <f t="shared" si="65"/>
        <v>#VALUE!</v>
      </c>
      <c r="I441" t="e">
        <f t="shared" si="66"/>
        <v>#VALUE!</v>
      </c>
      <c r="J441" t="e">
        <f t="shared" si="67"/>
        <v>#VALUE!</v>
      </c>
      <c r="K441" t="e">
        <f t="shared" si="68"/>
        <v>#VALUE!</v>
      </c>
      <c r="L441" t="e">
        <f t="shared" si="69"/>
        <v>#VALUE!</v>
      </c>
      <c r="M441">
        <f>IF($B$9="זכר",INDEX(תמותה!$A$1:$E$121,ROUNDDOWN(E441/12,0)+1,2),INDEX(תמותה!$A$1:$E$121,ROUNDDOWN(E441/12,0)+1,3))</f>
        <v>1.3137399999999999E-4</v>
      </c>
      <c r="N441" t="e">
        <f>IF($B$9="זכר",INDEX('שיפור גברים'!$A$1:$GQ$121,ROUNDDOWN(E441/12,0)+1,ROUNDDOWN((E441+$B$7-$B$8)/12,0)+2),INDEX('שיפור נשים'!$A$1:$GQ$121,ROUNDDOWN(E441/12,0)+1,ROUNDDOWN((E441+$B$7-$B$8)/12,0)+2))</f>
        <v>#VALUE!</v>
      </c>
      <c r="O441" t="e">
        <f>IF($B$9="זכר",INDEX('שיפור גברים'!$A$1:$GQ$121,ROUNDDOWN(E441/12,0)+1,ROUNDDOWN((E441+$B$7-$B$8)/12,0)+1),INDEX('שיפור נשים'!$A$1:$GQ$121,ROUNDDOWN(E441/12,0)+1,ROUNDDOWN((E441+$B$7-$B$8)/12,0)+1))</f>
        <v>#VALUE!</v>
      </c>
      <c r="P441">
        <f t="shared" si="61"/>
        <v>0.25</v>
      </c>
      <c r="Q441" t="e">
        <f t="shared" si="62"/>
        <v>#VALUE!</v>
      </c>
    </row>
    <row r="442" spans="5:17" x14ac:dyDescent="0.2">
      <c r="E442">
        <f t="shared" si="63"/>
        <v>440</v>
      </c>
      <c r="F442">
        <f t="shared" si="60"/>
        <v>3.7846200618366543</v>
      </c>
      <c r="G442" t="e">
        <f t="shared" si="64"/>
        <v>#VALUE!</v>
      </c>
      <c r="H442" t="e">
        <f t="shared" si="65"/>
        <v>#VALUE!</v>
      </c>
      <c r="I442" t="e">
        <f t="shared" si="66"/>
        <v>#VALUE!</v>
      </c>
      <c r="J442" t="e">
        <f t="shared" si="67"/>
        <v>#VALUE!</v>
      </c>
      <c r="K442" t="e">
        <f t="shared" si="68"/>
        <v>#VALUE!</v>
      </c>
      <c r="L442" t="e">
        <f t="shared" si="69"/>
        <v>#VALUE!</v>
      </c>
      <c r="M442">
        <f>IF($B$9="זכר",INDEX(תמותה!$A$1:$E$121,ROUNDDOWN(E442/12,0)+1,2),INDEX(תמותה!$A$1:$E$121,ROUNDDOWN(E442/12,0)+1,3))</f>
        <v>1.3137399999999999E-4</v>
      </c>
      <c r="N442" t="e">
        <f>IF($B$9="זכר",INDEX('שיפור גברים'!$A$1:$GQ$121,ROUNDDOWN(E442/12,0)+1,ROUNDDOWN((E442+$B$7-$B$8)/12,0)+2),INDEX('שיפור נשים'!$A$1:$GQ$121,ROUNDDOWN(E442/12,0)+1,ROUNDDOWN((E442+$B$7-$B$8)/12,0)+2))</f>
        <v>#VALUE!</v>
      </c>
      <c r="O442" t="e">
        <f>IF($B$9="זכר",INDEX('שיפור גברים'!$A$1:$GQ$121,ROUNDDOWN(E442/12,0)+1,ROUNDDOWN((E442+$B$7-$B$8)/12,0)+1),INDEX('שיפור נשים'!$A$1:$GQ$121,ROUNDDOWN(E442/12,0)+1,ROUNDDOWN((E442+$B$7-$B$8)/12,0)+1))</f>
        <v>#VALUE!</v>
      </c>
      <c r="P442">
        <f t="shared" si="61"/>
        <v>0.33333333333333331</v>
      </c>
      <c r="Q442" t="e">
        <f t="shared" si="62"/>
        <v>#VALUE!</v>
      </c>
    </row>
    <row r="443" spans="5:17" x14ac:dyDescent="0.2">
      <c r="E443">
        <f t="shared" si="63"/>
        <v>441</v>
      </c>
      <c r="F443">
        <f t="shared" si="60"/>
        <v>3.7960593628835015</v>
      </c>
      <c r="G443" t="e">
        <f t="shared" si="64"/>
        <v>#VALUE!</v>
      </c>
      <c r="H443" t="e">
        <f t="shared" si="65"/>
        <v>#VALUE!</v>
      </c>
      <c r="I443" t="e">
        <f t="shared" si="66"/>
        <v>#VALUE!</v>
      </c>
      <c r="J443" t="e">
        <f t="shared" si="67"/>
        <v>#VALUE!</v>
      </c>
      <c r="K443" t="e">
        <f t="shared" si="68"/>
        <v>#VALUE!</v>
      </c>
      <c r="L443" t="e">
        <f t="shared" si="69"/>
        <v>#VALUE!</v>
      </c>
      <c r="M443">
        <f>IF($B$9="זכר",INDEX(תמותה!$A$1:$E$121,ROUNDDOWN(E443/12,0)+1,2),INDEX(תמותה!$A$1:$E$121,ROUNDDOWN(E443/12,0)+1,3))</f>
        <v>1.3137399999999999E-4</v>
      </c>
      <c r="N443" t="e">
        <f>IF($B$9="זכר",INDEX('שיפור גברים'!$A$1:$GQ$121,ROUNDDOWN(E443/12,0)+1,ROUNDDOWN((E443+$B$7-$B$8)/12,0)+2),INDEX('שיפור נשים'!$A$1:$GQ$121,ROUNDDOWN(E443/12,0)+1,ROUNDDOWN((E443+$B$7-$B$8)/12,0)+2))</f>
        <v>#VALUE!</v>
      </c>
      <c r="O443" t="e">
        <f>IF($B$9="זכר",INDEX('שיפור גברים'!$A$1:$GQ$121,ROUNDDOWN(E443/12,0)+1,ROUNDDOWN((E443+$B$7-$B$8)/12,0)+1),INDEX('שיפור נשים'!$A$1:$GQ$121,ROUNDDOWN(E443/12,0)+1,ROUNDDOWN((E443+$B$7-$B$8)/12,0)+1))</f>
        <v>#VALUE!</v>
      </c>
      <c r="P443">
        <f t="shared" si="61"/>
        <v>0.41666666666666669</v>
      </c>
      <c r="Q443" t="e">
        <f t="shared" si="62"/>
        <v>#VALUE!</v>
      </c>
    </row>
    <row r="444" spans="5:17" x14ac:dyDescent="0.2">
      <c r="E444">
        <f t="shared" si="63"/>
        <v>442</v>
      </c>
      <c r="F444">
        <f t="shared" si="60"/>
        <v>3.8075332400849695</v>
      </c>
      <c r="G444" t="e">
        <f t="shared" si="64"/>
        <v>#VALUE!</v>
      </c>
      <c r="H444" t="e">
        <f t="shared" si="65"/>
        <v>#VALUE!</v>
      </c>
      <c r="I444" t="e">
        <f t="shared" si="66"/>
        <v>#VALUE!</v>
      </c>
      <c r="J444" t="e">
        <f t="shared" si="67"/>
        <v>#VALUE!</v>
      </c>
      <c r="K444" t="e">
        <f t="shared" si="68"/>
        <v>#VALUE!</v>
      </c>
      <c r="L444" t="e">
        <f t="shared" si="69"/>
        <v>#VALUE!</v>
      </c>
      <c r="M444">
        <f>IF($B$9="זכר",INDEX(תמותה!$A$1:$E$121,ROUNDDOWN(E444/12,0)+1,2),INDEX(תמותה!$A$1:$E$121,ROUNDDOWN(E444/12,0)+1,3))</f>
        <v>1.3137399999999999E-4</v>
      </c>
      <c r="N444" t="e">
        <f>IF($B$9="זכר",INDEX('שיפור גברים'!$A$1:$GQ$121,ROUNDDOWN(E444/12,0)+1,ROUNDDOWN((E444+$B$7-$B$8)/12,0)+2),INDEX('שיפור נשים'!$A$1:$GQ$121,ROUNDDOWN(E444/12,0)+1,ROUNDDOWN((E444+$B$7-$B$8)/12,0)+2))</f>
        <v>#VALUE!</v>
      </c>
      <c r="O444" t="e">
        <f>IF($B$9="זכר",INDEX('שיפור גברים'!$A$1:$GQ$121,ROUNDDOWN(E444/12,0)+1,ROUNDDOWN((E444+$B$7-$B$8)/12,0)+1),INDEX('שיפור נשים'!$A$1:$GQ$121,ROUNDDOWN(E444/12,0)+1,ROUNDDOWN((E444+$B$7-$B$8)/12,0)+1))</f>
        <v>#VALUE!</v>
      </c>
      <c r="P444">
        <f t="shared" si="61"/>
        <v>0.5</v>
      </c>
      <c r="Q444" t="e">
        <f t="shared" si="62"/>
        <v>#VALUE!</v>
      </c>
    </row>
    <row r="445" spans="5:17" x14ac:dyDescent="0.2">
      <c r="E445">
        <f t="shared" si="63"/>
        <v>443</v>
      </c>
      <c r="F445">
        <f t="shared" si="60"/>
        <v>3.8190417979501068</v>
      </c>
      <c r="G445" t="e">
        <f t="shared" si="64"/>
        <v>#VALUE!</v>
      </c>
      <c r="H445" t="e">
        <f t="shared" si="65"/>
        <v>#VALUE!</v>
      </c>
      <c r="I445" t="e">
        <f t="shared" si="66"/>
        <v>#VALUE!</v>
      </c>
      <c r="J445" t="e">
        <f t="shared" si="67"/>
        <v>#VALUE!</v>
      </c>
      <c r="K445" t="e">
        <f t="shared" si="68"/>
        <v>#VALUE!</v>
      </c>
      <c r="L445" t="e">
        <f t="shared" si="69"/>
        <v>#VALUE!</v>
      </c>
      <c r="M445">
        <f>IF($B$9="זכר",INDEX(תמותה!$A$1:$E$121,ROUNDDOWN(E445/12,0)+1,2),INDEX(תמותה!$A$1:$E$121,ROUNDDOWN(E445/12,0)+1,3))</f>
        <v>1.3137399999999999E-4</v>
      </c>
      <c r="N445" t="e">
        <f>IF($B$9="זכר",INDEX('שיפור גברים'!$A$1:$GQ$121,ROUNDDOWN(E445/12,0)+1,ROUNDDOWN((E445+$B$7-$B$8)/12,0)+2),INDEX('שיפור נשים'!$A$1:$GQ$121,ROUNDDOWN(E445/12,0)+1,ROUNDDOWN((E445+$B$7-$B$8)/12,0)+2))</f>
        <v>#VALUE!</v>
      </c>
      <c r="O445" t="e">
        <f>IF($B$9="זכר",INDEX('שיפור גברים'!$A$1:$GQ$121,ROUNDDOWN(E445/12,0)+1,ROUNDDOWN((E445+$B$7-$B$8)/12,0)+1),INDEX('שיפור נשים'!$A$1:$GQ$121,ROUNDDOWN(E445/12,0)+1,ROUNDDOWN((E445+$B$7-$B$8)/12,0)+1))</f>
        <v>#VALUE!</v>
      </c>
      <c r="P445">
        <f t="shared" si="61"/>
        <v>0.58333333333333337</v>
      </c>
      <c r="Q445" t="e">
        <f t="shared" si="62"/>
        <v>#VALUE!</v>
      </c>
    </row>
    <row r="446" spans="5:17" x14ac:dyDescent="0.2">
      <c r="E446">
        <f t="shared" si="63"/>
        <v>444</v>
      </c>
      <c r="F446">
        <f t="shared" si="60"/>
        <v>3.8305851413038505</v>
      </c>
      <c r="G446" t="e">
        <f t="shared" si="64"/>
        <v>#VALUE!</v>
      </c>
      <c r="H446" t="e">
        <f t="shared" si="65"/>
        <v>#VALUE!</v>
      </c>
      <c r="I446" t="e">
        <f t="shared" si="66"/>
        <v>#VALUE!</v>
      </c>
      <c r="J446" t="e">
        <f t="shared" si="67"/>
        <v>#VALUE!</v>
      </c>
      <c r="K446" t="e">
        <f t="shared" si="68"/>
        <v>#VALUE!</v>
      </c>
      <c r="L446" t="e">
        <f t="shared" si="69"/>
        <v>#VALUE!</v>
      </c>
      <c r="M446">
        <f>IF($B$9="זכר",INDEX(תמותה!$A$1:$E$121,ROUNDDOWN(E446/12,0)+1,2),INDEX(תמותה!$A$1:$E$121,ROUNDDOWN(E446/12,0)+1,3))</f>
        <v>1.4194000000000001E-4</v>
      </c>
      <c r="N446" t="e">
        <f>IF($B$9="זכר",INDEX('שיפור גברים'!$A$1:$GQ$121,ROUNDDOWN(E446/12,0)+1,ROUNDDOWN((E446+$B$7-$B$8)/12,0)+2),INDEX('שיפור נשים'!$A$1:$GQ$121,ROUNDDOWN(E446/12,0)+1,ROUNDDOWN((E446+$B$7-$B$8)/12,0)+2))</f>
        <v>#VALUE!</v>
      </c>
      <c r="O446" t="e">
        <f>IF($B$9="זכר",INDEX('שיפור גברים'!$A$1:$GQ$121,ROUNDDOWN(E446/12,0)+1,ROUNDDOWN((E446+$B$7-$B$8)/12,0)+1),INDEX('שיפור נשים'!$A$1:$GQ$121,ROUNDDOWN(E446/12,0)+1,ROUNDDOWN((E446+$B$7-$B$8)/12,0)+1))</f>
        <v>#VALUE!</v>
      </c>
      <c r="P446">
        <f t="shared" si="61"/>
        <v>0.66666666666666663</v>
      </c>
      <c r="Q446" t="e">
        <f t="shared" si="62"/>
        <v>#VALUE!</v>
      </c>
    </row>
    <row r="447" spans="5:17" x14ac:dyDescent="0.2">
      <c r="E447">
        <f t="shared" si="63"/>
        <v>445</v>
      </c>
      <c r="F447">
        <f t="shared" si="60"/>
        <v>3.8421633752879734</v>
      </c>
      <c r="G447" t="e">
        <f t="shared" si="64"/>
        <v>#VALUE!</v>
      </c>
      <c r="H447" t="e">
        <f t="shared" si="65"/>
        <v>#VALUE!</v>
      </c>
      <c r="I447" t="e">
        <f t="shared" si="66"/>
        <v>#VALUE!</v>
      </c>
      <c r="J447" t="e">
        <f t="shared" si="67"/>
        <v>#VALUE!</v>
      </c>
      <c r="K447" t="e">
        <f t="shared" si="68"/>
        <v>#VALUE!</v>
      </c>
      <c r="L447" t="e">
        <f t="shared" si="69"/>
        <v>#VALUE!</v>
      </c>
      <c r="M447">
        <f>IF($B$9="זכר",INDEX(תמותה!$A$1:$E$121,ROUNDDOWN(E447/12,0)+1,2),INDEX(תמותה!$A$1:$E$121,ROUNDDOWN(E447/12,0)+1,3))</f>
        <v>1.4194000000000001E-4</v>
      </c>
      <c r="N447" t="e">
        <f>IF($B$9="זכר",INDEX('שיפור גברים'!$A$1:$GQ$121,ROUNDDOWN(E447/12,0)+1,ROUNDDOWN((E447+$B$7-$B$8)/12,0)+2),INDEX('שיפור נשים'!$A$1:$GQ$121,ROUNDDOWN(E447/12,0)+1,ROUNDDOWN((E447+$B$7-$B$8)/12,0)+2))</f>
        <v>#VALUE!</v>
      </c>
      <c r="O447" t="e">
        <f>IF($B$9="זכר",INDEX('שיפור גברים'!$A$1:$GQ$121,ROUNDDOWN(E447/12,0)+1,ROUNDDOWN((E447+$B$7-$B$8)/12,0)+1),INDEX('שיפור נשים'!$A$1:$GQ$121,ROUNDDOWN(E447/12,0)+1,ROUNDDOWN((E447+$B$7-$B$8)/12,0)+1))</f>
        <v>#VALUE!</v>
      </c>
      <c r="P447">
        <f t="shared" si="61"/>
        <v>0.75</v>
      </c>
      <c r="Q447" t="e">
        <f t="shared" si="62"/>
        <v>#VALUE!</v>
      </c>
    </row>
    <row r="448" spans="5:17" x14ac:dyDescent="0.2">
      <c r="E448">
        <f t="shared" si="63"/>
        <v>446</v>
      </c>
      <c r="F448">
        <f t="shared" si="60"/>
        <v>3.8537766053620541</v>
      </c>
      <c r="G448" t="e">
        <f t="shared" si="64"/>
        <v>#VALUE!</v>
      </c>
      <c r="H448" t="e">
        <f t="shared" si="65"/>
        <v>#VALUE!</v>
      </c>
      <c r="I448" t="e">
        <f t="shared" si="66"/>
        <v>#VALUE!</v>
      </c>
      <c r="J448" t="e">
        <f t="shared" si="67"/>
        <v>#VALUE!</v>
      </c>
      <c r="K448" t="e">
        <f t="shared" si="68"/>
        <v>#VALUE!</v>
      </c>
      <c r="L448" t="e">
        <f t="shared" si="69"/>
        <v>#VALUE!</v>
      </c>
      <c r="M448">
        <f>IF($B$9="זכר",INDEX(תמותה!$A$1:$E$121,ROUNDDOWN(E448/12,0)+1,2),INDEX(תמותה!$A$1:$E$121,ROUNDDOWN(E448/12,0)+1,3))</f>
        <v>1.4194000000000001E-4</v>
      </c>
      <c r="N448" t="e">
        <f>IF($B$9="זכר",INDEX('שיפור גברים'!$A$1:$GQ$121,ROUNDDOWN(E448/12,0)+1,ROUNDDOWN((E448+$B$7-$B$8)/12,0)+2),INDEX('שיפור נשים'!$A$1:$GQ$121,ROUNDDOWN(E448/12,0)+1,ROUNDDOWN((E448+$B$7-$B$8)/12,0)+2))</f>
        <v>#VALUE!</v>
      </c>
      <c r="O448" t="e">
        <f>IF($B$9="זכר",INDEX('שיפור גברים'!$A$1:$GQ$121,ROUNDDOWN(E448/12,0)+1,ROUNDDOWN((E448+$B$7-$B$8)/12,0)+1),INDEX('שיפור נשים'!$A$1:$GQ$121,ROUNDDOWN(E448/12,0)+1,ROUNDDOWN((E448+$B$7-$B$8)/12,0)+1))</f>
        <v>#VALUE!</v>
      </c>
      <c r="P448">
        <f t="shared" si="61"/>
        <v>0.83333333333333337</v>
      </c>
      <c r="Q448" t="e">
        <f t="shared" si="62"/>
        <v>#VALUE!</v>
      </c>
    </row>
    <row r="449" spans="5:17" x14ac:dyDescent="0.2">
      <c r="E449">
        <f t="shared" si="63"/>
        <v>447</v>
      </c>
      <c r="F449">
        <f t="shared" si="60"/>
        <v>3.8654249373044256</v>
      </c>
      <c r="G449" t="e">
        <f t="shared" si="64"/>
        <v>#VALUE!</v>
      </c>
      <c r="H449" t="e">
        <f t="shared" si="65"/>
        <v>#VALUE!</v>
      </c>
      <c r="I449" t="e">
        <f t="shared" si="66"/>
        <v>#VALUE!</v>
      </c>
      <c r="J449" t="e">
        <f t="shared" si="67"/>
        <v>#VALUE!</v>
      </c>
      <c r="K449" t="e">
        <f t="shared" si="68"/>
        <v>#VALUE!</v>
      </c>
      <c r="L449" t="e">
        <f t="shared" si="69"/>
        <v>#VALUE!</v>
      </c>
      <c r="M449">
        <f>IF($B$9="זכר",INDEX(תמותה!$A$1:$E$121,ROUNDDOWN(E449/12,0)+1,2),INDEX(תמותה!$A$1:$E$121,ROUNDDOWN(E449/12,0)+1,3))</f>
        <v>1.4194000000000001E-4</v>
      </c>
      <c r="N449" t="e">
        <f>IF($B$9="זכר",INDEX('שיפור גברים'!$A$1:$GQ$121,ROUNDDOWN(E449/12,0)+1,ROUNDDOWN((E449+$B$7-$B$8)/12,0)+2),INDEX('שיפור נשים'!$A$1:$GQ$121,ROUNDDOWN(E449/12,0)+1,ROUNDDOWN((E449+$B$7-$B$8)/12,0)+2))</f>
        <v>#VALUE!</v>
      </c>
      <c r="O449" t="e">
        <f>IF($B$9="זכר",INDEX('שיפור גברים'!$A$1:$GQ$121,ROUNDDOWN(E449/12,0)+1,ROUNDDOWN((E449+$B$7-$B$8)/12,0)+1),INDEX('שיפור נשים'!$A$1:$GQ$121,ROUNDDOWN(E449/12,0)+1,ROUNDDOWN((E449+$B$7-$B$8)/12,0)+1))</f>
        <v>#VALUE!</v>
      </c>
      <c r="P449">
        <f t="shared" si="61"/>
        <v>0.91666666666666663</v>
      </c>
      <c r="Q449" t="e">
        <f t="shared" si="62"/>
        <v>#VALUE!</v>
      </c>
    </row>
    <row r="450" spans="5:17" x14ac:dyDescent="0.2">
      <c r="E450">
        <f t="shared" si="63"/>
        <v>448</v>
      </c>
      <c r="F450">
        <f t="shared" si="60"/>
        <v>3.8771084772131466</v>
      </c>
      <c r="G450" t="e">
        <f t="shared" si="64"/>
        <v>#VALUE!</v>
      </c>
      <c r="H450" t="e">
        <f t="shared" si="65"/>
        <v>#VALUE!</v>
      </c>
      <c r="I450" t="e">
        <f t="shared" si="66"/>
        <v>#VALUE!</v>
      </c>
      <c r="J450" t="e">
        <f t="shared" si="67"/>
        <v>#VALUE!</v>
      </c>
      <c r="K450" t="e">
        <f t="shared" si="68"/>
        <v>#VALUE!</v>
      </c>
      <c r="L450" t="e">
        <f t="shared" si="69"/>
        <v>#VALUE!</v>
      </c>
      <c r="M450">
        <f>IF($B$9="זכר",INDEX(תמותה!$A$1:$E$121,ROUNDDOWN(E450/12,0)+1,2),INDEX(תמותה!$A$1:$E$121,ROUNDDOWN(E450/12,0)+1,3))</f>
        <v>1.4194000000000001E-4</v>
      </c>
      <c r="N450" t="e">
        <f>IF($B$9="זכר",INDEX('שיפור גברים'!$A$1:$GQ$121,ROUNDDOWN(E450/12,0)+1,ROUNDDOWN((E450+$B$7-$B$8)/12,0)+2),INDEX('שיפור נשים'!$A$1:$GQ$121,ROUNDDOWN(E450/12,0)+1,ROUNDDOWN((E450+$B$7-$B$8)/12,0)+2))</f>
        <v>#VALUE!</v>
      </c>
      <c r="O450" t="e">
        <f>IF($B$9="זכר",INDEX('שיפור גברים'!$A$1:$GQ$121,ROUNDDOWN(E450/12,0)+1,ROUNDDOWN((E450+$B$7-$B$8)/12,0)+1),INDEX('שיפור נשים'!$A$1:$GQ$121,ROUNDDOWN(E450/12,0)+1,ROUNDDOWN((E450+$B$7-$B$8)/12,0)+1))</f>
        <v>#VALUE!</v>
      </c>
      <c r="P450">
        <f t="shared" si="61"/>
        <v>1</v>
      </c>
      <c r="Q450" t="e">
        <f t="shared" si="62"/>
        <v>#VALUE!</v>
      </c>
    </row>
    <row r="451" spans="5:17" x14ac:dyDescent="0.2">
      <c r="E451">
        <f t="shared" si="63"/>
        <v>449</v>
      </c>
      <c r="F451">
        <f t="shared" ref="F451:F514" si="70">(1+$B$2)^((E451-$E$2+1)/12)</f>
        <v>3.8888273315069641</v>
      </c>
      <c r="G451" t="e">
        <f t="shared" si="64"/>
        <v>#VALUE!</v>
      </c>
      <c r="H451" t="e">
        <f t="shared" si="65"/>
        <v>#VALUE!</v>
      </c>
      <c r="I451" t="e">
        <f t="shared" si="66"/>
        <v>#VALUE!</v>
      </c>
      <c r="J451" t="e">
        <f t="shared" si="67"/>
        <v>#VALUE!</v>
      </c>
      <c r="K451" t="e">
        <f t="shared" si="68"/>
        <v>#VALUE!</v>
      </c>
      <c r="L451" t="e">
        <f t="shared" si="69"/>
        <v>#VALUE!</v>
      </c>
      <c r="M451">
        <f>IF($B$9="זכר",INDEX(תמותה!$A$1:$E$121,ROUNDDOWN(E451/12,0)+1,2),INDEX(תמותה!$A$1:$E$121,ROUNDDOWN(E451/12,0)+1,3))</f>
        <v>1.4194000000000001E-4</v>
      </c>
      <c r="N451" t="e">
        <f>IF($B$9="זכר",INDEX('שיפור גברים'!$A$1:$GQ$121,ROUNDDOWN(E451/12,0)+1,ROUNDDOWN((E451+$B$7-$B$8)/12,0)+2),INDEX('שיפור נשים'!$A$1:$GQ$121,ROUNDDOWN(E451/12,0)+1,ROUNDDOWN((E451+$B$7-$B$8)/12,0)+2))</f>
        <v>#VALUE!</v>
      </c>
      <c r="O451" t="e">
        <f>IF($B$9="זכר",INDEX('שיפור גברים'!$A$1:$GQ$121,ROUNDDOWN(E451/12,0)+1,ROUNDDOWN((E451+$B$7-$B$8)/12,0)+1),INDEX('שיפור נשים'!$A$1:$GQ$121,ROUNDDOWN(E451/12,0)+1,ROUNDDOWN((E451+$B$7-$B$8)/12,0)+1))</f>
        <v>#VALUE!</v>
      </c>
      <c r="P451">
        <f t="shared" ref="P451:P514" si="71">(MOD((E451-$E$2+7),12)+1)/12</f>
        <v>8.3333333333333329E-2</v>
      </c>
      <c r="Q451" t="e">
        <f t="shared" ref="Q451:Q514" si="72">1-(1-M451*(N451*P451+O451*(1-P451)))^(1/12)</f>
        <v>#VALUE!</v>
      </c>
    </row>
    <row r="452" spans="5:17" x14ac:dyDescent="0.2">
      <c r="E452">
        <f t="shared" ref="E452:E515" si="73">E451+1</f>
        <v>450</v>
      </c>
      <c r="F452">
        <f t="shared" si="70"/>
        <v>3.900581606926286</v>
      </c>
      <c r="G452" t="e">
        <f t="shared" ref="G452:G515" si="74">IF(E452&lt;=$B$3,IF(AND((E452-$E$2)&lt;0,E452&lt;$B$4),G451+1/F452,G451+L451/F452))</f>
        <v>#VALUE!</v>
      </c>
      <c r="H452" t="e">
        <f t="shared" ref="H452:H515" si="75">IF(E452&lt;=$B$3,IF(AND((E452-$E$2)&lt;60,E452&lt;$B$4),H451+1/F452,H451+L451/F452))</f>
        <v>#VALUE!</v>
      </c>
      <c r="I452" t="e">
        <f t="shared" ref="I452:I515" si="76">IF(E452&lt;=$B$3,IF(AND((E452-$E$2)&lt;120,E452&lt;$B$4),I451+1/F452,I451+L451/F452))</f>
        <v>#VALUE!</v>
      </c>
      <c r="J452" t="e">
        <f t="shared" ref="J452:J515" si="77">IF(E452&lt;=$B$3,IF(AND((E452-$E$2)&lt;180,E452&lt;$B$4),J451+1/F452,J451+L451/F452))</f>
        <v>#VALUE!</v>
      </c>
      <c r="K452" t="e">
        <f t="shared" ref="K452:K515" si="78">IF(E452&lt;=$B$3,IF(AND((E452-$E$2)&lt;240,E452&lt;$B$4),K451+1/F452,K451+L451/F452))</f>
        <v>#VALUE!</v>
      </c>
      <c r="L452" t="e">
        <f t="shared" ref="L452:L515" si="79">L451*(1-Q452)</f>
        <v>#VALUE!</v>
      </c>
      <c r="M452">
        <f>IF($B$9="זכר",INDEX(תמותה!$A$1:$E$121,ROUNDDOWN(E452/12,0)+1,2),INDEX(תמותה!$A$1:$E$121,ROUNDDOWN(E452/12,0)+1,3))</f>
        <v>1.4194000000000001E-4</v>
      </c>
      <c r="N452" t="e">
        <f>IF($B$9="זכר",INDEX('שיפור גברים'!$A$1:$GQ$121,ROUNDDOWN(E452/12,0)+1,ROUNDDOWN((E452+$B$7-$B$8)/12,0)+2),INDEX('שיפור נשים'!$A$1:$GQ$121,ROUNDDOWN(E452/12,0)+1,ROUNDDOWN((E452+$B$7-$B$8)/12,0)+2))</f>
        <v>#VALUE!</v>
      </c>
      <c r="O452" t="e">
        <f>IF($B$9="זכר",INDEX('שיפור גברים'!$A$1:$GQ$121,ROUNDDOWN(E452/12,0)+1,ROUNDDOWN((E452+$B$7-$B$8)/12,0)+1),INDEX('שיפור נשים'!$A$1:$GQ$121,ROUNDDOWN(E452/12,0)+1,ROUNDDOWN((E452+$B$7-$B$8)/12,0)+1))</f>
        <v>#VALUE!</v>
      </c>
      <c r="P452">
        <f t="shared" si="71"/>
        <v>0.16666666666666666</v>
      </c>
      <c r="Q452" t="e">
        <f t="shared" si="72"/>
        <v>#VALUE!</v>
      </c>
    </row>
    <row r="453" spans="5:17" x14ac:dyDescent="0.2">
      <c r="E453">
        <f t="shared" si="73"/>
        <v>451</v>
      </c>
      <c r="F453">
        <f t="shared" si="70"/>
        <v>3.9123714105341456</v>
      </c>
      <c r="G453" t="e">
        <f t="shared" si="74"/>
        <v>#VALUE!</v>
      </c>
      <c r="H453" t="e">
        <f t="shared" si="75"/>
        <v>#VALUE!</v>
      </c>
      <c r="I453" t="e">
        <f t="shared" si="76"/>
        <v>#VALUE!</v>
      </c>
      <c r="J453" t="e">
        <f t="shared" si="77"/>
        <v>#VALUE!</v>
      </c>
      <c r="K453" t="e">
        <f t="shared" si="78"/>
        <v>#VALUE!</v>
      </c>
      <c r="L453" t="e">
        <f t="shared" si="79"/>
        <v>#VALUE!</v>
      </c>
      <c r="M453">
        <f>IF($B$9="זכר",INDEX(תמותה!$A$1:$E$121,ROUNDDOWN(E453/12,0)+1,2),INDEX(תמותה!$A$1:$E$121,ROUNDDOWN(E453/12,0)+1,3))</f>
        <v>1.4194000000000001E-4</v>
      </c>
      <c r="N453" t="e">
        <f>IF($B$9="זכר",INDEX('שיפור גברים'!$A$1:$GQ$121,ROUNDDOWN(E453/12,0)+1,ROUNDDOWN((E453+$B$7-$B$8)/12,0)+2),INDEX('שיפור נשים'!$A$1:$GQ$121,ROUNDDOWN(E453/12,0)+1,ROUNDDOWN((E453+$B$7-$B$8)/12,0)+2))</f>
        <v>#VALUE!</v>
      </c>
      <c r="O453" t="e">
        <f>IF($B$9="זכר",INDEX('שיפור גברים'!$A$1:$GQ$121,ROUNDDOWN(E453/12,0)+1,ROUNDDOWN((E453+$B$7-$B$8)/12,0)+1),INDEX('שיפור נשים'!$A$1:$GQ$121,ROUNDDOWN(E453/12,0)+1,ROUNDDOWN((E453+$B$7-$B$8)/12,0)+1))</f>
        <v>#VALUE!</v>
      </c>
      <c r="P453">
        <f t="shared" si="71"/>
        <v>0.25</v>
      </c>
      <c r="Q453" t="e">
        <f t="shared" si="72"/>
        <v>#VALUE!</v>
      </c>
    </row>
    <row r="454" spans="5:17" x14ac:dyDescent="0.2">
      <c r="E454">
        <f t="shared" si="73"/>
        <v>452</v>
      </c>
      <c r="F454">
        <f t="shared" si="70"/>
        <v>3.9241968497171902</v>
      </c>
      <c r="G454" t="e">
        <f t="shared" si="74"/>
        <v>#VALUE!</v>
      </c>
      <c r="H454" t="e">
        <f t="shared" si="75"/>
        <v>#VALUE!</v>
      </c>
      <c r="I454" t="e">
        <f t="shared" si="76"/>
        <v>#VALUE!</v>
      </c>
      <c r="J454" t="e">
        <f t="shared" si="77"/>
        <v>#VALUE!</v>
      </c>
      <c r="K454" t="e">
        <f t="shared" si="78"/>
        <v>#VALUE!</v>
      </c>
      <c r="L454" t="e">
        <f t="shared" si="79"/>
        <v>#VALUE!</v>
      </c>
      <c r="M454">
        <f>IF($B$9="זכר",INDEX(תמותה!$A$1:$E$121,ROUNDDOWN(E454/12,0)+1,2),INDEX(תמותה!$A$1:$E$121,ROUNDDOWN(E454/12,0)+1,3))</f>
        <v>1.4194000000000001E-4</v>
      </c>
      <c r="N454" t="e">
        <f>IF($B$9="זכר",INDEX('שיפור גברים'!$A$1:$GQ$121,ROUNDDOWN(E454/12,0)+1,ROUNDDOWN((E454+$B$7-$B$8)/12,0)+2),INDEX('שיפור נשים'!$A$1:$GQ$121,ROUNDDOWN(E454/12,0)+1,ROUNDDOWN((E454+$B$7-$B$8)/12,0)+2))</f>
        <v>#VALUE!</v>
      </c>
      <c r="O454" t="e">
        <f>IF($B$9="זכר",INDEX('שיפור גברים'!$A$1:$GQ$121,ROUNDDOWN(E454/12,0)+1,ROUNDDOWN((E454+$B$7-$B$8)/12,0)+1),INDEX('שיפור נשים'!$A$1:$GQ$121,ROUNDDOWN(E454/12,0)+1,ROUNDDOWN((E454+$B$7-$B$8)/12,0)+1))</f>
        <v>#VALUE!</v>
      </c>
      <c r="P454">
        <f t="shared" si="71"/>
        <v>0.33333333333333331</v>
      </c>
      <c r="Q454" t="e">
        <f t="shared" si="72"/>
        <v>#VALUE!</v>
      </c>
    </row>
    <row r="455" spans="5:17" x14ac:dyDescent="0.2">
      <c r="E455">
        <f t="shared" si="73"/>
        <v>453</v>
      </c>
      <c r="F455">
        <f t="shared" si="70"/>
        <v>3.9360580321866458</v>
      </c>
      <c r="G455" t="e">
        <f t="shared" si="74"/>
        <v>#VALUE!</v>
      </c>
      <c r="H455" t="e">
        <f t="shared" si="75"/>
        <v>#VALUE!</v>
      </c>
      <c r="I455" t="e">
        <f t="shared" si="76"/>
        <v>#VALUE!</v>
      </c>
      <c r="J455" t="e">
        <f t="shared" si="77"/>
        <v>#VALUE!</v>
      </c>
      <c r="K455" t="e">
        <f t="shared" si="78"/>
        <v>#VALUE!</v>
      </c>
      <c r="L455" t="e">
        <f t="shared" si="79"/>
        <v>#VALUE!</v>
      </c>
      <c r="M455">
        <f>IF($B$9="זכר",INDEX(תמותה!$A$1:$E$121,ROUNDDOWN(E455/12,0)+1,2),INDEX(תמותה!$A$1:$E$121,ROUNDDOWN(E455/12,0)+1,3))</f>
        <v>1.4194000000000001E-4</v>
      </c>
      <c r="N455" t="e">
        <f>IF($B$9="זכר",INDEX('שיפור גברים'!$A$1:$GQ$121,ROUNDDOWN(E455/12,0)+1,ROUNDDOWN((E455+$B$7-$B$8)/12,0)+2),INDEX('שיפור נשים'!$A$1:$GQ$121,ROUNDDOWN(E455/12,0)+1,ROUNDDOWN((E455+$B$7-$B$8)/12,0)+2))</f>
        <v>#VALUE!</v>
      </c>
      <c r="O455" t="e">
        <f>IF($B$9="זכר",INDEX('שיפור גברים'!$A$1:$GQ$121,ROUNDDOWN(E455/12,0)+1,ROUNDDOWN((E455+$B$7-$B$8)/12,0)+1),INDEX('שיפור נשים'!$A$1:$GQ$121,ROUNDDOWN(E455/12,0)+1,ROUNDDOWN((E455+$B$7-$B$8)/12,0)+1))</f>
        <v>#VALUE!</v>
      </c>
      <c r="P455">
        <f t="shared" si="71"/>
        <v>0.41666666666666669</v>
      </c>
      <c r="Q455" t="e">
        <f t="shared" si="72"/>
        <v>#VALUE!</v>
      </c>
    </row>
    <row r="456" spans="5:17" x14ac:dyDescent="0.2">
      <c r="E456">
        <f t="shared" si="73"/>
        <v>454</v>
      </c>
      <c r="F456">
        <f t="shared" si="70"/>
        <v>3.9479550659793028</v>
      </c>
      <c r="G456" t="e">
        <f t="shared" si="74"/>
        <v>#VALUE!</v>
      </c>
      <c r="H456" t="e">
        <f t="shared" si="75"/>
        <v>#VALUE!</v>
      </c>
      <c r="I456" t="e">
        <f t="shared" si="76"/>
        <v>#VALUE!</v>
      </c>
      <c r="J456" t="e">
        <f t="shared" si="77"/>
        <v>#VALUE!</v>
      </c>
      <c r="K456" t="e">
        <f t="shared" si="78"/>
        <v>#VALUE!</v>
      </c>
      <c r="L456" t="e">
        <f t="shared" si="79"/>
        <v>#VALUE!</v>
      </c>
      <c r="M456">
        <f>IF($B$9="זכר",INDEX(תמותה!$A$1:$E$121,ROUNDDOWN(E456/12,0)+1,2),INDEX(תמותה!$A$1:$E$121,ROUNDDOWN(E456/12,0)+1,3))</f>
        <v>1.4194000000000001E-4</v>
      </c>
      <c r="N456" t="e">
        <f>IF($B$9="זכר",INDEX('שיפור גברים'!$A$1:$GQ$121,ROUNDDOWN(E456/12,0)+1,ROUNDDOWN((E456+$B$7-$B$8)/12,0)+2),INDEX('שיפור נשים'!$A$1:$GQ$121,ROUNDDOWN(E456/12,0)+1,ROUNDDOWN((E456+$B$7-$B$8)/12,0)+2))</f>
        <v>#VALUE!</v>
      </c>
      <c r="O456" t="e">
        <f>IF($B$9="זכר",INDEX('שיפור גברים'!$A$1:$GQ$121,ROUNDDOWN(E456/12,0)+1,ROUNDDOWN((E456+$B$7-$B$8)/12,0)+1),INDEX('שיפור נשים'!$A$1:$GQ$121,ROUNDDOWN(E456/12,0)+1,ROUNDDOWN((E456+$B$7-$B$8)/12,0)+1))</f>
        <v>#VALUE!</v>
      </c>
      <c r="P456">
        <f t="shared" si="71"/>
        <v>0.5</v>
      </c>
      <c r="Q456" t="e">
        <f t="shared" si="72"/>
        <v>#VALUE!</v>
      </c>
    </row>
    <row r="457" spans="5:17" x14ac:dyDescent="0.2">
      <c r="E457">
        <f t="shared" si="73"/>
        <v>455</v>
      </c>
      <c r="F457">
        <f t="shared" si="70"/>
        <v>3.9598880594585077</v>
      </c>
      <c r="G457" t="e">
        <f t="shared" si="74"/>
        <v>#VALUE!</v>
      </c>
      <c r="H457" t="e">
        <f t="shared" si="75"/>
        <v>#VALUE!</v>
      </c>
      <c r="I457" t="e">
        <f t="shared" si="76"/>
        <v>#VALUE!</v>
      </c>
      <c r="J457" t="e">
        <f t="shared" si="77"/>
        <v>#VALUE!</v>
      </c>
      <c r="K457" t="e">
        <f t="shared" si="78"/>
        <v>#VALUE!</v>
      </c>
      <c r="L457" t="e">
        <f t="shared" si="79"/>
        <v>#VALUE!</v>
      </c>
      <c r="M457">
        <f>IF($B$9="זכר",INDEX(תמותה!$A$1:$E$121,ROUNDDOWN(E457/12,0)+1,2),INDEX(תמותה!$A$1:$E$121,ROUNDDOWN(E457/12,0)+1,3))</f>
        <v>1.4194000000000001E-4</v>
      </c>
      <c r="N457" t="e">
        <f>IF($B$9="זכר",INDEX('שיפור גברים'!$A$1:$GQ$121,ROUNDDOWN(E457/12,0)+1,ROUNDDOWN((E457+$B$7-$B$8)/12,0)+2),INDEX('שיפור נשים'!$A$1:$GQ$121,ROUNDDOWN(E457/12,0)+1,ROUNDDOWN((E457+$B$7-$B$8)/12,0)+2))</f>
        <v>#VALUE!</v>
      </c>
      <c r="O457" t="e">
        <f>IF($B$9="זכר",INDEX('שיפור גברים'!$A$1:$GQ$121,ROUNDDOWN(E457/12,0)+1,ROUNDDOWN((E457+$B$7-$B$8)/12,0)+1),INDEX('שיפור נשים'!$A$1:$GQ$121,ROUNDDOWN(E457/12,0)+1,ROUNDDOWN((E457+$B$7-$B$8)/12,0)+1))</f>
        <v>#VALUE!</v>
      </c>
      <c r="P457">
        <f t="shared" si="71"/>
        <v>0.58333333333333337</v>
      </c>
      <c r="Q457" t="e">
        <f t="shared" si="72"/>
        <v>#VALUE!</v>
      </c>
    </row>
    <row r="458" spans="5:17" x14ac:dyDescent="0.2">
      <c r="E458">
        <f t="shared" si="73"/>
        <v>456</v>
      </c>
      <c r="F458">
        <f t="shared" si="70"/>
        <v>3.9718571213151361</v>
      </c>
      <c r="G458" t="e">
        <f t="shared" si="74"/>
        <v>#VALUE!</v>
      </c>
      <c r="H458" t="e">
        <f t="shared" si="75"/>
        <v>#VALUE!</v>
      </c>
      <c r="I458" t="e">
        <f t="shared" si="76"/>
        <v>#VALUE!</v>
      </c>
      <c r="J458" t="e">
        <f t="shared" si="77"/>
        <v>#VALUE!</v>
      </c>
      <c r="K458" t="e">
        <f t="shared" si="78"/>
        <v>#VALUE!</v>
      </c>
      <c r="L458" t="e">
        <f t="shared" si="79"/>
        <v>#VALUE!</v>
      </c>
      <c r="M458">
        <f>IF($B$9="זכר",INDEX(תמותה!$A$1:$E$121,ROUNDDOWN(E458/12,0)+1,2),INDEX(תמותה!$A$1:$E$121,ROUNDDOWN(E458/12,0)+1,3))</f>
        <v>1.5433100000000001E-4</v>
      </c>
      <c r="N458" t="e">
        <f>IF($B$9="זכר",INDEX('שיפור גברים'!$A$1:$GQ$121,ROUNDDOWN(E458/12,0)+1,ROUNDDOWN((E458+$B$7-$B$8)/12,0)+2),INDEX('שיפור נשים'!$A$1:$GQ$121,ROUNDDOWN(E458/12,0)+1,ROUNDDOWN((E458+$B$7-$B$8)/12,0)+2))</f>
        <v>#VALUE!</v>
      </c>
      <c r="O458" t="e">
        <f>IF($B$9="זכר",INDEX('שיפור גברים'!$A$1:$GQ$121,ROUNDDOWN(E458/12,0)+1,ROUNDDOWN((E458+$B$7-$B$8)/12,0)+1),INDEX('שיפור נשים'!$A$1:$GQ$121,ROUNDDOWN(E458/12,0)+1,ROUNDDOWN((E458+$B$7-$B$8)/12,0)+1))</f>
        <v>#VALUE!</v>
      </c>
      <c r="P458">
        <f t="shared" si="71"/>
        <v>0.66666666666666663</v>
      </c>
      <c r="Q458" t="e">
        <f t="shared" si="72"/>
        <v>#VALUE!</v>
      </c>
    </row>
    <row r="459" spans="5:17" x14ac:dyDescent="0.2">
      <c r="E459">
        <f t="shared" si="73"/>
        <v>457</v>
      </c>
      <c r="F459">
        <f t="shared" si="70"/>
        <v>3.9838623605685934</v>
      </c>
      <c r="G459" t="e">
        <f t="shared" si="74"/>
        <v>#VALUE!</v>
      </c>
      <c r="H459" t="e">
        <f t="shared" si="75"/>
        <v>#VALUE!</v>
      </c>
      <c r="I459" t="e">
        <f t="shared" si="76"/>
        <v>#VALUE!</v>
      </c>
      <c r="J459" t="e">
        <f t="shared" si="77"/>
        <v>#VALUE!</v>
      </c>
      <c r="K459" t="e">
        <f t="shared" si="78"/>
        <v>#VALUE!</v>
      </c>
      <c r="L459" t="e">
        <f t="shared" si="79"/>
        <v>#VALUE!</v>
      </c>
      <c r="M459">
        <f>IF($B$9="זכר",INDEX(תמותה!$A$1:$E$121,ROUNDDOWN(E459/12,0)+1,2),INDEX(תמותה!$A$1:$E$121,ROUNDDOWN(E459/12,0)+1,3))</f>
        <v>1.5433100000000001E-4</v>
      </c>
      <c r="N459" t="e">
        <f>IF($B$9="זכר",INDEX('שיפור גברים'!$A$1:$GQ$121,ROUNDDOWN(E459/12,0)+1,ROUNDDOWN((E459+$B$7-$B$8)/12,0)+2),INDEX('שיפור נשים'!$A$1:$GQ$121,ROUNDDOWN(E459/12,0)+1,ROUNDDOWN((E459+$B$7-$B$8)/12,0)+2))</f>
        <v>#VALUE!</v>
      </c>
      <c r="O459" t="e">
        <f>IF($B$9="זכר",INDEX('שיפור גברים'!$A$1:$GQ$121,ROUNDDOWN(E459/12,0)+1,ROUNDDOWN((E459+$B$7-$B$8)/12,0)+1),INDEX('שיפור נשים'!$A$1:$GQ$121,ROUNDDOWN(E459/12,0)+1,ROUNDDOWN((E459+$B$7-$B$8)/12,0)+1))</f>
        <v>#VALUE!</v>
      </c>
      <c r="P459">
        <f t="shared" si="71"/>
        <v>0.75</v>
      </c>
      <c r="Q459" t="e">
        <f t="shared" si="72"/>
        <v>#VALUE!</v>
      </c>
    </row>
    <row r="460" spans="5:17" x14ac:dyDescent="0.2">
      <c r="E460">
        <f t="shared" si="73"/>
        <v>458</v>
      </c>
      <c r="F460">
        <f t="shared" si="70"/>
        <v>3.9959038865678065</v>
      </c>
      <c r="G460" t="e">
        <f t="shared" si="74"/>
        <v>#VALUE!</v>
      </c>
      <c r="H460" t="e">
        <f t="shared" si="75"/>
        <v>#VALUE!</v>
      </c>
      <c r="I460" t="e">
        <f t="shared" si="76"/>
        <v>#VALUE!</v>
      </c>
      <c r="J460" t="e">
        <f t="shared" si="77"/>
        <v>#VALUE!</v>
      </c>
      <c r="K460" t="e">
        <f t="shared" si="78"/>
        <v>#VALUE!</v>
      </c>
      <c r="L460" t="e">
        <f t="shared" si="79"/>
        <v>#VALUE!</v>
      </c>
      <c r="M460">
        <f>IF($B$9="זכר",INDEX(תמותה!$A$1:$E$121,ROUNDDOWN(E460/12,0)+1,2),INDEX(תמותה!$A$1:$E$121,ROUNDDOWN(E460/12,0)+1,3))</f>
        <v>1.5433100000000001E-4</v>
      </c>
      <c r="N460" t="e">
        <f>IF($B$9="זכר",INDEX('שיפור גברים'!$A$1:$GQ$121,ROUNDDOWN(E460/12,0)+1,ROUNDDOWN((E460+$B$7-$B$8)/12,0)+2),INDEX('שיפור נשים'!$A$1:$GQ$121,ROUNDDOWN(E460/12,0)+1,ROUNDDOWN((E460+$B$7-$B$8)/12,0)+2))</f>
        <v>#VALUE!</v>
      </c>
      <c r="O460" t="e">
        <f>IF($B$9="זכר",INDEX('שיפור גברים'!$A$1:$GQ$121,ROUNDDOWN(E460/12,0)+1,ROUNDDOWN((E460+$B$7-$B$8)/12,0)+1),INDEX('שיפור נשים'!$A$1:$GQ$121,ROUNDDOWN(E460/12,0)+1,ROUNDDOWN((E460+$B$7-$B$8)/12,0)+1))</f>
        <v>#VALUE!</v>
      </c>
      <c r="P460">
        <f t="shared" si="71"/>
        <v>0.83333333333333337</v>
      </c>
      <c r="Q460" t="e">
        <f t="shared" si="72"/>
        <v>#VALUE!</v>
      </c>
    </row>
    <row r="461" spans="5:17" x14ac:dyDescent="0.2">
      <c r="E461">
        <f t="shared" si="73"/>
        <v>459</v>
      </c>
      <c r="F461">
        <f t="shared" si="70"/>
        <v>4.0079818089922137</v>
      </c>
      <c r="G461" t="e">
        <f t="shared" si="74"/>
        <v>#VALUE!</v>
      </c>
      <c r="H461" t="e">
        <f t="shared" si="75"/>
        <v>#VALUE!</v>
      </c>
      <c r="I461" t="e">
        <f t="shared" si="76"/>
        <v>#VALUE!</v>
      </c>
      <c r="J461" t="e">
        <f t="shared" si="77"/>
        <v>#VALUE!</v>
      </c>
      <c r="K461" t="e">
        <f t="shared" si="78"/>
        <v>#VALUE!</v>
      </c>
      <c r="L461" t="e">
        <f t="shared" si="79"/>
        <v>#VALUE!</v>
      </c>
      <c r="M461">
        <f>IF($B$9="זכר",INDEX(תמותה!$A$1:$E$121,ROUNDDOWN(E461/12,0)+1,2),INDEX(תמותה!$A$1:$E$121,ROUNDDOWN(E461/12,0)+1,3))</f>
        <v>1.5433100000000001E-4</v>
      </c>
      <c r="N461" t="e">
        <f>IF($B$9="זכר",INDEX('שיפור גברים'!$A$1:$GQ$121,ROUNDDOWN(E461/12,0)+1,ROUNDDOWN((E461+$B$7-$B$8)/12,0)+2),INDEX('שיפור נשים'!$A$1:$GQ$121,ROUNDDOWN(E461/12,0)+1,ROUNDDOWN((E461+$B$7-$B$8)/12,0)+2))</f>
        <v>#VALUE!</v>
      </c>
      <c r="O461" t="e">
        <f>IF($B$9="זכר",INDEX('שיפור גברים'!$A$1:$GQ$121,ROUNDDOWN(E461/12,0)+1,ROUNDDOWN((E461+$B$7-$B$8)/12,0)+1),INDEX('שיפור נשים'!$A$1:$GQ$121,ROUNDDOWN(E461/12,0)+1,ROUNDDOWN((E461+$B$7-$B$8)/12,0)+1))</f>
        <v>#VALUE!</v>
      </c>
      <c r="P461">
        <f t="shared" si="71"/>
        <v>0.91666666666666663</v>
      </c>
      <c r="Q461" t="e">
        <f t="shared" si="72"/>
        <v>#VALUE!</v>
      </c>
    </row>
    <row r="462" spans="5:17" x14ac:dyDescent="0.2">
      <c r="E462">
        <f t="shared" si="73"/>
        <v>460</v>
      </c>
      <c r="F462">
        <f t="shared" si="70"/>
        <v>4.0200962378527674</v>
      </c>
      <c r="G462" t="e">
        <f t="shared" si="74"/>
        <v>#VALUE!</v>
      </c>
      <c r="H462" t="e">
        <f t="shared" si="75"/>
        <v>#VALUE!</v>
      </c>
      <c r="I462" t="e">
        <f t="shared" si="76"/>
        <v>#VALUE!</v>
      </c>
      <c r="J462" t="e">
        <f t="shared" si="77"/>
        <v>#VALUE!</v>
      </c>
      <c r="K462" t="e">
        <f t="shared" si="78"/>
        <v>#VALUE!</v>
      </c>
      <c r="L462" t="e">
        <f t="shared" si="79"/>
        <v>#VALUE!</v>
      </c>
      <c r="M462">
        <f>IF($B$9="זכר",INDEX(תמותה!$A$1:$E$121,ROUNDDOWN(E462/12,0)+1,2),INDEX(תמותה!$A$1:$E$121,ROUNDDOWN(E462/12,0)+1,3))</f>
        <v>1.5433100000000001E-4</v>
      </c>
      <c r="N462" t="e">
        <f>IF($B$9="זכר",INDEX('שיפור גברים'!$A$1:$GQ$121,ROUNDDOWN(E462/12,0)+1,ROUNDDOWN((E462+$B$7-$B$8)/12,0)+2),INDEX('שיפור נשים'!$A$1:$GQ$121,ROUNDDOWN(E462/12,0)+1,ROUNDDOWN((E462+$B$7-$B$8)/12,0)+2))</f>
        <v>#VALUE!</v>
      </c>
      <c r="O462" t="e">
        <f>IF($B$9="זכר",INDEX('שיפור גברים'!$A$1:$GQ$121,ROUNDDOWN(E462/12,0)+1,ROUNDDOWN((E462+$B$7-$B$8)/12,0)+1),INDEX('שיפור נשים'!$A$1:$GQ$121,ROUNDDOWN(E462/12,0)+1,ROUNDDOWN((E462+$B$7-$B$8)/12,0)+1))</f>
        <v>#VALUE!</v>
      </c>
      <c r="P462">
        <f t="shared" si="71"/>
        <v>1</v>
      </c>
      <c r="Q462" t="e">
        <f t="shared" si="72"/>
        <v>#VALUE!</v>
      </c>
    </row>
    <row r="463" spans="5:17" x14ac:dyDescent="0.2">
      <c r="E463">
        <f t="shared" si="73"/>
        <v>461</v>
      </c>
      <c r="F463">
        <f t="shared" si="70"/>
        <v>4.0322472834929419</v>
      </c>
      <c r="G463" t="e">
        <f t="shared" si="74"/>
        <v>#VALUE!</v>
      </c>
      <c r="H463" t="e">
        <f t="shared" si="75"/>
        <v>#VALUE!</v>
      </c>
      <c r="I463" t="e">
        <f t="shared" si="76"/>
        <v>#VALUE!</v>
      </c>
      <c r="J463" t="e">
        <f t="shared" si="77"/>
        <v>#VALUE!</v>
      </c>
      <c r="K463" t="e">
        <f t="shared" si="78"/>
        <v>#VALUE!</v>
      </c>
      <c r="L463" t="e">
        <f t="shared" si="79"/>
        <v>#VALUE!</v>
      </c>
      <c r="M463">
        <f>IF($B$9="זכר",INDEX(תמותה!$A$1:$E$121,ROUNDDOWN(E463/12,0)+1,2),INDEX(תמותה!$A$1:$E$121,ROUNDDOWN(E463/12,0)+1,3))</f>
        <v>1.5433100000000001E-4</v>
      </c>
      <c r="N463" t="e">
        <f>IF($B$9="זכר",INDEX('שיפור גברים'!$A$1:$GQ$121,ROUNDDOWN(E463/12,0)+1,ROUNDDOWN((E463+$B$7-$B$8)/12,0)+2),INDEX('שיפור נשים'!$A$1:$GQ$121,ROUNDDOWN(E463/12,0)+1,ROUNDDOWN((E463+$B$7-$B$8)/12,0)+2))</f>
        <v>#VALUE!</v>
      </c>
      <c r="O463" t="e">
        <f>IF($B$9="זכר",INDEX('שיפור גברים'!$A$1:$GQ$121,ROUNDDOWN(E463/12,0)+1,ROUNDDOWN((E463+$B$7-$B$8)/12,0)+1),INDEX('שיפור נשים'!$A$1:$GQ$121,ROUNDDOWN(E463/12,0)+1,ROUNDDOWN((E463+$B$7-$B$8)/12,0)+1))</f>
        <v>#VALUE!</v>
      </c>
      <c r="P463">
        <f t="shared" si="71"/>
        <v>8.3333333333333329E-2</v>
      </c>
      <c r="Q463" t="e">
        <f t="shared" si="72"/>
        <v>#VALUE!</v>
      </c>
    </row>
    <row r="464" spans="5:17" x14ac:dyDescent="0.2">
      <c r="E464">
        <f t="shared" si="73"/>
        <v>462</v>
      </c>
      <c r="F464">
        <f t="shared" si="70"/>
        <v>4.0444350565897267</v>
      </c>
      <c r="G464" t="e">
        <f t="shared" si="74"/>
        <v>#VALUE!</v>
      </c>
      <c r="H464" t="e">
        <f t="shared" si="75"/>
        <v>#VALUE!</v>
      </c>
      <c r="I464" t="e">
        <f t="shared" si="76"/>
        <v>#VALUE!</v>
      </c>
      <c r="J464" t="e">
        <f t="shared" si="77"/>
        <v>#VALUE!</v>
      </c>
      <c r="K464" t="e">
        <f t="shared" si="78"/>
        <v>#VALUE!</v>
      </c>
      <c r="L464" t="e">
        <f t="shared" si="79"/>
        <v>#VALUE!</v>
      </c>
      <c r="M464">
        <f>IF($B$9="זכר",INDEX(תמותה!$A$1:$E$121,ROUNDDOWN(E464/12,0)+1,2),INDEX(תמותה!$A$1:$E$121,ROUNDDOWN(E464/12,0)+1,3))</f>
        <v>1.5433100000000001E-4</v>
      </c>
      <c r="N464" t="e">
        <f>IF($B$9="זכר",INDEX('שיפור גברים'!$A$1:$GQ$121,ROUNDDOWN(E464/12,0)+1,ROUNDDOWN((E464+$B$7-$B$8)/12,0)+2),INDEX('שיפור נשים'!$A$1:$GQ$121,ROUNDDOWN(E464/12,0)+1,ROUNDDOWN((E464+$B$7-$B$8)/12,0)+2))</f>
        <v>#VALUE!</v>
      </c>
      <c r="O464" t="e">
        <f>IF($B$9="זכר",INDEX('שיפור גברים'!$A$1:$GQ$121,ROUNDDOWN(E464/12,0)+1,ROUNDDOWN((E464+$B$7-$B$8)/12,0)+1),INDEX('שיפור נשים'!$A$1:$GQ$121,ROUNDDOWN(E464/12,0)+1,ROUNDDOWN((E464+$B$7-$B$8)/12,0)+1))</f>
        <v>#VALUE!</v>
      </c>
      <c r="P464">
        <f t="shared" si="71"/>
        <v>0.16666666666666666</v>
      </c>
      <c r="Q464" t="e">
        <f t="shared" si="72"/>
        <v>#VALUE!</v>
      </c>
    </row>
    <row r="465" spans="5:17" x14ac:dyDescent="0.2">
      <c r="E465">
        <f t="shared" si="73"/>
        <v>463</v>
      </c>
      <c r="F465">
        <f t="shared" si="70"/>
        <v>4.0566596681546452</v>
      </c>
      <c r="G465" t="e">
        <f t="shared" si="74"/>
        <v>#VALUE!</v>
      </c>
      <c r="H465" t="e">
        <f t="shared" si="75"/>
        <v>#VALUE!</v>
      </c>
      <c r="I465" t="e">
        <f t="shared" si="76"/>
        <v>#VALUE!</v>
      </c>
      <c r="J465" t="e">
        <f t="shared" si="77"/>
        <v>#VALUE!</v>
      </c>
      <c r="K465" t="e">
        <f t="shared" si="78"/>
        <v>#VALUE!</v>
      </c>
      <c r="L465" t="e">
        <f t="shared" si="79"/>
        <v>#VALUE!</v>
      </c>
      <c r="M465">
        <f>IF($B$9="זכר",INDEX(תמותה!$A$1:$E$121,ROUNDDOWN(E465/12,0)+1,2),INDEX(תמותה!$A$1:$E$121,ROUNDDOWN(E465/12,0)+1,3))</f>
        <v>1.5433100000000001E-4</v>
      </c>
      <c r="N465" t="e">
        <f>IF($B$9="זכר",INDEX('שיפור גברים'!$A$1:$GQ$121,ROUNDDOWN(E465/12,0)+1,ROUNDDOWN((E465+$B$7-$B$8)/12,0)+2),INDEX('שיפור נשים'!$A$1:$GQ$121,ROUNDDOWN(E465/12,0)+1,ROUNDDOWN((E465+$B$7-$B$8)/12,0)+2))</f>
        <v>#VALUE!</v>
      </c>
      <c r="O465" t="e">
        <f>IF($B$9="זכר",INDEX('שיפור גברים'!$A$1:$GQ$121,ROUNDDOWN(E465/12,0)+1,ROUNDDOWN((E465+$B$7-$B$8)/12,0)+1),INDEX('שיפור נשים'!$A$1:$GQ$121,ROUNDDOWN(E465/12,0)+1,ROUNDDOWN((E465+$B$7-$B$8)/12,0)+1))</f>
        <v>#VALUE!</v>
      </c>
      <c r="P465">
        <f t="shared" si="71"/>
        <v>0.25</v>
      </c>
      <c r="Q465" t="e">
        <f t="shared" si="72"/>
        <v>#VALUE!</v>
      </c>
    </row>
    <row r="466" spans="5:17" x14ac:dyDescent="0.2">
      <c r="E466">
        <f t="shared" si="73"/>
        <v>464</v>
      </c>
      <c r="F466">
        <f t="shared" si="70"/>
        <v>4.0689212295347597</v>
      </c>
      <c r="G466" t="e">
        <f t="shared" si="74"/>
        <v>#VALUE!</v>
      </c>
      <c r="H466" t="e">
        <f t="shared" si="75"/>
        <v>#VALUE!</v>
      </c>
      <c r="I466" t="e">
        <f t="shared" si="76"/>
        <v>#VALUE!</v>
      </c>
      <c r="J466" t="e">
        <f t="shared" si="77"/>
        <v>#VALUE!</v>
      </c>
      <c r="K466" t="e">
        <f t="shared" si="78"/>
        <v>#VALUE!</v>
      </c>
      <c r="L466" t="e">
        <f t="shared" si="79"/>
        <v>#VALUE!</v>
      </c>
      <c r="M466">
        <f>IF($B$9="זכר",INDEX(תמותה!$A$1:$E$121,ROUNDDOWN(E466/12,0)+1,2),INDEX(תמותה!$A$1:$E$121,ROUNDDOWN(E466/12,0)+1,3))</f>
        <v>1.5433100000000001E-4</v>
      </c>
      <c r="N466" t="e">
        <f>IF($B$9="זכר",INDEX('שיפור גברים'!$A$1:$GQ$121,ROUNDDOWN(E466/12,0)+1,ROUNDDOWN((E466+$B$7-$B$8)/12,0)+2),INDEX('שיפור נשים'!$A$1:$GQ$121,ROUNDDOWN(E466/12,0)+1,ROUNDDOWN((E466+$B$7-$B$8)/12,0)+2))</f>
        <v>#VALUE!</v>
      </c>
      <c r="O466" t="e">
        <f>IF($B$9="זכר",INDEX('שיפור גברים'!$A$1:$GQ$121,ROUNDDOWN(E466/12,0)+1,ROUNDDOWN((E466+$B$7-$B$8)/12,0)+1),INDEX('שיפור נשים'!$A$1:$GQ$121,ROUNDDOWN(E466/12,0)+1,ROUNDDOWN((E466+$B$7-$B$8)/12,0)+1))</f>
        <v>#VALUE!</v>
      </c>
      <c r="P466">
        <f t="shared" si="71"/>
        <v>0.33333333333333331</v>
      </c>
      <c r="Q466" t="e">
        <f t="shared" si="72"/>
        <v>#VALUE!</v>
      </c>
    </row>
    <row r="467" spans="5:17" x14ac:dyDescent="0.2">
      <c r="E467">
        <f t="shared" si="73"/>
        <v>465</v>
      </c>
      <c r="F467">
        <f t="shared" si="70"/>
        <v>4.0812198524136889</v>
      </c>
      <c r="G467" t="e">
        <f t="shared" si="74"/>
        <v>#VALUE!</v>
      </c>
      <c r="H467" t="e">
        <f t="shared" si="75"/>
        <v>#VALUE!</v>
      </c>
      <c r="I467" t="e">
        <f t="shared" si="76"/>
        <v>#VALUE!</v>
      </c>
      <c r="J467" t="e">
        <f t="shared" si="77"/>
        <v>#VALUE!</v>
      </c>
      <c r="K467" t="e">
        <f t="shared" si="78"/>
        <v>#VALUE!</v>
      </c>
      <c r="L467" t="e">
        <f t="shared" si="79"/>
        <v>#VALUE!</v>
      </c>
      <c r="M467">
        <f>IF($B$9="זכר",INDEX(תמותה!$A$1:$E$121,ROUNDDOWN(E467/12,0)+1,2),INDEX(תמותה!$A$1:$E$121,ROUNDDOWN(E467/12,0)+1,3))</f>
        <v>1.5433100000000001E-4</v>
      </c>
      <c r="N467" t="e">
        <f>IF($B$9="זכר",INDEX('שיפור גברים'!$A$1:$GQ$121,ROUNDDOWN(E467/12,0)+1,ROUNDDOWN((E467+$B$7-$B$8)/12,0)+2),INDEX('שיפור נשים'!$A$1:$GQ$121,ROUNDDOWN(E467/12,0)+1,ROUNDDOWN((E467+$B$7-$B$8)/12,0)+2))</f>
        <v>#VALUE!</v>
      </c>
      <c r="O467" t="e">
        <f>IF($B$9="זכר",INDEX('שיפור גברים'!$A$1:$GQ$121,ROUNDDOWN(E467/12,0)+1,ROUNDDOWN((E467+$B$7-$B$8)/12,0)+1),INDEX('שיפור נשים'!$A$1:$GQ$121,ROUNDDOWN(E467/12,0)+1,ROUNDDOWN((E467+$B$7-$B$8)/12,0)+1))</f>
        <v>#VALUE!</v>
      </c>
      <c r="P467">
        <f t="shared" si="71"/>
        <v>0.41666666666666669</v>
      </c>
      <c r="Q467" t="e">
        <f t="shared" si="72"/>
        <v>#VALUE!</v>
      </c>
    </row>
    <row r="468" spans="5:17" x14ac:dyDescent="0.2">
      <c r="E468">
        <f t="shared" si="73"/>
        <v>466</v>
      </c>
      <c r="F468">
        <f t="shared" si="70"/>
        <v>4.0935556488126199</v>
      </c>
      <c r="G468" t="e">
        <f t="shared" si="74"/>
        <v>#VALUE!</v>
      </c>
      <c r="H468" t="e">
        <f t="shared" si="75"/>
        <v>#VALUE!</v>
      </c>
      <c r="I468" t="e">
        <f t="shared" si="76"/>
        <v>#VALUE!</v>
      </c>
      <c r="J468" t="e">
        <f t="shared" si="77"/>
        <v>#VALUE!</v>
      </c>
      <c r="K468" t="e">
        <f t="shared" si="78"/>
        <v>#VALUE!</v>
      </c>
      <c r="L468" t="e">
        <f t="shared" si="79"/>
        <v>#VALUE!</v>
      </c>
      <c r="M468">
        <f>IF($B$9="זכר",INDEX(תמותה!$A$1:$E$121,ROUNDDOWN(E468/12,0)+1,2),INDEX(תמותה!$A$1:$E$121,ROUNDDOWN(E468/12,0)+1,3))</f>
        <v>1.5433100000000001E-4</v>
      </c>
      <c r="N468" t="e">
        <f>IF($B$9="זכר",INDEX('שיפור גברים'!$A$1:$GQ$121,ROUNDDOWN(E468/12,0)+1,ROUNDDOWN((E468+$B$7-$B$8)/12,0)+2),INDEX('שיפור נשים'!$A$1:$GQ$121,ROUNDDOWN(E468/12,0)+1,ROUNDDOWN((E468+$B$7-$B$8)/12,0)+2))</f>
        <v>#VALUE!</v>
      </c>
      <c r="O468" t="e">
        <f>IF($B$9="זכר",INDEX('שיפור גברים'!$A$1:$GQ$121,ROUNDDOWN(E468/12,0)+1,ROUNDDOWN((E468+$B$7-$B$8)/12,0)+1),INDEX('שיפור נשים'!$A$1:$GQ$121,ROUNDDOWN(E468/12,0)+1,ROUNDDOWN((E468+$B$7-$B$8)/12,0)+1))</f>
        <v>#VALUE!</v>
      </c>
      <c r="P468">
        <f t="shared" si="71"/>
        <v>0.5</v>
      </c>
      <c r="Q468" t="e">
        <f t="shared" si="72"/>
        <v>#VALUE!</v>
      </c>
    </row>
    <row r="469" spans="5:17" x14ac:dyDescent="0.2">
      <c r="E469">
        <f t="shared" si="73"/>
        <v>467</v>
      </c>
      <c r="F469">
        <f t="shared" si="70"/>
        <v>4.1059287310913373</v>
      </c>
      <c r="G469" t="e">
        <f t="shared" si="74"/>
        <v>#VALUE!</v>
      </c>
      <c r="H469" t="e">
        <f t="shared" si="75"/>
        <v>#VALUE!</v>
      </c>
      <c r="I469" t="e">
        <f t="shared" si="76"/>
        <v>#VALUE!</v>
      </c>
      <c r="J469" t="e">
        <f t="shared" si="77"/>
        <v>#VALUE!</v>
      </c>
      <c r="K469" t="e">
        <f t="shared" si="78"/>
        <v>#VALUE!</v>
      </c>
      <c r="L469" t="e">
        <f t="shared" si="79"/>
        <v>#VALUE!</v>
      </c>
      <c r="M469">
        <f>IF($B$9="זכר",INDEX(תמותה!$A$1:$E$121,ROUNDDOWN(E469/12,0)+1,2),INDEX(תמותה!$A$1:$E$121,ROUNDDOWN(E469/12,0)+1,3))</f>
        <v>1.5433100000000001E-4</v>
      </c>
      <c r="N469" t="e">
        <f>IF($B$9="זכר",INDEX('שיפור גברים'!$A$1:$GQ$121,ROUNDDOWN(E469/12,0)+1,ROUNDDOWN((E469+$B$7-$B$8)/12,0)+2),INDEX('שיפור נשים'!$A$1:$GQ$121,ROUNDDOWN(E469/12,0)+1,ROUNDDOWN((E469+$B$7-$B$8)/12,0)+2))</f>
        <v>#VALUE!</v>
      </c>
      <c r="O469" t="e">
        <f>IF($B$9="זכר",INDEX('שיפור גברים'!$A$1:$GQ$121,ROUNDDOWN(E469/12,0)+1,ROUNDDOWN((E469+$B$7-$B$8)/12,0)+1),INDEX('שיפור נשים'!$A$1:$GQ$121,ROUNDDOWN(E469/12,0)+1,ROUNDDOWN((E469+$B$7-$B$8)/12,0)+1))</f>
        <v>#VALUE!</v>
      </c>
      <c r="P469">
        <f t="shared" si="71"/>
        <v>0.58333333333333337</v>
      </c>
      <c r="Q469" t="e">
        <f t="shared" si="72"/>
        <v>#VALUE!</v>
      </c>
    </row>
    <row r="470" spans="5:17" x14ac:dyDescent="0.2">
      <c r="E470">
        <f t="shared" si="73"/>
        <v>468</v>
      </c>
      <c r="F470">
        <f t="shared" si="70"/>
        <v>4.1183392119492384</v>
      </c>
      <c r="G470" t="e">
        <f t="shared" si="74"/>
        <v>#VALUE!</v>
      </c>
      <c r="H470" t="e">
        <f t="shared" si="75"/>
        <v>#VALUE!</v>
      </c>
      <c r="I470" t="e">
        <f t="shared" si="76"/>
        <v>#VALUE!</v>
      </c>
      <c r="J470" t="e">
        <f t="shared" si="77"/>
        <v>#VALUE!</v>
      </c>
      <c r="K470" t="e">
        <f t="shared" si="78"/>
        <v>#VALUE!</v>
      </c>
      <c r="L470" t="e">
        <f t="shared" si="79"/>
        <v>#VALUE!</v>
      </c>
      <c r="M470">
        <f>IF($B$9="זכר",INDEX(תמותה!$A$1:$E$121,ROUNDDOWN(E470/12,0)+1,2),INDEX(תמותה!$A$1:$E$121,ROUNDDOWN(E470/12,0)+1,3))</f>
        <v>1.68751E-4</v>
      </c>
      <c r="N470" t="e">
        <f>IF($B$9="זכר",INDEX('שיפור גברים'!$A$1:$GQ$121,ROUNDDOWN(E470/12,0)+1,ROUNDDOWN((E470+$B$7-$B$8)/12,0)+2),INDEX('שיפור נשים'!$A$1:$GQ$121,ROUNDDOWN(E470/12,0)+1,ROUNDDOWN((E470+$B$7-$B$8)/12,0)+2))</f>
        <v>#VALUE!</v>
      </c>
      <c r="O470" t="e">
        <f>IF($B$9="זכר",INDEX('שיפור גברים'!$A$1:$GQ$121,ROUNDDOWN(E470/12,0)+1,ROUNDDOWN((E470+$B$7-$B$8)/12,0)+1),INDEX('שיפור נשים'!$A$1:$GQ$121,ROUNDDOWN(E470/12,0)+1,ROUNDDOWN((E470+$B$7-$B$8)/12,0)+1))</f>
        <v>#VALUE!</v>
      </c>
      <c r="P470">
        <f t="shared" si="71"/>
        <v>0.66666666666666663</v>
      </c>
      <c r="Q470" t="e">
        <f t="shared" si="72"/>
        <v>#VALUE!</v>
      </c>
    </row>
    <row r="471" spans="5:17" x14ac:dyDescent="0.2">
      <c r="E471">
        <f t="shared" si="73"/>
        <v>469</v>
      </c>
      <c r="F471">
        <f t="shared" si="70"/>
        <v>4.1307872044263636</v>
      </c>
      <c r="G471" t="e">
        <f t="shared" si="74"/>
        <v>#VALUE!</v>
      </c>
      <c r="H471" t="e">
        <f t="shared" si="75"/>
        <v>#VALUE!</v>
      </c>
      <c r="I471" t="e">
        <f t="shared" si="76"/>
        <v>#VALUE!</v>
      </c>
      <c r="J471" t="e">
        <f t="shared" si="77"/>
        <v>#VALUE!</v>
      </c>
      <c r="K471" t="e">
        <f t="shared" si="78"/>
        <v>#VALUE!</v>
      </c>
      <c r="L471" t="e">
        <f t="shared" si="79"/>
        <v>#VALUE!</v>
      </c>
      <c r="M471">
        <f>IF($B$9="זכר",INDEX(תמותה!$A$1:$E$121,ROUNDDOWN(E471/12,0)+1,2),INDEX(תמותה!$A$1:$E$121,ROUNDDOWN(E471/12,0)+1,3))</f>
        <v>1.68751E-4</v>
      </c>
      <c r="N471" t="e">
        <f>IF($B$9="זכר",INDEX('שיפור גברים'!$A$1:$GQ$121,ROUNDDOWN(E471/12,0)+1,ROUNDDOWN((E471+$B$7-$B$8)/12,0)+2),INDEX('שיפור נשים'!$A$1:$GQ$121,ROUNDDOWN(E471/12,0)+1,ROUNDDOWN((E471+$B$7-$B$8)/12,0)+2))</f>
        <v>#VALUE!</v>
      </c>
      <c r="O471" t="e">
        <f>IF($B$9="זכר",INDEX('שיפור גברים'!$A$1:$GQ$121,ROUNDDOWN(E471/12,0)+1,ROUNDDOWN((E471+$B$7-$B$8)/12,0)+1),INDEX('שיפור נשים'!$A$1:$GQ$121,ROUNDDOWN(E471/12,0)+1,ROUNDDOWN((E471+$B$7-$B$8)/12,0)+1))</f>
        <v>#VALUE!</v>
      </c>
      <c r="P471">
        <f t="shared" si="71"/>
        <v>0.75</v>
      </c>
      <c r="Q471" t="e">
        <f t="shared" si="72"/>
        <v>#VALUE!</v>
      </c>
    </row>
    <row r="472" spans="5:17" x14ac:dyDescent="0.2">
      <c r="E472">
        <f t="shared" si="73"/>
        <v>470</v>
      </c>
      <c r="F472">
        <f t="shared" si="70"/>
        <v>4.1432728219044268</v>
      </c>
      <c r="G472" t="e">
        <f t="shared" si="74"/>
        <v>#VALUE!</v>
      </c>
      <c r="H472" t="e">
        <f t="shared" si="75"/>
        <v>#VALUE!</v>
      </c>
      <c r="I472" t="e">
        <f t="shared" si="76"/>
        <v>#VALUE!</v>
      </c>
      <c r="J472" t="e">
        <f t="shared" si="77"/>
        <v>#VALUE!</v>
      </c>
      <c r="K472" t="e">
        <f t="shared" si="78"/>
        <v>#VALUE!</v>
      </c>
      <c r="L472" t="e">
        <f t="shared" si="79"/>
        <v>#VALUE!</v>
      </c>
      <c r="M472">
        <f>IF($B$9="זכר",INDEX(תמותה!$A$1:$E$121,ROUNDDOWN(E472/12,0)+1,2),INDEX(תמותה!$A$1:$E$121,ROUNDDOWN(E472/12,0)+1,3))</f>
        <v>1.68751E-4</v>
      </c>
      <c r="N472" t="e">
        <f>IF($B$9="זכר",INDEX('שיפור גברים'!$A$1:$GQ$121,ROUNDDOWN(E472/12,0)+1,ROUNDDOWN((E472+$B$7-$B$8)/12,0)+2),INDEX('שיפור נשים'!$A$1:$GQ$121,ROUNDDOWN(E472/12,0)+1,ROUNDDOWN((E472+$B$7-$B$8)/12,0)+2))</f>
        <v>#VALUE!</v>
      </c>
      <c r="O472" t="e">
        <f>IF($B$9="זכר",INDEX('שיפור גברים'!$A$1:$GQ$121,ROUNDDOWN(E472/12,0)+1,ROUNDDOWN((E472+$B$7-$B$8)/12,0)+1),INDEX('שיפור נשים'!$A$1:$GQ$121,ROUNDDOWN(E472/12,0)+1,ROUNDDOWN((E472+$B$7-$B$8)/12,0)+1))</f>
        <v>#VALUE!</v>
      </c>
      <c r="P472">
        <f t="shared" si="71"/>
        <v>0.83333333333333337</v>
      </c>
      <c r="Q472" t="e">
        <f t="shared" si="72"/>
        <v>#VALUE!</v>
      </c>
    </row>
    <row r="473" spans="5:17" x14ac:dyDescent="0.2">
      <c r="E473">
        <f t="shared" si="73"/>
        <v>471</v>
      </c>
      <c r="F473">
        <f t="shared" si="70"/>
        <v>4.1557961781078463</v>
      </c>
      <c r="G473" t="e">
        <f t="shared" si="74"/>
        <v>#VALUE!</v>
      </c>
      <c r="H473" t="e">
        <f t="shared" si="75"/>
        <v>#VALUE!</v>
      </c>
      <c r="I473" t="e">
        <f t="shared" si="76"/>
        <v>#VALUE!</v>
      </c>
      <c r="J473" t="e">
        <f t="shared" si="77"/>
        <v>#VALUE!</v>
      </c>
      <c r="K473" t="e">
        <f t="shared" si="78"/>
        <v>#VALUE!</v>
      </c>
      <c r="L473" t="e">
        <f t="shared" si="79"/>
        <v>#VALUE!</v>
      </c>
      <c r="M473">
        <f>IF($B$9="זכר",INDEX(תמותה!$A$1:$E$121,ROUNDDOWN(E473/12,0)+1,2),INDEX(תמותה!$A$1:$E$121,ROUNDDOWN(E473/12,0)+1,3))</f>
        <v>1.68751E-4</v>
      </c>
      <c r="N473" t="e">
        <f>IF($B$9="זכר",INDEX('שיפור גברים'!$A$1:$GQ$121,ROUNDDOWN(E473/12,0)+1,ROUNDDOWN((E473+$B$7-$B$8)/12,0)+2),INDEX('שיפור נשים'!$A$1:$GQ$121,ROUNDDOWN(E473/12,0)+1,ROUNDDOWN((E473+$B$7-$B$8)/12,0)+2))</f>
        <v>#VALUE!</v>
      </c>
      <c r="O473" t="e">
        <f>IF($B$9="זכר",INDEX('שיפור גברים'!$A$1:$GQ$121,ROUNDDOWN(E473/12,0)+1,ROUNDDOWN((E473+$B$7-$B$8)/12,0)+1),INDEX('שיפור נשים'!$A$1:$GQ$121,ROUNDDOWN(E473/12,0)+1,ROUNDDOWN((E473+$B$7-$B$8)/12,0)+1))</f>
        <v>#VALUE!</v>
      </c>
      <c r="P473">
        <f t="shared" si="71"/>
        <v>0.91666666666666663</v>
      </c>
      <c r="Q473" t="e">
        <f t="shared" si="72"/>
        <v>#VALUE!</v>
      </c>
    </row>
    <row r="474" spans="5:17" x14ac:dyDescent="0.2">
      <c r="E474">
        <f t="shared" si="73"/>
        <v>472</v>
      </c>
      <c r="F474">
        <f t="shared" si="70"/>
        <v>4.168357387104777</v>
      </c>
      <c r="G474" t="e">
        <f t="shared" si="74"/>
        <v>#VALUE!</v>
      </c>
      <c r="H474" t="e">
        <f t="shared" si="75"/>
        <v>#VALUE!</v>
      </c>
      <c r="I474" t="e">
        <f t="shared" si="76"/>
        <v>#VALUE!</v>
      </c>
      <c r="J474" t="e">
        <f t="shared" si="77"/>
        <v>#VALUE!</v>
      </c>
      <c r="K474" t="e">
        <f t="shared" si="78"/>
        <v>#VALUE!</v>
      </c>
      <c r="L474" t="e">
        <f t="shared" si="79"/>
        <v>#VALUE!</v>
      </c>
      <c r="M474">
        <f>IF($B$9="זכר",INDEX(תמותה!$A$1:$E$121,ROUNDDOWN(E474/12,0)+1,2),INDEX(תמותה!$A$1:$E$121,ROUNDDOWN(E474/12,0)+1,3))</f>
        <v>1.68751E-4</v>
      </c>
      <c r="N474" t="e">
        <f>IF($B$9="זכר",INDEX('שיפור גברים'!$A$1:$GQ$121,ROUNDDOWN(E474/12,0)+1,ROUNDDOWN((E474+$B$7-$B$8)/12,0)+2),INDEX('שיפור נשים'!$A$1:$GQ$121,ROUNDDOWN(E474/12,0)+1,ROUNDDOWN((E474+$B$7-$B$8)/12,0)+2))</f>
        <v>#VALUE!</v>
      </c>
      <c r="O474" t="e">
        <f>IF($B$9="זכר",INDEX('שיפור גברים'!$A$1:$GQ$121,ROUNDDOWN(E474/12,0)+1,ROUNDDOWN((E474+$B$7-$B$8)/12,0)+1),INDEX('שיפור נשים'!$A$1:$GQ$121,ROUNDDOWN(E474/12,0)+1,ROUNDDOWN((E474+$B$7-$B$8)/12,0)+1))</f>
        <v>#VALUE!</v>
      </c>
      <c r="P474">
        <f t="shared" si="71"/>
        <v>1</v>
      </c>
      <c r="Q474" t="e">
        <f t="shared" si="72"/>
        <v>#VALUE!</v>
      </c>
    </row>
    <row r="475" spans="5:17" x14ac:dyDescent="0.2">
      <c r="E475">
        <f t="shared" si="73"/>
        <v>473</v>
      </c>
      <c r="F475">
        <f t="shared" si="70"/>
        <v>4.1809565633081611</v>
      </c>
      <c r="G475" t="e">
        <f t="shared" si="74"/>
        <v>#VALUE!</v>
      </c>
      <c r="H475" t="e">
        <f t="shared" si="75"/>
        <v>#VALUE!</v>
      </c>
      <c r="I475" t="e">
        <f t="shared" si="76"/>
        <v>#VALUE!</v>
      </c>
      <c r="J475" t="e">
        <f t="shared" si="77"/>
        <v>#VALUE!</v>
      </c>
      <c r="K475" t="e">
        <f t="shared" si="78"/>
        <v>#VALUE!</v>
      </c>
      <c r="L475" t="e">
        <f t="shared" si="79"/>
        <v>#VALUE!</v>
      </c>
      <c r="M475">
        <f>IF($B$9="זכר",INDEX(תמותה!$A$1:$E$121,ROUNDDOWN(E475/12,0)+1,2),INDEX(תמותה!$A$1:$E$121,ROUNDDOWN(E475/12,0)+1,3))</f>
        <v>1.68751E-4</v>
      </c>
      <c r="N475" t="e">
        <f>IF($B$9="זכר",INDEX('שיפור גברים'!$A$1:$GQ$121,ROUNDDOWN(E475/12,0)+1,ROUNDDOWN((E475+$B$7-$B$8)/12,0)+2),INDEX('שיפור נשים'!$A$1:$GQ$121,ROUNDDOWN(E475/12,0)+1,ROUNDDOWN((E475+$B$7-$B$8)/12,0)+2))</f>
        <v>#VALUE!</v>
      </c>
      <c r="O475" t="e">
        <f>IF($B$9="זכר",INDEX('שיפור גברים'!$A$1:$GQ$121,ROUNDDOWN(E475/12,0)+1,ROUNDDOWN((E475+$B$7-$B$8)/12,0)+1),INDEX('שיפור נשים'!$A$1:$GQ$121,ROUNDDOWN(E475/12,0)+1,ROUNDDOWN((E475+$B$7-$B$8)/12,0)+1))</f>
        <v>#VALUE!</v>
      </c>
      <c r="P475">
        <f t="shared" si="71"/>
        <v>8.3333333333333329E-2</v>
      </c>
      <c r="Q475" t="e">
        <f t="shared" si="72"/>
        <v>#VALUE!</v>
      </c>
    </row>
    <row r="476" spans="5:17" x14ac:dyDescent="0.2">
      <c r="E476">
        <f t="shared" si="73"/>
        <v>474</v>
      </c>
      <c r="F476">
        <f t="shared" si="70"/>
        <v>4.1935938214767559</v>
      </c>
      <c r="G476" t="e">
        <f t="shared" si="74"/>
        <v>#VALUE!</v>
      </c>
      <c r="H476" t="e">
        <f t="shared" si="75"/>
        <v>#VALUE!</v>
      </c>
      <c r="I476" t="e">
        <f t="shared" si="76"/>
        <v>#VALUE!</v>
      </c>
      <c r="J476" t="e">
        <f t="shared" si="77"/>
        <v>#VALUE!</v>
      </c>
      <c r="K476" t="e">
        <f t="shared" si="78"/>
        <v>#VALUE!</v>
      </c>
      <c r="L476" t="e">
        <f t="shared" si="79"/>
        <v>#VALUE!</v>
      </c>
      <c r="M476">
        <f>IF($B$9="זכר",INDEX(תמותה!$A$1:$E$121,ROUNDDOWN(E476/12,0)+1,2),INDEX(תמותה!$A$1:$E$121,ROUNDDOWN(E476/12,0)+1,3))</f>
        <v>1.68751E-4</v>
      </c>
      <c r="N476" t="e">
        <f>IF($B$9="זכר",INDEX('שיפור גברים'!$A$1:$GQ$121,ROUNDDOWN(E476/12,0)+1,ROUNDDOWN((E476+$B$7-$B$8)/12,0)+2),INDEX('שיפור נשים'!$A$1:$GQ$121,ROUNDDOWN(E476/12,0)+1,ROUNDDOWN((E476+$B$7-$B$8)/12,0)+2))</f>
        <v>#VALUE!</v>
      </c>
      <c r="O476" t="e">
        <f>IF($B$9="זכר",INDEX('שיפור גברים'!$A$1:$GQ$121,ROUNDDOWN(E476/12,0)+1,ROUNDDOWN((E476+$B$7-$B$8)/12,0)+1),INDEX('שיפור נשים'!$A$1:$GQ$121,ROUNDDOWN(E476/12,0)+1,ROUNDDOWN((E476+$B$7-$B$8)/12,0)+1))</f>
        <v>#VALUE!</v>
      </c>
      <c r="P476">
        <f t="shared" si="71"/>
        <v>0.16666666666666666</v>
      </c>
      <c r="Q476" t="e">
        <f t="shared" si="72"/>
        <v>#VALUE!</v>
      </c>
    </row>
    <row r="477" spans="5:17" x14ac:dyDescent="0.2">
      <c r="E477">
        <f t="shared" si="73"/>
        <v>475</v>
      </c>
      <c r="F477">
        <f t="shared" si="70"/>
        <v>4.2062692767161884</v>
      </c>
      <c r="G477" t="e">
        <f t="shared" si="74"/>
        <v>#VALUE!</v>
      </c>
      <c r="H477" t="e">
        <f t="shared" si="75"/>
        <v>#VALUE!</v>
      </c>
      <c r="I477" t="e">
        <f t="shared" si="76"/>
        <v>#VALUE!</v>
      </c>
      <c r="J477" t="e">
        <f t="shared" si="77"/>
        <v>#VALUE!</v>
      </c>
      <c r="K477" t="e">
        <f t="shared" si="78"/>
        <v>#VALUE!</v>
      </c>
      <c r="L477" t="e">
        <f t="shared" si="79"/>
        <v>#VALUE!</v>
      </c>
      <c r="M477">
        <f>IF($B$9="זכר",INDEX(תמותה!$A$1:$E$121,ROUNDDOWN(E477/12,0)+1,2),INDEX(תמותה!$A$1:$E$121,ROUNDDOWN(E477/12,0)+1,3))</f>
        <v>1.68751E-4</v>
      </c>
      <c r="N477" t="e">
        <f>IF($B$9="זכר",INDEX('שיפור גברים'!$A$1:$GQ$121,ROUNDDOWN(E477/12,0)+1,ROUNDDOWN((E477+$B$7-$B$8)/12,0)+2),INDEX('שיפור נשים'!$A$1:$GQ$121,ROUNDDOWN(E477/12,0)+1,ROUNDDOWN((E477+$B$7-$B$8)/12,0)+2))</f>
        <v>#VALUE!</v>
      </c>
      <c r="O477" t="e">
        <f>IF($B$9="זכר",INDEX('שיפור גברים'!$A$1:$GQ$121,ROUNDDOWN(E477/12,0)+1,ROUNDDOWN((E477+$B$7-$B$8)/12,0)+1),INDEX('שיפור נשים'!$A$1:$GQ$121,ROUNDDOWN(E477/12,0)+1,ROUNDDOWN((E477+$B$7-$B$8)/12,0)+1))</f>
        <v>#VALUE!</v>
      </c>
      <c r="P477">
        <f t="shared" si="71"/>
        <v>0.25</v>
      </c>
      <c r="Q477" t="e">
        <f t="shared" si="72"/>
        <v>#VALUE!</v>
      </c>
    </row>
    <row r="478" spans="5:17" x14ac:dyDescent="0.2">
      <c r="E478">
        <f t="shared" si="73"/>
        <v>476</v>
      </c>
      <c r="F478">
        <f t="shared" si="70"/>
        <v>4.2189830444800016</v>
      </c>
      <c r="G478" t="e">
        <f t="shared" si="74"/>
        <v>#VALUE!</v>
      </c>
      <c r="H478" t="e">
        <f t="shared" si="75"/>
        <v>#VALUE!</v>
      </c>
      <c r="I478" t="e">
        <f t="shared" si="76"/>
        <v>#VALUE!</v>
      </c>
      <c r="J478" t="e">
        <f t="shared" si="77"/>
        <v>#VALUE!</v>
      </c>
      <c r="K478" t="e">
        <f t="shared" si="78"/>
        <v>#VALUE!</v>
      </c>
      <c r="L478" t="e">
        <f t="shared" si="79"/>
        <v>#VALUE!</v>
      </c>
      <c r="M478">
        <f>IF($B$9="זכר",INDEX(תמותה!$A$1:$E$121,ROUNDDOWN(E478/12,0)+1,2),INDEX(תמותה!$A$1:$E$121,ROUNDDOWN(E478/12,0)+1,3))</f>
        <v>1.68751E-4</v>
      </c>
      <c r="N478" t="e">
        <f>IF($B$9="זכר",INDEX('שיפור גברים'!$A$1:$GQ$121,ROUNDDOWN(E478/12,0)+1,ROUNDDOWN((E478+$B$7-$B$8)/12,0)+2),INDEX('שיפור נשים'!$A$1:$GQ$121,ROUNDDOWN(E478/12,0)+1,ROUNDDOWN((E478+$B$7-$B$8)/12,0)+2))</f>
        <v>#VALUE!</v>
      </c>
      <c r="O478" t="e">
        <f>IF($B$9="זכר",INDEX('שיפור גברים'!$A$1:$GQ$121,ROUNDDOWN(E478/12,0)+1,ROUNDDOWN((E478+$B$7-$B$8)/12,0)+1),INDEX('שיפור נשים'!$A$1:$GQ$121,ROUNDDOWN(E478/12,0)+1,ROUNDDOWN((E478+$B$7-$B$8)/12,0)+1))</f>
        <v>#VALUE!</v>
      </c>
      <c r="P478">
        <f t="shared" si="71"/>
        <v>0.33333333333333331</v>
      </c>
      <c r="Q478" t="e">
        <f t="shared" si="72"/>
        <v>#VALUE!</v>
      </c>
    </row>
    <row r="479" spans="5:17" x14ac:dyDescent="0.2">
      <c r="E479">
        <f t="shared" si="73"/>
        <v>477</v>
      </c>
      <c r="F479">
        <f t="shared" si="70"/>
        <v>4.231735240570706</v>
      </c>
      <c r="G479" t="e">
        <f t="shared" si="74"/>
        <v>#VALUE!</v>
      </c>
      <c r="H479" t="e">
        <f t="shared" si="75"/>
        <v>#VALUE!</v>
      </c>
      <c r="I479" t="e">
        <f t="shared" si="76"/>
        <v>#VALUE!</v>
      </c>
      <c r="J479" t="e">
        <f t="shared" si="77"/>
        <v>#VALUE!</v>
      </c>
      <c r="K479" t="e">
        <f t="shared" si="78"/>
        <v>#VALUE!</v>
      </c>
      <c r="L479" t="e">
        <f t="shared" si="79"/>
        <v>#VALUE!</v>
      </c>
      <c r="M479">
        <f>IF($B$9="זכר",INDEX(תמותה!$A$1:$E$121,ROUNDDOWN(E479/12,0)+1,2),INDEX(תמותה!$A$1:$E$121,ROUNDDOWN(E479/12,0)+1,3))</f>
        <v>1.68751E-4</v>
      </c>
      <c r="N479" t="e">
        <f>IF($B$9="זכר",INDEX('שיפור גברים'!$A$1:$GQ$121,ROUNDDOWN(E479/12,0)+1,ROUNDDOWN((E479+$B$7-$B$8)/12,0)+2),INDEX('שיפור נשים'!$A$1:$GQ$121,ROUNDDOWN(E479/12,0)+1,ROUNDDOWN((E479+$B$7-$B$8)/12,0)+2))</f>
        <v>#VALUE!</v>
      </c>
      <c r="O479" t="e">
        <f>IF($B$9="זכר",INDEX('שיפור גברים'!$A$1:$GQ$121,ROUNDDOWN(E479/12,0)+1,ROUNDDOWN((E479+$B$7-$B$8)/12,0)+1),INDEX('שיפור נשים'!$A$1:$GQ$121,ROUNDDOWN(E479/12,0)+1,ROUNDDOWN((E479+$B$7-$B$8)/12,0)+1))</f>
        <v>#VALUE!</v>
      </c>
      <c r="P479">
        <f t="shared" si="71"/>
        <v>0.41666666666666669</v>
      </c>
      <c r="Q479" t="e">
        <f t="shared" si="72"/>
        <v>#VALUE!</v>
      </c>
    </row>
    <row r="480" spans="5:17" x14ac:dyDescent="0.2">
      <c r="E480">
        <f t="shared" si="73"/>
        <v>478</v>
      </c>
      <c r="F480">
        <f t="shared" si="70"/>
        <v>4.2445259811408285</v>
      </c>
      <c r="G480" t="e">
        <f t="shared" si="74"/>
        <v>#VALUE!</v>
      </c>
      <c r="H480" t="e">
        <f t="shared" si="75"/>
        <v>#VALUE!</v>
      </c>
      <c r="I480" t="e">
        <f t="shared" si="76"/>
        <v>#VALUE!</v>
      </c>
      <c r="J480" t="e">
        <f t="shared" si="77"/>
        <v>#VALUE!</v>
      </c>
      <c r="K480" t="e">
        <f t="shared" si="78"/>
        <v>#VALUE!</v>
      </c>
      <c r="L480" t="e">
        <f t="shared" si="79"/>
        <v>#VALUE!</v>
      </c>
      <c r="M480">
        <f>IF($B$9="זכר",INDEX(תמותה!$A$1:$E$121,ROUNDDOWN(E480/12,0)+1,2),INDEX(תמותה!$A$1:$E$121,ROUNDDOWN(E480/12,0)+1,3))</f>
        <v>1.68751E-4</v>
      </c>
      <c r="N480" t="e">
        <f>IF($B$9="זכר",INDEX('שיפור גברים'!$A$1:$GQ$121,ROUNDDOWN(E480/12,0)+1,ROUNDDOWN((E480+$B$7-$B$8)/12,0)+2),INDEX('שיפור נשים'!$A$1:$GQ$121,ROUNDDOWN(E480/12,0)+1,ROUNDDOWN((E480+$B$7-$B$8)/12,0)+2))</f>
        <v>#VALUE!</v>
      </c>
      <c r="O480" t="e">
        <f>IF($B$9="זכר",INDEX('שיפור גברים'!$A$1:$GQ$121,ROUNDDOWN(E480/12,0)+1,ROUNDDOWN((E480+$B$7-$B$8)/12,0)+1),INDEX('שיפור נשים'!$A$1:$GQ$121,ROUNDDOWN(E480/12,0)+1,ROUNDDOWN((E480+$B$7-$B$8)/12,0)+1))</f>
        <v>#VALUE!</v>
      </c>
      <c r="P480">
        <f t="shared" si="71"/>
        <v>0.5</v>
      </c>
      <c r="Q480" t="e">
        <f t="shared" si="72"/>
        <v>#VALUE!</v>
      </c>
    </row>
    <row r="481" spans="5:17" x14ac:dyDescent="0.2">
      <c r="E481">
        <f t="shared" si="73"/>
        <v>479</v>
      </c>
      <c r="F481">
        <f t="shared" si="70"/>
        <v>4.2573553826939863</v>
      </c>
      <c r="G481" t="e">
        <f t="shared" si="74"/>
        <v>#VALUE!</v>
      </c>
      <c r="H481" t="e">
        <f t="shared" si="75"/>
        <v>#VALUE!</v>
      </c>
      <c r="I481" t="e">
        <f t="shared" si="76"/>
        <v>#VALUE!</v>
      </c>
      <c r="J481" t="e">
        <f t="shared" si="77"/>
        <v>#VALUE!</v>
      </c>
      <c r="K481" t="e">
        <f t="shared" si="78"/>
        <v>#VALUE!</v>
      </c>
      <c r="L481" t="e">
        <f t="shared" si="79"/>
        <v>#VALUE!</v>
      </c>
      <c r="M481">
        <f>IF($B$9="זכר",INDEX(תמותה!$A$1:$E$121,ROUNDDOWN(E481/12,0)+1,2),INDEX(תמותה!$A$1:$E$121,ROUNDDOWN(E481/12,0)+1,3))</f>
        <v>1.68751E-4</v>
      </c>
      <c r="N481" t="e">
        <f>IF($B$9="זכר",INDEX('שיפור גברים'!$A$1:$GQ$121,ROUNDDOWN(E481/12,0)+1,ROUNDDOWN((E481+$B$7-$B$8)/12,0)+2),INDEX('שיפור נשים'!$A$1:$GQ$121,ROUNDDOWN(E481/12,0)+1,ROUNDDOWN((E481+$B$7-$B$8)/12,0)+2))</f>
        <v>#VALUE!</v>
      </c>
      <c r="O481" t="e">
        <f>IF($B$9="זכר",INDEX('שיפור גברים'!$A$1:$GQ$121,ROUNDDOWN(E481/12,0)+1,ROUNDDOWN((E481+$B$7-$B$8)/12,0)+1),INDEX('שיפור נשים'!$A$1:$GQ$121,ROUNDDOWN(E481/12,0)+1,ROUNDDOWN((E481+$B$7-$B$8)/12,0)+1))</f>
        <v>#VALUE!</v>
      </c>
      <c r="P481">
        <f t="shared" si="71"/>
        <v>0.58333333333333337</v>
      </c>
      <c r="Q481" t="e">
        <f t="shared" si="72"/>
        <v>#VALUE!</v>
      </c>
    </row>
    <row r="482" spans="5:17" x14ac:dyDescent="0.2">
      <c r="E482">
        <f t="shared" si="73"/>
        <v>480</v>
      </c>
      <c r="F482">
        <f t="shared" si="70"/>
        <v>4.2702235620859268</v>
      </c>
      <c r="G482" t="e">
        <f t="shared" si="74"/>
        <v>#VALUE!</v>
      </c>
      <c r="H482" t="e">
        <f t="shared" si="75"/>
        <v>#VALUE!</v>
      </c>
      <c r="I482" t="e">
        <f t="shared" si="76"/>
        <v>#VALUE!</v>
      </c>
      <c r="J482" t="e">
        <f t="shared" si="77"/>
        <v>#VALUE!</v>
      </c>
      <c r="K482" t="e">
        <f t="shared" si="78"/>
        <v>#VALUE!</v>
      </c>
      <c r="L482" t="e">
        <f t="shared" si="79"/>
        <v>#VALUE!</v>
      </c>
      <c r="M482">
        <f>IF($B$9="זכר",INDEX(תמותה!$A$1:$E$121,ROUNDDOWN(E482/12,0)+1,2),INDEX(תמותה!$A$1:$E$121,ROUNDDOWN(E482/12,0)+1,3))</f>
        <v>1.8540599999999999E-4</v>
      </c>
      <c r="N482" t="e">
        <f>IF($B$9="זכר",INDEX('שיפור גברים'!$A$1:$GQ$121,ROUNDDOWN(E482/12,0)+1,ROUNDDOWN((E482+$B$7-$B$8)/12,0)+2),INDEX('שיפור נשים'!$A$1:$GQ$121,ROUNDDOWN(E482/12,0)+1,ROUNDDOWN((E482+$B$7-$B$8)/12,0)+2))</f>
        <v>#VALUE!</v>
      </c>
      <c r="O482" t="e">
        <f>IF($B$9="זכר",INDEX('שיפור גברים'!$A$1:$GQ$121,ROUNDDOWN(E482/12,0)+1,ROUNDDOWN((E482+$B$7-$B$8)/12,0)+1),INDEX('שיפור נשים'!$A$1:$GQ$121,ROUNDDOWN(E482/12,0)+1,ROUNDDOWN((E482+$B$7-$B$8)/12,0)+1))</f>
        <v>#VALUE!</v>
      </c>
      <c r="P482">
        <f t="shared" si="71"/>
        <v>0.66666666666666663</v>
      </c>
      <c r="Q482" t="e">
        <f t="shared" si="72"/>
        <v>#VALUE!</v>
      </c>
    </row>
    <row r="483" spans="5:17" x14ac:dyDescent="0.2">
      <c r="E483">
        <f t="shared" si="73"/>
        <v>481</v>
      </c>
      <c r="F483">
        <f t="shared" si="70"/>
        <v>4.2831306365256081</v>
      </c>
      <c r="G483" t="e">
        <f t="shared" si="74"/>
        <v>#VALUE!</v>
      </c>
      <c r="H483" t="e">
        <f t="shared" si="75"/>
        <v>#VALUE!</v>
      </c>
      <c r="I483" t="e">
        <f t="shared" si="76"/>
        <v>#VALUE!</v>
      </c>
      <c r="J483" t="e">
        <f t="shared" si="77"/>
        <v>#VALUE!</v>
      </c>
      <c r="K483" t="e">
        <f t="shared" si="78"/>
        <v>#VALUE!</v>
      </c>
      <c r="L483" t="e">
        <f t="shared" si="79"/>
        <v>#VALUE!</v>
      </c>
      <c r="M483">
        <f>IF($B$9="זכר",INDEX(תמותה!$A$1:$E$121,ROUNDDOWN(E483/12,0)+1,2),INDEX(תמותה!$A$1:$E$121,ROUNDDOWN(E483/12,0)+1,3))</f>
        <v>1.8540599999999999E-4</v>
      </c>
      <c r="N483" t="e">
        <f>IF($B$9="זכר",INDEX('שיפור גברים'!$A$1:$GQ$121,ROUNDDOWN(E483/12,0)+1,ROUNDDOWN((E483+$B$7-$B$8)/12,0)+2),INDEX('שיפור נשים'!$A$1:$GQ$121,ROUNDDOWN(E483/12,0)+1,ROUNDDOWN((E483+$B$7-$B$8)/12,0)+2))</f>
        <v>#VALUE!</v>
      </c>
      <c r="O483" t="e">
        <f>IF($B$9="זכר",INDEX('שיפור גברים'!$A$1:$GQ$121,ROUNDDOWN(E483/12,0)+1,ROUNDDOWN((E483+$B$7-$B$8)/12,0)+1),INDEX('שיפור נשים'!$A$1:$GQ$121,ROUNDDOWN(E483/12,0)+1,ROUNDDOWN((E483+$B$7-$B$8)/12,0)+1))</f>
        <v>#VALUE!</v>
      </c>
      <c r="P483">
        <f t="shared" si="71"/>
        <v>0.75</v>
      </c>
      <c r="Q483" t="e">
        <f t="shared" si="72"/>
        <v>#VALUE!</v>
      </c>
    </row>
    <row r="484" spans="5:17" x14ac:dyDescent="0.2">
      <c r="E484">
        <f t="shared" si="73"/>
        <v>482</v>
      </c>
      <c r="F484">
        <f t="shared" si="70"/>
        <v>4.2960767235762631</v>
      </c>
      <c r="G484" t="e">
        <f t="shared" si="74"/>
        <v>#VALUE!</v>
      </c>
      <c r="H484" t="e">
        <f t="shared" si="75"/>
        <v>#VALUE!</v>
      </c>
      <c r="I484" t="e">
        <f t="shared" si="76"/>
        <v>#VALUE!</v>
      </c>
      <c r="J484" t="e">
        <f t="shared" si="77"/>
        <v>#VALUE!</v>
      </c>
      <c r="K484" t="e">
        <f t="shared" si="78"/>
        <v>#VALUE!</v>
      </c>
      <c r="L484" t="e">
        <f t="shared" si="79"/>
        <v>#VALUE!</v>
      </c>
      <c r="M484">
        <f>IF($B$9="זכר",INDEX(תמותה!$A$1:$E$121,ROUNDDOWN(E484/12,0)+1,2),INDEX(תמותה!$A$1:$E$121,ROUNDDOWN(E484/12,0)+1,3))</f>
        <v>1.8540599999999999E-4</v>
      </c>
      <c r="N484" t="e">
        <f>IF($B$9="זכר",INDEX('שיפור גברים'!$A$1:$GQ$121,ROUNDDOWN(E484/12,0)+1,ROUNDDOWN((E484+$B$7-$B$8)/12,0)+2),INDEX('שיפור נשים'!$A$1:$GQ$121,ROUNDDOWN(E484/12,0)+1,ROUNDDOWN((E484+$B$7-$B$8)/12,0)+2))</f>
        <v>#VALUE!</v>
      </c>
      <c r="O484" t="e">
        <f>IF($B$9="זכר",INDEX('שיפור גברים'!$A$1:$GQ$121,ROUNDDOWN(E484/12,0)+1,ROUNDDOWN((E484+$B$7-$B$8)/12,0)+1),INDEX('שיפור נשים'!$A$1:$GQ$121,ROUNDDOWN(E484/12,0)+1,ROUNDDOWN((E484+$B$7-$B$8)/12,0)+1))</f>
        <v>#VALUE!</v>
      </c>
      <c r="P484">
        <f t="shared" si="71"/>
        <v>0.83333333333333337</v>
      </c>
      <c r="Q484" t="e">
        <f t="shared" si="72"/>
        <v>#VALUE!</v>
      </c>
    </row>
    <row r="485" spans="5:17" x14ac:dyDescent="0.2">
      <c r="E485">
        <f t="shared" si="73"/>
        <v>483</v>
      </c>
      <c r="F485">
        <f t="shared" si="70"/>
        <v>4.3090619411564637</v>
      </c>
      <c r="G485" t="e">
        <f t="shared" si="74"/>
        <v>#VALUE!</v>
      </c>
      <c r="H485" t="e">
        <f t="shared" si="75"/>
        <v>#VALUE!</v>
      </c>
      <c r="I485" t="e">
        <f t="shared" si="76"/>
        <v>#VALUE!</v>
      </c>
      <c r="J485" t="e">
        <f t="shared" si="77"/>
        <v>#VALUE!</v>
      </c>
      <c r="K485" t="e">
        <f t="shared" si="78"/>
        <v>#VALUE!</v>
      </c>
      <c r="L485" t="e">
        <f t="shared" si="79"/>
        <v>#VALUE!</v>
      </c>
      <c r="M485">
        <f>IF($B$9="זכר",INDEX(תמותה!$A$1:$E$121,ROUNDDOWN(E485/12,0)+1,2),INDEX(תמותה!$A$1:$E$121,ROUNDDOWN(E485/12,0)+1,3))</f>
        <v>1.8540599999999999E-4</v>
      </c>
      <c r="N485" t="e">
        <f>IF($B$9="זכר",INDEX('שיפור גברים'!$A$1:$GQ$121,ROUNDDOWN(E485/12,0)+1,ROUNDDOWN((E485+$B$7-$B$8)/12,0)+2),INDEX('שיפור נשים'!$A$1:$GQ$121,ROUNDDOWN(E485/12,0)+1,ROUNDDOWN((E485+$B$7-$B$8)/12,0)+2))</f>
        <v>#VALUE!</v>
      </c>
      <c r="O485" t="e">
        <f>IF($B$9="זכר",INDEX('שיפור גברים'!$A$1:$GQ$121,ROUNDDOWN(E485/12,0)+1,ROUNDDOWN((E485+$B$7-$B$8)/12,0)+1),INDEX('שיפור נשים'!$A$1:$GQ$121,ROUNDDOWN(E485/12,0)+1,ROUNDDOWN((E485+$B$7-$B$8)/12,0)+1))</f>
        <v>#VALUE!</v>
      </c>
      <c r="P485">
        <f t="shared" si="71"/>
        <v>0.91666666666666663</v>
      </c>
      <c r="Q485" t="e">
        <f t="shared" si="72"/>
        <v>#VALUE!</v>
      </c>
    </row>
    <row r="486" spans="5:17" x14ac:dyDescent="0.2">
      <c r="E486">
        <f t="shared" si="73"/>
        <v>484</v>
      </c>
      <c r="F486">
        <f t="shared" si="70"/>
        <v>4.3220864075412022</v>
      </c>
      <c r="G486" t="e">
        <f t="shared" si="74"/>
        <v>#VALUE!</v>
      </c>
      <c r="H486" t="e">
        <f t="shared" si="75"/>
        <v>#VALUE!</v>
      </c>
      <c r="I486" t="e">
        <f t="shared" si="76"/>
        <v>#VALUE!</v>
      </c>
      <c r="J486" t="e">
        <f t="shared" si="77"/>
        <v>#VALUE!</v>
      </c>
      <c r="K486" t="e">
        <f t="shared" si="78"/>
        <v>#VALUE!</v>
      </c>
      <c r="L486" t="e">
        <f t="shared" si="79"/>
        <v>#VALUE!</v>
      </c>
      <c r="M486">
        <f>IF($B$9="זכר",INDEX(תמותה!$A$1:$E$121,ROUNDDOWN(E486/12,0)+1,2),INDEX(תמותה!$A$1:$E$121,ROUNDDOWN(E486/12,0)+1,3))</f>
        <v>1.8540599999999999E-4</v>
      </c>
      <c r="N486" t="e">
        <f>IF($B$9="זכר",INDEX('שיפור גברים'!$A$1:$GQ$121,ROUNDDOWN(E486/12,0)+1,ROUNDDOWN((E486+$B$7-$B$8)/12,0)+2),INDEX('שיפור נשים'!$A$1:$GQ$121,ROUNDDOWN(E486/12,0)+1,ROUNDDOWN((E486+$B$7-$B$8)/12,0)+2))</f>
        <v>#VALUE!</v>
      </c>
      <c r="O486" t="e">
        <f>IF($B$9="זכר",INDEX('שיפור גברים'!$A$1:$GQ$121,ROUNDDOWN(E486/12,0)+1,ROUNDDOWN((E486+$B$7-$B$8)/12,0)+1),INDEX('שיפור נשים'!$A$1:$GQ$121,ROUNDDOWN(E486/12,0)+1,ROUNDDOWN((E486+$B$7-$B$8)/12,0)+1))</f>
        <v>#VALUE!</v>
      </c>
      <c r="P486">
        <f t="shared" si="71"/>
        <v>1</v>
      </c>
      <c r="Q486" t="e">
        <f t="shared" si="72"/>
        <v>#VALUE!</v>
      </c>
    </row>
    <row r="487" spans="5:17" x14ac:dyDescent="0.2">
      <c r="E487">
        <f t="shared" si="73"/>
        <v>485</v>
      </c>
      <c r="F487">
        <f t="shared" si="70"/>
        <v>4.3351502413629666</v>
      </c>
      <c r="G487" t="e">
        <f t="shared" si="74"/>
        <v>#VALUE!</v>
      </c>
      <c r="H487" t="e">
        <f t="shared" si="75"/>
        <v>#VALUE!</v>
      </c>
      <c r="I487" t="e">
        <f t="shared" si="76"/>
        <v>#VALUE!</v>
      </c>
      <c r="J487" t="e">
        <f t="shared" si="77"/>
        <v>#VALUE!</v>
      </c>
      <c r="K487" t="e">
        <f t="shared" si="78"/>
        <v>#VALUE!</v>
      </c>
      <c r="L487" t="e">
        <f t="shared" si="79"/>
        <v>#VALUE!</v>
      </c>
      <c r="M487">
        <f>IF($B$9="זכר",INDEX(תמותה!$A$1:$E$121,ROUNDDOWN(E487/12,0)+1,2),INDEX(תמותה!$A$1:$E$121,ROUNDDOWN(E487/12,0)+1,3))</f>
        <v>1.8540599999999999E-4</v>
      </c>
      <c r="N487" t="e">
        <f>IF($B$9="זכר",INDEX('שיפור גברים'!$A$1:$GQ$121,ROUNDDOWN(E487/12,0)+1,ROUNDDOWN((E487+$B$7-$B$8)/12,0)+2),INDEX('שיפור נשים'!$A$1:$GQ$121,ROUNDDOWN(E487/12,0)+1,ROUNDDOWN((E487+$B$7-$B$8)/12,0)+2))</f>
        <v>#VALUE!</v>
      </c>
      <c r="O487" t="e">
        <f>IF($B$9="זכר",INDEX('שיפור גברים'!$A$1:$GQ$121,ROUNDDOWN(E487/12,0)+1,ROUNDDOWN((E487+$B$7-$B$8)/12,0)+1),INDEX('שיפור נשים'!$A$1:$GQ$121,ROUNDDOWN(E487/12,0)+1,ROUNDDOWN((E487+$B$7-$B$8)/12,0)+1))</f>
        <v>#VALUE!</v>
      </c>
      <c r="P487">
        <f t="shared" si="71"/>
        <v>8.3333333333333329E-2</v>
      </c>
      <c r="Q487" t="e">
        <f t="shared" si="72"/>
        <v>#VALUE!</v>
      </c>
    </row>
    <row r="488" spans="5:17" x14ac:dyDescent="0.2">
      <c r="E488">
        <f t="shared" si="73"/>
        <v>486</v>
      </c>
      <c r="F488">
        <f t="shared" si="70"/>
        <v>4.34825356161282</v>
      </c>
      <c r="G488" t="e">
        <f t="shared" si="74"/>
        <v>#VALUE!</v>
      </c>
      <c r="H488" t="e">
        <f t="shared" si="75"/>
        <v>#VALUE!</v>
      </c>
      <c r="I488" t="e">
        <f t="shared" si="76"/>
        <v>#VALUE!</v>
      </c>
      <c r="J488" t="e">
        <f t="shared" si="77"/>
        <v>#VALUE!</v>
      </c>
      <c r="K488" t="e">
        <f t="shared" si="78"/>
        <v>#VALUE!</v>
      </c>
      <c r="L488" t="e">
        <f t="shared" si="79"/>
        <v>#VALUE!</v>
      </c>
      <c r="M488">
        <f>IF($B$9="זכר",INDEX(תמותה!$A$1:$E$121,ROUNDDOWN(E488/12,0)+1,2),INDEX(תמותה!$A$1:$E$121,ROUNDDOWN(E488/12,0)+1,3))</f>
        <v>1.8540599999999999E-4</v>
      </c>
      <c r="N488" t="e">
        <f>IF($B$9="זכר",INDEX('שיפור גברים'!$A$1:$GQ$121,ROUNDDOWN(E488/12,0)+1,ROUNDDOWN((E488+$B$7-$B$8)/12,0)+2),INDEX('שיפור נשים'!$A$1:$GQ$121,ROUNDDOWN(E488/12,0)+1,ROUNDDOWN((E488+$B$7-$B$8)/12,0)+2))</f>
        <v>#VALUE!</v>
      </c>
      <c r="O488" t="e">
        <f>IF($B$9="זכר",INDEX('שיפור גברים'!$A$1:$GQ$121,ROUNDDOWN(E488/12,0)+1,ROUNDDOWN((E488+$B$7-$B$8)/12,0)+1),INDEX('שיפור נשים'!$A$1:$GQ$121,ROUNDDOWN(E488/12,0)+1,ROUNDDOWN((E488+$B$7-$B$8)/12,0)+1))</f>
        <v>#VALUE!</v>
      </c>
      <c r="P488">
        <f t="shared" si="71"/>
        <v>0.16666666666666666</v>
      </c>
      <c r="Q488" t="e">
        <f t="shared" si="72"/>
        <v>#VALUE!</v>
      </c>
    </row>
    <row r="489" spans="5:17" x14ac:dyDescent="0.2">
      <c r="E489">
        <f t="shared" si="73"/>
        <v>487</v>
      </c>
      <c r="F489">
        <f t="shared" si="70"/>
        <v>4.3613964876414819</v>
      </c>
      <c r="G489" t="e">
        <f t="shared" si="74"/>
        <v>#VALUE!</v>
      </c>
      <c r="H489" t="e">
        <f t="shared" si="75"/>
        <v>#VALUE!</v>
      </c>
      <c r="I489" t="e">
        <f t="shared" si="76"/>
        <v>#VALUE!</v>
      </c>
      <c r="J489" t="e">
        <f t="shared" si="77"/>
        <v>#VALUE!</v>
      </c>
      <c r="K489" t="e">
        <f t="shared" si="78"/>
        <v>#VALUE!</v>
      </c>
      <c r="L489" t="e">
        <f t="shared" si="79"/>
        <v>#VALUE!</v>
      </c>
      <c r="M489">
        <f>IF($B$9="זכר",INDEX(תמותה!$A$1:$E$121,ROUNDDOWN(E489/12,0)+1,2),INDEX(תמותה!$A$1:$E$121,ROUNDDOWN(E489/12,0)+1,3))</f>
        <v>1.8540599999999999E-4</v>
      </c>
      <c r="N489" t="e">
        <f>IF($B$9="זכר",INDEX('שיפור גברים'!$A$1:$GQ$121,ROUNDDOWN(E489/12,0)+1,ROUNDDOWN((E489+$B$7-$B$8)/12,0)+2),INDEX('שיפור נשים'!$A$1:$GQ$121,ROUNDDOWN(E489/12,0)+1,ROUNDDOWN((E489+$B$7-$B$8)/12,0)+2))</f>
        <v>#VALUE!</v>
      </c>
      <c r="O489" t="e">
        <f>IF($B$9="זכר",INDEX('שיפור גברים'!$A$1:$GQ$121,ROUNDDOWN(E489/12,0)+1,ROUNDDOWN((E489+$B$7-$B$8)/12,0)+1),INDEX('שיפור נשים'!$A$1:$GQ$121,ROUNDDOWN(E489/12,0)+1,ROUNDDOWN((E489+$B$7-$B$8)/12,0)+1))</f>
        <v>#VALUE!</v>
      </c>
      <c r="P489">
        <f t="shared" si="71"/>
        <v>0.25</v>
      </c>
      <c r="Q489" t="e">
        <f t="shared" si="72"/>
        <v>#VALUE!</v>
      </c>
    </row>
    <row r="490" spans="5:17" x14ac:dyDescent="0.2">
      <c r="E490">
        <f t="shared" si="73"/>
        <v>488</v>
      </c>
      <c r="F490">
        <f t="shared" si="70"/>
        <v>4.3745791391604252</v>
      </c>
      <c r="G490" t="e">
        <f t="shared" si="74"/>
        <v>#VALUE!</v>
      </c>
      <c r="H490" t="e">
        <f t="shared" si="75"/>
        <v>#VALUE!</v>
      </c>
      <c r="I490" t="e">
        <f t="shared" si="76"/>
        <v>#VALUE!</v>
      </c>
      <c r="J490" t="e">
        <f t="shared" si="77"/>
        <v>#VALUE!</v>
      </c>
      <c r="K490" t="e">
        <f t="shared" si="78"/>
        <v>#VALUE!</v>
      </c>
      <c r="L490" t="e">
        <f t="shared" si="79"/>
        <v>#VALUE!</v>
      </c>
      <c r="M490">
        <f>IF($B$9="זכר",INDEX(תמותה!$A$1:$E$121,ROUNDDOWN(E490/12,0)+1,2),INDEX(תמותה!$A$1:$E$121,ROUNDDOWN(E490/12,0)+1,3))</f>
        <v>1.8540599999999999E-4</v>
      </c>
      <c r="N490" t="e">
        <f>IF($B$9="זכר",INDEX('שיפור גברים'!$A$1:$GQ$121,ROUNDDOWN(E490/12,0)+1,ROUNDDOWN((E490+$B$7-$B$8)/12,0)+2),INDEX('שיפור נשים'!$A$1:$GQ$121,ROUNDDOWN(E490/12,0)+1,ROUNDDOWN((E490+$B$7-$B$8)/12,0)+2))</f>
        <v>#VALUE!</v>
      </c>
      <c r="O490" t="e">
        <f>IF($B$9="זכר",INDEX('שיפור גברים'!$A$1:$GQ$121,ROUNDDOWN(E490/12,0)+1,ROUNDDOWN((E490+$B$7-$B$8)/12,0)+1),INDEX('שיפור נשים'!$A$1:$GQ$121,ROUNDDOWN(E490/12,0)+1,ROUNDDOWN((E490+$B$7-$B$8)/12,0)+1))</f>
        <v>#VALUE!</v>
      </c>
      <c r="P490">
        <f t="shared" si="71"/>
        <v>0.33333333333333331</v>
      </c>
      <c r="Q490" t="e">
        <f t="shared" si="72"/>
        <v>#VALUE!</v>
      </c>
    </row>
    <row r="491" spans="5:17" x14ac:dyDescent="0.2">
      <c r="E491">
        <f t="shared" si="73"/>
        <v>489</v>
      </c>
      <c r="F491">
        <f t="shared" si="70"/>
        <v>4.3878016362429531</v>
      </c>
      <c r="G491" t="e">
        <f t="shared" si="74"/>
        <v>#VALUE!</v>
      </c>
      <c r="H491" t="e">
        <f t="shared" si="75"/>
        <v>#VALUE!</v>
      </c>
      <c r="I491" t="e">
        <f t="shared" si="76"/>
        <v>#VALUE!</v>
      </c>
      <c r="J491" t="e">
        <f t="shared" si="77"/>
        <v>#VALUE!</v>
      </c>
      <c r="K491" t="e">
        <f t="shared" si="78"/>
        <v>#VALUE!</v>
      </c>
      <c r="L491" t="e">
        <f t="shared" si="79"/>
        <v>#VALUE!</v>
      </c>
      <c r="M491">
        <f>IF($B$9="זכר",INDEX(תמותה!$A$1:$E$121,ROUNDDOWN(E491/12,0)+1,2),INDEX(תמותה!$A$1:$E$121,ROUNDDOWN(E491/12,0)+1,3))</f>
        <v>1.8540599999999999E-4</v>
      </c>
      <c r="N491" t="e">
        <f>IF($B$9="זכר",INDEX('שיפור גברים'!$A$1:$GQ$121,ROUNDDOWN(E491/12,0)+1,ROUNDDOWN((E491+$B$7-$B$8)/12,0)+2),INDEX('שיפור נשים'!$A$1:$GQ$121,ROUNDDOWN(E491/12,0)+1,ROUNDDOWN((E491+$B$7-$B$8)/12,0)+2))</f>
        <v>#VALUE!</v>
      </c>
      <c r="O491" t="e">
        <f>IF($B$9="זכר",INDEX('שיפור גברים'!$A$1:$GQ$121,ROUNDDOWN(E491/12,0)+1,ROUNDDOWN((E491+$B$7-$B$8)/12,0)+1),INDEX('שיפור נשים'!$A$1:$GQ$121,ROUNDDOWN(E491/12,0)+1,ROUNDDOWN((E491+$B$7-$B$8)/12,0)+1))</f>
        <v>#VALUE!</v>
      </c>
      <c r="P491">
        <f t="shared" si="71"/>
        <v>0.41666666666666669</v>
      </c>
      <c r="Q491" t="e">
        <f t="shared" si="72"/>
        <v>#VALUE!</v>
      </c>
    </row>
    <row r="492" spans="5:17" x14ac:dyDescent="0.2">
      <c r="E492">
        <f t="shared" si="73"/>
        <v>490</v>
      </c>
      <c r="F492">
        <f t="shared" si="70"/>
        <v>4.4010640993253034</v>
      </c>
      <c r="G492" t="e">
        <f t="shared" si="74"/>
        <v>#VALUE!</v>
      </c>
      <c r="H492" t="e">
        <f t="shared" si="75"/>
        <v>#VALUE!</v>
      </c>
      <c r="I492" t="e">
        <f t="shared" si="76"/>
        <v>#VALUE!</v>
      </c>
      <c r="J492" t="e">
        <f t="shared" si="77"/>
        <v>#VALUE!</v>
      </c>
      <c r="K492" t="e">
        <f t="shared" si="78"/>
        <v>#VALUE!</v>
      </c>
      <c r="L492" t="e">
        <f t="shared" si="79"/>
        <v>#VALUE!</v>
      </c>
      <c r="M492">
        <f>IF($B$9="זכר",INDEX(תמותה!$A$1:$E$121,ROUNDDOWN(E492/12,0)+1,2),INDEX(תמותה!$A$1:$E$121,ROUNDDOWN(E492/12,0)+1,3))</f>
        <v>1.8540599999999999E-4</v>
      </c>
      <c r="N492" t="e">
        <f>IF($B$9="זכר",INDEX('שיפור גברים'!$A$1:$GQ$121,ROUNDDOWN(E492/12,0)+1,ROUNDDOWN((E492+$B$7-$B$8)/12,0)+2),INDEX('שיפור נשים'!$A$1:$GQ$121,ROUNDDOWN(E492/12,0)+1,ROUNDDOWN((E492+$B$7-$B$8)/12,0)+2))</f>
        <v>#VALUE!</v>
      </c>
      <c r="O492" t="e">
        <f>IF($B$9="זכר",INDEX('שיפור גברים'!$A$1:$GQ$121,ROUNDDOWN(E492/12,0)+1,ROUNDDOWN((E492+$B$7-$B$8)/12,0)+1),INDEX('שיפור נשים'!$A$1:$GQ$121,ROUNDDOWN(E492/12,0)+1,ROUNDDOWN((E492+$B$7-$B$8)/12,0)+1))</f>
        <v>#VALUE!</v>
      </c>
      <c r="P492">
        <f t="shared" si="71"/>
        <v>0.5</v>
      </c>
      <c r="Q492" t="e">
        <f t="shared" si="72"/>
        <v>#VALUE!</v>
      </c>
    </row>
    <row r="493" spans="5:17" x14ac:dyDescent="0.2">
      <c r="E493">
        <f t="shared" si="73"/>
        <v>491</v>
      </c>
      <c r="F493">
        <f t="shared" si="70"/>
        <v>4.4143666492077402</v>
      </c>
      <c r="G493" t="e">
        <f t="shared" si="74"/>
        <v>#VALUE!</v>
      </c>
      <c r="H493" t="e">
        <f t="shared" si="75"/>
        <v>#VALUE!</v>
      </c>
      <c r="I493" t="e">
        <f t="shared" si="76"/>
        <v>#VALUE!</v>
      </c>
      <c r="J493" t="e">
        <f t="shared" si="77"/>
        <v>#VALUE!</v>
      </c>
      <c r="K493" t="e">
        <f t="shared" si="78"/>
        <v>#VALUE!</v>
      </c>
      <c r="L493" t="e">
        <f t="shared" si="79"/>
        <v>#VALUE!</v>
      </c>
      <c r="M493">
        <f>IF($B$9="זכר",INDEX(תמותה!$A$1:$E$121,ROUNDDOWN(E493/12,0)+1,2),INDEX(תמותה!$A$1:$E$121,ROUNDDOWN(E493/12,0)+1,3))</f>
        <v>1.8540599999999999E-4</v>
      </c>
      <c r="N493" t="e">
        <f>IF($B$9="זכר",INDEX('שיפור גברים'!$A$1:$GQ$121,ROUNDDOWN(E493/12,0)+1,ROUNDDOWN((E493+$B$7-$B$8)/12,0)+2),INDEX('שיפור נשים'!$A$1:$GQ$121,ROUNDDOWN(E493/12,0)+1,ROUNDDOWN((E493+$B$7-$B$8)/12,0)+2))</f>
        <v>#VALUE!</v>
      </c>
      <c r="O493" t="e">
        <f>IF($B$9="זכר",INDEX('שיפור גברים'!$A$1:$GQ$121,ROUNDDOWN(E493/12,0)+1,ROUNDDOWN((E493+$B$7-$B$8)/12,0)+1),INDEX('שיפור נשים'!$A$1:$GQ$121,ROUNDDOWN(E493/12,0)+1,ROUNDDOWN((E493+$B$7-$B$8)/12,0)+1))</f>
        <v>#VALUE!</v>
      </c>
      <c r="P493">
        <f t="shared" si="71"/>
        <v>0.58333333333333337</v>
      </c>
      <c r="Q493" t="e">
        <f t="shared" si="72"/>
        <v>#VALUE!</v>
      </c>
    </row>
    <row r="494" spans="5:17" x14ac:dyDescent="0.2">
      <c r="E494">
        <f t="shared" si="73"/>
        <v>492</v>
      </c>
      <c r="F494">
        <f t="shared" si="70"/>
        <v>4.427709407055656</v>
      </c>
      <c r="G494" t="e">
        <f t="shared" si="74"/>
        <v>#VALUE!</v>
      </c>
      <c r="H494" t="e">
        <f t="shared" si="75"/>
        <v>#VALUE!</v>
      </c>
      <c r="I494" t="e">
        <f t="shared" si="76"/>
        <v>#VALUE!</v>
      </c>
      <c r="J494" t="e">
        <f t="shared" si="77"/>
        <v>#VALUE!</v>
      </c>
      <c r="K494" t="e">
        <f t="shared" si="78"/>
        <v>#VALUE!</v>
      </c>
      <c r="L494" t="e">
        <f t="shared" si="79"/>
        <v>#VALUE!</v>
      </c>
      <c r="M494">
        <f>IF($B$9="זכר",INDEX(תמותה!$A$1:$E$121,ROUNDDOWN(E494/12,0)+1,2),INDEX(תמותה!$A$1:$E$121,ROUNDDOWN(E494/12,0)+1,3))</f>
        <v>2.04501E-4</v>
      </c>
      <c r="N494" t="e">
        <f>IF($B$9="זכר",INDEX('שיפור גברים'!$A$1:$GQ$121,ROUNDDOWN(E494/12,0)+1,ROUNDDOWN((E494+$B$7-$B$8)/12,0)+2),INDEX('שיפור נשים'!$A$1:$GQ$121,ROUNDDOWN(E494/12,0)+1,ROUNDDOWN((E494+$B$7-$B$8)/12,0)+2))</f>
        <v>#VALUE!</v>
      </c>
      <c r="O494" t="e">
        <f>IF($B$9="זכר",INDEX('שיפור גברים'!$A$1:$GQ$121,ROUNDDOWN(E494/12,0)+1,ROUNDDOWN((E494+$B$7-$B$8)/12,0)+1),INDEX('שיפור נשים'!$A$1:$GQ$121,ROUNDDOWN(E494/12,0)+1,ROUNDDOWN((E494+$B$7-$B$8)/12,0)+1))</f>
        <v>#VALUE!</v>
      </c>
      <c r="P494">
        <f t="shared" si="71"/>
        <v>0.66666666666666663</v>
      </c>
      <c r="Q494" t="e">
        <f t="shared" si="72"/>
        <v>#VALUE!</v>
      </c>
    </row>
    <row r="495" spans="5:17" x14ac:dyDescent="0.2">
      <c r="E495">
        <f t="shared" si="73"/>
        <v>493</v>
      </c>
      <c r="F495">
        <f t="shared" si="70"/>
        <v>4.4410924944006727</v>
      </c>
      <c r="G495" t="e">
        <f t="shared" si="74"/>
        <v>#VALUE!</v>
      </c>
      <c r="H495" t="e">
        <f t="shared" si="75"/>
        <v>#VALUE!</v>
      </c>
      <c r="I495" t="e">
        <f t="shared" si="76"/>
        <v>#VALUE!</v>
      </c>
      <c r="J495" t="e">
        <f t="shared" si="77"/>
        <v>#VALUE!</v>
      </c>
      <c r="K495" t="e">
        <f t="shared" si="78"/>
        <v>#VALUE!</v>
      </c>
      <c r="L495" t="e">
        <f t="shared" si="79"/>
        <v>#VALUE!</v>
      </c>
      <c r="M495">
        <f>IF($B$9="זכר",INDEX(תמותה!$A$1:$E$121,ROUNDDOWN(E495/12,0)+1,2),INDEX(תמותה!$A$1:$E$121,ROUNDDOWN(E495/12,0)+1,3))</f>
        <v>2.04501E-4</v>
      </c>
      <c r="N495" t="e">
        <f>IF($B$9="זכר",INDEX('שיפור גברים'!$A$1:$GQ$121,ROUNDDOWN(E495/12,0)+1,ROUNDDOWN((E495+$B$7-$B$8)/12,0)+2),INDEX('שיפור נשים'!$A$1:$GQ$121,ROUNDDOWN(E495/12,0)+1,ROUNDDOWN((E495+$B$7-$B$8)/12,0)+2))</f>
        <v>#VALUE!</v>
      </c>
      <c r="O495" t="e">
        <f>IF($B$9="זכר",INDEX('שיפור גברים'!$A$1:$GQ$121,ROUNDDOWN(E495/12,0)+1,ROUNDDOWN((E495+$B$7-$B$8)/12,0)+1),INDEX('שיפור נשים'!$A$1:$GQ$121,ROUNDDOWN(E495/12,0)+1,ROUNDDOWN((E495+$B$7-$B$8)/12,0)+1))</f>
        <v>#VALUE!</v>
      </c>
      <c r="P495">
        <f t="shared" si="71"/>
        <v>0.75</v>
      </c>
      <c r="Q495" t="e">
        <f t="shared" si="72"/>
        <v>#VALUE!</v>
      </c>
    </row>
    <row r="496" spans="5:17" x14ac:dyDescent="0.2">
      <c r="E496">
        <f t="shared" si="73"/>
        <v>494</v>
      </c>
      <c r="F496">
        <f t="shared" si="70"/>
        <v>4.4545160331417559</v>
      </c>
      <c r="G496" t="e">
        <f t="shared" si="74"/>
        <v>#VALUE!</v>
      </c>
      <c r="H496" t="e">
        <f t="shared" si="75"/>
        <v>#VALUE!</v>
      </c>
      <c r="I496" t="e">
        <f t="shared" si="76"/>
        <v>#VALUE!</v>
      </c>
      <c r="J496" t="e">
        <f t="shared" si="77"/>
        <v>#VALUE!</v>
      </c>
      <c r="K496" t="e">
        <f t="shared" si="78"/>
        <v>#VALUE!</v>
      </c>
      <c r="L496" t="e">
        <f t="shared" si="79"/>
        <v>#VALUE!</v>
      </c>
      <c r="M496">
        <f>IF($B$9="זכר",INDEX(תמותה!$A$1:$E$121,ROUNDDOWN(E496/12,0)+1,2),INDEX(תמותה!$A$1:$E$121,ROUNDDOWN(E496/12,0)+1,3))</f>
        <v>2.04501E-4</v>
      </c>
      <c r="N496" t="e">
        <f>IF($B$9="זכר",INDEX('שיפור גברים'!$A$1:$GQ$121,ROUNDDOWN(E496/12,0)+1,ROUNDDOWN((E496+$B$7-$B$8)/12,0)+2),INDEX('שיפור נשים'!$A$1:$GQ$121,ROUNDDOWN(E496/12,0)+1,ROUNDDOWN((E496+$B$7-$B$8)/12,0)+2))</f>
        <v>#VALUE!</v>
      </c>
      <c r="O496" t="e">
        <f>IF($B$9="זכר",INDEX('שיפור גברים'!$A$1:$GQ$121,ROUNDDOWN(E496/12,0)+1,ROUNDDOWN((E496+$B$7-$B$8)/12,0)+1),INDEX('שיפור נשים'!$A$1:$GQ$121,ROUNDDOWN(E496/12,0)+1,ROUNDDOWN((E496+$B$7-$B$8)/12,0)+1))</f>
        <v>#VALUE!</v>
      </c>
      <c r="P496">
        <f t="shared" si="71"/>
        <v>0.83333333333333337</v>
      </c>
      <c r="Q496" t="e">
        <f t="shared" si="72"/>
        <v>#VALUE!</v>
      </c>
    </row>
    <row r="497" spans="5:17" x14ac:dyDescent="0.2">
      <c r="E497">
        <f t="shared" si="73"/>
        <v>495</v>
      </c>
      <c r="F497">
        <f t="shared" si="70"/>
        <v>4.4679801455463135</v>
      </c>
      <c r="G497" t="e">
        <f t="shared" si="74"/>
        <v>#VALUE!</v>
      </c>
      <c r="H497" t="e">
        <f t="shared" si="75"/>
        <v>#VALUE!</v>
      </c>
      <c r="I497" t="e">
        <f t="shared" si="76"/>
        <v>#VALUE!</v>
      </c>
      <c r="J497" t="e">
        <f t="shared" si="77"/>
        <v>#VALUE!</v>
      </c>
      <c r="K497" t="e">
        <f t="shared" si="78"/>
        <v>#VALUE!</v>
      </c>
      <c r="L497" t="e">
        <f t="shared" si="79"/>
        <v>#VALUE!</v>
      </c>
      <c r="M497">
        <f>IF($B$9="זכר",INDEX(תמותה!$A$1:$E$121,ROUNDDOWN(E497/12,0)+1,2),INDEX(תמותה!$A$1:$E$121,ROUNDDOWN(E497/12,0)+1,3))</f>
        <v>2.04501E-4</v>
      </c>
      <c r="N497" t="e">
        <f>IF($B$9="זכר",INDEX('שיפור גברים'!$A$1:$GQ$121,ROUNDDOWN(E497/12,0)+1,ROUNDDOWN((E497+$B$7-$B$8)/12,0)+2),INDEX('שיפור נשים'!$A$1:$GQ$121,ROUNDDOWN(E497/12,0)+1,ROUNDDOWN((E497+$B$7-$B$8)/12,0)+2))</f>
        <v>#VALUE!</v>
      </c>
      <c r="O497" t="e">
        <f>IF($B$9="זכר",INDEX('שיפור גברים'!$A$1:$GQ$121,ROUNDDOWN(E497/12,0)+1,ROUNDDOWN((E497+$B$7-$B$8)/12,0)+1),INDEX('שיפור נשים'!$A$1:$GQ$121,ROUNDDOWN(E497/12,0)+1,ROUNDDOWN((E497+$B$7-$B$8)/12,0)+1))</f>
        <v>#VALUE!</v>
      </c>
      <c r="P497">
        <f t="shared" si="71"/>
        <v>0.91666666666666663</v>
      </c>
      <c r="Q497" t="e">
        <f t="shared" si="72"/>
        <v>#VALUE!</v>
      </c>
    </row>
    <row r="498" spans="5:17" x14ac:dyDescent="0.2">
      <c r="E498">
        <f t="shared" si="73"/>
        <v>496</v>
      </c>
      <c r="F498">
        <f t="shared" si="70"/>
        <v>4.4814849542513215</v>
      </c>
      <c r="G498" t="e">
        <f t="shared" si="74"/>
        <v>#VALUE!</v>
      </c>
      <c r="H498" t="e">
        <f t="shared" si="75"/>
        <v>#VALUE!</v>
      </c>
      <c r="I498" t="e">
        <f t="shared" si="76"/>
        <v>#VALUE!</v>
      </c>
      <c r="J498" t="e">
        <f t="shared" si="77"/>
        <v>#VALUE!</v>
      </c>
      <c r="K498" t="e">
        <f t="shared" si="78"/>
        <v>#VALUE!</v>
      </c>
      <c r="L498" t="e">
        <f t="shared" si="79"/>
        <v>#VALUE!</v>
      </c>
      <c r="M498">
        <f>IF($B$9="זכר",INDEX(תמותה!$A$1:$E$121,ROUNDDOWN(E498/12,0)+1,2),INDEX(תמותה!$A$1:$E$121,ROUNDDOWN(E498/12,0)+1,3))</f>
        <v>2.04501E-4</v>
      </c>
      <c r="N498" t="e">
        <f>IF($B$9="זכר",INDEX('שיפור גברים'!$A$1:$GQ$121,ROUNDDOWN(E498/12,0)+1,ROUNDDOWN((E498+$B$7-$B$8)/12,0)+2),INDEX('שיפור נשים'!$A$1:$GQ$121,ROUNDDOWN(E498/12,0)+1,ROUNDDOWN((E498+$B$7-$B$8)/12,0)+2))</f>
        <v>#VALUE!</v>
      </c>
      <c r="O498" t="e">
        <f>IF($B$9="זכר",INDEX('שיפור גברים'!$A$1:$GQ$121,ROUNDDOWN(E498/12,0)+1,ROUNDDOWN((E498+$B$7-$B$8)/12,0)+1),INDEX('שיפור נשים'!$A$1:$GQ$121,ROUNDDOWN(E498/12,0)+1,ROUNDDOWN((E498+$B$7-$B$8)/12,0)+1))</f>
        <v>#VALUE!</v>
      </c>
      <c r="P498">
        <f t="shared" si="71"/>
        <v>1</v>
      </c>
      <c r="Q498" t="e">
        <f t="shared" si="72"/>
        <v>#VALUE!</v>
      </c>
    </row>
    <row r="499" spans="5:17" x14ac:dyDescent="0.2">
      <c r="E499">
        <f t="shared" si="73"/>
        <v>497</v>
      </c>
      <c r="F499">
        <f t="shared" si="70"/>
        <v>4.4950305822644321</v>
      </c>
      <c r="G499" t="e">
        <f t="shared" si="74"/>
        <v>#VALUE!</v>
      </c>
      <c r="H499" t="e">
        <f t="shared" si="75"/>
        <v>#VALUE!</v>
      </c>
      <c r="I499" t="e">
        <f t="shared" si="76"/>
        <v>#VALUE!</v>
      </c>
      <c r="J499" t="e">
        <f t="shared" si="77"/>
        <v>#VALUE!</v>
      </c>
      <c r="K499" t="e">
        <f t="shared" si="78"/>
        <v>#VALUE!</v>
      </c>
      <c r="L499" t="e">
        <f t="shared" si="79"/>
        <v>#VALUE!</v>
      </c>
      <c r="M499">
        <f>IF($B$9="זכר",INDEX(תמותה!$A$1:$E$121,ROUNDDOWN(E499/12,0)+1,2),INDEX(תמותה!$A$1:$E$121,ROUNDDOWN(E499/12,0)+1,3))</f>
        <v>2.04501E-4</v>
      </c>
      <c r="N499" t="e">
        <f>IF($B$9="זכר",INDEX('שיפור גברים'!$A$1:$GQ$121,ROUNDDOWN(E499/12,0)+1,ROUNDDOWN((E499+$B$7-$B$8)/12,0)+2),INDEX('שיפור נשים'!$A$1:$GQ$121,ROUNDDOWN(E499/12,0)+1,ROUNDDOWN((E499+$B$7-$B$8)/12,0)+2))</f>
        <v>#VALUE!</v>
      </c>
      <c r="O499" t="e">
        <f>IF($B$9="זכר",INDEX('שיפור גברים'!$A$1:$GQ$121,ROUNDDOWN(E499/12,0)+1,ROUNDDOWN((E499+$B$7-$B$8)/12,0)+1),INDEX('שיפור נשים'!$A$1:$GQ$121,ROUNDDOWN(E499/12,0)+1,ROUNDDOWN((E499+$B$7-$B$8)/12,0)+1))</f>
        <v>#VALUE!</v>
      </c>
      <c r="P499">
        <f t="shared" si="71"/>
        <v>8.3333333333333329E-2</v>
      </c>
      <c r="Q499" t="e">
        <f t="shared" si="72"/>
        <v>#VALUE!</v>
      </c>
    </row>
    <row r="500" spans="5:17" x14ac:dyDescent="0.2">
      <c r="E500">
        <f t="shared" si="73"/>
        <v>498</v>
      </c>
      <c r="F500">
        <f t="shared" si="70"/>
        <v>4.5086171529651002</v>
      </c>
      <c r="G500" t="e">
        <f t="shared" si="74"/>
        <v>#VALUE!</v>
      </c>
      <c r="H500" t="e">
        <f t="shared" si="75"/>
        <v>#VALUE!</v>
      </c>
      <c r="I500" t="e">
        <f t="shared" si="76"/>
        <v>#VALUE!</v>
      </c>
      <c r="J500" t="e">
        <f t="shared" si="77"/>
        <v>#VALUE!</v>
      </c>
      <c r="K500" t="e">
        <f t="shared" si="78"/>
        <v>#VALUE!</v>
      </c>
      <c r="L500" t="e">
        <f t="shared" si="79"/>
        <v>#VALUE!</v>
      </c>
      <c r="M500">
        <f>IF($B$9="זכר",INDEX(תמותה!$A$1:$E$121,ROUNDDOWN(E500/12,0)+1,2),INDEX(תמותה!$A$1:$E$121,ROUNDDOWN(E500/12,0)+1,3))</f>
        <v>2.04501E-4</v>
      </c>
      <c r="N500" t="e">
        <f>IF($B$9="זכר",INDEX('שיפור גברים'!$A$1:$GQ$121,ROUNDDOWN(E500/12,0)+1,ROUNDDOWN((E500+$B$7-$B$8)/12,0)+2),INDEX('שיפור נשים'!$A$1:$GQ$121,ROUNDDOWN(E500/12,0)+1,ROUNDDOWN((E500+$B$7-$B$8)/12,0)+2))</f>
        <v>#VALUE!</v>
      </c>
      <c r="O500" t="e">
        <f>IF($B$9="זכר",INDEX('שיפור גברים'!$A$1:$GQ$121,ROUNDDOWN(E500/12,0)+1,ROUNDDOWN((E500+$B$7-$B$8)/12,0)+1),INDEX('שיפור נשים'!$A$1:$GQ$121,ROUNDDOWN(E500/12,0)+1,ROUNDDOWN((E500+$B$7-$B$8)/12,0)+1))</f>
        <v>#VALUE!</v>
      </c>
      <c r="P500">
        <f t="shared" si="71"/>
        <v>0.16666666666666666</v>
      </c>
      <c r="Q500" t="e">
        <f t="shared" si="72"/>
        <v>#VALUE!</v>
      </c>
    </row>
    <row r="501" spans="5:17" x14ac:dyDescent="0.2">
      <c r="E501">
        <f t="shared" si="73"/>
        <v>499</v>
      </c>
      <c r="F501">
        <f t="shared" si="70"/>
        <v>4.5222447901056997</v>
      </c>
      <c r="G501" t="e">
        <f t="shared" si="74"/>
        <v>#VALUE!</v>
      </c>
      <c r="H501" t="e">
        <f t="shared" si="75"/>
        <v>#VALUE!</v>
      </c>
      <c r="I501" t="e">
        <f t="shared" si="76"/>
        <v>#VALUE!</v>
      </c>
      <c r="J501" t="e">
        <f t="shared" si="77"/>
        <v>#VALUE!</v>
      </c>
      <c r="K501" t="e">
        <f t="shared" si="78"/>
        <v>#VALUE!</v>
      </c>
      <c r="L501" t="e">
        <f t="shared" si="79"/>
        <v>#VALUE!</v>
      </c>
      <c r="M501">
        <f>IF($B$9="זכר",INDEX(תמותה!$A$1:$E$121,ROUNDDOWN(E501/12,0)+1,2),INDEX(תמותה!$A$1:$E$121,ROUNDDOWN(E501/12,0)+1,3))</f>
        <v>2.04501E-4</v>
      </c>
      <c r="N501" t="e">
        <f>IF($B$9="זכר",INDEX('שיפור גברים'!$A$1:$GQ$121,ROUNDDOWN(E501/12,0)+1,ROUNDDOWN((E501+$B$7-$B$8)/12,0)+2),INDEX('שיפור נשים'!$A$1:$GQ$121,ROUNDDOWN(E501/12,0)+1,ROUNDDOWN((E501+$B$7-$B$8)/12,0)+2))</f>
        <v>#VALUE!</v>
      </c>
      <c r="O501" t="e">
        <f>IF($B$9="זכר",INDEX('שיפור גברים'!$A$1:$GQ$121,ROUNDDOWN(E501/12,0)+1,ROUNDDOWN((E501+$B$7-$B$8)/12,0)+1),INDEX('שיפור נשים'!$A$1:$GQ$121,ROUNDDOWN(E501/12,0)+1,ROUNDDOWN((E501+$B$7-$B$8)/12,0)+1))</f>
        <v>#VALUE!</v>
      </c>
      <c r="P501">
        <f t="shared" si="71"/>
        <v>0.25</v>
      </c>
      <c r="Q501" t="e">
        <f t="shared" si="72"/>
        <v>#VALUE!</v>
      </c>
    </row>
    <row r="502" spans="5:17" x14ac:dyDescent="0.2">
      <c r="E502">
        <f t="shared" si="73"/>
        <v>500</v>
      </c>
      <c r="F502">
        <f t="shared" si="70"/>
        <v>4.5359136178126613</v>
      </c>
      <c r="G502" t="e">
        <f t="shared" si="74"/>
        <v>#VALUE!</v>
      </c>
      <c r="H502" t="e">
        <f t="shared" si="75"/>
        <v>#VALUE!</v>
      </c>
      <c r="I502" t="e">
        <f t="shared" si="76"/>
        <v>#VALUE!</v>
      </c>
      <c r="J502" t="e">
        <f t="shared" si="77"/>
        <v>#VALUE!</v>
      </c>
      <c r="K502" t="e">
        <f t="shared" si="78"/>
        <v>#VALUE!</v>
      </c>
      <c r="L502" t="e">
        <f t="shared" si="79"/>
        <v>#VALUE!</v>
      </c>
      <c r="M502">
        <f>IF($B$9="זכר",INDEX(תמותה!$A$1:$E$121,ROUNDDOWN(E502/12,0)+1,2),INDEX(תמותה!$A$1:$E$121,ROUNDDOWN(E502/12,0)+1,3))</f>
        <v>2.04501E-4</v>
      </c>
      <c r="N502" t="e">
        <f>IF($B$9="זכר",INDEX('שיפור גברים'!$A$1:$GQ$121,ROUNDDOWN(E502/12,0)+1,ROUNDDOWN((E502+$B$7-$B$8)/12,0)+2),INDEX('שיפור נשים'!$A$1:$GQ$121,ROUNDDOWN(E502/12,0)+1,ROUNDDOWN((E502+$B$7-$B$8)/12,0)+2))</f>
        <v>#VALUE!</v>
      </c>
      <c r="O502" t="e">
        <f>IF($B$9="זכר",INDEX('שיפור גברים'!$A$1:$GQ$121,ROUNDDOWN(E502/12,0)+1,ROUNDDOWN((E502+$B$7-$B$8)/12,0)+1),INDEX('שיפור נשים'!$A$1:$GQ$121,ROUNDDOWN(E502/12,0)+1,ROUNDDOWN((E502+$B$7-$B$8)/12,0)+1))</f>
        <v>#VALUE!</v>
      </c>
      <c r="P502">
        <f t="shared" si="71"/>
        <v>0.33333333333333331</v>
      </c>
      <c r="Q502" t="e">
        <f t="shared" si="72"/>
        <v>#VALUE!</v>
      </c>
    </row>
    <row r="503" spans="5:17" x14ac:dyDescent="0.2">
      <c r="E503">
        <f t="shared" si="73"/>
        <v>501</v>
      </c>
      <c r="F503">
        <f t="shared" si="70"/>
        <v>4.5496237605875942</v>
      </c>
      <c r="G503" t="e">
        <f t="shared" si="74"/>
        <v>#VALUE!</v>
      </c>
      <c r="H503" t="e">
        <f t="shared" si="75"/>
        <v>#VALUE!</v>
      </c>
      <c r="I503" t="e">
        <f t="shared" si="76"/>
        <v>#VALUE!</v>
      </c>
      <c r="J503" t="e">
        <f t="shared" si="77"/>
        <v>#VALUE!</v>
      </c>
      <c r="K503" t="e">
        <f t="shared" si="78"/>
        <v>#VALUE!</v>
      </c>
      <c r="L503" t="e">
        <f t="shared" si="79"/>
        <v>#VALUE!</v>
      </c>
      <c r="M503">
        <f>IF($B$9="זכר",INDEX(תמותה!$A$1:$E$121,ROUNDDOWN(E503/12,0)+1,2),INDEX(תמותה!$A$1:$E$121,ROUNDDOWN(E503/12,0)+1,3))</f>
        <v>2.04501E-4</v>
      </c>
      <c r="N503" t="e">
        <f>IF($B$9="זכר",INDEX('שיפור גברים'!$A$1:$GQ$121,ROUNDDOWN(E503/12,0)+1,ROUNDDOWN((E503+$B$7-$B$8)/12,0)+2),INDEX('שיפור נשים'!$A$1:$GQ$121,ROUNDDOWN(E503/12,0)+1,ROUNDDOWN((E503+$B$7-$B$8)/12,0)+2))</f>
        <v>#VALUE!</v>
      </c>
      <c r="O503" t="e">
        <f>IF($B$9="זכר",INDEX('שיפור גברים'!$A$1:$GQ$121,ROUNDDOWN(E503/12,0)+1,ROUNDDOWN((E503+$B$7-$B$8)/12,0)+1),INDEX('שיפור נשים'!$A$1:$GQ$121,ROUNDDOWN(E503/12,0)+1,ROUNDDOWN((E503+$B$7-$B$8)/12,0)+1))</f>
        <v>#VALUE!</v>
      </c>
      <c r="P503">
        <f t="shared" si="71"/>
        <v>0.41666666666666669</v>
      </c>
      <c r="Q503" t="e">
        <f t="shared" si="72"/>
        <v>#VALUE!</v>
      </c>
    </row>
    <row r="504" spans="5:17" x14ac:dyDescent="0.2">
      <c r="E504">
        <f t="shared" si="73"/>
        <v>502</v>
      </c>
      <c r="F504">
        <f t="shared" si="70"/>
        <v>4.5633753433084205</v>
      </c>
      <c r="G504" t="e">
        <f t="shared" si="74"/>
        <v>#VALUE!</v>
      </c>
      <c r="H504" t="e">
        <f t="shared" si="75"/>
        <v>#VALUE!</v>
      </c>
      <c r="I504" t="e">
        <f t="shared" si="76"/>
        <v>#VALUE!</v>
      </c>
      <c r="J504" t="e">
        <f t="shared" si="77"/>
        <v>#VALUE!</v>
      </c>
      <c r="K504" t="e">
        <f t="shared" si="78"/>
        <v>#VALUE!</v>
      </c>
      <c r="L504" t="e">
        <f t="shared" si="79"/>
        <v>#VALUE!</v>
      </c>
      <c r="M504">
        <f>IF($B$9="זכר",INDEX(תמותה!$A$1:$E$121,ROUNDDOWN(E504/12,0)+1,2),INDEX(תמותה!$A$1:$E$121,ROUNDDOWN(E504/12,0)+1,3))</f>
        <v>2.04501E-4</v>
      </c>
      <c r="N504" t="e">
        <f>IF($B$9="זכר",INDEX('שיפור גברים'!$A$1:$GQ$121,ROUNDDOWN(E504/12,0)+1,ROUNDDOWN((E504+$B$7-$B$8)/12,0)+2),INDEX('שיפור נשים'!$A$1:$GQ$121,ROUNDDOWN(E504/12,0)+1,ROUNDDOWN((E504+$B$7-$B$8)/12,0)+2))</f>
        <v>#VALUE!</v>
      </c>
      <c r="O504" t="e">
        <f>IF($B$9="זכר",INDEX('שיפור גברים'!$A$1:$GQ$121,ROUNDDOWN(E504/12,0)+1,ROUNDDOWN((E504+$B$7-$B$8)/12,0)+1),INDEX('שיפור נשים'!$A$1:$GQ$121,ROUNDDOWN(E504/12,0)+1,ROUNDDOWN((E504+$B$7-$B$8)/12,0)+1))</f>
        <v>#VALUE!</v>
      </c>
      <c r="P504">
        <f t="shared" si="71"/>
        <v>0.5</v>
      </c>
      <c r="Q504" t="e">
        <f t="shared" si="72"/>
        <v>#VALUE!</v>
      </c>
    </row>
    <row r="505" spans="5:17" x14ac:dyDescent="0.2">
      <c r="E505">
        <f t="shared" si="73"/>
        <v>503</v>
      </c>
      <c r="F505">
        <f t="shared" si="70"/>
        <v>4.5771684912305215</v>
      </c>
      <c r="G505" t="e">
        <f t="shared" si="74"/>
        <v>#VALUE!</v>
      </c>
      <c r="H505" t="e">
        <f t="shared" si="75"/>
        <v>#VALUE!</v>
      </c>
      <c r="I505" t="e">
        <f t="shared" si="76"/>
        <v>#VALUE!</v>
      </c>
      <c r="J505" t="e">
        <f t="shared" si="77"/>
        <v>#VALUE!</v>
      </c>
      <c r="K505" t="e">
        <f t="shared" si="78"/>
        <v>#VALUE!</v>
      </c>
      <c r="L505" t="e">
        <f t="shared" si="79"/>
        <v>#VALUE!</v>
      </c>
      <c r="M505">
        <f>IF($B$9="זכר",INDEX(תמותה!$A$1:$E$121,ROUNDDOWN(E505/12,0)+1,2),INDEX(תמותה!$A$1:$E$121,ROUNDDOWN(E505/12,0)+1,3))</f>
        <v>2.04501E-4</v>
      </c>
      <c r="N505" t="e">
        <f>IF($B$9="זכר",INDEX('שיפור גברים'!$A$1:$GQ$121,ROUNDDOWN(E505/12,0)+1,ROUNDDOWN((E505+$B$7-$B$8)/12,0)+2),INDEX('שיפור נשים'!$A$1:$GQ$121,ROUNDDOWN(E505/12,0)+1,ROUNDDOWN((E505+$B$7-$B$8)/12,0)+2))</f>
        <v>#VALUE!</v>
      </c>
      <c r="O505" t="e">
        <f>IF($B$9="זכר",INDEX('שיפור גברים'!$A$1:$GQ$121,ROUNDDOWN(E505/12,0)+1,ROUNDDOWN((E505+$B$7-$B$8)/12,0)+1),INDEX('שיפור נשים'!$A$1:$GQ$121,ROUNDDOWN(E505/12,0)+1,ROUNDDOWN((E505+$B$7-$B$8)/12,0)+1))</f>
        <v>#VALUE!</v>
      </c>
      <c r="P505">
        <f t="shared" si="71"/>
        <v>0.58333333333333337</v>
      </c>
      <c r="Q505" t="e">
        <f t="shared" si="72"/>
        <v>#VALUE!</v>
      </c>
    </row>
    <row r="506" spans="5:17" x14ac:dyDescent="0.2">
      <c r="E506">
        <f t="shared" si="73"/>
        <v>504</v>
      </c>
      <c r="F506">
        <f t="shared" si="70"/>
        <v>4.5910033299878688</v>
      </c>
      <c r="G506" t="e">
        <f t="shared" si="74"/>
        <v>#VALUE!</v>
      </c>
      <c r="H506" t="e">
        <f t="shared" si="75"/>
        <v>#VALUE!</v>
      </c>
      <c r="I506" t="e">
        <f t="shared" si="76"/>
        <v>#VALUE!</v>
      </c>
      <c r="J506" t="e">
        <f t="shared" si="77"/>
        <v>#VALUE!</v>
      </c>
      <c r="K506" t="e">
        <f t="shared" si="78"/>
        <v>#VALUE!</v>
      </c>
      <c r="L506" t="e">
        <f t="shared" si="79"/>
        <v>#VALUE!</v>
      </c>
      <c r="M506">
        <f>IF($B$9="זכר",INDEX(תמותה!$A$1:$E$121,ROUNDDOWN(E506/12,0)+1,2),INDEX(תמותה!$A$1:$E$121,ROUNDDOWN(E506/12,0)+1,3))</f>
        <v>2.2624099999999999E-4</v>
      </c>
      <c r="N506" t="e">
        <f>IF($B$9="זכר",INDEX('שיפור גברים'!$A$1:$GQ$121,ROUNDDOWN(E506/12,0)+1,ROUNDDOWN((E506+$B$7-$B$8)/12,0)+2),INDEX('שיפור נשים'!$A$1:$GQ$121,ROUNDDOWN(E506/12,0)+1,ROUNDDOWN((E506+$B$7-$B$8)/12,0)+2))</f>
        <v>#VALUE!</v>
      </c>
      <c r="O506" t="e">
        <f>IF($B$9="זכר",INDEX('שיפור גברים'!$A$1:$GQ$121,ROUNDDOWN(E506/12,0)+1,ROUNDDOWN((E506+$B$7-$B$8)/12,0)+1),INDEX('שיפור נשים'!$A$1:$GQ$121,ROUNDDOWN(E506/12,0)+1,ROUNDDOWN((E506+$B$7-$B$8)/12,0)+1))</f>
        <v>#VALUE!</v>
      </c>
      <c r="P506">
        <f t="shared" si="71"/>
        <v>0.66666666666666663</v>
      </c>
      <c r="Q506" t="e">
        <f t="shared" si="72"/>
        <v>#VALUE!</v>
      </c>
    </row>
    <row r="507" spans="5:17" x14ac:dyDescent="0.2">
      <c r="E507">
        <f t="shared" si="73"/>
        <v>505</v>
      </c>
      <c r="F507">
        <f t="shared" si="70"/>
        <v>4.6048799855941693</v>
      </c>
      <c r="G507" t="e">
        <f t="shared" si="74"/>
        <v>#VALUE!</v>
      </c>
      <c r="H507" t="e">
        <f t="shared" si="75"/>
        <v>#VALUE!</v>
      </c>
      <c r="I507" t="e">
        <f t="shared" si="76"/>
        <v>#VALUE!</v>
      </c>
      <c r="J507" t="e">
        <f t="shared" si="77"/>
        <v>#VALUE!</v>
      </c>
      <c r="K507" t="e">
        <f t="shared" si="78"/>
        <v>#VALUE!</v>
      </c>
      <c r="L507" t="e">
        <f t="shared" si="79"/>
        <v>#VALUE!</v>
      </c>
      <c r="M507">
        <f>IF($B$9="זכר",INDEX(תמותה!$A$1:$E$121,ROUNDDOWN(E507/12,0)+1,2),INDEX(תמותה!$A$1:$E$121,ROUNDDOWN(E507/12,0)+1,3))</f>
        <v>2.2624099999999999E-4</v>
      </c>
      <c r="N507" t="e">
        <f>IF($B$9="זכר",INDEX('שיפור גברים'!$A$1:$GQ$121,ROUNDDOWN(E507/12,0)+1,ROUNDDOWN((E507+$B$7-$B$8)/12,0)+2),INDEX('שיפור נשים'!$A$1:$GQ$121,ROUNDDOWN(E507/12,0)+1,ROUNDDOWN((E507+$B$7-$B$8)/12,0)+2))</f>
        <v>#VALUE!</v>
      </c>
      <c r="O507" t="e">
        <f>IF($B$9="זכר",INDEX('שיפור גברים'!$A$1:$GQ$121,ROUNDDOWN(E507/12,0)+1,ROUNDDOWN((E507+$B$7-$B$8)/12,0)+1),INDEX('שיפור נשים'!$A$1:$GQ$121,ROUNDDOWN(E507/12,0)+1,ROUNDDOWN((E507+$B$7-$B$8)/12,0)+1))</f>
        <v>#VALUE!</v>
      </c>
      <c r="P507">
        <f t="shared" si="71"/>
        <v>0.75</v>
      </c>
      <c r="Q507" t="e">
        <f t="shared" si="72"/>
        <v>#VALUE!</v>
      </c>
    </row>
    <row r="508" spans="5:17" x14ac:dyDescent="0.2">
      <c r="E508">
        <f t="shared" si="73"/>
        <v>506</v>
      </c>
      <c r="F508">
        <f t="shared" si="70"/>
        <v>4.6187985844440238</v>
      </c>
      <c r="G508" t="e">
        <f t="shared" si="74"/>
        <v>#VALUE!</v>
      </c>
      <c r="H508" t="e">
        <f t="shared" si="75"/>
        <v>#VALUE!</v>
      </c>
      <c r="I508" t="e">
        <f t="shared" si="76"/>
        <v>#VALUE!</v>
      </c>
      <c r="J508" t="e">
        <f t="shared" si="77"/>
        <v>#VALUE!</v>
      </c>
      <c r="K508" t="e">
        <f t="shared" si="78"/>
        <v>#VALUE!</v>
      </c>
      <c r="L508" t="e">
        <f t="shared" si="79"/>
        <v>#VALUE!</v>
      </c>
      <c r="M508">
        <f>IF($B$9="זכר",INDEX(תמותה!$A$1:$E$121,ROUNDDOWN(E508/12,0)+1,2),INDEX(תמותה!$A$1:$E$121,ROUNDDOWN(E508/12,0)+1,3))</f>
        <v>2.2624099999999999E-4</v>
      </c>
      <c r="N508" t="e">
        <f>IF($B$9="זכר",INDEX('שיפור גברים'!$A$1:$GQ$121,ROUNDDOWN(E508/12,0)+1,ROUNDDOWN((E508+$B$7-$B$8)/12,0)+2),INDEX('שיפור נשים'!$A$1:$GQ$121,ROUNDDOWN(E508/12,0)+1,ROUNDDOWN((E508+$B$7-$B$8)/12,0)+2))</f>
        <v>#VALUE!</v>
      </c>
      <c r="O508" t="e">
        <f>IF($B$9="זכר",INDEX('שיפור גברים'!$A$1:$GQ$121,ROUNDDOWN(E508/12,0)+1,ROUNDDOWN((E508+$B$7-$B$8)/12,0)+1),INDEX('שיפור נשים'!$A$1:$GQ$121,ROUNDDOWN(E508/12,0)+1,ROUNDDOWN((E508+$B$7-$B$8)/12,0)+1))</f>
        <v>#VALUE!</v>
      </c>
      <c r="P508">
        <f t="shared" si="71"/>
        <v>0.83333333333333337</v>
      </c>
      <c r="Q508" t="e">
        <f t="shared" si="72"/>
        <v>#VALUE!</v>
      </c>
    </row>
    <row r="509" spans="5:17" x14ac:dyDescent="0.2">
      <c r="E509">
        <f t="shared" si="73"/>
        <v>507</v>
      </c>
      <c r="F509">
        <f t="shared" si="70"/>
        <v>4.6327592533140631</v>
      </c>
      <c r="G509" t="e">
        <f t="shared" si="74"/>
        <v>#VALUE!</v>
      </c>
      <c r="H509" t="e">
        <f t="shared" si="75"/>
        <v>#VALUE!</v>
      </c>
      <c r="I509" t="e">
        <f t="shared" si="76"/>
        <v>#VALUE!</v>
      </c>
      <c r="J509" t="e">
        <f t="shared" si="77"/>
        <v>#VALUE!</v>
      </c>
      <c r="K509" t="e">
        <f t="shared" si="78"/>
        <v>#VALUE!</v>
      </c>
      <c r="L509" t="e">
        <f t="shared" si="79"/>
        <v>#VALUE!</v>
      </c>
      <c r="M509">
        <f>IF($B$9="זכר",INDEX(תמותה!$A$1:$E$121,ROUNDDOWN(E509/12,0)+1,2),INDEX(תמותה!$A$1:$E$121,ROUNDDOWN(E509/12,0)+1,3))</f>
        <v>2.2624099999999999E-4</v>
      </c>
      <c r="N509" t="e">
        <f>IF($B$9="זכר",INDEX('שיפור גברים'!$A$1:$GQ$121,ROUNDDOWN(E509/12,0)+1,ROUNDDOWN((E509+$B$7-$B$8)/12,0)+2),INDEX('שיפור נשים'!$A$1:$GQ$121,ROUNDDOWN(E509/12,0)+1,ROUNDDOWN((E509+$B$7-$B$8)/12,0)+2))</f>
        <v>#VALUE!</v>
      </c>
      <c r="O509" t="e">
        <f>IF($B$9="זכר",INDEX('שיפור גברים'!$A$1:$GQ$121,ROUNDDOWN(E509/12,0)+1,ROUNDDOWN((E509+$B$7-$B$8)/12,0)+1),INDEX('שיפור נשים'!$A$1:$GQ$121,ROUNDDOWN(E509/12,0)+1,ROUNDDOWN((E509+$B$7-$B$8)/12,0)+1))</f>
        <v>#VALUE!</v>
      </c>
      <c r="P509">
        <f t="shared" si="71"/>
        <v>0.91666666666666663</v>
      </c>
      <c r="Q509" t="e">
        <f t="shared" si="72"/>
        <v>#VALUE!</v>
      </c>
    </row>
    <row r="510" spans="5:17" x14ac:dyDescent="0.2">
      <c r="E510">
        <f t="shared" si="73"/>
        <v>508</v>
      </c>
      <c r="F510">
        <f t="shared" si="70"/>
        <v>4.6467621193641104</v>
      </c>
      <c r="G510" t="e">
        <f t="shared" si="74"/>
        <v>#VALUE!</v>
      </c>
      <c r="H510" t="e">
        <f t="shared" si="75"/>
        <v>#VALUE!</v>
      </c>
      <c r="I510" t="e">
        <f t="shared" si="76"/>
        <v>#VALUE!</v>
      </c>
      <c r="J510" t="e">
        <f t="shared" si="77"/>
        <v>#VALUE!</v>
      </c>
      <c r="K510" t="e">
        <f t="shared" si="78"/>
        <v>#VALUE!</v>
      </c>
      <c r="L510" t="e">
        <f t="shared" si="79"/>
        <v>#VALUE!</v>
      </c>
      <c r="M510">
        <f>IF($B$9="זכר",INDEX(תמותה!$A$1:$E$121,ROUNDDOWN(E510/12,0)+1,2),INDEX(תמותה!$A$1:$E$121,ROUNDDOWN(E510/12,0)+1,3))</f>
        <v>2.2624099999999999E-4</v>
      </c>
      <c r="N510" t="e">
        <f>IF($B$9="זכר",INDEX('שיפור גברים'!$A$1:$GQ$121,ROUNDDOWN(E510/12,0)+1,ROUNDDOWN((E510+$B$7-$B$8)/12,0)+2),INDEX('שיפור נשים'!$A$1:$GQ$121,ROUNDDOWN(E510/12,0)+1,ROUNDDOWN((E510+$B$7-$B$8)/12,0)+2))</f>
        <v>#VALUE!</v>
      </c>
      <c r="O510" t="e">
        <f>IF($B$9="זכר",INDEX('שיפור גברים'!$A$1:$GQ$121,ROUNDDOWN(E510/12,0)+1,ROUNDDOWN((E510+$B$7-$B$8)/12,0)+1),INDEX('שיפור נשים'!$A$1:$GQ$121,ROUNDDOWN(E510/12,0)+1,ROUNDDOWN((E510+$B$7-$B$8)/12,0)+1))</f>
        <v>#VALUE!</v>
      </c>
      <c r="P510">
        <f t="shared" si="71"/>
        <v>1</v>
      </c>
      <c r="Q510" t="e">
        <f t="shared" si="72"/>
        <v>#VALUE!</v>
      </c>
    </row>
    <row r="511" spans="5:17" x14ac:dyDescent="0.2">
      <c r="E511">
        <f t="shared" si="73"/>
        <v>509</v>
      </c>
      <c r="F511">
        <f t="shared" si="70"/>
        <v>4.6608073101383454</v>
      </c>
      <c r="G511" t="e">
        <f t="shared" si="74"/>
        <v>#VALUE!</v>
      </c>
      <c r="H511" t="e">
        <f t="shared" si="75"/>
        <v>#VALUE!</v>
      </c>
      <c r="I511" t="e">
        <f t="shared" si="76"/>
        <v>#VALUE!</v>
      </c>
      <c r="J511" t="e">
        <f t="shared" si="77"/>
        <v>#VALUE!</v>
      </c>
      <c r="K511" t="e">
        <f t="shared" si="78"/>
        <v>#VALUE!</v>
      </c>
      <c r="L511" t="e">
        <f t="shared" si="79"/>
        <v>#VALUE!</v>
      </c>
      <c r="M511">
        <f>IF($B$9="זכר",INDEX(תמותה!$A$1:$E$121,ROUNDDOWN(E511/12,0)+1,2),INDEX(תמותה!$A$1:$E$121,ROUNDDOWN(E511/12,0)+1,3))</f>
        <v>2.2624099999999999E-4</v>
      </c>
      <c r="N511" t="e">
        <f>IF($B$9="זכר",INDEX('שיפור גברים'!$A$1:$GQ$121,ROUNDDOWN(E511/12,0)+1,ROUNDDOWN((E511+$B$7-$B$8)/12,0)+2),INDEX('שיפור נשים'!$A$1:$GQ$121,ROUNDDOWN(E511/12,0)+1,ROUNDDOWN((E511+$B$7-$B$8)/12,0)+2))</f>
        <v>#VALUE!</v>
      </c>
      <c r="O511" t="e">
        <f>IF($B$9="זכר",INDEX('שיפור גברים'!$A$1:$GQ$121,ROUNDDOWN(E511/12,0)+1,ROUNDDOWN((E511+$B$7-$B$8)/12,0)+1),INDEX('שיפור נשים'!$A$1:$GQ$121,ROUNDDOWN(E511/12,0)+1,ROUNDDOWN((E511+$B$7-$B$8)/12,0)+1))</f>
        <v>#VALUE!</v>
      </c>
      <c r="P511">
        <f t="shared" si="71"/>
        <v>8.3333333333333329E-2</v>
      </c>
      <c r="Q511" t="e">
        <f t="shared" si="72"/>
        <v>#VALUE!</v>
      </c>
    </row>
    <row r="512" spans="5:17" x14ac:dyDescent="0.2">
      <c r="E512">
        <f t="shared" si="73"/>
        <v>510</v>
      </c>
      <c r="F512">
        <f t="shared" si="70"/>
        <v>4.6748949535664535</v>
      </c>
      <c r="G512" t="e">
        <f t="shared" si="74"/>
        <v>#VALUE!</v>
      </c>
      <c r="H512" t="e">
        <f t="shared" si="75"/>
        <v>#VALUE!</v>
      </c>
      <c r="I512" t="e">
        <f t="shared" si="76"/>
        <v>#VALUE!</v>
      </c>
      <c r="J512" t="e">
        <f t="shared" si="77"/>
        <v>#VALUE!</v>
      </c>
      <c r="K512" t="e">
        <f t="shared" si="78"/>
        <v>#VALUE!</v>
      </c>
      <c r="L512" t="e">
        <f t="shared" si="79"/>
        <v>#VALUE!</v>
      </c>
      <c r="M512">
        <f>IF($B$9="זכר",INDEX(תמותה!$A$1:$E$121,ROUNDDOWN(E512/12,0)+1,2),INDEX(תמותה!$A$1:$E$121,ROUNDDOWN(E512/12,0)+1,3))</f>
        <v>2.2624099999999999E-4</v>
      </c>
      <c r="N512" t="e">
        <f>IF($B$9="זכר",INDEX('שיפור גברים'!$A$1:$GQ$121,ROUNDDOWN(E512/12,0)+1,ROUNDDOWN((E512+$B$7-$B$8)/12,0)+2),INDEX('שיפור נשים'!$A$1:$GQ$121,ROUNDDOWN(E512/12,0)+1,ROUNDDOWN((E512+$B$7-$B$8)/12,0)+2))</f>
        <v>#VALUE!</v>
      </c>
      <c r="O512" t="e">
        <f>IF($B$9="זכר",INDEX('שיפור גברים'!$A$1:$GQ$121,ROUNDDOWN(E512/12,0)+1,ROUNDDOWN((E512+$B$7-$B$8)/12,0)+1),INDEX('שיפור נשים'!$A$1:$GQ$121,ROUNDDOWN(E512/12,0)+1,ROUNDDOWN((E512+$B$7-$B$8)/12,0)+1))</f>
        <v>#VALUE!</v>
      </c>
      <c r="P512">
        <f t="shared" si="71"/>
        <v>0.16666666666666666</v>
      </c>
      <c r="Q512" t="e">
        <f t="shared" si="72"/>
        <v>#VALUE!</v>
      </c>
    </row>
    <row r="513" spans="5:17" x14ac:dyDescent="0.2">
      <c r="E513">
        <f t="shared" si="73"/>
        <v>511</v>
      </c>
      <c r="F513">
        <f t="shared" si="70"/>
        <v>4.6890251779647985</v>
      </c>
      <c r="G513" t="e">
        <f t="shared" si="74"/>
        <v>#VALUE!</v>
      </c>
      <c r="H513" t="e">
        <f t="shared" si="75"/>
        <v>#VALUE!</v>
      </c>
      <c r="I513" t="e">
        <f t="shared" si="76"/>
        <v>#VALUE!</v>
      </c>
      <c r="J513" t="e">
        <f t="shared" si="77"/>
        <v>#VALUE!</v>
      </c>
      <c r="K513" t="e">
        <f t="shared" si="78"/>
        <v>#VALUE!</v>
      </c>
      <c r="L513" t="e">
        <f t="shared" si="79"/>
        <v>#VALUE!</v>
      </c>
      <c r="M513">
        <f>IF($B$9="זכר",INDEX(תמותה!$A$1:$E$121,ROUNDDOWN(E513/12,0)+1,2),INDEX(תמותה!$A$1:$E$121,ROUNDDOWN(E513/12,0)+1,3))</f>
        <v>2.2624099999999999E-4</v>
      </c>
      <c r="N513" t="e">
        <f>IF($B$9="זכר",INDEX('שיפור גברים'!$A$1:$GQ$121,ROUNDDOWN(E513/12,0)+1,ROUNDDOWN((E513+$B$7-$B$8)/12,0)+2),INDEX('שיפור נשים'!$A$1:$GQ$121,ROUNDDOWN(E513/12,0)+1,ROUNDDOWN((E513+$B$7-$B$8)/12,0)+2))</f>
        <v>#VALUE!</v>
      </c>
      <c r="O513" t="e">
        <f>IF($B$9="זכר",INDEX('שיפור גברים'!$A$1:$GQ$121,ROUNDDOWN(E513/12,0)+1,ROUNDDOWN((E513+$B$7-$B$8)/12,0)+1),INDEX('שיפור נשים'!$A$1:$GQ$121,ROUNDDOWN(E513/12,0)+1,ROUNDDOWN((E513+$B$7-$B$8)/12,0)+1))</f>
        <v>#VALUE!</v>
      </c>
      <c r="P513">
        <f t="shared" si="71"/>
        <v>0.25</v>
      </c>
      <c r="Q513" t="e">
        <f t="shared" si="72"/>
        <v>#VALUE!</v>
      </c>
    </row>
    <row r="514" spans="5:17" x14ac:dyDescent="0.2">
      <c r="E514">
        <f t="shared" si="73"/>
        <v>512</v>
      </c>
      <c r="F514">
        <f t="shared" si="70"/>
        <v>4.7031981120375921</v>
      </c>
      <c r="G514" t="e">
        <f t="shared" si="74"/>
        <v>#VALUE!</v>
      </c>
      <c r="H514" t="e">
        <f t="shared" si="75"/>
        <v>#VALUE!</v>
      </c>
      <c r="I514" t="e">
        <f t="shared" si="76"/>
        <v>#VALUE!</v>
      </c>
      <c r="J514" t="e">
        <f t="shared" si="77"/>
        <v>#VALUE!</v>
      </c>
      <c r="K514" t="e">
        <f t="shared" si="78"/>
        <v>#VALUE!</v>
      </c>
      <c r="L514" t="e">
        <f t="shared" si="79"/>
        <v>#VALUE!</v>
      </c>
      <c r="M514">
        <f>IF($B$9="זכר",INDEX(תמותה!$A$1:$E$121,ROUNDDOWN(E514/12,0)+1,2),INDEX(תמותה!$A$1:$E$121,ROUNDDOWN(E514/12,0)+1,3))</f>
        <v>2.2624099999999999E-4</v>
      </c>
      <c r="N514" t="e">
        <f>IF($B$9="זכר",INDEX('שיפור גברים'!$A$1:$GQ$121,ROUNDDOWN(E514/12,0)+1,ROUNDDOWN((E514+$B$7-$B$8)/12,0)+2),INDEX('שיפור נשים'!$A$1:$GQ$121,ROUNDDOWN(E514/12,0)+1,ROUNDDOWN((E514+$B$7-$B$8)/12,0)+2))</f>
        <v>#VALUE!</v>
      </c>
      <c r="O514" t="e">
        <f>IF($B$9="זכר",INDEX('שיפור גברים'!$A$1:$GQ$121,ROUNDDOWN(E514/12,0)+1,ROUNDDOWN((E514+$B$7-$B$8)/12,0)+1),INDEX('שיפור נשים'!$A$1:$GQ$121,ROUNDDOWN(E514/12,0)+1,ROUNDDOWN((E514+$B$7-$B$8)/12,0)+1))</f>
        <v>#VALUE!</v>
      </c>
      <c r="P514">
        <f t="shared" si="71"/>
        <v>0.33333333333333331</v>
      </c>
      <c r="Q514" t="e">
        <f t="shared" si="72"/>
        <v>#VALUE!</v>
      </c>
    </row>
    <row r="515" spans="5:17" x14ac:dyDescent="0.2">
      <c r="E515">
        <f t="shared" si="73"/>
        <v>513</v>
      </c>
      <c r="F515">
        <f t="shared" ref="F515:F578" si="80">(1+$B$2)^((E515-$E$2+1)/12)</f>
        <v>4.7174138848780647</v>
      </c>
      <c r="G515" t="e">
        <f t="shared" si="74"/>
        <v>#VALUE!</v>
      </c>
      <c r="H515" t="e">
        <f t="shared" si="75"/>
        <v>#VALUE!</v>
      </c>
      <c r="I515" t="e">
        <f t="shared" si="76"/>
        <v>#VALUE!</v>
      </c>
      <c r="J515" t="e">
        <f t="shared" si="77"/>
        <v>#VALUE!</v>
      </c>
      <c r="K515" t="e">
        <f t="shared" si="78"/>
        <v>#VALUE!</v>
      </c>
      <c r="L515" t="e">
        <f t="shared" si="79"/>
        <v>#VALUE!</v>
      </c>
      <c r="M515">
        <f>IF($B$9="זכר",INDEX(תמותה!$A$1:$E$121,ROUNDDOWN(E515/12,0)+1,2),INDEX(תמותה!$A$1:$E$121,ROUNDDOWN(E515/12,0)+1,3))</f>
        <v>2.2624099999999999E-4</v>
      </c>
      <c r="N515" t="e">
        <f>IF($B$9="זכר",INDEX('שיפור גברים'!$A$1:$GQ$121,ROUNDDOWN(E515/12,0)+1,ROUNDDOWN((E515+$B$7-$B$8)/12,0)+2),INDEX('שיפור נשים'!$A$1:$GQ$121,ROUNDDOWN(E515/12,0)+1,ROUNDDOWN((E515+$B$7-$B$8)/12,0)+2))</f>
        <v>#VALUE!</v>
      </c>
      <c r="O515" t="e">
        <f>IF($B$9="זכר",INDEX('שיפור גברים'!$A$1:$GQ$121,ROUNDDOWN(E515/12,0)+1,ROUNDDOWN((E515+$B$7-$B$8)/12,0)+1),INDEX('שיפור נשים'!$A$1:$GQ$121,ROUNDDOWN(E515/12,0)+1,ROUNDDOWN((E515+$B$7-$B$8)/12,0)+1))</f>
        <v>#VALUE!</v>
      </c>
      <c r="P515">
        <f t="shared" ref="P515:P578" si="81">(MOD((E515-$E$2+7),12)+1)/12</f>
        <v>0.41666666666666669</v>
      </c>
      <c r="Q515" t="e">
        <f t="shared" ref="Q515:Q578" si="82">1-(1-M515*(N515*P515+O515*(1-P515)))^(1/12)</f>
        <v>#VALUE!</v>
      </c>
    </row>
    <row r="516" spans="5:17" x14ac:dyDescent="0.2">
      <c r="E516">
        <f t="shared" ref="E516:E579" si="83">E515+1</f>
        <v>514</v>
      </c>
      <c r="F516">
        <f t="shared" si="80"/>
        <v>4.7316726259696349</v>
      </c>
      <c r="G516" t="e">
        <f t="shared" ref="G516:G579" si="84">IF(E516&lt;=$B$3,IF(AND((E516-$E$2)&lt;0,E516&lt;$B$4),G515+1/F516,G515+L515/F516))</f>
        <v>#VALUE!</v>
      </c>
      <c r="H516" t="e">
        <f t="shared" ref="H516:H579" si="85">IF(E516&lt;=$B$3,IF(AND((E516-$E$2)&lt;60,E516&lt;$B$4),H515+1/F516,H515+L515/F516))</f>
        <v>#VALUE!</v>
      </c>
      <c r="I516" t="e">
        <f t="shared" ref="I516:I579" si="86">IF(E516&lt;=$B$3,IF(AND((E516-$E$2)&lt;120,E516&lt;$B$4),I515+1/F516,I515+L515/F516))</f>
        <v>#VALUE!</v>
      </c>
      <c r="J516" t="e">
        <f t="shared" ref="J516:J579" si="87">IF(E516&lt;=$B$3,IF(AND((E516-$E$2)&lt;180,E516&lt;$B$4),J515+1/F516,J515+L515/F516))</f>
        <v>#VALUE!</v>
      </c>
      <c r="K516" t="e">
        <f t="shared" ref="K516:K579" si="88">IF(E516&lt;=$B$3,IF(AND((E516-$E$2)&lt;240,E516&lt;$B$4),K515+1/F516,K515+L515/F516))</f>
        <v>#VALUE!</v>
      </c>
      <c r="L516" t="e">
        <f t="shared" ref="L516:L579" si="89">L515*(1-Q516)</f>
        <v>#VALUE!</v>
      </c>
      <c r="M516">
        <f>IF($B$9="זכר",INDEX(תמותה!$A$1:$E$121,ROUNDDOWN(E516/12,0)+1,2),INDEX(תמותה!$A$1:$E$121,ROUNDDOWN(E516/12,0)+1,3))</f>
        <v>2.2624099999999999E-4</v>
      </c>
      <c r="N516" t="e">
        <f>IF($B$9="זכר",INDEX('שיפור גברים'!$A$1:$GQ$121,ROUNDDOWN(E516/12,0)+1,ROUNDDOWN((E516+$B$7-$B$8)/12,0)+2),INDEX('שיפור נשים'!$A$1:$GQ$121,ROUNDDOWN(E516/12,0)+1,ROUNDDOWN((E516+$B$7-$B$8)/12,0)+2))</f>
        <v>#VALUE!</v>
      </c>
      <c r="O516" t="e">
        <f>IF($B$9="זכר",INDEX('שיפור גברים'!$A$1:$GQ$121,ROUNDDOWN(E516/12,0)+1,ROUNDDOWN((E516+$B$7-$B$8)/12,0)+1),INDEX('שיפור נשים'!$A$1:$GQ$121,ROUNDDOWN(E516/12,0)+1,ROUNDDOWN((E516+$B$7-$B$8)/12,0)+1))</f>
        <v>#VALUE!</v>
      </c>
      <c r="P516">
        <f t="shared" si="81"/>
        <v>0.5</v>
      </c>
      <c r="Q516" t="e">
        <f t="shared" si="82"/>
        <v>#VALUE!</v>
      </c>
    </row>
    <row r="517" spans="5:17" x14ac:dyDescent="0.2">
      <c r="E517">
        <f t="shared" si="83"/>
        <v>515</v>
      </c>
      <c r="F517">
        <f t="shared" si="80"/>
        <v>4.7459744651871034</v>
      </c>
      <c r="G517" t="e">
        <f t="shared" si="84"/>
        <v>#VALUE!</v>
      </c>
      <c r="H517" t="e">
        <f t="shared" si="85"/>
        <v>#VALUE!</v>
      </c>
      <c r="I517" t="e">
        <f t="shared" si="86"/>
        <v>#VALUE!</v>
      </c>
      <c r="J517" t="e">
        <f t="shared" si="87"/>
        <v>#VALUE!</v>
      </c>
      <c r="K517" t="e">
        <f t="shared" si="88"/>
        <v>#VALUE!</v>
      </c>
      <c r="L517" t="e">
        <f t="shared" si="89"/>
        <v>#VALUE!</v>
      </c>
      <c r="M517">
        <f>IF($B$9="זכר",INDEX(תמותה!$A$1:$E$121,ROUNDDOWN(E517/12,0)+1,2),INDEX(תמותה!$A$1:$E$121,ROUNDDOWN(E517/12,0)+1,3))</f>
        <v>2.2624099999999999E-4</v>
      </c>
      <c r="N517" t="e">
        <f>IF($B$9="זכר",INDEX('שיפור גברים'!$A$1:$GQ$121,ROUNDDOWN(E517/12,0)+1,ROUNDDOWN((E517+$B$7-$B$8)/12,0)+2),INDEX('שיפור נשים'!$A$1:$GQ$121,ROUNDDOWN(E517/12,0)+1,ROUNDDOWN((E517+$B$7-$B$8)/12,0)+2))</f>
        <v>#VALUE!</v>
      </c>
      <c r="O517" t="e">
        <f>IF($B$9="זכר",INDEX('שיפור גברים'!$A$1:$GQ$121,ROUNDDOWN(E517/12,0)+1,ROUNDDOWN((E517+$B$7-$B$8)/12,0)+1),INDEX('שיפור נשים'!$A$1:$GQ$121,ROUNDDOWN(E517/12,0)+1,ROUNDDOWN((E517+$B$7-$B$8)/12,0)+1))</f>
        <v>#VALUE!</v>
      </c>
      <c r="P517">
        <f t="shared" si="81"/>
        <v>0.58333333333333337</v>
      </c>
      <c r="Q517" t="e">
        <f t="shared" si="82"/>
        <v>#VALUE!</v>
      </c>
    </row>
    <row r="518" spans="5:17" x14ac:dyDescent="0.2">
      <c r="E518">
        <f t="shared" si="83"/>
        <v>516</v>
      </c>
      <c r="F518">
        <f t="shared" si="80"/>
        <v>4.7603195327978209</v>
      </c>
      <c r="G518" t="e">
        <f t="shared" si="84"/>
        <v>#VALUE!</v>
      </c>
      <c r="H518" t="e">
        <f t="shared" si="85"/>
        <v>#VALUE!</v>
      </c>
      <c r="I518" t="e">
        <f t="shared" si="86"/>
        <v>#VALUE!</v>
      </c>
      <c r="J518" t="e">
        <f t="shared" si="87"/>
        <v>#VALUE!</v>
      </c>
      <c r="K518" t="e">
        <f t="shared" si="88"/>
        <v>#VALUE!</v>
      </c>
      <c r="L518" t="e">
        <f t="shared" si="89"/>
        <v>#VALUE!</v>
      </c>
      <c r="M518">
        <f>IF($B$9="זכר",INDEX(תמותה!$A$1:$E$121,ROUNDDOWN(E518/12,0)+1,2),INDEX(תמותה!$A$1:$E$121,ROUNDDOWN(E518/12,0)+1,3))</f>
        <v>2.5083199999999999E-4</v>
      </c>
      <c r="N518" t="e">
        <f>IF($B$9="זכר",INDEX('שיפור גברים'!$A$1:$GQ$121,ROUNDDOWN(E518/12,0)+1,ROUNDDOWN((E518+$B$7-$B$8)/12,0)+2),INDEX('שיפור נשים'!$A$1:$GQ$121,ROUNDDOWN(E518/12,0)+1,ROUNDDOWN((E518+$B$7-$B$8)/12,0)+2))</f>
        <v>#VALUE!</v>
      </c>
      <c r="O518" t="e">
        <f>IF($B$9="זכר",INDEX('שיפור גברים'!$A$1:$GQ$121,ROUNDDOWN(E518/12,0)+1,ROUNDDOWN((E518+$B$7-$B$8)/12,0)+1),INDEX('שיפור נשים'!$A$1:$GQ$121,ROUNDDOWN(E518/12,0)+1,ROUNDDOWN((E518+$B$7-$B$8)/12,0)+1))</f>
        <v>#VALUE!</v>
      </c>
      <c r="P518">
        <f t="shared" si="81"/>
        <v>0.66666666666666663</v>
      </c>
      <c r="Q518" t="e">
        <f t="shared" si="82"/>
        <v>#VALUE!</v>
      </c>
    </row>
    <row r="519" spans="5:17" x14ac:dyDescent="0.2">
      <c r="E519">
        <f t="shared" si="83"/>
        <v>517</v>
      </c>
      <c r="F519">
        <f t="shared" si="80"/>
        <v>4.7747079594628827</v>
      </c>
      <c r="G519" t="e">
        <f t="shared" si="84"/>
        <v>#VALUE!</v>
      </c>
      <c r="H519" t="e">
        <f t="shared" si="85"/>
        <v>#VALUE!</v>
      </c>
      <c r="I519" t="e">
        <f t="shared" si="86"/>
        <v>#VALUE!</v>
      </c>
      <c r="J519" t="e">
        <f t="shared" si="87"/>
        <v>#VALUE!</v>
      </c>
      <c r="K519" t="e">
        <f t="shared" si="88"/>
        <v>#VALUE!</v>
      </c>
      <c r="L519" t="e">
        <f t="shared" si="89"/>
        <v>#VALUE!</v>
      </c>
      <c r="M519">
        <f>IF($B$9="זכר",INDEX(תמותה!$A$1:$E$121,ROUNDDOWN(E519/12,0)+1,2),INDEX(תמותה!$A$1:$E$121,ROUNDDOWN(E519/12,0)+1,3))</f>
        <v>2.5083199999999999E-4</v>
      </c>
      <c r="N519" t="e">
        <f>IF($B$9="זכר",INDEX('שיפור גברים'!$A$1:$GQ$121,ROUNDDOWN(E519/12,0)+1,ROUNDDOWN((E519+$B$7-$B$8)/12,0)+2),INDEX('שיפור נשים'!$A$1:$GQ$121,ROUNDDOWN(E519/12,0)+1,ROUNDDOWN((E519+$B$7-$B$8)/12,0)+2))</f>
        <v>#VALUE!</v>
      </c>
      <c r="O519" t="e">
        <f>IF($B$9="זכר",INDEX('שיפור גברים'!$A$1:$GQ$121,ROUNDDOWN(E519/12,0)+1,ROUNDDOWN((E519+$B$7-$B$8)/12,0)+1),INDEX('שיפור נשים'!$A$1:$GQ$121,ROUNDDOWN(E519/12,0)+1,ROUNDDOWN((E519+$B$7-$B$8)/12,0)+1))</f>
        <v>#VALUE!</v>
      </c>
      <c r="P519">
        <f t="shared" si="81"/>
        <v>0.75</v>
      </c>
      <c r="Q519" t="e">
        <f t="shared" si="82"/>
        <v>#VALUE!</v>
      </c>
    </row>
    <row r="520" spans="5:17" x14ac:dyDescent="0.2">
      <c r="E520">
        <f t="shared" si="83"/>
        <v>518</v>
      </c>
      <c r="F520">
        <f t="shared" si="80"/>
        <v>4.7891398762383188</v>
      </c>
      <c r="G520" t="e">
        <f t="shared" si="84"/>
        <v>#VALUE!</v>
      </c>
      <c r="H520" t="e">
        <f t="shared" si="85"/>
        <v>#VALUE!</v>
      </c>
      <c r="I520" t="e">
        <f t="shared" si="86"/>
        <v>#VALUE!</v>
      </c>
      <c r="J520" t="e">
        <f t="shared" si="87"/>
        <v>#VALUE!</v>
      </c>
      <c r="K520" t="e">
        <f t="shared" si="88"/>
        <v>#VALUE!</v>
      </c>
      <c r="L520" t="e">
        <f t="shared" si="89"/>
        <v>#VALUE!</v>
      </c>
      <c r="M520">
        <f>IF($B$9="זכר",INDEX(תמותה!$A$1:$E$121,ROUNDDOWN(E520/12,0)+1,2),INDEX(תמותה!$A$1:$E$121,ROUNDDOWN(E520/12,0)+1,3))</f>
        <v>2.5083199999999999E-4</v>
      </c>
      <c r="N520" t="e">
        <f>IF($B$9="זכר",INDEX('שיפור גברים'!$A$1:$GQ$121,ROUNDDOWN(E520/12,0)+1,ROUNDDOWN((E520+$B$7-$B$8)/12,0)+2),INDEX('שיפור נשים'!$A$1:$GQ$121,ROUNDDOWN(E520/12,0)+1,ROUNDDOWN((E520+$B$7-$B$8)/12,0)+2))</f>
        <v>#VALUE!</v>
      </c>
      <c r="O520" t="e">
        <f>IF($B$9="זכר",INDEX('שיפור גברים'!$A$1:$GQ$121,ROUNDDOWN(E520/12,0)+1,ROUNDDOWN((E520+$B$7-$B$8)/12,0)+1),INDEX('שיפור נשים'!$A$1:$GQ$121,ROUNDDOWN(E520/12,0)+1,ROUNDDOWN((E520+$B$7-$B$8)/12,0)+1))</f>
        <v>#VALUE!</v>
      </c>
      <c r="P520">
        <f t="shared" si="81"/>
        <v>0.83333333333333337</v>
      </c>
      <c r="Q520" t="e">
        <f t="shared" si="82"/>
        <v>#VALUE!</v>
      </c>
    </row>
    <row r="521" spans="5:17" x14ac:dyDescent="0.2">
      <c r="E521">
        <f t="shared" si="83"/>
        <v>519</v>
      </c>
      <c r="F521">
        <f t="shared" si="80"/>
        <v>4.803615414576285</v>
      </c>
      <c r="G521" t="e">
        <f t="shared" si="84"/>
        <v>#VALUE!</v>
      </c>
      <c r="H521" t="e">
        <f t="shared" si="85"/>
        <v>#VALUE!</v>
      </c>
      <c r="I521" t="e">
        <f t="shared" si="86"/>
        <v>#VALUE!</v>
      </c>
      <c r="J521" t="e">
        <f t="shared" si="87"/>
        <v>#VALUE!</v>
      </c>
      <c r="K521" t="e">
        <f t="shared" si="88"/>
        <v>#VALUE!</v>
      </c>
      <c r="L521" t="e">
        <f t="shared" si="89"/>
        <v>#VALUE!</v>
      </c>
      <c r="M521">
        <f>IF($B$9="זכר",INDEX(תמותה!$A$1:$E$121,ROUNDDOWN(E521/12,0)+1,2),INDEX(תמותה!$A$1:$E$121,ROUNDDOWN(E521/12,0)+1,3))</f>
        <v>2.5083199999999999E-4</v>
      </c>
      <c r="N521" t="e">
        <f>IF($B$9="זכר",INDEX('שיפור גברים'!$A$1:$GQ$121,ROUNDDOWN(E521/12,0)+1,ROUNDDOWN((E521+$B$7-$B$8)/12,0)+2),INDEX('שיפור נשים'!$A$1:$GQ$121,ROUNDDOWN(E521/12,0)+1,ROUNDDOWN((E521+$B$7-$B$8)/12,0)+2))</f>
        <v>#VALUE!</v>
      </c>
      <c r="O521" t="e">
        <f>IF($B$9="זכר",INDEX('שיפור גברים'!$A$1:$GQ$121,ROUNDDOWN(E521/12,0)+1,ROUNDDOWN((E521+$B$7-$B$8)/12,0)+1),INDEX('שיפור נשים'!$A$1:$GQ$121,ROUNDDOWN(E521/12,0)+1,ROUNDDOWN((E521+$B$7-$B$8)/12,0)+1))</f>
        <v>#VALUE!</v>
      </c>
      <c r="P521">
        <f t="shared" si="81"/>
        <v>0.91666666666666663</v>
      </c>
      <c r="Q521" t="e">
        <f t="shared" si="82"/>
        <v>#VALUE!</v>
      </c>
    </row>
    <row r="522" spans="5:17" x14ac:dyDescent="0.2">
      <c r="E522">
        <f t="shared" si="83"/>
        <v>520</v>
      </c>
      <c r="F522">
        <f t="shared" si="80"/>
        <v>4.8181347063262585</v>
      </c>
      <c r="G522" t="e">
        <f t="shared" si="84"/>
        <v>#VALUE!</v>
      </c>
      <c r="H522" t="e">
        <f t="shared" si="85"/>
        <v>#VALUE!</v>
      </c>
      <c r="I522" t="e">
        <f t="shared" si="86"/>
        <v>#VALUE!</v>
      </c>
      <c r="J522" t="e">
        <f t="shared" si="87"/>
        <v>#VALUE!</v>
      </c>
      <c r="K522" t="e">
        <f t="shared" si="88"/>
        <v>#VALUE!</v>
      </c>
      <c r="L522" t="e">
        <f t="shared" si="89"/>
        <v>#VALUE!</v>
      </c>
      <c r="M522">
        <f>IF($B$9="זכר",INDEX(תמותה!$A$1:$E$121,ROUNDDOWN(E522/12,0)+1,2),INDEX(תמותה!$A$1:$E$121,ROUNDDOWN(E522/12,0)+1,3))</f>
        <v>2.5083199999999999E-4</v>
      </c>
      <c r="N522" t="e">
        <f>IF($B$9="זכר",INDEX('שיפור גברים'!$A$1:$GQ$121,ROUNDDOWN(E522/12,0)+1,ROUNDDOWN((E522+$B$7-$B$8)/12,0)+2),INDEX('שיפור נשים'!$A$1:$GQ$121,ROUNDDOWN(E522/12,0)+1,ROUNDDOWN((E522+$B$7-$B$8)/12,0)+2))</f>
        <v>#VALUE!</v>
      </c>
      <c r="O522" t="e">
        <f>IF($B$9="זכר",INDEX('שיפור גברים'!$A$1:$GQ$121,ROUNDDOWN(E522/12,0)+1,ROUNDDOWN((E522+$B$7-$B$8)/12,0)+1),INDEX('שיפור נשים'!$A$1:$GQ$121,ROUNDDOWN(E522/12,0)+1,ROUNDDOWN((E522+$B$7-$B$8)/12,0)+1))</f>
        <v>#VALUE!</v>
      </c>
      <c r="P522">
        <f t="shared" si="81"/>
        <v>1</v>
      </c>
      <c r="Q522" t="e">
        <f t="shared" si="82"/>
        <v>#VALUE!</v>
      </c>
    </row>
    <row r="523" spans="5:17" x14ac:dyDescent="0.2">
      <c r="E523">
        <f t="shared" si="83"/>
        <v>521</v>
      </c>
      <c r="F523">
        <f t="shared" si="80"/>
        <v>4.8326978837362473</v>
      </c>
      <c r="G523" t="e">
        <f t="shared" si="84"/>
        <v>#VALUE!</v>
      </c>
      <c r="H523" t="e">
        <f t="shared" si="85"/>
        <v>#VALUE!</v>
      </c>
      <c r="I523" t="e">
        <f t="shared" si="86"/>
        <v>#VALUE!</v>
      </c>
      <c r="J523" t="e">
        <f t="shared" si="87"/>
        <v>#VALUE!</v>
      </c>
      <c r="K523" t="e">
        <f t="shared" si="88"/>
        <v>#VALUE!</v>
      </c>
      <c r="L523" t="e">
        <f t="shared" si="89"/>
        <v>#VALUE!</v>
      </c>
      <c r="M523">
        <f>IF($B$9="זכר",INDEX(תמותה!$A$1:$E$121,ROUNDDOWN(E523/12,0)+1,2),INDEX(תמותה!$A$1:$E$121,ROUNDDOWN(E523/12,0)+1,3))</f>
        <v>2.5083199999999999E-4</v>
      </c>
      <c r="N523" t="e">
        <f>IF($B$9="זכר",INDEX('שיפור גברים'!$A$1:$GQ$121,ROUNDDOWN(E523/12,0)+1,ROUNDDOWN((E523+$B$7-$B$8)/12,0)+2),INDEX('שיפור נשים'!$A$1:$GQ$121,ROUNDDOWN(E523/12,0)+1,ROUNDDOWN((E523+$B$7-$B$8)/12,0)+2))</f>
        <v>#VALUE!</v>
      </c>
      <c r="O523" t="e">
        <f>IF($B$9="זכר",INDEX('שיפור גברים'!$A$1:$GQ$121,ROUNDDOWN(E523/12,0)+1,ROUNDDOWN((E523+$B$7-$B$8)/12,0)+1),INDEX('שיפור נשים'!$A$1:$GQ$121,ROUNDDOWN(E523/12,0)+1,ROUNDDOWN((E523+$B$7-$B$8)/12,0)+1))</f>
        <v>#VALUE!</v>
      </c>
      <c r="P523">
        <f t="shared" si="81"/>
        <v>8.3333333333333329E-2</v>
      </c>
      <c r="Q523" t="e">
        <f t="shared" si="82"/>
        <v>#VALUE!</v>
      </c>
    </row>
    <row r="524" spans="5:17" x14ac:dyDescent="0.2">
      <c r="E524">
        <f t="shared" si="83"/>
        <v>522</v>
      </c>
      <c r="F524">
        <f t="shared" si="80"/>
        <v>4.8473050794539834</v>
      </c>
      <c r="G524" t="e">
        <f t="shared" si="84"/>
        <v>#VALUE!</v>
      </c>
      <c r="H524" t="e">
        <f t="shared" si="85"/>
        <v>#VALUE!</v>
      </c>
      <c r="I524" t="e">
        <f t="shared" si="86"/>
        <v>#VALUE!</v>
      </c>
      <c r="J524" t="e">
        <f t="shared" si="87"/>
        <v>#VALUE!</v>
      </c>
      <c r="K524" t="e">
        <f t="shared" si="88"/>
        <v>#VALUE!</v>
      </c>
      <c r="L524" t="e">
        <f t="shared" si="89"/>
        <v>#VALUE!</v>
      </c>
      <c r="M524">
        <f>IF($B$9="זכר",INDEX(תמותה!$A$1:$E$121,ROUNDDOWN(E524/12,0)+1,2),INDEX(תמותה!$A$1:$E$121,ROUNDDOWN(E524/12,0)+1,3))</f>
        <v>2.5083199999999999E-4</v>
      </c>
      <c r="N524" t="e">
        <f>IF($B$9="זכר",INDEX('שיפור גברים'!$A$1:$GQ$121,ROUNDDOWN(E524/12,0)+1,ROUNDDOWN((E524+$B$7-$B$8)/12,0)+2),INDEX('שיפור נשים'!$A$1:$GQ$121,ROUNDDOWN(E524/12,0)+1,ROUNDDOWN((E524+$B$7-$B$8)/12,0)+2))</f>
        <v>#VALUE!</v>
      </c>
      <c r="O524" t="e">
        <f>IF($B$9="זכר",INDEX('שיפור גברים'!$A$1:$GQ$121,ROUNDDOWN(E524/12,0)+1,ROUNDDOWN((E524+$B$7-$B$8)/12,0)+1),INDEX('שיפור נשים'!$A$1:$GQ$121,ROUNDDOWN(E524/12,0)+1,ROUNDDOWN((E524+$B$7-$B$8)/12,0)+1))</f>
        <v>#VALUE!</v>
      </c>
      <c r="P524">
        <f t="shared" si="81"/>
        <v>0.16666666666666666</v>
      </c>
      <c r="Q524" t="e">
        <f t="shared" si="82"/>
        <v>#VALUE!</v>
      </c>
    </row>
    <row r="525" spans="5:17" x14ac:dyDescent="0.2">
      <c r="E525">
        <f t="shared" si="83"/>
        <v>523</v>
      </c>
      <c r="F525">
        <f t="shared" si="80"/>
        <v>4.8619564265281401</v>
      </c>
      <c r="G525" t="e">
        <f t="shared" si="84"/>
        <v>#VALUE!</v>
      </c>
      <c r="H525" t="e">
        <f t="shared" si="85"/>
        <v>#VALUE!</v>
      </c>
      <c r="I525" t="e">
        <f t="shared" si="86"/>
        <v>#VALUE!</v>
      </c>
      <c r="J525" t="e">
        <f t="shared" si="87"/>
        <v>#VALUE!</v>
      </c>
      <c r="K525" t="e">
        <f t="shared" si="88"/>
        <v>#VALUE!</v>
      </c>
      <c r="L525" t="e">
        <f t="shared" si="89"/>
        <v>#VALUE!</v>
      </c>
      <c r="M525">
        <f>IF($B$9="זכר",INDEX(תמותה!$A$1:$E$121,ROUNDDOWN(E525/12,0)+1,2),INDEX(תמותה!$A$1:$E$121,ROUNDDOWN(E525/12,0)+1,3))</f>
        <v>2.5083199999999999E-4</v>
      </c>
      <c r="N525" t="e">
        <f>IF($B$9="זכר",INDEX('שיפור גברים'!$A$1:$GQ$121,ROUNDDOWN(E525/12,0)+1,ROUNDDOWN((E525+$B$7-$B$8)/12,0)+2),INDEX('שיפור נשים'!$A$1:$GQ$121,ROUNDDOWN(E525/12,0)+1,ROUNDDOWN((E525+$B$7-$B$8)/12,0)+2))</f>
        <v>#VALUE!</v>
      </c>
      <c r="O525" t="e">
        <f>IF($B$9="זכר",INDEX('שיפור גברים'!$A$1:$GQ$121,ROUNDDOWN(E525/12,0)+1,ROUNDDOWN((E525+$B$7-$B$8)/12,0)+1),INDEX('שיפור נשים'!$A$1:$GQ$121,ROUNDDOWN(E525/12,0)+1,ROUNDDOWN((E525+$B$7-$B$8)/12,0)+1))</f>
        <v>#VALUE!</v>
      </c>
      <c r="P525">
        <f t="shared" si="81"/>
        <v>0.25</v>
      </c>
      <c r="Q525" t="e">
        <f t="shared" si="82"/>
        <v>#VALUE!</v>
      </c>
    </row>
    <row r="526" spans="5:17" x14ac:dyDescent="0.2">
      <c r="E526">
        <f t="shared" si="83"/>
        <v>524</v>
      </c>
      <c r="F526">
        <f t="shared" si="80"/>
        <v>4.8766520584095385</v>
      </c>
      <c r="G526" t="e">
        <f t="shared" si="84"/>
        <v>#VALUE!</v>
      </c>
      <c r="H526" t="e">
        <f t="shared" si="85"/>
        <v>#VALUE!</v>
      </c>
      <c r="I526" t="e">
        <f t="shared" si="86"/>
        <v>#VALUE!</v>
      </c>
      <c r="J526" t="e">
        <f t="shared" si="87"/>
        <v>#VALUE!</v>
      </c>
      <c r="K526" t="e">
        <f t="shared" si="88"/>
        <v>#VALUE!</v>
      </c>
      <c r="L526" t="e">
        <f t="shared" si="89"/>
        <v>#VALUE!</v>
      </c>
      <c r="M526">
        <f>IF($B$9="זכר",INDEX(תמותה!$A$1:$E$121,ROUNDDOWN(E526/12,0)+1,2),INDEX(תמותה!$A$1:$E$121,ROUNDDOWN(E526/12,0)+1,3))</f>
        <v>2.5083199999999999E-4</v>
      </c>
      <c r="N526" t="e">
        <f>IF($B$9="זכר",INDEX('שיפור גברים'!$A$1:$GQ$121,ROUNDDOWN(E526/12,0)+1,ROUNDDOWN((E526+$B$7-$B$8)/12,0)+2),INDEX('שיפור נשים'!$A$1:$GQ$121,ROUNDDOWN(E526/12,0)+1,ROUNDDOWN((E526+$B$7-$B$8)/12,0)+2))</f>
        <v>#VALUE!</v>
      </c>
      <c r="O526" t="e">
        <f>IF($B$9="זכר",INDEX('שיפור גברים'!$A$1:$GQ$121,ROUNDDOWN(E526/12,0)+1,ROUNDDOWN((E526+$B$7-$B$8)/12,0)+1),INDEX('שיפור נשים'!$A$1:$GQ$121,ROUNDDOWN(E526/12,0)+1,ROUNDDOWN((E526+$B$7-$B$8)/12,0)+1))</f>
        <v>#VALUE!</v>
      </c>
      <c r="P526">
        <f t="shared" si="81"/>
        <v>0.33333333333333331</v>
      </c>
      <c r="Q526" t="e">
        <f t="shared" si="82"/>
        <v>#VALUE!</v>
      </c>
    </row>
    <row r="527" spans="5:17" x14ac:dyDescent="0.2">
      <c r="E527">
        <f t="shared" si="83"/>
        <v>525</v>
      </c>
      <c r="F527">
        <f t="shared" si="80"/>
        <v>4.8913921089523678</v>
      </c>
      <c r="G527" t="e">
        <f t="shared" si="84"/>
        <v>#VALUE!</v>
      </c>
      <c r="H527" t="e">
        <f t="shared" si="85"/>
        <v>#VALUE!</v>
      </c>
      <c r="I527" t="e">
        <f t="shared" si="86"/>
        <v>#VALUE!</v>
      </c>
      <c r="J527" t="e">
        <f t="shared" si="87"/>
        <v>#VALUE!</v>
      </c>
      <c r="K527" t="e">
        <f t="shared" si="88"/>
        <v>#VALUE!</v>
      </c>
      <c r="L527" t="e">
        <f t="shared" si="89"/>
        <v>#VALUE!</v>
      </c>
      <c r="M527">
        <f>IF($B$9="זכר",INDEX(תמותה!$A$1:$E$121,ROUNDDOWN(E527/12,0)+1,2),INDEX(תמותה!$A$1:$E$121,ROUNDDOWN(E527/12,0)+1,3))</f>
        <v>2.5083199999999999E-4</v>
      </c>
      <c r="N527" t="e">
        <f>IF($B$9="זכר",INDEX('שיפור גברים'!$A$1:$GQ$121,ROUNDDOWN(E527/12,0)+1,ROUNDDOWN((E527+$B$7-$B$8)/12,0)+2),INDEX('שיפור נשים'!$A$1:$GQ$121,ROUNDDOWN(E527/12,0)+1,ROUNDDOWN((E527+$B$7-$B$8)/12,0)+2))</f>
        <v>#VALUE!</v>
      </c>
      <c r="O527" t="e">
        <f>IF($B$9="זכר",INDEX('שיפור גברים'!$A$1:$GQ$121,ROUNDDOWN(E527/12,0)+1,ROUNDDOWN((E527+$B$7-$B$8)/12,0)+1),INDEX('שיפור נשים'!$A$1:$GQ$121,ROUNDDOWN(E527/12,0)+1,ROUNDDOWN((E527+$B$7-$B$8)/12,0)+1))</f>
        <v>#VALUE!</v>
      </c>
      <c r="P527">
        <f t="shared" si="81"/>
        <v>0.41666666666666669</v>
      </c>
      <c r="Q527" t="e">
        <f t="shared" si="82"/>
        <v>#VALUE!</v>
      </c>
    </row>
    <row r="528" spans="5:17" x14ac:dyDescent="0.2">
      <c r="E528">
        <f t="shared" si="83"/>
        <v>526</v>
      </c>
      <c r="F528">
        <f t="shared" si="80"/>
        <v>4.9061767124153945</v>
      </c>
      <c r="G528" t="e">
        <f t="shared" si="84"/>
        <v>#VALUE!</v>
      </c>
      <c r="H528" t="e">
        <f t="shared" si="85"/>
        <v>#VALUE!</v>
      </c>
      <c r="I528" t="e">
        <f t="shared" si="86"/>
        <v>#VALUE!</v>
      </c>
      <c r="J528" t="e">
        <f t="shared" si="87"/>
        <v>#VALUE!</v>
      </c>
      <c r="K528" t="e">
        <f t="shared" si="88"/>
        <v>#VALUE!</v>
      </c>
      <c r="L528" t="e">
        <f t="shared" si="89"/>
        <v>#VALUE!</v>
      </c>
      <c r="M528">
        <f>IF($B$9="זכר",INDEX(תמותה!$A$1:$E$121,ROUNDDOWN(E528/12,0)+1,2),INDEX(תמותה!$A$1:$E$121,ROUNDDOWN(E528/12,0)+1,3))</f>
        <v>2.5083199999999999E-4</v>
      </c>
      <c r="N528" t="e">
        <f>IF($B$9="זכר",INDEX('שיפור גברים'!$A$1:$GQ$121,ROUNDDOWN(E528/12,0)+1,ROUNDDOWN((E528+$B$7-$B$8)/12,0)+2),INDEX('שיפור נשים'!$A$1:$GQ$121,ROUNDDOWN(E528/12,0)+1,ROUNDDOWN((E528+$B$7-$B$8)/12,0)+2))</f>
        <v>#VALUE!</v>
      </c>
      <c r="O528" t="e">
        <f>IF($B$9="זכר",INDEX('שיפור גברים'!$A$1:$GQ$121,ROUNDDOWN(E528/12,0)+1,ROUNDDOWN((E528+$B$7-$B$8)/12,0)+1),INDEX('שיפור נשים'!$A$1:$GQ$121,ROUNDDOWN(E528/12,0)+1,ROUNDDOWN((E528+$B$7-$B$8)/12,0)+1))</f>
        <v>#VALUE!</v>
      </c>
      <c r="P528">
        <f t="shared" si="81"/>
        <v>0.5</v>
      </c>
      <c r="Q528" t="e">
        <f t="shared" si="82"/>
        <v>#VALUE!</v>
      </c>
    </row>
    <row r="529" spans="5:17" x14ac:dyDescent="0.2">
      <c r="E529">
        <f t="shared" si="83"/>
        <v>527</v>
      </c>
      <c r="F529">
        <f t="shared" si="80"/>
        <v>4.9210060034632042</v>
      </c>
      <c r="G529" t="e">
        <f t="shared" si="84"/>
        <v>#VALUE!</v>
      </c>
      <c r="H529" t="e">
        <f t="shared" si="85"/>
        <v>#VALUE!</v>
      </c>
      <c r="I529" t="e">
        <f t="shared" si="86"/>
        <v>#VALUE!</v>
      </c>
      <c r="J529" t="e">
        <f t="shared" si="87"/>
        <v>#VALUE!</v>
      </c>
      <c r="K529" t="e">
        <f t="shared" si="88"/>
        <v>#VALUE!</v>
      </c>
      <c r="L529" t="e">
        <f t="shared" si="89"/>
        <v>#VALUE!</v>
      </c>
      <c r="M529">
        <f>IF($B$9="זכר",INDEX(תמותה!$A$1:$E$121,ROUNDDOWN(E529/12,0)+1,2),INDEX(תמותה!$A$1:$E$121,ROUNDDOWN(E529/12,0)+1,3))</f>
        <v>2.5083199999999999E-4</v>
      </c>
      <c r="N529" t="e">
        <f>IF($B$9="זכר",INDEX('שיפור גברים'!$A$1:$GQ$121,ROUNDDOWN(E529/12,0)+1,ROUNDDOWN((E529+$B$7-$B$8)/12,0)+2),INDEX('שיפור נשים'!$A$1:$GQ$121,ROUNDDOWN(E529/12,0)+1,ROUNDDOWN((E529+$B$7-$B$8)/12,0)+2))</f>
        <v>#VALUE!</v>
      </c>
      <c r="O529" t="e">
        <f>IF($B$9="זכר",INDEX('שיפור גברים'!$A$1:$GQ$121,ROUNDDOWN(E529/12,0)+1,ROUNDDOWN((E529+$B$7-$B$8)/12,0)+1),INDEX('שיפור נשים'!$A$1:$GQ$121,ROUNDDOWN(E529/12,0)+1,ROUNDDOWN((E529+$B$7-$B$8)/12,0)+1))</f>
        <v>#VALUE!</v>
      </c>
      <c r="P529">
        <f t="shared" si="81"/>
        <v>0.58333333333333337</v>
      </c>
      <c r="Q529" t="e">
        <f t="shared" si="82"/>
        <v>#VALUE!</v>
      </c>
    </row>
    <row r="530" spans="5:17" x14ac:dyDescent="0.2">
      <c r="E530">
        <f t="shared" si="83"/>
        <v>528</v>
      </c>
      <c r="F530">
        <f t="shared" si="80"/>
        <v>4.9358801171674056</v>
      </c>
      <c r="G530" t="e">
        <f t="shared" si="84"/>
        <v>#VALUE!</v>
      </c>
      <c r="H530" t="e">
        <f t="shared" si="85"/>
        <v>#VALUE!</v>
      </c>
      <c r="I530" t="e">
        <f t="shared" si="86"/>
        <v>#VALUE!</v>
      </c>
      <c r="J530" t="e">
        <f t="shared" si="87"/>
        <v>#VALUE!</v>
      </c>
      <c r="K530" t="e">
        <f t="shared" si="88"/>
        <v>#VALUE!</v>
      </c>
      <c r="L530" t="e">
        <f t="shared" si="89"/>
        <v>#VALUE!</v>
      </c>
      <c r="M530">
        <f>IF($B$9="זכר",INDEX(תמותה!$A$1:$E$121,ROUNDDOWN(E530/12,0)+1,2),INDEX(תמותה!$A$1:$E$121,ROUNDDOWN(E530/12,0)+1,3))</f>
        <v>2.7847800000000003E-4</v>
      </c>
      <c r="N530" t="e">
        <f>IF($B$9="זכר",INDEX('שיפור גברים'!$A$1:$GQ$121,ROUNDDOWN(E530/12,0)+1,ROUNDDOWN((E530+$B$7-$B$8)/12,0)+2),INDEX('שיפור נשים'!$A$1:$GQ$121,ROUNDDOWN(E530/12,0)+1,ROUNDDOWN((E530+$B$7-$B$8)/12,0)+2))</f>
        <v>#VALUE!</v>
      </c>
      <c r="O530" t="e">
        <f>IF($B$9="זכר",INDEX('שיפור גברים'!$A$1:$GQ$121,ROUNDDOWN(E530/12,0)+1,ROUNDDOWN((E530+$B$7-$B$8)/12,0)+1),INDEX('שיפור נשים'!$A$1:$GQ$121,ROUNDDOWN(E530/12,0)+1,ROUNDDOWN((E530+$B$7-$B$8)/12,0)+1))</f>
        <v>#VALUE!</v>
      </c>
      <c r="P530">
        <f t="shared" si="81"/>
        <v>0.66666666666666663</v>
      </c>
      <c r="Q530" t="e">
        <f t="shared" si="82"/>
        <v>#VALUE!</v>
      </c>
    </row>
    <row r="531" spans="5:17" x14ac:dyDescent="0.2">
      <c r="E531">
        <f t="shared" si="83"/>
        <v>529</v>
      </c>
      <c r="F531">
        <f t="shared" si="80"/>
        <v>4.9507991890078742</v>
      </c>
      <c r="G531" t="e">
        <f t="shared" si="84"/>
        <v>#VALUE!</v>
      </c>
      <c r="H531" t="e">
        <f t="shared" si="85"/>
        <v>#VALUE!</v>
      </c>
      <c r="I531" t="e">
        <f t="shared" si="86"/>
        <v>#VALUE!</v>
      </c>
      <c r="J531" t="e">
        <f t="shared" si="87"/>
        <v>#VALUE!</v>
      </c>
      <c r="K531" t="e">
        <f t="shared" si="88"/>
        <v>#VALUE!</v>
      </c>
      <c r="L531" t="e">
        <f t="shared" si="89"/>
        <v>#VALUE!</v>
      </c>
      <c r="M531">
        <f>IF($B$9="זכר",INDEX(תמותה!$A$1:$E$121,ROUNDDOWN(E531/12,0)+1,2),INDEX(תמותה!$A$1:$E$121,ROUNDDOWN(E531/12,0)+1,3))</f>
        <v>2.7847800000000003E-4</v>
      </c>
      <c r="N531" t="e">
        <f>IF($B$9="זכר",INDEX('שיפור גברים'!$A$1:$GQ$121,ROUNDDOWN(E531/12,0)+1,ROUNDDOWN((E531+$B$7-$B$8)/12,0)+2),INDEX('שיפור נשים'!$A$1:$GQ$121,ROUNDDOWN(E531/12,0)+1,ROUNDDOWN((E531+$B$7-$B$8)/12,0)+2))</f>
        <v>#VALUE!</v>
      </c>
      <c r="O531" t="e">
        <f>IF($B$9="זכר",INDEX('שיפור גברים'!$A$1:$GQ$121,ROUNDDOWN(E531/12,0)+1,ROUNDDOWN((E531+$B$7-$B$8)/12,0)+1),INDEX('שיפור נשים'!$A$1:$GQ$121,ROUNDDOWN(E531/12,0)+1,ROUNDDOWN((E531+$B$7-$B$8)/12,0)+1))</f>
        <v>#VALUE!</v>
      </c>
      <c r="P531">
        <f t="shared" si="81"/>
        <v>0.75</v>
      </c>
      <c r="Q531" t="e">
        <f t="shared" si="82"/>
        <v>#VALUE!</v>
      </c>
    </row>
    <row r="532" spans="5:17" x14ac:dyDescent="0.2">
      <c r="E532">
        <f t="shared" si="83"/>
        <v>530</v>
      </c>
      <c r="F532">
        <f t="shared" si="80"/>
        <v>4.9657633548739888</v>
      </c>
      <c r="G532" t="e">
        <f t="shared" si="84"/>
        <v>#VALUE!</v>
      </c>
      <c r="H532" t="e">
        <f t="shared" si="85"/>
        <v>#VALUE!</v>
      </c>
      <c r="I532" t="e">
        <f t="shared" si="86"/>
        <v>#VALUE!</v>
      </c>
      <c r="J532" t="e">
        <f t="shared" si="87"/>
        <v>#VALUE!</v>
      </c>
      <c r="K532" t="e">
        <f t="shared" si="88"/>
        <v>#VALUE!</v>
      </c>
      <c r="L532" t="e">
        <f t="shared" si="89"/>
        <v>#VALUE!</v>
      </c>
      <c r="M532">
        <f>IF($B$9="זכר",INDEX(תמותה!$A$1:$E$121,ROUNDDOWN(E532/12,0)+1,2),INDEX(תמותה!$A$1:$E$121,ROUNDDOWN(E532/12,0)+1,3))</f>
        <v>2.7847800000000003E-4</v>
      </c>
      <c r="N532" t="e">
        <f>IF($B$9="זכר",INDEX('שיפור גברים'!$A$1:$GQ$121,ROUNDDOWN(E532/12,0)+1,ROUNDDOWN((E532+$B$7-$B$8)/12,0)+2),INDEX('שיפור נשים'!$A$1:$GQ$121,ROUNDDOWN(E532/12,0)+1,ROUNDDOWN((E532+$B$7-$B$8)/12,0)+2))</f>
        <v>#VALUE!</v>
      </c>
      <c r="O532" t="e">
        <f>IF($B$9="זכר",INDEX('שיפור גברים'!$A$1:$GQ$121,ROUNDDOWN(E532/12,0)+1,ROUNDDOWN((E532+$B$7-$B$8)/12,0)+1),INDEX('שיפור נשים'!$A$1:$GQ$121,ROUNDDOWN(E532/12,0)+1,ROUNDDOWN((E532+$B$7-$B$8)/12,0)+1))</f>
        <v>#VALUE!</v>
      </c>
      <c r="P532">
        <f t="shared" si="81"/>
        <v>0.83333333333333337</v>
      </c>
      <c r="Q532" t="e">
        <f t="shared" si="82"/>
        <v>#VALUE!</v>
      </c>
    </row>
    <row r="533" spans="5:17" x14ac:dyDescent="0.2">
      <c r="E533">
        <f t="shared" si="83"/>
        <v>531</v>
      </c>
      <c r="F533">
        <f t="shared" si="80"/>
        <v>4.9807727510658584</v>
      </c>
      <c r="G533" t="e">
        <f t="shared" si="84"/>
        <v>#VALUE!</v>
      </c>
      <c r="H533" t="e">
        <f t="shared" si="85"/>
        <v>#VALUE!</v>
      </c>
      <c r="I533" t="e">
        <f t="shared" si="86"/>
        <v>#VALUE!</v>
      </c>
      <c r="J533" t="e">
        <f t="shared" si="87"/>
        <v>#VALUE!</v>
      </c>
      <c r="K533" t="e">
        <f t="shared" si="88"/>
        <v>#VALUE!</v>
      </c>
      <c r="L533" t="e">
        <f t="shared" si="89"/>
        <v>#VALUE!</v>
      </c>
      <c r="M533">
        <f>IF($B$9="זכר",INDEX(תמותה!$A$1:$E$121,ROUNDDOWN(E533/12,0)+1,2),INDEX(תמותה!$A$1:$E$121,ROUNDDOWN(E533/12,0)+1,3))</f>
        <v>2.7847800000000003E-4</v>
      </c>
      <c r="N533" t="e">
        <f>IF($B$9="זכר",INDEX('שיפור גברים'!$A$1:$GQ$121,ROUNDDOWN(E533/12,0)+1,ROUNDDOWN((E533+$B$7-$B$8)/12,0)+2),INDEX('שיפור נשים'!$A$1:$GQ$121,ROUNDDOWN(E533/12,0)+1,ROUNDDOWN((E533+$B$7-$B$8)/12,0)+2))</f>
        <v>#VALUE!</v>
      </c>
      <c r="O533" t="e">
        <f>IF($B$9="זכר",INDEX('שיפור גברים'!$A$1:$GQ$121,ROUNDDOWN(E533/12,0)+1,ROUNDDOWN((E533+$B$7-$B$8)/12,0)+1),INDEX('שיפור נשים'!$A$1:$GQ$121,ROUNDDOWN(E533/12,0)+1,ROUNDDOWN((E533+$B$7-$B$8)/12,0)+1))</f>
        <v>#VALUE!</v>
      </c>
      <c r="P533">
        <f t="shared" si="81"/>
        <v>0.91666666666666663</v>
      </c>
      <c r="Q533" t="e">
        <f t="shared" si="82"/>
        <v>#VALUE!</v>
      </c>
    </row>
    <row r="534" spans="5:17" x14ac:dyDescent="0.2">
      <c r="E534">
        <f t="shared" si="83"/>
        <v>532</v>
      </c>
      <c r="F534">
        <f t="shared" si="80"/>
        <v>4.9958275142955717</v>
      </c>
      <c r="G534" t="e">
        <f t="shared" si="84"/>
        <v>#VALUE!</v>
      </c>
      <c r="H534" t="e">
        <f t="shared" si="85"/>
        <v>#VALUE!</v>
      </c>
      <c r="I534" t="e">
        <f t="shared" si="86"/>
        <v>#VALUE!</v>
      </c>
      <c r="J534" t="e">
        <f t="shared" si="87"/>
        <v>#VALUE!</v>
      </c>
      <c r="K534" t="e">
        <f t="shared" si="88"/>
        <v>#VALUE!</v>
      </c>
      <c r="L534" t="e">
        <f t="shared" si="89"/>
        <v>#VALUE!</v>
      </c>
      <c r="M534">
        <f>IF($B$9="זכר",INDEX(תמותה!$A$1:$E$121,ROUNDDOWN(E534/12,0)+1,2),INDEX(תמותה!$A$1:$E$121,ROUNDDOWN(E534/12,0)+1,3))</f>
        <v>2.7847800000000003E-4</v>
      </c>
      <c r="N534" t="e">
        <f>IF($B$9="זכר",INDEX('שיפור גברים'!$A$1:$GQ$121,ROUNDDOWN(E534/12,0)+1,ROUNDDOWN((E534+$B$7-$B$8)/12,0)+2),INDEX('שיפור נשים'!$A$1:$GQ$121,ROUNDDOWN(E534/12,0)+1,ROUNDDOWN((E534+$B$7-$B$8)/12,0)+2))</f>
        <v>#VALUE!</v>
      </c>
      <c r="O534" t="e">
        <f>IF($B$9="זכר",INDEX('שיפור גברים'!$A$1:$GQ$121,ROUNDDOWN(E534/12,0)+1,ROUNDDOWN((E534+$B$7-$B$8)/12,0)+1),INDEX('שיפור נשים'!$A$1:$GQ$121,ROUNDDOWN(E534/12,0)+1,ROUNDDOWN((E534+$B$7-$B$8)/12,0)+1))</f>
        <v>#VALUE!</v>
      </c>
      <c r="P534">
        <f t="shared" si="81"/>
        <v>1</v>
      </c>
      <c r="Q534" t="e">
        <f t="shared" si="82"/>
        <v>#VALUE!</v>
      </c>
    </row>
    <row r="535" spans="5:17" x14ac:dyDescent="0.2">
      <c r="E535">
        <f t="shared" si="83"/>
        <v>533</v>
      </c>
      <c r="F535">
        <f t="shared" si="80"/>
        <v>5.0109277816884399</v>
      </c>
      <c r="G535" t="e">
        <f t="shared" si="84"/>
        <v>#VALUE!</v>
      </c>
      <c r="H535" t="e">
        <f t="shared" si="85"/>
        <v>#VALUE!</v>
      </c>
      <c r="I535" t="e">
        <f t="shared" si="86"/>
        <v>#VALUE!</v>
      </c>
      <c r="J535" t="e">
        <f t="shared" si="87"/>
        <v>#VALUE!</v>
      </c>
      <c r="K535" t="e">
        <f t="shared" si="88"/>
        <v>#VALUE!</v>
      </c>
      <c r="L535" t="e">
        <f t="shared" si="89"/>
        <v>#VALUE!</v>
      </c>
      <c r="M535">
        <f>IF($B$9="זכר",INDEX(תמותה!$A$1:$E$121,ROUNDDOWN(E535/12,0)+1,2),INDEX(תמותה!$A$1:$E$121,ROUNDDOWN(E535/12,0)+1,3))</f>
        <v>2.7847800000000003E-4</v>
      </c>
      <c r="N535" t="e">
        <f>IF($B$9="זכר",INDEX('שיפור גברים'!$A$1:$GQ$121,ROUNDDOWN(E535/12,0)+1,ROUNDDOWN((E535+$B$7-$B$8)/12,0)+2),INDEX('שיפור נשים'!$A$1:$GQ$121,ROUNDDOWN(E535/12,0)+1,ROUNDDOWN((E535+$B$7-$B$8)/12,0)+2))</f>
        <v>#VALUE!</v>
      </c>
      <c r="O535" t="e">
        <f>IF($B$9="זכר",INDEX('שיפור גברים'!$A$1:$GQ$121,ROUNDDOWN(E535/12,0)+1,ROUNDDOWN((E535+$B$7-$B$8)/12,0)+1),INDEX('שיפור נשים'!$A$1:$GQ$121,ROUNDDOWN(E535/12,0)+1,ROUNDDOWN((E535+$B$7-$B$8)/12,0)+1))</f>
        <v>#VALUE!</v>
      </c>
      <c r="P535">
        <f t="shared" si="81"/>
        <v>8.3333333333333329E-2</v>
      </c>
      <c r="Q535" t="e">
        <f t="shared" si="82"/>
        <v>#VALUE!</v>
      </c>
    </row>
    <row r="536" spans="5:17" x14ac:dyDescent="0.2">
      <c r="E536">
        <f t="shared" si="83"/>
        <v>534</v>
      </c>
      <c r="F536">
        <f t="shared" si="80"/>
        <v>5.0260736907842478</v>
      </c>
      <c r="G536" t="e">
        <f t="shared" si="84"/>
        <v>#VALUE!</v>
      </c>
      <c r="H536" t="e">
        <f t="shared" si="85"/>
        <v>#VALUE!</v>
      </c>
      <c r="I536" t="e">
        <f t="shared" si="86"/>
        <v>#VALUE!</v>
      </c>
      <c r="J536" t="e">
        <f t="shared" si="87"/>
        <v>#VALUE!</v>
      </c>
      <c r="K536" t="e">
        <f t="shared" si="88"/>
        <v>#VALUE!</v>
      </c>
      <c r="L536" t="e">
        <f t="shared" si="89"/>
        <v>#VALUE!</v>
      </c>
      <c r="M536">
        <f>IF($B$9="זכר",INDEX(תמותה!$A$1:$E$121,ROUNDDOWN(E536/12,0)+1,2),INDEX(תמותה!$A$1:$E$121,ROUNDDOWN(E536/12,0)+1,3))</f>
        <v>2.7847800000000003E-4</v>
      </c>
      <c r="N536" t="e">
        <f>IF($B$9="זכר",INDEX('שיפור גברים'!$A$1:$GQ$121,ROUNDDOWN(E536/12,0)+1,ROUNDDOWN((E536+$B$7-$B$8)/12,0)+2),INDEX('שיפור נשים'!$A$1:$GQ$121,ROUNDDOWN(E536/12,0)+1,ROUNDDOWN((E536+$B$7-$B$8)/12,0)+2))</f>
        <v>#VALUE!</v>
      </c>
      <c r="O536" t="e">
        <f>IF($B$9="זכר",INDEX('שיפור גברים'!$A$1:$GQ$121,ROUNDDOWN(E536/12,0)+1,ROUNDDOWN((E536+$B$7-$B$8)/12,0)+1),INDEX('שיפור נשים'!$A$1:$GQ$121,ROUNDDOWN(E536/12,0)+1,ROUNDDOWN((E536+$B$7-$B$8)/12,0)+1))</f>
        <v>#VALUE!</v>
      </c>
      <c r="P536">
        <f t="shared" si="81"/>
        <v>0.16666666666666666</v>
      </c>
      <c r="Q536" t="e">
        <f t="shared" si="82"/>
        <v>#VALUE!</v>
      </c>
    </row>
    <row r="537" spans="5:17" x14ac:dyDescent="0.2">
      <c r="E537">
        <f t="shared" si="83"/>
        <v>535</v>
      </c>
      <c r="F537">
        <f t="shared" si="80"/>
        <v>5.0412653795384976</v>
      </c>
      <c r="G537" t="e">
        <f t="shared" si="84"/>
        <v>#VALUE!</v>
      </c>
      <c r="H537" t="e">
        <f t="shared" si="85"/>
        <v>#VALUE!</v>
      </c>
      <c r="I537" t="e">
        <f t="shared" si="86"/>
        <v>#VALUE!</v>
      </c>
      <c r="J537" t="e">
        <f t="shared" si="87"/>
        <v>#VALUE!</v>
      </c>
      <c r="K537" t="e">
        <f t="shared" si="88"/>
        <v>#VALUE!</v>
      </c>
      <c r="L537" t="e">
        <f t="shared" si="89"/>
        <v>#VALUE!</v>
      </c>
      <c r="M537">
        <f>IF($B$9="זכר",INDEX(תמותה!$A$1:$E$121,ROUNDDOWN(E537/12,0)+1,2),INDEX(תמותה!$A$1:$E$121,ROUNDDOWN(E537/12,0)+1,3))</f>
        <v>2.7847800000000003E-4</v>
      </c>
      <c r="N537" t="e">
        <f>IF($B$9="זכר",INDEX('שיפור גברים'!$A$1:$GQ$121,ROUNDDOWN(E537/12,0)+1,ROUNDDOWN((E537+$B$7-$B$8)/12,0)+2),INDEX('שיפור נשים'!$A$1:$GQ$121,ROUNDDOWN(E537/12,0)+1,ROUNDDOWN((E537+$B$7-$B$8)/12,0)+2))</f>
        <v>#VALUE!</v>
      </c>
      <c r="O537" t="e">
        <f>IF($B$9="זכר",INDEX('שיפור גברים'!$A$1:$GQ$121,ROUNDDOWN(E537/12,0)+1,ROUNDDOWN((E537+$B$7-$B$8)/12,0)+1),INDEX('שיפור נשים'!$A$1:$GQ$121,ROUNDDOWN(E537/12,0)+1,ROUNDDOWN((E537+$B$7-$B$8)/12,0)+1))</f>
        <v>#VALUE!</v>
      </c>
      <c r="P537">
        <f t="shared" si="81"/>
        <v>0.25</v>
      </c>
      <c r="Q537" t="e">
        <f t="shared" si="82"/>
        <v>#VALUE!</v>
      </c>
    </row>
    <row r="538" spans="5:17" x14ac:dyDescent="0.2">
      <c r="E538">
        <f t="shared" si="83"/>
        <v>536</v>
      </c>
      <c r="F538">
        <f t="shared" si="80"/>
        <v>5.0565029863236832</v>
      </c>
      <c r="G538" t="e">
        <f t="shared" si="84"/>
        <v>#VALUE!</v>
      </c>
      <c r="H538" t="e">
        <f t="shared" si="85"/>
        <v>#VALUE!</v>
      </c>
      <c r="I538" t="e">
        <f t="shared" si="86"/>
        <v>#VALUE!</v>
      </c>
      <c r="J538" t="e">
        <f t="shared" si="87"/>
        <v>#VALUE!</v>
      </c>
      <c r="K538" t="e">
        <f t="shared" si="88"/>
        <v>#VALUE!</v>
      </c>
      <c r="L538" t="e">
        <f t="shared" si="89"/>
        <v>#VALUE!</v>
      </c>
      <c r="M538">
        <f>IF($B$9="זכר",INDEX(תמותה!$A$1:$E$121,ROUNDDOWN(E538/12,0)+1,2),INDEX(תמותה!$A$1:$E$121,ROUNDDOWN(E538/12,0)+1,3))</f>
        <v>2.7847800000000003E-4</v>
      </c>
      <c r="N538" t="e">
        <f>IF($B$9="זכר",INDEX('שיפור גברים'!$A$1:$GQ$121,ROUNDDOWN(E538/12,0)+1,ROUNDDOWN((E538+$B$7-$B$8)/12,0)+2),INDEX('שיפור נשים'!$A$1:$GQ$121,ROUNDDOWN(E538/12,0)+1,ROUNDDOWN((E538+$B$7-$B$8)/12,0)+2))</f>
        <v>#VALUE!</v>
      </c>
      <c r="O538" t="e">
        <f>IF($B$9="זכר",INDEX('שיפור גברים'!$A$1:$GQ$121,ROUNDDOWN(E538/12,0)+1,ROUNDDOWN((E538+$B$7-$B$8)/12,0)+1),INDEX('שיפור נשים'!$A$1:$GQ$121,ROUNDDOWN(E538/12,0)+1,ROUNDDOWN((E538+$B$7-$B$8)/12,0)+1))</f>
        <v>#VALUE!</v>
      </c>
      <c r="P538">
        <f t="shared" si="81"/>
        <v>0.33333333333333331</v>
      </c>
      <c r="Q538" t="e">
        <f t="shared" si="82"/>
        <v>#VALUE!</v>
      </c>
    </row>
    <row r="539" spans="5:17" x14ac:dyDescent="0.2">
      <c r="E539">
        <f t="shared" si="83"/>
        <v>537</v>
      </c>
      <c r="F539">
        <f t="shared" si="80"/>
        <v>5.0717866499305302</v>
      </c>
      <c r="G539" t="e">
        <f t="shared" si="84"/>
        <v>#VALUE!</v>
      </c>
      <c r="H539" t="e">
        <f t="shared" si="85"/>
        <v>#VALUE!</v>
      </c>
      <c r="I539" t="e">
        <f t="shared" si="86"/>
        <v>#VALUE!</v>
      </c>
      <c r="J539" t="e">
        <f t="shared" si="87"/>
        <v>#VALUE!</v>
      </c>
      <c r="K539" t="e">
        <f t="shared" si="88"/>
        <v>#VALUE!</v>
      </c>
      <c r="L539" t="e">
        <f t="shared" si="89"/>
        <v>#VALUE!</v>
      </c>
      <c r="M539">
        <f>IF($B$9="זכר",INDEX(תמותה!$A$1:$E$121,ROUNDDOWN(E539/12,0)+1,2),INDEX(תמותה!$A$1:$E$121,ROUNDDOWN(E539/12,0)+1,3))</f>
        <v>2.7847800000000003E-4</v>
      </c>
      <c r="N539" t="e">
        <f>IF($B$9="זכר",INDEX('שיפור גברים'!$A$1:$GQ$121,ROUNDDOWN(E539/12,0)+1,ROUNDDOWN((E539+$B$7-$B$8)/12,0)+2),INDEX('שיפור נשים'!$A$1:$GQ$121,ROUNDDOWN(E539/12,0)+1,ROUNDDOWN((E539+$B$7-$B$8)/12,0)+2))</f>
        <v>#VALUE!</v>
      </c>
      <c r="O539" t="e">
        <f>IF($B$9="זכר",INDEX('שיפור גברים'!$A$1:$GQ$121,ROUNDDOWN(E539/12,0)+1,ROUNDDOWN((E539+$B$7-$B$8)/12,0)+1),INDEX('שיפור נשים'!$A$1:$GQ$121,ROUNDDOWN(E539/12,0)+1,ROUNDDOWN((E539+$B$7-$B$8)/12,0)+1))</f>
        <v>#VALUE!</v>
      </c>
      <c r="P539">
        <f t="shared" si="81"/>
        <v>0.41666666666666669</v>
      </c>
      <c r="Q539" t="e">
        <f t="shared" si="82"/>
        <v>#VALUE!</v>
      </c>
    </row>
    <row r="540" spans="5:17" x14ac:dyDescent="0.2">
      <c r="E540">
        <f t="shared" si="83"/>
        <v>538</v>
      </c>
      <c r="F540">
        <f t="shared" si="80"/>
        <v>5.0871165095692756</v>
      </c>
      <c r="G540" t="e">
        <f t="shared" si="84"/>
        <v>#VALUE!</v>
      </c>
      <c r="H540" t="e">
        <f t="shared" si="85"/>
        <v>#VALUE!</v>
      </c>
      <c r="I540" t="e">
        <f t="shared" si="86"/>
        <v>#VALUE!</v>
      </c>
      <c r="J540" t="e">
        <f t="shared" si="87"/>
        <v>#VALUE!</v>
      </c>
      <c r="K540" t="e">
        <f t="shared" si="88"/>
        <v>#VALUE!</v>
      </c>
      <c r="L540" t="e">
        <f t="shared" si="89"/>
        <v>#VALUE!</v>
      </c>
      <c r="M540">
        <f>IF($B$9="זכר",INDEX(תמותה!$A$1:$E$121,ROUNDDOWN(E540/12,0)+1,2),INDEX(תמותה!$A$1:$E$121,ROUNDDOWN(E540/12,0)+1,3))</f>
        <v>2.7847800000000003E-4</v>
      </c>
      <c r="N540" t="e">
        <f>IF($B$9="זכר",INDEX('שיפור גברים'!$A$1:$GQ$121,ROUNDDOWN(E540/12,0)+1,ROUNDDOWN((E540+$B$7-$B$8)/12,0)+2),INDEX('שיפור נשים'!$A$1:$GQ$121,ROUNDDOWN(E540/12,0)+1,ROUNDDOWN((E540+$B$7-$B$8)/12,0)+2))</f>
        <v>#VALUE!</v>
      </c>
      <c r="O540" t="e">
        <f>IF($B$9="זכר",INDEX('שיפור גברים'!$A$1:$GQ$121,ROUNDDOWN(E540/12,0)+1,ROUNDDOWN((E540+$B$7-$B$8)/12,0)+1),INDEX('שיפור נשים'!$A$1:$GQ$121,ROUNDDOWN(E540/12,0)+1,ROUNDDOWN((E540+$B$7-$B$8)/12,0)+1))</f>
        <v>#VALUE!</v>
      </c>
      <c r="P540">
        <f t="shared" si="81"/>
        <v>0.5</v>
      </c>
      <c r="Q540" t="e">
        <f t="shared" si="82"/>
        <v>#VALUE!</v>
      </c>
    </row>
    <row r="541" spans="5:17" x14ac:dyDescent="0.2">
      <c r="E541">
        <f t="shared" si="83"/>
        <v>539</v>
      </c>
      <c r="F541">
        <f t="shared" si="80"/>
        <v>5.1024927048709268</v>
      </c>
      <c r="G541" t="e">
        <f t="shared" si="84"/>
        <v>#VALUE!</v>
      </c>
      <c r="H541" t="e">
        <f t="shared" si="85"/>
        <v>#VALUE!</v>
      </c>
      <c r="I541" t="e">
        <f t="shared" si="86"/>
        <v>#VALUE!</v>
      </c>
      <c r="J541" t="e">
        <f t="shared" si="87"/>
        <v>#VALUE!</v>
      </c>
      <c r="K541" t="e">
        <f t="shared" si="88"/>
        <v>#VALUE!</v>
      </c>
      <c r="L541" t="e">
        <f t="shared" si="89"/>
        <v>#VALUE!</v>
      </c>
      <c r="M541">
        <f>IF($B$9="זכר",INDEX(תמותה!$A$1:$E$121,ROUNDDOWN(E541/12,0)+1,2),INDEX(תמותה!$A$1:$E$121,ROUNDDOWN(E541/12,0)+1,3))</f>
        <v>2.7847800000000003E-4</v>
      </c>
      <c r="N541" t="e">
        <f>IF($B$9="זכר",INDEX('שיפור גברים'!$A$1:$GQ$121,ROUNDDOWN(E541/12,0)+1,ROUNDDOWN((E541+$B$7-$B$8)/12,0)+2),INDEX('שיפור נשים'!$A$1:$GQ$121,ROUNDDOWN(E541/12,0)+1,ROUNDDOWN((E541+$B$7-$B$8)/12,0)+2))</f>
        <v>#VALUE!</v>
      </c>
      <c r="O541" t="e">
        <f>IF($B$9="זכר",INDEX('שיפור גברים'!$A$1:$GQ$121,ROUNDDOWN(E541/12,0)+1,ROUNDDOWN((E541+$B$7-$B$8)/12,0)+1),INDEX('שיפור נשים'!$A$1:$GQ$121,ROUNDDOWN(E541/12,0)+1,ROUNDDOWN((E541+$B$7-$B$8)/12,0)+1))</f>
        <v>#VALUE!</v>
      </c>
      <c r="P541">
        <f t="shared" si="81"/>
        <v>0.58333333333333337</v>
      </c>
      <c r="Q541" t="e">
        <f t="shared" si="82"/>
        <v>#VALUE!</v>
      </c>
    </row>
    <row r="542" spans="5:17" x14ac:dyDescent="0.2">
      <c r="E542">
        <f t="shared" si="83"/>
        <v>540</v>
      </c>
      <c r="F542">
        <f t="shared" si="80"/>
        <v>5.117915375888539</v>
      </c>
      <c r="G542" t="e">
        <f t="shared" si="84"/>
        <v>#VALUE!</v>
      </c>
      <c r="H542" t="e">
        <f t="shared" si="85"/>
        <v>#VALUE!</v>
      </c>
      <c r="I542" t="e">
        <f t="shared" si="86"/>
        <v>#VALUE!</v>
      </c>
      <c r="J542" t="e">
        <f t="shared" si="87"/>
        <v>#VALUE!</v>
      </c>
      <c r="K542" t="e">
        <f t="shared" si="88"/>
        <v>#VALUE!</v>
      </c>
      <c r="L542" t="e">
        <f t="shared" si="89"/>
        <v>#VALUE!</v>
      </c>
      <c r="M542">
        <f>IF($B$9="זכר",INDEX(תמותה!$A$1:$E$121,ROUNDDOWN(E542/12,0)+1,2),INDEX(תמותה!$A$1:$E$121,ROUNDDOWN(E542/12,0)+1,3))</f>
        <v>3.0938500000000002E-4</v>
      </c>
      <c r="N542" t="e">
        <f>IF($B$9="זכר",INDEX('שיפור גברים'!$A$1:$GQ$121,ROUNDDOWN(E542/12,0)+1,ROUNDDOWN((E542+$B$7-$B$8)/12,0)+2),INDEX('שיפור נשים'!$A$1:$GQ$121,ROUNDDOWN(E542/12,0)+1,ROUNDDOWN((E542+$B$7-$B$8)/12,0)+2))</f>
        <v>#VALUE!</v>
      </c>
      <c r="O542" t="e">
        <f>IF($B$9="זכר",INDEX('שיפור גברים'!$A$1:$GQ$121,ROUNDDOWN(E542/12,0)+1,ROUNDDOWN((E542+$B$7-$B$8)/12,0)+1),INDEX('שיפור נשים'!$A$1:$GQ$121,ROUNDDOWN(E542/12,0)+1,ROUNDDOWN((E542+$B$7-$B$8)/12,0)+1))</f>
        <v>#VALUE!</v>
      </c>
      <c r="P542">
        <f t="shared" si="81"/>
        <v>0.66666666666666663</v>
      </c>
      <c r="Q542" t="e">
        <f t="shared" si="82"/>
        <v>#VALUE!</v>
      </c>
    </row>
    <row r="543" spans="5:17" x14ac:dyDescent="0.2">
      <c r="E543">
        <f t="shared" si="83"/>
        <v>541</v>
      </c>
      <c r="F543">
        <f t="shared" si="80"/>
        <v>5.1333846630984841</v>
      </c>
      <c r="G543" t="e">
        <f t="shared" si="84"/>
        <v>#VALUE!</v>
      </c>
      <c r="H543" t="e">
        <f t="shared" si="85"/>
        <v>#VALUE!</v>
      </c>
      <c r="I543" t="e">
        <f t="shared" si="86"/>
        <v>#VALUE!</v>
      </c>
      <c r="J543" t="e">
        <f t="shared" si="87"/>
        <v>#VALUE!</v>
      </c>
      <c r="K543" t="e">
        <f t="shared" si="88"/>
        <v>#VALUE!</v>
      </c>
      <c r="L543" t="e">
        <f t="shared" si="89"/>
        <v>#VALUE!</v>
      </c>
      <c r="M543">
        <f>IF($B$9="זכר",INDEX(תמותה!$A$1:$E$121,ROUNDDOWN(E543/12,0)+1,2),INDEX(תמותה!$A$1:$E$121,ROUNDDOWN(E543/12,0)+1,3))</f>
        <v>3.0938500000000002E-4</v>
      </c>
      <c r="N543" t="e">
        <f>IF($B$9="זכר",INDEX('שיפור גברים'!$A$1:$GQ$121,ROUNDDOWN(E543/12,0)+1,ROUNDDOWN((E543+$B$7-$B$8)/12,0)+2),INDEX('שיפור נשים'!$A$1:$GQ$121,ROUNDDOWN(E543/12,0)+1,ROUNDDOWN((E543+$B$7-$B$8)/12,0)+2))</f>
        <v>#VALUE!</v>
      </c>
      <c r="O543" t="e">
        <f>IF($B$9="זכר",INDEX('שיפור גברים'!$A$1:$GQ$121,ROUNDDOWN(E543/12,0)+1,ROUNDDOWN((E543+$B$7-$B$8)/12,0)+1),INDEX('שיפור נשים'!$A$1:$GQ$121,ROUNDDOWN(E543/12,0)+1,ROUNDDOWN((E543+$B$7-$B$8)/12,0)+1))</f>
        <v>#VALUE!</v>
      </c>
      <c r="P543">
        <f t="shared" si="81"/>
        <v>0.75</v>
      </c>
      <c r="Q543" t="e">
        <f t="shared" si="82"/>
        <v>#VALUE!</v>
      </c>
    </row>
    <row r="544" spans="5:17" x14ac:dyDescent="0.2">
      <c r="E544">
        <f t="shared" si="83"/>
        <v>542</v>
      </c>
      <c r="F544">
        <f t="shared" si="80"/>
        <v>5.1489007074017419</v>
      </c>
      <c r="G544" t="e">
        <f t="shared" si="84"/>
        <v>#VALUE!</v>
      </c>
      <c r="H544" t="e">
        <f t="shared" si="85"/>
        <v>#VALUE!</v>
      </c>
      <c r="I544" t="e">
        <f t="shared" si="86"/>
        <v>#VALUE!</v>
      </c>
      <c r="J544" t="e">
        <f t="shared" si="87"/>
        <v>#VALUE!</v>
      </c>
      <c r="K544" t="e">
        <f t="shared" si="88"/>
        <v>#VALUE!</v>
      </c>
      <c r="L544" t="e">
        <f t="shared" si="89"/>
        <v>#VALUE!</v>
      </c>
      <c r="M544">
        <f>IF($B$9="זכר",INDEX(תמותה!$A$1:$E$121,ROUNDDOWN(E544/12,0)+1,2),INDEX(תמותה!$A$1:$E$121,ROUNDDOWN(E544/12,0)+1,3))</f>
        <v>3.0938500000000002E-4</v>
      </c>
      <c r="N544" t="e">
        <f>IF($B$9="זכר",INDEX('שיפור גברים'!$A$1:$GQ$121,ROUNDDOWN(E544/12,0)+1,ROUNDDOWN((E544+$B$7-$B$8)/12,0)+2),INDEX('שיפור נשים'!$A$1:$GQ$121,ROUNDDOWN(E544/12,0)+1,ROUNDDOWN((E544+$B$7-$B$8)/12,0)+2))</f>
        <v>#VALUE!</v>
      </c>
      <c r="O544" t="e">
        <f>IF($B$9="זכר",INDEX('שיפור גברים'!$A$1:$GQ$121,ROUNDDOWN(E544/12,0)+1,ROUNDDOWN((E544+$B$7-$B$8)/12,0)+1),INDEX('שיפור נשים'!$A$1:$GQ$121,ROUNDDOWN(E544/12,0)+1,ROUNDDOWN((E544+$B$7-$B$8)/12,0)+1))</f>
        <v>#VALUE!</v>
      </c>
      <c r="P544">
        <f t="shared" si="81"/>
        <v>0.83333333333333337</v>
      </c>
      <c r="Q544" t="e">
        <f t="shared" si="82"/>
        <v>#VALUE!</v>
      </c>
    </row>
    <row r="545" spans="5:17" x14ac:dyDescent="0.2">
      <c r="E545">
        <f t="shared" si="83"/>
        <v>543</v>
      </c>
      <c r="F545">
        <f t="shared" si="80"/>
        <v>5.1644636501251675</v>
      </c>
      <c r="G545" t="e">
        <f t="shared" si="84"/>
        <v>#VALUE!</v>
      </c>
      <c r="H545" t="e">
        <f t="shared" si="85"/>
        <v>#VALUE!</v>
      </c>
      <c r="I545" t="e">
        <f t="shared" si="86"/>
        <v>#VALUE!</v>
      </c>
      <c r="J545" t="e">
        <f t="shared" si="87"/>
        <v>#VALUE!</v>
      </c>
      <c r="K545" t="e">
        <f t="shared" si="88"/>
        <v>#VALUE!</v>
      </c>
      <c r="L545" t="e">
        <f t="shared" si="89"/>
        <v>#VALUE!</v>
      </c>
      <c r="M545">
        <f>IF($B$9="זכר",INDEX(תמותה!$A$1:$E$121,ROUNDDOWN(E545/12,0)+1,2),INDEX(תמותה!$A$1:$E$121,ROUNDDOWN(E545/12,0)+1,3))</f>
        <v>3.0938500000000002E-4</v>
      </c>
      <c r="N545" t="e">
        <f>IF($B$9="זכר",INDEX('שיפור גברים'!$A$1:$GQ$121,ROUNDDOWN(E545/12,0)+1,ROUNDDOWN((E545+$B$7-$B$8)/12,0)+2),INDEX('שיפור נשים'!$A$1:$GQ$121,ROUNDDOWN(E545/12,0)+1,ROUNDDOWN((E545+$B$7-$B$8)/12,0)+2))</f>
        <v>#VALUE!</v>
      </c>
      <c r="O545" t="e">
        <f>IF($B$9="זכר",INDEX('שיפור גברים'!$A$1:$GQ$121,ROUNDDOWN(E545/12,0)+1,ROUNDDOWN((E545+$B$7-$B$8)/12,0)+1),INDEX('שיפור נשים'!$A$1:$GQ$121,ROUNDDOWN(E545/12,0)+1,ROUNDDOWN((E545+$B$7-$B$8)/12,0)+1))</f>
        <v>#VALUE!</v>
      </c>
      <c r="P545">
        <f t="shared" si="81"/>
        <v>0.91666666666666663</v>
      </c>
      <c r="Q545" t="e">
        <f t="shared" si="82"/>
        <v>#VALUE!</v>
      </c>
    </row>
    <row r="546" spans="5:17" x14ac:dyDescent="0.2">
      <c r="E546">
        <f t="shared" si="83"/>
        <v>544</v>
      </c>
      <c r="F546">
        <f t="shared" si="80"/>
        <v>5.1800736330227926</v>
      </c>
      <c r="G546" t="e">
        <f t="shared" si="84"/>
        <v>#VALUE!</v>
      </c>
      <c r="H546" t="e">
        <f t="shared" si="85"/>
        <v>#VALUE!</v>
      </c>
      <c r="I546" t="e">
        <f t="shared" si="86"/>
        <v>#VALUE!</v>
      </c>
      <c r="J546" t="e">
        <f t="shared" si="87"/>
        <v>#VALUE!</v>
      </c>
      <c r="K546" t="e">
        <f t="shared" si="88"/>
        <v>#VALUE!</v>
      </c>
      <c r="L546" t="e">
        <f t="shared" si="89"/>
        <v>#VALUE!</v>
      </c>
      <c r="M546">
        <f>IF($B$9="זכר",INDEX(תמותה!$A$1:$E$121,ROUNDDOWN(E546/12,0)+1,2),INDEX(תמותה!$A$1:$E$121,ROUNDDOWN(E546/12,0)+1,3))</f>
        <v>3.0938500000000002E-4</v>
      </c>
      <c r="N546" t="e">
        <f>IF($B$9="זכר",INDEX('שיפור גברים'!$A$1:$GQ$121,ROUNDDOWN(E546/12,0)+1,ROUNDDOWN((E546+$B$7-$B$8)/12,0)+2),INDEX('שיפור נשים'!$A$1:$GQ$121,ROUNDDOWN(E546/12,0)+1,ROUNDDOWN((E546+$B$7-$B$8)/12,0)+2))</f>
        <v>#VALUE!</v>
      </c>
      <c r="O546" t="e">
        <f>IF($B$9="זכר",INDEX('שיפור גברים'!$A$1:$GQ$121,ROUNDDOWN(E546/12,0)+1,ROUNDDOWN((E546+$B$7-$B$8)/12,0)+1),INDEX('שיפור נשים'!$A$1:$GQ$121,ROUNDDOWN(E546/12,0)+1,ROUNDDOWN((E546+$B$7-$B$8)/12,0)+1))</f>
        <v>#VALUE!</v>
      </c>
      <c r="P546">
        <f t="shared" si="81"/>
        <v>1</v>
      </c>
      <c r="Q546" t="e">
        <f t="shared" si="82"/>
        <v>#VALUE!</v>
      </c>
    </row>
    <row r="547" spans="5:17" x14ac:dyDescent="0.2">
      <c r="E547">
        <f t="shared" si="83"/>
        <v>545</v>
      </c>
      <c r="F547">
        <f t="shared" si="80"/>
        <v>5.1957307982771095</v>
      </c>
      <c r="G547" t="e">
        <f t="shared" si="84"/>
        <v>#VALUE!</v>
      </c>
      <c r="H547" t="e">
        <f t="shared" si="85"/>
        <v>#VALUE!</v>
      </c>
      <c r="I547" t="e">
        <f t="shared" si="86"/>
        <v>#VALUE!</v>
      </c>
      <c r="J547" t="e">
        <f t="shared" si="87"/>
        <v>#VALUE!</v>
      </c>
      <c r="K547" t="e">
        <f t="shared" si="88"/>
        <v>#VALUE!</v>
      </c>
      <c r="L547" t="e">
        <f t="shared" si="89"/>
        <v>#VALUE!</v>
      </c>
      <c r="M547">
        <f>IF($B$9="זכר",INDEX(תמותה!$A$1:$E$121,ROUNDDOWN(E547/12,0)+1,2),INDEX(תמותה!$A$1:$E$121,ROUNDDOWN(E547/12,0)+1,3))</f>
        <v>3.0938500000000002E-4</v>
      </c>
      <c r="N547" t="e">
        <f>IF($B$9="זכר",INDEX('שיפור גברים'!$A$1:$GQ$121,ROUNDDOWN(E547/12,0)+1,ROUNDDOWN((E547+$B$7-$B$8)/12,0)+2),INDEX('שיפור נשים'!$A$1:$GQ$121,ROUNDDOWN(E547/12,0)+1,ROUNDDOWN((E547+$B$7-$B$8)/12,0)+2))</f>
        <v>#VALUE!</v>
      </c>
      <c r="O547" t="e">
        <f>IF($B$9="זכר",INDEX('שיפור גברים'!$A$1:$GQ$121,ROUNDDOWN(E547/12,0)+1,ROUNDDOWN((E547+$B$7-$B$8)/12,0)+1),INDEX('שיפור נשים'!$A$1:$GQ$121,ROUNDDOWN(E547/12,0)+1,ROUNDDOWN((E547+$B$7-$B$8)/12,0)+1))</f>
        <v>#VALUE!</v>
      </c>
      <c r="P547">
        <f t="shared" si="81"/>
        <v>8.3333333333333329E-2</v>
      </c>
      <c r="Q547" t="e">
        <f t="shared" si="82"/>
        <v>#VALUE!</v>
      </c>
    </row>
    <row r="548" spans="5:17" x14ac:dyDescent="0.2">
      <c r="E548">
        <f t="shared" si="83"/>
        <v>546</v>
      </c>
      <c r="F548">
        <f t="shared" si="80"/>
        <v>5.2114352885003701</v>
      </c>
      <c r="G548" t="e">
        <f t="shared" si="84"/>
        <v>#VALUE!</v>
      </c>
      <c r="H548" t="e">
        <f t="shared" si="85"/>
        <v>#VALUE!</v>
      </c>
      <c r="I548" t="e">
        <f t="shared" si="86"/>
        <v>#VALUE!</v>
      </c>
      <c r="J548" t="e">
        <f t="shared" si="87"/>
        <v>#VALUE!</v>
      </c>
      <c r="K548" t="e">
        <f t="shared" si="88"/>
        <v>#VALUE!</v>
      </c>
      <c r="L548" t="e">
        <f t="shared" si="89"/>
        <v>#VALUE!</v>
      </c>
      <c r="M548">
        <f>IF($B$9="זכר",INDEX(תמותה!$A$1:$E$121,ROUNDDOWN(E548/12,0)+1,2),INDEX(תמותה!$A$1:$E$121,ROUNDDOWN(E548/12,0)+1,3))</f>
        <v>3.0938500000000002E-4</v>
      </c>
      <c r="N548" t="e">
        <f>IF($B$9="זכר",INDEX('שיפור גברים'!$A$1:$GQ$121,ROUNDDOWN(E548/12,0)+1,ROUNDDOWN((E548+$B$7-$B$8)/12,0)+2),INDEX('שיפור נשים'!$A$1:$GQ$121,ROUNDDOWN(E548/12,0)+1,ROUNDDOWN((E548+$B$7-$B$8)/12,0)+2))</f>
        <v>#VALUE!</v>
      </c>
      <c r="O548" t="e">
        <f>IF($B$9="זכר",INDEX('שיפור גברים'!$A$1:$GQ$121,ROUNDDOWN(E548/12,0)+1,ROUNDDOWN((E548+$B$7-$B$8)/12,0)+1),INDEX('שיפור נשים'!$A$1:$GQ$121,ROUNDDOWN(E548/12,0)+1,ROUNDDOWN((E548+$B$7-$B$8)/12,0)+1))</f>
        <v>#VALUE!</v>
      </c>
      <c r="P548">
        <f t="shared" si="81"/>
        <v>0.16666666666666666</v>
      </c>
      <c r="Q548" t="e">
        <f t="shared" si="82"/>
        <v>#VALUE!</v>
      </c>
    </row>
    <row r="549" spans="5:17" x14ac:dyDescent="0.2">
      <c r="E549">
        <f t="shared" si="83"/>
        <v>547</v>
      </c>
      <c r="F549">
        <f t="shared" si="80"/>
        <v>5.2271872467358778</v>
      </c>
      <c r="G549" t="e">
        <f t="shared" si="84"/>
        <v>#VALUE!</v>
      </c>
      <c r="H549" t="e">
        <f t="shared" si="85"/>
        <v>#VALUE!</v>
      </c>
      <c r="I549" t="e">
        <f t="shared" si="86"/>
        <v>#VALUE!</v>
      </c>
      <c r="J549" t="e">
        <f t="shared" si="87"/>
        <v>#VALUE!</v>
      </c>
      <c r="K549" t="e">
        <f t="shared" si="88"/>
        <v>#VALUE!</v>
      </c>
      <c r="L549" t="e">
        <f t="shared" si="89"/>
        <v>#VALUE!</v>
      </c>
      <c r="M549">
        <f>IF($B$9="זכר",INDEX(תמותה!$A$1:$E$121,ROUNDDOWN(E549/12,0)+1,2),INDEX(תמותה!$A$1:$E$121,ROUNDDOWN(E549/12,0)+1,3))</f>
        <v>3.0938500000000002E-4</v>
      </c>
      <c r="N549" t="e">
        <f>IF($B$9="זכר",INDEX('שיפור גברים'!$A$1:$GQ$121,ROUNDDOWN(E549/12,0)+1,ROUNDDOWN((E549+$B$7-$B$8)/12,0)+2),INDEX('שיפור נשים'!$A$1:$GQ$121,ROUNDDOWN(E549/12,0)+1,ROUNDDOWN((E549+$B$7-$B$8)/12,0)+2))</f>
        <v>#VALUE!</v>
      </c>
      <c r="O549" t="e">
        <f>IF($B$9="זכר",INDEX('שיפור גברים'!$A$1:$GQ$121,ROUNDDOWN(E549/12,0)+1,ROUNDDOWN((E549+$B$7-$B$8)/12,0)+1),INDEX('שיפור נשים'!$A$1:$GQ$121,ROUNDDOWN(E549/12,0)+1,ROUNDDOWN((E549+$B$7-$B$8)/12,0)+1))</f>
        <v>#VALUE!</v>
      </c>
      <c r="P549">
        <f t="shared" si="81"/>
        <v>0.25</v>
      </c>
      <c r="Q549" t="e">
        <f t="shared" si="82"/>
        <v>#VALUE!</v>
      </c>
    </row>
    <row r="550" spans="5:17" x14ac:dyDescent="0.2">
      <c r="E550">
        <f t="shared" si="83"/>
        <v>548</v>
      </c>
      <c r="F550">
        <f t="shared" si="80"/>
        <v>5.2429868164593003</v>
      </c>
      <c r="G550" t="e">
        <f t="shared" si="84"/>
        <v>#VALUE!</v>
      </c>
      <c r="H550" t="e">
        <f t="shared" si="85"/>
        <v>#VALUE!</v>
      </c>
      <c r="I550" t="e">
        <f t="shared" si="86"/>
        <v>#VALUE!</v>
      </c>
      <c r="J550" t="e">
        <f t="shared" si="87"/>
        <v>#VALUE!</v>
      </c>
      <c r="K550" t="e">
        <f t="shared" si="88"/>
        <v>#VALUE!</v>
      </c>
      <c r="L550" t="e">
        <f t="shared" si="89"/>
        <v>#VALUE!</v>
      </c>
      <c r="M550">
        <f>IF($B$9="זכר",INDEX(תמותה!$A$1:$E$121,ROUNDDOWN(E550/12,0)+1,2),INDEX(תמותה!$A$1:$E$121,ROUNDDOWN(E550/12,0)+1,3))</f>
        <v>3.0938500000000002E-4</v>
      </c>
      <c r="N550" t="e">
        <f>IF($B$9="זכר",INDEX('שיפור גברים'!$A$1:$GQ$121,ROUNDDOWN(E550/12,0)+1,ROUNDDOWN((E550+$B$7-$B$8)/12,0)+2),INDEX('שיפור נשים'!$A$1:$GQ$121,ROUNDDOWN(E550/12,0)+1,ROUNDDOWN((E550+$B$7-$B$8)/12,0)+2))</f>
        <v>#VALUE!</v>
      </c>
      <c r="O550" t="e">
        <f>IF($B$9="זכר",INDEX('שיפור גברים'!$A$1:$GQ$121,ROUNDDOWN(E550/12,0)+1,ROUNDDOWN((E550+$B$7-$B$8)/12,0)+1),INDEX('שיפור נשים'!$A$1:$GQ$121,ROUNDDOWN(E550/12,0)+1,ROUNDDOWN((E550+$B$7-$B$8)/12,0)+1))</f>
        <v>#VALUE!</v>
      </c>
      <c r="P550">
        <f t="shared" si="81"/>
        <v>0.33333333333333331</v>
      </c>
      <c r="Q550" t="e">
        <f t="shared" si="82"/>
        <v>#VALUE!</v>
      </c>
    </row>
    <row r="551" spans="5:17" x14ac:dyDescent="0.2">
      <c r="E551">
        <f t="shared" si="83"/>
        <v>549</v>
      </c>
      <c r="F551">
        <f t="shared" si="80"/>
        <v>5.2588341415799693</v>
      </c>
      <c r="G551" t="e">
        <f t="shared" si="84"/>
        <v>#VALUE!</v>
      </c>
      <c r="H551" t="e">
        <f t="shared" si="85"/>
        <v>#VALUE!</v>
      </c>
      <c r="I551" t="e">
        <f t="shared" si="86"/>
        <v>#VALUE!</v>
      </c>
      <c r="J551" t="e">
        <f t="shared" si="87"/>
        <v>#VALUE!</v>
      </c>
      <c r="K551" t="e">
        <f t="shared" si="88"/>
        <v>#VALUE!</v>
      </c>
      <c r="L551" t="e">
        <f t="shared" si="89"/>
        <v>#VALUE!</v>
      </c>
      <c r="M551">
        <f>IF($B$9="זכר",INDEX(תמותה!$A$1:$E$121,ROUNDDOWN(E551/12,0)+1,2),INDEX(תמותה!$A$1:$E$121,ROUNDDOWN(E551/12,0)+1,3))</f>
        <v>3.0938500000000002E-4</v>
      </c>
      <c r="N551" t="e">
        <f>IF($B$9="זכר",INDEX('שיפור גברים'!$A$1:$GQ$121,ROUNDDOWN(E551/12,0)+1,ROUNDDOWN((E551+$B$7-$B$8)/12,0)+2),INDEX('שיפור נשים'!$A$1:$GQ$121,ROUNDDOWN(E551/12,0)+1,ROUNDDOWN((E551+$B$7-$B$8)/12,0)+2))</f>
        <v>#VALUE!</v>
      </c>
      <c r="O551" t="e">
        <f>IF($B$9="זכר",INDEX('שיפור גברים'!$A$1:$GQ$121,ROUNDDOWN(E551/12,0)+1,ROUNDDOWN((E551+$B$7-$B$8)/12,0)+1),INDEX('שיפור נשים'!$A$1:$GQ$121,ROUNDDOWN(E551/12,0)+1,ROUNDDOWN((E551+$B$7-$B$8)/12,0)+1))</f>
        <v>#VALUE!</v>
      </c>
      <c r="P551">
        <f t="shared" si="81"/>
        <v>0.41666666666666669</v>
      </c>
      <c r="Q551" t="e">
        <f t="shared" si="82"/>
        <v>#VALUE!</v>
      </c>
    </row>
    <row r="552" spans="5:17" x14ac:dyDescent="0.2">
      <c r="E552">
        <f t="shared" si="83"/>
        <v>550</v>
      </c>
      <c r="F552">
        <f t="shared" si="80"/>
        <v>5.2747293664421901</v>
      </c>
      <c r="G552" t="e">
        <f t="shared" si="84"/>
        <v>#VALUE!</v>
      </c>
      <c r="H552" t="e">
        <f t="shared" si="85"/>
        <v>#VALUE!</v>
      </c>
      <c r="I552" t="e">
        <f t="shared" si="86"/>
        <v>#VALUE!</v>
      </c>
      <c r="J552" t="e">
        <f t="shared" si="87"/>
        <v>#VALUE!</v>
      </c>
      <c r="K552" t="e">
        <f t="shared" si="88"/>
        <v>#VALUE!</v>
      </c>
      <c r="L552" t="e">
        <f t="shared" si="89"/>
        <v>#VALUE!</v>
      </c>
      <c r="M552">
        <f>IF($B$9="זכר",INDEX(תמותה!$A$1:$E$121,ROUNDDOWN(E552/12,0)+1,2),INDEX(תמותה!$A$1:$E$121,ROUNDDOWN(E552/12,0)+1,3))</f>
        <v>3.0938500000000002E-4</v>
      </c>
      <c r="N552" t="e">
        <f>IF($B$9="זכר",INDEX('שיפור גברים'!$A$1:$GQ$121,ROUNDDOWN(E552/12,0)+1,ROUNDDOWN((E552+$B$7-$B$8)/12,0)+2),INDEX('שיפור נשים'!$A$1:$GQ$121,ROUNDDOWN(E552/12,0)+1,ROUNDDOWN((E552+$B$7-$B$8)/12,0)+2))</f>
        <v>#VALUE!</v>
      </c>
      <c r="O552" t="e">
        <f>IF($B$9="זכר",INDEX('שיפור גברים'!$A$1:$GQ$121,ROUNDDOWN(E552/12,0)+1,ROUNDDOWN((E552+$B$7-$B$8)/12,0)+1),INDEX('שיפור נשים'!$A$1:$GQ$121,ROUNDDOWN(E552/12,0)+1,ROUNDDOWN((E552+$B$7-$B$8)/12,0)+1))</f>
        <v>#VALUE!</v>
      </c>
      <c r="P552">
        <f t="shared" si="81"/>
        <v>0.5</v>
      </c>
      <c r="Q552" t="e">
        <f t="shared" si="82"/>
        <v>#VALUE!</v>
      </c>
    </row>
    <row r="553" spans="5:17" x14ac:dyDescent="0.2">
      <c r="E553">
        <f t="shared" si="83"/>
        <v>551</v>
      </c>
      <c r="F553">
        <f t="shared" si="80"/>
        <v>5.2906726358265672</v>
      </c>
      <c r="G553" t="e">
        <f t="shared" si="84"/>
        <v>#VALUE!</v>
      </c>
      <c r="H553" t="e">
        <f t="shared" si="85"/>
        <v>#VALUE!</v>
      </c>
      <c r="I553" t="e">
        <f t="shared" si="86"/>
        <v>#VALUE!</v>
      </c>
      <c r="J553" t="e">
        <f t="shared" si="87"/>
        <v>#VALUE!</v>
      </c>
      <c r="K553" t="e">
        <f t="shared" si="88"/>
        <v>#VALUE!</v>
      </c>
      <c r="L553" t="e">
        <f t="shared" si="89"/>
        <v>#VALUE!</v>
      </c>
      <c r="M553">
        <f>IF($B$9="זכר",INDEX(תמותה!$A$1:$E$121,ROUNDDOWN(E553/12,0)+1,2),INDEX(תמותה!$A$1:$E$121,ROUNDDOWN(E553/12,0)+1,3))</f>
        <v>3.0938500000000002E-4</v>
      </c>
      <c r="N553" t="e">
        <f>IF($B$9="זכר",INDEX('שיפור גברים'!$A$1:$GQ$121,ROUNDDOWN(E553/12,0)+1,ROUNDDOWN((E553+$B$7-$B$8)/12,0)+2),INDEX('שיפור נשים'!$A$1:$GQ$121,ROUNDDOWN(E553/12,0)+1,ROUNDDOWN((E553+$B$7-$B$8)/12,0)+2))</f>
        <v>#VALUE!</v>
      </c>
      <c r="O553" t="e">
        <f>IF($B$9="זכר",INDEX('שיפור גברים'!$A$1:$GQ$121,ROUNDDOWN(E553/12,0)+1,ROUNDDOWN((E553+$B$7-$B$8)/12,0)+1),INDEX('שיפור נשים'!$A$1:$GQ$121,ROUNDDOWN(E553/12,0)+1,ROUNDDOWN((E553+$B$7-$B$8)/12,0)+1))</f>
        <v>#VALUE!</v>
      </c>
      <c r="P553">
        <f t="shared" si="81"/>
        <v>0.58333333333333337</v>
      </c>
      <c r="Q553" t="e">
        <f t="shared" si="82"/>
        <v>#VALUE!</v>
      </c>
    </row>
    <row r="554" spans="5:17" x14ac:dyDescent="0.2">
      <c r="E554">
        <f t="shared" si="83"/>
        <v>552</v>
      </c>
      <c r="F554">
        <f t="shared" si="80"/>
        <v>5.3066640949513086</v>
      </c>
      <c r="G554" t="e">
        <f t="shared" si="84"/>
        <v>#VALUE!</v>
      </c>
      <c r="H554" t="e">
        <f t="shared" si="85"/>
        <v>#VALUE!</v>
      </c>
      <c r="I554" t="e">
        <f t="shared" si="86"/>
        <v>#VALUE!</v>
      </c>
      <c r="J554" t="e">
        <f t="shared" si="87"/>
        <v>#VALUE!</v>
      </c>
      <c r="K554" t="e">
        <f t="shared" si="88"/>
        <v>#VALUE!</v>
      </c>
      <c r="L554" t="e">
        <f t="shared" si="89"/>
        <v>#VALUE!</v>
      </c>
      <c r="M554">
        <f>IF($B$9="זכר",INDEX(תמותה!$A$1:$E$121,ROUNDDOWN(E554/12,0)+1,2),INDEX(תמותה!$A$1:$E$121,ROUNDDOWN(E554/12,0)+1,3))</f>
        <v>3.43758E-4</v>
      </c>
      <c r="N554" t="e">
        <f>IF($B$9="זכר",INDEX('שיפור גברים'!$A$1:$GQ$121,ROUNDDOWN(E554/12,0)+1,ROUNDDOWN((E554+$B$7-$B$8)/12,0)+2),INDEX('שיפור נשים'!$A$1:$GQ$121,ROUNDDOWN(E554/12,0)+1,ROUNDDOWN((E554+$B$7-$B$8)/12,0)+2))</f>
        <v>#VALUE!</v>
      </c>
      <c r="O554" t="e">
        <f>IF($B$9="זכר",INDEX('שיפור גברים'!$A$1:$GQ$121,ROUNDDOWN(E554/12,0)+1,ROUNDDOWN((E554+$B$7-$B$8)/12,0)+1),INDEX('שיפור נשים'!$A$1:$GQ$121,ROUNDDOWN(E554/12,0)+1,ROUNDDOWN((E554+$B$7-$B$8)/12,0)+1))</f>
        <v>#VALUE!</v>
      </c>
      <c r="P554">
        <f t="shared" si="81"/>
        <v>0.66666666666666663</v>
      </c>
      <c r="Q554" t="e">
        <f t="shared" si="82"/>
        <v>#VALUE!</v>
      </c>
    </row>
    <row r="555" spans="5:17" x14ac:dyDescent="0.2">
      <c r="E555">
        <f t="shared" si="83"/>
        <v>553</v>
      </c>
      <c r="F555">
        <f t="shared" si="80"/>
        <v>5.3227038894735559</v>
      </c>
      <c r="G555" t="e">
        <f t="shared" si="84"/>
        <v>#VALUE!</v>
      </c>
      <c r="H555" t="e">
        <f t="shared" si="85"/>
        <v>#VALUE!</v>
      </c>
      <c r="I555" t="e">
        <f t="shared" si="86"/>
        <v>#VALUE!</v>
      </c>
      <c r="J555" t="e">
        <f t="shared" si="87"/>
        <v>#VALUE!</v>
      </c>
      <c r="K555" t="e">
        <f t="shared" si="88"/>
        <v>#VALUE!</v>
      </c>
      <c r="L555" t="e">
        <f t="shared" si="89"/>
        <v>#VALUE!</v>
      </c>
      <c r="M555">
        <f>IF($B$9="זכר",INDEX(תמותה!$A$1:$E$121,ROUNDDOWN(E555/12,0)+1,2),INDEX(תמותה!$A$1:$E$121,ROUNDDOWN(E555/12,0)+1,3))</f>
        <v>3.43758E-4</v>
      </c>
      <c r="N555" t="e">
        <f>IF($B$9="זכר",INDEX('שיפור גברים'!$A$1:$GQ$121,ROUNDDOWN(E555/12,0)+1,ROUNDDOWN((E555+$B$7-$B$8)/12,0)+2),INDEX('שיפור נשים'!$A$1:$GQ$121,ROUNDDOWN(E555/12,0)+1,ROUNDDOWN((E555+$B$7-$B$8)/12,0)+2))</f>
        <v>#VALUE!</v>
      </c>
      <c r="O555" t="e">
        <f>IF($B$9="זכר",INDEX('שיפור גברים'!$A$1:$GQ$121,ROUNDDOWN(E555/12,0)+1,ROUNDDOWN((E555+$B$7-$B$8)/12,0)+1),INDEX('שיפור נשים'!$A$1:$GQ$121,ROUNDDOWN(E555/12,0)+1,ROUNDDOWN((E555+$B$7-$B$8)/12,0)+1))</f>
        <v>#VALUE!</v>
      </c>
      <c r="P555">
        <f t="shared" si="81"/>
        <v>0.75</v>
      </c>
      <c r="Q555" t="e">
        <f t="shared" si="82"/>
        <v>#VALUE!</v>
      </c>
    </row>
    <row r="556" spans="5:17" x14ac:dyDescent="0.2">
      <c r="E556">
        <f t="shared" si="83"/>
        <v>554</v>
      </c>
      <c r="F556">
        <f t="shared" si="80"/>
        <v>5.3387921654907178</v>
      </c>
      <c r="G556" t="e">
        <f t="shared" si="84"/>
        <v>#VALUE!</v>
      </c>
      <c r="H556" t="e">
        <f t="shared" si="85"/>
        <v>#VALUE!</v>
      </c>
      <c r="I556" t="e">
        <f t="shared" si="86"/>
        <v>#VALUE!</v>
      </c>
      <c r="J556" t="e">
        <f t="shared" si="87"/>
        <v>#VALUE!</v>
      </c>
      <c r="K556" t="e">
        <f t="shared" si="88"/>
        <v>#VALUE!</v>
      </c>
      <c r="L556" t="e">
        <f t="shared" si="89"/>
        <v>#VALUE!</v>
      </c>
      <c r="M556">
        <f>IF($B$9="זכר",INDEX(תמותה!$A$1:$E$121,ROUNDDOWN(E556/12,0)+1,2),INDEX(תמותה!$A$1:$E$121,ROUNDDOWN(E556/12,0)+1,3))</f>
        <v>3.43758E-4</v>
      </c>
      <c r="N556" t="e">
        <f>IF($B$9="זכר",INDEX('שיפור גברים'!$A$1:$GQ$121,ROUNDDOWN(E556/12,0)+1,ROUNDDOWN((E556+$B$7-$B$8)/12,0)+2),INDEX('שיפור נשים'!$A$1:$GQ$121,ROUNDDOWN(E556/12,0)+1,ROUNDDOWN((E556+$B$7-$B$8)/12,0)+2))</f>
        <v>#VALUE!</v>
      </c>
      <c r="O556" t="e">
        <f>IF($B$9="זכר",INDEX('שיפור גברים'!$A$1:$GQ$121,ROUNDDOWN(E556/12,0)+1,ROUNDDOWN((E556+$B$7-$B$8)/12,0)+1),INDEX('שיפור נשים'!$A$1:$GQ$121,ROUNDDOWN(E556/12,0)+1,ROUNDDOWN((E556+$B$7-$B$8)/12,0)+1))</f>
        <v>#VALUE!</v>
      </c>
      <c r="P556">
        <f t="shared" si="81"/>
        <v>0.83333333333333337</v>
      </c>
      <c r="Q556" t="e">
        <f t="shared" si="82"/>
        <v>#VALUE!</v>
      </c>
    </row>
    <row r="557" spans="5:17" x14ac:dyDescent="0.2">
      <c r="E557">
        <f t="shared" si="83"/>
        <v>555</v>
      </c>
      <c r="F557">
        <f t="shared" si="80"/>
        <v>5.3549290695417842</v>
      </c>
      <c r="G557" t="e">
        <f t="shared" si="84"/>
        <v>#VALUE!</v>
      </c>
      <c r="H557" t="e">
        <f t="shared" si="85"/>
        <v>#VALUE!</v>
      </c>
      <c r="I557" t="e">
        <f t="shared" si="86"/>
        <v>#VALUE!</v>
      </c>
      <c r="J557" t="e">
        <f t="shared" si="87"/>
        <v>#VALUE!</v>
      </c>
      <c r="K557" t="e">
        <f t="shared" si="88"/>
        <v>#VALUE!</v>
      </c>
      <c r="L557" t="e">
        <f t="shared" si="89"/>
        <v>#VALUE!</v>
      </c>
      <c r="M557">
        <f>IF($B$9="זכר",INDEX(תמותה!$A$1:$E$121,ROUNDDOWN(E557/12,0)+1,2),INDEX(תמותה!$A$1:$E$121,ROUNDDOWN(E557/12,0)+1,3))</f>
        <v>3.43758E-4</v>
      </c>
      <c r="N557" t="e">
        <f>IF($B$9="זכר",INDEX('שיפור גברים'!$A$1:$GQ$121,ROUNDDOWN(E557/12,0)+1,ROUNDDOWN((E557+$B$7-$B$8)/12,0)+2),INDEX('שיפור נשים'!$A$1:$GQ$121,ROUNDDOWN(E557/12,0)+1,ROUNDDOWN((E557+$B$7-$B$8)/12,0)+2))</f>
        <v>#VALUE!</v>
      </c>
      <c r="O557" t="e">
        <f>IF($B$9="זכר",INDEX('שיפור גברים'!$A$1:$GQ$121,ROUNDDOWN(E557/12,0)+1,ROUNDDOWN((E557+$B$7-$B$8)/12,0)+1),INDEX('שיפור נשים'!$A$1:$GQ$121,ROUNDDOWN(E557/12,0)+1,ROUNDDOWN((E557+$B$7-$B$8)/12,0)+1))</f>
        <v>#VALUE!</v>
      </c>
      <c r="P557">
        <f t="shared" si="81"/>
        <v>0.91666666666666663</v>
      </c>
      <c r="Q557" t="e">
        <f t="shared" si="82"/>
        <v>#VALUE!</v>
      </c>
    </row>
    <row r="558" spans="5:17" x14ac:dyDescent="0.2">
      <c r="E558">
        <f t="shared" si="83"/>
        <v>556</v>
      </c>
      <c r="F558">
        <f t="shared" si="80"/>
        <v>5.3711147486086732</v>
      </c>
      <c r="G558" t="e">
        <f t="shared" si="84"/>
        <v>#VALUE!</v>
      </c>
      <c r="H558" t="e">
        <f t="shared" si="85"/>
        <v>#VALUE!</v>
      </c>
      <c r="I558" t="e">
        <f t="shared" si="86"/>
        <v>#VALUE!</v>
      </c>
      <c r="J558" t="e">
        <f t="shared" si="87"/>
        <v>#VALUE!</v>
      </c>
      <c r="K558" t="e">
        <f t="shared" si="88"/>
        <v>#VALUE!</v>
      </c>
      <c r="L558" t="e">
        <f t="shared" si="89"/>
        <v>#VALUE!</v>
      </c>
      <c r="M558">
        <f>IF($B$9="זכר",INDEX(תמותה!$A$1:$E$121,ROUNDDOWN(E558/12,0)+1,2),INDEX(תמותה!$A$1:$E$121,ROUNDDOWN(E558/12,0)+1,3))</f>
        <v>3.43758E-4</v>
      </c>
      <c r="N558" t="e">
        <f>IF($B$9="זכר",INDEX('שיפור גברים'!$A$1:$GQ$121,ROUNDDOWN(E558/12,0)+1,ROUNDDOWN((E558+$B$7-$B$8)/12,0)+2),INDEX('שיפור נשים'!$A$1:$GQ$121,ROUNDDOWN(E558/12,0)+1,ROUNDDOWN((E558+$B$7-$B$8)/12,0)+2))</f>
        <v>#VALUE!</v>
      </c>
      <c r="O558" t="e">
        <f>IF($B$9="זכר",INDEX('שיפור גברים'!$A$1:$GQ$121,ROUNDDOWN(E558/12,0)+1,ROUNDDOWN((E558+$B$7-$B$8)/12,0)+1),INDEX('שיפור נשים'!$A$1:$GQ$121,ROUNDDOWN(E558/12,0)+1,ROUNDDOWN((E558+$B$7-$B$8)/12,0)+1))</f>
        <v>#VALUE!</v>
      </c>
      <c r="P558">
        <f t="shared" si="81"/>
        <v>1</v>
      </c>
      <c r="Q558" t="e">
        <f t="shared" si="82"/>
        <v>#VALUE!</v>
      </c>
    </row>
    <row r="559" spans="5:17" x14ac:dyDescent="0.2">
      <c r="E559">
        <f t="shared" si="83"/>
        <v>557</v>
      </c>
      <c r="F559">
        <f t="shared" si="80"/>
        <v>5.3873493501175709</v>
      </c>
      <c r="G559" t="e">
        <f t="shared" si="84"/>
        <v>#VALUE!</v>
      </c>
      <c r="H559" t="e">
        <f t="shared" si="85"/>
        <v>#VALUE!</v>
      </c>
      <c r="I559" t="e">
        <f t="shared" si="86"/>
        <v>#VALUE!</v>
      </c>
      <c r="J559" t="e">
        <f t="shared" si="87"/>
        <v>#VALUE!</v>
      </c>
      <c r="K559" t="e">
        <f t="shared" si="88"/>
        <v>#VALUE!</v>
      </c>
      <c r="L559" t="e">
        <f t="shared" si="89"/>
        <v>#VALUE!</v>
      </c>
      <c r="M559">
        <f>IF($B$9="זכר",INDEX(תמותה!$A$1:$E$121,ROUNDDOWN(E559/12,0)+1,2),INDEX(תמותה!$A$1:$E$121,ROUNDDOWN(E559/12,0)+1,3))</f>
        <v>3.43758E-4</v>
      </c>
      <c r="N559" t="e">
        <f>IF($B$9="זכר",INDEX('שיפור גברים'!$A$1:$GQ$121,ROUNDDOWN(E559/12,0)+1,ROUNDDOWN((E559+$B$7-$B$8)/12,0)+2),INDEX('שיפור נשים'!$A$1:$GQ$121,ROUNDDOWN(E559/12,0)+1,ROUNDDOWN((E559+$B$7-$B$8)/12,0)+2))</f>
        <v>#VALUE!</v>
      </c>
      <c r="O559" t="e">
        <f>IF($B$9="זכר",INDEX('שיפור גברים'!$A$1:$GQ$121,ROUNDDOWN(E559/12,0)+1,ROUNDDOWN((E559+$B$7-$B$8)/12,0)+1),INDEX('שיפור נשים'!$A$1:$GQ$121,ROUNDDOWN(E559/12,0)+1,ROUNDDOWN((E559+$B$7-$B$8)/12,0)+1))</f>
        <v>#VALUE!</v>
      </c>
      <c r="P559">
        <f t="shared" si="81"/>
        <v>8.3333333333333329E-2</v>
      </c>
      <c r="Q559" t="e">
        <f t="shared" si="82"/>
        <v>#VALUE!</v>
      </c>
    </row>
    <row r="560" spans="5:17" x14ac:dyDescent="0.2">
      <c r="E560">
        <f t="shared" si="83"/>
        <v>558</v>
      </c>
      <c r="F560">
        <f t="shared" si="80"/>
        <v>5.403633021940264</v>
      </c>
      <c r="G560" t="e">
        <f t="shared" si="84"/>
        <v>#VALUE!</v>
      </c>
      <c r="H560" t="e">
        <f t="shared" si="85"/>
        <v>#VALUE!</v>
      </c>
      <c r="I560" t="e">
        <f t="shared" si="86"/>
        <v>#VALUE!</v>
      </c>
      <c r="J560" t="e">
        <f t="shared" si="87"/>
        <v>#VALUE!</v>
      </c>
      <c r="K560" t="e">
        <f t="shared" si="88"/>
        <v>#VALUE!</v>
      </c>
      <c r="L560" t="e">
        <f t="shared" si="89"/>
        <v>#VALUE!</v>
      </c>
      <c r="M560">
        <f>IF($B$9="זכר",INDEX(תמותה!$A$1:$E$121,ROUNDDOWN(E560/12,0)+1,2),INDEX(תמותה!$A$1:$E$121,ROUNDDOWN(E560/12,0)+1,3))</f>
        <v>3.43758E-4</v>
      </c>
      <c r="N560" t="e">
        <f>IF($B$9="זכר",INDEX('שיפור גברים'!$A$1:$GQ$121,ROUNDDOWN(E560/12,0)+1,ROUNDDOWN((E560+$B$7-$B$8)/12,0)+2),INDEX('שיפור נשים'!$A$1:$GQ$121,ROUNDDOWN(E560/12,0)+1,ROUNDDOWN((E560+$B$7-$B$8)/12,0)+2))</f>
        <v>#VALUE!</v>
      </c>
      <c r="O560" t="e">
        <f>IF($B$9="זכר",INDEX('שיפור גברים'!$A$1:$GQ$121,ROUNDDOWN(E560/12,0)+1,ROUNDDOWN((E560+$B$7-$B$8)/12,0)+1),INDEX('שיפור נשים'!$A$1:$GQ$121,ROUNDDOWN(E560/12,0)+1,ROUNDDOWN((E560+$B$7-$B$8)/12,0)+1))</f>
        <v>#VALUE!</v>
      </c>
      <c r="P560">
        <f t="shared" si="81"/>
        <v>0.16666666666666666</v>
      </c>
      <c r="Q560" t="e">
        <f t="shared" si="82"/>
        <v>#VALUE!</v>
      </c>
    </row>
    <row r="561" spans="5:17" x14ac:dyDescent="0.2">
      <c r="E561">
        <f t="shared" si="83"/>
        <v>559</v>
      </c>
      <c r="F561">
        <f t="shared" si="80"/>
        <v>5.4199659123954973</v>
      </c>
      <c r="G561" t="e">
        <f t="shared" si="84"/>
        <v>#VALUE!</v>
      </c>
      <c r="H561" t="e">
        <f t="shared" si="85"/>
        <v>#VALUE!</v>
      </c>
      <c r="I561" t="e">
        <f t="shared" si="86"/>
        <v>#VALUE!</v>
      </c>
      <c r="J561" t="e">
        <f t="shared" si="87"/>
        <v>#VALUE!</v>
      </c>
      <c r="K561" t="e">
        <f t="shared" si="88"/>
        <v>#VALUE!</v>
      </c>
      <c r="L561" t="e">
        <f t="shared" si="89"/>
        <v>#VALUE!</v>
      </c>
      <c r="M561">
        <f>IF($B$9="זכר",INDEX(תמותה!$A$1:$E$121,ROUNDDOWN(E561/12,0)+1,2),INDEX(תמותה!$A$1:$E$121,ROUNDDOWN(E561/12,0)+1,3))</f>
        <v>3.43758E-4</v>
      </c>
      <c r="N561" t="e">
        <f>IF($B$9="זכר",INDEX('שיפור גברים'!$A$1:$GQ$121,ROUNDDOWN(E561/12,0)+1,ROUNDDOWN((E561+$B$7-$B$8)/12,0)+2),INDEX('שיפור נשים'!$A$1:$GQ$121,ROUNDDOWN(E561/12,0)+1,ROUNDDOWN((E561+$B$7-$B$8)/12,0)+2))</f>
        <v>#VALUE!</v>
      </c>
      <c r="O561" t="e">
        <f>IF($B$9="זכר",INDEX('שיפור גברים'!$A$1:$GQ$121,ROUNDDOWN(E561/12,0)+1,ROUNDDOWN((E561+$B$7-$B$8)/12,0)+1),INDEX('שיפור נשים'!$A$1:$GQ$121,ROUNDDOWN(E561/12,0)+1,ROUNDDOWN((E561+$B$7-$B$8)/12,0)+1))</f>
        <v>#VALUE!</v>
      </c>
      <c r="P561">
        <f t="shared" si="81"/>
        <v>0.25</v>
      </c>
      <c r="Q561" t="e">
        <f t="shared" si="82"/>
        <v>#VALUE!</v>
      </c>
    </row>
    <row r="562" spans="5:17" x14ac:dyDescent="0.2">
      <c r="E562">
        <f t="shared" si="83"/>
        <v>560</v>
      </c>
      <c r="F562">
        <f t="shared" si="80"/>
        <v>5.4363481702503194</v>
      </c>
      <c r="G562" t="e">
        <f t="shared" si="84"/>
        <v>#VALUE!</v>
      </c>
      <c r="H562" t="e">
        <f t="shared" si="85"/>
        <v>#VALUE!</v>
      </c>
      <c r="I562" t="e">
        <f t="shared" si="86"/>
        <v>#VALUE!</v>
      </c>
      <c r="J562" t="e">
        <f t="shared" si="87"/>
        <v>#VALUE!</v>
      </c>
      <c r="K562" t="e">
        <f t="shared" si="88"/>
        <v>#VALUE!</v>
      </c>
      <c r="L562" t="e">
        <f t="shared" si="89"/>
        <v>#VALUE!</v>
      </c>
      <c r="M562">
        <f>IF($B$9="זכר",INDEX(תמותה!$A$1:$E$121,ROUNDDOWN(E562/12,0)+1,2),INDEX(תמותה!$A$1:$E$121,ROUNDDOWN(E562/12,0)+1,3))</f>
        <v>3.43758E-4</v>
      </c>
      <c r="N562" t="e">
        <f>IF($B$9="זכר",INDEX('שיפור גברים'!$A$1:$GQ$121,ROUNDDOWN(E562/12,0)+1,ROUNDDOWN((E562+$B$7-$B$8)/12,0)+2),INDEX('שיפור נשים'!$A$1:$GQ$121,ROUNDDOWN(E562/12,0)+1,ROUNDDOWN((E562+$B$7-$B$8)/12,0)+2))</f>
        <v>#VALUE!</v>
      </c>
      <c r="O562" t="e">
        <f>IF($B$9="זכר",INDEX('שיפור גברים'!$A$1:$GQ$121,ROUNDDOWN(E562/12,0)+1,ROUNDDOWN((E562+$B$7-$B$8)/12,0)+1),INDEX('שיפור נשים'!$A$1:$GQ$121,ROUNDDOWN(E562/12,0)+1,ROUNDDOWN((E562+$B$7-$B$8)/12,0)+1))</f>
        <v>#VALUE!</v>
      </c>
      <c r="P562">
        <f t="shared" si="81"/>
        <v>0.33333333333333331</v>
      </c>
      <c r="Q562" t="e">
        <f t="shared" si="82"/>
        <v>#VALUE!</v>
      </c>
    </row>
    <row r="563" spans="5:17" x14ac:dyDescent="0.2">
      <c r="E563">
        <f t="shared" si="83"/>
        <v>561</v>
      </c>
      <c r="F563">
        <f t="shared" si="80"/>
        <v>5.4527799447214385</v>
      </c>
      <c r="G563" t="e">
        <f t="shared" si="84"/>
        <v>#VALUE!</v>
      </c>
      <c r="H563" t="e">
        <f t="shared" si="85"/>
        <v>#VALUE!</v>
      </c>
      <c r="I563" t="e">
        <f t="shared" si="86"/>
        <v>#VALUE!</v>
      </c>
      <c r="J563" t="e">
        <f t="shared" si="87"/>
        <v>#VALUE!</v>
      </c>
      <c r="K563" t="e">
        <f t="shared" si="88"/>
        <v>#VALUE!</v>
      </c>
      <c r="L563" t="e">
        <f t="shared" si="89"/>
        <v>#VALUE!</v>
      </c>
      <c r="M563">
        <f>IF($B$9="זכר",INDEX(תמותה!$A$1:$E$121,ROUNDDOWN(E563/12,0)+1,2),INDEX(תמותה!$A$1:$E$121,ROUNDDOWN(E563/12,0)+1,3))</f>
        <v>3.43758E-4</v>
      </c>
      <c r="N563" t="e">
        <f>IF($B$9="זכר",INDEX('שיפור גברים'!$A$1:$GQ$121,ROUNDDOWN(E563/12,0)+1,ROUNDDOWN((E563+$B$7-$B$8)/12,0)+2),INDEX('שיפור נשים'!$A$1:$GQ$121,ROUNDDOWN(E563/12,0)+1,ROUNDDOWN((E563+$B$7-$B$8)/12,0)+2))</f>
        <v>#VALUE!</v>
      </c>
      <c r="O563" t="e">
        <f>IF($B$9="זכר",INDEX('שיפור גברים'!$A$1:$GQ$121,ROUNDDOWN(E563/12,0)+1,ROUNDDOWN((E563+$B$7-$B$8)/12,0)+1),INDEX('שיפור נשים'!$A$1:$GQ$121,ROUNDDOWN(E563/12,0)+1,ROUNDDOWN((E563+$B$7-$B$8)/12,0)+1))</f>
        <v>#VALUE!</v>
      </c>
      <c r="P563">
        <f t="shared" si="81"/>
        <v>0.41666666666666669</v>
      </c>
      <c r="Q563" t="e">
        <f t="shared" si="82"/>
        <v>#VALUE!</v>
      </c>
    </row>
    <row r="564" spans="5:17" x14ac:dyDescent="0.2">
      <c r="E564">
        <f t="shared" si="83"/>
        <v>562</v>
      </c>
      <c r="F564">
        <f t="shared" si="80"/>
        <v>5.4692613854765781</v>
      </c>
      <c r="G564" t="e">
        <f t="shared" si="84"/>
        <v>#VALUE!</v>
      </c>
      <c r="H564" t="e">
        <f t="shared" si="85"/>
        <v>#VALUE!</v>
      </c>
      <c r="I564" t="e">
        <f t="shared" si="86"/>
        <v>#VALUE!</v>
      </c>
      <c r="J564" t="e">
        <f t="shared" si="87"/>
        <v>#VALUE!</v>
      </c>
      <c r="K564" t="e">
        <f t="shared" si="88"/>
        <v>#VALUE!</v>
      </c>
      <c r="L564" t="e">
        <f t="shared" si="89"/>
        <v>#VALUE!</v>
      </c>
      <c r="M564">
        <f>IF($B$9="זכר",INDEX(תמותה!$A$1:$E$121,ROUNDDOWN(E564/12,0)+1,2),INDEX(תמותה!$A$1:$E$121,ROUNDDOWN(E564/12,0)+1,3))</f>
        <v>3.43758E-4</v>
      </c>
      <c r="N564" t="e">
        <f>IF($B$9="זכר",INDEX('שיפור גברים'!$A$1:$GQ$121,ROUNDDOWN(E564/12,0)+1,ROUNDDOWN((E564+$B$7-$B$8)/12,0)+2),INDEX('שיפור נשים'!$A$1:$GQ$121,ROUNDDOWN(E564/12,0)+1,ROUNDDOWN((E564+$B$7-$B$8)/12,0)+2))</f>
        <v>#VALUE!</v>
      </c>
      <c r="O564" t="e">
        <f>IF($B$9="זכר",INDEX('שיפור גברים'!$A$1:$GQ$121,ROUNDDOWN(E564/12,0)+1,ROUNDDOWN((E564+$B$7-$B$8)/12,0)+1),INDEX('שיפור נשים'!$A$1:$GQ$121,ROUNDDOWN(E564/12,0)+1,ROUNDDOWN((E564+$B$7-$B$8)/12,0)+1))</f>
        <v>#VALUE!</v>
      </c>
      <c r="P564">
        <f t="shared" si="81"/>
        <v>0.5</v>
      </c>
      <c r="Q564" t="e">
        <f t="shared" si="82"/>
        <v>#VALUE!</v>
      </c>
    </row>
    <row r="565" spans="5:17" x14ac:dyDescent="0.2">
      <c r="E565">
        <f t="shared" si="83"/>
        <v>563</v>
      </c>
      <c r="F565">
        <f t="shared" si="80"/>
        <v>5.4857926426358512</v>
      </c>
      <c r="G565" t="e">
        <f t="shared" si="84"/>
        <v>#VALUE!</v>
      </c>
      <c r="H565" t="e">
        <f t="shared" si="85"/>
        <v>#VALUE!</v>
      </c>
      <c r="I565" t="e">
        <f t="shared" si="86"/>
        <v>#VALUE!</v>
      </c>
      <c r="J565" t="e">
        <f t="shared" si="87"/>
        <v>#VALUE!</v>
      </c>
      <c r="K565" t="e">
        <f t="shared" si="88"/>
        <v>#VALUE!</v>
      </c>
      <c r="L565" t="e">
        <f t="shared" si="89"/>
        <v>#VALUE!</v>
      </c>
      <c r="M565">
        <f>IF($B$9="זכר",INDEX(תמותה!$A$1:$E$121,ROUNDDOWN(E565/12,0)+1,2),INDEX(תמותה!$A$1:$E$121,ROUNDDOWN(E565/12,0)+1,3))</f>
        <v>3.43758E-4</v>
      </c>
      <c r="N565" t="e">
        <f>IF($B$9="זכר",INDEX('שיפור גברים'!$A$1:$GQ$121,ROUNDDOWN(E565/12,0)+1,ROUNDDOWN((E565+$B$7-$B$8)/12,0)+2),INDEX('שיפור נשים'!$A$1:$GQ$121,ROUNDDOWN(E565/12,0)+1,ROUNDDOWN((E565+$B$7-$B$8)/12,0)+2))</f>
        <v>#VALUE!</v>
      </c>
      <c r="O565" t="e">
        <f>IF($B$9="זכר",INDEX('שיפור גברים'!$A$1:$GQ$121,ROUNDDOWN(E565/12,0)+1,ROUNDDOWN((E565+$B$7-$B$8)/12,0)+1),INDEX('שיפור נשים'!$A$1:$GQ$121,ROUNDDOWN(E565/12,0)+1,ROUNDDOWN((E565+$B$7-$B$8)/12,0)+1))</f>
        <v>#VALUE!</v>
      </c>
      <c r="P565">
        <f t="shared" si="81"/>
        <v>0.58333333333333337</v>
      </c>
      <c r="Q565" t="e">
        <f t="shared" si="82"/>
        <v>#VALUE!</v>
      </c>
    </row>
    <row r="566" spans="5:17" x14ac:dyDescent="0.2">
      <c r="E566">
        <f t="shared" si="83"/>
        <v>564</v>
      </c>
      <c r="F566">
        <f t="shared" si="80"/>
        <v>5.5023738667731124</v>
      </c>
      <c r="G566" t="e">
        <f t="shared" si="84"/>
        <v>#VALUE!</v>
      </c>
      <c r="H566" t="e">
        <f t="shared" si="85"/>
        <v>#VALUE!</v>
      </c>
      <c r="I566" t="e">
        <f t="shared" si="86"/>
        <v>#VALUE!</v>
      </c>
      <c r="J566" t="e">
        <f t="shared" si="87"/>
        <v>#VALUE!</v>
      </c>
      <c r="K566" t="e">
        <f t="shared" si="88"/>
        <v>#VALUE!</v>
      </c>
      <c r="L566" t="e">
        <f t="shared" si="89"/>
        <v>#VALUE!</v>
      </c>
      <c r="M566">
        <f>IF($B$9="זכר",INDEX(תמותה!$A$1:$E$121,ROUNDDOWN(E566/12,0)+1,2),INDEX(תמותה!$A$1:$E$121,ROUNDDOWN(E566/12,0)+1,3))</f>
        <v>3.8180199999999999E-4</v>
      </c>
      <c r="N566" t="e">
        <f>IF($B$9="זכר",INDEX('שיפור גברים'!$A$1:$GQ$121,ROUNDDOWN(E566/12,0)+1,ROUNDDOWN((E566+$B$7-$B$8)/12,0)+2),INDEX('שיפור נשים'!$A$1:$GQ$121,ROUNDDOWN(E566/12,0)+1,ROUNDDOWN((E566+$B$7-$B$8)/12,0)+2))</f>
        <v>#VALUE!</v>
      </c>
      <c r="O566" t="e">
        <f>IF($B$9="זכר",INDEX('שיפור גברים'!$A$1:$GQ$121,ROUNDDOWN(E566/12,0)+1,ROUNDDOWN((E566+$B$7-$B$8)/12,0)+1),INDEX('שיפור נשים'!$A$1:$GQ$121,ROUNDDOWN(E566/12,0)+1,ROUNDDOWN((E566+$B$7-$B$8)/12,0)+1))</f>
        <v>#VALUE!</v>
      </c>
      <c r="P566">
        <f t="shared" si="81"/>
        <v>0.66666666666666663</v>
      </c>
      <c r="Q566" t="e">
        <f t="shared" si="82"/>
        <v>#VALUE!</v>
      </c>
    </row>
    <row r="567" spans="5:17" x14ac:dyDescent="0.2">
      <c r="E567">
        <f t="shared" si="83"/>
        <v>565</v>
      </c>
      <c r="F567">
        <f t="shared" si="80"/>
        <v>5.519005208917342</v>
      </c>
      <c r="G567" t="e">
        <f t="shared" si="84"/>
        <v>#VALUE!</v>
      </c>
      <c r="H567" t="e">
        <f t="shared" si="85"/>
        <v>#VALUE!</v>
      </c>
      <c r="I567" t="e">
        <f t="shared" si="86"/>
        <v>#VALUE!</v>
      </c>
      <c r="J567" t="e">
        <f t="shared" si="87"/>
        <v>#VALUE!</v>
      </c>
      <c r="K567" t="e">
        <f t="shared" si="88"/>
        <v>#VALUE!</v>
      </c>
      <c r="L567" t="e">
        <f t="shared" si="89"/>
        <v>#VALUE!</v>
      </c>
      <c r="M567">
        <f>IF($B$9="זכר",INDEX(תמותה!$A$1:$E$121,ROUNDDOWN(E567/12,0)+1,2),INDEX(תמותה!$A$1:$E$121,ROUNDDOWN(E567/12,0)+1,3))</f>
        <v>3.8180199999999999E-4</v>
      </c>
      <c r="N567" t="e">
        <f>IF($B$9="זכר",INDEX('שיפור גברים'!$A$1:$GQ$121,ROUNDDOWN(E567/12,0)+1,ROUNDDOWN((E567+$B$7-$B$8)/12,0)+2),INDEX('שיפור נשים'!$A$1:$GQ$121,ROUNDDOWN(E567/12,0)+1,ROUNDDOWN((E567+$B$7-$B$8)/12,0)+2))</f>
        <v>#VALUE!</v>
      </c>
      <c r="O567" t="e">
        <f>IF($B$9="זכר",INDEX('שיפור גברים'!$A$1:$GQ$121,ROUNDDOWN(E567/12,0)+1,ROUNDDOWN((E567+$B$7-$B$8)/12,0)+1),INDEX('שיפור נשים'!$A$1:$GQ$121,ROUNDDOWN(E567/12,0)+1,ROUNDDOWN((E567+$B$7-$B$8)/12,0)+1))</f>
        <v>#VALUE!</v>
      </c>
      <c r="P567">
        <f t="shared" si="81"/>
        <v>0.75</v>
      </c>
      <c r="Q567" t="e">
        <f t="shared" si="82"/>
        <v>#VALUE!</v>
      </c>
    </row>
    <row r="568" spans="5:17" x14ac:dyDescent="0.2">
      <c r="E568">
        <f t="shared" si="83"/>
        <v>566</v>
      </c>
      <c r="F568">
        <f t="shared" si="80"/>
        <v>5.5356868205540151</v>
      </c>
      <c r="G568" t="e">
        <f t="shared" si="84"/>
        <v>#VALUE!</v>
      </c>
      <c r="H568" t="e">
        <f t="shared" si="85"/>
        <v>#VALUE!</v>
      </c>
      <c r="I568" t="e">
        <f t="shared" si="86"/>
        <v>#VALUE!</v>
      </c>
      <c r="J568" t="e">
        <f t="shared" si="87"/>
        <v>#VALUE!</v>
      </c>
      <c r="K568" t="e">
        <f t="shared" si="88"/>
        <v>#VALUE!</v>
      </c>
      <c r="L568" t="e">
        <f t="shared" si="89"/>
        <v>#VALUE!</v>
      </c>
      <c r="M568">
        <f>IF($B$9="זכר",INDEX(תמותה!$A$1:$E$121,ROUNDDOWN(E568/12,0)+1,2),INDEX(תמותה!$A$1:$E$121,ROUNDDOWN(E568/12,0)+1,3))</f>
        <v>3.8180199999999999E-4</v>
      </c>
      <c r="N568" t="e">
        <f>IF($B$9="זכר",INDEX('שיפור גברים'!$A$1:$GQ$121,ROUNDDOWN(E568/12,0)+1,ROUNDDOWN((E568+$B$7-$B$8)/12,0)+2),INDEX('שיפור נשים'!$A$1:$GQ$121,ROUNDDOWN(E568/12,0)+1,ROUNDDOWN((E568+$B$7-$B$8)/12,0)+2))</f>
        <v>#VALUE!</v>
      </c>
      <c r="O568" t="e">
        <f>IF($B$9="זכר",INDEX('שיפור גברים'!$A$1:$GQ$121,ROUNDDOWN(E568/12,0)+1,ROUNDDOWN((E568+$B$7-$B$8)/12,0)+1),INDEX('שיפור נשים'!$A$1:$GQ$121,ROUNDDOWN(E568/12,0)+1,ROUNDDOWN((E568+$B$7-$B$8)/12,0)+1))</f>
        <v>#VALUE!</v>
      </c>
      <c r="P568">
        <f t="shared" si="81"/>
        <v>0.83333333333333337</v>
      </c>
      <c r="Q568" t="e">
        <f t="shared" si="82"/>
        <v>#VALUE!</v>
      </c>
    </row>
    <row r="569" spans="5:17" x14ac:dyDescent="0.2">
      <c r="E569">
        <f t="shared" si="83"/>
        <v>567</v>
      </c>
      <c r="F569">
        <f t="shared" si="80"/>
        <v>5.5524188536264854</v>
      </c>
      <c r="G569" t="e">
        <f t="shared" si="84"/>
        <v>#VALUE!</v>
      </c>
      <c r="H569" t="e">
        <f t="shared" si="85"/>
        <v>#VALUE!</v>
      </c>
      <c r="I569" t="e">
        <f t="shared" si="86"/>
        <v>#VALUE!</v>
      </c>
      <c r="J569" t="e">
        <f t="shared" si="87"/>
        <v>#VALUE!</v>
      </c>
      <c r="K569" t="e">
        <f t="shared" si="88"/>
        <v>#VALUE!</v>
      </c>
      <c r="L569" t="e">
        <f t="shared" si="89"/>
        <v>#VALUE!</v>
      </c>
      <c r="M569">
        <f>IF($B$9="זכר",INDEX(תמותה!$A$1:$E$121,ROUNDDOWN(E569/12,0)+1,2),INDEX(תמותה!$A$1:$E$121,ROUNDDOWN(E569/12,0)+1,3))</f>
        <v>3.8180199999999999E-4</v>
      </c>
      <c r="N569" t="e">
        <f>IF($B$9="זכר",INDEX('שיפור גברים'!$A$1:$GQ$121,ROUNDDOWN(E569/12,0)+1,ROUNDDOWN((E569+$B$7-$B$8)/12,0)+2),INDEX('שיפור נשים'!$A$1:$GQ$121,ROUNDDOWN(E569/12,0)+1,ROUNDDOWN((E569+$B$7-$B$8)/12,0)+2))</f>
        <v>#VALUE!</v>
      </c>
      <c r="O569" t="e">
        <f>IF($B$9="זכר",INDEX('שיפור גברים'!$A$1:$GQ$121,ROUNDDOWN(E569/12,0)+1,ROUNDDOWN((E569+$B$7-$B$8)/12,0)+1),INDEX('שיפור נשים'!$A$1:$GQ$121,ROUNDDOWN(E569/12,0)+1,ROUNDDOWN((E569+$B$7-$B$8)/12,0)+1))</f>
        <v>#VALUE!</v>
      </c>
      <c r="P569">
        <f t="shared" si="81"/>
        <v>0.91666666666666663</v>
      </c>
      <c r="Q569" t="e">
        <f t="shared" si="82"/>
        <v>#VALUE!</v>
      </c>
    </row>
    <row r="570" spans="5:17" x14ac:dyDescent="0.2">
      <c r="E570">
        <f t="shared" si="83"/>
        <v>568</v>
      </c>
      <c r="F570">
        <f t="shared" si="80"/>
        <v>5.5692014605373608</v>
      </c>
      <c r="G570" t="e">
        <f t="shared" si="84"/>
        <v>#VALUE!</v>
      </c>
      <c r="H570" t="e">
        <f t="shared" si="85"/>
        <v>#VALUE!</v>
      </c>
      <c r="I570" t="e">
        <f t="shared" si="86"/>
        <v>#VALUE!</v>
      </c>
      <c r="J570" t="e">
        <f t="shared" si="87"/>
        <v>#VALUE!</v>
      </c>
      <c r="K570" t="e">
        <f t="shared" si="88"/>
        <v>#VALUE!</v>
      </c>
      <c r="L570" t="e">
        <f t="shared" si="89"/>
        <v>#VALUE!</v>
      </c>
      <c r="M570">
        <f>IF($B$9="זכר",INDEX(תמותה!$A$1:$E$121,ROUNDDOWN(E570/12,0)+1,2),INDEX(תמותה!$A$1:$E$121,ROUNDDOWN(E570/12,0)+1,3))</f>
        <v>3.8180199999999999E-4</v>
      </c>
      <c r="N570" t="e">
        <f>IF($B$9="זכר",INDEX('שיפור גברים'!$A$1:$GQ$121,ROUNDDOWN(E570/12,0)+1,ROUNDDOWN((E570+$B$7-$B$8)/12,0)+2),INDEX('שיפור נשים'!$A$1:$GQ$121,ROUNDDOWN(E570/12,0)+1,ROUNDDOWN((E570+$B$7-$B$8)/12,0)+2))</f>
        <v>#VALUE!</v>
      </c>
      <c r="O570" t="e">
        <f>IF($B$9="זכר",INDEX('שיפור גברים'!$A$1:$GQ$121,ROUNDDOWN(E570/12,0)+1,ROUNDDOWN((E570+$B$7-$B$8)/12,0)+1),INDEX('שיפור נשים'!$A$1:$GQ$121,ROUNDDOWN(E570/12,0)+1,ROUNDDOWN((E570+$B$7-$B$8)/12,0)+1))</f>
        <v>#VALUE!</v>
      </c>
      <c r="P570">
        <f t="shared" si="81"/>
        <v>1</v>
      </c>
      <c r="Q570" t="e">
        <f t="shared" si="82"/>
        <v>#VALUE!</v>
      </c>
    </row>
    <row r="571" spans="5:17" x14ac:dyDescent="0.2">
      <c r="E571">
        <f t="shared" si="83"/>
        <v>569</v>
      </c>
      <c r="F571">
        <f t="shared" si="80"/>
        <v>5.5860347941499064</v>
      </c>
      <c r="G571" t="e">
        <f t="shared" si="84"/>
        <v>#VALUE!</v>
      </c>
      <c r="H571" t="e">
        <f t="shared" si="85"/>
        <v>#VALUE!</v>
      </c>
      <c r="I571" t="e">
        <f t="shared" si="86"/>
        <v>#VALUE!</v>
      </c>
      <c r="J571" t="e">
        <f t="shared" si="87"/>
        <v>#VALUE!</v>
      </c>
      <c r="K571" t="e">
        <f t="shared" si="88"/>
        <v>#VALUE!</v>
      </c>
      <c r="L571" t="e">
        <f t="shared" si="89"/>
        <v>#VALUE!</v>
      </c>
      <c r="M571">
        <f>IF($B$9="זכר",INDEX(תמותה!$A$1:$E$121,ROUNDDOWN(E571/12,0)+1,2),INDEX(תמותה!$A$1:$E$121,ROUNDDOWN(E571/12,0)+1,3))</f>
        <v>3.8180199999999999E-4</v>
      </c>
      <c r="N571" t="e">
        <f>IF($B$9="זכר",INDEX('שיפור גברים'!$A$1:$GQ$121,ROUNDDOWN(E571/12,0)+1,ROUNDDOWN((E571+$B$7-$B$8)/12,0)+2),INDEX('שיפור נשים'!$A$1:$GQ$121,ROUNDDOWN(E571/12,0)+1,ROUNDDOWN((E571+$B$7-$B$8)/12,0)+2))</f>
        <v>#VALUE!</v>
      </c>
      <c r="O571" t="e">
        <f>IF($B$9="זכר",INDEX('שיפור גברים'!$A$1:$GQ$121,ROUNDDOWN(E571/12,0)+1,ROUNDDOWN((E571+$B$7-$B$8)/12,0)+1),INDEX('שיפור נשים'!$A$1:$GQ$121,ROUNDDOWN(E571/12,0)+1,ROUNDDOWN((E571+$B$7-$B$8)/12,0)+1))</f>
        <v>#VALUE!</v>
      </c>
      <c r="P571">
        <f t="shared" si="81"/>
        <v>8.3333333333333329E-2</v>
      </c>
      <c r="Q571" t="e">
        <f t="shared" si="82"/>
        <v>#VALUE!</v>
      </c>
    </row>
    <row r="572" spans="5:17" x14ac:dyDescent="0.2">
      <c r="E572">
        <f t="shared" si="83"/>
        <v>570</v>
      </c>
      <c r="F572">
        <f t="shared" si="80"/>
        <v>5.6029190077894206</v>
      </c>
      <c r="G572" t="e">
        <f t="shared" si="84"/>
        <v>#VALUE!</v>
      </c>
      <c r="H572" t="e">
        <f t="shared" si="85"/>
        <v>#VALUE!</v>
      </c>
      <c r="I572" t="e">
        <f t="shared" si="86"/>
        <v>#VALUE!</v>
      </c>
      <c r="J572" t="e">
        <f t="shared" si="87"/>
        <v>#VALUE!</v>
      </c>
      <c r="K572" t="e">
        <f t="shared" si="88"/>
        <v>#VALUE!</v>
      </c>
      <c r="L572" t="e">
        <f t="shared" si="89"/>
        <v>#VALUE!</v>
      </c>
      <c r="M572">
        <f>IF($B$9="זכר",INDEX(תמותה!$A$1:$E$121,ROUNDDOWN(E572/12,0)+1,2),INDEX(תמותה!$A$1:$E$121,ROUNDDOWN(E572/12,0)+1,3))</f>
        <v>3.8180199999999999E-4</v>
      </c>
      <c r="N572" t="e">
        <f>IF($B$9="זכר",INDEX('שיפור גברים'!$A$1:$GQ$121,ROUNDDOWN(E572/12,0)+1,ROUNDDOWN((E572+$B$7-$B$8)/12,0)+2),INDEX('שיפור נשים'!$A$1:$GQ$121,ROUNDDOWN(E572/12,0)+1,ROUNDDOWN((E572+$B$7-$B$8)/12,0)+2))</f>
        <v>#VALUE!</v>
      </c>
      <c r="O572" t="e">
        <f>IF($B$9="זכר",INDEX('שיפור גברים'!$A$1:$GQ$121,ROUNDDOWN(E572/12,0)+1,ROUNDDOWN((E572+$B$7-$B$8)/12,0)+1),INDEX('שיפור נשים'!$A$1:$GQ$121,ROUNDDOWN(E572/12,0)+1,ROUNDDOWN((E572+$B$7-$B$8)/12,0)+1))</f>
        <v>#VALUE!</v>
      </c>
      <c r="P572">
        <f t="shared" si="81"/>
        <v>0.16666666666666666</v>
      </c>
      <c r="Q572" t="e">
        <f t="shared" si="82"/>
        <v>#VALUE!</v>
      </c>
    </row>
    <row r="573" spans="5:17" x14ac:dyDescent="0.2">
      <c r="E573">
        <f t="shared" si="83"/>
        <v>571</v>
      </c>
      <c r="F573">
        <f t="shared" si="80"/>
        <v>5.6198542552446433</v>
      </c>
      <c r="G573" t="e">
        <f t="shared" si="84"/>
        <v>#VALUE!</v>
      </c>
      <c r="H573" t="e">
        <f t="shared" si="85"/>
        <v>#VALUE!</v>
      </c>
      <c r="I573" t="e">
        <f t="shared" si="86"/>
        <v>#VALUE!</v>
      </c>
      <c r="J573" t="e">
        <f t="shared" si="87"/>
        <v>#VALUE!</v>
      </c>
      <c r="K573" t="e">
        <f t="shared" si="88"/>
        <v>#VALUE!</v>
      </c>
      <c r="L573" t="e">
        <f t="shared" si="89"/>
        <v>#VALUE!</v>
      </c>
      <c r="M573">
        <f>IF($B$9="זכר",INDEX(תמותה!$A$1:$E$121,ROUNDDOWN(E573/12,0)+1,2),INDEX(תמותה!$A$1:$E$121,ROUNDDOWN(E573/12,0)+1,3))</f>
        <v>3.8180199999999999E-4</v>
      </c>
      <c r="N573" t="e">
        <f>IF($B$9="זכר",INDEX('שיפור גברים'!$A$1:$GQ$121,ROUNDDOWN(E573/12,0)+1,ROUNDDOWN((E573+$B$7-$B$8)/12,0)+2),INDEX('שיפור נשים'!$A$1:$GQ$121,ROUNDDOWN(E573/12,0)+1,ROUNDDOWN((E573+$B$7-$B$8)/12,0)+2))</f>
        <v>#VALUE!</v>
      </c>
      <c r="O573" t="e">
        <f>IF($B$9="זכר",INDEX('שיפור גברים'!$A$1:$GQ$121,ROUNDDOWN(E573/12,0)+1,ROUNDDOWN((E573+$B$7-$B$8)/12,0)+1),INDEX('שיפור נשים'!$A$1:$GQ$121,ROUNDDOWN(E573/12,0)+1,ROUNDDOWN((E573+$B$7-$B$8)/12,0)+1))</f>
        <v>#VALUE!</v>
      </c>
      <c r="P573">
        <f t="shared" si="81"/>
        <v>0.25</v>
      </c>
      <c r="Q573" t="e">
        <f t="shared" si="82"/>
        <v>#VALUE!</v>
      </c>
    </row>
    <row r="574" spans="5:17" x14ac:dyDescent="0.2">
      <c r="E574">
        <f t="shared" si="83"/>
        <v>572</v>
      </c>
      <c r="F574">
        <f t="shared" si="80"/>
        <v>5.6368406907691515</v>
      </c>
      <c r="G574" t="e">
        <f t="shared" si="84"/>
        <v>#VALUE!</v>
      </c>
      <c r="H574" t="e">
        <f t="shared" si="85"/>
        <v>#VALUE!</v>
      </c>
      <c r="I574" t="e">
        <f t="shared" si="86"/>
        <v>#VALUE!</v>
      </c>
      <c r="J574" t="e">
        <f t="shared" si="87"/>
        <v>#VALUE!</v>
      </c>
      <c r="K574" t="e">
        <f t="shared" si="88"/>
        <v>#VALUE!</v>
      </c>
      <c r="L574" t="e">
        <f t="shared" si="89"/>
        <v>#VALUE!</v>
      </c>
      <c r="M574">
        <f>IF($B$9="זכר",INDEX(תמותה!$A$1:$E$121,ROUNDDOWN(E574/12,0)+1,2),INDEX(תמותה!$A$1:$E$121,ROUNDDOWN(E574/12,0)+1,3))</f>
        <v>3.8180199999999999E-4</v>
      </c>
      <c r="N574" t="e">
        <f>IF($B$9="זכר",INDEX('שיפור גברים'!$A$1:$GQ$121,ROUNDDOWN(E574/12,0)+1,ROUNDDOWN((E574+$B$7-$B$8)/12,0)+2),INDEX('שיפור נשים'!$A$1:$GQ$121,ROUNDDOWN(E574/12,0)+1,ROUNDDOWN((E574+$B$7-$B$8)/12,0)+2))</f>
        <v>#VALUE!</v>
      </c>
      <c r="O574" t="e">
        <f>IF($B$9="זכר",INDEX('שיפור גברים'!$A$1:$GQ$121,ROUNDDOWN(E574/12,0)+1,ROUNDDOWN((E574+$B$7-$B$8)/12,0)+1),INDEX('שיפור נשים'!$A$1:$GQ$121,ROUNDDOWN(E574/12,0)+1,ROUNDDOWN((E574+$B$7-$B$8)/12,0)+1))</f>
        <v>#VALUE!</v>
      </c>
      <c r="P574">
        <f t="shared" si="81"/>
        <v>0.33333333333333331</v>
      </c>
      <c r="Q574" t="e">
        <f t="shared" si="82"/>
        <v>#VALUE!</v>
      </c>
    </row>
    <row r="575" spans="5:17" x14ac:dyDescent="0.2">
      <c r="E575">
        <f t="shared" si="83"/>
        <v>573</v>
      </c>
      <c r="F575">
        <f t="shared" si="80"/>
        <v>5.6538784690827653</v>
      </c>
      <c r="G575" t="e">
        <f t="shared" si="84"/>
        <v>#VALUE!</v>
      </c>
      <c r="H575" t="e">
        <f t="shared" si="85"/>
        <v>#VALUE!</v>
      </c>
      <c r="I575" t="e">
        <f t="shared" si="86"/>
        <v>#VALUE!</v>
      </c>
      <c r="J575" t="e">
        <f t="shared" si="87"/>
        <v>#VALUE!</v>
      </c>
      <c r="K575" t="e">
        <f t="shared" si="88"/>
        <v>#VALUE!</v>
      </c>
      <c r="L575" t="e">
        <f t="shared" si="89"/>
        <v>#VALUE!</v>
      </c>
      <c r="M575">
        <f>IF($B$9="זכר",INDEX(תמותה!$A$1:$E$121,ROUNDDOWN(E575/12,0)+1,2),INDEX(תמותה!$A$1:$E$121,ROUNDDOWN(E575/12,0)+1,3))</f>
        <v>3.8180199999999999E-4</v>
      </c>
      <c r="N575" t="e">
        <f>IF($B$9="זכר",INDEX('שיפור גברים'!$A$1:$GQ$121,ROUNDDOWN(E575/12,0)+1,ROUNDDOWN((E575+$B$7-$B$8)/12,0)+2),INDEX('שיפור נשים'!$A$1:$GQ$121,ROUNDDOWN(E575/12,0)+1,ROUNDDOWN((E575+$B$7-$B$8)/12,0)+2))</f>
        <v>#VALUE!</v>
      </c>
      <c r="O575" t="e">
        <f>IF($B$9="זכר",INDEX('שיפור גברים'!$A$1:$GQ$121,ROUNDDOWN(E575/12,0)+1,ROUNDDOWN((E575+$B$7-$B$8)/12,0)+1),INDEX('שיפור נשים'!$A$1:$GQ$121,ROUNDDOWN(E575/12,0)+1,ROUNDDOWN((E575+$B$7-$B$8)/12,0)+1))</f>
        <v>#VALUE!</v>
      </c>
      <c r="P575">
        <f t="shared" si="81"/>
        <v>0.41666666666666669</v>
      </c>
      <c r="Q575" t="e">
        <f t="shared" si="82"/>
        <v>#VALUE!</v>
      </c>
    </row>
    <row r="576" spans="5:17" x14ac:dyDescent="0.2">
      <c r="E576">
        <f t="shared" si="83"/>
        <v>574</v>
      </c>
      <c r="F576">
        <f t="shared" si="80"/>
        <v>5.6709677453729537</v>
      </c>
      <c r="G576" t="e">
        <f t="shared" si="84"/>
        <v>#VALUE!</v>
      </c>
      <c r="H576" t="e">
        <f t="shared" si="85"/>
        <v>#VALUE!</v>
      </c>
      <c r="I576" t="e">
        <f t="shared" si="86"/>
        <v>#VALUE!</v>
      </c>
      <c r="J576" t="e">
        <f t="shared" si="87"/>
        <v>#VALUE!</v>
      </c>
      <c r="K576" t="e">
        <f t="shared" si="88"/>
        <v>#VALUE!</v>
      </c>
      <c r="L576" t="e">
        <f t="shared" si="89"/>
        <v>#VALUE!</v>
      </c>
      <c r="M576">
        <f>IF($B$9="זכר",INDEX(תמותה!$A$1:$E$121,ROUNDDOWN(E576/12,0)+1,2),INDEX(תמותה!$A$1:$E$121,ROUNDDOWN(E576/12,0)+1,3))</f>
        <v>3.8180199999999999E-4</v>
      </c>
      <c r="N576" t="e">
        <f>IF($B$9="זכר",INDEX('שיפור גברים'!$A$1:$GQ$121,ROUNDDOWN(E576/12,0)+1,ROUNDDOWN((E576+$B$7-$B$8)/12,0)+2),INDEX('שיפור נשים'!$A$1:$GQ$121,ROUNDDOWN(E576/12,0)+1,ROUNDDOWN((E576+$B$7-$B$8)/12,0)+2))</f>
        <v>#VALUE!</v>
      </c>
      <c r="O576" t="e">
        <f>IF($B$9="זכר",INDEX('שיפור גברים'!$A$1:$GQ$121,ROUNDDOWN(E576/12,0)+1,ROUNDDOWN((E576+$B$7-$B$8)/12,0)+1),INDEX('שיפור נשים'!$A$1:$GQ$121,ROUNDDOWN(E576/12,0)+1,ROUNDDOWN((E576+$B$7-$B$8)/12,0)+1))</f>
        <v>#VALUE!</v>
      </c>
      <c r="P576">
        <f t="shared" si="81"/>
        <v>0.5</v>
      </c>
      <c r="Q576" t="e">
        <f t="shared" si="82"/>
        <v>#VALUE!</v>
      </c>
    </row>
    <row r="577" spans="5:17" x14ac:dyDescent="0.2">
      <c r="E577">
        <f t="shared" si="83"/>
        <v>575</v>
      </c>
      <c r="F577">
        <f t="shared" si="80"/>
        <v>5.6881086752962613</v>
      </c>
      <c r="G577" t="e">
        <f t="shared" si="84"/>
        <v>#VALUE!</v>
      </c>
      <c r="H577" t="e">
        <f t="shared" si="85"/>
        <v>#VALUE!</v>
      </c>
      <c r="I577" t="e">
        <f t="shared" si="86"/>
        <v>#VALUE!</v>
      </c>
      <c r="J577" t="e">
        <f t="shared" si="87"/>
        <v>#VALUE!</v>
      </c>
      <c r="K577" t="e">
        <f t="shared" si="88"/>
        <v>#VALUE!</v>
      </c>
      <c r="L577" t="e">
        <f t="shared" si="89"/>
        <v>#VALUE!</v>
      </c>
      <c r="M577">
        <f>IF($B$9="זכר",INDEX(תמותה!$A$1:$E$121,ROUNDDOWN(E577/12,0)+1,2),INDEX(תמותה!$A$1:$E$121,ROUNDDOWN(E577/12,0)+1,3))</f>
        <v>3.8180199999999999E-4</v>
      </c>
      <c r="N577" t="e">
        <f>IF($B$9="זכר",INDEX('שיפור גברים'!$A$1:$GQ$121,ROUNDDOWN(E577/12,0)+1,ROUNDDOWN((E577+$B$7-$B$8)/12,0)+2),INDEX('שיפור נשים'!$A$1:$GQ$121,ROUNDDOWN(E577/12,0)+1,ROUNDDOWN((E577+$B$7-$B$8)/12,0)+2))</f>
        <v>#VALUE!</v>
      </c>
      <c r="O577" t="e">
        <f>IF($B$9="זכר",INDEX('שיפור גברים'!$A$1:$GQ$121,ROUNDDOWN(E577/12,0)+1,ROUNDDOWN((E577+$B$7-$B$8)/12,0)+1),INDEX('שיפור נשים'!$A$1:$GQ$121,ROUNDDOWN(E577/12,0)+1,ROUNDDOWN((E577+$B$7-$B$8)/12,0)+1))</f>
        <v>#VALUE!</v>
      </c>
      <c r="P577">
        <f t="shared" si="81"/>
        <v>0.58333333333333337</v>
      </c>
      <c r="Q577" t="e">
        <f t="shared" si="82"/>
        <v>#VALUE!</v>
      </c>
    </row>
    <row r="578" spans="5:17" x14ac:dyDescent="0.2">
      <c r="E578">
        <f t="shared" si="83"/>
        <v>576</v>
      </c>
      <c r="F578">
        <f t="shared" si="80"/>
        <v>5.7053014149797061</v>
      </c>
      <c r="G578" t="e">
        <f t="shared" si="84"/>
        <v>#VALUE!</v>
      </c>
      <c r="H578" t="e">
        <f t="shared" si="85"/>
        <v>#VALUE!</v>
      </c>
      <c r="I578" t="e">
        <f t="shared" si="86"/>
        <v>#VALUE!</v>
      </c>
      <c r="J578" t="e">
        <f t="shared" si="87"/>
        <v>#VALUE!</v>
      </c>
      <c r="K578" t="e">
        <f t="shared" si="88"/>
        <v>#VALUE!</v>
      </c>
      <c r="L578" t="e">
        <f t="shared" si="89"/>
        <v>#VALUE!</v>
      </c>
      <c r="M578">
        <f>IF($B$9="זכר",INDEX(תמותה!$A$1:$E$121,ROUNDDOWN(E578/12,0)+1,2),INDEX(תמותה!$A$1:$E$121,ROUNDDOWN(E578/12,0)+1,3))</f>
        <v>4.2372299999999998E-4</v>
      </c>
      <c r="N578" t="e">
        <f>IF($B$9="זכר",INDEX('שיפור גברים'!$A$1:$GQ$121,ROUNDDOWN(E578/12,0)+1,ROUNDDOWN((E578+$B$7-$B$8)/12,0)+2),INDEX('שיפור נשים'!$A$1:$GQ$121,ROUNDDOWN(E578/12,0)+1,ROUNDDOWN((E578+$B$7-$B$8)/12,0)+2))</f>
        <v>#VALUE!</v>
      </c>
      <c r="O578" t="e">
        <f>IF($B$9="זכר",INDEX('שיפור גברים'!$A$1:$GQ$121,ROUNDDOWN(E578/12,0)+1,ROUNDDOWN((E578+$B$7-$B$8)/12,0)+1),INDEX('שיפור נשים'!$A$1:$GQ$121,ROUNDDOWN(E578/12,0)+1,ROUNDDOWN((E578+$B$7-$B$8)/12,0)+1))</f>
        <v>#VALUE!</v>
      </c>
      <c r="P578">
        <f t="shared" si="81"/>
        <v>0.66666666666666663</v>
      </c>
      <c r="Q578" t="e">
        <f t="shared" si="82"/>
        <v>#VALUE!</v>
      </c>
    </row>
    <row r="579" spans="5:17" x14ac:dyDescent="0.2">
      <c r="E579">
        <f t="shared" si="83"/>
        <v>577</v>
      </c>
      <c r="F579">
        <f t="shared" ref="F579:F642" si="90">(1+$B$2)^((E579-$E$2+1)/12)</f>
        <v>5.7225461210222131</v>
      </c>
      <c r="G579" t="e">
        <f t="shared" si="84"/>
        <v>#VALUE!</v>
      </c>
      <c r="H579" t="e">
        <f t="shared" si="85"/>
        <v>#VALUE!</v>
      </c>
      <c r="I579" t="e">
        <f t="shared" si="86"/>
        <v>#VALUE!</v>
      </c>
      <c r="J579" t="e">
        <f t="shared" si="87"/>
        <v>#VALUE!</v>
      </c>
      <c r="K579" t="e">
        <f t="shared" si="88"/>
        <v>#VALUE!</v>
      </c>
      <c r="L579" t="e">
        <f t="shared" si="89"/>
        <v>#VALUE!</v>
      </c>
      <c r="M579">
        <f>IF($B$9="זכר",INDEX(תמותה!$A$1:$E$121,ROUNDDOWN(E579/12,0)+1,2),INDEX(תמותה!$A$1:$E$121,ROUNDDOWN(E579/12,0)+1,3))</f>
        <v>4.2372299999999998E-4</v>
      </c>
      <c r="N579" t="e">
        <f>IF($B$9="זכר",INDEX('שיפור גברים'!$A$1:$GQ$121,ROUNDDOWN(E579/12,0)+1,ROUNDDOWN((E579+$B$7-$B$8)/12,0)+2),INDEX('שיפור נשים'!$A$1:$GQ$121,ROUNDDOWN(E579/12,0)+1,ROUNDDOWN((E579+$B$7-$B$8)/12,0)+2))</f>
        <v>#VALUE!</v>
      </c>
      <c r="O579" t="e">
        <f>IF($B$9="זכר",INDEX('שיפור גברים'!$A$1:$GQ$121,ROUNDDOWN(E579/12,0)+1,ROUNDDOWN((E579+$B$7-$B$8)/12,0)+1),INDEX('שיפור נשים'!$A$1:$GQ$121,ROUNDDOWN(E579/12,0)+1,ROUNDDOWN((E579+$B$7-$B$8)/12,0)+1))</f>
        <v>#VALUE!</v>
      </c>
      <c r="P579">
        <f t="shared" ref="P579:P642" si="91">(MOD((E579-$E$2+7),12)+1)/12</f>
        <v>0.75</v>
      </c>
      <c r="Q579" t="e">
        <f t="shared" ref="Q579:Q642" si="92">1-(1-M579*(N579*P579+O579*(1-P579)))^(1/12)</f>
        <v>#VALUE!</v>
      </c>
    </row>
    <row r="580" spans="5:17" x14ac:dyDescent="0.2">
      <c r="E580">
        <f t="shared" ref="E580:E643" si="93">E579+1</f>
        <v>578</v>
      </c>
      <c r="F580">
        <f t="shared" si="90"/>
        <v>5.7398429504960484</v>
      </c>
      <c r="G580" t="e">
        <f t="shared" ref="G580:G643" si="94">IF(E580&lt;=$B$3,IF(AND((E580-$E$2)&lt;0,E580&lt;$B$4),G579+1/F580,G579+L579/F580))</f>
        <v>#VALUE!</v>
      </c>
      <c r="H580" t="e">
        <f t="shared" ref="H580:H643" si="95">IF(E580&lt;=$B$3,IF(AND((E580-$E$2)&lt;60,E580&lt;$B$4),H579+1/F580,H579+L579/F580))</f>
        <v>#VALUE!</v>
      </c>
      <c r="I580" t="e">
        <f t="shared" ref="I580:I643" si="96">IF(E580&lt;=$B$3,IF(AND((E580-$E$2)&lt;120,E580&lt;$B$4),I579+1/F580,I579+L579/F580))</f>
        <v>#VALUE!</v>
      </c>
      <c r="J580" t="e">
        <f t="shared" ref="J580:J643" si="97">IF(E580&lt;=$B$3,IF(AND((E580-$E$2)&lt;180,E580&lt;$B$4),J579+1/F580,J579+L579/F580))</f>
        <v>#VALUE!</v>
      </c>
      <c r="K580" t="e">
        <f t="shared" ref="K580:K643" si="98">IF(E580&lt;=$B$3,IF(AND((E580-$E$2)&lt;240,E580&lt;$B$4),K579+1/F580,K579+L579/F580))</f>
        <v>#VALUE!</v>
      </c>
      <c r="L580" t="e">
        <f t="shared" ref="L580:L643" si="99">L579*(1-Q580)</f>
        <v>#VALUE!</v>
      </c>
      <c r="M580">
        <f>IF($B$9="זכר",INDEX(תמותה!$A$1:$E$121,ROUNDDOWN(E580/12,0)+1,2),INDEX(תמותה!$A$1:$E$121,ROUNDDOWN(E580/12,0)+1,3))</f>
        <v>4.2372299999999998E-4</v>
      </c>
      <c r="N580" t="e">
        <f>IF($B$9="זכר",INDEX('שיפור גברים'!$A$1:$GQ$121,ROUNDDOWN(E580/12,0)+1,ROUNDDOWN((E580+$B$7-$B$8)/12,0)+2),INDEX('שיפור נשים'!$A$1:$GQ$121,ROUNDDOWN(E580/12,0)+1,ROUNDDOWN((E580+$B$7-$B$8)/12,0)+2))</f>
        <v>#VALUE!</v>
      </c>
      <c r="O580" t="e">
        <f>IF($B$9="זכר",INDEX('שיפור גברים'!$A$1:$GQ$121,ROUNDDOWN(E580/12,0)+1,ROUNDDOWN((E580+$B$7-$B$8)/12,0)+1),INDEX('שיפור נשים'!$A$1:$GQ$121,ROUNDDOWN(E580/12,0)+1,ROUNDDOWN((E580+$B$7-$B$8)/12,0)+1))</f>
        <v>#VALUE!</v>
      </c>
      <c r="P580">
        <f t="shared" si="91"/>
        <v>0.83333333333333337</v>
      </c>
      <c r="Q580" t="e">
        <f t="shared" si="92"/>
        <v>#VALUE!</v>
      </c>
    </row>
    <row r="581" spans="5:17" x14ac:dyDescent="0.2">
      <c r="E581">
        <f t="shared" si="93"/>
        <v>579</v>
      </c>
      <c r="F581">
        <f t="shared" si="90"/>
        <v>5.7571920609482294</v>
      </c>
      <c r="G581" t="e">
        <f t="shared" si="94"/>
        <v>#VALUE!</v>
      </c>
      <c r="H581" t="e">
        <f t="shared" si="95"/>
        <v>#VALUE!</v>
      </c>
      <c r="I581" t="e">
        <f t="shared" si="96"/>
        <v>#VALUE!</v>
      </c>
      <c r="J581" t="e">
        <f t="shared" si="97"/>
        <v>#VALUE!</v>
      </c>
      <c r="K581" t="e">
        <f t="shared" si="98"/>
        <v>#VALUE!</v>
      </c>
      <c r="L581" t="e">
        <f t="shared" si="99"/>
        <v>#VALUE!</v>
      </c>
      <c r="M581">
        <f>IF($B$9="זכר",INDEX(תמותה!$A$1:$E$121,ROUNDDOWN(E581/12,0)+1,2),INDEX(תמותה!$A$1:$E$121,ROUNDDOWN(E581/12,0)+1,3))</f>
        <v>4.2372299999999998E-4</v>
      </c>
      <c r="N581" t="e">
        <f>IF($B$9="זכר",INDEX('שיפור גברים'!$A$1:$GQ$121,ROUNDDOWN(E581/12,0)+1,ROUNDDOWN((E581+$B$7-$B$8)/12,0)+2),INDEX('שיפור נשים'!$A$1:$GQ$121,ROUNDDOWN(E581/12,0)+1,ROUNDDOWN((E581+$B$7-$B$8)/12,0)+2))</f>
        <v>#VALUE!</v>
      </c>
      <c r="O581" t="e">
        <f>IF($B$9="זכר",INDEX('שיפור גברים'!$A$1:$GQ$121,ROUNDDOWN(E581/12,0)+1,ROUNDDOWN((E581+$B$7-$B$8)/12,0)+1),INDEX('שיפור נשים'!$A$1:$GQ$121,ROUNDDOWN(E581/12,0)+1,ROUNDDOWN((E581+$B$7-$B$8)/12,0)+1))</f>
        <v>#VALUE!</v>
      </c>
      <c r="P581">
        <f t="shared" si="91"/>
        <v>0.91666666666666663</v>
      </c>
      <c r="Q581" t="e">
        <f t="shared" si="92"/>
        <v>#VALUE!</v>
      </c>
    </row>
    <row r="582" spans="5:17" x14ac:dyDescent="0.2">
      <c r="E582">
        <f t="shared" si="93"/>
        <v>580</v>
      </c>
      <c r="F582">
        <f t="shared" si="90"/>
        <v>5.774593610401979</v>
      </c>
      <c r="G582" t="e">
        <f t="shared" si="94"/>
        <v>#VALUE!</v>
      </c>
      <c r="H582" t="e">
        <f t="shared" si="95"/>
        <v>#VALUE!</v>
      </c>
      <c r="I582" t="e">
        <f t="shared" si="96"/>
        <v>#VALUE!</v>
      </c>
      <c r="J582" t="e">
        <f t="shared" si="97"/>
        <v>#VALUE!</v>
      </c>
      <c r="K582" t="e">
        <f t="shared" si="98"/>
        <v>#VALUE!</v>
      </c>
      <c r="L582" t="e">
        <f t="shared" si="99"/>
        <v>#VALUE!</v>
      </c>
      <c r="M582">
        <f>IF($B$9="זכר",INDEX(תמותה!$A$1:$E$121,ROUNDDOWN(E582/12,0)+1,2),INDEX(תמותה!$A$1:$E$121,ROUNDDOWN(E582/12,0)+1,3))</f>
        <v>4.2372299999999998E-4</v>
      </c>
      <c r="N582" t="e">
        <f>IF($B$9="זכר",INDEX('שיפור גברים'!$A$1:$GQ$121,ROUNDDOWN(E582/12,0)+1,ROUNDDOWN((E582+$B$7-$B$8)/12,0)+2),INDEX('שיפור נשים'!$A$1:$GQ$121,ROUNDDOWN(E582/12,0)+1,ROUNDDOWN((E582+$B$7-$B$8)/12,0)+2))</f>
        <v>#VALUE!</v>
      </c>
      <c r="O582" t="e">
        <f>IF($B$9="זכר",INDEX('שיפור גברים'!$A$1:$GQ$121,ROUNDDOWN(E582/12,0)+1,ROUNDDOWN((E582+$B$7-$B$8)/12,0)+1),INDEX('שיפור נשים'!$A$1:$GQ$121,ROUNDDOWN(E582/12,0)+1,ROUNDDOWN((E582+$B$7-$B$8)/12,0)+1))</f>
        <v>#VALUE!</v>
      </c>
      <c r="P582">
        <f t="shared" si="91"/>
        <v>1</v>
      </c>
      <c r="Q582" t="e">
        <f t="shared" si="92"/>
        <v>#VALUE!</v>
      </c>
    </row>
    <row r="583" spans="5:17" x14ac:dyDescent="0.2">
      <c r="E583">
        <f t="shared" si="93"/>
        <v>581</v>
      </c>
      <c r="F583">
        <f t="shared" si="90"/>
        <v>5.792047757358155</v>
      </c>
      <c r="G583" t="e">
        <f t="shared" si="94"/>
        <v>#VALUE!</v>
      </c>
      <c r="H583" t="e">
        <f t="shared" si="95"/>
        <v>#VALUE!</v>
      </c>
      <c r="I583" t="e">
        <f t="shared" si="96"/>
        <v>#VALUE!</v>
      </c>
      <c r="J583" t="e">
        <f t="shared" si="97"/>
        <v>#VALUE!</v>
      </c>
      <c r="K583" t="e">
        <f t="shared" si="98"/>
        <v>#VALUE!</v>
      </c>
      <c r="L583" t="e">
        <f t="shared" si="99"/>
        <v>#VALUE!</v>
      </c>
      <c r="M583">
        <f>IF($B$9="זכר",INDEX(תמותה!$A$1:$E$121,ROUNDDOWN(E583/12,0)+1,2),INDEX(תמותה!$A$1:$E$121,ROUNDDOWN(E583/12,0)+1,3))</f>
        <v>4.2372299999999998E-4</v>
      </c>
      <c r="N583" t="e">
        <f>IF($B$9="זכר",INDEX('שיפור גברים'!$A$1:$GQ$121,ROUNDDOWN(E583/12,0)+1,ROUNDDOWN((E583+$B$7-$B$8)/12,0)+2),INDEX('שיפור נשים'!$A$1:$GQ$121,ROUNDDOWN(E583/12,0)+1,ROUNDDOWN((E583+$B$7-$B$8)/12,0)+2))</f>
        <v>#VALUE!</v>
      </c>
      <c r="O583" t="e">
        <f>IF($B$9="זכר",INDEX('שיפור גברים'!$A$1:$GQ$121,ROUNDDOWN(E583/12,0)+1,ROUNDDOWN((E583+$B$7-$B$8)/12,0)+1),INDEX('שיפור נשים'!$A$1:$GQ$121,ROUNDDOWN(E583/12,0)+1,ROUNDDOWN((E583+$B$7-$B$8)/12,0)+1))</f>
        <v>#VALUE!</v>
      </c>
      <c r="P583">
        <f t="shared" si="91"/>
        <v>8.3333333333333329E-2</v>
      </c>
      <c r="Q583" t="e">
        <f t="shared" si="92"/>
        <v>#VALUE!</v>
      </c>
    </row>
    <row r="584" spans="5:17" x14ac:dyDescent="0.2">
      <c r="E584">
        <f t="shared" si="93"/>
        <v>582</v>
      </c>
      <c r="F584">
        <f t="shared" si="90"/>
        <v>5.8095546607966959</v>
      </c>
      <c r="G584" t="e">
        <f t="shared" si="94"/>
        <v>#VALUE!</v>
      </c>
      <c r="H584" t="e">
        <f t="shared" si="95"/>
        <v>#VALUE!</v>
      </c>
      <c r="I584" t="e">
        <f t="shared" si="96"/>
        <v>#VALUE!</v>
      </c>
      <c r="J584" t="e">
        <f t="shared" si="97"/>
        <v>#VALUE!</v>
      </c>
      <c r="K584" t="e">
        <f t="shared" si="98"/>
        <v>#VALUE!</v>
      </c>
      <c r="L584" t="e">
        <f t="shared" si="99"/>
        <v>#VALUE!</v>
      </c>
      <c r="M584">
        <f>IF($B$9="זכר",INDEX(תמותה!$A$1:$E$121,ROUNDDOWN(E584/12,0)+1,2),INDEX(תמותה!$A$1:$E$121,ROUNDDOWN(E584/12,0)+1,3))</f>
        <v>4.2372299999999998E-4</v>
      </c>
      <c r="N584" t="e">
        <f>IF($B$9="זכר",INDEX('שיפור גברים'!$A$1:$GQ$121,ROUNDDOWN(E584/12,0)+1,ROUNDDOWN((E584+$B$7-$B$8)/12,0)+2),INDEX('שיפור נשים'!$A$1:$GQ$121,ROUNDDOWN(E584/12,0)+1,ROUNDDOWN((E584+$B$7-$B$8)/12,0)+2))</f>
        <v>#VALUE!</v>
      </c>
      <c r="O584" t="e">
        <f>IF($B$9="זכר",INDEX('שיפור גברים'!$A$1:$GQ$121,ROUNDDOWN(E584/12,0)+1,ROUNDDOWN((E584+$B$7-$B$8)/12,0)+1),INDEX('שיפור נשים'!$A$1:$GQ$121,ROUNDDOWN(E584/12,0)+1,ROUNDDOWN((E584+$B$7-$B$8)/12,0)+1))</f>
        <v>#VALUE!</v>
      </c>
      <c r="P584">
        <f t="shared" si="91"/>
        <v>0.16666666666666666</v>
      </c>
      <c r="Q584" t="e">
        <f t="shared" si="92"/>
        <v>#VALUE!</v>
      </c>
    </row>
    <row r="585" spans="5:17" x14ac:dyDescent="0.2">
      <c r="E585">
        <f t="shared" si="93"/>
        <v>583</v>
      </c>
      <c r="F585">
        <f t="shared" si="90"/>
        <v>5.8271144801780652</v>
      </c>
      <c r="G585" t="e">
        <f t="shared" si="94"/>
        <v>#VALUE!</v>
      </c>
      <c r="H585" t="e">
        <f t="shared" si="95"/>
        <v>#VALUE!</v>
      </c>
      <c r="I585" t="e">
        <f t="shared" si="96"/>
        <v>#VALUE!</v>
      </c>
      <c r="J585" t="e">
        <f t="shared" si="97"/>
        <v>#VALUE!</v>
      </c>
      <c r="K585" t="e">
        <f t="shared" si="98"/>
        <v>#VALUE!</v>
      </c>
      <c r="L585" t="e">
        <f t="shared" si="99"/>
        <v>#VALUE!</v>
      </c>
      <c r="M585">
        <f>IF($B$9="זכר",INDEX(תמותה!$A$1:$E$121,ROUNDDOWN(E585/12,0)+1,2),INDEX(תמותה!$A$1:$E$121,ROUNDDOWN(E585/12,0)+1,3))</f>
        <v>4.2372299999999998E-4</v>
      </c>
      <c r="N585" t="e">
        <f>IF($B$9="זכר",INDEX('שיפור גברים'!$A$1:$GQ$121,ROUNDDOWN(E585/12,0)+1,ROUNDDOWN((E585+$B$7-$B$8)/12,0)+2),INDEX('שיפור נשים'!$A$1:$GQ$121,ROUNDDOWN(E585/12,0)+1,ROUNDDOWN((E585+$B$7-$B$8)/12,0)+2))</f>
        <v>#VALUE!</v>
      </c>
      <c r="O585" t="e">
        <f>IF($B$9="זכר",INDEX('שיפור גברים'!$A$1:$GQ$121,ROUNDDOWN(E585/12,0)+1,ROUNDDOWN((E585+$B$7-$B$8)/12,0)+1),INDEX('שיפור נשים'!$A$1:$GQ$121,ROUNDDOWN(E585/12,0)+1,ROUNDDOWN((E585+$B$7-$B$8)/12,0)+1))</f>
        <v>#VALUE!</v>
      </c>
      <c r="P585">
        <f t="shared" si="91"/>
        <v>0.25</v>
      </c>
      <c r="Q585" t="e">
        <f t="shared" si="92"/>
        <v>#VALUE!</v>
      </c>
    </row>
    <row r="586" spans="5:17" x14ac:dyDescent="0.2">
      <c r="E586">
        <f t="shared" si="93"/>
        <v>584</v>
      </c>
      <c r="F586">
        <f t="shared" si="90"/>
        <v>5.8447273754447187</v>
      </c>
      <c r="G586" t="e">
        <f t="shared" si="94"/>
        <v>#VALUE!</v>
      </c>
      <c r="H586" t="e">
        <f t="shared" si="95"/>
        <v>#VALUE!</v>
      </c>
      <c r="I586" t="e">
        <f t="shared" si="96"/>
        <v>#VALUE!</v>
      </c>
      <c r="J586" t="e">
        <f t="shared" si="97"/>
        <v>#VALUE!</v>
      </c>
      <c r="K586" t="e">
        <f t="shared" si="98"/>
        <v>#VALUE!</v>
      </c>
      <c r="L586" t="e">
        <f t="shared" si="99"/>
        <v>#VALUE!</v>
      </c>
      <c r="M586">
        <f>IF($B$9="זכר",INDEX(תמותה!$A$1:$E$121,ROUNDDOWN(E586/12,0)+1,2),INDEX(תמותה!$A$1:$E$121,ROUNDDOWN(E586/12,0)+1,3))</f>
        <v>4.2372299999999998E-4</v>
      </c>
      <c r="N586" t="e">
        <f>IF($B$9="זכר",INDEX('שיפור גברים'!$A$1:$GQ$121,ROUNDDOWN(E586/12,0)+1,ROUNDDOWN((E586+$B$7-$B$8)/12,0)+2),INDEX('שיפור נשים'!$A$1:$GQ$121,ROUNDDOWN(E586/12,0)+1,ROUNDDOWN((E586+$B$7-$B$8)/12,0)+2))</f>
        <v>#VALUE!</v>
      </c>
      <c r="O586" t="e">
        <f>IF($B$9="זכר",INDEX('שיפור גברים'!$A$1:$GQ$121,ROUNDDOWN(E586/12,0)+1,ROUNDDOWN((E586+$B$7-$B$8)/12,0)+1),INDEX('שיפור נשים'!$A$1:$GQ$121,ROUNDDOWN(E586/12,0)+1,ROUNDDOWN((E586+$B$7-$B$8)/12,0)+1))</f>
        <v>#VALUE!</v>
      </c>
      <c r="P586">
        <f t="shared" si="91"/>
        <v>0.33333333333333331</v>
      </c>
      <c r="Q586" t="e">
        <f t="shared" si="92"/>
        <v>#VALUE!</v>
      </c>
    </row>
    <row r="587" spans="5:17" x14ac:dyDescent="0.2">
      <c r="E587">
        <f t="shared" si="93"/>
        <v>585</v>
      </c>
      <c r="F587">
        <f t="shared" si="90"/>
        <v>5.8623935070225377</v>
      </c>
      <c r="G587" t="e">
        <f t="shared" si="94"/>
        <v>#VALUE!</v>
      </c>
      <c r="H587" t="e">
        <f t="shared" si="95"/>
        <v>#VALUE!</v>
      </c>
      <c r="I587" t="e">
        <f t="shared" si="96"/>
        <v>#VALUE!</v>
      </c>
      <c r="J587" t="e">
        <f t="shared" si="97"/>
        <v>#VALUE!</v>
      </c>
      <c r="K587" t="e">
        <f t="shared" si="98"/>
        <v>#VALUE!</v>
      </c>
      <c r="L587" t="e">
        <f t="shared" si="99"/>
        <v>#VALUE!</v>
      </c>
      <c r="M587">
        <f>IF($B$9="זכר",INDEX(תמותה!$A$1:$E$121,ROUNDDOWN(E587/12,0)+1,2),INDEX(תמותה!$A$1:$E$121,ROUNDDOWN(E587/12,0)+1,3))</f>
        <v>4.2372299999999998E-4</v>
      </c>
      <c r="N587" t="e">
        <f>IF($B$9="זכר",INDEX('שיפור גברים'!$A$1:$GQ$121,ROUNDDOWN(E587/12,0)+1,ROUNDDOWN((E587+$B$7-$B$8)/12,0)+2),INDEX('שיפור נשים'!$A$1:$GQ$121,ROUNDDOWN(E587/12,0)+1,ROUNDDOWN((E587+$B$7-$B$8)/12,0)+2))</f>
        <v>#VALUE!</v>
      </c>
      <c r="O587" t="e">
        <f>IF($B$9="זכר",INDEX('שיפור גברים'!$A$1:$GQ$121,ROUNDDOWN(E587/12,0)+1,ROUNDDOWN((E587+$B$7-$B$8)/12,0)+1),INDEX('שיפור נשים'!$A$1:$GQ$121,ROUNDDOWN(E587/12,0)+1,ROUNDDOWN((E587+$B$7-$B$8)/12,0)+1))</f>
        <v>#VALUE!</v>
      </c>
      <c r="P587">
        <f t="shared" si="91"/>
        <v>0.41666666666666669</v>
      </c>
      <c r="Q587" t="e">
        <f t="shared" si="92"/>
        <v>#VALUE!</v>
      </c>
    </row>
    <row r="588" spans="5:17" x14ac:dyDescent="0.2">
      <c r="E588">
        <f t="shared" si="93"/>
        <v>586</v>
      </c>
      <c r="F588">
        <f t="shared" si="90"/>
        <v>5.8801130358223102</v>
      </c>
      <c r="G588" t="e">
        <f t="shared" si="94"/>
        <v>#VALUE!</v>
      </c>
      <c r="H588" t="e">
        <f t="shared" si="95"/>
        <v>#VALUE!</v>
      </c>
      <c r="I588" t="e">
        <f t="shared" si="96"/>
        <v>#VALUE!</v>
      </c>
      <c r="J588" t="e">
        <f t="shared" si="97"/>
        <v>#VALUE!</v>
      </c>
      <c r="K588" t="e">
        <f t="shared" si="98"/>
        <v>#VALUE!</v>
      </c>
      <c r="L588" t="e">
        <f t="shared" si="99"/>
        <v>#VALUE!</v>
      </c>
      <c r="M588">
        <f>IF($B$9="זכר",INDEX(תמותה!$A$1:$E$121,ROUNDDOWN(E588/12,0)+1,2),INDEX(תמותה!$A$1:$E$121,ROUNDDOWN(E588/12,0)+1,3))</f>
        <v>4.2372299999999998E-4</v>
      </c>
      <c r="N588" t="e">
        <f>IF($B$9="זכר",INDEX('שיפור גברים'!$A$1:$GQ$121,ROUNDDOWN(E588/12,0)+1,ROUNDDOWN((E588+$B$7-$B$8)/12,0)+2),INDEX('שיפור נשים'!$A$1:$GQ$121,ROUNDDOWN(E588/12,0)+1,ROUNDDOWN((E588+$B$7-$B$8)/12,0)+2))</f>
        <v>#VALUE!</v>
      </c>
      <c r="O588" t="e">
        <f>IF($B$9="זכר",INDEX('שיפור גברים'!$A$1:$GQ$121,ROUNDDOWN(E588/12,0)+1,ROUNDDOWN((E588+$B$7-$B$8)/12,0)+1),INDEX('שיפור נשים'!$A$1:$GQ$121,ROUNDDOWN(E588/12,0)+1,ROUNDDOWN((E588+$B$7-$B$8)/12,0)+1))</f>
        <v>#VALUE!</v>
      </c>
      <c r="P588">
        <f t="shared" si="91"/>
        <v>0.5</v>
      </c>
      <c r="Q588" t="e">
        <f t="shared" si="92"/>
        <v>#VALUE!</v>
      </c>
    </row>
    <row r="589" spans="5:17" x14ac:dyDescent="0.2">
      <c r="E589">
        <f t="shared" si="93"/>
        <v>587</v>
      </c>
      <c r="F589">
        <f t="shared" si="90"/>
        <v>5.8978861232411877</v>
      </c>
      <c r="G589" t="e">
        <f t="shared" si="94"/>
        <v>#VALUE!</v>
      </c>
      <c r="H589" t="e">
        <f t="shared" si="95"/>
        <v>#VALUE!</v>
      </c>
      <c r="I589" t="e">
        <f t="shared" si="96"/>
        <v>#VALUE!</v>
      </c>
      <c r="J589" t="e">
        <f t="shared" si="97"/>
        <v>#VALUE!</v>
      </c>
      <c r="K589" t="e">
        <f t="shared" si="98"/>
        <v>#VALUE!</v>
      </c>
      <c r="L589" t="e">
        <f t="shared" si="99"/>
        <v>#VALUE!</v>
      </c>
      <c r="M589">
        <f>IF($B$9="זכר",INDEX(תמותה!$A$1:$E$121,ROUNDDOWN(E589/12,0)+1,2),INDEX(תמותה!$A$1:$E$121,ROUNDDOWN(E589/12,0)+1,3))</f>
        <v>4.2372299999999998E-4</v>
      </c>
      <c r="N589" t="e">
        <f>IF($B$9="זכר",INDEX('שיפור גברים'!$A$1:$GQ$121,ROUNDDOWN(E589/12,0)+1,ROUNDDOWN((E589+$B$7-$B$8)/12,0)+2),INDEX('שיפור נשים'!$A$1:$GQ$121,ROUNDDOWN(E589/12,0)+1,ROUNDDOWN((E589+$B$7-$B$8)/12,0)+2))</f>
        <v>#VALUE!</v>
      </c>
      <c r="O589" t="e">
        <f>IF($B$9="זכר",INDEX('שיפור גברים'!$A$1:$GQ$121,ROUNDDOWN(E589/12,0)+1,ROUNDDOWN((E589+$B$7-$B$8)/12,0)+1),INDEX('שיפור נשים'!$A$1:$GQ$121,ROUNDDOWN(E589/12,0)+1,ROUNDDOWN((E589+$B$7-$B$8)/12,0)+1))</f>
        <v>#VALUE!</v>
      </c>
      <c r="P589">
        <f t="shared" si="91"/>
        <v>0.58333333333333337</v>
      </c>
      <c r="Q589" t="e">
        <f t="shared" si="92"/>
        <v>#VALUE!</v>
      </c>
    </row>
    <row r="590" spans="5:17" x14ac:dyDescent="0.2">
      <c r="E590">
        <f t="shared" si="93"/>
        <v>588</v>
      </c>
      <c r="F590">
        <f t="shared" si="90"/>
        <v>5.9157129311641574</v>
      </c>
      <c r="G590" t="e">
        <f t="shared" si="94"/>
        <v>#VALUE!</v>
      </c>
      <c r="H590" t="e">
        <f t="shared" si="95"/>
        <v>#VALUE!</v>
      </c>
      <c r="I590" t="e">
        <f t="shared" si="96"/>
        <v>#VALUE!</v>
      </c>
      <c r="J590" t="e">
        <f t="shared" si="97"/>
        <v>#VALUE!</v>
      </c>
      <c r="K590" t="e">
        <f t="shared" si="98"/>
        <v>#VALUE!</v>
      </c>
      <c r="L590" t="e">
        <f t="shared" si="99"/>
        <v>#VALUE!</v>
      </c>
      <c r="M590">
        <f>IF($B$9="זכר",INDEX(תמותה!$A$1:$E$121,ROUNDDOWN(E590/12,0)+1,2),INDEX(תמותה!$A$1:$E$121,ROUNDDOWN(E590/12,0)+1,3))</f>
        <v>4.6972499999999999E-4</v>
      </c>
      <c r="N590" t="e">
        <f>IF($B$9="זכר",INDEX('שיפור גברים'!$A$1:$GQ$121,ROUNDDOWN(E590/12,0)+1,ROUNDDOWN((E590+$B$7-$B$8)/12,0)+2),INDEX('שיפור נשים'!$A$1:$GQ$121,ROUNDDOWN(E590/12,0)+1,ROUNDDOWN((E590+$B$7-$B$8)/12,0)+2))</f>
        <v>#VALUE!</v>
      </c>
      <c r="O590" t="e">
        <f>IF($B$9="זכר",INDEX('שיפור גברים'!$A$1:$GQ$121,ROUNDDOWN(E590/12,0)+1,ROUNDDOWN((E590+$B$7-$B$8)/12,0)+1),INDEX('שיפור נשים'!$A$1:$GQ$121,ROUNDDOWN(E590/12,0)+1,ROUNDDOWN((E590+$B$7-$B$8)/12,0)+1))</f>
        <v>#VALUE!</v>
      </c>
      <c r="P590">
        <f t="shared" si="91"/>
        <v>0.66666666666666663</v>
      </c>
      <c r="Q590" t="e">
        <f t="shared" si="92"/>
        <v>#VALUE!</v>
      </c>
    </row>
    <row r="591" spans="5:17" x14ac:dyDescent="0.2">
      <c r="E591">
        <f t="shared" si="93"/>
        <v>589</v>
      </c>
      <c r="F591">
        <f t="shared" si="90"/>
        <v>5.9335936219655121</v>
      </c>
      <c r="G591" t="e">
        <f t="shared" si="94"/>
        <v>#VALUE!</v>
      </c>
      <c r="H591" t="e">
        <f t="shared" si="95"/>
        <v>#VALUE!</v>
      </c>
      <c r="I591" t="e">
        <f t="shared" si="96"/>
        <v>#VALUE!</v>
      </c>
      <c r="J591" t="e">
        <f t="shared" si="97"/>
        <v>#VALUE!</v>
      </c>
      <c r="K591" t="e">
        <f t="shared" si="98"/>
        <v>#VALUE!</v>
      </c>
      <c r="L591" t="e">
        <f t="shared" si="99"/>
        <v>#VALUE!</v>
      </c>
      <c r="M591">
        <f>IF($B$9="זכר",INDEX(תמותה!$A$1:$E$121,ROUNDDOWN(E591/12,0)+1,2),INDEX(תמותה!$A$1:$E$121,ROUNDDOWN(E591/12,0)+1,3))</f>
        <v>4.6972499999999999E-4</v>
      </c>
      <c r="N591" t="e">
        <f>IF($B$9="זכר",INDEX('שיפור גברים'!$A$1:$GQ$121,ROUNDDOWN(E591/12,0)+1,ROUNDDOWN((E591+$B$7-$B$8)/12,0)+2),INDEX('שיפור נשים'!$A$1:$GQ$121,ROUNDDOWN(E591/12,0)+1,ROUNDDOWN((E591+$B$7-$B$8)/12,0)+2))</f>
        <v>#VALUE!</v>
      </c>
      <c r="O591" t="e">
        <f>IF($B$9="זכר",INDEX('שיפור גברים'!$A$1:$GQ$121,ROUNDDOWN(E591/12,0)+1,ROUNDDOWN((E591+$B$7-$B$8)/12,0)+1),INDEX('שיפור נשים'!$A$1:$GQ$121,ROUNDDOWN(E591/12,0)+1,ROUNDDOWN((E591+$B$7-$B$8)/12,0)+1))</f>
        <v>#VALUE!</v>
      </c>
      <c r="P591">
        <f t="shared" si="91"/>
        <v>0.75</v>
      </c>
      <c r="Q591" t="e">
        <f t="shared" si="92"/>
        <v>#VALUE!</v>
      </c>
    </row>
    <row r="592" spans="5:17" x14ac:dyDescent="0.2">
      <c r="E592">
        <f t="shared" si="93"/>
        <v>590</v>
      </c>
      <c r="F592">
        <f t="shared" si="90"/>
        <v>5.951528358510342</v>
      </c>
      <c r="G592" t="e">
        <f t="shared" si="94"/>
        <v>#VALUE!</v>
      </c>
      <c r="H592" t="e">
        <f t="shared" si="95"/>
        <v>#VALUE!</v>
      </c>
      <c r="I592" t="e">
        <f t="shared" si="96"/>
        <v>#VALUE!</v>
      </c>
      <c r="J592" t="e">
        <f t="shared" si="97"/>
        <v>#VALUE!</v>
      </c>
      <c r="K592" t="e">
        <f t="shared" si="98"/>
        <v>#VALUE!</v>
      </c>
      <c r="L592" t="e">
        <f t="shared" si="99"/>
        <v>#VALUE!</v>
      </c>
      <c r="M592">
        <f>IF($B$9="זכר",INDEX(תמותה!$A$1:$E$121,ROUNDDOWN(E592/12,0)+1,2),INDEX(תמותה!$A$1:$E$121,ROUNDDOWN(E592/12,0)+1,3))</f>
        <v>4.6972499999999999E-4</v>
      </c>
      <c r="N592" t="e">
        <f>IF($B$9="זכר",INDEX('שיפור גברים'!$A$1:$GQ$121,ROUNDDOWN(E592/12,0)+1,ROUNDDOWN((E592+$B$7-$B$8)/12,0)+2),INDEX('שיפור נשים'!$A$1:$GQ$121,ROUNDDOWN(E592/12,0)+1,ROUNDDOWN((E592+$B$7-$B$8)/12,0)+2))</f>
        <v>#VALUE!</v>
      </c>
      <c r="O592" t="e">
        <f>IF($B$9="זכר",INDEX('שיפור גברים'!$A$1:$GQ$121,ROUNDDOWN(E592/12,0)+1,ROUNDDOWN((E592+$B$7-$B$8)/12,0)+1),INDEX('שיפור נשים'!$A$1:$GQ$121,ROUNDDOWN(E592/12,0)+1,ROUNDDOWN((E592+$B$7-$B$8)/12,0)+1))</f>
        <v>#VALUE!</v>
      </c>
      <c r="P592">
        <f t="shared" si="91"/>
        <v>0.83333333333333337</v>
      </c>
      <c r="Q592" t="e">
        <f t="shared" si="92"/>
        <v>#VALUE!</v>
      </c>
    </row>
    <row r="593" spans="5:17" x14ac:dyDescent="0.2">
      <c r="E593">
        <f t="shared" si="93"/>
        <v>591</v>
      </c>
      <c r="F593">
        <f t="shared" si="90"/>
        <v>5.9695173041560006</v>
      </c>
      <c r="G593" t="e">
        <f t="shared" si="94"/>
        <v>#VALUE!</v>
      </c>
      <c r="H593" t="e">
        <f t="shared" si="95"/>
        <v>#VALUE!</v>
      </c>
      <c r="I593" t="e">
        <f t="shared" si="96"/>
        <v>#VALUE!</v>
      </c>
      <c r="J593" t="e">
        <f t="shared" si="97"/>
        <v>#VALUE!</v>
      </c>
      <c r="K593" t="e">
        <f t="shared" si="98"/>
        <v>#VALUE!</v>
      </c>
      <c r="L593" t="e">
        <f t="shared" si="99"/>
        <v>#VALUE!</v>
      </c>
      <c r="M593">
        <f>IF($B$9="זכר",INDEX(תמותה!$A$1:$E$121,ROUNDDOWN(E593/12,0)+1,2),INDEX(תמותה!$A$1:$E$121,ROUNDDOWN(E593/12,0)+1,3))</f>
        <v>4.6972499999999999E-4</v>
      </c>
      <c r="N593" t="e">
        <f>IF($B$9="זכר",INDEX('שיפור גברים'!$A$1:$GQ$121,ROUNDDOWN(E593/12,0)+1,ROUNDDOWN((E593+$B$7-$B$8)/12,0)+2),INDEX('שיפור נשים'!$A$1:$GQ$121,ROUNDDOWN(E593/12,0)+1,ROUNDDOWN((E593+$B$7-$B$8)/12,0)+2))</f>
        <v>#VALUE!</v>
      </c>
      <c r="O593" t="e">
        <f>IF($B$9="זכר",INDEX('שיפור גברים'!$A$1:$GQ$121,ROUNDDOWN(E593/12,0)+1,ROUNDDOWN((E593+$B$7-$B$8)/12,0)+1),INDEX('שיפור נשים'!$A$1:$GQ$121,ROUNDDOWN(E593/12,0)+1,ROUNDDOWN((E593+$B$7-$B$8)/12,0)+1))</f>
        <v>#VALUE!</v>
      </c>
      <c r="P593">
        <f t="shared" si="91"/>
        <v>0.91666666666666663</v>
      </c>
      <c r="Q593" t="e">
        <f t="shared" si="92"/>
        <v>#VALUE!</v>
      </c>
    </row>
    <row r="594" spans="5:17" x14ac:dyDescent="0.2">
      <c r="E594">
        <f t="shared" si="93"/>
        <v>592</v>
      </c>
      <c r="F594">
        <f t="shared" si="90"/>
        <v>5.9875606227536045</v>
      </c>
      <c r="G594" t="e">
        <f t="shared" si="94"/>
        <v>#VALUE!</v>
      </c>
      <c r="H594" t="e">
        <f t="shared" si="95"/>
        <v>#VALUE!</v>
      </c>
      <c r="I594" t="e">
        <f t="shared" si="96"/>
        <v>#VALUE!</v>
      </c>
      <c r="J594" t="e">
        <f t="shared" si="97"/>
        <v>#VALUE!</v>
      </c>
      <c r="K594" t="e">
        <f t="shared" si="98"/>
        <v>#VALUE!</v>
      </c>
      <c r="L594" t="e">
        <f t="shared" si="99"/>
        <v>#VALUE!</v>
      </c>
      <c r="M594">
        <f>IF($B$9="זכר",INDEX(תמותה!$A$1:$E$121,ROUNDDOWN(E594/12,0)+1,2),INDEX(תמותה!$A$1:$E$121,ROUNDDOWN(E594/12,0)+1,3))</f>
        <v>4.6972499999999999E-4</v>
      </c>
      <c r="N594" t="e">
        <f>IF($B$9="זכר",INDEX('שיפור גברים'!$A$1:$GQ$121,ROUNDDOWN(E594/12,0)+1,ROUNDDOWN((E594+$B$7-$B$8)/12,0)+2),INDEX('שיפור נשים'!$A$1:$GQ$121,ROUNDDOWN(E594/12,0)+1,ROUNDDOWN((E594+$B$7-$B$8)/12,0)+2))</f>
        <v>#VALUE!</v>
      </c>
      <c r="O594" t="e">
        <f>IF($B$9="זכר",INDEX('שיפור גברים'!$A$1:$GQ$121,ROUNDDOWN(E594/12,0)+1,ROUNDDOWN((E594+$B$7-$B$8)/12,0)+1),INDEX('שיפור נשים'!$A$1:$GQ$121,ROUNDDOWN(E594/12,0)+1,ROUNDDOWN((E594+$B$7-$B$8)/12,0)+1))</f>
        <v>#VALUE!</v>
      </c>
      <c r="P594">
        <f t="shared" si="91"/>
        <v>1</v>
      </c>
      <c r="Q594" t="e">
        <f t="shared" si="92"/>
        <v>#VALUE!</v>
      </c>
    </row>
    <row r="595" spans="5:17" x14ac:dyDescent="0.2">
      <c r="E595">
        <f t="shared" si="93"/>
        <v>593</v>
      </c>
      <c r="F595">
        <f t="shared" si="90"/>
        <v>6.0056584786495231</v>
      </c>
      <c r="G595" t="e">
        <f t="shared" si="94"/>
        <v>#VALUE!</v>
      </c>
      <c r="H595" t="e">
        <f t="shared" si="95"/>
        <v>#VALUE!</v>
      </c>
      <c r="I595" t="e">
        <f t="shared" si="96"/>
        <v>#VALUE!</v>
      </c>
      <c r="J595" t="e">
        <f t="shared" si="97"/>
        <v>#VALUE!</v>
      </c>
      <c r="K595" t="e">
        <f t="shared" si="98"/>
        <v>#VALUE!</v>
      </c>
      <c r="L595" t="e">
        <f t="shared" si="99"/>
        <v>#VALUE!</v>
      </c>
      <c r="M595">
        <f>IF($B$9="זכר",INDEX(תמותה!$A$1:$E$121,ROUNDDOWN(E595/12,0)+1,2),INDEX(תמותה!$A$1:$E$121,ROUNDDOWN(E595/12,0)+1,3))</f>
        <v>4.6972499999999999E-4</v>
      </c>
      <c r="N595" t="e">
        <f>IF($B$9="זכר",INDEX('שיפור גברים'!$A$1:$GQ$121,ROUNDDOWN(E595/12,0)+1,ROUNDDOWN((E595+$B$7-$B$8)/12,0)+2),INDEX('שיפור נשים'!$A$1:$GQ$121,ROUNDDOWN(E595/12,0)+1,ROUNDDOWN((E595+$B$7-$B$8)/12,0)+2))</f>
        <v>#VALUE!</v>
      </c>
      <c r="O595" t="e">
        <f>IF($B$9="זכר",INDEX('שיפור גברים'!$A$1:$GQ$121,ROUNDDOWN(E595/12,0)+1,ROUNDDOWN((E595+$B$7-$B$8)/12,0)+1),INDEX('שיפור נשים'!$A$1:$GQ$121,ROUNDDOWN(E595/12,0)+1,ROUNDDOWN((E595+$B$7-$B$8)/12,0)+1))</f>
        <v>#VALUE!</v>
      </c>
      <c r="P595">
        <f t="shared" si="91"/>
        <v>8.3333333333333329E-2</v>
      </c>
      <c r="Q595" t="e">
        <f t="shared" si="92"/>
        <v>#VALUE!</v>
      </c>
    </row>
    <row r="596" spans="5:17" x14ac:dyDescent="0.2">
      <c r="E596">
        <f t="shared" si="93"/>
        <v>594</v>
      </c>
      <c r="F596">
        <f t="shared" si="90"/>
        <v>6.0238110366868778</v>
      </c>
      <c r="G596" t="e">
        <f t="shared" si="94"/>
        <v>#VALUE!</v>
      </c>
      <c r="H596" t="e">
        <f t="shared" si="95"/>
        <v>#VALUE!</v>
      </c>
      <c r="I596" t="e">
        <f t="shared" si="96"/>
        <v>#VALUE!</v>
      </c>
      <c r="J596" t="e">
        <f t="shared" si="97"/>
        <v>#VALUE!</v>
      </c>
      <c r="K596" t="e">
        <f t="shared" si="98"/>
        <v>#VALUE!</v>
      </c>
      <c r="L596" t="e">
        <f t="shared" si="99"/>
        <v>#VALUE!</v>
      </c>
      <c r="M596">
        <f>IF($B$9="זכר",INDEX(תמותה!$A$1:$E$121,ROUNDDOWN(E596/12,0)+1,2),INDEX(תמותה!$A$1:$E$121,ROUNDDOWN(E596/12,0)+1,3))</f>
        <v>4.6972499999999999E-4</v>
      </c>
      <c r="N596" t="e">
        <f>IF($B$9="זכר",INDEX('שיפור גברים'!$A$1:$GQ$121,ROUNDDOWN(E596/12,0)+1,ROUNDDOWN((E596+$B$7-$B$8)/12,0)+2),INDEX('שיפור נשים'!$A$1:$GQ$121,ROUNDDOWN(E596/12,0)+1,ROUNDDOWN((E596+$B$7-$B$8)/12,0)+2))</f>
        <v>#VALUE!</v>
      </c>
      <c r="O596" t="e">
        <f>IF($B$9="זכר",INDEX('שיפור גברים'!$A$1:$GQ$121,ROUNDDOWN(E596/12,0)+1,ROUNDDOWN((E596+$B$7-$B$8)/12,0)+1),INDEX('שיפור נשים'!$A$1:$GQ$121,ROUNDDOWN(E596/12,0)+1,ROUNDDOWN((E596+$B$7-$B$8)/12,0)+1))</f>
        <v>#VALUE!</v>
      </c>
      <c r="P596">
        <f t="shared" si="91"/>
        <v>0.16666666666666666</v>
      </c>
      <c r="Q596" t="e">
        <f t="shared" si="92"/>
        <v>#VALUE!</v>
      </c>
    </row>
    <row r="597" spans="5:17" x14ac:dyDescent="0.2">
      <c r="E597">
        <f t="shared" si="93"/>
        <v>595</v>
      </c>
      <c r="F597">
        <f t="shared" si="90"/>
        <v>6.0420184622070323</v>
      </c>
      <c r="G597" t="e">
        <f t="shared" si="94"/>
        <v>#VALUE!</v>
      </c>
      <c r="H597" t="e">
        <f t="shared" si="95"/>
        <v>#VALUE!</v>
      </c>
      <c r="I597" t="e">
        <f t="shared" si="96"/>
        <v>#VALUE!</v>
      </c>
      <c r="J597" t="e">
        <f t="shared" si="97"/>
        <v>#VALUE!</v>
      </c>
      <c r="K597" t="e">
        <f t="shared" si="98"/>
        <v>#VALUE!</v>
      </c>
      <c r="L597" t="e">
        <f t="shared" si="99"/>
        <v>#VALUE!</v>
      </c>
      <c r="M597">
        <f>IF($B$9="זכר",INDEX(תמותה!$A$1:$E$121,ROUNDDOWN(E597/12,0)+1,2),INDEX(תמותה!$A$1:$E$121,ROUNDDOWN(E597/12,0)+1,3))</f>
        <v>4.6972499999999999E-4</v>
      </c>
      <c r="N597" t="e">
        <f>IF($B$9="זכר",INDEX('שיפור גברים'!$A$1:$GQ$121,ROUNDDOWN(E597/12,0)+1,ROUNDDOWN((E597+$B$7-$B$8)/12,0)+2),INDEX('שיפור נשים'!$A$1:$GQ$121,ROUNDDOWN(E597/12,0)+1,ROUNDDOWN((E597+$B$7-$B$8)/12,0)+2))</f>
        <v>#VALUE!</v>
      </c>
      <c r="O597" t="e">
        <f>IF($B$9="זכר",INDEX('שיפור גברים'!$A$1:$GQ$121,ROUNDDOWN(E597/12,0)+1,ROUNDDOWN((E597+$B$7-$B$8)/12,0)+1),INDEX('שיפור נשים'!$A$1:$GQ$121,ROUNDDOWN(E597/12,0)+1,ROUNDDOWN((E597+$B$7-$B$8)/12,0)+1))</f>
        <v>#VALUE!</v>
      </c>
      <c r="P597">
        <f t="shared" si="91"/>
        <v>0.25</v>
      </c>
      <c r="Q597" t="e">
        <f t="shared" si="92"/>
        <v>#VALUE!</v>
      </c>
    </row>
    <row r="598" spans="5:17" x14ac:dyDescent="0.2">
      <c r="E598">
        <f t="shared" si="93"/>
        <v>596</v>
      </c>
      <c r="F598">
        <f t="shared" si="90"/>
        <v>6.0602809210511195</v>
      </c>
      <c r="G598" t="e">
        <f t="shared" si="94"/>
        <v>#VALUE!</v>
      </c>
      <c r="H598" t="e">
        <f t="shared" si="95"/>
        <v>#VALUE!</v>
      </c>
      <c r="I598" t="e">
        <f t="shared" si="96"/>
        <v>#VALUE!</v>
      </c>
      <c r="J598" t="e">
        <f t="shared" si="97"/>
        <v>#VALUE!</v>
      </c>
      <c r="K598" t="e">
        <f t="shared" si="98"/>
        <v>#VALUE!</v>
      </c>
      <c r="L598" t="e">
        <f t="shared" si="99"/>
        <v>#VALUE!</v>
      </c>
      <c r="M598">
        <f>IF($B$9="זכר",INDEX(תמותה!$A$1:$E$121,ROUNDDOWN(E598/12,0)+1,2),INDEX(תמותה!$A$1:$E$121,ROUNDDOWN(E598/12,0)+1,3))</f>
        <v>4.6972499999999999E-4</v>
      </c>
      <c r="N598" t="e">
        <f>IF($B$9="זכר",INDEX('שיפור גברים'!$A$1:$GQ$121,ROUNDDOWN(E598/12,0)+1,ROUNDDOWN((E598+$B$7-$B$8)/12,0)+2),INDEX('שיפור נשים'!$A$1:$GQ$121,ROUNDDOWN(E598/12,0)+1,ROUNDDOWN((E598+$B$7-$B$8)/12,0)+2))</f>
        <v>#VALUE!</v>
      </c>
      <c r="O598" t="e">
        <f>IF($B$9="זכר",INDEX('שיפור גברים'!$A$1:$GQ$121,ROUNDDOWN(E598/12,0)+1,ROUNDDOWN((E598+$B$7-$B$8)/12,0)+1),INDEX('שיפור נשים'!$A$1:$GQ$121,ROUNDDOWN(E598/12,0)+1,ROUNDDOWN((E598+$B$7-$B$8)/12,0)+1))</f>
        <v>#VALUE!</v>
      </c>
      <c r="P598">
        <f t="shared" si="91"/>
        <v>0.33333333333333331</v>
      </c>
      <c r="Q598" t="e">
        <f t="shared" si="92"/>
        <v>#VALUE!</v>
      </c>
    </row>
    <row r="599" spans="5:17" x14ac:dyDescent="0.2">
      <c r="E599">
        <f t="shared" si="93"/>
        <v>597</v>
      </c>
      <c r="F599">
        <f t="shared" si="90"/>
        <v>6.0785985795615298</v>
      </c>
      <c r="G599" t="e">
        <f t="shared" si="94"/>
        <v>#VALUE!</v>
      </c>
      <c r="H599" t="e">
        <f t="shared" si="95"/>
        <v>#VALUE!</v>
      </c>
      <c r="I599" t="e">
        <f t="shared" si="96"/>
        <v>#VALUE!</v>
      </c>
      <c r="J599" t="e">
        <f t="shared" si="97"/>
        <v>#VALUE!</v>
      </c>
      <c r="K599" t="e">
        <f t="shared" si="98"/>
        <v>#VALUE!</v>
      </c>
      <c r="L599" t="e">
        <f t="shared" si="99"/>
        <v>#VALUE!</v>
      </c>
      <c r="M599">
        <f>IF($B$9="זכר",INDEX(תמותה!$A$1:$E$121,ROUNDDOWN(E599/12,0)+1,2),INDEX(תמותה!$A$1:$E$121,ROUNDDOWN(E599/12,0)+1,3))</f>
        <v>4.6972499999999999E-4</v>
      </c>
      <c r="N599" t="e">
        <f>IF($B$9="זכר",INDEX('שיפור גברים'!$A$1:$GQ$121,ROUNDDOWN(E599/12,0)+1,ROUNDDOWN((E599+$B$7-$B$8)/12,0)+2),INDEX('שיפור נשים'!$A$1:$GQ$121,ROUNDDOWN(E599/12,0)+1,ROUNDDOWN((E599+$B$7-$B$8)/12,0)+2))</f>
        <v>#VALUE!</v>
      </c>
      <c r="O599" t="e">
        <f>IF($B$9="זכר",INDEX('שיפור גברים'!$A$1:$GQ$121,ROUNDDOWN(E599/12,0)+1,ROUNDDOWN((E599+$B$7-$B$8)/12,0)+1),INDEX('שיפור נשים'!$A$1:$GQ$121,ROUNDDOWN(E599/12,0)+1,ROUNDDOWN((E599+$B$7-$B$8)/12,0)+1))</f>
        <v>#VALUE!</v>
      </c>
      <c r="P599">
        <f t="shared" si="91"/>
        <v>0.41666666666666669</v>
      </c>
      <c r="Q599" t="e">
        <f t="shared" si="92"/>
        <v>#VALUE!</v>
      </c>
    </row>
    <row r="600" spans="5:17" x14ac:dyDescent="0.2">
      <c r="E600">
        <f t="shared" si="93"/>
        <v>598</v>
      </c>
      <c r="F600">
        <f t="shared" si="90"/>
        <v>6.0969716045834366</v>
      </c>
      <c r="G600" t="e">
        <f t="shared" si="94"/>
        <v>#VALUE!</v>
      </c>
      <c r="H600" t="e">
        <f t="shared" si="95"/>
        <v>#VALUE!</v>
      </c>
      <c r="I600" t="e">
        <f t="shared" si="96"/>
        <v>#VALUE!</v>
      </c>
      <c r="J600" t="e">
        <f t="shared" si="97"/>
        <v>#VALUE!</v>
      </c>
      <c r="K600" t="e">
        <f t="shared" si="98"/>
        <v>#VALUE!</v>
      </c>
      <c r="L600" t="e">
        <f t="shared" si="99"/>
        <v>#VALUE!</v>
      </c>
      <c r="M600">
        <f>IF($B$9="זכר",INDEX(תמותה!$A$1:$E$121,ROUNDDOWN(E600/12,0)+1,2),INDEX(תמותה!$A$1:$E$121,ROUNDDOWN(E600/12,0)+1,3))</f>
        <v>4.6972499999999999E-4</v>
      </c>
      <c r="N600" t="e">
        <f>IF($B$9="זכר",INDEX('שיפור גברים'!$A$1:$GQ$121,ROUNDDOWN(E600/12,0)+1,ROUNDDOWN((E600+$B$7-$B$8)/12,0)+2),INDEX('שיפור נשים'!$A$1:$GQ$121,ROUNDDOWN(E600/12,0)+1,ROUNDDOWN((E600+$B$7-$B$8)/12,0)+2))</f>
        <v>#VALUE!</v>
      </c>
      <c r="O600" t="e">
        <f>IF($B$9="זכר",INDEX('שיפור גברים'!$A$1:$GQ$121,ROUNDDOWN(E600/12,0)+1,ROUNDDOWN((E600+$B$7-$B$8)/12,0)+1),INDEX('שיפור נשים'!$A$1:$GQ$121,ROUNDDOWN(E600/12,0)+1,ROUNDDOWN((E600+$B$7-$B$8)/12,0)+1))</f>
        <v>#VALUE!</v>
      </c>
      <c r="P600">
        <f t="shared" si="91"/>
        <v>0.5</v>
      </c>
      <c r="Q600" t="e">
        <f t="shared" si="92"/>
        <v>#VALUE!</v>
      </c>
    </row>
    <row r="601" spans="5:17" x14ac:dyDescent="0.2">
      <c r="E601">
        <f t="shared" si="93"/>
        <v>599</v>
      </c>
      <c r="F601">
        <f t="shared" si="90"/>
        <v>6.1154001634663224</v>
      </c>
      <c r="G601" t="e">
        <f t="shared" si="94"/>
        <v>#VALUE!</v>
      </c>
      <c r="H601" t="e">
        <f t="shared" si="95"/>
        <v>#VALUE!</v>
      </c>
      <c r="I601" t="e">
        <f t="shared" si="96"/>
        <v>#VALUE!</v>
      </c>
      <c r="J601" t="e">
        <f t="shared" si="97"/>
        <v>#VALUE!</v>
      </c>
      <c r="K601" t="e">
        <f t="shared" si="98"/>
        <v>#VALUE!</v>
      </c>
      <c r="L601" t="e">
        <f t="shared" si="99"/>
        <v>#VALUE!</v>
      </c>
      <c r="M601">
        <f>IF($B$9="זכר",INDEX(תמותה!$A$1:$E$121,ROUNDDOWN(E601/12,0)+1,2),INDEX(תמותה!$A$1:$E$121,ROUNDDOWN(E601/12,0)+1,3))</f>
        <v>4.6972499999999999E-4</v>
      </c>
      <c r="N601" t="e">
        <f>IF($B$9="זכר",INDEX('שיפור גברים'!$A$1:$GQ$121,ROUNDDOWN(E601/12,0)+1,ROUNDDOWN((E601+$B$7-$B$8)/12,0)+2),INDEX('שיפור נשים'!$A$1:$GQ$121,ROUNDDOWN(E601/12,0)+1,ROUNDDOWN((E601+$B$7-$B$8)/12,0)+2))</f>
        <v>#VALUE!</v>
      </c>
      <c r="O601" t="e">
        <f>IF($B$9="זכר",INDEX('שיפור גברים'!$A$1:$GQ$121,ROUNDDOWN(E601/12,0)+1,ROUNDDOWN((E601+$B$7-$B$8)/12,0)+1),INDEX('שיפור נשים'!$A$1:$GQ$121,ROUNDDOWN(E601/12,0)+1,ROUNDDOWN((E601+$B$7-$B$8)/12,0)+1))</f>
        <v>#VALUE!</v>
      </c>
      <c r="P601">
        <f t="shared" si="91"/>
        <v>0.58333333333333337</v>
      </c>
      <c r="Q601" t="e">
        <f t="shared" si="92"/>
        <v>#VALUE!</v>
      </c>
    </row>
    <row r="602" spans="5:17" x14ac:dyDescent="0.2">
      <c r="E602">
        <f t="shared" si="93"/>
        <v>600</v>
      </c>
      <c r="F602">
        <f t="shared" si="90"/>
        <v>6.1338844240654913</v>
      </c>
      <c r="G602" t="e">
        <f t="shared" si="94"/>
        <v>#VALUE!</v>
      </c>
      <c r="H602" t="e">
        <f t="shared" si="95"/>
        <v>#VALUE!</v>
      </c>
      <c r="I602" t="e">
        <f t="shared" si="96"/>
        <v>#VALUE!</v>
      </c>
      <c r="J602" t="e">
        <f t="shared" si="97"/>
        <v>#VALUE!</v>
      </c>
      <c r="K602" t="e">
        <f t="shared" si="98"/>
        <v>#VALUE!</v>
      </c>
      <c r="L602" t="e">
        <f t="shared" si="99"/>
        <v>#VALUE!</v>
      </c>
      <c r="M602">
        <f>IF($B$9="זכר",INDEX(תמותה!$A$1:$E$121,ROUNDDOWN(E602/12,0)+1,2),INDEX(תמותה!$A$1:$E$121,ROUNDDOWN(E602/12,0)+1,3))</f>
        <v>5.2001399999999996E-4</v>
      </c>
      <c r="N602" t="e">
        <f>IF($B$9="זכר",INDEX('שיפור גברים'!$A$1:$GQ$121,ROUNDDOWN(E602/12,0)+1,ROUNDDOWN((E602+$B$7-$B$8)/12,0)+2),INDEX('שיפור נשים'!$A$1:$GQ$121,ROUNDDOWN(E602/12,0)+1,ROUNDDOWN((E602+$B$7-$B$8)/12,0)+2))</f>
        <v>#VALUE!</v>
      </c>
      <c r="O602" t="e">
        <f>IF($B$9="זכר",INDEX('שיפור גברים'!$A$1:$GQ$121,ROUNDDOWN(E602/12,0)+1,ROUNDDOWN((E602+$B$7-$B$8)/12,0)+1),INDEX('שיפור נשים'!$A$1:$GQ$121,ROUNDDOWN(E602/12,0)+1,ROUNDDOWN((E602+$B$7-$B$8)/12,0)+1))</f>
        <v>#VALUE!</v>
      </c>
      <c r="P602">
        <f t="shared" si="91"/>
        <v>0.66666666666666663</v>
      </c>
      <c r="Q602" t="e">
        <f t="shared" si="92"/>
        <v>#VALUE!</v>
      </c>
    </row>
    <row r="603" spans="5:17" x14ac:dyDescent="0.2">
      <c r="E603">
        <f t="shared" si="93"/>
        <v>601</v>
      </c>
      <c r="F603">
        <f t="shared" si="90"/>
        <v>6.1524245547436003</v>
      </c>
      <c r="G603" t="e">
        <f t="shared" si="94"/>
        <v>#VALUE!</v>
      </c>
      <c r="H603" t="e">
        <f t="shared" si="95"/>
        <v>#VALUE!</v>
      </c>
      <c r="I603" t="e">
        <f t="shared" si="96"/>
        <v>#VALUE!</v>
      </c>
      <c r="J603" t="e">
        <f t="shared" si="97"/>
        <v>#VALUE!</v>
      </c>
      <c r="K603" t="e">
        <f t="shared" si="98"/>
        <v>#VALUE!</v>
      </c>
      <c r="L603" t="e">
        <f t="shared" si="99"/>
        <v>#VALUE!</v>
      </c>
      <c r="M603">
        <f>IF($B$9="זכר",INDEX(תמותה!$A$1:$E$121,ROUNDDOWN(E603/12,0)+1,2),INDEX(תמותה!$A$1:$E$121,ROUNDDOWN(E603/12,0)+1,3))</f>
        <v>5.2001399999999996E-4</v>
      </c>
      <c r="N603" t="e">
        <f>IF($B$9="זכר",INDEX('שיפור גברים'!$A$1:$GQ$121,ROUNDDOWN(E603/12,0)+1,ROUNDDOWN((E603+$B$7-$B$8)/12,0)+2),INDEX('שיפור נשים'!$A$1:$GQ$121,ROUNDDOWN(E603/12,0)+1,ROUNDDOWN((E603+$B$7-$B$8)/12,0)+2))</f>
        <v>#VALUE!</v>
      </c>
      <c r="O603" t="e">
        <f>IF($B$9="זכר",INDEX('שיפור גברים'!$A$1:$GQ$121,ROUNDDOWN(E603/12,0)+1,ROUNDDOWN((E603+$B$7-$B$8)/12,0)+1),INDEX('שיפור נשים'!$A$1:$GQ$121,ROUNDDOWN(E603/12,0)+1,ROUNDDOWN((E603+$B$7-$B$8)/12,0)+1))</f>
        <v>#VALUE!</v>
      </c>
      <c r="P603">
        <f t="shared" si="91"/>
        <v>0.75</v>
      </c>
      <c r="Q603" t="e">
        <f t="shared" si="92"/>
        <v>#VALUE!</v>
      </c>
    </row>
    <row r="604" spans="5:17" x14ac:dyDescent="0.2">
      <c r="E604">
        <f t="shared" si="93"/>
        <v>602</v>
      </c>
      <c r="F604">
        <f t="shared" si="90"/>
        <v>6.1710207243722035</v>
      </c>
      <c r="G604" t="e">
        <f t="shared" si="94"/>
        <v>#VALUE!</v>
      </c>
      <c r="H604" t="e">
        <f t="shared" si="95"/>
        <v>#VALUE!</v>
      </c>
      <c r="I604" t="e">
        <f t="shared" si="96"/>
        <v>#VALUE!</v>
      </c>
      <c r="J604" t="e">
        <f t="shared" si="97"/>
        <v>#VALUE!</v>
      </c>
      <c r="K604" t="e">
        <f t="shared" si="98"/>
        <v>#VALUE!</v>
      </c>
      <c r="L604" t="e">
        <f t="shared" si="99"/>
        <v>#VALUE!</v>
      </c>
      <c r="M604">
        <f>IF($B$9="זכר",INDEX(תמותה!$A$1:$E$121,ROUNDDOWN(E604/12,0)+1,2),INDEX(תמותה!$A$1:$E$121,ROUNDDOWN(E604/12,0)+1,3))</f>
        <v>5.2001399999999996E-4</v>
      </c>
      <c r="N604" t="e">
        <f>IF($B$9="זכר",INDEX('שיפור גברים'!$A$1:$GQ$121,ROUNDDOWN(E604/12,0)+1,ROUNDDOWN((E604+$B$7-$B$8)/12,0)+2),INDEX('שיפור נשים'!$A$1:$GQ$121,ROUNDDOWN(E604/12,0)+1,ROUNDDOWN((E604+$B$7-$B$8)/12,0)+2))</f>
        <v>#VALUE!</v>
      </c>
      <c r="O604" t="e">
        <f>IF($B$9="זכר",INDEX('שיפור גברים'!$A$1:$GQ$121,ROUNDDOWN(E604/12,0)+1,ROUNDDOWN((E604+$B$7-$B$8)/12,0)+1),INDEX('שיפור נשים'!$A$1:$GQ$121,ROUNDDOWN(E604/12,0)+1,ROUNDDOWN((E604+$B$7-$B$8)/12,0)+1))</f>
        <v>#VALUE!</v>
      </c>
      <c r="P604">
        <f t="shared" si="91"/>
        <v>0.83333333333333337</v>
      </c>
      <c r="Q604" t="e">
        <f t="shared" si="92"/>
        <v>#VALUE!</v>
      </c>
    </row>
    <row r="605" spans="5:17" x14ac:dyDescent="0.2">
      <c r="E605">
        <f t="shared" si="93"/>
        <v>603</v>
      </c>
      <c r="F605">
        <f t="shared" si="90"/>
        <v>6.1896731023332752</v>
      </c>
      <c r="G605" t="e">
        <f t="shared" si="94"/>
        <v>#VALUE!</v>
      </c>
      <c r="H605" t="e">
        <f t="shared" si="95"/>
        <v>#VALUE!</v>
      </c>
      <c r="I605" t="e">
        <f t="shared" si="96"/>
        <v>#VALUE!</v>
      </c>
      <c r="J605" t="e">
        <f t="shared" si="97"/>
        <v>#VALUE!</v>
      </c>
      <c r="K605" t="e">
        <f t="shared" si="98"/>
        <v>#VALUE!</v>
      </c>
      <c r="L605" t="e">
        <f t="shared" si="99"/>
        <v>#VALUE!</v>
      </c>
      <c r="M605">
        <f>IF($B$9="זכר",INDEX(תמותה!$A$1:$E$121,ROUNDDOWN(E605/12,0)+1,2),INDEX(תמותה!$A$1:$E$121,ROUNDDOWN(E605/12,0)+1,3))</f>
        <v>5.2001399999999996E-4</v>
      </c>
      <c r="N605" t="e">
        <f>IF($B$9="זכר",INDEX('שיפור גברים'!$A$1:$GQ$121,ROUNDDOWN(E605/12,0)+1,ROUNDDOWN((E605+$B$7-$B$8)/12,0)+2),INDEX('שיפור נשים'!$A$1:$GQ$121,ROUNDDOWN(E605/12,0)+1,ROUNDDOWN((E605+$B$7-$B$8)/12,0)+2))</f>
        <v>#VALUE!</v>
      </c>
      <c r="O605" t="e">
        <f>IF($B$9="זכר",INDEX('שיפור גברים'!$A$1:$GQ$121,ROUNDDOWN(E605/12,0)+1,ROUNDDOWN((E605+$B$7-$B$8)/12,0)+1),INDEX('שיפור נשים'!$A$1:$GQ$121,ROUNDDOWN(E605/12,0)+1,ROUNDDOWN((E605+$B$7-$B$8)/12,0)+1))</f>
        <v>#VALUE!</v>
      </c>
      <c r="P605">
        <f t="shared" si="91"/>
        <v>0.91666666666666663</v>
      </c>
      <c r="Q605" t="e">
        <f t="shared" si="92"/>
        <v>#VALUE!</v>
      </c>
    </row>
    <row r="606" spans="5:17" x14ac:dyDescent="0.2">
      <c r="E606">
        <f t="shared" si="93"/>
        <v>604</v>
      </c>
      <c r="F606">
        <f t="shared" si="90"/>
        <v>6.2083818585207569</v>
      </c>
      <c r="G606" t="e">
        <f t="shared" si="94"/>
        <v>#VALUE!</v>
      </c>
      <c r="H606" t="e">
        <f t="shared" si="95"/>
        <v>#VALUE!</v>
      </c>
      <c r="I606" t="e">
        <f t="shared" si="96"/>
        <v>#VALUE!</v>
      </c>
      <c r="J606" t="e">
        <f t="shared" si="97"/>
        <v>#VALUE!</v>
      </c>
      <c r="K606" t="e">
        <f t="shared" si="98"/>
        <v>#VALUE!</v>
      </c>
      <c r="L606" t="e">
        <f t="shared" si="99"/>
        <v>#VALUE!</v>
      </c>
      <c r="M606">
        <f>IF($B$9="זכר",INDEX(תמותה!$A$1:$E$121,ROUNDDOWN(E606/12,0)+1,2),INDEX(תמותה!$A$1:$E$121,ROUNDDOWN(E606/12,0)+1,3))</f>
        <v>5.2001399999999996E-4</v>
      </c>
      <c r="N606" t="e">
        <f>IF($B$9="זכר",INDEX('שיפור גברים'!$A$1:$GQ$121,ROUNDDOWN(E606/12,0)+1,ROUNDDOWN((E606+$B$7-$B$8)/12,0)+2),INDEX('שיפור נשים'!$A$1:$GQ$121,ROUNDDOWN(E606/12,0)+1,ROUNDDOWN((E606+$B$7-$B$8)/12,0)+2))</f>
        <v>#VALUE!</v>
      </c>
      <c r="O606" t="e">
        <f>IF($B$9="זכר",INDEX('שיפור גברים'!$A$1:$GQ$121,ROUNDDOWN(E606/12,0)+1,ROUNDDOWN((E606+$B$7-$B$8)/12,0)+1),INDEX('שיפור נשים'!$A$1:$GQ$121,ROUNDDOWN(E606/12,0)+1,ROUNDDOWN((E606+$B$7-$B$8)/12,0)+1))</f>
        <v>#VALUE!</v>
      </c>
      <c r="P606">
        <f t="shared" si="91"/>
        <v>1</v>
      </c>
      <c r="Q606" t="e">
        <f t="shared" si="92"/>
        <v>#VALUE!</v>
      </c>
    </row>
    <row r="607" spans="5:17" x14ac:dyDescent="0.2">
      <c r="E607">
        <f t="shared" si="93"/>
        <v>605</v>
      </c>
      <c r="F607">
        <f t="shared" si="90"/>
        <v>6.2271471633421189</v>
      </c>
      <c r="G607" t="e">
        <f t="shared" si="94"/>
        <v>#VALUE!</v>
      </c>
      <c r="H607" t="e">
        <f t="shared" si="95"/>
        <v>#VALUE!</v>
      </c>
      <c r="I607" t="e">
        <f t="shared" si="96"/>
        <v>#VALUE!</v>
      </c>
      <c r="J607" t="e">
        <f t="shared" si="97"/>
        <v>#VALUE!</v>
      </c>
      <c r="K607" t="e">
        <f t="shared" si="98"/>
        <v>#VALUE!</v>
      </c>
      <c r="L607" t="e">
        <f t="shared" si="99"/>
        <v>#VALUE!</v>
      </c>
      <c r="M607">
        <f>IF($B$9="זכר",INDEX(תמותה!$A$1:$E$121,ROUNDDOWN(E607/12,0)+1,2),INDEX(תמותה!$A$1:$E$121,ROUNDDOWN(E607/12,0)+1,3))</f>
        <v>5.2001399999999996E-4</v>
      </c>
      <c r="N607" t="e">
        <f>IF($B$9="זכר",INDEX('שיפור גברים'!$A$1:$GQ$121,ROUNDDOWN(E607/12,0)+1,ROUNDDOWN((E607+$B$7-$B$8)/12,0)+2),INDEX('שיפור נשים'!$A$1:$GQ$121,ROUNDDOWN(E607/12,0)+1,ROUNDDOWN((E607+$B$7-$B$8)/12,0)+2))</f>
        <v>#VALUE!</v>
      </c>
      <c r="O607" t="e">
        <f>IF($B$9="זכר",INDEX('שיפור גברים'!$A$1:$GQ$121,ROUNDDOWN(E607/12,0)+1,ROUNDDOWN((E607+$B$7-$B$8)/12,0)+1),INDEX('שיפור נשים'!$A$1:$GQ$121,ROUNDDOWN(E607/12,0)+1,ROUNDDOWN((E607+$B$7-$B$8)/12,0)+1))</f>
        <v>#VALUE!</v>
      </c>
      <c r="P607">
        <f t="shared" si="91"/>
        <v>8.3333333333333329E-2</v>
      </c>
      <c r="Q607" t="e">
        <f t="shared" si="92"/>
        <v>#VALUE!</v>
      </c>
    </row>
    <row r="608" spans="5:17" x14ac:dyDescent="0.2">
      <c r="E608">
        <f t="shared" si="93"/>
        <v>606</v>
      </c>
      <c r="F608">
        <f t="shared" si="90"/>
        <v>6.2459691877198891</v>
      </c>
      <c r="G608" t="e">
        <f t="shared" si="94"/>
        <v>#VALUE!</v>
      </c>
      <c r="H608" t="e">
        <f t="shared" si="95"/>
        <v>#VALUE!</v>
      </c>
      <c r="I608" t="e">
        <f t="shared" si="96"/>
        <v>#VALUE!</v>
      </c>
      <c r="J608" t="e">
        <f t="shared" si="97"/>
        <v>#VALUE!</v>
      </c>
      <c r="K608" t="e">
        <f t="shared" si="98"/>
        <v>#VALUE!</v>
      </c>
      <c r="L608" t="e">
        <f t="shared" si="99"/>
        <v>#VALUE!</v>
      </c>
      <c r="M608">
        <f>IF($B$9="זכר",INDEX(תמותה!$A$1:$E$121,ROUNDDOWN(E608/12,0)+1,2),INDEX(תמותה!$A$1:$E$121,ROUNDDOWN(E608/12,0)+1,3))</f>
        <v>5.2001399999999996E-4</v>
      </c>
      <c r="N608" t="e">
        <f>IF($B$9="זכר",INDEX('שיפור גברים'!$A$1:$GQ$121,ROUNDDOWN(E608/12,0)+1,ROUNDDOWN((E608+$B$7-$B$8)/12,0)+2),INDEX('שיפור נשים'!$A$1:$GQ$121,ROUNDDOWN(E608/12,0)+1,ROUNDDOWN((E608+$B$7-$B$8)/12,0)+2))</f>
        <v>#VALUE!</v>
      </c>
      <c r="O608" t="e">
        <f>IF($B$9="זכר",INDEX('שיפור גברים'!$A$1:$GQ$121,ROUNDDOWN(E608/12,0)+1,ROUNDDOWN((E608+$B$7-$B$8)/12,0)+1),INDEX('שיפור נשים'!$A$1:$GQ$121,ROUNDDOWN(E608/12,0)+1,ROUNDDOWN((E608+$B$7-$B$8)/12,0)+1))</f>
        <v>#VALUE!</v>
      </c>
      <c r="P608">
        <f t="shared" si="91"/>
        <v>0.16666666666666666</v>
      </c>
      <c r="Q608" t="e">
        <f t="shared" si="92"/>
        <v>#VALUE!</v>
      </c>
    </row>
    <row r="609" spans="5:17" x14ac:dyDescent="0.2">
      <c r="E609">
        <f t="shared" si="93"/>
        <v>607</v>
      </c>
      <c r="F609">
        <f t="shared" si="90"/>
        <v>6.2648481030932288</v>
      </c>
      <c r="G609" t="e">
        <f t="shared" si="94"/>
        <v>#VALUE!</v>
      </c>
      <c r="H609" t="e">
        <f t="shared" si="95"/>
        <v>#VALUE!</v>
      </c>
      <c r="I609" t="e">
        <f t="shared" si="96"/>
        <v>#VALUE!</v>
      </c>
      <c r="J609" t="e">
        <f t="shared" si="97"/>
        <v>#VALUE!</v>
      </c>
      <c r="K609" t="e">
        <f t="shared" si="98"/>
        <v>#VALUE!</v>
      </c>
      <c r="L609" t="e">
        <f t="shared" si="99"/>
        <v>#VALUE!</v>
      </c>
      <c r="M609">
        <f>IF($B$9="זכר",INDEX(תמותה!$A$1:$E$121,ROUNDDOWN(E609/12,0)+1,2),INDEX(תמותה!$A$1:$E$121,ROUNDDOWN(E609/12,0)+1,3))</f>
        <v>5.2001399999999996E-4</v>
      </c>
      <c r="N609" t="e">
        <f>IF($B$9="זכר",INDEX('שיפור גברים'!$A$1:$GQ$121,ROUNDDOWN(E609/12,0)+1,ROUNDDOWN((E609+$B$7-$B$8)/12,0)+2),INDEX('שיפור נשים'!$A$1:$GQ$121,ROUNDDOWN(E609/12,0)+1,ROUNDDOWN((E609+$B$7-$B$8)/12,0)+2))</f>
        <v>#VALUE!</v>
      </c>
      <c r="O609" t="e">
        <f>IF($B$9="זכר",INDEX('שיפור גברים'!$A$1:$GQ$121,ROUNDDOWN(E609/12,0)+1,ROUNDDOWN((E609+$B$7-$B$8)/12,0)+1),INDEX('שיפור נשים'!$A$1:$GQ$121,ROUNDDOWN(E609/12,0)+1,ROUNDDOWN((E609+$B$7-$B$8)/12,0)+1))</f>
        <v>#VALUE!</v>
      </c>
      <c r="P609">
        <f t="shared" si="91"/>
        <v>0.25</v>
      </c>
      <c r="Q609" t="e">
        <f t="shared" si="92"/>
        <v>#VALUE!</v>
      </c>
    </row>
    <row r="610" spans="5:17" x14ac:dyDescent="0.2">
      <c r="E610">
        <f t="shared" si="93"/>
        <v>608</v>
      </c>
      <c r="F610">
        <f t="shared" si="90"/>
        <v>6.2837840814194843</v>
      </c>
      <c r="G610" t="e">
        <f t="shared" si="94"/>
        <v>#VALUE!</v>
      </c>
      <c r="H610" t="e">
        <f t="shared" si="95"/>
        <v>#VALUE!</v>
      </c>
      <c r="I610" t="e">
        <f t="shared" si="96"/>
        <v>#VALUE!</v>
      </c>
      <c r="J610" t="e">
        <f t="shared" si="97"/>
        <v>#VALUE!</v>
      </c>
      <c r="K610" t="e">
        <f t="shared" si="98"/>
        <v>#VALUE!</v>
      </c>
      <c r="L610" t="e">
        <f t="shared" si="99"/>
        <v>#VALUE!</v>
      </c>
      <c r="M610">
        <f>IF($B$9="זכר",INDEX(תמותה!$A$1:$E$121,ROUNDDOWN(E610/12,0)+1,2),INDEX(תמותה!$A$1:$E$121,ROUNDDOWN(E610/12,0)+1,3))</f>
        <v>5.2001399999999996E-4</v>
      </c>
      <c r="N610" t="e">
        <f>IF($B$9="זכר",INDEX('שיפור גברים'!$A$1:$GQ$121,ROUNDDOWN(E610/12,0)+1,ROUNDDOWN((E610+$B$7-$B$8)/12,0)+2),INDEX('שיפור נשים'!$A$1:$GQ$121,ROUNDDOWN(E610/12,0)+1,ROUNDDOWN((E610+$B$7-$B$8)/12,0)+2))</f>
        <v>#VALUE!</v>
      </c>
      <c r="O610" t="e">
        <f>IF($B$9="זכר",INDEX('שיפור גברים'!$A$1:$GQ$121,ROUNDDOWN(E610/12,0)+1,ROUNDDOWN((E610+$B$7-$B$8)/12,0)+1),INDEX('שיפור נשים'!$A$1:$GQ$121,ROUNDDOWN(E610/12,0)+1,ROUNDDOWN((E610+$B$7-$B$8)/12,0)+1))</f>
        <v>#VALUE!</v>
      </c>
      <c r="P610">
        <f t="shared" si="91"/>
        <v>0.33333333333333331</v>
      </c>
      <c r="Q610" t="e">
        <f t="shared" si="92"/>
        <v>#VALUE!</v>
      </c>
    </row>
    <row r="611" spans="5:17" x14ac:dyDescent="0.2">
      <c r="E611">
        <f t="shared" si="93"/>
        <v>609</v>
      </c>
      <c r="F611">
        <f t="shared" si="90"/>
        <v>6.3027772951757584</v>
      </c>
      <c r="G611" t="e">
        <f t="shared" si="94"/>
        <v>#VALUE!</v>
      </c>
      <c r="H611" t="e">
        <f t="shared" si="95"/>
        <v>#VALUE!</v>
      </c>
      <c r="I611" t="e">
        <f t="shared" si="96"/>
        <v>#VALUE!</v>
      </c>
      <c r="J611" t="e">
        <f t="shared" si="97"/>
        <v>#VALUE!</v>
      </c>
      <c r="K611" t="e">
        <f t="shared" si="98"/>
        <v>#VALUE!</v>
      </c>
      <c r="L611" t="e">
        <f t="shared" si="99"/>
        <v>#VALUE!</v>
      </c>
      <c r="M611">
        <f>IF($B$9="זכר",INDEX(תמותה!$A$1:$E$121,ROUNDDOWN(E611/12,0)+1,2),INDEX(תמותה!$A$1:$E$121,ROUNDDOWN(E611/12,0)+1,3))</f>
        <v>5.2001399999999996E-4</v>
      </c>
      <c r="N611" t="e">
        <f>IF($B$9="זכר",INDEX('שיפור גברים'!$A$1:$GQ$121,ROUNDDOWN(E611/12,0)+1,ROUNDDOWN((E611+$B$7-$B$8)/12,0)+2),INDEX('שיפור נשים'!$A$1:$GQ$121,ROUNDDOWN(E611/12,0)+1,ROUNDDOWN((E611+$B$7-$B$8)/12,0)+2))</f>
        <v>#VALUE!</v>
      </c>
      <c r="O611" t="e">
        <f>IF($B$9="זכר",INDEX('שיפור גברים'!$A$1:$GQ$121,ROUNDDOWN(E611/12,0)+1,ROUNDDOWN((E611+$B$7-$B$8)/12,0)+1),INDEX('שיפור נשים'!$A$1:$GQ$121,ROUNDDOWN(E611/12,0)+1,ROUNDDOWN((E611+$B$7-$B$8)/12,0)+1))</f>
        <v>#VALUE!</v>
      </c>
      <c r="P611">
        <f t="shared" si="91"/>
        <v>0.41666666666666669</v>
      </c>
      <c r="Q611" t="e">
        <f t="shared" si="92"/>
        <v>#VALUE!</v>
      </c>
    </row>
    <row r="612" spans="5:17" x14ac:dyDescent="0.2">
      <c r="E612">
        <f t="shared" si="93"/>
        <v>610</v>
      </c>
      <c r="F612">
        <f t="shared" si="90"/>
        <v>6.3218279173604737</v>
      </c>
      <c r="G612" t="e">
        <f t="shared" si="94"/>
        <v>#VALUE!</v>
      </c>
      <c r="H612" t="e">
        <f t="shared" si="95"/>
        <v>#VALUE!</v>
      </c>
      <c r="I612" t="e">
        <f t="shared" si="96"/>
        <v>#VALUE!</v>
      </c>
      <c r="J612" t="e">
        <f t="shared" si="97"/>
        <v>#VALUE!</v>
      </c>
      <c r="K612" t="e">
        <f t="shared" si="98"/>
        <v>#VALUE!</v>
      </c>
      <c r="L612" t="e">
        <f t="shared" si="99"/>
        <v>#VALUE!</v>
      </c>
      <c r="M612">
        <f>IF($B$9="זכר",INDEX(תמותה!$A$1:$E$121,ROUNDDOWN(E612/12,0)+1,2),INDEX(תמותה!$A$1:$E$121,ROUNDDOWN(E612/12,0)+1,3))</f>
        <v>5.2001399999999996E-4</v>
      </c>
      <c r="N612" t="e">
        <f>IF($B$9="זכר",INDEX('שיפור גברים'!$A$1:$GQ$121,ROUNDDOWN(E612/12,0)+1,ROUNDDOWN((E612+$B$7-$B$8)/12,0)+2),INDEX('שיפור נשים'!$A$1:$GQ$121,ROUNDDOWN(E612/12,0)+1,ROUNDDOWN((E612+$B$7-$B$8)/12,0)+2))</f>
        <v>#VALUE!</v>
      </c>
      <c r="O612" t="e">
        <f>IF($B$9="זכר",INDEX('שיפור גברים'!$A$1:$GQ$121,ROUNDDOWN(E612/12,0)+1,ROUNDDOWN((E612+$B$7-$B$8)/12,0)+1),INDEX('שיפור נשים'!$A$1:$GQ$121,ROUNDDOWN(E612/12,0)+1,ROUNDDOWN((E612+$B$7-$B$8)/12,0)+1))</f>
        <v>#VALUE!</v>
      </c>
      <c r="P612">
        <f t="shared" si="91"/>
        <v>0.5</v>
      </c>
      <c r="Q612" t="e">
        <f t="shared" si="92"/>
        <v>#VALUE!</v>
      </c>
    </row>
    <row r="613" spans="5:17" x14ac:dyDescent="0.2">
      <c r="E613">
        <f t="shared" si="93"/>
        <v>611</v>
      </c>
      <c r="F613">
        <f t="shared" si="90"/>
        <v>6.3409361214949609</v>
      </c>
      <c r="G613" t="e">
        <f t="shared" si="94"/>
        <v>#VALUE!</v>
      </c>
      <c r="H613" t="e">
        <f t="shared" si="95"/>
        <v>#VALUE!</v>
      </c>
      <c r="I613" t="e">
        <f t="shared" si="96"/>
        <v>#VALUE!</v>
      </c>
      <c r="J613" t="e">
        <f t="shared" si="97"/>
        <v>#VALUE!</v>
      </c>
      <c r="K613" t="e">
        <f t="shared" si="98"/>
        <v>#VALUE!</v>
      </c>
      <c r="L613" t="e">
        <f t="shared" si="99"/>
        <v>#VALUE!</v>
      </c>
      <c r="M613">
        <f>IF($B$9="זכר",INDEX(תמותה!$A$1:$E$121,ROUNDDOWN(E613/12,0)+1,2),INDEX(תמותה!$A$1:$E$121,ROUNDDOWN(E613/12,0)+1,3))</f>
        <v>5.2001399999999996E-4</v>
      </c>
      <c r="N613" t="e">
        <f>IF($B$9="זכר",INDEX('שיפור גברים'!$A$1:$GQ$121,ROUNDDOWN(E613/12,0)+1,ROUNDDOWN((E613+$B$7-$B$8)/12,0)+2),INDEX('שיפור נשים'!$A$1:$GQ$121,ROUNDDOWN(E613/12,0)+1,ROUNDDOWN((E613+$B$7-$B$8)/12,0)+2))</f>
        <v>#VALUE!</v>
      </c>
      <c r="O613" t="e">
        <f>IF($B$9="זכר",INDEX('שיפור גברים'!$A$1:$GQ$121,ROUNDDOWN(E613/12,0)+1,ROUNDDOWN((E613+$B$7-$B$8)/12,0)+1),INDEX('שיפור נשים'!$A$1:$GQ$121,ROUNDDOWN(E613/12,0)+1,ROUNDDOWN((E613+$B$7-$B$8)/12,0)+1))</f>
        <v>#VALUE!</v>
      </c>
      <c r="P613">
        <f t="shared" si="91"/>
        <v>0.58333333333333337</v>
      </c>
      <c r="Q613" t="e">
        <f t="shared" si="92"/>
        <v>#VALUE!</v>
      </c>
    </row>
    <row r="614" spans="5:17" x14ac:dyDescent="0.2">
      <c r="E614">
        <f t="shared" si="93"/>
        <v>612</v>
      </c>
      <c r="F614">
        <f t="shared" si="90"/>
        <v>6.3601020816250262</v>
      </c>
      <c r="G614" t="e">
        <f t="shared" si="94"/>
        <v>#VALUE!</v>
      </c>
      <c r="H614" t="e">
        <f t="shared" si="95"/>
        <v>#VALUE!</v>
      </c>
      <c r="I614" t="e">
        <f t="shared" si="96"/>
        <v>#VALUE!</v>
      </c>
      <c r="J614" t="e">
        <f t="shared" si="97"/>
        <v>#VALUE!</v>
      </c>
      <c r="K614" t="e">
        <f t="shared" si="98"/>
        <v>#VALUE!</v>
      </c>
      <c r="L614" t="e">
        <f t="shared" si="99"/>
        <v>#VALUE!</v>
      </c>
      <c r="M614">
        <f>IF($B$9="זכר",INDEX(תמותה!$A$1:$E$121,ROUNDDOWN(E614/12,0)+1,2),INDEX(תמותה!$A$1:$E$121,ROUNDDOWN(E614/12,0)+1,3))</f>
        <v>5.7479500000000002E-4</v>
      </c>
      <c r="N614" t="e">
        <f>IF($B$9="זכר",INDEX('שיפור גברים'!$A$1:$GQ$121,ROUNDDOWN(E614/12,0)+1,ROUNDDOWN((E614+$B$7-$B$8)/12,0)+2),INDEX('שיפור נשים'!$A$1:$GQ$121,ROUNDDOWN(E614/12,0)+1,ROUNDDOWN((E614+$B$7-$B$8)/12,0)+2))</f>
        <v>#VALUE!</v>
      </c>
      <c r="O614" t="e">
        <f>IF($B$9="זכר",INDEX('שיפור גברים'!$A$1:$GQ$121,ROUNDDOWN(E614/12,0)+1,ROUNDDOWN((E614+$B$7-$B$8)/12,0)+1),INDEX('שיפור נשים'!$A$1:$GQ$121,ROUNDDOWN(E614/12,0)+1,ROUNDDOWN((E614+$B$7-$B$8)/12,0)+1))</f>
        <v>#VALUE!</v>
      </c>
      <c r="P614">
        <f t="shared" si="91"/>
        <v>0.66666666666666663</v>
      </c>
      <c r="Q614" t="e">
        <f t="shared" si="92"/>
        <v>#VALUE!</v>
      </c>
    </row>
    <row r="615" spans="5:17" x14ac:dyDescent="0.2">
      <c r="E615">
        <f t="shared" si="93"/>
        <v>613</v>
      </c>
      <c r="F615">
        <f t="shared" si="90"/>
        <v>6.3793259723225457</v>
      </c>
      <c r="G615" t="e">
        <f t="shared" si="94"/>
        <v>#VALUE!</v>
      </c>
      <c r="H615" t="e">
        <f t="shared" si="95"/>
        <v>#VALUE!</v>
      </c>
      <c r="I615" t="e">
        <f t="shared" si="96"/>
        <v>#VALUE!</v>
      </c>
      <c r="J615" t="e">
        <f t="shared" si="97"/>
        <v>#VALUE!</v>
      </c>
      <c r="K615" t="e">
        <f t="shared" si="98"/>
        <v>#VALUE!</v>
      </c>
      <c r="L615" t="e">
        <f t="shared" si="99"/>
        <v>#VALUE!</v>
      </c>
      <c r="M615">
        <f>IF($B$9="זכר",INDEX(תמותה!$A$1:$E$121,ROUNDDOWN(E615/12,0)+1,2),INDEX(תמותה!$A$1:$E$121,ROUNDDOWN(E615/12,0)+1,3))</f>
        <v>5.7479500000000002E-4</v>
      </c>
      <c r="N615" t="e">
        <f>IF($B$9="זכר",INDEX('שיפור גברים'!$A$1:$GQ$121,ROUNDDOWN(E615/12,0)+1,ROUNDDOWN((E615+$B$7-$B$8)/12,0)+2),INDEX('שיפור נשים'!$A$1:$GQ$121,ROUNDDOWN(E615/12,0)+1,ROUNDDOWN((E615+$B$7-$B$8)/12,0)+2))</f>
        <v>#VALUE!</v>
      </c>
      <c r="O615" t="e">
        <f>IF($B$9="זכר",INDEX('שיפור גברים'!$A$1:$GQ$121,ROUNDDOWN(E615/12,0)+1,ROUNDDOWN((E615+$B$7-$B$8)/12,0)+1),INDEX('שיפור נשים'!$A$1:$GQ$121,ROUNDDOWN(E615/12,0)+1,ROUNDDOWN((E615+$B$7-$B$8)/12,0)+1))</f>
        <v>#VALUE!</v>
      </c>
      <c r="P615">
        <f t="shared" si="91"/>
        <v>0.75</v>
      </c>
      <c r="Q615" t="e">
        <f t="shared" si="92"/>
        <v>#VALUE!</v>
      </c>
    </row>
    <row r="616" spans="5:17" x14ac:dyDescent="0.2">
      <c r="E616">
        <f t="shared" si="93"/>
        <v>614</v>
      </c>
      <c r="F616">
        <f t="shared" si="90"/>
        <v>6.3986079686870507</v>
      </c>
      <c r="G616" t="e">
        <f t="shared" si="94"/>
        <v>#VALUE!</v>
      </c>
      <c r="H616" t="e">
        <f t="shared" si="95"/>
        <v>#VALUE!</v>
      </c>
      <c r="I616" t="e">
        <f t="shared" si="96"/>
        <v>#VALUE!</v>
      </c>
      <c r="J616" t="e">
        <f t="shared" si="97"/>
        <v>#VALUE!</v>
      </c>
      <c r="K616" t="e">
        <f t="shared" si="98"/>
        <v>#VALUE!</v>
      </c>
      <c r="L616" t="e">
        <f t="shared" si="99"/>
        <v>#VALUE!</v>
      </c>
      <c r="M616">
        <f>IF($B$9="זכר",INDEX(תמותה!$A$1:$E$121,ROUNDDOWN(E616/12,0)+1,2),INDEX(תמותה!$A$1:$E$121,ROUNDDOWN(E616/12,0)+1,3))</f>
        <v>5.7479500000000002E-4</v>
      </c>
      <c r="N616" t="e">
        <f>IF($B$9="זכר",INDEX('שיפור גברים'!$A$1:$GQ$121,ROUNDDOWN(E616/12,0)+1,ROUNDDOWN((E616+$B$7-$B$8)/12,0)+2),INDEX('שיפור נשים'!$A$1:$GQ$121,ROUNDDOWN(E616/12,0)+1,ROUNDDOWN((E616+$B$7-$B$8)/12,0)+2))</f>
        <v>#VALUE!</v>
      </c>
      <c r="O616" t="e">
        <f>IF($B$9="זכר",INDEX('שיפור גברים'!$A$1:$GQ$121,ROUNDDOWN(E616/12,0)+1,ROUNDDOWN((E616+$B$7-$B$8)/12,0)+1),INDEX('שיפור נשים'!$A$1:$GQ$121,ROUNDDOWN(E616/12,0)+1,ROUNDDOWN((E616+$B$7-$B$8)/12,0)+1))</f>
        <v>#VALUE!</v>
      </c>
      <c r="P616">
        <f t="shared" si="91"/>
        <v>0.83333333333333337</v>
      </c>
      <c r="Q616" t="e">
        <f t="shared" si="92"/>
        <v>#VALUE!</v>
      </c>
    </row>
    <row r="617" spans="5:17" x14ac:dyDescent="0.2">
      <c r="E617">
        <f t="shared" si="93"/>
        <v>615</v>
      </c>
      <c r="F617">
        <f t="shared" si="90"/>
        <v>6.4179482463473256</v>
      </c>
      <c r="G617" t="e">
        <f t="shared" si="94"/>
        <v>#VALUE!</v>
      </c>
      <c r="H617" t="e">
        <f t="shared" si="95"/>
        <v>#VALUE!</v>
      </c>
      <c r="I617" t="e">
        <f t="shared" si="96"/>
        <v>#VALUE!</v>
      </c>
      <c r="J617" t="e">
        <f t="shared" si="97"/>
        <v>#VALUE!</v>
      </c>
      <c r="K617" t="e">
        <f t="shared" si="98"/>
        <v>#VALUE!</v>
      </c>
      <c r="L617" t="e">
        <f t="shared" si="99"/>
        <v>#VALUE!</v>
      </c>
      <c r="M617">
        <f>IF($B$9="זכר",INDEX(תמותה!$A$1:$E$121,ROUNDDOWN(E617/12,0)+1,2),INDEX(תמותה!$A$1:$E$121,ROUNDDOWN(E617/12,0)+1,3))</f>
        <v>5.7479500000000002E-4</v>
      </c>
      <c r="N617" t="e">
        <f>IF($B$9="זכר",INDEX('שיפור גברים'!$A$1:$GQ$121,ROUNDDOWN(E617/12,0)+1,ROUNDDOWN((E617+$B$7-$B$8)/12,0)+2),INDEX('שיפור נשים'!$A$1:$GQ$121,ROUNDDOWN(E617/12,0)+1,ROUNDDOWN((E617+$B$7-$B$8)/12,0)+2))</f>
        <v>#VALUE!</v>
      </c>
      <c r="O617" t="e">
        <f>IF($B$9="זכר",INDEX('שיפור גברים'!$A$1:$GQ$121,ROUNDDOWN(E617/12,0)+1,ROUNDDOWN((E617+$B$7-$B$8)/12,0)+1),INDEX('שיפור נשים'!$A$1:$GQ$121,ROUNDDOWN(E617/12,0)+1,ROUNDDOWN((E617+$B$7-$B$8)/12,0)+1))</f>
        <v>#VALUE!</v>
      </c>
      <c r="P617">
        <f t="shared" si="91"/>
        <v>0.91666666666666663</v>
      </c>
      <c r="Q617" t="e">
        <f t="shared" si="92"/>
        <v>#VALUE!</v>
      </c>
    </row>
    <row r="618" spans="5:17" x14ac:dyDescent="0.2">
      <c r="E618">
        <f t="shared" si="93"/>
        <v>616</v>
      </c>
      <c r="F618">
        <f t="shared" si="90"/>
        <v>6.4373469814630022</v>
      </c>
      <c r="G618" t="e">
        <f t="shared" si="94"/>
        <v>#VALUE!</v>
      </c>
      <c r="H618" t="e">
        <f t="shared" si="95"/>
        <v>#VALUE!</v>
      </c>
      <c r="I618" t="e">
        <f t="shared" si="96"/>
        <v>#VALUE!</v>
      </c>
      <c r="J618" t="e">
        <f t="shared" si="97"/>
        <v>#VALUE!</v>
      </c>
      <c r="K618" t="e">
        <f t="shared" si="98"/>
        <v>#VALUE!</v>
      </c>
      <c r="L618" t="e">
        <f t="shared" si="99"/>
        <v>#VALUE!</v>
      </c>
      <c r="M618">
        <f>IF($B$9="זכר",INDEX(תמותה!$A$1:$E$121,ROUNDDOWN(E618/12,0)+1,2),INDEX(תמותה!$A$1:$E$121,ROUNDDOWN(E618/12,0)+1,3))</f>
        <v>5.7479500000000002E-4</v>
      </c>
      <c r="N618" t="e">
        <f>IF($B$9="זכר",INDEX('שיפור גברים'!$A$1:$GQ$121,ROUNDDOWN(E618/12,0)+1,ROUNDDOWN((E618+$B$7-$B$8)/12,0)+2),INDEX('שיפור נשים'!$A$1:$GQ$121,ROUNDDOWN(E618/12,0)+1,ROUNDDOWN((E618+$B$7-$B$8)/12,0)+2))</f>
        <v>#VALUE!</v>
      </c>
      <c r="O618" t="e">
        <f>IF($B$9="זכר",INDEX('שיפור גברים'!$A$1:$GQ$121,ROUNDDOWN(E618/12,0)+1,ROUNDDOWN((E618+$B$7-$B$8)/12,0)+1),INDEX('שיפור נשים'!$A$1:$GQ$121,ROUNDDOWN(E618/12,0)+1,ROUNDDOWN((E618+$B$7-$B$8)/12,0)+1))</f>
        <v>#VALUE!</v>
      </c>
      <c r="P618">
        <f t="shared" si="91"/>
        <v>1</v>
      </c>
      <c r="Q618" t="e">
        <f t="shared" si="92"/>
        <v>#VALUE!</v>
      </c>
    </row>
    <row r="619" spans="5:17" x14ac:dyDescent="0.2">
      <c r="E619">
        <f t="shared" si="93"/>
        <v>617</v>
      </c>
      <c r="F619">
        <f t="shared" si="90"/>
        <v>6.4568043507261761</v>
      </c>
      <c r="G619" t="e">
        <f t="shared" si="94"/>
        <v>#VALUE!</v>
      </c>
      <c r="H619" t="e">
        <f t="shared" si="95"/>
        <v>#VALUE!</v>
      </c>
      <c r="I619" t="e">
        <f t="shared" si="96"/>
        <v>#VALUE!</v>
      </c>
      <c r="J619" t="e">
        <f t="shared" si="97"/>
        <v>#VALUE!</v>
      </c>
      <c r="K619" t="e">
        <f t="shared" si="98"/>
        <v>#VALUE!</v>
      </c>
      <c r="L619" t="e">
        <f t="shared" si="99"/>
        <v>#VALUE!</v>
      </c>
      <c r="M619">
        <f>IF($B$9="זכר",INDEX(תמותה!$A$1:$E$121,ROUNDDOWN(E619/12,0)+1,2),INDEX(תמותה!$A$1:$E$121,ROUNDDOWN(E619/12,0)+1,3))</f>
        <v>5.7479500000000002E-4</v>
      </c>
      <c r="N619" t="e">
        <f>IF($B$9="זכר",INDEX('שיפור גברים'!$A$1:$GQ$121,ROUNDDOWN(E619/12,0)+1,ROUNDDOWN((E619+$B$7-$B$8)/12,0)+2),INDEX('שיפור נשים'!$A$1:$GQ$121,ROUNDDOWN(E619/12,0)+1,ROUNDDOWN((E619+$B$7-$B$8)/12,0)+2))</f>
        <v>#VALUE!</v>
      </c>
      <c r="O619" t="e">
        <f>IF($B$9="זכר",INDEX('שיפור גברים'!$A$1:$GQ$121,ROUNDDOWN(E619/12,0)+1,ROUNDDOWN((E619+$B$7-$B$8)/12,0)+1),INDEX('שיפור נשים'!$A$1:$GQ$121,ROUNDDOWN(E619/12,0)+1,ROUNDDOWN((E619+$B$7-$B$8)/12,0)+1))</f>
        <v>#VALUE!</v>
      </c>
      <c r="P619">
        <f t="shared" si="91"/>
        <v>8.3333333333333329E-2</v>
      </c>
      <c r="Q619" t="e">
        <f t="shared" si="92"/>
        <v>#VALUE!</v>
      </c>
    </row>
    <row r="620" spans="5:17" x14ac:dyDescent="0.2">
      <c r="E620">
        <f t="shared" si="93"/>
        <v>618</v>
      </c>
      <c r="F620">
        <f t="shared" si="90"/>
        <v>6.4763205313629992</v>
      </c>
      <c r="G620" t="e">
        <f t="shared" si="94"/>
        <v>#VALUE!</v>
      </c>
      <c r="H620" t="e">
        <f t="shared" si="95"/>
        <v>#VALUE!</v>
      </c>
      <c r="I620" t="e">
        <f t="shared" si="96"/>
        <v>#VALUE!</v>
      </c>
      <c r="J620" t="e">
        <f t="shared" si="97"/>
        <v>#VALUE!</v>
      </c>
      <c r="K620" t="e">
        <f t="shared" si="98"/>
        <v>#VALUE!</v>
      </c>
      <c r="L620" t="e">
        <f t="shared" si="99"/>
        <v>#VALUE!</v>
      </c>
      <c r="M620">
        <f>IF($B$9="זכר",INDEX(תמותה!$A$1:$E$121,ROUNDDOWN(E620/12,0)+1,2),INDEX(תמותה!$A$1:$E$121,ROUNDDOWN(E620/12,0)+1,3))</f>
        <v>5.7479500000000002E-4</v>
      </c>
      <c r="N620" t="e">
        <f>IF($B$9="זכר",INDEX('שיפור גברים'!$A$1:$GQ$121,ROUNDDOWN(E620/12,0)+1,ROUNDDOWN((E620+$B$7-$B$8)/12,0)+2),INDEX('שיפור נשים'!$A$1:$GQ$121,ROUNDDOWN(E620/12,0)+1,ROUNDDOWN((E620+$B$7-$B$8)/12,0)+2))</f>
        <v>#VALUE!</v>
      </c>
      <c r="O620" t="e">
        <f>IF($B$9="זכר",INDEX('שיפור גברים'!$A$1:$GQ$121,ROUNDDOWN(E620/12,0)+1,ROUNDDOWN((E620+$B$7-$B$8)/12,0)+1),INDEX('שיפור נשים'!$A$1:$GQ$121,ROUNDDOWN(E620/12,0)+1,ROUNDDOWN((E620+$B$7-$B$8)/12,0)+1))</f>
        <v>#VALUE!</v>
      </c>
      <c r="P620">
        <f t="shared" si="91"/>
        <v>0.16666666666666666</v>
      </c>
      <c r="Q620" t="e">
        <f t="shared" si="92"/>
        <v>#VALUE!</v>
      </c>
    </row>
    <row r="621" spans="5:17" x14ac:dyDescent="0.2">
      <c r="E621">
        <f t="shared" si="93"/>
        <v>619</v>
      </c>
      <c r="F621">
        <f t="shared" si="90"/>
        <v>6.4958957011353071</v>
      </c>
      <c r="G621" t="e">
        <f t="shared" si="94"/>
        <v>#VALUE!</v>
      </c>
      <c r="H621" t="e">
        <f t="shared" si="95"/>
        <v>#VALUE!</v>
      </c>
      <c r="I621" t="e">
        <f t="shared" si="96"/>
        <v>#VALUE!</v>
      </c>
      <c r="J621" t="e">
        <f t="shared" si="97"/>
        <v>#VALUE!</v>
      </c>
      <c r="K621" t="e">
        <f t="shared" si="98"/>
        <v>#VALUE!</v>
      </c>
      <c r="L621" t="e">
        <f t="shared" si="99"/>
        <v>#VALUE!</v>
      </c>
      <c r="M621">
        <f>IF($B$9="זכר",INDEX(תמותה!$A$1:$E$121,ROUNDDOWN(E621/12,0)+1,2),INDEX(תמותה!$A$1:$E$121,ROUNDDOWN(E621/12,0)+1,3))</f>
        <v>5.7479500000000002E-4</v>
      </c>
      <c r="N621" t="e">
        <f>IF($B$9="זכר",INDEX('שיפור גברים'!$A$1:$GQ$121,ROUNDDOWN(E621/12,0)+1,ROUNDDOWN((E621+$B$7-$B$8)/12,0)+2),INDEX('שיפור נשים'!$A$1:$GQ$121,ROUNDDOWN(E621/12,0)+1,ROUNDDOWN((E621+$B$7-$B$8)/12,0)+2))</f>
        <v>#VALUE!</v>
      </c>
      <c r="O621" t="e">
        <f>IF($B$9="זכר",INDEX('שיפור גברים'!$A$1:$GQ$121,ROUNDDOWN(E621/12,0)+1,ROUNDDOWN((E621+$B$7-$B$8)/12,0)+1),INDEX('שיפור נשים'!$A$1:$GQ$121,ROUNDDOWN(E621/12,0)+1,ROUNDDOWN((E621+$B$7-$B$8)/12,0)+1))</f>
        <v>#VALUE!</v>
      </c>
      <c r="P621">
        <f t="shared" si="91"/>
        <v>0.25</v>
      </c>
      <c r="Q621" t="e">
        <f t="shared" si="92"/>
        <v>#VALUE!</v>
      </c>
    </row>
    <row r="622" spans="5:17" x14ac:dyDescent="0.2">
      <c r="E622">
        <f t="shared" si="93"/>
        <v>620</v>
      </c>
      <c r="F622">
        <f t="shared" si="90"/>
        <v>6.5155300383422352</v>
      </c>
      <c r="G622" t="e">
        <f t="shared" si="94"/>
        <v>#VALUE!</v>
      </c>
      <c r="H622" t="e">
        <f t="shared" si="95"/>
        <v>#VALUE!</v>
      </c>
      <c r="I622" t="e">
        <f t="shared" si="96"/>
        <v>#VALUE!</v>
      </c>
      <c r="J622" t="e">
        <f t="shared" si="97"/>
        <v>#VALUE!</v>
      </c>
      <c r="K622" t="e">
        <f t="shared" si="98"/>
        <v>#VALUE!</v>
      </c>
      <c r="L622" t="e">
        <f t="shared" si="99"/>
        <v>#VALUE!</v>
      </c>
      <c r="M622">
        <f>IF($B$9="זכר",INDEX(תמותה!$A$1:$E$121,ROUNDDOWN(E622/12,0)+1,2),INDEX(תמותה!$A$1:$E$121,ROUNDDOWN(E622/12,0)+1,3))</f>
        <v>5.7479500000000002E-4</v>
      </c>
      <c r="N622" t="e">
        <f>IF($B$9="זכר",INDEX('שיפור גברים'!$A$1:$GQ$121,ROUNDDOWN(E622/12,0)+1,ROUNDDOWN((E622+$B$7-$B$8)/12,0)+2),INDEX('שיפור נשים'!$A$1:$GQ$121,ROUNDDOWN(E622/12,0)+1,ROUNDDOWN((E622+$B$7-$B$8)/12,0)+2))</f>
        <v>#VALUE!</v>
      </c>
      <c r="O622" t="e">
        <f>IF($B$9="זכר",INDEX('שיפור גברים'!$A$1:$GQ$121,ROUNDDOWN(E622/12,0)+1,ROUNDDOWN((E622+$B$7-$B$8)/12,0)+1),INDEX('שיפור נשים'!$A$1:$GQ$121,ROUNDDOWN(E622/12,0)+1,ROUNDDOWN((E622+$B$7-$B$8)/12,0)+1))</f>
        <v>#VALUE!</v>
      </c>
      <c r="P622">
        <f t="shared" si="91"/>
        <v>0.33333333333333331</v>
      </c>
      <c r="Q622" t="e">
        <f t="shared" si="92"/>
        <v>#VALUE!</v>
      </c>
    </row>
    <row r="623" spans="5:17" x14ac:dyDescent="0.2">
      <c r="E623">
        <f t="shared" si="93"/>
        <v>621</v>
      </c>
      <c r="F623">
        <f t="shared" si="90"/>
        <v>6.5352237218218407</v>
      </c>
      <c r="G623" t="e">
        <f t="shared" si="94"/>
        <v>#VALUE!</v>
      </c>
      <c r="H623" t="e">
        <f t="shared" si="95"/>
        <v>#VALUE!</v>
      </c>
      <c r="I623" t="e">
        <f t="shared" si="96"/>
        <v>#VALUE!</v>
      </c>
      <c r="J623" t="e">
        <f t="shared" si="97"/>
        <v>#VALUE!</v>
      </c>
      <c r="K623" t="e">
        <f t="shared" si="98"/>
        <v>#VALUE!</v>
      </c>
      <c r="L623" t="e">
        <f t="shared" si="99"/>
        <v>#VALUE!</v>
      </c>
      <c r="M623">
        <f>IF($B$9="זכר",INDEX(תמותה!$A$1:$E$121,ROUNDDOWN(E623/12,0)+1,2),INDEX(תמותה!$A$1:$E$121,ROUNDDOWN(E623/12,0)+1,3))</f>
        <v>5.7479500000000002E-4</v>
      </c>
      <c r="N623" t="e">
        <f>IF($B$9="זכר",INDEX('שיפור גברים'!$A$1:$GQ$121,ROUNDDOWN(E623/12,0)+1,ROUNDDOWN((E623+$B$7-$B$8)/12,0)+2),INDEX('שיפור נשים'!$A$1:$GQ$121,ROUNDDOWN(E623/12,0)+1,ROUNDDOWN((E623+$B$7-$B$8)/12,0)+2))</f>
        <v>#VALUE!</v>
      </c>
      <c r="O623" t="e">
        <f>IF($B$9="זכר",INDEX('שיפור גברים'!$A$1:$GQ$121,ROUNDDOWN(E623/12,0)+1,ROUNDDOWN((E623+$B$7-$B$8)/12,0)+1),INDEX('שיפור נשים'!$A$1:$GQ$121,ROUNDDOWN(E623/12,0)+1,ROUNDDOWN((E623+$B$7-$B$8)/12,0)+1))</f>
        <v>#VALUE!</v>
      </c>
      <c r="P623">
        <f t="shared" si="91"/>
        <v>0.41666666666666669</v>
      </c>
      <c r="Q623" t="e">
        <f t="shared" si="92"/>
        <v>#VALUE!</v>
      </c>
    </row>
    <row r="624" spans="5:17" x14ac:dyDescent="0.2">
      <c r="E624">
        <f t="shared" si="93"/>
        <v>622</v>
      </c>
      <c r="F624">
        <f t="shared" si="90"/>
        <v>6.5549769309527273</v>
      </c>
      <c r="G624" t="e">
        <f t="shared" si="94"/>
        <v>#VALUE!</v>
      </c>
      <c r="H624" t="e">
        <f t="shared" si="95"/>
        <v>#VALUE!</v>
      </c>
      <c r="I624" t="e">
        <f t="shared" si="96"/>
        <v>#VALUE!</v>
      </c>
      <c r="J624" t="e">
        <f t="shared" si="97"/>
        <v>#VALUE!</v>
      </c>
      <c r="K624" t="e">
        <f t="shared" si="98"/>
        <v>#VALUE!</v>
      </c>
      <c r="L624" t="e">
        <f t="shared" si="99"/>
        <v>#VALUE!</v>
      </c>
      <c r="M624">
        <f>IF($B$9="זכר",INDEX(תמותה!$A$1:$E$121,ROUNDDOWN(E624/12,0)+1,2),INDEX(תמותה!$A$1:$E$121,ROUNDDOWN(E624/12,0)+1,3))</f>
        <v>5.7479500000000002E-4</v>
      </c>
      <c r="N624" t="e">
        <f>IF($B$9="זכר",INDEX('שיפור גברים'!$A$1:$GQ$121,ROUNDDOWN(E624/12,0)+1,ROUNDDOWN((E624+$B$7-$B$8)/12,0)+2),INDEX('שיפור נשים'!$A$1:$GQ$121,ROUNDDOWN(E624/12,0)+1,ROUNDDOWN((E624+$B$7-$B$8)/12,0)+2))</f>
        <v>#VALUE!</v>
      </c>
      <c r="O624" t="e">
        <f>IF($B$9="זכר",INDEX('שיפור גברים'!$A$1:$GQ$121,ROUNDDOWN(E624/12,0)+1,ROUNDDOWN((E624+$B$7-$B$8)/12,0)+1),INDEX('שיפור נשים'!$A$1:$GQ$121,ROUNDDOWN(E624/12,0)+1,ROUNDDOWN((E624+$B$7-$B$8)/12,0)+1))</f>
        <v>#VALUE!</v>
      </c>
      <c r="P624">
        <f t="shared" si="91"/>
        <v>0.5</v>
      </c>
      <c r="Q624" t="e">
        <f t="shared" si="92"/>
        <v>#VALUE!</v>
      </c>
    </row>
    <row r="625" spans="5:17" x14ac:dyDescent="0.2">
      <c r="E625">
        <f t="shared" si="93"/>
        <v>623</v>
      </c>
      <c r="F625">
        <f t="shared" si="90"/>
        <v>6.5747898456556957</v>
      </c>
      <c r="G625" t="e">
        <f t="shared" si="94"/>
        <v>#VALUE!</v>
      </c>
      <c r="H625" t="e">
        <f t="shared" si="95"/>
        <v>#VALUE!</v>
      </c>
      <c r="I625" t="e">
        <f t="shared" si="96"/>
        <v>#VALUE!</v>
      </c>
      <c r="J625" t="e">
        <f t="shared" si="97"/>
        <v>#VALUE!</v>
      </c>
      <c r="K625" t="e">
        <f t="shared" si="98"/>
        <v>#VALUE!</v>
      </c>
      <c r="L625" t="e">
        <f t="shared" si="99"/>
        <v>#VALUE!</v>
      </c>
      <c r="M625">
        <f>IF($B$9="זכר",INDEX(תמותה!$A$1:$E$121,ROUNDDOWN(E625/12,0)+1,2),INDEX(תמותה!$A$1:$E$121,ROUNDDOWN(E625/12,0)+1,3))</f>
        <v>5.7479500000000002E-4</v>
      </c>
      <c r="N625" t="e">
        <f>IF($B$9="זכר",INDEX('שיפור גברים'!$A$1:$GQ$121,ROUNDDOWN(E625/12,0)+1,ROUNDDOWN((E625+$B$7-$B$8)/12,0)+2),INDEX('שיפור נשים'!$A$1:$GQ$121,ROUNDDOWN(E625/12,0)+1,ROUNDDOWN((E625+$B$7-$B$8)/12,0)+2))</f>
        <v>#VALUE!</v>
      </c>
      <c r="O625" t="e">
        <f>IF($B$9="זכר",INDEX('שיפור גברים'!$A$1:$GQ$121,ROUNDDOWN(E625/12,0)+1,ROUNDDOWN((E625+$B$7-$B$8)/12,0)+1),INDEX('שיפור נשים'!$A$1:$GQ$121,ROUNDDOWN(E625/12,0)+1,ROUNDDOWN((E625+$B$7-$B$8)/12,0)+1))</f>
        <v>#VALUE!</v>
      </c>
      <c r="P625">
        <f t="shared" si="91"/>
        <v>0.58333333333333337</v>
      </c>
      <c r="Q625" t="e">
        <f t="shared" si="92"/>
        <v>#VALUE!</v>
      </c>
    </row>
    <row r="626" spans="5:17" x14ac:dyDescent="0.2">
      <c r="E626">
        <f t="shared" si="93"/>
        <v>624</v>
      </c>
      <c r="F626">
        <f t="shared" si="90"/>
        <v>6.5946626463953582</v>
      </c>
      <c r="G626" t="e">
        <f t="shared" si="94"/>
        <v>#VALUE!</v>
      </c>
      <c r="H626" t="e">
        <f t="shared" si="95"/>
        <v>#VALUE!</v>
      </c>
      <c r="I626" t="e">
        <f t="shared" si="96"/>
        <v>#VALUE!</v>
      </c>
      <c r="J626" t="e">
        <f t="shared" si="97"/>
        <v>#VALUE!</v>
      </c>
      <c r="K626" t="e">
        <f t="shared" si="98"/>
        <v>#VALUE!</v>
      </c>
      <c r="L626" t="e">
        <f t="shared" si="99"/>
        <v>#VALUE!</v>
      </c>
      <c r="M626">
        <f>IF($B$9="זכר",INDEX(תמותה!$A$1:$E$121,ROUNDDOWN(E626/12,0)+1,2),INDEX(תמותה!$A$1:$E$121,ROUNDDOWN(E626/12,0)+1,3))</f>
        <v>6.3427299999999998E-4</v>
      </c>
      <c r="N626" t="e">
        <f>IF($B$9="זכר",INDEX('שיפור גברים'!$A$1:$GQ$121,ROUNDDOWN(E626/12,0)+1,ROUNDDOWN((E626+$B$7-$B$8)/12,0)+2),INDEX('שיפור נשים'!$A$1:$GQ$121,ROUNDDOWN(E626/12,0)+1,ROUNDDOWN((E626+$B$7-$B$8)/12,0)+2))</f>
        <v>#VALUE!</v>
      </c>
      <c r="O626" t="e">
        <f>IF($B$9="זכר",INDEX('שיפור גברים'!$A$1:$GQ$121,ROUNDDOWN(E626/12,0)+1,ROUNDDOWN((E626+$B$7-$B$8)/12,0)+1),INDEX('שיפור נשים'!$A$1:$GQ$121,ROUNDDOWN(E626/12,0)+1,ROUNDDOWN((E626+$B$7-$B$8)/12,0)+1))</f>
        <v>#VALUE!</v>
      </c>
      <c r="P626">
        <f t="shared" si="91"/>
        <v>0.66666666666666663</v>
      </c>
      <c r="Q626" t="e">
        <f t="shared" si="92"/>
        <v>#VALUE!</v>
      </c>
    </row>
    <row r="627" spans="5:17" x14ac:dyDescent="0.2">
      <c r="E627">
        <f t="shared" si="93"/>
        <v>625</v>
      </c>
      <c r="F627">
        <f t="shared" si="90"/>
        <v>6.6145955141818007</v>
      </c>
      <c r="G627" t="e">
        <f t="shared" si="94"/>
        <v>#VALUE!</v>
      </c>
      <c r="H627" t="e">
        <f t="shared" si="95"/>
        <v>#VALUE!</v>
      </c>
      <c r="I627" t="e">
        <f t="shared" si="96"/>
        <v>#VALUE!</v>
      </c>
      <c r="J627" t="e">
        <f t="shared" si="97"/>
        <v>#VALUE!</v>
      </c>
      <c r="K627" t="e">
        <f t="shared" si="98"/>
        <v>#VALUE!</v>
      </c>
      <c r="L627" t="e">
        <f t="shared" si="99"/>
        <v>#VALUE!</v>
      </c>
      <c r="M627">
        <f>IF($B$9="זכר",INDEX(תמותה!$A$1:$E$121,ROUNDDOWN(E627/12,0)+1,2),INDEX(תמותה!$A$1:$E$121,ROUNDDOWN(E627/12,0)+1,3))</f>
        <v>6.3427299999999998E-4</v>
      </c>
      <c r="N627" t="e">
        <f>IF($B$9="זכר",INDEX('שיפור גברים'!$A$1:$GQ$121,ROUNDDOWN(E627/12,0)+1,ROUNDDOWN((E627+$B$7-$B$8)/12,0)+2),INDEX('שיפור נשים'!$A$1:$GQ$121,ROUNDDOWN(E627/12,0)+1,ROUNDDOWN((E627+$B$7-$B$8)/12,0)+2))</f>
        <v>#VALUE!</v>
      </c>
      <c r="O627" t="e">
        <f>IF($B$9="זכר",INDEX('שיפור גברים'!$A$1:$GQ$121,ROUNDDOWN(E627/12,0)+1,ROUNDDOWN((E627+$B$7-$B$8)/12,0)+1),INDEX('שיפור נשים'!$A$1:$GQ$121,ROUNDDOWN(E627/12,0)+1,ROUNDDOWN((E627+$B$7-$B$8)/12,0)+1))</f>
        <v>#VALUE!</v>
      </c>
      <c r="P627">
        <f t="shared" si="91"/>
        <v>0.75</v>
      </c>
      <c r="Q627" t="e">
        <f t="shared" si="92"/>
        <v>#VALUE!</v>
      </c>
    </row>
    <row r="628" spans="5:17" x14ac:dyDescent="0.2">
      <c r="E628">
        <f t="shared" si="93"/>
        <v>626</v>
      </c>
      <c r="F628">
        <f t="shared" si="90"/>
        <v>6.6345886305722299</v>
      </c>
      <c r="G628" t="e">
        <f t="shared" si="94"/>
        <v>#VALUE!</v>
      </c>
      <c r="H628" t="e">
        <f t="shared" si="95"/>
        <v>#VALUE!</v>
      </c>
      <c r="I628" t="e">
        <f t="shared" si="96"/>
        <v>#VALUE!</v>
      </c>
      <c r="J628" t="e">
        <f t="shared" si="97"/>
        <v>#VALUE!</v>
      </c>
      <c r="K628" t="e">
        <f t="shared" si="98"/>
        <v>#VALUE!</v>
      </c>
      <c r="L628" t="e">
        <f t="shared" si="99"/>
        <v>#VALUE!</v>
      </c>
      <c r="M628">
        <f>IF($B$9="זכר",INDEX(תמותה!$A$1:$E$121,ROUNDDOWN(E628/12,0)+1,2),INDEX(תמותה!$A$1:$E$121,ROUNDDOWN(E628/12,0)+1,3))</f>
        <v>6.3427299999999998E-4</v>
      </c>
      <c r="N628" t="e">
        <f>IF($B$9="זכר",INDEX('שיפור גברים'!$A$1:$GQ$121,ROUNDDOWN(E628/12,0)+1,ROUNDDOWN((E628+$B$7-$B$8)/12,0)+2),INDEX('שיפור נשים'!$A$1:$GQ$121,ROUNDDOWN(E628/12,0)+1,ROUNDDOWN((E628+$B$7-$B$8)/12,0)+2))</f>
        <v>#VALUE!</v>
      </c>
      <c r="O628" t="e">
        <f>IF($B$9="זכר",INDEX('שיפור גברים'!$A$1:$GQ$121,ROUNDDOWN(E628/12,0)+1,ROUNDDOWN((E628+$B$7-$B$8)/12,0)+1),INDEX('שיפור נשים'!$A$1:$GQ$121,ROUNDDOWN(E628/12,0)+1,ROUNDDOWN((E628+$B$7-$B$8)/12,0)+1))</f>
        <v>#VALUE!</v>
      </c>
      <c r="P628">
        <f t="shared" si="91"/>
        <v>0.83333333333333337</v>
      </c>
      <c r="Q628" t="e">
        <f t="shared" si="92"/>
        <v>#VALUE!</v>
      </c>
    </row>
    <row r="629" spans="5:17" x14ac:dyDescent="0.2">
      <c r="E629">
        <f t="shared" si="93"/>
        <v>627</v>
      </c>
      <c r="F629">
        <f t="shared" si="90"/>
        <v>6.6546421776726152</v>
      </c>
      <c r="G629" t="e">
        <f t="shared" si="94"/>
        <v>#VALUE!</v>
      </c>
      <c r="H629" t="e">
        <f t="shared" si="95"/>
        <v>#VALUE!</v>
      </c>
      <c r="I629" t="e">
        <f t="shared" si="96"/>
        <v>#VALUE!</v>
      </c>
      <c r="J629" t="e">
        <f t="shared" si="97"/>
        <v>#VALUE!</v>
      </c>
      <c r="K629" t="e">
        <f t="shared" si="98"/>
        <v>#VALUE!</v>
      </c>
      <c r="L629" t="e">
        <f t="shared" si="99"/>
        <v>#VALUE!</v>
      </c>
      <c r="M629">
        <f>IF($B$9="זכר",INDEX(תמותה!$A$1:$E$121,ROUNDDOWN(E629/12,0)+1,2),INDEX(תמותה!$A$1:$E$121,ROUNDDOWN(E629/12,0)+1,3))</f>
        <v>6.3427299999999998E-4</v>
      </c>
      <c r="N629" t="e">
        <f>IF($B$9="זכר",INDEX('שיפור גברים'!$A$1:$GQ$121,ROUNDDOWN(E629/12,0)+1,ROUNDDOWN((E629+$B$7-$B$8)/12,0)+2),INDEX('שיפור נשים'!$A$1:$GQ$121,ROUNDDOWN(E629/12,0)+1,ROUNDDOWN((E629+$B$7-$B$8)/12,0)+2))</f>
        <v>#VALUE!</v>
      </c>
      <c r="O629" t="e">
        <f>IF($B$9="זכר",INDEX('שיפור גברים'!$A$1:$GQ$121,ROUNDDOWN(E629/12,0)+1,ROUNDDOWN((E629+$B$7-$B$8)/12,0)+1),INDEX('שיפור נשים'!$A$1:$GQ$121,ROUNDDOWN(E629/12,0)+1,ROUNDDOWN((E629+$B$7-$B$8)/12,0)+1))</f>
        <v>#VALUE!</v>
      </c>
      <c r="P629">
        <f t="shared" si="91"/>
        <v>0.91666666666666663</v>
      </c>
      <c r="Q629" t="e">
        <f t="shared" si="92"/>
        <v>#VALUE!</v>
      </c>
    </row>
    <row r="630" spans="5:17" x14ac:dyDescent="0.2">
      <c r="E630">
        <f t="shared" si="93"/>
        <v>628</v>
      </c>
      <c r="F630">
        <f t="shared" si="90"/>
        <v>6.6747563381393586</v>
      </c>
      <c r="G630" t="e">
        <f t="shared" si="94"/>
        <v>#VALUE!</v>
      </c>
      <c r="H630" t="e">
        <f t="shared" si="95"/>
        <v>#VALUE!</v>
      </c>
      <c r="I630" t="e">
        <f t="shared" si="96"/>
        <v>#VALUE!</v>
      </c>
      <c r="J630" t="e">
        <f t="shared" si="97"/>
        <v>#VALUE!</v>
      </c>
      <c r="K630" t="e">
        <f t="shared" si="98"/>
        <v>#VALUE!</v>
      </c>
      <c r="L630" t="e">
        <f t="shared" si="99"/>
        <v>#VALUE!</v>
      </c>
      <c r="M630">
        <f>IF($B$9="זכר",INDEX(תמותה!$A$1:$E$121,ROUNDDOWN(E630/12,0)+1,2),INDEX(תמותה!$A$1:$E$121,ROUNDDOWN(E630/12,0)+1,3))</f>
        <v>6.3427299999999998E-4</v>
      </c>
      <c r="N630" t="e">
        <f>IF($B$9="זכר",INDEX('שיפור גברים'!$A$1:$GQ$121,ROUNDDOWN(E630/12,0)+1,ROUNDDOWN((E630+$B$7-$B$8)/12,0)+2),INDEX('שיפור נשים'!$A$1:$GQ$121,ROUNDDOWN(E630/12,0)+1,ROUNDDOWN((E630+$B$7-$B$8)/12,0)+2))</f>
        <v>#VALUE!</v>
      </c>
      <c r="O630" t="e">
        <f>IF($B$9="זכר",INDEX('שיפור גברים'!$A$1:$GQ$121,ROUNDDOWN(E630/12,0)+1,ROUNDDOWN((E630+$B$7-$B$8)/12,0)+1),INDEX('שיפור נשים'!$A$1:$GQ$121,ROUNDDOWN(E630/12,0)+1,ROUNDDOWN((E630+$B$7-$B$8)/12,0)+1))</f>
        <v>#VALUE!</v>
      </c>
      <c r="P630">
        <f t="shared" si="91"/>
        <v>1</v>
      </c>
      <c r="Q630" t="e">
        <f t="shared" si="92"/>
        <v>#VALUE!</v>
      </c>
    </row>
    <row r="631" spans="5:17" x14ac:dyDescent="0.2">
      <c r="E631">
        <f t="shared" si="93"/>
        <v>629</v>
      </c>
      <c r="F631">
        <f t="shared" si="90"/>
        <v>6.6949312951809574</v>
      </c>
      <c r="G631" t="e">
        <f t="shared" si="94"/>
        <v>#VALUE!</v>
      </c>
      <c r="H631" t="e">
        <f t="shared" si="95"/>
        <v>#VALUE!</v>
      </c>
      <c r="I631" t="e">
        <f t="shared" si="96"/>
        <v>#VALUE!</v>
      </c>
      <c r="J631" t="e">
        <f t="shared" si="97"/>
        <v>#VALUE!</v>
      </c>
      <c r="K631" t="e">
        <f t="shared" si="98"/>
        <v>#VALUE!</v>
      </c>
      <c r="L631" t="e">
        <f t="shared" si="99"/>
        <v>#VALUE!</v>
      </c>
      <c r="M631">
        <f>IF($B$9="זכר",INDEX(תמותה!$A$1:$E$121,ROUNDDOWN(E631/12,0)+1,2),INDEX(תמותה!$A$1:$E$121,ROUNDDOWN(E631/12,0)+1,3))</f>
        <v>6.3427299999999998E-4</v>
      </c>
      <c r="N631" t="e">
        <f>IF($B$9="זכר",INDEX('שיפור גברים'!$A$1:$GQ$121,ROUNDDOWN(E631/12,0)+1,ROUNDDOWN((E631+$B$7-$B$8)/12,0)+2),INDEX('שיפור נשים'!$A$1:$GQ$121,ROUNDDOWN(E631/12,0)+1,ROUNDDOWN((E631+$B$7-$B$8)/12,0)+2))</f>
        <v>#VALUE!</v>
      </c>
      <c r="O631" t="e">
        <f>IF($B$9="זכר",INDEX('שיפור גברים'!$A$1:$GQ$121,ROUNDDOWN(E631/12,0)+1,ROUNDDOWN((E631+$B$7-$B$8)/12,0)+1),INDEX('שיפור נשים'!$A$1:$GQ$121,ROUNDDOWN(E631/12,0)+1,ROUNDDOWN((E631+$B$7-$B$8)/12,0)+1))</f>
        <v>#VALUE!</v>
      </c>
      <c r="P631">
        <f t="shared" si="91"/>
        <v>8.3333333333333329E-2</v>
      </c>
      <c r="Q631" t="e">
        <f t="shared" si="92"/>
        <v>#VALUE!</v>
      </c>
    </row>
    <row r="632" spans="5:17" x14ac:dyDescent="0.2">
      <c r="E632">
        <f t="shared" si="93"/>
        <v>630</v>
      </c>
      <c r="F632">
        <f t="shared" si="90"/>
        <v>6.7151672325596676</v>
      </c>
      <c r="G632" t="e">
        <f t="shared" si="94"/>
        <v>#VALUE!</v>
      </c>
      <c r="H632" t="e">
        <f t="shared" si="95"/>
        <v>#VALUE!</v>
      </c>
      <c r="I632" t="e">
        <f t="shared" si="96"/>
        <v>#VALUE!</v>
      </c>
      <c r="J632" t="e">
        <f t="shared" si="97"/>
        <v>#VALUE!</v>
      </c>
      <c r="K632" t="e">
        <f t="shared" si="98"/>
        <v>#VALUE!</v>
      </c>
      <c r="L632" t="e">
        <f t="shared" si="99"/>
        <v>#VALUE!</v>
      </c>
      <c r="M632">
        <f>IF($B$9="זכר",INDEX(תמותה!$A$1:$E$121,ROUNDDOWN(E632/12,0)+1,2),INDEX(תמותה!$A$1:$E$121,ROUNDDOWN(E632/12,0)+1,3))</f>
        <v>6.3427299999999998E-4</v>
      </c>
      <c r="N632" t="e">
        <f>IF($B$9="זכר",INDEX('שיפור גברים'!$A$1:$GQ$121,ROUNDDOWN(E632/12,0)+1,ROUNDDOWN((E632+$B$7-$B$8)/12,0)+2),INDEX('שיפור נשים'!$A$1:$GQ$121,ROUNDDOWN(E632/12,0)+1,ROUNDDOWN((E632+$B$7-$B$8)/12,0)+2))</f>
        <v>#VALUE!</v>
      </c>
      <c r="O632" t="e">
        <f>IF($B$9="זכר",INDEX('שיפור גברים'!$A$1:$GQ$121,ROUNDDOWN(E632/12,0)+1,ROUNDDOWN((E632+$B$7-$B$8)/12,0)+1),INDEX('שיפור נשים'!$A$1:$GQ$121,ROUNDDOWN(E632/12,0)+1,ROUNDDOWN((E632+$B$7-$B$8)/12,0)+1))</f>
        <v>#VALUE!</v>
      </c>
      <c r="P632">
        <f t="shared" si="91"/>
        <v>0.16666666666666666</v>
      </c>
      <c r="Q632" t="e">
        <f t="shared" si="92"/>
        <v>#VALUE!</v>
      </c>
    </row>
    <row r="633" spans="5:17" x14ac:dyDescent="0.2">
      <c r="E633">
        <f t="shared" si="93"/>
        <v>631</v>
      </c>
      <c r="F633">
        <f t="shared" si="90"/>
        <v>6.7354643345931766</v>
      </c>
      <c r="G633" t="e">
        <f t="shared" si="94"/>
        <v>#VALUE!</v>
      </c>
      <c r="H633" t="e">
        <f t="shared" si="95"/>
        <v>#VALUE!</v>
      </c>
      <c r="I633" t="e">
        <f t="shared" si="96"/>
        <v>#VALUE!</v>
      </c>
      <c r="J633" t="e">
        <f t="shared" si="97"/>
        <v>#VALUE!</v>
      </c>
      <c r="K633" t="e">
        <f t="shared" si="98"/>
        <v>#VALUE!</v>
      </c>
      <c r="L633" t="e">
        <f t="shared" si="99"/>
        <v>#VALUE!</v>
      </c>
      <c r="M633">
        <f>IF($B$9="זכר",INDEX(תמותה!$A$1:$E$121,ROUNDDOWN(E633/12,0)+1,2),INDEX(תמותה!$A$1:$E$121,ROUNDDOWN(E633/12,0)+1,3))</f>
        <v>6.3427299999999998E-4</v>
      </c>
      <c r="N633" t="e">
        <f>IF($B$9="זכר",INDEX('שיפור גברים'!$A$1:$GQ$121,ROUNDDOWN(E633/12,0)+1,ROUNDDOWN((E633+$B$7-$B$8)/12,0)+2),INDEX('שיפור נשים'!$A$1:$GQ$121,ROUNDDOWN(E633/12,0)+1,ROUNDDOWN((E633+$B$7-$B$8)/12,0)+2))</f>
        <v>#VALUE!</v>
      </c>
      <c r="O633" t="e">
        <f>IF($B$9="זכר",INDEX('שיפור גברים'!$A$1:$GQ$121,ROUNDDOWN(E633/12,0)+1,ROUNDDOWN((E633+$B$7-$B$8)/12,0)+1),INDEX('שיפור נשים'!$A$1:$GQ$121,ROUNDDOWN(E633/12,0)+1,ROUNDDOWN((E633+$B$7-$B$8)/12,0)+1))</f>
        <v>#VALUE!</v>
      </c>
      <c r="P633">
        <f t="shared" si="91"/>
        <v>0.25</v>
      </c>
      <c r="Q633" t="e">
        <f t="shared" si="92"/>
        <v>#VALUE!</v>
      </c>
    </row>
    <row r="634" spans="5:17" x14ac:dyDescent="0.2">
      <c r="E634">
        <f t="shared" si="93"/>
        <v>632</v>
      </c>
      <c r="F634">
        <f t="shared" si="90"/>
        <v>6.7558227861562976</v>
      </c>
      <c r="G634" t="e">
        <f t="shared" si="94"/>
        <v>#VALUE!</v>
      </c>
      <c r="H634" t="e">
        <f t="shared" si="95"/>
        <v>#VALUE!</v>
      </c>
      <c r="I634" t="e">
        <f t="shared" si="96"/>
        <v>#VALUE!</v>
      </c>
      <c r="J634" t="e">
        <f t="shared" si="97"/>
        <v>#VALUE!</v>
      </c>
      <c r="K634" t="e">
        <f t="shared" si="98"/>
        <v>#VALUE!</v>
      </c>
      <c r="L634" t="e">
        <f t="shared" si="99"/>
        <v>#VALUE!</v>
      </c>
      <c r="M634">
        <f>IF($B$9="זכר",INDEX(תמותה!$A$1:$E$121,ROUNDDOWN(E634/12,0)+1,2),INDEX(תמותה!$A$1:$E$121,ROUNDDOWN(E634/12,0)+1,3))</f>
        <v>6.3427299999999998E-4</v>
      </c>
      <c r="N634" t="e">
        <f>IF($B$9="זכר",INDEX('שיפור גברים'!$A$1:$GQ$121,ROUNDDOWN(E634/12,0)+1,ROUNDDOWN((E634+$B$7-$B$8)/12,0)+2),INDEX('שיפור נשים'!$A$1:$GQ$121,ROUNDDOWN(E634/12,0)+1,ROUNDDOWN((E634+$B$7-$B$8)/12,0)+2))</f>
        <v>#VALUE!</v>
      </c>
      <c r="O634" t="e">
        <f>IF($B$9="זכר",INDEX('שיפור גברים'!$A$1:$GQ$121,ROUNDDOWN(E634/12,0)+1,ROUNDDOWN((E634+$B$7-$B$8)/12,0)+1),INDEX('שיפור נשים'!$A$1:$GQ$121,ROUNDDOWN(E634/12,0)+1,ROUNDDOWN((E634+$B$7-$B$8)/12,0)+1))</f>
        <v>#VALUE!</v>
      </c>
      <c r="P634">
        <f t="shared" si="91"/>
        <v>0.33333333333333331</v>
      </c>
      <c r="Q634" t="e">
        <f t="shared" si="92"/>
        <v>#VALUE!</v>
      </c>
    </row>
    <row r="635" spans="5:17" x14ac:dyDescent="0.2">
      <c r="E635">
        <f t="shared" si="93"/>
        <v>633</v>
      </c>
      <c r="F635">
        <f t="shared" si="90"/>
        <v>6.7762427726826298</v>
      </c>
      <c r="G635" t="e">
        <f t="shared" si="94"/>
        <v>#VALUE!</v>
      </c>
      <c r="H635" t="e">
        <f t="shared" si="95"/>
        <v>#VALUE!</v>
      </c>
      <c r="I635" t="e">
        <f t="shared" si="96"/>
        <v>#VALUE!</v>
      </c>
      <c r="J635" t="e">
        <f t="shared" si="97"/>
        <v>#VALUE!</v>
      </c>
      <c r="K635" t="e">
        <f t="shared" si="98"/>
        <v>#VALUE!</v>
      </c>
      <c r="L635" t="e">
        <f t="shared" si="99"/>
        <v>#VALUE!</v>
      </c>
      <c r="M635">
        <f>IF($B$9="זכר",INDEX(תמותה!$A$1:$E$121,ROUNDDOWN(E635/12,0)+1,2),INDEX(תמותה!$A$1:$E$121,ROUNDDOWN(E635/12,0)+1,3))</f>
        <v>6.3427299999999998E-4</v>
      </c>
      <c r="N635" t="e">
        <f>IF($B$9="זכר",INDEX('שיפור גברים'!$A$1:$GQ$121,ROUNDDOWN(E635/12,0)+1,ROUNDDOWN((E635+$B$7-$B$8)/12,0)+2),INDEX('שיפור נשים'!$A$1:$GQ$121,ROUNDDOWN(E635/12,0)+1,ROUNDDOWN((E635+$B$7-$B$8)/12,0)+2))</f>
        <v>#VALUE!</v>
      </c>
      <c r="O635" t="e">
        <f>IF($B$9="זכר",INDEX('שיפור גברים'!$A$1:$GQ$121,ROUNDDOWN(E635/12,0)+1,ROUNDDOWN((E635+$B$7-$B$8)/12,0)+1),INDEX('שיפור נשים'!$A$1:$GQ$121,ROUNDDOWN(E635/12,0)+1,ROUNDDOWN((E635+$B$7-$B$8)/12,0)+1))</f>
        <v>#VALUE!</v>
      </c>
      <c r="P635">
        <f t="shared" si="91"/>
        <v>0.41666666666666669</v>
      </c>
      <c r="Q635" t="e">
        <f t="shared" si="92"/>
        <v>#VALUE!</v>
      </c>
    </row>
    <row r="636" spans="5:17" x14ac:dyDescent="0.2">
      <c r="E636">
        <f t="shared" si="93"/>
        <v>634</v>
      </c>
      <c r="F636">
        <f t="shared" si="90"/>
        <v>6.7967244801662652</v>
      </c>
      <c r="G636" t="e">
        <f t="shared" si="94"/>
        <v>#VALUE!</v>
      </c>
      <c r="H636" t="e">
        <f t="shared" si="95"/>
        <v>#VALUE!</v>
      </c>
      <c r="I636" t="e">
        <f t="shared" si="96"/>
        <v>#VALUE!</v>
      </c>
      <c r="J636" t="e">
        <f t="shared" si="97"/>
        <v>#VALUE!</v>
      </c>
      <c r="K636" t="e">
        <f t="shared" si="98"/>
        <v>#VALUE!</v>
      </c>
      <c r="L636" t="e">
        <f t="shared" si="99"/>
        <v>#VALUE!</v>
      </c>
      <c r="M636">
        <f>IF($B$9="זכר",INDEX(תמותה!$A$1:$E$121,ROUNDDOWN(E636/12,0)+1,2),INDEX(תמותה!$A$1:$E$121,ROUNDDOWN(E636/12,0)+1,3))</f>
        <v>6.3427299999999998E-4</v>
      </c>
      <c r="N636" t="e">
        <f>IF($B$9="זכר",INDEX('שיפור גברים'!$A$1:$GQ$121,ROUNDDOWN(E636/12,0)+1,ROUNDDOWN((E636+$B$7-$B$8)/12,0)+2),INDEX('שיפור נשים'!$A$1:$GQ$121,ROUNDDOWN(E636/12,0)+1,ROUNDDOWN((E636+$B$7-$B$8)/12,0)+2))</f>
        <v>#VALUE!</v>
      </c>
      <c r="O636" t="e">
        <f>IF($B$9="זכר",INDEX('שיפור גברים'!$A$1:$GQ$121,ROUNDDOWN(E636/12,0)+1,ROUNDDOWN((E636+$B$7-$B$8)/12,0)+1),INDEX('שיפור נשים'!$A$1:$GQ$121,ROUNDDOWN(E636/12,0)+1,ROUNDDOWN((E636+$B$7-$B$8)/12,0)+1))</f>
        <v>#VALUE!</v>
      </c>
      <c r="P636">
        <f t="shared" si="91"/>
        <v>0.5</v>
      </c>
      <c r="Q636" t="e">
        <f t="shared" si="92"/>
        <v>#VALUE!</v>
      </c>
    </row>
    <row r="637" spans="5:17" x14ac:dyDescent="0.2">
      <c r="E637">
        <f t="shared" si="93"/>
        <v>635</v>
      </c>
      <c r="F637">
        <f t="shared" si="90"/>
        <v>6.8172680951634765</v>
      </c>
      <c r="G637" t="e">
        <f t="shared" si="94"/>
        <v>#VALUE!</v>
      </c>
      <c r="H637" t="e">
        <f t="shared" si="95"/>
        <v>#VALUE!</v>
      </c>
      <c r="I637" t="e">
        <f t="shared" si="96"/>
        <v>#VALUE!</v>
      </c>
      <c r="J637" t="e">
        <f t="shared" si="97"/>
        <v>#VALUE!</v>
      </c>
      <c r="K637" t="e">
        <f t="shared" si="98"/>
        <v>#VALUE!</v>
      </c>
      <c r="L637" t="e">
        <f t="shared" si="99"/>
        <v>#VALUE!</v>
      </c>
      <c r="M637">
        <f>IF($B$9="זכר",INDEX(תמותה!$A$1:$E$121,ROUNDDOWN(E637/12,0)+1,2),INDEX(תמותה!$A$1:$E$121,ROUNDDOWN(E637/12,0)+1,3))</f>
        <v>6.3427299999999998E-4</v>
      </c>
      <c r="N637" t="e">
        <f>IF($B$9="זכר",INDEX('שיפור גברים'!$A$1:$GQ$121,ROUNDDOWN(E637/12,0)+1,ROUNDDOWN((E637+$B$7-$B$8)/12,0)+2),INDEX('שיפור נשים'!$A$1:$GQ$121,ROUNDDOWN(E637/12,0)+1,ROUNDDOWN((E637+$B$7-$B$8)/12,0)+2))</f>
        <v>#VALUE!</v>
      </c>
      <c r="O637" t="e">
        <f>IF($B$9="זכר",INDEX('שיפור גברים'!$A$1:$GQ$121,ROUNDDOWN(E637/12,0)+1,ROUNDDOWN((E637+$B$7-$B$8)/12,0)+1),INDEX('שיפור נשים'!$A$1:$GQ$121,ROUNDDOWN(E637/12,0)+1,ROUNDDOWN((E637+$B$7-$B$8)/12,0)+1))</f>
        <v>#VALUE!</v>
      </c>
      <c r="P637">
        <f t="shared" si="91"/>
        <v>0.58333333333333337</v>
      </c>
      <c r="Q637" t="e">
        <f t="shared" si="92"/>
        <v>#VALUE!</v>
      </c>
    </row>
    <row r="638" spans="5:17" x14ac:dyDescent="0.2">
      <c r="E638">
        <f t="shared" si="93"/>
        <v>636</v>
      </c>
      <c r="F638">
        <f t="shared" si="90"/>
        <v>6.8378738047944188</v>
      </c>
      <c r="G638" t="e">
        <f t="shared" si="94"/>
        <v>#VALUE!</v>
      </c>
      <c r="H638" t="e">
        <f t="shared" si="95"/>
        <v>#VALUE!</v>
      </c>
      <c r="I638" t="e">
        <f t="shared" si="96"/>
        <v>#VALUE!</v>
      </c>
      <c r="J638" t="e">
        <f t="shared" si="97"/>
        <v>#VALUE!</v>
      </c>
      <c r="K638" t="e">
        <f t="shared" si="98"/>
        <v>#VALUE!</v>
      </c>
      <c r="L638" t="e">
        <f t="shared" si="99"/>
        <v>#VALUE!</v>
      </c>
      <c r="M638">
        <f>IF($B$9="זכר",INDEX(תמותה!$A$1:$E$121,ROUNDDOWN(E638/12,0)+1,2),INDEX(תמותה!$A$1:$E$121,ROUNDDOWN(E638/12,0)+1,3))</f>
        <v>6.9865400000000005E-4</v>
      </c>
      <c r="N638" t="e">
        <f>IF($B$9="זכר",INDEX('שיפור גברים'!$A$1:$GQ$121,ROUNDDOWN(E638/12,0)+1,ROUNDDOWN((E638+$B$7-$B$8)/12,0)+2),INDEX('שיפור נשים'!$A$1:$GQ$121,ROUNDDOWN(E638/12,0)+1,ROUNDDOWN((E638+$B$7-$B$8)/12,0)+2))</f>
        <v>#VALUE!</v>
      </c>
      <c r="O638" t="e">
        <f>IF($B$9="זכר",INDEX('שיפור גברים'!$A$1:$GQ$121,ROUNDDOWN(E638/12,0)+1,ROUNDDOWN((E638+$B$7-$B$8)/12,0)+1),INDEX('שיפור נשים'!$A$1:$GQ$121,ROUNDDOWN(E638/12,0)+1,ROUNDDOWN((E638+$B$7-$B$8)/12,0)+1))</f>
        <v>#VALUE!</v>
      </c>
      <c r="P638">
        <f t="shared" si="91"/>
        <v>0.66666666666666663</v>
      </c>
      <c r="Q638" t="e">
        <f t="shared" si="92"/>
        <v>#VALUE!</v>
      </c>
    </row>
    <row r="639" spans="5:17" x14ac:dyDescent="0.2">
      <c r="E639">
        <f t="shared" si="93"/>
        <v>637</v>
      </c>
      <c r="F639">
        <f t="shared" si="90"/>
        <v>6.8585417967448254</v>
      </c>
      <c r="G639" t="e">
        <f t="shared" si="94"/>
        <v>#VALUE!</v>
      </c>
      <c r="H639" t="e">
        <f t="shared" si="95"/>
        <v>#VALUE!</v>
      </c>
      <c r="I639" t="e">
        <f t="shared" si="96"/>
        <v>#VALUE!</v>
      </c>
      <c r="J639" t="e">
        <f t="shared" si="97"/>
        <v>#VALUE!</v>
      </c>
      <c r="K639" t="e">
        <f t="shared" si="98"/>
        <v>#VALUE!</v>
      </c>
      <c r="L639" t="e">
        <f t="shared" si="99"/>
        <v>#VALUE!</v>
      </c>
      <c r="M639">
        <f>IF($B$9="זכר",INDEX(תמותה!$A$1:$E$121,ROUNDDOWN(E639/12,0)+1,2),INDEX(תמותה!$A$1:$E$121,ROUNDDOWN(E639/12,0)+1,3))</f>
        <v>6.9865400000000005E-4</v>
      </c>
      <c r="N639" t="e">
        <f>IF($B$9="זכר",INDEX('שיפור גברים'!$A$1:$GQ$121,ROUNDDOWN(E639/12,0)+1,ROUNDDOWN((E639+$B$7-$B$8)/12,0)+2),INDEX('שיפור נשים'!$A$1:$GQ$121,ROUNDDOWN(E639/12,0)+1,ROUNDDOWN((E639+$B$7-$B$8)/12,0)+2))</f>
        <v>#VALUE!</v>
      </c>
      <c r="O639" t="e">
        <f>IF($B$9="זכר",INDEX('שיפור גברים'!$A$1:$GQ$121,ROUNDDOWN(E639/12,0)+1,ROUNDDOWN((E639+$B$7-$B$8)/12,0)+1),INDEX('שיפור נשים'!$A$1:$GQ$121,ROUNDDOWN(E639/12,0)+1,ROUNDDOWN((E639+$B$7-$B$8)/12,0)+1))</f>
        <v>#VALUE!</v>
      </c>
      <c r="P639">
        <f t="shared" si="91"/>
        <v>0.75</v>
      </c>
      <c r="Q639" t="e">
        <f t="shared" si="92"/>
        <v>#VALUE!</v>
      </c>
    </row>
    <row r="640" spans="5:17" x14ac:dyDescent="0.2">
      <c r="E640">
        <f t="shared" si="93"/>
        <v>638</v>
      </c>
      <c r="F640">
        <f t="shared" si="90"/>
        <v>6.8792722592677338</v>
      </c>
      <c r="G640" t="e">
        <f t="shared" si="94"/>
        <v>#VALUE!</v>
      </c>
      <c r="H640" t="e">
        <f t="shared" si="95"/>
        <v>#VALUE!</v>
      </c>
      <c r="I640" t="e">
        <f t="shared" si="96"/>
        <v>#VALUE!</v>
      </c>
      <c r="J640" t="e">
        <f t="shared" si="97"/>
        <v>#VALUE!</v>
      </c>
      <c r="K640" t="e">
        <f t="shared" si="98"/>
        <v>#VALUE!</v>
      </c>
      <c r="L640" t="e">
        <f t="shared" si="99"/>
        <v>#VALUE!</v>
      </c>
      <c r="M640">
        <f>IF($B$9="זכר",INDEX(תמותה!$A$1:$E$121,ROUNDDOWN(E640/12,0)+1,2),INDEX(תמותה!$A$1:$E$121,ROUNDDOWN(E640/12,0)+1,3))</f>
        <v>6.9865400000000005E-4</v>
      </c>
      <c r="N640" t="e">
        <f>IF($B$9="זכר",INDEX('שיפור גברים'!$A$1:$GQ$121,ROUNDDOWN(E640/12,0)+1,ROUNDDOWN((E640+$B$7-$B$8)/12,0)+2),INDEX('שיפור נשים'!$A$1:$GQ$121,ROUNDDOWN(E640/12,0)+1,ROUNDDOWN((E640+$B$7-$B$8)/12,0)+2))</f>
        <v>#VALUE!</v>
      </c>
      <c r="O640" t="e">
        <f>IF($B$9="זכר",INDEX('שיפור גברים'!$A$1:$GQ$121,ROUNDDOWN(E640/12,0)+1,ROUNDDOWN((E640+$B$7-$B$8)/12,0)+1),INDEX('שיפור נשים'!$A$1:$GQ$121,ROUNDDOWN(E640/12,0)+1,ROUNDDOWN((E640+$B$7-$B$8)/12,0)+1))</f>
        <v>#VALUE!</v>
      </c>
      <c r="P640">
        <f t="shared" si="91"/>
        <v>0.83333333333333337</v>
      </c>
      <c r="Q640" t="e">
        <f t="shared" si="92"/>
        <v>#VALUE!</v>
      </c>
    </row>
    <row r="641" spans="5:17" x14ac:dyDescent="0.2">
      <c r="E641">
        <f t="shared" si="93"/>
        <v>639</v>
      </c>
      <c r="F641">
        <f t="shared" si="90"/>
        <v>6.9000653811851809</v>
      </c>
      <c r="G641" t="e">
        <f t="shared" si="94"/>
        <v>#VALUE!</v>
      </c>
      <c r="H641" t="e">
        <f t="shared" si="95"/>
        <v>#VALUE!</v>
      </c>
      <c r="I641" t="e">
        <f t="shared" si="96"/>
        <v>#VALUE!</v>
      </c>
      <c r="J641" t="e">
        <f t="shared" si="97"/>
        <v>#VALUE!</v>
      </c>
      <c r="K641" t="e">
        <f t="shared" si="98"/>
        <v>#VALUE!</v>
      </c>
      <c r="L641" t="e">
        <f t="shared" si="99"/>
        <v>#VALUE!</v>
      </c>
      <c r="M641">
        <f>IF($B$9="זכר",INDEX(תמותה!$A$1:$E$121,ROUNDDOWN(E641/12,0)+1,2),INDEX(תמותה!$A$1:$E$121,ROUNDDOWN(E641/12,0)+1,3))</f>
        <v>6.9865400000000005E-4</v>
      </c>
      <c r="N641" t="e">
        <f>IF($B$9="זכר",INDEX('שיפור גברים'!$A$1:$GQ$121,ROUNDDOWN(E641/12,0)+1,ROUNDDOWN((E641+$B$7-$B$8)/12,0)+2),INDEX('שיפור נשים'!$A$1:$GQ$121,ROUNDDOWN(E641/12,0)+1,ROUNDDOWN((E641+$B$7-$B$8)/12,0)+2))</f>
        <v>#VALUE!</v>
      </c>
      <c r="O641" t="e">
        <f>IF($B$9="זכר",INDEX('שיפור גברים'!$A$1:$GQ$121,ROUNDDOWN(E641/12,0)+1,ROUNDDOWN((E641+$B$7-$B$8)/12,0)+1),INDEX('שיפור נשים'!$A$1:$GQ$121,ROUNDDOWN(E641/12,0)+1,ROUNDDOWN((E641+$B$7-$B$8)/12,0)+1))</f>
        <v>#VALUE!</v>
      </c>
      <c r="P641">
        <f t="shared" si="91"/>
        <v>0.91666666666666663</v>
      </c>
      <c r="Q641" t="e">
        <f t="shared" si="92"/>
        <v>#VALUE!</v>
      </c>
    </row>
    <row r="642" spans="5:17" x14ac:dyDescent="0.2">
      <c r="E642">
        <f t="shared" si="93"/>
        <v>640</v>
      </c>
      <c r="F642">
        <f t="shared" si="90"/>
        <v>6.9209213518899384</v>
      </c>
      <c r="G642" t="e">
        <f t="shared" si="94"/>
        <v>#VALUE!</v>
      </c>
      <c r="H642" t="e">
        <f t="shared" si="95"/>
        <v>#VALUE!</v>
      </c>
      <c r="I642" t="e">
        <f t="shared" si="96"/>
        <v>#VALUE!</v>
      </c>
      <c r="J642" t="e">
        <f t="shared" si="97"/>
        <v>#VALUE!</v>
      </c>
      <c r="K642" t="e">
        <f t="shared" si="98"/>
        <v>#VALUE!</v>
      </c>
      <c r="L642" t="e">
        <f t="shared" si="99"/>
        <v>#VALUE!</v>
      </c>
      <c r="M642">
        <f>IF($B$9="זכר",INDEX(תמותה!$A$1:$E$121,ROUNDDOWN(E642/12,0)+1,2),INDEX(תמותה!$A$1:$E$121,ROUNDDOWN(E642/12,0)+1,3))</f>
        <v>6.9865400000000005E-4</v>
      </c>
      <c r="N642" t="e">
        <f>IF($B$9="זכר",INDEX('שיפור גברים'!$A$1:$GQ$121,ROUNDDOWN(E642/12,0)+1,ROUNDDOWN((E642+$B$7-$B$8)/12,0)+2),INDEX('שיפור נשים'!$A$1:$GQ$121,ROUNDDOWN(E642/12,0)+1,ROUNDDOWN((E642+$B$7-$B$8)/12,0)+2))</f>
        <v>#VALUE!</v>
      </c>
      <c r="O642" t="e">
        <f>IF($B$9="זכר",INDEX('שיפור גברים'!$A$1:$GQ$121,ROUNDDOWN(E642/12,0)+1,ROUNDDOWN((E642+$B$7-$B$8)/12,0)+1),INDEX('שיפור נשים'!$A$1:$GQ$121,ROUNDDOWN(E642/12,0)+1,ROUNDDOWN((E642+$B$7-$B$8)/12,0)+1))</f>
        <v>#VALUE!</v>
      </c>
      <c r="P642">
        <f t="shared" si="91"/>
        <v>1</v>
      </c>
      <c r="Q642" t="e">
        <f t="shared" si="92"/>
        <v>#VALUE!</v>
      </c>
    </row>
    <row r="643" spans="5:17" x14ac:dyDescent="0.2">
      <c r="E643">
        <f t="shared" si="93"/>
        <v>641</v>
      </c>
      <c r="F643">
        <f t="shared" ref="F643:F706" si="100">(1+$B$2)^((E643-$E$2+1)/12)</f>
        <v>6.9418403613472304</v>
      </c>
      <c r="G643" t="e">
        <f t="shared" si="94"/>
        <v>#VALUE!</v>
      </c>
      <c r="H643" t="e">
        <f t="shared" si="95"/>
        <v>#VALUE!</v>
      </c>
      <c r="I643" t="e">
        <f t="shared" si="96"/>
        <v>#VALUE!</v>
      </c>
      <c r="J643" t="e">
        <f t="shared" si="97"/>
        <v>#VALUE!</v>
      </c>
      <c r="K643" t="e">
        <f t="shared" si="98"/>
        <v>#VALUE!</v>
      </c>
      <c r="L643" t="e">
        <f t="shared" si="99"/>
        <v>#VALUE!</v>
      </c>
      <c r="M643">
        <f>IF($B$9="זכר",INDEX(תמותה!$A$1:$E$121,ROUNDDOWN(E643/12,0)+1,2),INDEX(תמותה!$A$1:$E$121,ROUNDDOWN(E643/12,0)+1,3))</f>
        <v>6.9865400000000005E-4</v>
      </c>
      <c r="N643" t="e">
        <f>IF($B$9="זכר",INDEX('שיפור גברים'!$A$1:$GQ$121,ROUNDDOWN(E643/12,0)+1,ROUNDDOWN((E643+$B$7-$B$8)/12,0)+2),INDEX('שיפור נשים'!$A$1:$GQ$121,ROUNDDOWN(E643/12,0)+1,ROUNDDOWN((E643+$B$7-$B$8)/12,0)+2))</f>
        <v>#VALUE!</v>
      </c>
      <c r="O643" t="e">
        <f>IF($B$9="זכר",INDEX('שיפור גברים'!$A$1:$GQ$121,ROUNDDOWN(E643/12,0)+1,ROUNDDOWN((E643+$B$7-$B$8)/12,0)+1),INDEX('שיפור נשים'!$A$1:$GQ$121,ROUNDDOWN(E643/12,0)+1,ROUNDDOWN((E643+$B$7-$B$8)/12,0)+1))</f>
        <v>#VALUE!</v>
      </c>
      <c r="P643">
        <f t="shared" ref="P643:P706" si="101">(MOD((E643-$E$2+7),12)+1)/12</f>
        <v>8.3333333333333329E-2</v>
      </c>
      <c r="Q643" t="e">
        <f t="shared" ref="Q643:Q706" si="102">1-(1-M643*(N643*P643+O643*(1-P643)))^(1/12)</f>
        <v>#VALUE!</v>
      </c>
    </row>
    <row r="644" spans="5:17" x14ac:dyDescent="0.2">
      <c r="E644">
        <f t="shared" ref="E644:E707" si="103">E643+1</f>
        <v>642</v>
      </c>
      <c r="F644">
        <f t="shared" si="100"/>
        <v>6.9628226000964677</v>
      </c>
      <c r="G644" t="e">
        <f t="shared" ref="G644:G707" si="104">IF(E644&lt;=$B$3,IF(AND((E644-$E$2)&lt;0,E644&lt;$B$4),G643+1/F644,G643+L643/F644))</f>
        <v>#VALUE!</v>
      </c>
      <c r="H644" t="e">
        <f t="shared" ref="H644:H707" si="105">IF(E644&lt;=$B$3,IF(AND((E644-$E$2)&lt;60,E644&lt;$B$4),H643+1/F644,H643+L643/F644))</f>
        <v>#VALUE!</v>
      </c>
      <c r="I644" t="e">
        <f t="shared" ref="I644:I707" si="106">IF(E644&lt;=$B$3,IF(AND((E644-$E$2)&lt;120,E644&lt;$B$4),I643+1/F644,I643+L643/F644))</f>
        <v>#VALUE!</v>
      </c>
      <c r="J644" t="e">
        <f t="shared" ref="J644:J707" si="107">IF(E644&lt;=$B$3,IF(AND((E644-$E$2)&lt;180,E644&lt;$B$4),J643+1/F644,J643+L643/F644))</f>
        <v>#VALUE!</v>
      </c>
      <c r="K644" t="e">
        <f t="shared" ref="K644:K707" si="108">IF(E644&lt;=$B$3,IF(AND((E644-$E$2)&lt;240,E644&lt;$B$4),K643+1/F644,K643+L643/F644))</f>
        <v>#VALUE!</v>
      </c>
      <c r="L644" t="e">
        <f t="shared" ref="L644:L707" si="109">L643*(1-Q644)</f>
        <v>#VALUE!</v>
      </c>
      <c r="M644">
        <f>IF($B$9="זכר",INDEX(תמותה!$A$1:$E$121,ROUNDDOWN(E644/12,0)+1,2),INDEX(תמותה!$A$1:$E$121,ROUNDDOWN(E644/12,0)+1,3))</f>
        <v>6.9865400000000005E-4</v>
      </c>
      <c r="N644" t="e">
        <f>IF($B$9="זכר",INDEX('שיפור גברים'!$A$1:$GQ$121,ROUNDDOWN(E644/12,0)+1,ROUNDDOWN((E644+$B$7-$B$8)/12,0)+2),INDEX('שיפור נשים'!$A$1:$GQ$121,ROUNDDOWN(E644/12,0)+1,ROUNDDOWN((E644+$B$7-$B$8)/12,0)+2))</f>
        <v>#VALUE!</v>
      </c>
      <c r="O644" t="e">
        <f>IF($B$9="זכר",INDEX('שיפור גברים'!$A$1:$GQ$121,ROUNDDOWN(E644/12,0)+1,ROUNDDOWN((E644+$B$7-$B$8)/12,0)+1),INDEX('שיפור נשים'!$A$1:$GQ$121,ROUNDDOWN(E644/12,0)+1,ROUNDDOWN((E644+$B$7-$B$8)/12,0)+1))</f>
        <v>#VALUE!</v>
      </c>
      <c r="P644">
        <f t="shared" si="101"/>
        <v>0.16666666666666666</v>
      </c>
      <c r="Q644" t="e">
        <f t="shared" si="102"/>
        <v>#VALUE!</v>
      </c>
    </row>
    <row r="645" spans="5:17" x14ac:dyDescent="0.2">
      <c r="E645">
        <f t="shared" si="103"/>
        <v>643</v>
      </c>
      <c r="F645">
        <f t="shared" si="100"/>
        <v>6.9838682592529731</v>
      </c>
      <c r="G645" t="e">
        <f t="shared" si="104"/>
        <v>#VALUE!</v>
      </c>
      <c r="H645" t="e">
        <f t="shared" si="105"/>
        <v>#VALUE!</v>
      </c>
      <c r="I645" t="e">
        <f t="shared" si="106"/>
        <v>#VALUE!</v>
      </c>
      <c r="J645" t="e">
        <f t="shared" si="107"/>
        <v>#VALUE!</v>
      </c>
      <c r="K645" t="e">
        <f t="shared" si="108"/>
        <v>#VALUE!</v>
      </c>
      <c r="L645" t="e">
        <f t="shared" si="109"/>
        <v>#VALUE!</v>
      </c>
      <c r="M645">
        <f>IF($B$9="זכר",INDEX(תמותה!$A$1:$E$121,ROUNDDOWN(E645/12,0)+1,2),INDEX(תמותה!$A$1:$E$121,ROUNDDOWN(E645/12,0)+1,3))</f>
        <v>6.9865400000000005E-4</v>
      </c>
      <c r="N645" t="e">
        <f>IF($B$9="זכר",INDEX('שיפור גברים'!$A$1:$GQ$121,ROUNDDOWN(E645/12,0)+1,ROUNDDOWN((E645+$B$7-$B$8)/12,0)+2),INDEX('שיפור נשים'!$A$1:$GQ$121,ROUNDDOWN(E645/12,0)+1,ROUNDDOWN((E645+$B$7-$B$8)/12,0)+2))</f>
        <v>#VALUE!</v>
      </c>
      <c r="O645" t="e">
        <f>IF($B$9="זכר",INDEX('שיפור גברים'!$A$1:$GQ$121,ROUNDDOWN(E645/12,0)+1,ROUNDDOWN((E645+$B$7-$B$8)/12,0)+1),INDEX('שיפור נשים'!$A$1:$GQ$121,ROUNDDOWN(E645/12,0)+1,ROUNDDOWN((E645+$B$7-$B$8)/12,0)+1))</f>
        <v>#VALUE!</v>
      </c>
      <c r="P645">
        <f t="shared" si="101"/>
        <v>0.25</v>
      </c>
      <c r="Q645" t="e">
        <f t="shared" si="102"/>
        <v>#VALUE!</v>
      </c>
    </row>
    <row r="646" spans="5:17" x14ac:dyDescent="0.2">
      <c r="E646">
        <f t="shared" si="103"/>
        <v>644</v>
      </c>
      <c r="F646">
        <f t="shared" si="100"/>
        <v>7.0049775305097421</v>
      </c>
      <c r="G646" t="e">
        <f t="shared" si="104"/>
        <v>#VALUE!</v>
      </c>
      <c r="H646" t="e">
        <f t="shared" si="105"/>
        <v>#VALUE!</v>
      </c>
      <c r="I646" t="e">
        <f t="shared" si="106"/>
        <v>#VALUE!</v>
      </c>
      <c r="J646" t="e">
        <f t="shared" si="107"/>
        <v>#VALUE!</v>
      </c>
      <c r="K646" t="e">
        <f t="shared" si="108"/>
        <v>#VALUE!</v>
      </c>
      <c r="L646" t="e">
        <f t="shared" si="109"/>
        <v>#VALUE!</v>
      </c>
      <c r="M646">
        <f>IF($B$9="זכר",INDEX(תמותה!$A$1:$E$121,ROUNDDOWN(E646/12,0)+1,2),INDEX(תמותה!$A$1:$E$121,ROUNDDOWN(E646/12,0)+1,3))</f>
        <v>6.9865400000000005E-4</v>
      </c>
      <c r="N646" t="e">
        <f>IF($B$9="זכר",INDEX('שיפור גברים'!$A$1:$GQ$121,ROUNDDOWN(E646/12,0)+1,ROUNDDOWN((E646+$B$7-$B$8)/12,0)+2),INDEX('שיפור נשים'!$A$1:$GQ$121,ROUNDDOWN(E646/12,0)+1,ROUNDDOWN((E646+$B$7-$B$8)/12,0)+2))</f>
        <v>#VALUE!</v>
      </c>
      <c r="O646" t="e">
        <f>IF($B$9="זכר",INDEX('שיפור גברים'!$A$1:$GQ$121,ROUNDDOWN(E646/12,0)+1,ROUNDDOWN((E646+$B$7-$B$8)/12,0)+1),INDEX('שיפור נשים'!$A$1:$GQ$121,ROUNDDOWN(E646/12,0)+1,ROUNDDOWN((E646+$B$7-$B$8)/12,0)+1))</f>
        <v>#VALUE!</v>
      </c>
      <c r="P646">
        <f t="shared" si="101"/>
        <v>0.33333333333333331</v>
      </c>
      <c r="Q646" t="e">
        <f t="shared" si="102"/>
        <v>#VALUE!</v>
      </c>
    </row>
    <row r="647" spans="5:17" x14ac:dyDescent="0.2">
      <c r="E647">
        <f t="shared" si="103"/>
        <v>645</v>
      </c>
      <c r="F647">
        <f t="shared" si="100"/>
        <v>7.0261506061391668</v>
      </c>
      <c r="G647" t="e">
        <f t="shared" si="104"/>
        <v>#VALUE!</v>
      </c>
      <c r="H647" t="e">
        <f t="shared" si="105"/>
        <v>#VALUE!</v>
      </c>
      <c r="I647" t="e">
        <f t="shared" si="106"/>
        <v>#VALUE!</v>
      </c>
      <c r="J647" t="e">
        <f t="shared" si="107"/>
        <v>#VALUE!</v>
      </c>
      <c r="K647" t="e">
        <f t="shared" si="108"/>
        <v>#VALUE!</v>
      </c>
      <c r="L647" t="e">
        <f t="shared" si="109"/>
        <v>#VALUE!</v>
      </c>
      <c r="M647">
        <f>IF($B$9="זכר",INDEX(תמותה!$A$1:$E$121,ROUNDDOWN(E647/12,0)+1,2),INDEX(תמותה!$A$1:$E$121,ROUNDDOWN(E647/12,0)+1,3))</f>
        <v>6.9865400000000005E-4</v>
      </c>
      <c r="N647" t="e">
        <f>IF($B$9="זכר",INDEX('שיפור גברים'!$A$1:$GQ$121,ROUNDDOWN(E647/12,0)+1,ROUNDDOWN((E647+$B$7-$B$8)/12,0)+2),INDEX('שיפור נשים'!$A$1:$GQ$121,ROUNDDOWN(E647/12,0)+1,ROUNDDOWN((E647+$B$7-$B$8)/12,0)+2))</f>
        <v>#VALUE!</v>
      </c>
      <c r="O647" t="e">
        <f>IF($B$9="זכר",INDEX('שיפור גברים'!$A$1:$GQ$121,ROUNDDOWN(E647/12,0)+1,ROUNDDOWN((E647+$B$7-$B$8)/12,0)+1),INDEX('שיפור נשים'!$A$1:$GQ$121,ROUNDDOWN(E647/12,0)+1,ROUNDDOWN((E647+$B$7-$B$8)/12,0)+1))</f>
        <v>#VALUE!</v>
      </c>
      <c r="P647">
        <f t="shared" si="101"/>
        <v>0.41666666666666669</v>
      </c>
      <c r="Q647" t="e">
        <f t="shared" si="102"/>
        <v>#VALUE!</v>
      </c>
    </row>
    <row r="648" spans="5:17" x14ac:dyDescent="0.2">
      <c r="E648">
        <f t="shared" si="103"/>
        <v>646</v>
      </c>
      <c r="F648">
        <f t="shared" si="100"/>
        <v>7.0473876789947969</v>
      </c>
      <c r="G648" t="e">
        <f t="shared" si="104"/>
        <v>#VALUE!</v>
      </c>
      <c r="H648" t="e">
        <f t="shared" si="105"/>
        <v>#VALUE!</v>
      </c>
      <c r="I648" t="e">
        <f t="shared" si="106"/>
        <v>#VALUE!</v>
      </c>
      <c r="J648" t="e">
        <f t="shared" si="107"/>
        <v>#VALUE!</v>
      </c>
      <c r="K648" t="e">
        <f t="shared" si="108"/>
        <v>#VALUE!</v>
      </c>
      <c r="L648" t="e">
        <f t="shared" si="109"/>
        <v>#VALUE!</v>
      </c>
      <c r="M648">
        <f>IF($B$9="זכר",INDEX(תמותה!$A$1:$E$121,ROUNDDOWN(E648/12,0)+1,2),INDEX(תמותה!$A$1:$E$121,ROUNDDOWN(E648/12,0)+1,3))</f>
        <v>6.9865400000000005E-4</v>
      </c>
      <c r="N648" t="e">
        <f>IF($B$9="זכר",INDEX('שיפור גברים'!$A$1:$GQ$121,ROUNDDOWN(E648/12,0)+1,ROUNDDOWN((E648+$B$7-$B$8)/12,0)+2),INDEX('שיפור נשים'!$A$1:$GQ$121,ROUNDDOWN(E648/12,0)+1,ROUNDDOWN((E648+$B$7-$B$8)/12,0)+2))</f>
        <v>#VALUE!</v>
      </c>
      <c r="O648" t="e">
        <f>IF($B$9="זכר",INDEX('שיפור גברים'!$A$1:$GQ$121,ROUNDDOWN(E648/12,0)+1,ROUNDDOWN((E648+$B$7-$B$8)/12,0)+1),INDEX('שיפור נשים'!$A$1:$GQ$121,ROUNDDOWN(E648/12,0)+1,ROUNDDOWN((E648+$B$7-$B$8)/12,0)+1))</f>
        <v>#VALUE!</v>
      </c>
      <c r="P648">
        <f t="shared" si="101"/>
        <v>0.5</v>
      </c>
      <c r="Q648" t="e">
        <f t="shared" si="102"/>
        <v>#VALUE!</v>
      </c>
    </row>
    <row r="649" spans="5:17" x14ac:dyDescent="0.2">
      <c r="E649">
        <f t="shared" si="103"/>
        <v>647</v>
      </c>
      <c r="F649">
        <f t="shared" si="100"/>
        <v>7.0686889425131065</v>
      </c>
      <c r="G649" t="e">
        <f t="shared" si="104"/>
        <v>#VALUE!</v>
      </c>
      <c r="H649" t="e">
        <f t="shared" si="105"/>
        <v>#VALUE!</v>
      </c>
      <c r="I649" t="e">
        <f t="shared" si="106"/>
        <v>#VALUE!</v>
      </c>
      <c r="J649" t="e">
        <f t="shared" si="107"/>
        <v>#VALUE!</v>
      </c>
      <c r="K649" t="e">
        <f t="shared" si="108"/>
        <v>#VALUE!</v>
      </c>
      <c r="L649" t="e">
        <f t="shared" si="109"/>
        <v>#VALUE!</v>
      </c>
      <c r="M649">
        <f>IF($B$9="זכר",INDEX(תמותה!$A$1:$E$121,ROUNDDOWN(E649/12,0)+1,2),INDEX(תמותה!$A$1:$E$121,ROUNDDOWN(E649/12,0)+1,3))</f>
        <v>6.9865400000000005E-4</v>
      </c>
      <c r="N649" t="e">
        <f>IF($B$9="זכר",INDEX('שיפור גברים'!$A$1:$GQ$121,ROUNDDOWN(E649/12,0)+1,ROUNDDOWN((E649+$B$7-$B$8)/12,0)+2),INDEX('שיפור נשים'!$A$1:$GQ$121,ROUNDDOWN(E649/12,0)+1,ROUNDDOWN((E649+$B$7-$B$8)/12,0)+2))</f>
        <v>#VALUE!</v>
      </c>
      <c r="O649" t="e">
        <f>IF($B$9="זכר",INDEX('שיפור גברים'!$A$1:$GQ$121,ROUNDDOWN(E649/12,0)+1,ROUNDDOWN((E649+$B$7-$B$8)/12,0)+1),INDEX('שיפור נשים'!$A$1:$GQ$121,ROUNDDOWN(E649/12,0)+1,ROUNDDOWN((E649+$B$7-$B$8)/12,0)+1))</f>
        <v>#VALUE!</v>
      </c>
      <c r="P649">
        <f t="shared" si="101"/>
        <v>0.58333333333333337</v>
      </c>
      <c r="Q649" t="e">
        <f t="shared" si="102"/>
        <v>#VALUE!</v>
      </c>
    </row>
    <row r="650" spans="5:17" x14ac:dyDescent="0.2">
      <c r="E650">
        <f t="shared" si="103"/>
        <v>648</v>
      </c>
      <c r="F650">
        <f t="shared" si="100"/>
        <v>7.090054590715237</v>
      </c>
      <c r="G650" t="e">
        <f t="shared" si="104"/>
        <v>#VALUE!</v>
      </c>
      <c r="H650" t="e">
        <f t="shared" si="105"/>
        <v>#VALUE!</v>
      </c>
      <c r="I650" t="e">
        <f t="shared" si="106"/>
        <v>#VALUE!</v>
      </c>
      <c r="J650" t="e">
        <f t="shared" si="107"/>
        <v>#VALUE!</v>
      </c>
      <c r="K650" t="e">
        <f t="shared" si="108"/>
        <v>#VALUE!</v>
      </c>
      <c r="L650" t="e">
        <f t="shared" si="109"/>
        <v>#VALUE!</v>
      </c>
      <c r="M650">
        <f>IF($B$9="זכר",INDEX(תמותה!$A$1:$E$121,ROUNDDOWN(E650/12,0)+1,2),INDEX(תמותה!$A$1:$E$121,ROUNDDOWN(E650/12,0)+1,3))</f>
        <v>7.6814199999999998E-4</v>
      </c>
      <c r="N650" t="e">
        <f>IF($B$9="זכר",INDEX('שיפור גברים'!$A$1:$GQ$121,ROUNDDOWN(E650/12,0)+1,ROUNDDOWN((E650+$B$7-$B$8)/12,0)+2),INDEX('שיפור נשים'!$A$1:$GQ$121,ROUNDDOWN(E650/12,0)+1,ROUNDDOWN((E650+$B$7-$B$8)/12,0)+2))</f>
        <v>#VALUE!</v>
      </c>
      <c r="O650" t="e">
        <f>IF($B$9="זכר",INDEX('שיפור גברים'!$A$1:$GQ$121,ROUNDDOWN(E650/12,0)+1,ROUNDDOWN((E650+$B$7-$B$8)/12,0)+1),INDEX('שיפור נשים'!$A$1:$GQ$121,ROUNDDOWN(E650/12,0)+1,ROUNDDOWN((E650+$B$7-$B$8)/12,0)+1))</f>
        <v>#VALUE!</v>
      </c>
      <c r="P650">
        <f t="shared" si="101"/>
        <v>0.66666666666666663</v>
      </c>
      <c r="Q650" t="e">
        <f t="shared" si="102"/>
        <v>#VALUE!</v>
      </c>
    </row>
    <row r="651" spans="5:17" x14ac:dyDescent="0.2">
      <c r="E651">
        <f t="shared" si="103"/>
        <v>649</v>
      </c>
      <c r="F651">
        <f t="shared" si="100"/>
        <v>7.1114848182087744</v>
      </c>
      <c r="G651" t="e">
        <f t="shared" si="104"/>
        <v>#VALUE!</v>
      </c>
      <c r="H651" t="e">
        <f t="shared" si="105"/>
        <v>#VALUE!</v>
      </c>
      <c r="I651" t="e">
        <f t="shared" si="106"/>
        <v>#VALUE!</v>
      </c>
      <c r="J651" t="e">
        <f t="shared" si="107"/>
        <v>#VALUE!</v>
      </c>
      <c r="K651" t="e">
        <f t="shared" si="108"/>
        <v>#VALUE!</v>
      </c>
      <c r="L651" t="e">
        <f t="shared" si="109"/>
        <v>#VALUE!</v>
      </c>
      <c r="M651">
        <f>IF($B$9="זכר",INDEX(תמותה!$A$1:$E$121,ROUNDDOWN(E651/12,0)+1,2),INDEX(תמותה!$A$1:$E$121,ROUNDDOWN(E651/12,0)+1,3))</f>
        <v>7.6814199999999998E-4</v>
      </c>
      <c r="N651" t="e">
        <f>IF($B$9="זכר",INDEX('שיפור גברים'!$A$1:$GQ$121,ROUNDDOWN(E651/12,0)+1,ROUNDDOWN((E651+$B$7-$B$8)/12,0)+2),INDEX('שיפור נשים'!$A$1:$GQ$121,ROUNDDOWN(E651/12,0)+1,ROUNDDOWN((E651+$B$7-$B$8)/12,0)+2))</f>
        <v>#VALUE!</v>
      </c>
      <c r="O651" t="e">
        <f>IF($B$9="זכר",INDEX('שיפור גברים'!$A$1:$GQ$121,ROUNDDOWN(E651/12,0)+1,ROUNDDOWN((E651+$B$7-$B$8)/12,0)+1),INDEX('שיפור נשים'!$A$1:$GQ$121,ROUNDDOWN(E651/12,0)+1,ROUNDDOWN((E651+$B$7-$B$8)/12,0)+1))</f>
        <v>#VALUE!</v>
      </c>
      <c r="P651">
        <f t="shared" si="101"/>
        <v>0.75</v>
      </c>
      <c r="Q651" t="e">
        <f t="shared" si="102"/>
        <v>#VALUE!</v>
      </c>
    </row>
    <row r="652" spans="5:17" x14ac:dyDescent="0.2">
      <c r="E652">
        <f t="shared" si="103"/>
        <v>650</v>
      </c>
      <c r="F652">
        <f t="shared" si="100"/>
        <v>7.1329798201895276</v>
      </c>
      <c r="G652" t="e">
        <f t="shared" si="104"/>
        <v>#VALUE!</v>
      </c>
      <c r="H652" t="e">
        <f t="shared" si="105"/>
        <v>#VALUE!</v>
      </c>
      <c r="I652" t="e">
        <f t="shared" si="106"/>
        <v>#VALUE!</v>
      </c>
      <c r="J652" t="e">
        <f t="shared" si="107"/>
        <v>#VALUE!</v>
      </c>
      <c r="K652" t="e">
        <f t="shared" si="108"/>
        <v>#VALUE!</v>
      </c>
      <c r="L652" t="e">
        <f t="shared" si="109"/>
        <v>#VALUE!</v>
      </c>
      <c r="M652">
        <f>IF($B$9="זכר",INDEX(תמותה!$A$1:$E$121,ROUNDDOWN(E652/12,0)+1,2),INDEX(תמותה!$A$1:$E$121,ROUNDDOWN(E652/12,0)+1,3))</f>
        <v>7.6814199999999998E-4</v>
      </c>
      <c r="N652" t="e">
        <f>IF($B$9="זכר",INDEX('שיפור גברים'!$A$1:$GQ$121,ROUNDDOWN(E652/12,0)+1,ROUNDDOWN((E652+$B$7-$B$8)/12,0)+2),INDEX('שיפור נשים'!$A$1:$GQ$121,ROUNDDOWN(E652/12,0)+1,ROUNDDOWN((E652+$B$7-$B$8)/12,0)+2))</f>
        <v>#VALUE!</v>
      </c>
      <c r="O652" t="e">
        <f>IF($B$9="זכר",INDEX('שיפור גברים'!$A$1:$GQ$121,ROUNDDOWN(E652/12,0)+1,ROUNDDOWN((E652+$B$7-$B$8)/12,0)+1),INDEX('שיפור נשים'!$A$1:$GQ$121,ROUNDDOWN(E652/12,0)+1,ROUNDDOWN((E652+$B$7-$B$8)/12,0)+1))</f>
        <v>#VALUE!</v>
      </c>
      <c r="P652">
        <f t="shared" si="101"/>
        <v>0.83333333333333337</v>
      </c>
      <c r="Q652" t="e">
        <f t="shared" si="102"/>
        <v>#VALUE!</v>
      </c>
    </row>
    <row r="653" spans="5:17" x14ac:dyDescent="0.2">
      <c r="E653">
        <f t="shared" si="103"/>
        <v>651</v>
      </c>
      <c r="F653">
        <f t="shared" si="100"/>
        <v>7.1545397924432912</v>
      </c>
      <c r="G653" t="e">
        <f t="shared" si="104"/>
        <v>#VALUE!</v>
      </c>
      <c r="H653" t="e">
        <f t="shared" si="105"/>
        <v>#VALUE!</v>
      </c>
      <c r="I653" t="e">
        <f t="shared" si="106"/>
        <v>#VALUE!</v>
      </c>
      <c r="J653" t="e">
        <f t="shared" si="107"/>
        <v>#VALUE!</v>
      </c>
      <c r="K653" t="e">
        <f t="shared" si="108"/>
        <v>#VALUE!</v>
      </c>
      <c r="L653" t="e">
        <f t="shared" si="109"/>
        <v>#VALUE!</v>
      </c>
      <c r="M653">
        <f>IF($B$9="זכר",INDEX(תמותה!$A$1:$E$121,ROUNDDOWN(E653/12,0)+1,2),INDEX(תמותה!$A$1:$E$121,ROUNDDOWN(E653/12,0)+1,3))</f>
        <v>7.6814199999999998E-4</v>
      </c>
      <c r="N653" t="e">
        <f>IF($B$9="זכר",INDEX('שיפור גברים'!$A$1:$GQ$121,ROUNDDOWN(E653/12,0)+1,ROUNDDOWN((E653+$B$7-$B$8)/12,0)+2),INDEX('שיפור נשים'!$A$1:$GQ$121,ROUNDDOWN(E653/12,0)+1,ROUNDDOWN((E653+$B$7-$B$8)/12,0)+2))</f>
        <v>#VALUE!</v>
      </c>
      <c r="O653" t="e">
        <f>IF($B$9="זכר",INDEX('שיפור גברים'!$A$1:$GQ$121,ROUNDDOWN(E653/12,0)+1,ROUNDDOWN((E653+$B$7-$B$8)/12,0)+1),INDEX('שיפור נשים'!$A$1:$GQ$121,ROUNDDOWN(E653/12,0)+1,ROUNDDOWN((E653+$B$7-$B$8)/12,0)+1))</f>
        <v>#VALUE!</v>
      </c>
      <c r="P653">
        <f t="shared" si="101"/>
        <v>0.91666666666666663</v>
      </c>
      <c r="Q653" t="e">
        <f t="shared" si="102"/>
        <v>#VALUE!</v>
      </c>
    </row>
    <row r="654" spans="5:17" x14ac:dyDescent="0.2">
      <c r="E654">
        <f t="shared" si="103"/>
        <v>652</v>
      </c>
      <c r="F654">
        <f t="shared" si="100"/>
        <v>7.176164931347639</v>
      </c>
      <c r="G654" t="e">
        <f t="shared" si="104"/>
        <v>#VALUE!</v>
      </c>
      <c r="H654" t="e">
        <f t="shared" si="105"/>
        <v>#VALUE!</v>
      </c>
      <c r="I654" t="e">
        <f t="shared" si="106"/>
        <v>#VALUE!</v>
      </c>
      <c r="J654" t="e">
        <f t="shared" si="107"/>
        <v>#VALUE!</v>
      </c>
      <c r="K654" t="e">
        <f t="shared" si="108"/>
        <v>#VALUE!</v>
      </c>
      <c r="L654" t="e">
        <f t="shared" si="109"/>
        <v>#VALUE!</v>
      </c>
      <c r="M654">
        <f>IF($B$9="זכר",INDEX(תמותה!$A$1:$E$121,ROUNDDOWN(E654/12,0)+1,2),INDEX(תמותה!$A$1:$E$121,ROUNDDOWN(E654/12,0)+1,3))</f>
        <v>7.6814199999999998E-4</v>
      </c>
      <c r="N654" t="e">
        <f>IF($B$9="זכר",INDEX('שיפור גברים'!$A$1:$GQ$121,ROUNDDOWN(E654/12,0)+1,ROUNDDOWN((E654+$B$7-$B$8)/12,0)+2),INDEX('שיפור נשים'!$A$1:$GQ$121,ROUNDDOWN(E654/12,0)+1,ROUNDDOWN((E654+$B$7-$B$8)/12,0)+2))</f>
        <v>#VALUE!</v>
      </c>
      <c r="O654" t="e">
        <f>IF($B$9="זכר",INDEX('שיפור גברים'!$A$1:$GQ$121,ROUNDDOWN(E654/12,0)+1,ROUNDDOWN((E654+$B$7-$B$8)/12,0)+1),INDEX('שיפור נשים'!$A$1:$GQ$121,ROUNDDOWN(E654/12,0)+1,ROUNDDOWN((E654+$B$7-$B$8)/12,0)+1))</f>
        <v>#VALUE!</v>
      </c>
      <c r="P654">
        <f t="shared" si="101"/>
        <v>1</v>
      </c>
      <c r="Q654" t="e">
        <f t="shared" si="102"/>
        <v>#VALUE!</v>
      </c>
    </row>
    <row r="655" spans="5:17" x14ac:dyDescent="0.2">
      <c r="E655">
        <f t="shared" si="103"/>
        <v>653</v>
      </c>
      <c r="F655">
        <f t="shared" si="100"/>
        <v>7.197855433873718</v>
      </c>
      <c r="G655" t="e">
        <f t="shared" si="104"/>
        <v>#VALUE!</v>
      </c>
      <c r="H655" t="e">
        <f t="shared" si="105"/>
        <v>#VALUE!</v>
      </c>
      <c r="I655" t="e">
        <f t="shared" si="106"/>
        <v>#VALUE!</v>
      </c>
      <c r="J655" t="e">
        <f t="shared" si="107"/>
        <v>#VALUE!</v>
      </c>
      <c r="K655" t="e">
        <f t="shared" si="108"/>
        <v>#VALUE!</v>
      </c>
      <c r="L655" t="e">
        <f t="shared" si="109"/>
        <v>#VALUE!</v>
      </c>
      <c r="M655">
        <f>IF($B$9="זכר",INDEX(תמותה!$A$1:$E$121,ROUNDDOWN(E655/12,0)+1,2),INDEX(תמותה!$A$1:$E$121,ROUNDDOWN(E655/12,0)+1,3))</f>
        <v>7.6814199999999998E-4</v>
      </c>
      <c r="N655" t="e">
        <f>IF($B$9="זכר",INDEX('שיפור גברים'!$A$1:$GQ$121,ROUNDDOWN(E655/12,0)+1,ROUNDDOWN((E655+$B$7-$B$8)/12,0)+2),INDEX('שיפור נשים'!$A$1:$GQ$121,ROUNDDOWN(E655/12,0)+1,ROUNDDOWN((E655+$B$7-$B$8)/12,0)+2))</f>
        <v>#VALUE!</v>
      </c>
      <c r="O655" t="e">
        <f>IF($B$9="זכר",INDEX('שיפור גברים'!$A$1:$GQ$121,ROUNDDOWN(E655/12,0)+1,ROUNDDOWN((E655+$B$7-$B$8)/12,0)+1),INDEX('שיפור נשים'!$A$1:$GQ$121,ROUNDDOWN(E655/12,0)+1,ROUNDDOWN((E655+$B$7-$B$8)/12,0)+1))</f>
        <v>#VALUE!</v>
      </c>
      <c r="P655">
        <f t="shared" si="101"/>
        <v>8.3333333333333329E-2</v>
      </c>
      <c r="Q655" t="e">
        <f t="shared" si="102"/>
        <v>#VALUE!</v>
      </c>
    </row>
    <row r="656" spans="5:17" x14ac:dyDescent="0.2">
      <c r="E656">
        <f t="shared" si="103"/>
        <v>654</v>
      </c>
      <c r="F656">
        <f t="shared" si="100"/>
        <v>7.2196114975880255</v>
      </c>
      <c r="G656" t="e">
        <f t="shared" si="104"/>
        <v>#VALUE!</v>
      </c>
      <c r="H656" t="e">
        <f t="shared" si="105"/>
        <v>#VALUE!</v>
      </c>
      <c r="I656" t="e">
        <f t="shared" si="106"/>
        <v>#VALUE!</v>
      </c>
      <c r="J656" t="e">
        <f t="shared" si="107"/>
        <v>#VALUE!</v>
      </c>
      <c r="K656" t="e">
        <f t="shared" si="108"/>
        <v>#VALUE!</v>
      </c>
      <c r="L656" t="e">
        <f t="shared" si="109"/>
        <v>#VALUE!</v>
      </c>
      <c r="M656">
        <f>IF($B$9="זכר",INDEX(תמותה!$A$1:$E$121,ROUNDDOWN(E656/12,0)+1,2),INDEX(תמותה!$A$1:$E$121,ROUNDDOWN(E656/12,0)+1,3))</f>
        <v>7.6814199999999998E-4</v>
      </c>
      <c r="N656" t="e">
        <f>IF($B$9="זכר",INDEX('שיפור גברים'!$A$1:$GQ$121,ROUNDDOWN(E656/12,0)+1,ROUNDDOWN((E656+$B$7-$B$8)/12,0)+2),INDEX('שיפור נשים'!$A$1:$GQ$121,ROUNDDOWN(E656/12,0)+1,ROUNDDOWN((E656+$B$7-$B$8)/12,0)+2))</f>
        <v>#VALUE!</v>
      </c>
      <c r="O656" t="e">
        <f>IF($B$9="זכר",INDEX('שיפור גברים'!$A$1:$GQ$121,ROUNDDOWN(E656/12,0)+1,ROUNDDOWN((E656+$B$7-$B$8)/12,0)+1),INDEX('שיפור נשים'!$A$1:$GQ$121,ROUNDDOWN(E656/12,0)+1,ROUNDDOWN((E656+$B$7-$B$8)/12,0)+1))</f>
        <v>#VALUE!</v>
      </c>
      <c r="P656">
        <f t="shared" si="101"/>
        <v>0.16666666666666666</v>
      </c>
      <c r="Q656" t="e">
        <f t="shared" si="102"/>
        <v>#VALUE!</v>
      </c>
    </row>
    <row r="657" spans="5:17" x14ac:dyDescent="0.2">
      <c r="E657">
        <f t="shared" si="103"/>
        <v>655</v>
      </c>
      <c r="F657">
        <f t="shared" si="100"/>
        <v>7.2414333206542238</v>
      </c>
      <c r="G657" t="e">
        <f t="shared" si="104"/>
        <v>#VALUE!</v>
      </c>
      <c r="H657" t="e">
        <f t="shared" si="105"/>
        <v>#VALUE!</v>
      </c>
      <c r="I657" t="e">
        <f t="shared" si="106"/>
        <v>#VALUE!</v>
      </c>
      <c r="J657" t="e">
        <f t="shared" si="107"/>
        <v>#VALUE!</v>
      </c>
      <c r="K657" t="e">
        <f t="shared" si="108"/>
        <v>#VALUE!</v>
      </c>
      <c r="L657" t="e">
        <f t="shared" si="109"/>
        <v>#VALUE!</v>
      </c>
      <c r="M657">
        <f>IF($B$9="זכר",INDEX(תמותה!$A$1:$E$121,ROUNDDOWN(E657/12,0)+1,2),INDEX(תמותה!$A$1:$E$121,ROUNDDOWN(E657/12,0)+1,3))</f>
        <v>7.6814199999999998E-4</v>
      </c>
      <c r="N657" t="e">
        <f>IF($B$9="זכר",INDEX('שיפור גברים'!$A$1:$GQ$121,ROUNDDOWN(E657/12,0)+1,ROUNDDOWN((E657+$B$7-$B$8)/12,0)+2),INDEX('שיפור נשים'!$A$1:$GQ$121,ROUNDDOWN(E657/12,0)+1,ROUNDDOWN((E657+$B$7-$B$8)/12,0)+2))</f>
        <v>#VALUE!</v>
      </c>
      <c r="O657" t="e">
        <f>IF($B$9="זכר",INDEX('שיפור גברים'!$A$1:$GQ$121,ROUNDDOWN(E657/12,0)+1,ROUNDDOWN((E657+$B$7-$B$8)/12,0)+1),INDEX('שיפור נשים'!$A$1:$GQ$121,ROUNDDOWN(E657/12,0)+1,ROUNDDOWN((E657+$B$7-$B$8)/12,0)+1))</f>
        <v>#VALUE!</v>
      </c>
      <c r="P657">
        <f t="shared" si="101"/>
        <v>0.25</v>
      </c>
      <c r="Q657" t="e">
        <f t="shared" si="102"/>
        <v>#VALUE!</v>
      </c>
    </row>
    <row r="658" spans="5:17" x14ac:dyDescent="0.2">
      <c r="E658">
        <f t="shared" si="103"/>
        <v>656</v>
      </c>
      <c r="F658">
        <f t="shared" si="100"/>
        <v>7.2633211018349408</v>
      </c>
      <c r="G658" t="e">
        <f t="shared" si="104"/>
        <v>#VALUE!</v>
      </c>
      <c r="H658" t="e">
        <f t="shared" si="105"/>
        <v>#VALUE!</v>
      </c>
      <c r="I658" t="e">
        <f t="shared" si="106"/>
        <v>#VALUE!</v>
      </c>
      <c r="J658" t="e">
        <f t="shared" si="107"/>
        <v>#VALUE!</v>
      </c>
      <c r="K658" t="e">
        <f t="shared" si="108"/>
        <v>#VALUE!</v>
      </c>
      <c r="L658" t="e">
        <f t="shared" si="109"/>
        <v>#VALUE!</v>
      </c>
      <c r="M658">
        <f>IF($B$9="זכר",INDEX(תמותה!$A$1:$E$121,ROUNDDOWN(E658/12,0)+1,2),INDEX(תמותה!$A$1:$E$121,ROUNDDOWN(E658/12,0)+1,3))</f>
        <v>7.6814199999999998E-4</v>
      </c>
      <c r="N658" t="e">
        <f>IF($B$9="זכר",INDEX('שיפור גברים'!$A$1:$GQ$121,ROUNDDOWN(E658/12,0)+1,ROUNDDOWN((E658+$B$7-$B$8)/12,0)+2),INDEX('שיפור נשים'!$A$1:$GQ$121,ROUNDDOWN(E658/12,0)+1,ROUNDDOWN((E658+$B$7-$B$8)/12,0)+2))</f>
        <v>#VALUE!</v>
      </c>
      <c r="O658" t="e">
        <f>IF($B$9="זכר",INDEX('שיפור גברים'!$A$1:$GQ$121,ROUNDDOWN(E658/12,0)+1,ROUNDDOWN((E658+$B$7-$B$8)/12,0)+1),INDEX('שיפור נשים'!$A$1:$GQ$121,ROUNDDOWN(E658/12,0)+1,ROUNDDOWN((E658+$B$7-$B$8)/12,0)+1))</f>
        <v>#VALUE!</v>
      </c>
      <c r="P658">
        <f t="shared" si="101"/>
        <v>0.33333333333333331</v>
      </c>
      <c r="Q658" t="e">
        <f t="shared" si="102"/>
        <v>#VALUE!</v>
      </c>
    </row>
    <row r="659" spans="5:17" x14ac:dyDescent="0.2">
      <c r="E659">
        <f t="shared" si="103"/>
        <v>657</v>
      </c>
      <c r="F659">
        <f t="shared" si="100"/>
        <v>7.2852750404935787</v>
      </c>
      <c r="G659" t="e">
        <f t="shared" si="104"/>
        <v>#VALUE!</v>
      </c>
      <c r="H659" t="e">
        <f t="shared" si="105"/>
        <v>#VALUE!</v>
      </c>
      <c r="I659" t="e">
        <f t="shared" si="106"/>
        <v>#VALUE!</v>
      </c>
      <c r="J659" t="e">
        <f t="shared" si="107"/>
        <v>#VALUE!</v>
      </c>
      <c r="K659" t="e">
        <f t="shared" si="108"/>
        <v>#VALUE!</v>
      </c>
      <c r="L659" t="e">
        <f t="shared" si="109"/>
        <v>#VALUE!</v>
      </c>
      <c r="M659">
        <f>IF($B$9="זכר",INDEX(תמותה!$A$1:$E$121,ROUNDDOWN(E659/12,0)+1,2),INDEX(תמותה!$A$1:$E$121,ROUNDDOWN(E659/12,0)+1,3))</f>
        <v>7.6814199999999998E-4</v>
      </c>
      <c r="N659" t="e">
        <f>IF($B$9="זכר",INDEX('שיפור גברים'!$A$1:$GQ$121,ROUNDDOWN(E659/12,0)+1,ROUNDDOWN((E659+$B$7-$B$8)/12,0)+2),INDEX('שיפור נשים'!$A$1:$GQ$121,ROUNDDOWN(E659/12,0)+1,ROUNDDOWN((E659+$B$7-$B$8)/12,0)+2))</f>
        <v>#VALUE!</v>
      </c>
      <c r="O659" t="e">
        <f>IF($B$9="זכר",INDEX('שיפור גברים'!$A$1:$GQ$121,ROUNDDOWN(E659/12,0)+1,ROUNDDOWN((E659+$B$7-$B$8)/12,0)+1),INDEX('שיפור נשים'!$A$1:$GQ$121,ROUNDDOWN(E659/12,0)+1,ROUNDDOWN((E659+$B$7-$B$8)/12,0)+1))</f>
        <v>#VALUE!</v>
      </c>
      <c r="P659">
        <f t="shared" si="101"/>
        <v>0.41666666666666669</v>
      </c>
      <c r="Q659" t="e">
        <f t="shared" si="102"/>
        <v>#VALUE!</v>
      </c>
    </row>
    <row r="660" spans="5:17" x14ac:dyDescent="0.2">
      <c r="E660">
        <f t="shared" si="103"/>
        <v>658</v>
      </c>
      <c r="F660">
        <f t="shared" si="100"/>
        <v>7.3072953365961251</v>
      </c>
      <c r="G660" t="e">
        <f t="shared" si="104"/>
        <v>#VALUE!</v>
      </c>
      <c r="H660" t="e">
        <f t="shared" si="105"/>
        <v>#VALUE!</v>
      </c>
      <c r="I660" t="e">
        <f t="shared" si="106"/>
        <v>#VALUE!</v>
      </c>
      <c r="J660" t="e">
        <f t="shared" si="107"/>
        <v>#VALUE!</v>
      </c>
      <c r="K660" t="e">
        <f t="shared" si="108"/>
        <v>#VALUE!</v>
      </c>
      <c r="L660" t="e">
        <f t="shared" si="109"/>
        <v>#VALUE!</v>
      </c>
      <c r="M660">
        <f>IF($B$9="זכר",INDEX(תמותה!$A$1:$E$121,ROUNDDOWN(E660/12,0)+1,2),INDEX(תמותה!$A$1:$E$121,ROUNDDOWN(E660/12,0)+1,3))</f>
        <v>7.6814199999999998E-4</v>
      </c>
      <c r="N660" t="e">
        <f>IF($B$9="זכר",INDEX('שיפור גברים'!$A$1:$GQ$121,ROUNDDOWN(E660/12,0)+1,ROUNDDOWN((E660+$B$7-$B$8)/12,0)+2),INDEX('שיפור נשים'!$A$1:$GQ$121,ROUNDDOWN(E660/12,0)+1,ROUNDDOWN((E660+$B$7-$B$8)/12,0)+2))</f>
        <v>#VALUE!</v>
      </c>
      <c r="O660" t="e">
        <f>IF($B$9="זכר",INDEX('שיפור גברים'!$A$1:$GQ$121,ROUNDDOWN(E660/12,0)+1,ROUNDDOWN((E660+$B$7-$B$8)/12,0)+1),INDEX('שיפור נשים'!$A$1:$GQ$121,ROUNDDOWN(E660/12,0)+1,ROUNDDOWN((E660+$B$7-$B$8)/12,0)+1))</f>
        <v>#VALUE!</v>
      </c>
      <c r="P660">
        <f t="shared" si="101"/>
        <v>0.5</v>
      </c>
      <c r="Q660" t="e">
        <f t="shared" si="102"/>
        <v>#VALUE!</v>
      </c>
    </row>
    <row r="661" spans="5:17" x14ac:dyDescent="0.2">
      <c r="E661">
        <f t="shared" si="103"/>
        <v>659</v>
      </c>
      <c r="F661">
        <f t="shared" si="100"/>
        <v>7.3293821907129901</v>
      </c>
      <c r="G661" t="e">
        <f t="shared" si="104"/>
        <v>#VALUE!</v>
      </c>
      <c r="H661" t="e">
        <f t="shared" si="105"/>
        <v>#VALUE!</v>
      </c>
      <c r="I661" t="e">
        <f t="shared" si="106"/>
        <v>#VALUE!</v>
      </c>
      <c r="J661" t="e">
        <f t="shared" si="107"/>
        <v>#VALUE!</v>
      </c>
      <c r="K661" t="e">
        <f t="shared" si="108"/>
        <v>#VALUE!</v>
      </c>
      <c r="L661" t="e">
        <f t="shared" si="109"/>
        <v>#VALUE!</v>
      </c>
      <c r="M661">
        <f>IF($B$9="זכר",INDEX(תמותה!$A$1:$E$121,ROUNDDOWN(E661/12,0)+1,2),INDEX(תמותה!$A$1:$E$121,ROUNDDOWN(E661/12,0)+1,3))</f>
        <v>7.6814199999999998E-4</v>
      </c>
      <c r="N661" t="e">
        <f>IF($B$9="זכר",INDEX('שיפור גברים'!$A$1:$GQ$121,ROUNDDOWN(E661/12,0)+1,ROUNDDOWN((E661+$B$7-$B$8)/12,0)+2),INDEX('שיפור נשים'!$A$1:$GQ$121,ROUNDDOWN(E661/12,0)+1,ROUNDDOWN((E661+$B$7-$B$8)/12,0)+2))</f>
        <v>#VALUE!</v>
      </c>
      <c r="O661" t="e">
        <f>IF($B$9="זכר",INDEX('שיפור גברים'!$A$1:$GQ$121,ROUNDDOWN(E661/12,0)+1,ROUNDDOWN((E661+$B$7-$B$8)/12,0)+1),INDEX('שיפור נשים'!$A$1:$GQ$121,ROUNDDOWN(E661/12,0)+1,ROUNDDOWN((E661+$B$7-$B$8)/12,0)+1))</f>
        <v>#VALUE!</v>
      </c>
      <c r="P661">
        <f t="shared" si="101"/>
        <v>0.58333333333333337</v>
      </c>
      <c r="Q661" t="e">
        <f t="shared" si="102"/>
        <v>#VALUE!</v>
      </c>
    </row>
    <row r="662" spans="5:17" x14ac:dyDescent="0.2">
      <c r="E662">
        <f t="shared" si="103"/>
        <v>660</v>
      </c>
      <c r="F662">
        <f t="shared" si="100"/>
        <v>7.3515358040208145</v>
      </c>
      <c r="G662" t="e">
        <f t="shared" si="104"/>
        <v>#VALUE!</v>
      </c>
      <c r="H662" t="e">
        <f t="shared" si="105"/>
        <v>#VALUE!</v>
      </c>
      <c r="I662" t="e">
        <f t="shared" si="106"/>
        <v>#VALUE!</v>
      </c>
      <c r="J662" t="e">
        <f t="shared" si="107"/>
        <v>#VALUE!</v>
      </c>
      <c r="K662" t="e">
        <f t="shared" si="108"/>
        <v>#VALUE!</v>
      </c>
      <c r="L662" t="e">
        <f t="shared" si="109"/>
        <v>#VALUE!</v>
      </c>
      <c r="M662">
        <f>IF($B$9="זכר",INDEX(תמותה!$A$1:$E$121,ROUNDDOWN(E662/12,0)+1,2),INDEX(תמותה!$A$1:$E$121,ROUNDDOWN(E662/12,0)+1,3))</f>
        <v>1.0150000000000001E-3</v>
      </c>
      <c r="N662" t="e">
        <f>IF($B$9="זכר",INDEX('שיפור גברים'!$A$1:$GQ$121,ROUNDDOWN(E662/12,0)+1,ROUNDDOWN((E662+$B$7-$B$8)/12,0)+2),INDEX('שיפור נשים'!$A$1:$GQ$121,ROUNDDOWN(E662/12,0)+1,ROUNDDOWN((E662+$B$7-$B$8)/12,0)+2))</f>
        <v>#VALUE!</v>
      </c>
      <c r="O662" t="e">
        <f>IF($B$9="זכר",INDEX('שיפור גברים'!$A$1:$GQ$121,ROUNDDOWN(E662/12,0)+1,ROUNDDOWN((E662+$B$7-$B$8)/12,0)+1),INDEX('שיפור נשים'!$A$1:$GQ$121,ROUNDDOWN(E662/12,0)+1,ROUNDDOWN((E662+$B$7-$B$8)/12,0)+1))</f>
        <v>#VALUE!</v>
      </c>
      <c r="P662">
        <f t="shared" si="101"/>
        <v>0.66666666666666663</v>
      </c>
      <c r="Q662" t="e">
        <f t="shared" si="102"/>
        <v>#VALUE!</v>
      </c>
    </row>
    <row r="663" spans="5:17" x14ac:dyDescent="0.2">
      <c r="E663">
        <f t="shared" si="103"/>
        <v>661</v>
      </c>
      <c r="F663">
        <f t="shared" si="100"/>
        <v>7.3737563783043152</v>
      </c>
      <c r="G663" t="e">
        <f t="shared" si="104"/>
        <v>#VALUE!</v>
      </c>
      <c r="H663" t="e">
        <f t="shared" si="105"/>
        <v>#VALUE!</v>
      </c>
      <c r="I663" t="e">
        <f t="shared" si="106"/>
        <v>#VALUE!</v>
      </c>
      <c r="J663" t="e">
        <f t="shared" si="107"/>
        <v>#VALUE!</v>
      </c>
      <c r="K663" t="e">
        <f t="shared" si="108"/>
        <v>#VALUE!</v>
      </c>
      <c r="L663" t="e">
        <f t="shared" si="109"/>
        <v>#VALUE!</v>
      </c>
      <c r="M663">
        <f>IF($B$9="זכר",INDEX(תמותה!$A$1:$E$121,ROUNDDOWN(E663/12,0)+1,2),INDEX(תמותה!$A$1:$E$121,ROUNDDOWN(E663/12,0)+1,3))</f>
        <v>1.0150000000000001E-3</v>
      </c>
      <c r="N663" t="e">
        <f>IF($B$9="זכר",INDEX('שיפור גברים'!$A$1:$GQ$121,ROUNDDOWN(E663/12,0)+1,ROUNDDOWN((E663+$B$7-$B$8)/12,0)+2),INDEX('שיפור נשים'!$A$1:$GQ$121,ROUNDDOWN(E663/12,0)+1,ROUNDDOWN((E663+$B$7-$B$8)/12,0)+2))</f>
        <v>#VALUE!</v>
      </c>
      <c r="O663" t="e">
        <f>IF($B$9="זכר",INDEX('שיפור גברים'!$A$1:$GQ$121,ROUNDDOWN(E663/12,0)+1,ROUNDDOWN((E663+$B$7-$B$8)/12,0)+1),INDEX('שיפור נשים'!$A$1:$GQ$121,ROUNDDOWN(E663/12,0)+1,ROUNDDOWN((E663+$B$7-$B$8)/12,0)+1))</f>
        <v>#VALUE!</v>
      </c>
      <c r="P663">
        <f t="shared" si="101"/>
        <v>0.75</v>
      </c>
      <c r="Q663" t="e">
        <f t="shared" si="102"/>
        <v>#VALUE!</v>
      </c>
    </row>
    <row r="664" spans="5:17" x14ac:dyDescent="0.2">
      <c r="E664">
        <f t="shared" si="103"/>
        <v>662</v>
      </c>
      <c r="F664">
        <f t="shared" si="100"/>
        <v>7.3960441159581167</v>
      </c>
      <c r="G664" t="e">
        <f t="shared" si="104"/>
        <v>#VALUE!</v>
      </c>
      <c r="H664" t="e">
        <f t="shared" si="105"/>
        <v>#VALUE!</v>
      </c>
      <c r="I664" t="e">
        <f t="shared" si="106"/>
        <v>#VALUE!</v>
      </c>
      <c r="J664" t="e">
        <f t="shared" si="107"/>
        <v>#VALUE!</v>
      </c>
      <c r="K664" t="e">
        <f t="shared" si="108"/>
        <v>#VALUE!</v>
      </c>
      <c r="L664" t="e">
        <f t="shared" si="109"/>
        <v>#VALUE!</v>
      </c>
      <c r="M664">
        <f>IF($B$9="זכר",INDEX(תמותה!$A$1:$E$121,ROUNDDOWN(E664/12,0)+1,2),INDEX(תמותה!$A$1:$E$121,ROUNDDOWN(E664/12,0)+1,3))</f>
        <v>1.0150000000000001E-3</v>
      </c>
      <c r="N664" t="e">
        <f>IF($B$9="זכר",INDEX('שיפור גברים'!$A$1:$GQ$121,ROUNDDOWN(E664/12,0)+1,ROUNDDOWN((E664+$B$7-$B$8)/12,0)+2),INDEX('שיפור נשים'!$A$1:$GQ$121,ROUNDDOWN(E664/12,0)+1,ROUNDDOWN((E664+$B$7-$B$8)/12,0)+2))</f>
        <v>#VALUE!</v>
      </c>
      <c r="O664" t="e">
        <f>IF($B$9="זכר",INDEX('שיפור גברים'!$A$1:$GQ$121,ROUNDDOWN(E664/12,0)+1,ROUNDDOWN((E664+$B$7-$B$8)/12,0)+1),INDEX('שיפור נשים'!$A$1:$GQ$121,ROUNDDOWN(E664/12,0)+1,ROUNDDOWN((E664+$B$7-$B$8)/12,0)+1))</f>
        <v>#VALUE!</v>
      </c>
      <c r="P664">
        <f t="shared" si="101"/>
        <v>0.83333333333333337</v>
      </c>
      <c r="Q664" t="e">
        <f t="shared" si="102"/>
        <v>#VALUE!</v>
      </c>
    </row>
    <row r="665" spans="5:17" x14ac:dyDescent="0.2">
      <c r="E665">
        <f t="shared" si="103"/>
        <v>663</v>
      </c>
      <c r="F665">
        <f t="shared" si="100"/>
        <v>7.418399219988598</v>
      </c>
      <c r="G665" t="e">
        <f t="shared" si="104"/>
        <v>#VALUE!</v>
      </c>
      <c r="H665" t="e">
        <f t="shared" si="105"/>
        <v>#VALUE!</v>
      </c>
      <c r="I665" t="e">
        <f t="shared" si="106"/>
        <v>#VALUE!</v>
      </c>
      <c r="J665" t="e">
        <f t="shared" si="107"/>
        <v>#VALUE!</v>
      </c>
      <c r="K665" t="e">
        <f t="shared" si="108"/>
        <v>#VALUE!</v>
      </c>
      <c r="L665" t="e">
        <f t="shared" si="109"/>
        <v>#VALUE!</v>
      </c>
      <c r="M665">
        <f>IF($B$9="זכר",INDEX(תמותה!$A$1:$E$121,ROUNDDOWN(E665/12,0)+1,2),INDEX(תמותה!$A$1:$E$121,ROUNDDOWN(E665/12,0)+1,3))</f>
        <v>1.0150000000000001E-3</v>
      </c>
      <c r="N665" t="e">
        <f>IF($B$9="זכר",INDEX('שיפור גברים'!$A$1:$GQ$121,ROUNDDOWN(E665/12,0)+1,ROUNDDOWN((E665+$B$7-$B$8)/12,0)+2),INDEX('שיפור נשים'!$A$1:$GQ$121,ROUNDDOWN(E665/12,0)+1,ROUNDDOWN((E665+$B$7-$B$8)/12,0)+2))</f>
        <v>#VALUE!</v>
      </c>
      <c r="O665" t="e">
        <f>IF($B$9="זכר",INDEX('שיפור גברים'!$A$1:$GQ$121,ROUNDDOWN(E665/12,0)+1,ROUNDDOWN((E665+$B$7-$B$8)/12,0)+1),INDEX('שיפור נשים'!$A$1:$GQ$121,ROUNDDOWN(E665/12,0)+1,ROUNDDOWN((E665+$B$7-$B$8)/12,0)+1))</f>
        <v>#VALUE!</v>
      </c>
      <c r="P665">
        <f t="shared" si="101"/>
        <v>0.91666666666666663</v>
      </c>
      <c r="Q665" t="e">
        <f t="shared" si="102"/>
        <v>#VALUE!</v>
      </c>
    </row>
    <row r="666" spans="5:17" x14ac:dyDescent="0.2">
      <c r="E666">
        <f t="shared" si="103"/>
        <v>664</v>
      </c>
      <c r="F666">
        <f t="shared" si="100"/>
        <v>7.4408218940157402</v>
      </c>
      <c r="G666" t="e">
        <f t="shared" si="104"/>
        <v>#VALUE!</v>
      </c>
      <c r="H666" t="e">
        <f t="shared" si="105"/>
        <v>#VALUE!</v>
      </c>
      <c r="I666" t="e">
        <f t="shared" si="106"/>
        <v>#VALUE!</v>
      </c>
      <c r="J666" t="e">
        <f t="shared" si="107"/>
        <v>#VALUE!</v>
      </c>
      <c r="K666" t="e">
        <f t="shared" si="108"/>
        <v>#VALUE!</v>
      </c>
      <c r="L666" t="e">
        <f t="shared" si="109"/>
        <v>#VALUE!</v>
      </c>
      <c r="M666">
        <f>IF($B$9="זכר",INDEX(תמותה!$A$1:$E$121,ROUNDDOWN(E666/12,0)+1,2),INDEX(תמותה!$A$1:$E$121,ROUNDDOWN(E666/12,0)+1,3))</f>
        <v>1.0150000000000001E-3</v>
      </c>
      <c r="N666" t="e">
        <f>IF($B$9="זכר",INDEX('שיפור גברים'!$A$1:$GQ$121,ROUNDDOWN(E666/12,0)+1,ROUNDDOWN((E666+$B$7-$B$8)/12,0)+2),INDEX('שיפור נשים'!$A$1:$GQ$121,ROUNDDOWN(E666/12,0)+1,ROUNDDOWN((E666+$B$7-$B$8)/12,0)+2))</f>
        <v>#VALUE!</v>
      </c>
      <c r="O666" t="e">
        <f>IF($B$9="זכר",INDEX('שיפור גברים'!$A$1:$GQ$121,ROUNDDOWN(E666/12,0)+1,ROUNDDOWN((E666+$B$7-$B$8)/12,0)+1),INDEX('שיפור נשים'!$A$1:$GQ$121,ROUNDDOWN(E666/12,0)+1,ROUNDDOWN((E666+$B$7-$B$8)/12,0)+1))</f>
        <v>#VALUE!</v>
      </c>
      <c r="P666">
        <f t="shared" si="101"/>
        <v>1</v>
      </c>
      <c r="Q666" t="e">
        <f t="shared" si="102"/>
        <v>#VALUE!</v>
      </c>
    </row>
    <row r="667" spans="5:17" x14ac:dyDescent="0.2">
      <c r="E667">
        <f t="shared" si="103"/>
        <v>665</v>
      </c>
      <c r="F667">
        <f t="shared" si="100"/>
        <v>7.4633123422749792</v>
      </c>
      <c r="G667" t="e">
        <f t="shared" si="104"/>
        <v>#VALUE!</v>
      </c>
      <c r="H667" t="e">
        <f t="shared" si="105"/>
        <v>#VALUE!</v>
      </c>
      <c r="I667" t="e">
        <f t="shared" si="106"/>
        <v>#VALUE!</v>
      </c>
      <c r="J667" t="e">
        <f t="shared" si="107"/>
        <v>#VALUE!</v>
      </c>
      <c r="K667" t="e">
        <f t="shared" si="108"/>
        <v>#VALUE!</v>
      </c>
      <c r="L667" t="e">
        <f t="shared" si="109"/>
        <v>#VALUE!</v>
      </c>
      <c r="M667">
        <f>IF($B$9="זכר",INDEX(תמותה!$A$1:$E$121,ROUNDDOWN(E667/12,0)+1,2),INDEX(תמותה!$A$1:$E$121,ROUNDDOWN(E667/12,0)+1,3))</f>
        <v>1.0150000000000001E-3</v>
      </c>
      <c r="N667" t="e">
        <f>IF($B$9="זכר",INDEX('שיפור גברים'!$A$1:$GQ$121,ROUNDDOWN(E667/12,0)+1,ROUNDDOWN((E667+$B$7-$B$8)/12,0)+2),INDEX('שיפור נשים'!$A$1:$GQ$121,ROUNDDOWN(E667/12,0)+1,ROUNDDOWN((E667+$B$7-$B$8)/12,0)+2))</f>
        <v>#VALUE!</v>
      </c>
      <c r="O667" t="e">
        <f>IF($B$9="זכר",INDEX('שיפור גברים'!$A$1:$GQ$121,ROUNDDOWN(E667/12,0)+1,ROUNDDOWN((E667+$B$7-$B$8)/12,0)+1),INDEX('שיפור נשים'!$A$1:$GQ$121,ROUNDDOWN(E667/12,0)+1,ROUNDDOWN((E667+$B$7-$B$8)/12,0)+1))</f>
        <v>#VALUE!</v>
      </c>
      <c r="P667">
        <f t="shared" si="101"/>
        <v>8.3333333333333329E-2</v>
      </c>
      <c r="Q667" t="e">
        <f t="shared" si="102"/>
        <v>#VALUE!</v>
      </c>
    </row>
    <row r="668" spans="5:17" x14ac:dyDescent="0.2">
      <c r="E668">
        <f t="shared" si="103"/>
        <v>666</v>
      </c>
      <c r="F668">
        <f t="shared" si="100"/>
        <v>7.4858707696190727</v>
      </c>
      <c r="G668" t="e">
        <f t="shared" si="104"/>
        <v>#VALUE!</v>
      </c>
      <c r="H668" t="e">
        <f t="shared" si="105"/>
        <v>#VALUE!</v>
      </c>
      <c r="I668" t="e">
        <f t="shared" si="106"/>
        <v>#VALUE!</v>
      </c>
      <c r="J668" t="e">
        <f t="shared" si="107"/>
        <v>#VALUE!</v>
      </c>
      <c r="K668" t="e">
        <f t="shared" si="108"/>
        <v>#VALUE!</v>
      </c>
      <c r="L668" t="e">
        <f t="shared" si="109"/>
        <v>#VALUE!</v>
      </c>
      <c r="M668">
        <f>IF($B$9="זכר",INDEX(תמותה!$A$1:$E$121,ROUNDDOWN(E668/12,0)+1,2),INDEX(תמותה!$A$1:$E$121,ROUNDDOWN(E668/12,0)+1,3))</f>
        <v>1.0150000000000001E-3</v>
      </c>
      <c r="N668" t="e">
        <f>IF($B$9="זכר",INDEX('שיפור גברים'!$A$1:$GQ$121,ROUNDDOWN(E668/12,0)+1,ROUNDDOWN((E668+$B$7-$B$8)/12,0)+2),INDEX('שיפור נשים'!$A$1:$GQ$121,ROUNDDOWN(E668/12,0)+1,ROUNDDOWN((E668+$B$7-$B$8)/12,0)+2))</f>
        <v>#VALUE!</v>
      </c>
      <c r="O668" t="e">
        <f>IF($B$9="זכר",INDEX('שיפור גברים'!$A$1:$GQ$121,ROUNDDOWN(E668/12,0)+1,ROUNDDOWN((E668+$B$7-$B$8)/12,0)+1),INDEX('שיפור נשים'!$A$1:$GQ$121,ROUNDDOWN(E668/12,0)+1,ROUNDDOWN((E668+$B$7-$B$8)/12,0)+1))</f>
        <v>#VALUE!</v>
      </c>
      <c r="P668">
        <f t="shared" si="101"/>
        <v>0.16666666666666666</v>
      </c>
      <c r="Q668" t="e">
        <f t="shared" si="102"/>
        <v>#VALUE!</v>
      </c>
    </row>
    <row r="669" spans="5:17" x14ac:dyDescent="0.2">
      <c r="E669">
        <f t="shared" si="103"/>
        <v>667</v>
      </c>
      <c r="F669">
        <f t="shared" si="100"/>
        <v>7.5084973815199501</v>
      </c>
      <c r="G669" t="e">
        <f t="shared" si="104"/>
        <v>#VALUE!</v>
      </c>
      <c r="H669" t="e">
        <f t="shared" si="105"/>
        <v>#VALUE!</v>
      </c>
      <c r="I669" t="e">
        <f t="shared" si="106"/>
        <v>#VALUE!</v>
      </c>
      <c r="J669" t="e">
        <f t="shared" si="107"/>
        <v>#VALUE!</v>
      </c>
      <c r="K669" t="e">
        <f t="shared" si="108"/>
        <v>#VALUE!</v>
      </c>
      <c r="L669" t="e">
        <f t="shared" si="109"/>
        <v>#VALUE!</v>
      </c>
      <c r="M669">
        <f>IF($B$9="זכר",INDEX(תמותה!$A$1:$E$121,ROUNDDOWN(E669/12,0)+1,2),INDEX(תמותה!$A$1:$E$121,ROUNDDOWN(E669/12,0)+1,3))</f>
        <v>1.0150000000000001E-3</v>
      </c>
      <c r="N669" t="e">
        <f>IF($B$9="זכר",INDEX('שיפור גברים'!$A$1:$GQ$121,ROUNDDOWN(E669/12,0)+1,ROUNDDOWN((E669+$B$7-$B$8)/12,0)+2),INDEX('שיפור נשים'!$A$1:$GQ$121,ROUNDDOWN(E669/12,0)+1,ROUNDDOWN((E669+$B$7-$B$8)/12,0)+2))</f>
        <v>#VALUE!</v>
      </c>
      <c r="O669" t="e">
        <f>IF($B$9="זכר",INDEX('שיפור גברים'!$A$1:$GQ$121,ROUNDDOWN(E669/12,0)+1,ROUNDDOWN((E669+$B$7-$B$8)/12,0)+1),INDEX('שיפור נשים'!$A$1:$GQ$121,ROUNDDOWN(E669/12,0)+1,ROUNDDOWN((E669+$B$7-$B$8)/12,0)+1))</f>
        <v>#VALUE!</v>
      </c>
      <c r="P669">
        <f t="shared" si="101"/>
        <v>0.25</v>
      </c>
      <c r="Q669" t="e">
        <f t="shared" si="102"/>
        <v>#VALUE!</v>
      </c>
    </row>
    <row r="670" spans="5:17" x14ac:dyDescent="0.2">
      <c r="E670">
        <f t="shared" si="103"/>
        <v>668</v>
      </c>
      <c r="F670">
        <f t="shared" si="100"/>
        <v>7.5311923840706152</v>
      </c>
      <c r="G670" t="e">
        <f t="shared" si="104"/>
        <v>#VALUE!</v>
      </c>
      <c r="H670" t="e">
        <f t="shared" si="105"/>
        <v>#VALUE!</v>
      </c>
      <c r="I670" t="e">
        <f t="shared" si="106"/>
        <v>#VALUE!</v>
      </c>
      <c r="J670" t="e">
        <f t="shared" si="107"/>
        <v>#VALUE!</v>
      </c>
      <c r="K670" t="e">
        <f t="shared" si="108"/>
        <v>#VALUE!</v>
      </c>
      <c r="L670" t="e">
        <f t="shared" si="109"/>
        <v>#VALUE!</v>
      </c>
      <c r="M670">
        <f>IF($B$9="זכר",INDEX(תמותה!$A$1:$E$121,ROUNDDOWN(E670/12,0)+1,2),INDEX(תמותה!$A$1:$E$121,ROUNDDOWN(E670/12,0)+1,3))</f>
        <v>1.0150000000000001E-3</v>
      </c>
      <c r="N670" t="e">
        <f>IF($B$9="זכר",INDEX('שיפור גברים'!$A$1:$GQ$121,ROUNDDOWN(E670/12,0)+1,ROUNDDOWN((E670+$B$7-$B$8)/12,0)+2),INDEX('שיפור נשים'!$A$1:$GQ$121,ROUNDDOWN(E670/12,0)+1,ROUNDDOWN((E670+$B$7-$B$8)/12,0)+2))</f>
        <v>#VALUE!</v>
      </c>
      <c r="O670" t="e">
        <f>IF($B$9="זכר",INDEX('שיפור גברים'!$A$1:$GQ$121,ROUNDDOWN(E670/12,0)+1,ROUNDDOWN((E670+$B$7-$B$8)/12,0)+1),INDEX('שיפור נשים'!$A$1:$GQ$121,ROUNDDOWN(E670/12,0)+1,ROUNDDOWN((E670+$B$7-$B$8)/12,0)+1))</f>
        <v>#VALUE!</v>
      </c>
      <c r="P670">
        <f t="shared" si="101"/>
        <v>0.33333333333333331</v>
      </c>
      <c r="Q670" t="e">
        <f t="shared" si="102"/>
        <v>#VALUE!</v>
      </c>
    </row>
    <row r="671" spans="5:17" x14ac:dyDescent="0.2">
      <c r="E671">
        <f t="shared" si="103"/>
        <v>669</v>
      </c>
      <c r="F671">
        <f t="shared" si="100"/>
        <v>7.5539559839869819</v>
      </c>
      <c r="G671" t="e">
        <f t="shared" si="104"/>
        <v>#VALUE!</v>
      </c>
      <c r="H671" t="e">
        <f t="shared" si="105"/>
        <v>#VALUE!</v>
      </c>
      <c r="I671" t="e">
        <f t="shared" si="106"/>
        <v>#VALUE!</v>
      </c>
      <c r="J671" t="e">
        <f t="shared" si="107"/>
        <v>#VALUE!</v>
      </c>
      <c r="K671" t="e">
        <f t="shared" si="108"/>
        <v>#VALUE!</v>
      </c>
      <c r="L671" t="e">
        <f t="shared" si="109"/>
        <v>#VALUE!</v>
      </c>
      <c r="M671">
        <f>IF($B$9="זכר",INDEX(תמותה!$A$1:$E$121,ROUNDDOWN(E671/12,0)+1,2),INDEX(תמותה!$A$1:$E$121,ROUNDDOWN(E671/12,0)+1,3))</f>
        <v>1.0150000000000001E-3</v>
      </c>
      <c r="N671" t="e">
        <f>IF($B$9="זכר",INDEX('שיפור גברים'!$A$1:$GQ$121,ROUNDDOWN(E671/12,0)+1,ROUNDDOWN((E671+$B$7-$B$8)/12,0)+2),INDEX('שיפור נשים'!$A$1:$GQ$121,ROUNDDOWN(E671/12,0)+1,ROUNDDOWN((E671+$B$7-$B$8)/12,0)+2))</f>
        <v>#VALUE!</v>
      </c>
      <c r="O671" t="e">
        <f>IF($B$9="זכר",INDEX('שיפור גברים'!$A$1:$GQ$121,ROUNDDOWN(E671/12,0)+1,ROUNDDOWN((E671+$B$7-$B$8)/12,0)+1),INDEX('שיפור נשים'!$A$1:$GQ$121,ROUNDDOWN(E671/12,0)+1,ROUNDDOWN((E671+$B$7-$B$8)/12,0)+1))</f>
        <v>#VALUE!</v>
      </c>
      <c r="P671">
        <f t="shared" si="101"/>
        <v>0.41666666666666669</v>
      </c>
      <c r="Q671" t="e">
        <f t="shared" si="102"/>
        <v>#VALUE!</v>
      </c>
    </row>
    <row r="672" spans="5:17" x14ac:dyDescent="0.2">
      <c r="E672">
        <f t="shared" si="103"/>
        <v>670</v>
      </c>
      <c r="F672">
        <f t="shared" si="100"/>
        <v>7.5767883886097911</v>
      </c>
      <c r="G672" t="e">
        <f t="shared" si="104"/>
        <v>#VALUE!</v>
      </c>
      <c r="H672" t="e">
        <f t="shared" si="105"/>
        <v>#VALUE!</v>
      </c>
      <c r="I672" t="e">
        <f t="shared" si="106"/>
        <v>#VALUE!</v>
      </c>
      <c r="J672" t="e">
        <f t="shared" si="107"/>
        <v>#VALUE!</v>
      </c>
      <c r="K672" t="e">
        <f t="shared" si="108"/>
        <v>#VALUE!</v>
      </c>
      <c r="L672" t="e">
        <f t="shared" si="109"/>
        <v>#VALUE!</v>
      </c>
      <c r="M672">
        <f>IF($B$9="זכר",INDEX(תמותה!$A$1:$E$121,ROUNDDOWN(E672/12,0)+1,2),INDEX(תמותה!$A$1:$E$121,ROUNDDOWN(E672/12,0)+1,3))</f>
        <v>1.0150000000000001E-3</v>
      </c>
      <c r="N672" t="e">
        <f>IF($B$9="זכר",INDEX('שיפור גברים'!$A$1:$GQ$121,ROUNDDOWN(E672/12,0)+1,ROUNDDOWN((E672+$B$7-$B$8)/12,0)+2),INDEX('שיפור נשים'!$A$1:$GQ$121,ROUNDDOWN(E672/12,0)+1,ROUNDDOWN((E672+$B$7-$B$8)/12,0)+2))</f>
        <v>#VALUE!</v>
      </c>
      <c r="O672" t="e">
        <f>IF($B$9="זכר",INDEX('שיפור גברים'!$A$1:$GQ$121,ROUNDDOWN(E672/12,0)+1,ROUNDDOWN((E672+$B$7-$B$8)/12,0)+1),INDEX('שיפור נשים'!$A$1:$GQ$121,ROUNDDOWN(E672/12,0)+1,ROUNDDOWN((E672+$B$7-$B$8)/12,0)+1))</f>
        <v>#VALUE!</v>
      </c>
      <c r="P672">
        <f t="shared" si="101"/>
        <v>0.5</v>
      </c>
      <c r="Q672" t="e">
        <f t="shared" si="102"/>
        <v>#VALUE!</v>
      </c>
    </row>
    <row r="673" spans="5:17" x14ac:dyDescent="0.2">
      <c r="E673">
        <f t="shared" si="103"/>
        <v>671</v>
      </c>
      <c r="F673">
        <f t="shared" si="100"/>
        <v>7.5996898059064861</v>
      </c>
      <c r="G673" t="e">
        <f t="shared" si="104"/>
        <v>#VALUE!</v>
      </c>
      <c r="H673" t="e">
        <f t="shared" si="105"/>
        <v>#VALUE!</v>
      </c>
      <c r="I673" t="e">
        <f t="shared" si="106"/>
        <v>#VALUE!</v>
      </c>
      <c r="J673" t="e">
        <f t="shared" si="107"/>
        <v>#VALUE!</v>
      </c>
      <c r="K673" t="e">
        <f t="shared" si="108"/>
        <v>#VALUE!</v>
      </c>
      <c r="L673" t="e">
        <f t="shared" si="109"/>
        <v>#VALUE!</v>
      </c>
      <c r="M673">
        <f>IF($B$9="זכר",INDEX(תמותה!$A$1:$E$121,ROUNDDOWN(E673/12,0)+1,2),INDEX(תמותה!$A$1:$E$121,ROUNDDOWN(E673/12,0)+1,3))</f>
        <v>1.0150000000000001E-3</v>
      </c>
      <c r="N673" t="e">
        <f>IF($B$9="זכר",INDEX('שיפור גברים'!$A$1:$GQ$121,ROUNDDOWN(E673/12,0)+1,ROUNDDOWN((E673+$B$7-$B$8)/12,0)+2),INDEX('שיפור נשים'!$A$1:$GQ$121,ROUNDDOWN(E673/12,0)+1,ROUNDDOWN((E673+$B$7-$B$8)/12,0)+2))</f>
        <v>#VALUE!</v>
      </c>
      <c r="O673" t="e">
        <f>IF($B$9="זכר",INDEX('שיפור גברים'!$A$1:$GQ$121,ROUNDDOWN(E673/12,0)+1,ROUNDDOWN((E673+$B$7-$B$8)/12,0)+1),INDEX('שיפור נשים'!$A$1:$GQ$121,ROUNDDOWN(E673/12,0)+1,ROUNDDOWN((E673+$B$7-$B$8)/12,0)+1))</f>
        <v>#VALUE!</v>
      </c>
      <c r="P673">
        <f t="shared" si="101"/>
        <v>0.58333333333333337</v>
      </c>
      <c r="Q673" t="e">
        <f t="shared" si="102"/>
        <v>#VALUE!</v>
      </c>
    </row>
    <row r="674" spans="5:17" x14ac:dyDescent="0.2">
      <c r="E674">
        <f t="shared" si="103"/>
        <v>672</v>
      </c>
      <c r="F674">
        <f t="shared" si="100"/>
        <v>7.6226604444731025</v>
      </c>
      <c r="G674" t="e">
        <f t="shared" si="104"/>
        <v>#VALUE!</v>
      </c>
      <c r="H674" t="e">
        <f t="shared" si="105"/>
        <v>#VALUE!</v>
      </c>
      <c r="I674" t="e">
        <f t="shared" si="106"/>
        <v>#VALUE!</v>
      </c>
      <c r="J674" t="e">
        <f t="shared" si="107"/>
        <v>#VALUE!</v>
      </c>
      <c r="K674" t="e">
        <f t="shared" si="108"/>
        <v>#VALUE!</v>
      </c>
      <c r="L674" t="e">
        <f t="shared" si="109"/>
        <v>#VALUE!</v>
      </c>
      <c r="M674">
        <f>IF($B$9="זכר",INDEX(תמותה!$A$1:$E$121,ROUNDDOWN(E674/12,0)+1,2),INDEX(תמותה!$A$1:$E$121,ROUNDDOWN(E674/12,0)+1,3))</f>
        <v>1.1460000000000001E-3</v>
      </c>
      <c r="N674" t="e">
        <f>IF($B$9="זכר",INDEX('שיפור גברים'!$A$1:$GQ$121,ROUNDDOWN(E674/12,0)+1,ROUNDDOWN((E674+$B$7-$B$8)/12,0)+2),INDEX('שיפור נשים'!$A$1:$GQ$121,ROUNDDOWN(E674/12,0)+1,ROUNDDOWN((E674+$B$7-$B$8)/12,0)+2))</f>
        <v>#VALUE!</v>
      </c>
      <c r="O674" t="e">
        <f>IF($B$9="זכר",INDEX('שיפור גברים'!$A$1:$GQ$121,ROUNDDOWN(E674/12,0)+1,ROUNDDOWN((E674+$B$7-$B$8)/12,0)+1),INDEX('שיפור נשים'!$A$1:$GQ$121,ROUNDDOWN(E674/12,0)+1,ROUNDDOWN((E674+$B$7-$B$8)/12,0)+1))</f>
        <v>#VALUE!</v>
      </c>
      <c r="P674">
        <f t="shared" si="101"/>
        <v>0.66666666666666663</v>
      </c>
      <c r="Q674" t="e">
        <f t="shared" si="102"/>
        <v>#VALUE!</v>
      </c>
    </row>
    <row r="675" spans="5:17" x14ac:dyDescent="0.2">
      <c r="E675">
        <f t="shared" si="103"/>
        <v>673</v>
      </c>
      <c r="F675">
        <f t="shared" si="100"/>
        <v>7.6457005135361777</v>
      </c>
      <c r="G675" t="e">
        <f t="shared" si="104"/>
        <v>#VALUE!</v>
      </c>
      <c r="H675" t="e">
        <f t="shared" si="105"/>
        <v>#VALUE!</v>
      </c>
      <c r="I675" t="e">
        <f t="shared" si="106"/>
        <v>#VALUE!</v>
      </c>
      <c r="J675" t="e">
        <f t="shared" si="107"/>
        <v>#VALUE!</v>
      </c>
      <c r="K675" t="e">
        <f t="shared" si="108"/>
        <v>#VALUE!</v>
      </c>
      <c r="L675" t="e">
        <f t="shared" si="109"/>
        <v>#VALUE!</v>
      </c>
      <c r="M675">
        <f>IF($B$9="זכר",INDEX(תמותה!$A$1:$E$121,ROUNDDOWN(E675/12,0)+1,2),INDEX(תמותה!$A$1:$E$121,ROUNDDOWN(E675/12,0)+1,3))</f>
        <v>1.1460000000000001E-3</v>
      </c>
      <c r="N675" t="e">
        <f>IF($B$9="זכר",INDEX('שיפור גברים'!$A$1:$GQ$121,ROUNDDOWN(E675/12,0)+1,ROUNDDOWN((E675+$B$7-$B$8)/12,0)+2),INDEX('שיפור נשים'!$A$1:$GQ$121,ROUNDDOWN(E675/12,0)+1,ROUNDDOWN((E675+$B$7-$B$8)/12,0)+2))</f>
        <v>#VALUE!</v>
      </c>
      <c r="O675" t="e">
        <f>IF($B$9="זכר",INDEX('שיפור גברים'!$A$1:$GQ$121,ROUNDDOWN(E675/12,0)+1,ROUNDDOWN((E675+$B$7-$B$8)/12,0)+1),INDEX('שיפור נשים'!$A$1:$GQ$121,ROUNDDOWN(E675/12,0)+1,ROUNDDOWN((E675+$B$7-$B$8)/12,0)+1))</f>
        <v>#VALUE!</v>
      </c>
      <c r="P675">
        <f t="shared" si="101"/>
        <v>0.75</v>
      </c>
      <c r="Q675" t="e">
        <f t="shared" si="102"/>
        <v>#VALUE!</v>
      </c>
    </row>
    <row r="676" spans="5:17" x14ac:dyDescent="0.2">
      <c r="E676">
        <f t="shared" si="103"/>
        <v>674</v>
      </c>
      <c r="F676">
        <f t="shared" si="100"/>
        <v>7.6688102229546518</v>
      </c>
      <c r="G676" t="e">
        <f t="shared" si="104"/>
        <v>#VALUE!</v>
      </c>
      <c r="H676" t="e">
        <f t="shared" si="105"/>
        <v>#VALUE!</v>
      </c>
      <c r="I676" t="e">
        <f t="shared" si="106"/>
        <v>#VALUE!</v>
      </c>
      <c r="J676" t="e">
        <f t="shared" si="107"/>
        <v>#VALUE!</v>
      </c>
      <c r="K676" t="e">
        <f t="shared" si="108"/>
        <v>#VALUE!</v>
      </c>
      <c r="L676" t="e">
        <f t="shared" si="109"/>
        <v>#VALUE!</v>
      </c>
      <c r="M676">
        <f>IF($B$9="זכר",INDEX(תמותה!$A$1:$E$121,ROUNDDOWN(E676/12,0)+1,2),INDEX(תמותה!$A$1:$E$121,ROUNDDOWN(E676/12,0)+1,3))</f>
        <v>1.1460000000000001E-3</v>
      </c>
      <c r="N676" t="e">
        <f>IF($B$9="זכר",INDEX('שיפור גברים'!$A$1:$GQ$121,ROUNDDOWN(E676/12,0)+1,ROUNDDOWN((E676+$B$7-$B$8)/12,0)+2),INDEX('שיפור נשים'!$A$1:$GQ$121,ROUNDDOWN(E676/12,0)+1,ROUNDDOWN((E676+$B$7-$B$8)/12,0)+2))</f>
        <v>#VALUE!</v>
      </c>
      <c r="O676" t="e">
        <f>IF($B$9="זכר",INDEX('שיפור גברים'!$A$1:$GQ$121,ROUNDDOWN(E676/12,0)+1,ROUNDDOWN((E676+$B$7-$B$8)/12,0)+1),INDEX('שיפור נשים'!$A$1:$GQ$121,ROUNDDOWN(E676/12,0)+1,ROUNDDOWN((E676+$B$7-$B$8)/12,0)+1))</f>
        <v>#VALUE!</v>
      </c>
      <c r="P676">
        <f t="shared" si="101"/>
        <v>0.83333333333333337</v>
      </c>
      <c r="Q676" t="e">
        <f t="shared" si="102"/>
        <v>#VALUE!</v>
      </c>
    </row>
    <row r="677" spans="5:17" x14ac:dyDescent="0.2">
      <c r="E677">
        <f t="shared" si="103"/>
        <v>675</v>
      </c>
      <c r="F677">
        <f t="shared" si="100"/>
        <v>7.6919897832217812</v>
      </c>
      <c r="G677" t="e">
        <f t="shared" si="104"/>
        <v>#VALUE!</v>
      </c>
      <c r="H677" t="e">
        <f t="shared" si="105"/>
        <v>#VALUE!</v>
      </c>
      <c r="I677" t="e">
        <f t="shared" si="106"/>
        <v>#VALUE!</v>
      </c>
      <c r="J677" t="e">
        <f t="shared" si="107"/>
        <v>#VALUE!</v>
      </c>
      <c r="K677" t="e">
        <f t="shared" si="108"/>
        <v>#VALUE!</v>
      </c>
      <c r="L677" t="e">
        <f t="shared" si="109"/>
        <v>#VALUE!</v>
      </c>
      <c r="M677">
        <f>IF($B$9="זכר",INDEX(תמותה!$A$1:$E$121,ROUNDDOWN(E677/12,0)+1,2),INDEX(תמותה!$A$1:$E$121,ROUNDDOWN(E677/12,0)+1,3))</f>
        <v>1.1460000000000001E-3</v>
      </c>
      <c r="N677" t="e">
        <f>IF($B$9="זכר",INDEX('שיפור גברים'!$A$1:$GQ$121,ROUNDDOWN(E677/12,0)+1,ROUNDDOWN((E677+$B$7-$B$8)/12,0)+2),INDEX('שיפור נשים'!$A$1:$GQ$121,ROUNDDOWN(E677/12,0)+1,ROUNDDOWN((E677+$B$7-$B$8)/12,0)+2))</f>
        <v>#VALUE!</v>
      </c>
      <c r="O677" t="e">
        <f>IF($B$9="זכר",INDEX('שיפור גברים'!$A$1:$GQ$121,ROUNDDOWN(E677/12,0)+1,ROUNDDOWN((E677+$B$7-$B$8)/12,0)+1),INDEX('שיפור נשים'!$A$1:$GQ$121,ROUNDDOWN(E677/12,0)+1,ROUNDDOWN((E677+$B$7-$B$8)/12,0)+1))</f>
        <v>#VALUE!</v>
      </c>
      <c r="P677">
        <f t="shared" si="101"/>
        <v>0.91666666666666663</v>
      </c>
      <c r="Q677" t="e">
        <f t="shared" si="102"/>
        <v>#VALUE!</v>
      </c>
    </row>
    <row r="678" spans="5:17" x14ac:dyDescent="0.2">
      <c r="E678">
        <f t="shared" si="103"/>
        <v>676</v>
      </c>
      <c r="F678">
        <f t="shared" si="100"/>
        <v>7.7152394054670399</v>
      </c>
      <c r="G678" t="e">
        <f t="shared" si="104"/>
        <v>#VALUE!</v>
      </c>
      <c r="H678" t="e">
        <f t="shared" si="105"/>
        <v>#VALUE!</v>
      </c>
      <c r="I678" t="e">
        <f t="shared" si="106"/>
        <v>#VALUE!</v>
      </c>
      <c r="J678" t="e">
        <f t="shared" si="107"/>
        <v>#VALUE!</v>
      </c>
      <c r="K678" t="e">
        <f t="shared" si="108"/>
        <v>#VALUE!</v>
      </c>
      <c r="L678" t="e">
        <f t="shared" si="109"/>
        <v>#VALUE!</v>
      </c>
      <c r="M678">
        <f>IF($B$9="זכר",INDEX(תמותה!$A$1:$E$121,ROUNDDOWN(E678/12,0)+1,2),INDEX(תמותה!$A$1:$E$121,ROUNDDOWN(E678/12,0)+1,3))</f>
        <v>1.1460000000000001E-3</v>
      </c>
      <c r="N678" t="e">
        <f>IF($B$9="זכר",INDEX('שיפור גברים'!$A$1:$GQ$121,ROUNDDOWN(E678/12,0)+1,ROUNDDOWN((E678+$B$7-$B$8)/12,0)+2),INDEX('שיפור נשים'!$A$1:$GQ$121,ROUNDDOWN(E678/12,0)+1,ROUNDDOWN((E678+$B$7-$B$8)/12,0)+2))</f>
        <v>#VALUE!</v>
      </c>
      <c r="O678" t="e">
        <f>IF($B$9="זכר",INDEX('שיפור גברים'!$A$1:$GQ$121,ROUNDDOWN(E678/12,0)+1,ROUNDDOWN((E678+$B$7-$B$8)/12,0)+1),INDEX('שיפור נשים'!$A$1:$GQ$121,ROUNDDOWN(E678/12,0)+1,ROUNDDOWN((E678+$B$7-$B$8)/12,0)+1))</f>
        <v>#VALUE!</v>
      </c>
      <c r="P678">
        <f t="shared" si="101"/>
        <v>1</v>
      </c>
      <c r="Q678" t="e">
        <f t="shared" si="102"/>
        <v>#VALUE!</v>
      </c>
    </row>
    <row r="679" spans="5:17" x14ac:dyDescent="0.2">
      <c r="E679">
        <f t="shared" si="103"/>
        <v>677</v>
      </c>
      <c r="F679">
        <f t="shared" si="100"/>
        <v>7.7385593014580829</v>
      </c>
      <c r="G679" t="e">
        <f t="shared" si="104"/>
        <v>#VALUE!</v>
      </c>
      <c r="H679" t="e">
        <f t="shared" si="105"/>
        <v>#VALUE!</v>
      </c>
      <c r="I679" t="e">
        <f t="shared" si="106"/>
        <v>#VALUE!</v>
      </c>
      <c r="J679" t="e">
        <f t="shared" si="107"/>
        <v>#VALUE!</v>
      </c>
      <c r="K679" t="e">
        <f t="shared" si="108"/>
        <v>#VALUE!</v>
      </c>
      <c r="L679" t="e">
        <f t="shared" si="109"/>
        <v>#VALUE!</v>
      </c>
      <c r="M679">
        <f>IF($B$9="זכר",INDEX(תמותה!$A$1:$E$121,ROUNDDOWN(E679/12,0)+1,2),INDEX(תמותה!$A$1:$E$121,ROUNDDOWN(E679/12,0)+1,3))</f>
        <v>1.1460000000000001E-3</v>
      </c>
      <c r="N679" t="e">
        <f>IF($B$9="זכר",INDEX('שיפור גברים'!$A$1:$GQ$121,ROUNDDOWN(E679/12,0)+1,ROUNDDOWN((E679+$B$7-$B$8)/12,0)+2),INDEX('שיפור נשים'!$A$1:$GQ$121,ROUNDDOWN(E679/12,0)+1,ROUNDDOWN((E679+$B$7-$B$8)/12,0)+2))</f>
        <v>#VALUE!</v>
      </c>
      <c r="O679" t="e">
        <f>IF($B$9="זכר",INDEX('שיפור גברים'!$A$1:$GQ$121,ROUNDDOWN(E679/12,0)+1,ROUNDDOWN((E679+$B$7-$B$8)/12,0)+1),INDEX('שיפור נשים'!$A$1:$GQ$121,ROUNDDOWN(E679/12,0)+1,ROUNDDOWN((E679+$B$7-$B$8)/12,0)+1))</f>
        <v>#VALUE!</v>
      </c>
      <c r="P679">
        <f t="shared" si="101"/>
        <v>8.3333333333333329E-2</v>
      </c>
      <c r="Q679" t="e">
        <f t="shared" si="102"/>
        <v>#VALUE!</v>
      </c>
    </row>
    <row r="680" spans="5:17" x14ac:dyDescent="0.2">
      <c r="E680">
        <f t="shared" si="103"/>
        <v>678</v>
      </c>
      <c r="F680">
        <f t="shared" si="100"/>
        <v>7.7619496836026247</v>
      </c>
      <c r="G680" t="e">
        <f t="shared" si="104"/>
        <v>#VALUE!</v>
      </c>
      <c r="H680" t="e">
        <f t="shared" si="105"/>
        <v>#VALUE!</v>
      </c>
      <c r="I680" t="e">
        <f t="shared" si="106"/>
        <v>#VALUE!</v>
      </c>
      <c r="J680" t="e">
        <f t="shared" si="107"/>
        <v>#VALUE!</v>
      </c>
      <c r="K680" t="e">
        <f t="shared" si="108"/>
        <v>#VALUE!</v>
      </c>
      <c r="L680" t="e">
        <f t="shared" si="109"/>
        <v>#VALUE!</v>
      </c>
      <c r="M680">
        <f>IF($B$9="זכר",INDEX(תמותה!$A$1:$E$121,ROUNDDOWN(E680/12,0)+1,2),INDEX(תמותה!$A$1:$E$121,ROUNDDOWN(E680/12,0)+1,3))</f>
        <v>1.1460000000000001E-3</v>
      </c>
      <c r="N680" t="e">
        <f>IF($B$9="זכר",INDEX('שיפור גברים'!$A$1:$GQ$121,ROUNDDOWN(E680/12,0)+1,ROUNDDOWN((E680+$B$7-$B$8)/12,0)+2),INDEX('שיפור נשים'!$A$1:$GQ$121,ROUNDDOWN(E680/12,0)+1,ROUNDDOWN((E680+$B$7-$B$8)/12,0)+2))</f>
        <v>#VALUE!</v>
      </c>
      <c r="O680" t="e">
        <f>IF($B$9="זכר",INDEX('שיפור גברים'!$A$1:$GQ$121,ROUNDDOWN(E680/12,0)+1,ROUNDDOWN((E680+$B$7-$B$8)/12,0)+1),INDEX('שיפור נשים'!$A$1:$GQ$121,ROUNDDOWN(E680/12,0)+1,ROUNDDOWN((E680+$B$7-$B$8)/12,0)+1))</f>
        <v>#VALUE!</v>
      </c>
      <c r="P680">
        <f t="shared" si="101"/>
        <v>0.16666666666666666</v>
      </c>
      <c r="Q680" t="e">
        <f t="shared" si="102"/>
        <v>#VALUE!</v>
      </c>
    </row>
    <row r="681" spans="5:17" x14ac:dyDescent="0.2">
      <c r="E681">
        <f t="shared" si="103"/>
        <v>679</v>
      </c>
      <c r="F681">
        <f t="shared" si="100"/>
        <v>7.7854107649504094</v>
      </c>
      <c r="G681" t="e">
        <f t="shared" si="104"/>
        <v>#VALUE!</v>
      </c>
      <c r="H681" t="e">
        <f t="shared" si="105"/>
        <v>#VALUE!</v>
      </c>
      <c r="I681" t="e">
        <f t="shared" si="106"/>
        <v>#VALUE!</v>
      </c>
      <c r="J681" t="e">
        <f t="shared" si="107"/>
        <v>#VALUE!</v>
      </c>
      <c r="K681" t="e">
        <f t="shared" si="108"/>
        <v>#VALUE!</v>
      </c>
      <c r="L681" t="e">
        <f t="shared" si="109"/>
        <v>#VALUE!</v>
      </c>
      <c r="M681">
        <f>IF($B$9="זכר",INDEX(תמותה!$A$1:$E$121,ROUNDDOWN(E681/12,0)+1,2),INDEX(תמותה!$A$1:$E$121,ROUNDDOWN(E681/12,0)+1,3))</f>
        <v>1.1460000000000001E-3</v>
      </c>
      <c r="N681" t="e">
        <f>IF($B$9="זכר",INDEX('שיפור גברים'!$A$1:$GQ$121,ROUNDDOWN(E681/12,0)+1,ROUNDDOWN((E681+$B$7-$B$8)/12,0)+2),INDEX('שיפור נשים'!$A$1:$GQ$121,ROUNDDOWN(E681/12,0)+1,ROUNDDOWN((E681+$B$7-$B$8)/12,0)+2))</f>
        <v>#VALUE!</v>
      </c>
      <c r="O681" t="e">
        <f>IF($B$9="זכר",INDEX('שיפור גברים'!$A$1:$GQ$121,ROUNDDOWN(E681/12,0)+1,ROUNDDOWN((E681+$B$7-$B$8)/12,0)+1),INDEX('שיפור נשים'!$A$1:$GQ$121,ROUNDDOWN(E681/12,0)+1,ROUNDDOWN((E681+$B$7-$B$8)/12,0)+1))</f>
        <v>#VALUE!</v>
      </c>
      <c r="P681">
        <f t="shared" si="101"/>
        <v>0.25</v>
      </c>
      <c r="Q681" t="e">
        <f t="shared" si="102"/>
        <v>#VALUE!</v>
      </c>
    </row>
    <row r="682" spans="5:17" x14ac:dyDescent="0.2">
      <c r="E682">
        <f t="shared" si="103"/>
        <v>680</v>
      </c>
      <c r="F682">
        <f t="shared" si="100"/>
        <v>7.8089427591951388</v>
      </c>
      <c r="G682" t="e">
        <f t="shared" si="104"/>
        <v>#VALUE!</v>
      </c>
      <c r="H682" t="e">
        <f t="shared" si="105"/>
        <v>#VALUE!</v>
      </c>
      <c r="I682" t="e">
        <f t="shared" si="106"/>
        <v>#VALUE!</v>
      </c>
      <c r="J682" t="e">
        <f t="shared" si="107"/>
        <v>#VALUE!</v>
      </c>
      <c r="K682" t="e">
        <f t="shared" si="108"/>
        <v>#VALUE!</v>
      </c>
      <c r="L682" t="e">
        <f t="shared" si="109"/>
        <v>#VALUE!</v>
      </c>
      <c r="M682">
        <f>IF($B$9="זכר",INDEX(תמותה!$A$1:$E$121,ROUNDDOWN(E682/12,0)+1,2),INDEX(תמותה!$A$1:$E$121,ROUNDDOWN(E682/12,0)+1,3))</f>
        <v>1.1460000000000001E-3</v>
      </c>
      <c r="N682" t="e">
        <f>IF($B$9="זכר",INDEX('שיפור גברים'!$A$1:$GQ$121,ROUNDDOWN(E682/12,0)+1,ROUNDDOWN((E682+$B$7-$B$8)/12,0)+2),INDEX('שיפור נשים'!$A$1:$GQ$121,ROUNDDOWN(E682/12,0)+1,ROUNDDOWN((E682+$B$7-$B$8)/12,0)+2))</f>
        <v>#VALUE!</v>
      </c>
      <c r="O682" t="e">
        <f>IF($B$9="זכר",INDEX('שיפור גברים'!$A$1:$GQ$121,ROUNDDOWN(E682/12,0)+1,ROUNDDOWN((E682+$B$7-$B$8)/12,0)+1),INDEX('שיפור נשים'!$A$1:$GQ$121,ROUNDDOWN(E682/12,0)+1,ROUNDDOWN((E682+$B$7-$B$8)/12,0)+1))</f>
        <v>#VALUE!</v>
      </c>
      <c r="P682">
        <f t="shared" si="101"/>
        <v>0.33333333333333331</v>
      </c>
      <c r="Q682" t="e">
        <f t="shared" si="102"/>
        <v>#VALUE!</v>
      </c>
    </row>
    <row r="683" spans="5:17" x14ac:dyDescent="0.2">
      <c r="E683">
        <f t="shared" si="103"/>
        <v>681</v>
      </c>
      <c r="F683">
        <f t="shared" si="100"/>
        <v>7.8325458806764212</v>
      </c>
      <c r="G683" t="e">
        <f t="shared" si="104"/>
        <v>#VALUE!</v>
      </c>
      <c r="H683" t="e">
        <f t="shared" si="105"/>
        <v>#VALUE!</v>
      </c>
      <c r="I683" t="e">
        <f t="shared" si="106"/>
        <v>#VALUE!</v>
      </c>
      <c r="J683" t="e">
        <f t="shared" si="107"/>
        <v>#VALUE!</v>
      </c>
      <c r="K683" t="e">
        <f t="shared" si="108"/>
        <v>#VALUE!</v>
      </c>
      <c r="L683" t="e">
        <f t="shared" si="109"/>
        <v>#VALUE!</v>
      </c>
      <c r="M683">
        <f>IF($B$9="זכר",INDEX(תמותה!$A$1:$E$121,ROUNDDOWN(E683/12,0)+1,2),INDEX(תמותה!$A$1:$E$121,ROUNDDOWN(E683/12,0)+1,3))</f>
        <v>1.1460000000000001E-3</v>
      </c>
      <c r="N683" t="e">
        <f>IF($B$9="זכר",INDEX('שיפור גברים'!$A$1:$GQ$121,ROUNDDOWN(E683/12,0)+1,ROUNDDOWN((E683+$B$7-$B$8)/12,0)+2),INDEX('שיפור נשים'!$A$1:$GQ$121,ROUNDDOWN(E683/12,0)+1,ROUNDDOWN((E683+$B$7-$B$8)/12,0)+2))</f>
        <v>#VALUE!</v>
      </c>
      <c r="O683" t="e">
        <f>IF($B$9="זכר",INDEX('שיפור גברים'!$A$1:$GQ$121,ROUNDDOWN(E683/12,0)+1,ROUNDDOWN((E683+$B$7-$B$8)/12,0)+1),INDEX('שיפור נשים'!$A$1:$GQ$121,ROUNDDOWN(E683/12,0)+1,ROUNDDOWN((E683+$B$7-$B$8)/12,0)+1))</f>
        <v>#VALUE!</v>
      </c>
      <c r="P683">
        <f t="shared" si="101"/>
        <v>0.41666666666666669</v>
      </c>
      <c r="Q683" t="e">
        <f t="shared" si="102"/>
        <v>#VALUE!</v>
      </c>
    </row>
    <row r="684" spans="5:17" x14ac:dyDescent="0.2">
      <c r="E684">
        <f t="shared" si="103"/>
        <v>682</v>
      </c>
      <c r="F684">
        <f t="shared" si="100"/>
        <v>7.85622034438172</v>
      </c>
      <c r="G684" t="e">
        <f t="shared" si="104"/>
        <v>#VALUE!</v>
      </c>
      <c r="H684" t="e">
        <f t="shared" si="105"/>
        <v>#VALUE!</v>
      </c>
      <c r="I684" t="e">
        <f t="shared" si="106"/>
        <v>#VALUE!</v>
      </c>
      <c r="J684" t="e">
        <f t="shared" si="107"/>
        <v>#VALUE!</v>
      </c>
      <c r="K684" t="e">
        <f t="shared" si="108"/>
        <v>#VALUE!</v>
      </c>
      <c r="L684" t="e">
        <f t="shared" si="109"/>
        <v>#VALUE!</v>
      </c>
      <c r="M684">
        <f>IF($B$9="זכר",INDEX(תמותה!$A$1:$E$121,ROUNDDOWN(E684/12,0)+1,2),INDEX(תמותה!$A$1:$E$121,ROUNDDOWN(E684/12,0)+1,3))</f>
        <v>1.1460000000000001E-3</v>
      </c>
      <c r="N684" t="e">
        <f>IF($B$9="זכר",INDEX('שיפור גברים'!$A$1:$GQ$121,ROUNDDOWN(E684/12,0)+1,ROUNDDOWN((E684+$B$7-$B$8)/12,0)+2),INDEX('שיפור נשים'!$A$1:$GQ$121,ROUNDDOWN(E684/12,0)+1,ROUNDDOWN((E684+$B$7-$B$8)/12,0)+2))</f>
        <v>#VALUE!</v>
      </c>
      <c r="O684" t="e">
        <f>IF($B$9="זכר",INDEX('שיפור גברים'!$A$1:$GQ$121,ROUNDDOWN(E684/12,0)+1,ROUNDDOWN((E684+$B$7-$B$8)/12,0)+1),INDEX('שיפור נשים'!$A$1:$GQ$121,ROUNDDOWN(E684/12,0)+1,ROUNDDOWN((E684+$B$7-$B$8)/12,0)+1))</f>
        <v>#VALUE!</v>
      </c>
      <c r="P684">
        <f t="shared" si="101"/>
        <v>0.5</v>
      </c>
      <c r="Q684" t="e">
        <f t="shared" si="102"/>
        <v>#VALUE!</v>
      </c>
    </row>
    <row r="685" spans="5:17" x14ac:dyDescent="0.2">
      <c r="E685">
        <f t="shared" si="103"/>
        <v>683</v>
      </c>
      <c r="F685">
        <f t="shared" si="100"/>
        <v>7.8799663659483166</v>
      </c>
      <c r="G685" t="e">
        <f t="shared" si="104"/>
        <v>#VALUE!</v>
      </c>
      <c r="H685" t="e">
        <f t="shared" si="105"/>
        <v>#VALUE!</v>
      </c>
      <c r="I685" t="e">
        <f t="shared" si="106"/>
        <v>#VALUE!</v>
      </c>
      <c r="J685" t="e">
        <f t="shared" si="107"/>
        <v>#VALUE!</v>
      </c>
      <c r="K685" t="e">
        <f t="shared" si="108"/>
        <v>#VALUE!</v>
      </c>
      <c r="L685" t="e">
        <f t="shared" si="109"/>
        <v>#VALUE!</v>
      </c>
      <c r="M685">
        <f>IF($B$9="זכר",INDEX(תמותה!$A$1:$E$121,ROUNDDOWN(E685/12,0)+1,2),INDEX(תמותה!$A$1:$E$121,ROUNDDOWN(E685/12,0)+1,3))</f>
        <v>1.1460000000000001E-3</v>
      </c>
      <c r="N685" t="e">
        <f>IF($B$9="זכר",INDEX('שיפור גברים'!$A$1:$GQ$121,ROUNDDOWN(E685/12,0)+1,ROUNDDOWN((E685+$B$7-$B$8)/12,0)+2),INDEX('שיפור נשים'!$A$1:$GQ$121,ROUNDDOWN(E685/12,0)+1,ROUNDDOWN((E685+$B$7-$B$8)/12,0)+2))</f>
        <v>#VALUE!</v>
      </c>
      <c r="O685" t="e">
        <f>IF($B$9="זכר",INDEX('שיפור גברים'!$A$1:$GQ$121,ROUNDDOWN(E685/12,0)+1,ROUNDDOWN((E685+$B$7-$B$8)/12,0)+1),INDEX('שיפור נשים'!$A$1:$GQ$121,ROUNDDOWN(E685/12,0)+1,ROUNDDOWN((E685+$B$7-$B$8)/12,0)+1))</f>
        <v>#VALUE!</v>
      </c>
      <c r="P685">
        <f t="shared" si="101"/>
        <v>0.58333333333333337</v>
      </c>
      <c r="Q685" t="e">
        <f t="shared" si="102"/>
        <v>#VALUE!</v>
      </c>
    </row>
    <row r="686" spans="5:17" x14ac:dyDescent="0.2">
      <c r="E686">
        <f t="shared" si="103"/>
        <v>684</v>
      </c>
      <c r="F686">
        <f t="shared" si="100"/>
        <v>7.9037841616652704</v>
      </c>
      <c r="G686" t="e">
        <f t="shared" si="104"/>
        <v>#VALUE!</v>
      </c>
      <c r="H686" t="e">
        <f t="shared" si="105"/>
        <v>#VALUE!</v>
      </c>
      <c r="I686" t="e">
        <f t="shared" si="106"/>
        <v>#VALUE!</v>
      </c>
      <c r="J686" t="e">
        <f t="shared" si="107"/>
        <v>#VALUE!</v>
      </c>
      <c r="K686" t="e">
        <f t="shared" si="108"/>
        <v>#VALUE!</v>
      </c>
      <c r="L686" t="e">
        <f t="shared" si="109"/>
        <v>#VALUE!</v>
      </c>
      <c r="M686">
        <f>IF($B$9="זכר",INDEX(תמותה!$A$1:$E$121,ROUNDDOWN(E686/12,0)+1,2),INDEX(תמותה!$A$1:$E$121,ROUNDDOWN(E686/12,0)+1,3))</f>
        <v>1.2949999999999999E-3</v>
      </c>
      <c r="N686" t="e">
        <f>IF($B$9="זכר",INDEX('שיפור גברים'!$A$1:$GQ$121,ROUNDDOWN(E686/12,0)+1,ROUNDDOWN((E686+$B$7-$B$8)/12,0)+2),INDEX('שיפור נשים'!$A$1:$GQ$121,ROUNDDOWN(E686/12,0)+1,ROUNDDOWN((E686+$B$7-$B$8)/12,0)+2))</f>
        <v>#VALUE!</v>
      </c>
      <c r="O686" t="e">
        <f>IF($B$9="זכר",INDEX('שיפור גברים'!$A$1:$GQ$121,ROUNDDOWN(E686/12,0)+1,ROUNDDOWN((E686+$B$7-$B$8)/12,0)+1),INDEX('שיפור נשים'!$A$1:$GQ$121,ROUNDDOWN(E686/12,0)+1,ROUNDDOWN((E686+$B$7-$B$8)/12,0)+1))</f>
        <v>#VALUE!</v>
      </c>
      <c r="P686">
        <f t="shared" si="101"/>
        <v>0.66666666666666663</v>
      </c>
      <c r="Q686" t="e">
        <f t="shared" si="102"/>
        <v>#VALUE!</v>
      </c>
    </row>
    <row r="687" spans="5:17" x14ac:dyDescent="0.2">
      <c r="E687">
        <f t="shared" si="103"/>
        <v>685</v>
      </c>
      <c r="F687">
        <f t="shared" si="100"/>
        <v>7.927673948475392</v>
      </c>
      <c r="G687" t="e">
        <f t="shared" si="104"/>
        <v>#VALUE!</v>
      </c>
      <c r="H687" t="e">
        <f t="shared" si="105"/>
        <v>#VALUE!</v>
      </c>
      <c r="I687" t="e">
        <f t="shared" si="106"/>
        <v>#VALUE!</v>
      </c>
      <c r="J687" t="e">
        <f t="shared" si="107"/>
        <v>#VALUE!</v>
      </c>
      <c r="K687" t="e">
        <f t="shared" si="108"/>
        <v>#VALUE!</v>
      </c>
      <c r="L687" t="e">
        <f t="shared" si="109"/>
        <v>#VALUE!</v>
      </c>
      <c r="M687">
        <f>IF($B$9="זכר",INDEX(תמותה!$A$1:$E$121,ROUNDDOWN(E687/12,0)+1,2),INDEX(תמותה!$A$1:$E$121,ROUNDDOWN(E687/12,0)+1,3))</f>
        <v>1.2949999999999999E-3</v>
      </c>
      <c r="N687" t="e">
        <f>IF($B$9="זכר",INDEX('שיפור גברים'!$A$1:$GQ$121,ROUNDDOWN(E687/12,0)+1,ROUNDDOWN((E687+$B$7-$B$8)/12,0)+2),INDEX('שיפור נשים'!$A$1:$GQ$121,ROUNDDOWN(E687/12,0)+1,ROUNDDOWN((E687+$B$7-$B$8)/12,0)+2))</f>
        <v>#VALUE!</v>
      </c>
      <c r="O687" t="e">
        <f>IF($B$9="זכר",INDEX('שיפור גברים'!$A$1:$GQ$121,ROUNDDOWN(E687/12,0)+1,ROUNDDOWN((E687+$B$7-$B$8)/12,0)+1),INDEX('שיפור נשים'!$A$1:$GQ$121,ROUNDDOWN(E687/12,0)+1,ROUNDDOWN((E687+$B$7-$B$8)/12,0)+1))</f>
        <v>#VALUE!</v>
      </c>
      <c r="P687">
        <f t="shared" si="101"/>
        <v>0.75</v>
      </c>
      <c r="Q687" t="e">
        <f t="shared" si="102"/>
        <v>#VALUE!</v>
      </c>
    </row>
    <row r="688" spans="5:17" x14ac:dyDescent="0.2">
      <c r="E688">
        <f t="shared" si="103"/>
        <v>686</v>
      </c>
      <c r="F688">
        <f t="shared" si="100"/>
        <v>7.9516359439772195</v>
      </c>
      <c r="G688" t="e">
        <f t="shared" si="104"/>
        <v>#VALUE!</v>
      </c>
      <c r="H688" t="e">
        <f t="shared" si="105"/>
        <v>#VALUE!</v>
      </c>
      <c r="I688" t="e">
        <f t="shared" si="106"/>
        <v>#VALUE!</v>
      </c>
      <c r="J688" t="e">
        <f t="shared" si="107"/>
        <v>#VALUE!</v>
      </c>
      <c r="K688" t="e">
        <f t="shared" si="108"/>
        <v>#VALUE!</v>
      </c>
      <c r="L688" t="e">
        <f t="shared" si="109"/>
        <v>#VALUE!</v>
      </c>
      <c r="M688">
        <f>IF($B$9="זכר",INDEX(תמותה!$A$1:$E$121,ROUNDDOWN(E688/12,0)+1,2),INDEX(תמותה!$A$1:$E$121,ROUNDDOWN(E688/12,0)+1,3))</f>
        <v>1.2949999999999999E-3</v>
      </c>
      <c r="N688" t="e">
        <f>IF($B$9="זכר",INDEX('שיפור גברים'!$A$1:$GQ$121,ROUNDDOWN(E688/12,0)+1,ROUNDDOWN((E688+$B$7-$B$8)/12,0)+2),INDEX('שיפור נשים'!$A$1:$GQ$121,ROUNDDOWN(E688/12,0)+1,ROUNDDOWN((E688+$B$7-$B$8)/12,0)+2))</f>
        <v>#VALUE!</v>
      </c>
      <c r="O688" t="e">
        <f>IF($B$9="זכר",INDEX('שיפור גברים'!$A$1:$GQ$121,ROUNDDOWN(E688/12,0)+1,ROUNDDOWN((E688+$B$7-$B$8)/12,0)+1),INDEX('שיפור נשים'!$A$1:$GQ$121,ROUNDDOWN(E688/12,0)+1,ROUNDDOWN((E688+$B$7-$B$8)/12,0)+1))</f>
        <v>#VALUE!</v>
      </c>
      <c r="P688">
        <f t="shared" si="101"/>
        <v>0.83333333333333337</v>
      </c>
      <c r="Q688" t="e">
        <f t="shared" si="102"/>
        <v>#VALUE!</v>
      </c>
    </row>
    <row r="689" spans="5:17" x14ac:dyDescent="0.2">
      <c r="E689">
        <f t="shared" si="103"/>
        <v>687</v>
      </c>
      <c r="F689">
        <f t="shared" si="100"/>
        <v>7.9756703664269999</v>
      </c>
      <c r="G689" t="e">
        <f t="shared" si="104"/>
        <v>#VALUE!</v>
      </c>
      <c r="H689" t="e">
        <f t="shared" si="105"/>
        <v>#VALUE!</v>
      </c>
      <c r="I689" t="e">
        <f t="shared" si="106"/>
        <v>#VALUE!</v>
      </c>
      <c r="J689" t="e">
        <f t="shared" si="107"/>
        <v>#VALUE!</v>
      </c>
      <c r="K689" t="e">
        <f t="shared" si="108"/>
        <v>#VALUE!</v>
      </c>
      <c r="L689" t="e">
        <f t="shared" si="109"/>
        <v>#VALUE!</v>
      </c>
      <c r="M689">
        <f>IF($B$9="זכר",INDEX(תמותה!$A$1:$E$121,ROUNDDOWN(E689/12,0)+1,2),INDEX(תמותה!$A$1:$E$121,ROUNDDOWN(E689/12,0)+1,3))</f>
        <v>1.2949999999999999E-3</v>
      </c>
      <c r="N689" t="e">
        <f>IF($B$9="זכר",INDEX('שיפור גברים'!$A$1:$GQ$121,ROUNDDOWN(E689/12,0)+1,ROUNDDOWN((E689+$B$7-$B$8)/12,0)+2),INDEX('שיפור נשים'!$A$1:$GQ$121,ROUNDDOWN(E689/12,0)+1,ROUNDDOWN((E689+$B$7-$B$8)/12,0)+2))</f>
        <v>#VALUE!</v>
      </c>
      <c r="O689" t="e">
        <f>IF($B$9="זכר",INDEX('שיפור גברים'!$A$1:$GQ$121,ROUNDDOWN(E689/12,0)+1,ROUNDDOWN((E689+$B$7-$B$8)/12,0)+1),INDEX('שיפור נשים'!$A$1:$GQ$121,ROUNDDOWN(E689/12,0)+1,ROUNDDOWN((E689+$B$7-$B$8)/12,0)+1))</f>
        <v>#VALUE!</v>
      </c>
      <c r="P689">
        <f t="shared" si="101"/>
        <v>0.91666666666666663</v>
      </c>
      <c r="Q689" t="e">
        <f t="shared" si="102"/>
        <v>#VALUE!</v>
      </c>
    </row>
    <row r="690" spans="5:17" x14ac:dyDescent="0.2">
      <c r="E690">
        <f t="shared" si="103"/>
        <v>688</v>
      </c>
      <c r="F690">
        <f t="shared" si="100"/>
        <v>7.9997774347406647</v>
      </c>
      <c r="G690" t="e">
        <f t="shared" si="104"/>
        <v>#VALUE!</v>
      </c>
      <c r="H690" t="e">
        <f t="shared" si="105"/>
        <v>#VALUE!</v>
      </c>
      <c r="I690" t="e">
        <f t="shared" si="106"/>
        <v>#VALUE!</v>
      </c>
      <c r="J690" t="e">
        <f t="shared" si="107"/>
        <v>#VALUE!</v>
      </c>
      <c r="K690" t="e">
        <f t="shared" si="108"/>
        <v>#VALUE!</v>
      </c>
      <c r="L690" t="e">
        <f t="shared" si="109"/>
        <v>#VALUE!</v>
      </c>
      <c r="M690">
        <f>IF($B$9="זכר",INDEX(תמותה!$A$1:$E$121,ROUNDDOWN(E690/12,0)+1,2),INDEX(תמותה!$A$1:$E$121,ROUNDDOWN(E690/12,0)+1,3))</f>
        <v>1.2949999999999999E-3</v>
      </c>
      <c r="N690" t="e">
        <f>IF($B$9="זכר",INDEX('שיפור גברים'!$A$1:$GQ$121,ROUNDDOWN(E690/12,0)+1,ROUNDDOWN((E690+$B$7-$B$8)/12,0)+2),INDEX('שיפור נשים'!$A$1:$GQ$121,ROUNDDOWN(E690/12,0)+1,ROUNDDOWN((E690+$B$7-$B$8)/12,0)+2))</f>
        <v>#VALUE!</v>
      </c>
      <c r="O690" t="e">
        <f>IF($B$9="זכר",INDEX('שיפור גברים'!$A$1:$GQ$121,ROUNDDOWN(E690/12,0)+1,ROUNDDOWN((E690+$B$7-$B$8)/12,0)+1),INDEX('שיפור נשים'!$A$1:$GQ$121,ROUNDDOWN(E690/12,0)+1,ROUNDDOWN((E690+$B$7-$B$8)/12,0)+1))</f>
        <v>#VALUE!</v>
      </c>
      <c r="P690">
        <f t="shared" si="101"/>
        <v>1</v>
      </c>
      <c r="Q690" t="e">
        <f t="shared" si="102"/>
        <v>#VALUE!</v>
      </c>
    </row>
    <row r="691" spans="5:17" x14ac:dyDescent="0.2">
      <c r="E691">
        <f t="shared" si="103"/>
        <v>689</v>
      </c>
      <c r="F691">
        <f t="shared" si="100"/>
        <v>8.0239573684958572</v>
      </c>
      <c r="G691" t="e">
        <f t="shared" si="104"/>
        <v>#VALUE!</v>
      </c>
      <c r="H691" t="e">
        <f t="shared" si="105"/>
        <v>#VALUE!</v>
      </c>
      <c r="I691" t="e">
        <f t="shared" si="106"/>
        <v>#VALUE!</v>
      </c>
      <c r="J691" t="e">
        <f t="shared" si="107"/>
        <v>#VALUE!</v>
      </c>
      <c r="K691" t="e">
        <f t="shared" si="108"/>
        <v>#VALUE!</v>
      </c>
      <c r="L691" t="e">
        <f t="shared" si="109"/>
        <v>#VALUE!</v>
      </c>
      <c r="M691">
        <f>IF($B$9="זכר",INDEX(תמותה!$A$1:$E$121,ROUNDDOWN(E691/12,0)+1,2),INDEX(תמותה!$A$1:$E$121,ROUNDDOWN(E691/12,0)+1,3))</f>
        <v>1.2949999999999999E-3</v>
      </c>
      <c r="N691" t="e">
        <f>IF($B$9="זכר",INDEX('שיפור גברים'!$A$1:$GQ$121,ROUNDDOWN(E691/12,0)+1,ROUNDDOWN((E691+$B$7-$B$8)/12,0)+2),INDEX('שיפור נשים'!$A$1:$GQ$121,ROUNDDOWN(E691/12,0)+1,ROUNDDOWN((E691+$B$7-$B$8)/12,0)+2))</f>
        <v>#VALUE!</v>
      </c>
      <c r="O691" t="e">
        <f>IF($B$9="זכר",INDEX('שיפור גברים'!$A$1:$GQ$121,ROUNDDOWN(E691/12,0)+1,ROUNDDOWN((E691+$B$7-$B$8)/12,0)+1),INDEX('שיפור נשים'!$A$1:$GQ$121,ROUNDDOWN(E691/12,0)+1,ROUNDDOWN((E691+$B$7-$B$8)/12,0)+1))</f>
        <v>#VALUE!</v>
      </c>
      <c r="P691">
        <f t="shared" si="101"/>
        <v>8.3333333333333329E-2</v>
      </c>
      <c r="Q691" t="e">
        <f t="shared" si="102"/>
        <v>#VALUE!</v>
      </c>
    </row>
    <row r="692" spans="5:17" x14ac:dyDescent="0.2">
      <c r="E692">
        <f t="shared" si="103"/>
        <v>690</v>
      </c>
      <c r="F692">
        <f t="shared" si="100"/>
        <v>8.0482103879338887</v>
      </c>
      <c r="G692" t="e">
        <f t="shared" si="104"/>
        <v>#VALUE!</v>
      </c>
      <c r="H692" t="e">
        <f t="shared" si="105"/>
        <v>#VALUE!</v>
      </c>
      <c r="I692" t="e">
        <f t="shared" si="106"/>
        <v>#VALUE!</v>
      </c>
      <c r="J692" t="e">
        <f t="shared" si="107"/>
        <v>#VALUE!</v>
      </c>
      <c r="K692" t="e">
        <f t="shared" si="108"/>
        <v>#VALUE!</v>
      </c>
      <c r="L692" t="e">
        <f t="shared" si="109"/>
        <v>#VALUE!</v>
      </c>
      <c r="M692">
        <f>IF($B$9="זכר",INDEX(תמותה!$A$1:$E$121,ROUNDDOWN(E692/12,0)+1,2),INDEX(תמותה!$A$1:$E$121,ROUNDDOWN(E692/12,0)+1,3))</f>
        <v>1.2949999999999999E-3</v>
      </c>
      <c r="N692" t="e">
        <f>IF($B$9="זכר",INDEX('שיפור גברים'!$A$1:$GQ$121,ROUNDDOWN(E692/12,0)+1,ROUNDDOWN((E692+$B$7-$B$8)/12,0)+2),INDEX('שיפור נשים'!$A$1:$GQ$121,ROUNDDOWN(E692/12,0)+1,ROUNDDOWN((E692+$B$7-$B$8)/12,0)+2))</f>
        <v>#VALUE!</v>
      </c>
      <c r="O692" t="e">
        <f>IF($B$9="זכר",INDEX('שיפור גברים'!$A$1:$GQ$121,ROUNDDOWN(E692/12,0)+1,ROUNDDOWN((E692+$B$7-$B$8)/12,0)+1),INDEX('שיפור נשים'!$A$1:$GQ$121,ROUNDDOWN(E692/12,0)+1,ROUNDDOWN((E692+$B$7-$B$8)/12,0)+1))</f>
        <v>#VALUE!</v>
      </c>
      <c r="P692">
        <f t="shared" si="101"/>
        <v>0.16666666666666666</v>
      </c>
      <c r="Q692" t="e">
        <f t="shared" si="102"/>
        <v>#VALUE!</v>
      </c>
    </row>
    <row r="693" spans="5:17" x14ac:dyDescent="0.2">
      <c r="E693">
        <f t="shared" si="103"/>
        <v>691</v>
      </c>
      <c r="F693">
        <f t="shared" si="100"/>
        <v>8.0725367139617799</v>
      </c>
      <c r="G693" t="e">
        <f t="shared" si="104"/>
        <v>#VALUE!</v>
      </c>
      <c r="H693" t="e">
        <f t="shared" si="105"/>
        <v>#VALUE!</v>
      </c>
      <c r="I693" t="e">
        <f t="shared" si="106"/>
        <v>#VALUE!</v>
      </c>
      <c r="J693" t="e">
        <f t="shared" si="107"/>
        <v>#VALUE!</v>
      </c>
      <c r="K693" t="e">
        <f t="shared" si="108"/>
        <v>#VALUE!</v>
      </c>
      <c r="L693" t="e">
        <f t="shared" si="109"/>
        <v>#VALUE!</v>
      </c>
      <c r="M693">
        <f>IF($B$9="זכר",INDEX(תמותה!$A$1:$E$121,ROUNDDOWN(E693/12,0)+1,2),INDEX(תמותה!$A$1:$E$121,ROUNDDOWN(E693/12,0)+1,3))</f>
        <v>1.2949999999999999E-3</v>
      </c>
      <c r="N693" t="e">
        <f>IF($B$9="זכר",INDEX('שיפור גברים'!$A$1:$GQ$121,ROUNDDOWN(E693/12,0)+1,ROUNDDOWN((E693+$B$7-$B$8)/12,0)+2),INDEX('שיפור נשים'!$A$1:$GQ$121,ROUNDDOWN(E693/12,0)+1,ROUNDDOWN((E693+$B$7-$B$8)/12,0)+2))</f>
        <v>#VALUE!</v>
      </c>
      <c r="O693" t="e">
        <f>IF($B$9="זכר",INDEX('שיפור גברים'!$A$1:$GQ$121,ROUNDDOWN(E693/12,0)+1,ROUNDDOWN((E693+$B$7-$B$8)/12,0)+1),INDEX('שיפור נשים'!$A$1:$GQ$121,ROUNDDOWN(E693/12,0)+1,ROUNDDOWN((E693+$B$7-$B$8)/12,0)+1))</f>
        <v>#VALUE!</v>
      </c>
      <c r="P693">
        <f t="shared" si="101"/>
        <v>0.25</v>
      </c>
      <c r="Q693" t="e">
        <f t="shared" si="102"/>
        <v>#VALUE!</v>
      </c>
    </row>
    <row r="694" spans="5:17" x14ac:dyDescent="0.2">
      <c r="E694">
        <f t="shared" si="103"/>
        <v>692</v>
      </c>
      <c r="F694">
        <f t="shared" si="100"/>
        <v>8.0969365681542556</v>
      </c>
      <c r="G694" t="e">
        <f t="shared" si="104"/>
        <v>#VALUE!</v>
      </c>
      <c r="H694" t="e">
        <f t="shared" si="105"/>
        <v>#VALUE!</v>
      </c>
      <c r="I694" t="e">
        <f t="shared" si="106"/>
        <v>#VALUE!</v>
      </c>
      <c r="J694" t="e">
        <f t="shared" si="107"/>
        <v>#VALUE!</v>
      </c>
      <c r="K694" t="e">
        <f t="shared" si="108"/>
        <v>#VALUE!</v>
      </c>
      <c r="L694" t="e">
        <f t="shared" si="109"/>
        <v>#VALUE!</v>
      </c>
      <c r="M694">
        <f>IF($B$9="זכר",INDEX(תמותה!$A$1:$E$121,ROUNDDOWN(E694/12,0)+1,2),INDEX(תמותה!$A$1:$E$121,ROUNDDOWN(E694/12,0)+1,3))</f>
        <v>1.2949999999999999E-3</v>
      </c>
      <c r="N694" t="e">
        <f>IF($B$9="זכר",INDEX('שיפור גברים'!$A$1:$GQ$121,ROUNDDOWN(E694/12,0)+1,ROUNDDOWN((E694+$B$7-$B$8)/12,0)+2),INDEX('שיפור נשים'!$A$1:$GQ$121,ROUNDDOWN(E694/12,0)+1,ROUNDDOWN((E694+$B$7-$B$8)/12,0)+2))</f>
        <v>#VALUE!</v>
      </c>
      <c r="O694" t="e">
        <f>IF($B$9="זכר",INDEX('שיפור גברים'!$A$1:$GQ$121,ROUNDDOWN(E694/12,0)+1,ROUNDDOWN((E694+$B$7-$B$8)/12,0)+1),INDEX('שיפור נשים'!$A$1:$GQ$121,ROUNDDOWN(E694/12,0)+1,ROUNDDOWN((E694+$B$7-$B$8)/12,0)+1))</f>
        <v>#VALUE!</v>
      </c>
      <c r="P694">
        <f t="shared" si="101"/>
        <v>0.33333333333333331</v>
      </c>
      <c r="Q694" t="e">
        <f t="shared" si="102"/>
        <v>#VALUE!</v>
      </c>
    </row>
    <row r="695" spans="5:17" x14ac:dyDescent="0.2">
      <c r="E695">
        <f t="shared" si="103"/>
        <v>693</v>
      </c>
      <c r="F695">
        <f t="shared" si="100"/>
        <v>8.1214101727557679</v>
      </c>
      <c r="G695" t="e">
        <f t="shared" si="104"/>
        <v>#VALUE!</v>
      </c>
      <c r="H695" t="e">
        <f t="shared" si="105"/>
        <v>#VALUE!</v>
      </c>
      <c r="I695" t="e">
        <f t="shared" si="106"/>
        <v>#VALUE!</v>
      </c>
      <c r="J695" t="e">
        <f t="shared" si="107"/>
        <v>#VALUE!</v>
      </c>
      <c r="K695" t="e">
        <f t="shared" si="108"/>
        <v>#VALUE!</v>
      </c>
      <c r="L695" t="e">
        <f t="shared" si="109"/>
        <v>#VALUE!</v>
      </c>
      <c r="M695">
        <f>IF($B$9="זכר",INDEX(תמותה!$A$1:$E$121,ROUNDDOWN(E695/12,0)+1,2),INDEX(תמותה!$A$1:$E$121,ROUNDDOWN(E695/12,0)+1,3))</f>
        <v>1.2949999999999999E-3</v>
      </c>
      <c r="N695" t="e">
        <f>IF($B$9="זכר",INDEX('שיפור גברים'!$A$1:$GQ$121,ROUNDDOWN(E695/12,0)+1,ROUNDDOWN((E695+$B$7-$B$8)/12,0)+2),INDEX('שיפור נשים'!$A$1:$GQ$121,ROUNDDOWN(E695/12,0)+1,ROUNDDOWN((E695+$B$7-$B$8)/12,0)+2))</f>
        <v>#VALUE!</v>
      </c>
      <c r="O695" t="e">
        <f>IF($B$9="זכר",INDEX('שיפור גברים'!$A$1:$GQ$121,ROUNDDOWN(E695/12,0)+1,ROUNDDOWN((E695+$B$7-$B$8)/12,0)+1),INDEX('שיפור נשים'!$A$1:$GQ$121,ROUNDDOWN(E695/12,0)+1,ROUNDDOWN((E695+$B$7-$B$8)/12,0)+1))</f>
        <v>#VALUE!</v>
      </c>
      <c r="P695">
        <f t="shared" si="101"/>
        <v>0.41666666666666669</v>
      </c>
      <c r="Q695" t="e">
        <f t="shared" si="102"/>
        <v>#VALUE!</v>
      </c>
    </row>
    <row r="696" spans="5:17" x14ac:dyDescent="0.2">
      <c r="E696">
        <f t="shared" si="103"/>
        <v>694</v>
      </c>
      <c r="F696">
        <f t="shared" si="100"/>
        <v>8.145957750682518</v>
      </c>
      <c r="G696" t="e">
        <f t="shared" si="104"/>
        <v>#VALUE!</v>
      </c>
      <c r="H696" t="e">
        <f t="shared" si="105"/>
        <v>#VALUE!</v>
      </c>
      <c r="I696" t="e">
        <f t="shared" si="106"/>
        <v>#VALUE!</v>
      </c>
      <c r="J696" t="e">
        <f t="shared" si="107"/>
        <v>#VALUE!</v>
      </c>
      <c r="K696" t="e">
        <f t="shared" si="108"/>
        <v>#VALUE!</v>
      </c>
      <c r="L696" t="e">
        <f t="shared" si="109"/>
        <v>#VALUE!</v>
      </c>
      <c r="M696">
        <f>IF($B$9="זכר",INDEX(תמותה!$A$1:$E$121,ROUNDDOWN(E696/12,0)+1,2),INDEX(תמותה!$A$1:$E$121,ROUNDDOWN(E696/12,0)+1,3))</f>
        <v>1.2949999999999999E-3</v>
      </c>
      <c r="N696" t="e">
        <f>IF($B$9="זכר",INDEX('שיפור גברים'!$A$1:$GQ$121,ROUNDDOWN(E696/12,0)+1,ROUNDDOWN((E696+$B$7-$B$8)/12,0)+2),INDEX('שיפור נשים'!$A$1:$GQ$121,ROUNDDOWN(E696/12,0)+1,ROUNDDOWN((E696+$B$7-$B$8)/12,0)+2))</f>
        <v>#VALUE!</v>
      </c>
      <c r="O696" t="e">
        <f>IF($B$9="זכר",INDEX('שיפור גברים'!$A$1:$GQ$121,ROUNDDOWN(E696/12,0)+1,ROUNDDOWN((E696+$B$7-$B$8)/12,0)+1),INDEX('שיפור נשים'!$A$1:$GQ$121,ROUNDDOWN(E696/12,0)+1,ROUNDDOWN((E696+$B$7-$B$8)/12,0)+1))</f>
        <v>#VALUE!</v>
      </c>
      <c r="P696">
        <f t="shared" si="101"/>
        <v>0.5</v>
      </c>
      <c r="Q696" t="e">
        <f t="shared" si="102"/>
        <v>#VALUE!</v>
      </c>
    </row>
    <row r="697" spans="5:17" x14ac:dyDescent="0.2">
      <c r="E697">
        <f t="shared" si="103"/>
        <v>695</v>
      </c>
      <c r="F697">
        <f t="shared" si="100"/>
        <v>8.1705795255244915</v>
      </c>
      <c r="G697" t="e">
        <f t="shared" si="104"/>
        <v>#VALUE!</v>
      </c>
      <c r="H697" t="e">
        <f t="shared" si="105"/>
        <v>#VALUE!</v>
      </c>
      <c r="I697" t="e">
        <f t="shared" si="106"/>
        <v>#VALUE!</v>
      </c>
      <c r="J697" t="e">
        <f t="shared" si="107"/>
        <v>#VALUE!</v>
      </c>
      <c r="K697" t="e">
        <f t="shared" si="108"/>
        <v>#VALUE!</v>
      </c>
      <c r="L697" t="e">
        <f t="shared" si="109"/>
        <v>#VALUE!</v>
      </c>
      <c r="M697">
        <f>IF($B$9="זכר",INDEX(תמותה!$A$1:$E$121,ROUNDDOWN(E697/12,0)+1,2),INDEX(תמותה!$A$1:$E$121,ROUNDDOWN(E697/12,0)+1,3))</f>
        <v>1.2949999999999999E-3</v>
      </c>
      <c r="N697" t="e">
        <f>IF($B$9="זכר",INDEX('שיפור גברים'!$A$1:$GQ$121,ROUNDDOWN(E697/12,0)+1,ROUNDDOWN((E697+$B$7-$B$8)/12,0)+2),INDEX('שיפור נשים'!$A$1:$GQ$121,ROUNDDOWN(E697/12,0)+1,ROUNDDOWN((E697+$B$7-$B$8)/12,0)+2))</f>
        <v>#VALUE!</v>
      </c>
      <c r="O697" t="e">
        <f>IF($B$9="זכר",INDEX('שיפור גברים'!$A$1:$GQ$121,ROUNDDOWN(E697/12,0)+1,ROUNDDOWN((E697+$B$7-$B$8)/12,0)+1),INDEX('שיפור נשים'!$A$1:$GQ$121,ROUNDDOWN(E697/12,0)+1,ROUNDDOWN((E697+$B$7-$B$8)/12,0)+1))</f>
        <v>#VALUE!</v>
      </c>
      <c r="P697">
        <f t="shared" si="101"/>
        <v>0.58333333333333337</v>
      </c>
      <c r="Q697" t="e">
        <f t="shared" si="102"/>
        <v>#VALUE!</v>
      </c>
    </row>
    <row r="698" spans="5:17" x14ac:dyDescent="0.2">
      <c r="E698">
        <f t="shared" si="103"/>
        <v>696</v>
      </c>
      <c r="F698">
        <f t="shared" si="100"/>
        <v>8.195275721547489</v>
      </c>
      <c r="G698" t="e">
        <f t="shared" si="104"/>
        <v>#VALUE!</v>
      </c>
      <c r="H698" t="e">
        <f t="shared" si="105"/>
        <v>#VALUE!</v>
      </c>
      <c r="I698" t="e">
        <f t="shared" si="106"/>
        <v>#VALUE!</v>
      </c>
      <c r="J698" t="e">
        <f t="shared" si="107"/>
        <v>#VALUE!</v>
      </c>
      <c r="K698" t="e">
        <f t="shared" si="108"/>
        <v>#VALUE!</v>
      </c>
      <c r="L698" t="e">
        <f t="shared" si="109"/>
        <v>#VALUE!</v>
      </c>
      <c r="M698">
        <f>IF($B$9="זכר",INDEX(תמותה!$A$1:$E$121,ROUNDDOWN(E698/12,0)+1,2),INDEX(תמותה!$A$1:$E$121,ROUNDDOWN(E698/12,0)+1,3))</f>
        <v>1.464E-3</v>
      </c>
      <c r="N698" t="e">
        <f>IF($B$9="זכר",INDEX('שיפור גברים'!$A$1:$GQ$121,ROUNDDOWN(E698/12,0)+1,ROUNDDOWN((E698+$B$7-$B$8)/12,0)+2),INDEX('שיפור נשים'!$A$1:$GQ$121,ROUNDDOWN(E698/12,0)+1,ROUNDDOWN((E698+$B$7-$B$8)/12,0)+2))</f>
        <v>#VALUE!</v>
      </c>
      <c r="O698" t="e">
        <f>IF($B$9="זכר",INDEX('שיפור גברים'!$A$1:$GQ$121,ROUNDDOWN(E698/12,0)+1,ROUNDDOWN((E698+$B$7-$B$8)/12,0)+1),INDEX('שיפור נשים'!$A$1:$GQ$121,ROUNDDOWN(E698/12,0)+1,ROUNDDOWN((E698+$B$7-$B$8)/12,0)+1))</f>
        <v>#VALUE!</v>
      </c>
      <c r="P698">
        <f t="shared" si="101"/>
        <v>0.66666666666666663</v>
      </c>
      <c r="Q698" t="e">
        <f t="shared" si="102"/>
        <v>#VALUE!</v>
      </c>
    </row>
    <row r="699" spans="5:17" x14ac:dyDescent="0.2">
      <c r="E699">
        <f t="shared" si="103"/>
        <v>697</v>
      </c>
      <c r="F699">
        <f t="shared" si="100"/>
        <v>8.2200465636951652</v>
      </c>
      <c r="G699" t="e">
        <f t="shared" si="104"/>
        <v>#VALUE!</v>
      </c>
      <c r="H699" t="e">
        <f t="shared" si="105"/>
        <v>#VALUE!</v>
      </c>
      <c r="I699" t="e">
        <f t="shared" si="106"/>
        <v>#VALUE!</v>
      </c>
      <c r="J699" t="e">
        <f t="shared" si="107"/>
        <v>#VALUE!</v>
      </c>
      <c r="K699" t="e">
        <f t="shared" si="108"/>
        <v>#VALUE!</v>
      </c>
      <c r="L699" t="e">
        <f t="shared" si="109"/>
        <v>#VALUE!</v>
      </c>
      <c r="M699">
        <f>IF($B$9="זכר",INDEX(תמותה!$A$1:$E$121,ROUNDDOWN(E699/12,0)+1,2),INDEX(תמותה!$A$1:$E$121,ROUNDDOWN(E699/12,0)+1,3))</f>
        <v>1.464E-3</v>
      </c>
      <c r="N699" t="e">
        <f>IF($B$9="זכר",INDEX('שיפור גברים'!$A$1:$GQ$121,ROUNDDOWN(E699/12,0)+1,ROUNDDOWN((E699+$B$7-$B$8)/12,0)+2),INDEX('שיפור נשים'!$A$1:$GQ$121,ROUNDDOWN(E699/12,0)+1,ROUNDDOWN((E699+$B$7-$B$8)/12,0)+2))</f>
        <v>#VALUE!</v>
      </c>
      <c r="O699" t="e">
        <f>IF($B$9="זכר",INDEX('שיפור גברים'!$A$1:$GQ$121,ROUNDDOWN(E699/12,0)+1,ROUNDDOWN((E699+$B$7-$B$8)/12,0)+1),INDEX('שיפור נשים'!$A$1:$GQ$121,ROUNDDOWN(E699/12,0)+1,ROUNDDOWN((E699+$B$7-$B$8)/12,0)+1))</f>
        <v>#VALUE!</v>
      </c>
      <c r="P699">
        <f t="shared" si="101"/>
        <v>0.75</v>
      </c>
      <c r="Q699" t="e">
        <f t="shared" si="102"/>
        <v>#VALUE!</v>
      </c>
    </row>
    <row r="700" spans="5:17" x14ac:dyDescent="0.2">
      <c r="E700">
        <f t="shared" si="103"/>
        <v>698</v>
      </c>
      <c r="F700">
        <f t="shared" si="100"/>
        <v>8.2448922775911022</v>
      </c>
      <c r="G700" t="e">
        <f t="shared" si="104"/>
        <v>#VALUE!</v>
      </c>
      <c r="H700" t="e">
        <f t="shared" si="105"/>
        <v>#VALUE!</v>
      </c>
      <c r="I700" t="e">
        <f t="shared" si="106"/>
        <v>#VALUE!</v>
      </c>
      <c r="J700" t="e">
        <f t="shared" si="107"/>
        <v>#VALUE!</v>
      </c>
      <c r="K700" t="e">
        <f t="shared" si="108"/>
        <v>#VALUE!</v>
      </c>
      <c r="L700" t="e">
        <f t="shared" si="109"/>
        <v>#VALUE!</v>
      </c>
      <c r="M700">
        <f>IF($B$9="זכר",INDEX(תמותה!$A$1:$E$121,ROUNDDOWN(E700/12,0)+1,2),INDEX(תמותה!$A$1:$E$121,ROUNDDOWN(E700/12,0)+1,3))</f>
        <v>1.464E-3</v>
      </c>
      <c r="N700" t="e">
        <f>IF($B$9="זכר",INDEX('שיפור גברים'!$A$1:$GQ$121,ROUNDDOWN(E700/12,0)+1,ROUNDDOWN((E700+$B$7-$B$8)/12,0)+2),INDEX('שיפור נשים'!$A$1:$GQ$121,ROUNDDOWN(E700/12,0)+1,ROUNDDOWN((E700+$B$7-$B$8)/12,0)+2))</f>
        <v>#VALUE!</v>
      </c>
      <c r="O700" t="e">
        <f>IF($B$9="זכר",INDEX('שיפור גברים'!$A$1:$GQ$121,ROUNDDOWN(E700/12,0)+1,ROUNDDOWN((E700+$B$7-$B$8)/12,0)+1),INDEX('שיפור נשים'!$A$1:$GQ$121,ROUNDDOWN(E700/12,0)+1,ROUNDDOWN((E700+$B$7-$B$8)/12,0)+1))</f>
        <v>#VALUE!</v>
      </c>
      <c r="P700">
        <f t="shared" si="101"/>
        <v>0.83333333333333337</v>
      </c>
      <c r="Q700" t="e">
        <f t="shared" si="102"/>
        <v>#VALUE!</v>
      </c>
    </row>
    <row r="701" spans="5:17" x14ac:dyDescent="0.2">
      <c r="E701">
        <f t="shared" si="103"/>
        <v>699</v>
      </c>
      <c r="F701">
        <f t="shared" si="100"/>
        <v>8.2698130895408273</v>
      </c>
      <c r="G701" t="e">
        <f t="shared" si="104"/>
        <v>#VALUE!</v>
      </c>
      <c r="H701" t="e">
        <f t="shared" si="105"/>
        <v>#VALUE!</v>
      </c>
      <c r="I701" t="e">
        <f t="shared" si="106"/>
        <v>#VALUE!</v>
      </c>
      <c r="J701" t="e">
        <f t="shared" si="107"/>
        <v>#VALUE!</v>
      </c>
      <c r="K701" t="e">
        <f t="shared" si="108"/>
        <v>#VALUE!</v>
      </c>
      <c r="L701" t="e">
        <f t="shared" si="109"/>
        <v>#VALUE!</v>
      </c>
      <c r="M701">
        <f>IF($B$9="זכר",INDEX(תמותה!$A$1:$E$121,ROUNDDOWN(E701/12,0)+1,2),INDEX(תמותה!$A$1:$E$121,ROUNDDOWN(E701/12,0)+1,3))</f>
        <v>1.464E-3</v>
      </c>
      <c r="N701" t="e">
        <f>IF($B$9="זכר",INDEX('שיפור גברים'!$A$1:$GQ$121,ROUNDDOWN(E701/12,0)+1,ROUNDDOWN((E701+$B$7-$B$8)/12,0)+2),INDEX('שיפור נשים'!$A$1:$GQ$121,ROUNDDOWN(E701/12,0)+1,ROUNDDOWN((E701+$B$7-$B$8)/12,0)+2))</f>
        <v>#VALUE!</v>
      </c>
      <c r="O701" t="e">
        <f>IF($B$9="זכר",INDEX('שיפור גברים'!$A$1:$GQ$121,ROUNDDOWN(E701/12,0)+1,ROUNDDOWN((E701+$B$7-$B$8)/12,0)+1),INDEX('שיפור נשים'!$A$1:$GQ$121,ROUNDDOWN(E701/12,0)+1,ROUNDDOWN((E701+$B$7-$B$8)/12,0)+1))</f>
        <v>#VALUE!</v>
      </c>
      <c r="P701">
        <f t="shared" si="101"/>
        <v>0.91666666666666663</v>
      </c>
      <c r="Q701" t="e">
        <f t="shared" si="102"/>
        <v>#VALUE!</v>
      </c>
    </row>
    <row r="702" spans="5:17" x14ac:dyDescent="0.2">
      <c r="E702">
        <f t="shared" si="103"/>
        <v>700</v>
      </c>
      <c r="F702">
        <f t="shared" si="100"/>
        <v>8.2948092265339035</v>
      </c>
      <c r="G702" t="e">
        <f t="shared" si="104"/>
        <v>#VALUE!</v>
      </c>
      <c r="H702" t="e">
        <f t="shared" si="105"/>
        <v>#VALUE!</v>
      </c>
      <c r="I702" t="e">
        <f t="shared" si="106"/>
        <v>#VALUE!</v>
      </c>
      <c r="J702" t="e">
        <f t="shared" si="107"/>
        <v>#VALUE!</v>
      </c>
      <c r="K702" t="e">
        <f t="shared" si="108"/>
        <v>#VALUE!</v>
      </c>
      <c r="L702" t="e">
        <f t="shared" si="109"/>
        <v>#VALUE!</v>
      </c>
      <c r="M702">
        <f>IF($B$9="זכר",INDEX(תמותה!$A$1:$E$121,ROUNDDOWN(E702/12,0)+1,2),INDEX(תמותה!$A$1:$E$121,ROUNDDOWN(E702/12,0)+1,3))</f>
        <v>1.464E-3</v>
      </c>
      <c r="N702" t="e">
        <f>IF($B$9="זכר",INDEX('שיפור גברים'!$A$1:$GQ$121,ROUNDDOWN(E702/12,0)+1,ROUNDDOWN((E702+$B$7-$B$8)/12,0)+2),INDEX('שיפור נשים'!$A$1:$GQ$121,ROUNDDOWN(E702/12,0)+1,ROUNDDOWN((E702+$B$7-$B$8)/12,0)+2))</f>
        <v>#VALUE!</v>
      </c>
      <c r="O702" t="e">
        <f>IF($B$9="זכר",INDEX('שיפור גברים'!$A$1:$GQ$121,ROUNDDOWN(E702/12,0)+1,ROUNDDOWN((E702+$B$7-$B$8)/12,0)+1),INDEX('שיפור נשים'!$A$1:$GQ$121,ROUNDDOWN(E702/12,0)+1,ROUNDDOWN((E702+$B$7-$B$8)/12,0)+1))</f>
        <v>#VALUE!</v>
      </c>
      <c r="P702">
        <f t="shared" si="101"/>
        <v>1</v>
      </c>
      <c r="Q702" t="e">
        <f t="shared" si="102"/>
        <v>#VALUE!</v>
      </c>
    </row>
    <row r="703" spans="5:17" x14ac:dyDescent="0.2">
      <c r="E703">
        <f t="shared" si="103"/>
        <v>701</v>
      </c>
      <c r="F703">
        <f t="shared" si="100"/>
        <v>8.3198809162459835</v>
      </c>
      <c r="G703" t="e">
        <f t="shared" si="104"/>
        <v>#VALUE!</v>
      </c>
      <c r="H703" t="e">
        <f t="shared" si="105"/>
        <v>#VALUE!</v>
      </c>
      <c r="I703" t="e">
        <f t="shared" si="106"/>
        <v>#VALUE!</v>
      </c>
      <c r="J703" t="e">
        <f t="shared" si="107"/>
        <v>#VALUE!</v>
      </c>
      <c r="K703" t="e">
        <f t="shared" si="108"/>
        <v>#VALUE!</v>
      </c>
      <c r="L703" t="e">
        <f t="shared" si="109"/>
        <v>#VALUE!</v>
      </c>
      <c r="M703">
        <f>IF($B$9="זכר",INDEX(תמותה!$A$1:$E$121,ROUNDDOWN(E703/12,0)+1,2),INDEX(תמותה!$A$1:$E$121,ROUNDDOWN(E703/12,0)+1,3))</f>
        <v>1.464E-3</v>
      </c>
      <c r="N703" t="e">
        <f>IF($B$9="זכר",INDEX('שיפור גברים'!$A$1:$GQ$121,ROUNDDOWN(E703/12,0)+1,ROUNDDOWN((E703+$B$7-$B$8)/12,0)+2),INDEX('שיפור נשים'!$A$1:$GQ$121,ROUNDDOWN(E703/12,0)+1,ROUNDDOWN((E703+$B$7-$B$8)/12,0)+2))</f>
        <v>#VALUE!</v>
      </c>
      <c r="O703" t="e">
        <f>IF($B$9="זכר",INDEX('שיפור גברים'!$A$1:$GQ$121,ROUNDDOWN(E703/12,0)+1,ROUNDDOWN((E703+$B$7-$B$8)/12,0)+1),INDEX('שיפור נשים'!$A$1:$GQ$121,ROUNDDOWN(E703/12,0)+1,ROUNDDOWN((E703+$B$7-$B$8)/12,0)+1))</f>
        <v>#VALUE!</v>
      </c>
      <c r="P703">
        <f t="shared" si="101"/>
        <v>8.3333333333333329E-2</v>
      </c>
      <c r="Q703" t="e">
        <f t="shared" si="102"/>
        <v>#VALUE!</v>
      </c>
    </row>
    <row r="704" spans="5:17" x14ac:dyDescent="0.2">
      <c r="E704">
        <f t="shared" si="103"/>
        <v>702</v>
      </c>
      <c r="F704">
        <f t="shared" si="100"/>
        <v>8.345028387040891</v>
      </c>
      <c r="G704" t="e">
        <f t="shared" si="104"/>
        <v>#VALUE!</v>
      </c>
      <c r="H704" t="e">
        <f t="shared" si="105"/>
        <v>#VALUE!</v>
      </c>
      <c r="I704" t="e">
        <f t="shared" si="106"/>
        <v>#VALUE!</v>
      </c>
      <c r="J704" t="e">
        <f t="shared" si="107"/>
        <v>#VALUE!</v>
      </c>
      <c r="K704" t="e">
        <f t="shared" si="108"/>
        <v>#VALUE!</v>
      </c>
      <c r="L704" t="e">
        <f t="shared" si="109"/>
        <v>#VALUE!</v>
      </c>
      <c r="M704">
        <f>IF($B$9="זכר",INDEX(תמותה!$A$1:$E$121,ROUNDDOWN(E704/12,0)+1,2),INDEX(תמותה!$A$1:$E$121,ROUNDDOWN(E704/12,0)+1,3))</f>
        <v>1.464E-3</v>
      </c>
      <c r="N704" t="e">
        <f>IF($B$9="זכר",INDEX('שיפור גברים'!$A$1:$GQ$121,ROUNDDOWN(E704/12,0)+1,ROUNDDOWN((E704+$B$7-$B$8)/12,0)+2),INDEX('שיפור נשים'!$A$1:$GQ$121,ROUNDDOWN(E704/12,0)+1,ROUNDDOWN((E704+$B$7-$B$8)/12,0)+2))</f>
        <v>#VALUE!</v>
      </c>
      <c r="O704" t="e">
        <f>IF($B$9="זכר",INDEX('שיפור גברים'!$A$1:$GQ$121,ROUNDDOWN(E704/12,0)+1,ROUNDDOWN((E704+$B$7-$B$8)/12,0)+1),INDEX('שיפור נשים'!$A$1:$GQ$121,ROUNDDOWN(E704/12,0)+1,ROUNDDOWN((E704+$B$7-$B$8)/12,0)+1))</f>
        <v>#VALUE!</v>
      </c>
      <c r="P704">
        <f t="shared" si="101"/>
        <v>0.16666666666666666</v>
      </c>
      <c r="Q704" t="e">
        <f t="shared" si="102"/>
        <v>#VALUE!</v>
      </c>
    </row>
    <row r="705" spans="5:17" x14ac:dyDescent="0.2">
      <c r="E705">
        <f t="shared" si="103"/>
        <v>703</v>
      </c>
      <c r="F705">
        <f t="shared" si="100"/>
        <v>8.3702518679726907</v>
      </c>
      <c r="G705" t="e">
        <f t="shared" si="104"/>
        <v>#VALUE!</v>
      </c>
      <c r="H705" t="e">
        <f t="shared" si="105"/>
        <v>#VALUE!</v>
      </c>
      <c r="I705" t="e">
        <f t="shared" si="106"/>
        <v>#VALUE!</v>
      </c>
      <c r="J705" t="e">
        <f t="shared" si="107"/>
        <v>#VALUE!</v>
      </c>
      <c r="K705" t="e">
        <f t="shared" si="108"/>
        <v>#VALUE!</v>
      </c>
      <c r="L705" t="e">
        <f t="shared" si="109"/>
        <v>#VALUE!</v>
      </c>
      <c r="M705">
        <f>IF($B$9="זכר",INDEX(תמותה!$A$1:$E$121,ROUNDDOWN(E705/12,0)+1,2),INDEX(תמותה!$A$1:$E$121,ROUNDDOWN(E705/12,0)+1,3))</f>
        <v>1.464E-3</v>
      </c>
      <c r="N705" t="e">
        <f>IF($B$9="זכר",INDEX('שיפור גברים'!$A$1:$GQ$121,ROUNDDOWN(E705/12,0)+1,ROUNDDOWN((E705+$B$7-$B$8)/12,0)+2),INDEX('שיפור נשים'!$A$1:$GQ$121,ROUNDDOWN(E705/12,0)+1,ROUNDDOWN((E705+$B$7-$B$8)/12,0)+2))</f>
        <v>#VALUE!</v>
      </c>
      <c r="O705" t="e">
        <f>IF($B$9="זכר",INDEX('שיפור גברים'!$A$1:$GQ$121,ROUNDDOWN(E705/12,0)+1,ROUNDDOWN((E705+$B$7-$B$8)/12,0)+1),INDEX('שיפור נשים'!$A$1:$GQ$121,ROUNDDOWN(E705/12,0)+1,ROUNDDOWN((E705+$B$7-$B$8)/12,0)+1))</f>
        <v>#VALUE!</v>
      </c>
      <c r="P705">
        <f t="shared" si="101"/>
        <v>0.25</v>
      </c>
      <c r="Q705" t="e">
        <f t="shared" si="102"/>
        <v>#VALUE!</v>
      </c>
    </row>
    <row r="706" spans="5:17" x14ac:dyDescent="0.2">
      <c r="E706">
        <f t="shared" si="103"/>
        <v>704</v>
      </c>
      <c r="F706">
        <f t="shared" si="100"/>
        <v>8.3955515887877841</v>
      </c>
      <c r="G706" t="e">
        <f t="shared" si="104"/>
        <v>#VALUE!</v>
      </c>
      <c r="H706" t="e">
        <f t="shared" si="105"/>
        <v>#VALUE!</v>
      </c>
      <c r="I706" t="e">
        <f t="shared" si="106"/>
        <v>#VALUE!</v>
      </c>
      <c r="J706" t="e">
        <f t="shared" si="107"/>
        <v>#VALUE!</v>
      </c>
      <c r="K706" t="e">
        <f t="shared" si="108"/>
        <v>#VALUE!</v>
      </c>
      <c r="L706" t="e">
        <f t="shared" si="109"/>
        <v>#VALUE!</v>
      </c>
      <c r="M706">
        <f>IF($B$9="זכר",INDEX(תמותה!$A$1:$E$121,ROUNDDOWN(E706/12,0)+1,2),INDEX(תמותה!$A$1:$E$121,ROUNDDOWN(E706/12,0)+1,3))</f>
        <v>1.464E-3</v>
      </c>
      <c r="N706" t="e">
        <f>IF($B$9="זכר",INDEX('שיפור גברים'!$A$1:$GQ$121,ROUNDDOWN(E706/12,0)+1,ROUNDDOWN((E706+$B$7-$B$8)/12,0)+2),INDEX('שיפור נשים'!$A$1:$GQ$121,ROUNDDOWN(E706/12,0)+1,ROUNDDOWN((E706+$B$7-$B$8)/12,0)+2))</f>
        <v>#VALUE!</v>
      </c>
      <c r="O706" t="e">
        <f>IF($B$9="זכר",INDEX('שיפור גברים'!$A$1:$GQ$121,ROUNDDOWN(E706/12,0)+1,ROUNDDOWN((E706+$B$7-$B$8)/12,0)+1),INDEX('שיפור נשים'!$A$1:$GQ$121,ROUNDDOWN(E706/12,0)+1,ROUNDDOWN((E706+$B$7-$B$8)/12,0)+1))</f>
        <v>#VALUE!</v>
      </c>
      <c r="P706">
        <f t="shared" si="101"/>
        <v>0.33333333333333331</v>
      </c>
      <c r="Q706" t="e">
        <f t="shared" si="102"/>
        <v>#VALUE!</v>
      </c>
    </row>
    <row r="707" spans="5:17" x14ac:dyDescent="0.2">
      <c r="E707">
        <f t="shared" si="103"/>
        <v>705</v>
      </c>
      <c r="F707">
        <f t="shared" ref="F707:F770" si="110">(1+$B$2)^((E707-$E$2+1)/12)</f>
        <v>8.4209277799270001</v>
      </c>
      <c r="G707" t="e">
        <f t="shared" si="104"/>
        <v>#VALUE!</v>
      </c>
      <c r="H707" t="e">
        <f t="shared" si="105"/>
        <v>#VALUE!</v>
      </c>
      <c r="I707" t="e">
        <f t="shared" si="106"/>
        <v>#VALUE!</v>
      </c>
      <c r="J707" t="e">
        <f t="shared" si="107"/>
        <v>#VALUE!</v>
      </c>
      <c r="K707" t="e">
        <f t="shared" si="108"/>
        <v>#VALUE!</v>
      </c>
      <c r="L707" t="e">
        <f t="shared" si="109"/>
        <v>#VALUE!</v>
      </c>
      <c r="M707">
        <f>IF($B$9="זכר",INDEX(תמותה!$A$1:$E$121,ROUNDDOWN(E707/12,0)+1,2),INDEX(תמותה!$A$1:$E$121,ROUNDDOWN(E707/12,0)+1,3))</f>
        <v>1.464E-3</v>
      </c>
      <c r="N707" t="e">
        <f>IF($B$9="זכר",INDEX('שיפור גברים'!$A$1:$GQ$121,ROUNDDOWN(E707/12,0)+1,ROUNDDOWN((E707+$B$7-$B$8)/12,0)+2),INDEX('שיפור נשים'!$A$1:$GQ$121,ROUNDDOWN(E707/12,0)+1,ROUNDDOWN((E707+$B$7-$B$8)/12,0)+2))</f>
        <v>#VALUE!</v>
      </c>
      <c r="O707" t="e">
        <f>IF($B$9="זכר",INDEX('שיפור גברים'!$A$1:$GQ$121,ROUNDDOWN(E707/12,0)+1,ROUNDDOWN((E707+$B$7-$B$8)/12,0)+1),INDEX('שיפור נשים'!$A$1:$GQ$121,ROUNDDOWN(E707/12,0)+1,ROUNDDOWN((E707+$B$7-$B$8)/12,0)+1))</f>
        <v>#VALUE!</v>
      </c>
      <c r="P707">
        <f t="shared" ref="P707:P770" si="111">(MOD((E707-$E$2+7),12)+1)/12</f>
        <v>0.41666666666666669</v>
      </c>
      <c r="Q707" t="e">
        <f t="shared" ref="Q707:Q770" si="112">1-(1-M707*(N707*P707+O707*(1-P707)))^(1/12)</f>
        <v>#VALUE!</v>
      </c>
    </row>
    <row r="708" spans="5:17" x14ac:dyDescent="0.2">
      <c r="E708">
        <f t="shared" ref="E708:E771" si="113">E707+1</f>
        <v>706</v>
      </c>
      <c r="F708">
        <f t="shared" si="110"/>
        <v>8.4463806725276882</v>
      </c>
      <c r="G708" t="e">
        <f t="shared" ref="G708:G771" si="114">IF(E708&lt;=$B$3,IF(AND((E708-$E$2)&lt;0,E708&lt;$B$4),G707+1/F708,G707+L707/F708))</f>
        <v>#VALUE!</v>
      </c>
      <c r="H708" t="e">
        <f t="shared" ref="H708:H771" si="115">IF(E708&lt;=$B$3,IF(AND((E708-$E$2)&lt;60,E708&lt;$B$4),H707+1/F708,H707+L707/F708))</f>
        <v>#VALUE!</v>
      </c>
      <c r="I708" t="e">
        <f t="shared" ref="I708:I771" si="116">IF(E708&lt;=$B$3,IF(AND((E708-$E$2)&lt;120,E708&lt;$B$4),I707+1/F708,I707+L707/F708))</f>
        <v>#VALUE!</v>
      </c>
      <c r="J708" t="e">
        <f t="shared" ref="J708:J771" si="117">IF(E708&lt;=$B$3,IF(AND((E708-$E$2)&lt;180,E708&lt;$B$4),J707+1/F708,J707+L707/F708))</f>
        <v>#VALUE!</v>
      </c>
      <c r="K708" t="e">
        <f t="shared" ref="K708:K771" si="118">IF(E708&lt;=$B$3,IF(AND((E708-$E$2)&lt;240,E708&lt;$B$4),K707+1/F708,K707+L707/F708))</f>
        <v>#VALUE!</v>
      </c>
      <c r="L708" t="e">
        <f t="shared" ref="L708:L771" si="119">L707*(1-Q708)</f>
        <v>#VALUE!</v>
      </c>
      <c r="M708">
        <f>IF($B$9="זכר",INDEX(תמותה!$A$1:$E$121,ROUNDDOWN(E708/12,0)+1,2),INDEX(תמותה!$A$1:$E$121,ROUNDDOWN(E708/12,0)+1,3))</f>
        <v>1.464E-3</v>
      </c>
      <c r="N708" t="e">
        <f>IF($B$9="זכר",INDEX('שיפור גברים'!$A$1:$GQ$121,ROUNDDOWN(E708/12,0)+1,ROUNDDOWN((E708+$B$7-$B$8)/12,0)+2),INDEX('שיפור נשים'!$A$1:$GQ$121,ROUNDDOWN(E708/12,0)+1,ROUNDDOWN((E708+$B$7-$B$8)/12,0)+2))</f>
        <v>#VALUE!</v>
      </c>
      <c r="O708" t="e">
        <f>IF($B$9="זכר",INDEX('שיפור גברים'!$A$1:$GQ$121,ROUNDDOWN(E708/12,0)+1,ROUNDDOWN((E708+$B$7-$B$8)/12,0)+1),INDEX('שיפור נשים'!$A$1:$GQ$121,ROUNDDOWN(E708/12,0)+1,ROUNDDOWN((E708+$B$7-$B$8)/12,0)+1))</f>
        <v>#VALUE!</v>
      </c>
      <c r="P708">
        <f t="shared" si="111"/>
        <v>0.5</v>
      </c>
      <c r="Q708" t="e">
        <f t="shared" si="112"/>
        <v>#VALUE!</v>
      </c>
    </row>
    <row r="709" spans="5:17" x14ac:dyDescent="0.2">
      <c r="E709">
        <f t="shared" si="113"/>
        <v>707</v>
      </c>
      <c r="F709">
        <f t="shared" si="110"/>
        <v>8.4719104984258333</v>
      </c>
      <c r="G709" t="e">
        <f t="shared" si="114"/>
        <v>#VALUE!</v>
      </c>
      <c r="H709" t="e">
        <f t="shared" si="115"/>
        <v>#VALUE!</v>
      </c>
      <c r="I709" t="e">
        <f t="shared" si="116"/>
        <v>#VALUE!</v>
      </c>
      <c r="J709" t="e">
        <f t="shared" si="117"/>
        <v>#VALUE!</v>
      </c>
      <c r="K709" t="e">
        <f t="shared" si="118"/>
        <v>#VALUE!</v>
      </c>
      <c r="L709" t="e">
        <f t="shared" si="119"/>
        <v>#VALUE!</v>
      </c>
      <c r="M709">
        <f>IF($B$9="זכר",INDEX(תמותה!$A$1:$E$121,ROUNDDOWN(E709/12,0)+1,2),INDEX(תמותה!$A$1:$E$121,ROUNDDOWN(E709/12,0)+1,3))</f>
        <v>1.464E-3</v>
      </c>
      <c r="N709" t="e">
        <f>IF($B$9="זכר",INDEX('שיפור גברים'!$A$1:$GQ$121,ROUNDDOWN(E709/12,0)+1,ROUNDDOWN((E709+$B$7-$B$8)/12,0)+2),INDEX('שיפור נשים'!$A$1:$GQ$121,ROUNDDOWN(E709/12,0)+1,ROUNDDOWN((E709+$B$7-$B$8)/12,0)+2))</f>
        <v>#VALUE!</v>
      </c>
      <c r="O709" t="e">
        <f>IF($B$9="זכר",INDEX('שיפור גברים'!$A$1:$GQ$121,ROUNDDOWN(E709/12,0)+1,ROUNDDOWN((E709+$B$7-$B$8)/12,0)+1),INDEX('שיפור נשים'!$A$1:$GQ$121,ROUNDDOWN(E709/12,0)+1,ROUNDDOWN((E709+$B$7-$B$8)/12,0)+1))</f>
        <v>#VALUE!</v>
      </c>
      <c r="P709">
        <f t="shared" si="111"/>
        <v>0.58333333333333337</v>
      </c>
      <c r="Q709" t="e">
        <f t="shared" si="112"/>
        <v>#VALUE!</v>
      </c>
    </row>
    <row r="710" spans="5:17" x14ac:dyDescent="0.2">
      <c r="E710">
        <f t="shared" si="113"/>
        <v>708</v>
      </c>
      <c r="F710">
        <f t="shared" si="110"/>
        <v>8.4975174901581596</v>
      </c>
      <c r="G710" t="e">
        <f t="shared" si="114"/>
        <v>#VALUE!</v>
      </c>
      <c r="H710" t="e">
        <f t="shared" si="115"/>
        <v>#VALUE!</v>
      </c>
      <c r="I710" t="e">
        <f t="shared" si="116"/>
        <v>#VALUE!</v>
      </c>
      <c r="J710" t="e">
        <f t="shared" si="117"/>
        <v>#VALUE!</v>
      </c>
      <c r="K710" t="e">
        <f t="shared" si="118"/>
        <v>#VALUE!</v>
      </c>
      <c r="L710" t="e">
        <f t="shared" si="119"/>
        <v>#VALUE!</v>
      </c>
      <c r="M710">
        <f>IF($B$9="זכר",INDEX(תמותה!$A$1:$E$121,ROUNDDOWN(E710/12,0)+1,2),INDEX(תמותה!$A$1:$E$121,ROUNDDOWN(E710/12,0)+1,3))</f>
        <v>1.6540000000000001E-3</v>
      </c>
      <c r="N710" t="e">
        <f>IF($B$9="זכר",INDEX('שיפור גברים'!$A$1:$GQ$121,ROUNDDOWN(E710/12,0)+1,ROUNDDOWN((E710+$B$7-$B$8)/12,0)+2),INDEX('שיפור נשים'!$A$1:$GQ$121,ROUNDDOWN(E710/12,0)+1,ROUNDDOWN((E710+$B$7-$B$8)/12,0)+2))</f>
        <v>#VALUE!</v>
      </c>
      <c r="O710" t="e">
        <f>IF($B$9="זכר",INDEX('שיפור גברים'!$A$1:$GQ$121,ROUNDDOWN(E710/12,0)+1,ROUNDDOWN((E710+$B$7-$B$8)/12,0)+1),INDEX('שיפור נשים'!$A$1:$GQ$121,ROUNDDOWN(E710/12,0)+1,ROUNDDOWN((E710+$B$7-$B$8)/12,0)+1))</f>
        <v>#VALUE!</v>
      </c>
      <c r="P710">
        <f t="shared" si="111"/>
        <v>0.66666666666666663</v>
      </c>
      <c r="Q710" t="e">
        <f t="shared" si="112"/>
        <v>#VALUE!</v>
      </c>
    </row>
    <row r="711" spans="5:17" x14ac:dyDescent="0.2">
      <c r="E711">
        <f t="shared" si="113"/>
        <v>709</v>
      </c>
      <c r="F711">
        <f t="shared" si="110"/>
        <v>8.5232018809642422</v>
      </c>
      <c r="G711" t="e">
        <f t="shared" si="114"/>
        <v>#VALUE!</v>
      </c>
      <c r="H711" t="e">
        <f t="shared" si="115"/>
        <v>#VALUE!</v>
      </c>
      <c r="I711" t="e">
        <f t="shared" si="116"/>
        <v>#VALUE!</v>
      </c>
      <c r="J711" t="e">
        <f t="shared" si="117"/>
        <v>#VALUE!</v>
      </c>
      <c r="K711" t="e">
        <f t="shared" si="118"/>
        <v>#VALUE!</v>
      </c>
      <c r="L711" t="e">
        <f t="shared" si="119"/>
        <v>#VALUE!</v>
      </c>
      <c r="M711">
        <f>IF($B$9="זכר",INDEX(תמותה!$A$1:$E$121,ROUNDDOWN(E711/12,0)+1,2),INDEX(תמותה!$A$1:$E$121,ROUNDDOWN(E711/12,0)+1,3))</f>
        <v>1.6540000000000001E-3</v>
      </c>
      <c r="N711" t="e">
        <f>IF($B$9="זכר",INDEX('שיפור גברים'!$A$1:$GQ$121,ROUNDDOWN(E711/12,0)+1,ROUNDDOWN((E711+$B$7-$B$8)/12,0)+2),INDEX('שיפור נשים'!$A$1:$GQ$121,ROUNDDOWN(E711/12,0)+1,ROUNDDOWN((E711+$B$7-$B$8)/12,0)+2))</f>
        <v>#VALUE!</v>
      </c>
      <c r="O711" t="e">
        <f>IF($B$9="זכר",INDEX('שיפור גברים'!$A$1:$GQ$121,ROUNDDOWN(E711/12,0)+1,ROUNDDOWN((E711+$B$7-$B$8)/12,0)+1),INDEX('שיפור נשים'!$A$1:$GQ$121,ROUNDDOWN(E711/12,0)+1,ROUNDDOWN((E711+$B$7-$B$8)/12,0)+1))</f>
        <v>#VALUE!</v>
      </c>
      <c r="P711">
        <f t="shared" si="111"/>
        <v>0.75</v>
      </c>
      <c r="Q711" t="e">
        <f t="shared" si="112"/>
        <v>#VALUE!</v>
      </c>
    </row>
    <row r="712" spans="5:17" x14ac:dyDescent="0.2">
      <c r="E712">
        <f t="shared" si="113"/>
        <v>710</v>
      </c>
      <c r="F712">
        <f t="shared" si="110"/>
        <v>8.5489639047886623</v>
      </c>
      <c r="G712" t="e">
        <f t="shared" si="114"/>
        <v>#VALUE!</v>
      </c>
      <c r="H712" t="e">
        <f t="shared" si="115"/>
        <v>#VALUE!</v>
      </c>
      <c r="I712" t="e">
        <f t="shared" si="116"/>
        <v>#VALUE!</v>
      </c>
      <c r="J712" t="e">
        <f t="shared" si="117"/>
        <v>#VALUE!</v>
      </c>
      <c r="K712" t="e">
        <f t="shared" si="118"/>
        <v>#VALUE!</v>
      </c>
      <c r="L712" t="e">
        <f t="shared" si="119"/>
        <v>#VALUE!</v>
      </c>
      <c r="M712">
        <f>IF($B$9="זכר",INDEX(תמותה!$A$1:$E$121,ROUNDDOWN(E712/12,0)+1,2),INDEX(תמותה!$A$1:$E$121,ROUNDDOWN(E712/12,0)+1,3))</f>
        <v>1.6540000000000001E-3</v>
      </c>
      <c r="N712" t="e">
        <f>IF($B$9="זכר",INDEX('שיפור גברים'!$A$1:$GQ$121,ROUNDDOWN(E712/12,0)+1,ROUNDDOWN((E712+$B$7-$B$8)/12,0)+2),INDEX('שיפור נשים'!$A$1:$GQ$121,ROUNDDOWN(E712/12,0)+1,ROUNDDOWN((E712+$B$7-$B$8)/12,0)+2))</f>
        <v>#VALUE!</v>
      </c>
      <c r="O712" t="e">
        <f>IF($B$9="זכר",INDEX('שיפור גברים'!$A$1:$GQ$121,ROUNDDOWN(E712/12,0)+1,ROUNDDOWN((E712+$B$7-$B$8)/12,0)+1),INDEX('שיפור נשים'!$A$1:$GQ$121,ROUNDDOWN(E712/12,0)+1,ROUNDDOWN((E712+$B$7-$B$8)/12,0)+1))</f>
        <v>#VALUE!</v>
      </c>
      <c r="P712">
        <f t="shared" si="111"/>
        <v>0.83333333333333337</v>
      </c>
      <c r="Q712" t="e">
        <f t="shared" si="112"/>
        <v>#VALUE!</v>
      </c>
    </row>
    <row r="713" spans="5:17" x14ac:dyDescent="0.2">
      <c r="E713">
        <f t="shared" si="113"/>
        <v>711</v>
      </c>
      <c r="F713">
        <f t="shared" si="110"/>
        <v>8.5748037962830939</v>
      </c>
      <c r="G713" t="e">
        <f t="shared" si="114"/>
        <v>#VALUE!</v>
      </c>
      <c r="H713" t="e">
        <f t="shared" si="115"/>
        <v>#VALUE!</v>
      </c>
      <c r="I713" t="e">
        <f t="shared" si="116"/>
        <v>#VALUE!</v>
      </c>
      <c r="J713" t="e">
        <f t="shared" si="117"/>
        <v>#VALUE!</v>
      </c>
      <c r="K713" t="e">
        <f t="shared" si="118"/>
        <v>#VALUE!</v>
      </c>
      <c r="L713" t="e">
        <f t="shared" si="119"/>
        <v>#VALUE!</v>
      </c>
      <c r="M713">
        <f>IF($B$9="זכר",INDEX(תמותה!$A$1:$E$121,ROUNDDOWN(E713/12,0)+1,2),INDEX(תמותה!$A$1:$E$121,ROUNDDOWN(E713/12,0)+1,3))</f>
        <v>1.6540000000000001E-3</v>
      </c>
      <c r="N713" t="e">
        <f>IF($B$9="זכר",INDEX('שיפור גברים'!$A$1:$GQ$121,ROUNDDOWN(E713/12,0)+1,ROUNDDOWN((E713+$B$7-$B$8)/12,0)+2),INDEX('שיפור נשים'!$A$1:$GQ$121,ROUNDDOWN(E713/12,0)+1,ROUNDDOWN((E713+$B$7-$B$8)/12,0)+2))</f>
        <v>#VALUE!</v>
      </c>
      <c r="O713" t="e">
        <f>IF($B$9="זכר",INDEX('שיפור גברים'!$A$1:$GQ$121,ROUNDDOWN(E713/12,0)+1,ROUNDDOWN((E713+$B$7-$B$8)/12,0)+1),INDEX('שיפור נשים'!$A$1:$GQ$121,ROUNDDOWN(E713/12,0)+1,ROUNDDOWN((E713+$B$7-$B$8)/12,0)+1))</f>
        <v>#VALUE!</v>
      </c>
      <c r="P713">
        <f t="shared" si="111"/>
        <v>0.91666666666666663</v>
      </c>
      <c r="Q713" t="e">
        <f t="shared" si="112"/>
        <v>#VALUE!</v>
      </c>
    </row>
    <row r="714" spans="5:17" x14ac:dyDescent="0.2">
      <c r="E714">
        <f t="shared" si="113"/>
        <v>712</v>
      </c>
      <c r="F714">
        <f t="shared" si="110"/>
        <v>8.600721790808473</v>
      </c>
      <c r="G714" t="e">
        <f t="shared" si="114"/>
        <v>#VALUE!</v>
      </c>
      <c r="H714" t="e">
        <f t="shared" si="115"/>
        <v>#VALUE!</v>
      </c>
      <c r="I714" t="e">
        <f t="shared" si="116"/>
        <v>#VALUE!</v>
      </c>
      <c r="J714" t="e">
        <f t="shared" si="117"/>
        <v>#VALUE!</v>
      </c>
      <c r="K714" t="e">
        <f t="shared" si="118"/>
        <v>#VALUE!</v>
      </c>
      <c r="L714" t="e">
        <f t="shared" si="119"/>
        <v>#VALUE!</v>
      </c>
      <c r="M714">
        <f>IF($B$9="זכר",INDEX(תמותה!$A$1:$E$121,ROUNDDOWN(E714/12,0)+1,2),INDEX(תמותה!$A$1:$E$121,ROUNDDOWN(E714/12,0)+1,3))</f>
        <v>1.6540000000000001E-3</v>
      </c>
      <c r="N714" t="e">
        <f>IF($B$9="זכר",INDEX('שיפור גברים'!$A$1:$GQ$121,ROUNDDOWN(E714/12,0)+1,ROUNDDOWN((E714+$B$7-$B$8)/12,0)+2),INDEX('שיפור נשים'!$A$1:$GQ$121,ROUNDDOWN(E714/12,0)+1,ROUNDDOWN((E714+$B$7-$B$8)/12,0)+2))</f>
        <v>#VALUE!</v>
      </c>
      <c r="O714" t="e">
        <f>IF($B$9="זכר",INDEX('שיפור גברים'!$A$1:$GQ$121,ROUNDDOWN(E714/12,0)+1,ROUNDDOWN((E714+$B$7-$B$8)/12,0)+1),INDEX('שיפור נשים'!$A$1:$GQ$121,ROUNDDOWN(E714/12,0)+1,ROUNDDOWN((E714+$B$7-$B$8)/12,0)+1))</f>
        <v>#VALUE!</v>
      </c>
      <c r="P714">
        <f t="shared" si="111"/>
        <v>1</v>
      </c>
      <c r="Q714" t="e">
        <f t="shared" si="112"/>
        <v>#VALUE!</v>
      </c>
    </row>
    <row r="715" spans="5:17" x14ac:dyDescent="0.2">
      <c r="E715">
        <f t="shared" si="113"/>
        <v>713</v>
      </c>
      <c r="F715">
        <f t="shared" si="110"/>
        <v>8.6267181244371365</v>
      </c>
      <c r="G715" t="e">
        <f t="shared" si="114"/>
        <v>#VALUE!</v>
      </c>
      <c r="H715" t="e">
        <f t="shared" si="115"/>
        <v>#VALUE!</v>
      </c>
      <c r="I715" t="e">
        <f t="shared" si="116"/>
        <v>#VALUE!</v>
      </c>
      <c r="J715" t="e">
        <f t="shared" si="117"/>
        <v>#VALUE!</v>
      </c>
      <c r="K715" t="e">
        <f t="shared" si="118"/>
        <v>#VALUE!</v>
      </c>
      <c r="L715" t="e">
        <f t="shared" si="119"/>
        <v>#VALUE!</v>
      </c>
      <c r="M715">
        <f>IF($B$9="זכר",INDEX(תמותה!$A$1:$E$121,ROUNDDOWN(E715/12,0)+1,2),INDEX(תמותה!$A$1:$E$121,ROUNDDOWN(E715/12,0)+1,3))</f>
        <v>1.6540000000000001E-3</v>
      </c>
      <c r="N715" t="e">
        <f>IF($B$9="זכר",INDEX('שיפור גברים'!$A$1:$GQ$121,ROUNDDOWN(E715/12,0)+1,ROUNDDOWN((E715+$B$7-$B$8)/12,0)+2),INDEX('שיפור נשים'!$A$1:$GQ$121,ROUNDDOWN(E715/12,0)+1,ROUNDDOWN((E715+$B$7-$B$8)/12,0)+2))</f>
        <v>#VALUE!</v>
      </c>
      <c r="O715" t="e">
        <f>IF($B$9="זכר",INDEX('שיפור גברים'!$A$1:$GQ$121,ROUNDDOWN(E715/12,0)+1,ROUNDDOWN((E715+$B$7-$B$8)/12,0)+1),INDEX('שיפור נשים'!$A$1:$GQ$121,ROUNDDOWN(E715/12,0)+1,ROUNDDOWN((E715+$B$7-$B$8)/12,0)+1))</f>
        <v>#VALUE!</v>
      </c>
      <c r="P715">
        <f t="shared" si="111"/>
        <v>8.3333333333333329E-2</v>
      </c>
      <c r="Q715" t="e">
        <f t="shared" si="112"/>
        <v>#VALUE!</v>
      </c>
    </row>
    <row r="716" spans="5:17" x14ac:dyDescent="0.2">
      <c r="E716">
        <f t="shared" si="113"/>
        <v>714</v>
      </c>
      <c r="F716">
        <f t="shared" si="110"/>
        <v>8.6527930339549588</v>
      </c>
      <c r="G716" t="e">
        <f t="shared" si="114"/>
        <v>#VALUE!</v>
      </c>
      <c r="H716" t="e">
        <f t="shared" si="115"/>
        <v>#VALUE!</v>
      </c>
      <c r="I716" t="e">
        <f t="shared" si="116"/>
        <v>#VALUE!</v>
      </c>
      <c r="J716" t="e">
        <f t="shared" si="117"/>
        <v>#VALUE!</v>
      </c>
      <c r="K716" t="e">
        <f t="shared" si="118"/>
        <v>#VALUE!</v>
      </c>
      <c r="L716" t="e">
        <f t="shared" si="119"/>
        <v>#VALUE!</v>
      </c>
      <c r="M716">
        <f>IF($B$9="זכר",INDEX(תמותה!$A$1:$E$121,ROUNDDOWN(E716/12,0)+1,2),INDEX(תמותה!$A$1:$E$121,ROUNDDOWN(E716/12,0)+1,3))</f>
        <v>1.6540000000000001E-3</v>
      </c>
      <c r="N716" t="e">
        <f>IF($B$9="זכר",INDEX('שיפור גברים'!$A$1:$GQ$121,ROUNDDOWN(E716/12,0)+1,ROUNDDOWN((E716+$B$7-$B$8)/12,0)+2),INDEX('שיפור נשים'!$A$1:$GQ$121,ROUNDDOWN(E716/12,0)+1,ROUNDDOWN((E716+$B$7-$B$8)/12,0)+2))</f>
        <v>#VALUE!</v>
      </c>
      <c r="O716" t="e">
        <f>IF($B$9="זכר",INDEX('שיפור גברים'!$A$1:$GQ$121,ROUNDDOWN(E716/12,0)+1,ROUNDDOWN((E716+$B$7-$B$8)/12,0)+1),INDEX('שיפור נשים'!$A$1:$GQ$121,ROUNDDOWN(E716/12,0)+1,ROUNDDOWN((E716+$B$7-$B$8)/12,0)+1))</f>
        <v>#VALUE!</v>
      </c>
      <c r="P716">
        <f t="shared" si="111"/>
        <v>0.16666666666666666</v>
      </c>
      <c r="Q716" t="e">
        <f t="shared" si="112"/>
        <v>#VALUE!</v>
      </c>
    </row>
    <row r="717" spans="5:17" x14ac:dyDescent="0.2">
      <c r="E717">
        <f t="shared" si="113"/>
        <v>715</v>
      </c>
      <c r="F717">
        <f t="shared" si="110"/>
        <v>8.6789467568635228</v>
      </c>
      <c r="G717" t="e">
        <f t="shared" si="114"/>
        <v>#VALUE!</v>
      </c>
      <c r="H717" t="e">
        <f t="shared" si="115"/>
        <v>#VALUE!</v>
      </c>
      <c r="I717" t="e">
        <f t="shared" si="116"/>
        <v>#VALUE!</v>
      </c>
      <c r="J717" t="e">
        <f t="shared" si="117"/>
        <v>#VALUE!</v>
      </c>
      <c r="K717" t="e">
        <f t="shared" si="118"/>
        <v>#VALUE!</v>
      </c>
      <c r="L717" t="e">
        <f t="shared" si="119"/>
        <v>#VALUE!</v>
      </c>
      <c r="M717">
        <f>IF($B$9="זכר",INDEX(תמותה!$A$1:$E$121,ROUNDDOWN(E717/12,0)+1,2),INDEX(תמותה!$A$1:$E$121,ROUNDDOWN(E717/12,0)+1,3))</f>
        <v>1.6540000000000001E-3</v>
      </c>
      <c r="N717" t="e">
        <f>IF($B$9="זכר",INDEX('שיפור גברים'!$A$1:$GQ$121,ROUNDDOWN(E717/12,0)+1,ROUNDDOWN((E717+$B$7-$B$8)/12,0)+2),INDEX('שיפור נשים'!$A$1:$GQ$121,ROUNDDOWN(E717/12,0)+1,ROUNDDOWN((E717+$B$7-$B$8)/12,0)+2))</f>
        <v>#VALUE!</v>
      </c>
      <c r="O717" t="e">
        <f>IF($B$9="זכר",INDEX('שיפור גברים'!$A$1:$GQ$121,ROUNDDOWN(E717/12,0)+1,ROUNDDOWN((E717+$B$7-$B$8)/12,0)+1),INDEX('שיפור נשים'!$A$1:$GQ$121,ROUNDDOWN(E717/12,0)+1,ROUNDDOWN((E717+$B$7-$B$8)/12,0)+1))</f>
        <v>#VALUE!</v>
      </c>
      <c r="P717">
        <f t="shared" si="111"/>
        <v>0.25</v>
      </c>
      <c r="Q717" t="e">
        <f t="shared" si="112"/>
        <v>#VALUE!</v>
      </c>
    </row>
    <row r="718" spans="5:17" x14ac:dyDescent="0.2">
      <c r="E718">
        <f t="shared" si="113"/>
        <v>716</v>
      </c>
      <c r="F718">
        <f t="shared" si="110"/>
        <v>8.705179531382278</v>
      </c>
      <c r="G718" t="e">
        <f t="shared" si="114"/>
        <v>#VALUE!</v>
      </c>
      <c r="H718" t="e">
        <f t="shared" si="115"/>
        <v>#VALUE!</v>
      </c>
      <c r="I718" t="e">
        <f t="shared" si="116"/>
        <v>#VALUE!</v>
      </c>
      <c r="J718" t="e">
        <f t="shared" si="117"/>
        <v>#VALUE!</v>
      </c>
      <c r="K718" t="e">
        <f t="shared" si="118"/>
        <v>#VALUE!</v>
      </c>
      <c r="L718" t="e">
        <f t="shared" si="119"/>
        <v>#VALUE!</v>
      </c>
      <c r="M718">
        <f>IF($B$9="זכר",INDEX(תמותה!$A$1:$E$121,ROUNDDOWN(E718/12,0)+1,2),INDEX(תמותה!$A$1:$E$121,ROUNDDOWN(E718/12,0)+1,3))</f>
        <v>1.6540000000000001E-3</v>
      </c>
      <c r="N718" t="e">
        <f>IF($B$9="זכר",INDEX('שיפור גברים'!$A$1:$GQ$121,ROUNDDOWN(E718/12,0)+1,ROUNDDOWN((E718+$B$7-$B$8)/12,0)+2),INDEX('שיפור נשים'!$A$1:$GQ$121,ROUNDDOWN(E718/12,0)+1,ROUNDDOWN((E718+$B$7-$B$8)/12,0)+2))</f>
        <v>#VALUE!</v>
      </c>
      <c r="O718" t="e">
        <f>IF($B$9="זכר",INDEX('שיפור גברים'!$A$1:$GQ$121,ROUNDDOWN(E718/12,0)+1,ROUNDDOWN((E718+$B$7-$B$8)/12,0)+1),INDEX('שיפור נשים'!$A$1:$GQ$121,ROUNDDOWN(E718/12,0)+1,ROUNDDOWN((E718+$B$7-$B$8)/12,0)+1))</f>
        <v>#VALUE!</v>
      </c>
      <c r="P718">
        <f t="shared" si="111"/>
        <v>0.33333333333333331</v>
      </c>
      <c r="Q718" t="e">
        <f t="shared" si="112"/>
        <v>#VALUE!</v>
      </c>
    </row>
    <row r="719" spans="5:17" x14ac:dyDescent="0.2">
      <c r="E719">
        <f t="shared" si="113"/>
        <v>717</v>
      </c>
      <c r="F719">
        <f t="shared" si="110"/>
        <v>8.7314915964507112</v>
      </c>
      <c r="G719" t="e">
        <f t="shared" si="114"/>
        <v>#VALUE!</v>
      </c>
      <c r="H719" t="e">
        <f t="shared" si="115"/>
        <v>#VALUE!</v>
      </c>
      <c r="I719" t="e">
        <f t="shared" si="116"/>
        <v>#VALUE!</v>
      </c>
      <c r="J719" t="e">
        <f t="shared" si="117"/>
        <v>#VALUE!</v>
      </c>
      <c r="K719" t="e">
        <f t="shared" si="118"/>
        <v>#VALUE!</v>
      </c>
      <c r="L719" t="e">
        <f t="shared" si="119"/>
        <v>#VALUE!</v>
      </c>
      <c r="M719">
        <f>IF($B$9="זכר",INDEX(תמותה!$A$1:$E$121,ROUNDDOWN(E719/12,0)+1,2),INDEX(תמותה!$A$1:$E$121,ROUNDDOWN(E719/12,0)+1,3))</f>
        <v>1.6540000000000001E-3</v>
      </c>
      <c r="N719" t="e">
        <f>IF($B$9="זכר",INDEX('שיפור גברים'!$A$1:$GQ$121,ROUNDDOWN(E719/12,0)+1,ROUNDDOWN((E719+$B$7-$B$8)/12,0)+2),INDEX('שיפור נשים'!$A$1:$GQ$121,ROUNDDOWN(E719/12,0)+1,ROUNDDOWN((E719+$B$7-$B$8)/12,0)+2))</f>
        <v>#VALUE!</v>
      </c>
      <c r="O719" t="e">
        <f>IF($B$9="זכר",INDEX('שיפור גברים'!$A$1:$GQ$121,ROUNDDOWN(E719/12,0)+1,ROUNDDOWN((E719+$B$7-$B$8)/12,0)+1),INDEX('שיפור נשים'!$A$1:$GQ$121,ROUNDDOWN(E719/12,0)+1,ROUNDDOWN((E719+$B$7-$B$8)/12,0)+1))</f>
        <v>#VALUE!</v>
      </c>
      <c r="P719">
        <f t="shared" si="111"/>
        <v>0.41666666666666669</v>
      </c>
      <c r="Q719" t="e">
        <f t="shared" si="112"/>
        <v>#VALUE!</v>
      </c>
    </row>
    <row r="720" spans="5:17" x14ac:dyDescent="0.2">
      <c r="E720">
        <f t="shared" si="113"/>
        <v>718</v>
      </c>
      <c r="F720">
        <f t="shared" si="110"/>
        <v>8.7578831917305102</v>
      </c>
      <c r="G720" t="e">
        <f t="shared" si="114"/>
        <v>#VALUE!</v>
      </c>
      <c r="H720" t="e">
        <f t="shared" si="115"/>
        <v>#VALUE!</v>
      </c>
      <c r="I720" t="e">
        <f t="shared" si="116"/>
        <v>#VALUE!</v>
      </c>
      <c r="J720" t="e">
        <f t="shared" si="117"/>
        <v>#VALUE!</v>
      </c>
      <c r="K720" t="e">
        <f t="shared" si="118"/>
        <v>#VALUE!</v>
      </c>
      <c r="L720" t="e">
        <f t="shared" si="119"/>
        <v>#VALUE!</v>
      </c>
      <c r="M720">
        <f>IF($B$9="זכר",INDEX(תמותה!$A$1:$E$121,ROUNDDOWN(E720/12,0)+1,2),INDEX(תמותה!$A$1:$E$121,ROUNDDOWN(E720/12,0)+1,3))</f>
        <v>1.6540000000000001E-3</v>
      </c>
      <c r="N720" t="e">
        <f>IF($B$9="זכר",INDEX('שיפור גברים'!$A$1:$GQ$121,ROUNDDOWN(E720/12,0)+1,ROUNDDOWN((E720+$B$7-$B$8)/12,0)+2),INDEX('שיפור נשים'!$A$1:$GQ$121,ROUNDDOWN(E720/12,0)+1,ROUNDDOWN((E720+$B$7-$B$8)/12,0)+2))</f>
        <v>#VALUE!</v>
      </c>
      <c r="O720" t="e">
        <f>IF($B$9="זכר",INDEX('שיפור גברים'!$A$1:$GQ$121,ROUNDDOWN(E720/12,0)+1,ROUNDDOWN((E720+$B$7-$B$8)/12,0)+1),INDEX('שיפור נשים'!$A$1:$GQ$121,ROUNDDOWN(E720/12,0)+1,ROUNDDOWN((E720+$B$7-$B$8)/12,0)+1))</f>
        <v>#VALUE!</v>
      </c>
      <c r="P720">
        <f t="shared" si="111"/>
        <v>0.5</v>
      </c>
      <c r="Q720" t="e">
        <f t="shared" si="112"/>
        <v>#VALUE!</v>
      </c>
    </row>
    <row r="721" spans="5:17" x14ac:dyDescent="0.2">
      <c r="E721">
        <f t="shared" si="113"/>
        <v>719</v>
      </c>
      <c r="F721">
        <f t="shared" si="110"/>
        <v>8.7843545576077791</v>
      </c>
      <c r="G721" t="e">
        <f t="shared" si="114"/>
        <v>#VALUE!</v>
      </c>
      <c r="H721" t="e">
        <f t="shared" si="115"/>
        <v>#VALUE!</v>
      </c>
      <c r="I721" t="e">
        <f t="shared" si="116"/>
        <v>#VALUE!</v>
      </c>
      <c r="J721" t="e">
        <f t="shared" si="117"/>
        <v>#VALUE!</v>
      </c>
      <c r="K721" t="e">
        <f t="shared" si="118"/>
        <v>#VALUE!</v>
      </c>
      <c r="L721" t="e">
        <f t="shared" si="119"/>
        <v>#VALUE!</v>
      </c>
      <c r="M721">
        <f>IF($B$9="זכר",INDEX(תמותה!$A$1:$E$121,ROUNDDOWN(E721/12,0)+1,2),INDEX(תמותה!$A$1:$E$121,ROUNDDOWN(E721/12,0)+1,3))</f>
        <v>1.6540000000000001E-3</v>
      </c>
      <c r="N721" t="e">
        <f>IF($B$9="זכר",INDEX('שיפור גברים'!$A$1:$GQ$121,ROUNDDOWN(E721/12,0)+1,ROUNDDOWN((E721+$B$7-$B$8)/12,0)+2),INDEX('שיפור נשים'!$A$1:$GQ$121,ROUNDDOWN(E721/12,0)+1,ROUNDDOWN((E721+$B$7-$B$8)/12,0)+2))</f>
        <v>#VALUE!</v>
      </c>
      <c r="O721" t="e">
        <f>IF($B$9="זכר",INDEX('שיפור גברים'!$A$1:$GQ$121,ROUNDDOWN(E721/12,0)+1,ROUNDDOWN((E721+$B$7-$B$8)/12,0)+1),INDEX('שיפור נשים'!$A$1:$GQ$121,ROUNDDOWN(E721/12,0)+1,ROUNDDOWN((E721+$B$7-$B$8)/12,0)+1))</f>
        <v>#VALUE!</v>
      </c>
      <c r="P721">
        <f t="shared" si="111"/>
        <v>0.58333333333333337</v>
      </c>
      <c r="Q721" t="e">
        <f t="shared" si="112"/>
        <v>#VALUE!</v>
      </c>
    </row>
    <row r="722" spans="5:17" x14ac:dyDescent="0.2">
      <c r="E722">
        <f t="shared" si="113"/>
        <v>720</v>
      </c>
      <c r="F722">
        <f t="shared" si="110"/>
        <v>8.8109059351951924</v>
      </c>
      <c r="G722" t="e">
        <f t="shared" si="114"/>
        <v>#VALUE!</v>
      </c>
      <c r="H722" t="e">
        <f t="shared" si="115"/>
        <v>#VALUE!</v>
      </c>
      <c r="I722" t="e">
        <f t="shared" si="116"/>
        <v>#VALUE!</v>
      </c>
      <c r="J722" t="e">
        <f t="shared" si="117"/>
        <v>#VALUE!</v>
      </c>
      <c r="K722" t="e">
        <f t="shared" si="118"/>
        <v>#VALUE!</v>
      </c>
      <c r="L722" t="e">
        <f t="shared" si="119"/>
        <v>#VALUE!</v>
      </c>
      <c r="M722">
        <f>IF($B$9="זכר",INDEX(תמותה!$A$1:$E$121,ROUNDDOWN(E722/12,0)+1,2),INDEX(תמותה!$A$1:$E$121,ROUNDDOWN(E722/12,0)+1,3))</f>
        <v>1.869E-3</v>
      </c>
      <c r="N722" t="e">
        <f>IF($B$9="זכר",INDEX('שיפור גברים'!$A$1:$GQ$121,ROUNDDOWN(E722/12,0)+1,ROUNDDOWN((E722+$B$7-$B$8)/12,0)+2),INDEX('שיפור נשים'!$A$1:$GQ$121,ROUNDDOWN(E722/12,0)+1,ROUNDDOWN((E722+$B$7-$B$8)/12,0)+2))</f>
        <v>#VALUE!</v>
      </c>
      <c r="O722" t="e">
        <f>IF($B$9="זכר",INDEX('שיפור גברים'!$A$1:$GQ$121,ROUNDDOWN(E722/12,0)+1,ROUNDDOWN((E722+$B$7-$B$8)/12,0)+1),INDEX('שיפור נשים'!$A$1:$GQ$121,ROUNDDOWN(E722/12,0)+1,ROUNDDOWN((E722+$B$7-$B$8)/12,0)+1))</f>
        <v>#VALUE!</v>
      </c>
      <c r="P722">
        <f t="shared" si="111"/>
        <v>0.66666666666666663</v>
      </c>
      <c r="Q722" t="e">
        <f t="shared" si="112"/>
        <v>#VALUE!</v>
      </c>
    </row>
    <row r="723" spans="5:17" x14ac:dyDescent="0.2">
      <c r="E723">
        <f t="shared" si="113"/>
        <v>721</v>
      </c>
      <c r="F723">
        <f t="shared" si="110"/>
        <v>8.837537566334202</v>
      </c>
      <c r="G723" t="e">
        <f t="shared" si="114"/>
        <v>#VALUE!</v>
      </c>
      <c r="H723" t="e">
        <f t="shared" si="115"/>
        <v>#VALUE!</v>
      </c>
      <c r="I723" t="e">
        <f t="shared" si="116"/>
        <v>#VALUE!</v>
      </c>
      <c r="J723" t="e">
        <f t="shared" si="117"/>
        <v>#VALUE!</v>
      </c>
      <c r="K723" t="e">
        <f t="shared" si="118"/>
        <v>#VALUE!</v>
      </c>
      <c r="L723" t="e">
        <f t="shared" si="119"/>
        <v>#VALUE!</v>
      </c>
      <c r="M723">
        <f>IF($B$9="זכר",INDEX(תמותה!$A$1:$E$121,ROUNDDOWN(E723/12,0)+1,2),INDEX(תמותה!$A$1:$E$121,ROUNDDOWN(E723/12,0)+1,3))</f>
        <v>1.869E-3</v>
      </c>
      <c r="N723" t="e">
        <f>IF($B$9="זכר",INDEX('שיפור גברים'!$A$1:$GQ$121,ROUNDDOWN(E723/12,0)+1,ROUNDDOWN((E723+$B$7-$B$8)/12,0)+2),INDEX('שיפור נשים'!$A$1:$GQ$121,ROUNDDOWN(E723/12,0)+1,ROUNDDOWN((E723+$B$7-$B$8)/12,0)+2))</f>
        <v>#VALUE!</v>
      </c>
      <c r="O723" t="e">
        <f>IF($B$9="זכר",INDEX('שיפור גברים'!$A$1:$GQ$121,ROUNDDOWN(E723/12,0)+1,ROUNDDOWN((E723+$B$7-$B$8)/12,0)+1),INDEX('שיפור נשים'!$A$1:$GQ$121,ROUNDDOWN(E723/12,0)+1,ROUNDDOWN((E723+$B$7-$B$8)/12,0)+1))</f>
        <v>#VALUE!</v>
      </c>
      <c r="P723">
        <f t="shared" si="111"/>
        <v>0.75</v>
      </c>
      <c r="Q723" t="e">
        <f t="shared" si="112"/>
        <v>#VALUE!</v>
      </c>
    </row>
    <row r="724" spans="5:17" x14ac:dyDescent="0.2">
      <c r="E724">
        <f t="shared" si="113"/>
        <v>722</v>
      </c>
      <c r="F724">
        <f t="shared" si="110"/>
        <v>8.8642496935972677</v>
      </c>
      <c r="G724" t="e">
        <f t="shared" si="114"/>
        <v>#VALUE!</v>
      </c>
      <c r="H724" t="e">
        <f t="shared" si="115"/>
        <v>#VALUE!</v>
      </c>
      <c r="I724" t="e">
        <f t="shared" si="116"/>
        <v>#VALUE!</v>
      </c>
      <c r="J724" t="e">
        <f t="shared" si="117"/>
        <v>#VALUE!</v>
      </c>
      <c r="K724" t="e">
        <f t="shared" si="118"/>
        <v>#VALUE!</v>
      </c>
      <c r="L724" t="e">
        <f t="shared" si="119"/>
        <v>#VALUE!</v>
      </c>
      <c r="M724">
        <f>IF($B$9="זכר",INDEX(תמותה!$A$1:$E$121,ROUNDDOWN(E724/12,0)+1,2),INDEX(תמותה!$A$1:$E$121,ROUNDDOWN(E724/12,0)+1,3))</f>
        <v>1.869E-3</v>
      </c>
      <c r="N724" t="e">
        <f>IF($B$9="זכר",INDEX('שיפור גברים'!$A$1:$GQ$121,ROUNDDOWN(E724/12,0)+1,ROUNDDOWN((E724+$B$7-$B$8)/12,0)+2),INDEX('שיפור נשים'!$A$1:$GQ$121,ROUNDDOWN(E724/12,0)+1,ROUNDDOWN((E724+$B$7-$B$8)/12,0)+2))</f>
        <v>#VALUE!</v>
      </c>
      <c r="O724" t="e">
        <f>IF($B$9="זכר",INDEX('שיפור גברים'!$A$1:$GQ$121,ROUNDDOWN(E724/12,0)+1,ROUNDDOWN((E724+$B$7-$B$8)/12,0)+1),INDEX('שיפור נשים'!$A$1:$GQ$121,ROUNDDOWN(E724/12,0)+1,ROUNDDOWN((E724+$B$7-$B$8)/12,0)+1))</f>
        <v>#VALUE!</v>
      </c>
      <c r="P724">
        <f t="shared" si="111"/>
        <v>0.83333333333333337</v>
      </c>
      <c r="Q724" t="e">
        <f t="shared" si="112"/>
        <v>#VALUE!</v>
      </c>
    </row>
    <row r="725" spans="5:17" x14ac:dyDescent="0.2">
      <c r="E725">
        <f t="shared" si="113"/>
        <v>723</v>
      </c>
      <c r="F725">
        <f t="shared" si="110"/>
        <v>8.8910425602900141</v>
      </c>
      <c r="G725" t="e">
        <f t="shared" si="114"/>
        <v>#VALUE!</v>
      </c>
      <c r="H725" t="e">
        <f t="shared" si="115"/>
        <v>#VALUE!</v>
      </c>
      <c r="I725" t="e">
        <f t="shared" si="116"/>
        <v>#VALUE!</v>
      </c>
      <c r="J725" t="e">
        <f t="shared" si="117"/>
        <v>#VALUE!</v>
      </c>
      <c r="K725" t="e">
        <f t="shared" si="118"/>
        <v>#VALUE!</v>
      </c>
      <c r="L725" t="e">
        <f t="shared" si="119"/>
        <v>#VALUE!</v>
      </c>
      <c r="M725">
        <f>IF($B$9="זכר",INDEX(תמותה!$A$1:$E$121,ROUNDDOWN(E725/12,0)+1,2),INDEX(תמותה!$A$1:$E$121,ROUNDDOWN(E725/12,0)+1,3))</f>
        <v>1.869E-3</v>
      </c>
      <c r="N725" t="e">
        <f>IF($B$9="זכר",INDEX('שיפור גברים'!$A$1:$GQ$121,ROUNDDOWN(E725/12,0)+1,ROUNDDOWN((E725+$B$7-$B$8)/12,0)+2),INDEX('שיפור נשים'!$A$1:$GQ$121,ROUNDDOWN(E725/12,0)+1,ROUNDDOWN((E725+$B$7-$B$8)/12,0)+2))</f>
        <v>#VALUE!</v>
      </c>
      <c r="O725" t="e">
        <f>IF($B$9="זכר",INDEX('שיפור גברים'!$A$1:$GQ$121,ROUNDDOWN(E725/12,0)+1,ROUNDDOWN((E725+$B$7-$B$8)/12,0)+1),INDEX('שיפור נשים'!$A$1:$GQ$121,ROUNDDOWN(E725/12,0)+1,ROUNDDOWN((E725+$B$7-$B$8)/12,0)+1))</f>
        <v>#VALUE!</v>
      </c>
      <c r="P725">
        <f t="shared" si="111"/>
        <v>0.91666666666666663</v>
      </c>
      <c r="Q725" t="e">
        <f t="shared" si="112"/>
        <v>#VALUE!</v>
      </c>
    </row>
    <row r="726" spans="5:17" x14ac:dyDescent="0.2">
      <c r="E726">
        <f t="shared" si="113"/>
        <v>724</v>
      </c>
      <c r="F726">
        <f t="shared" si="110"/>
        <v>8.9179164104534898</v>
      </c>
      <c r="G726" t="e">
        <f t="shared" si="114"/>
        <v>#VALUE!</v>
      </c>
      <c r="H726" t="e">
        <f t="shared" si="115"/>
        <v>#VALUE!</v>
      </c>
      <c r="I726" t="e">
        <f t="shared" si="116"/>
        <v>#VALUE!</v>
      </c>
      <c r="J726" t="e">
        <f t="shared" si="117"/>
        <v>#VALUE!</v>
      </c>
      <c r="K726" t="e">
        <f t="shared" si="118"/>
        <v>#VALUE!</v>
      </c>
      <c r="L726" t="e">
        <f t="shared" si="119"/>
        <v>#VALUE!</v>
      </c>
      <c r="M726">
        <f>IF($B$9="זכר",INDEX(תמותה!$A$1:$E$121,ROUNDDOWN(E726/12,0)+1,2),INDEX(תמותה!$A$1:$E$121,ROUNDDOWN(E726/12,0)+1,3))</f>
        <v>1.869E-3</v>
      </c>
      <c r="N726" t="e">
        <f>IF($B$9="זכר",INDEX('שיפור גברים'!$A$1:$GQ$121,ROUNDDOWN(E726/12,0)+1,ROUNDDOWN((E726+$B$7-$B$8)/12,0)+2),INDEX('שיפור נשים'!$A$1:$GQ$121,ROUNDDOWN(E726/12,0)+1,ROUNDDOWN((E726+$B$7-$B$8)/12,0)+2))</f>
        <v>#VALUE!</v>
      </c>
      <c r="O726" t="e">
        <f>IF($B$9="זכר",INDEX('שיפור גברים'!$A$1:$GQ$121,ROUNDDOWN(E726/12,0)+1,ROUNDDOWN((E726+$B$7-$B$8)/12,0)+1),INDEX('שיפור נשים'!$A$1:$GQ$121,ROUNDDOWN(E726/12,0)+1,ROUNDDOWN((E726+$B$7-$B$8)/12,0)+1))</f>
        <v>#VALUE!</v>
      </c>
      <c r="P726">
        <f t="shared" si="111"/>
        <v>1</v>
      </c>
      <c r="Q726" t="e">
        <f t="shared" si="112"/>
        <v>#VALUE!</v>
      </c>
    </row>
    <row r="727" spans="5:17" x14ac:dyDescent="0.2">
      <c r="E727">
        <f t="shared" si="113"/>
        <v>725</v>
      </c>
      <c r="F727">
        <f t="shared" si="110"/>
        <v>8.9448714888663776</v>
      </c>
      <c r="G727" t="e">
        <f t="shared" si="114"/>
        <v>#VALUE!</v>
      </c>
      <c r="H727" t="e">
        <f t="shared" si="115"/>
        <v>#VALUE!</v>
      </c>
      <c r="I727" t="e">
        <f t="shared" si="116"/>
        <v>#VALUE!</v>
      </c>
      <c r="J727" t="e">
        <f t="shared" si="117"/>
        <v>#VALUE!</v>
      </c>
      <c r="K727" t="e">
        <f t="shared" si="118"/>
        <v>#VALUE!</v>
      </c>
      <c r="L727" t="e">
        <f t="shared" si="119"/>
        <v>#VALUE!</v>
      </c>
      <c r="M727">
        <f>IF($B$9="זכר",INDEX(תמותה!$A$1:$E$121,ROUNDDOWN(E727/12,0)+1,2),INDEX(תמותה!$A$1:$E$121,ROUNDDOWN(E727/12,0)+1,3))</f>
        <v>1.869E-3</v>
      </c>
      <c r="N727" t="e">
        <f>IF($B$9="זכר",INDEX('שיפור גברים'!$A$1:$GQ$121,ROUNDDOWN(E727/12,0)+1,ROUNDDOWN((E727+$B$7-$B$8)/12,0)+2),INDEX('שיפור נשים'!$A$1:$GQ$121,ROUNDDOWN(E727/12,0)+1,ROUNDDOWN((E727+$B$7-$B$8)/12,0)+2))</f>
        <v>#VALUE!</v>
      </c>
      <c r="O727" t="e">
        <f>IF($B$9="זכר",INDEX('שיפור גברים'!$A$1:$GQ$121,ROUNDDOWN(E727/12,0)+1,ROUNDDOWN((E727+$B$7-$B$8)/12,0)+1),INDEX('שיפור נשים'!$A$1:$GQ$121,ROUNDDOWN(E727/12,0)+1,ROUNDDOWN((E727+$B$7-$B$8)/12,0)+1))</f>
        <v>#VALUE!</v>
      </c>
      <c r="P727">
        <f t="shared" si="111"/>
        <v>8.3333333333333329E-2</v>
      </c>
      <c r="Q727" t="e">
        <f t="shared" si="112"/>
        <v>#VALUE!</v>
      </c>
    </row>
    <row r="728" spans="5:17" x14ac:dyDescent="0.2">
      <c r="E728">
        <f t="shared" si="113"/>
        <v>726</v>
      </c>
      <c r="F728">
        <f t="shared" si="110"/>
        <v>8.9719080410472163</v>
      </c>
      <c r="G728" t="e">
        <f t="shared" si="114"/>
        <v>#VALUE!</v>
      </c>
      <c r="H728" t="e">
        <f t="shared" si="115"/>
        <v>#VALUE!</v>
      </c>
      <c r="I728" t="e">
        <f t="shared" si="116"/>
        <v>#VALUE!</v>
      </c>
      <c r="J728" t="e">
        <f t="shared" si="117"/>
        <v>#VALUE!</v>
      </c>
      <c r="K728" t="e">
        <f t="shared" si="118"/>
        <v>#VALUE!</v>
      </c>
      <c r="L728" t="e">
        <f t="shared" si="119"/>
        <v>#VALUE!</v>
      </c>
      <c r="M728">
        <f>IF($B$9="זכר",INDEX(תמותה!$A$1:$E$121,ROUNDDOWN(E728/12,0)+1,2),INDEX(תמותה!$A$1:$E$121,ROUNDDOWN(E728/12,0)+1,3))</f>
        <v>1.869E-3</v>
      </c>
      <c r="N728" t="e">
        <f>IF($B$9="זכר",INDEX('שיפור גברים'!$A$1:$GQ$121,ROUNDDOWN(E728/12,0)+1,ROUNDDOWN((E728+$B$7-$B$8)/12,0)+2),INDEX('שיפור נשים'!$A$1:$GQ$121,ROUNDDOWN(E728/12,0)+1,ROUNDDOWN((E728+$B$7-$B$8)/12,0)+2))</f>
        <v>#VALUE!</v>
      </c>
      <c r="O728" t="e">
        <f>IF($B$9="זכר",INDEX('שיפור גברים'!$A$1:$GQ$121,ROUNDDOWN(E728/12,0)+1,ROUNDDOWN((E728+$B$7-$B$8)/12,0)+1),INDEX('שיפור נשים'!$A$1:$GQ$121,ROUNDDOWN(E728/12,0)+1,ROUNDDOWN((E728+$B$7-$B$8)/12,0)+1))</f>
        <v>#VALUE!</v>
      </c>
      <c r="P728">
        <f t="shared" si="111"/>
        <v>0.16666666666666666</v>
      </c>
      <c r="Q728" t="e">
        <f t="shared" si="112"/>
        <v>#VALUE!</v>
      </c>
    </row>
    <row r="729" spans="5:17" x14ac:dyDescent="0.2">
      <c r="E729">
        <f t="shared" si="113"/>
        <v>727</v>
      </c>
      <c r="F729">
        <f t="shared" si="110"/>
        <v>8.9990263132566497</v>
      </c>
      <c r="G729" t="e">
        <f t="shared" si="114"/>
        <v>#VALUE!</v>
      </c>
      <c r="H729" t="e">
        <f t="shared" si="115"/>
        <v>#VALUE!</v>
      </c>
      <c r="I729" t="e">
        <f t="shared" si="116"/>
        <v>#VALUE!</v>
      </c>
      <c r="J729" t="e">
        <f t="shared" si="117"/>
        <v>#VALUE!</v>
      </c>
      <c r="K729" t="e">
        <f t="shared" si="118"/>
        <v>#VALUE!</v>
      </c>
      <c r="L729" t="e">
        <f t="shared" si="119"/>
        <v>#VALUE!</v>
      </c>
      <c r="M729">
        <f>IF($B$9="זכר",INDEX(תמותה!$A$1:$E$121,ROUNDDOWN(E729/12,0)+1,2),INDEX(תמותה!$A$1:$E$121,ROUNDDOWN(E729/12,0)+1,3))</f>
        <v>1.869E-3</v>
      </c>
      <c r="N729" t="e">
        <f>IF($B$9="זכר",INDEX('שיפור גברים'!$A$1:$GQ$121,ROUNDDOWN(E729/12,0)+1,ROUNDDOWN((E729+$B$7-$B$8)/12,0)+2),INDEX('שיפור נשים'!$A$1:$GQ$121,ROUNDDOWN(E729/12,0)+1,ROUNDDOWN((E729+$B$7-$B$8)/12,0)+2))</f>
        <v>#VALUE!</v>
      </c>
      <c r="O729" t="e">
        <f>IF($B$9="זכר",INDEX('שיפור גברים'!$A$1:$GQ$121,ROUNDDOWN(E729/12,0)+1,ROUNDDOWN((E729+$B$7-$B$8)/12,0)+1),INDEX('שיפור נשים'!$A$1:$GQ$121,ROUNDDOWN(E729/12,0)+1,ROUNDDOWN((E729+$B$7-$B$8)/12,0)+1))</f>
        <v>#VALUE!</v>
      </c>
      <c r="P729">
        <f t="shared" si="111"/>
        <v>0.25</v>
      </c>
      <c r="Q729" t="e">
        <f t="shared" si="112"/>
        <v>#VALUE!</v>
      </c>
    </row>
    <row r="730" spans="5:17" x14ac:dyDescent="0.2">
      <c r="E730">
        <f t="shared" si="113"/>
        <v>728</v>
      </c>
      <c r="F730">
        <f t="shared" si="110"/>
        <v>9.0262265524996561</v>
      </c>
      <c r="G730" t="e">
        <f t="shared" si="114"/>
        <v>#VALUE!</v>
      </c>
      <c r="H730" t="e">
        <f t="shared" si="115"/>
        <v>#VALUE!</v>
      </c>
      <c r="I730" t="e">
        <f t="shared" si="116"/>
        <v>#VALUE!</v>
      </c>
      <c r="J730" t="e">
        <f t="shared" si="117"/>
        <v>#VALUE!</v>
      </c>
      <c r="K730" t="e">
        <f t="shared" si="118"/>
        <v>#VALUE!</v>
      </c>
      <c r="L730" t="e">
        <f t="shared" si="119"/>
        <v>#VALUE!</v>
      </c>
      <c r="M730">
        <f>IF($B$9="זכר",INDEX(תמותה!$A$1:$E$121,ROUNDDOWN(E730/12,0)+1,2),INDEX(תמותה!$A$1:$E$121,ROUNDDOWN(E730/12,0)+1,3))</f>
        <v>1.869E-3</v>
      </c>
      <c r="N730" t="e">
        <f>IF($B$9="זכר",INDEX('שיפור גברים'!$A$1:$GQ$121,ROUNDDOWN(E730/12,0)+1,ROUNDDOWN((E730+$B$7-$B$8)/12,0)+2),INDEX('שיפור נשים'!$A$1:$GQ$121,ROUNDDOWN(E730/12,0)+1,ROUNDDOWN((E730+$B$7-$B$8)/12,0)+2))</f>
        <v>#VALUE!</v>
      </c>
      <c r="O730" t="e">
        <f>IF($B$9="זכר",INDEX('שיפור גברים'!$A$1:$GQ$121,ROUNDDOWN(E730/12,0)+1,ROUNDDOWN((E730+$B$7-$B$8)/12,0)+1),INDEX('שיפור נשים'!$A$1:$GQ$121,ROUNDDOWN(E730/12,0)+1,ROUNDDOWN((E730+$B$7-$B$8)/12,0)+1))</f>
        <v>#VALUE!</v>
      </c>
      <c r="P730">
        <f t="shared" si="111"/>
        <v>0.33333333333333331</v>
      </c>
      <c r="Q730" t="e">
        <f t="shared" si="112"/>
        <v>#VALUE!</v>
      </c>
    </row>
    <row r="731" spans="5:17" x14ac:dyDescent="0.2">
      <c r="E731">
        <f t="shared" si="113"/>
        <v>729</v>
      </c>
      <c r="F731">
        <f t="shared" si="110"/>
        <v>9.053509006527813</v>
      </c>
      <c r="G731" t="e">
        <f t="shared" si="114"/>
        <v>#VALUE!</v>
      </c>
      <c r="H731" t="e">
        <f t="shared" si="115"/>
        <v>#VALUE!</v>
      </c>
      <c r="I731" t="e">
        <f t="shared" si="116"/>
        <v>#VALUE!</v>
      </c>
      <c r="J731" t="e">
        <f t="shared" si="117"/>
        <v>#VALUE!</v>
      </c>
      <c r="K731" t="e">
        <f t="shared" si="118"/>
        <v>#VALUE!</v>
      </c>
      <c r="L731" t="e">
        <f t="shared" si="119"/>
        <v>#VALUE!</v>
      </c>
      <c r="M731">
        <f>IF($B$9="זכר",INDEX(תמותה!$A$1:$E$121,ROUNDDOWN(E731/12,0)+1,2),INDEX(תמותה!$A$1:$E$121,ROUNDDOWN(E731/12,0)+1,3))</f>
        <v>1.869E-3</v>
      </c>
      <c r="N731" t="e">
        <f>IF($B$9="זכר",INDEX('שיפור גברים'!$A$1:$GQ$121,ROUNDDOWN(E731/12,0)+1,ROUNDDOWN((E731+$B$7-$B$8)/12,0)+2),INDEX('שיפור נשים'!$A$1:$GQ$121,ROUNDDOWN(E731/12,0)+1,ROUNDDOWN((E731+$B$7-$B$8)/12,0)+2))</f>
        <v>#VALUE!</v>
      </c>
      <c r="O731" t="e">
        <f>IF($B$9="זכר",INDEX('שיפור גברים'!$A$1:$GQ$121,ROUNDDOWN(E731/12,0)+1,ROUNDDOWN((E731+$B$7-$B$8)/12,0)+1),INDEX('שיפור נשים'!$A$1:$GQ$121,ROUNDDOWN(E731/12,0)+1,ROUNDDOWN((E731+$B$7-$B$8)/12,0)+1))</f>
        <v>#VALUE!</v>
      </c>
      <c r="P731">
        <f t="shared" si="111"/>
        <v>0.41666666666666669</v>
      </c>
      <c r="Q731" t="e">
        <f t="shared" si="112"/>
        <v>#VALUE!</v>
      </c>
    </row>
    <row r="732" spans="5:17" x14ac:dyDescent="0.2">
      <c r="E732">
        <f t="shared" si="113"/>
        <v>730</v>
      </c>
      <c r="F732">
        <f t="shared" si="110"/>
        <v>9.0808739238415299</v>
      </c>
      <c r="G732" t="e">
        <f t="shared" si="114"/>
        <v>#VALUE!</v>
      </c>
      <c r="H732" t="e">
        <f t="shared" si="115"/>
        <v>#VALUE!</v>
      </c>
      <c r="I732" t="e">
        <f t="shared" si="116"/>
        <v>#VALUE!</v>
      </c>
      <c r="J732" t="e">
        <f t="shared" si="117"/>
        <v>#VALUE!</v>
      </c>
      <c r="K732" t="e">
        <f t="shared" si="118"/>
        <v>#VALUE!</v>
      </c>
      <c r="L732" t="e">
        <f t="shared" si="119"/>
        <v>#VALUE!</v>
      </c>
      <c r="M732">
        <f>IF($B$9="זכר",INDEX(תמותה!$A$1:$E$121,ROUNDDOWN(E732/12,0)+1,2),INDEX(תמותה!$A$1:$E$121,ROUNDDOWN(E732/12,0)+1,3))</f>
        <v>1.869E-3</v>
      </c>
      <c r="N732" t="e">
        <f>IF($B$9="זכר",INDEX('שיפור גברים'!$A$1:$GQ$121,ROUNDDOWN(E732/12,0)+1,ROUNDDOWN((E732+$B$7-$B$8)/12,0)+2),INDEX('שיפור נשים'!$A$1:$GQ$121,ROUNDDOWN(E732/12,0)+1,ROUNDDOWN((E732+$B$7-$B$8)/12,0)+2))</f>
        <v>#VALUE!</v>
      </c>
      <c r="O732" t="e">
        <f>IF($B$9="זכר",INDEX('שיפור גברים'!$A$1:$GQ$121,ROUNDDOWN(E732/12,0)+1,ROUNDDOWN((E732+$B$7-$B$8)/12,0)+1),INDEX('שיפור נשים'!$A$1:$GQ$121,ROUNDDOWN(E732/12,0)+1,ROUNDDOWN((E732+$B$7-$B$8)/12,0)+1))</f>
        <v>#VALUE!</v>
      </c>
      <c r="P732">
        <f t="shared" si="111"/>
        <v>0.5</v>
      </c>
      <c r="Q732" t="e">
        <f t="shared" si="112"/>
        <v>#VALUE!</v>
      </c>
    </row>
    <row r="733" spans="5:17" x14ac:dyDescent="0.2">
      <c r="E733">
        <f t="shared" si="113"/>
        <v>731</v>
      </c>
      <c r="F733">
        <f t="shared" si="110"/>
        <v>9.1083215536923543</v>
      </c>
      <c r="G733" t="e">
        <f t="shared" si="114"/>
        <v>#VALUE!</v>
      </c>
      <c r="H733" t="e">
        <f t="shared" si="115"/>
        <v>#VALUE!</v>
      </c>
      <c r="I733" t="e">
        <f t="shared" si="116"/>
        <v>#VALUE!</v>
      </c>
      <c r="J733" t="e">
        <f t="shared" si="117"/>
        <v>#VALUE!</v>
      </c>
      <c r="K733" t="e">
        <f t="shared" si="118"/>
        <v>#VALUE!</v>
      </c>
      <c r="L733" t="e">
        <f t="shared" si="119"/>
        <v>#VALUE!</v>
      </c>
      <c r="M733">
        <f>IF($B$9="זכר",INDEX(תמותה!$A$1:$E$121,ROUNDDOWN(E733/12,0)+1,2),INDEX(תמותה!$A$1:$E$121,ROUNDDOWN(E733/12,0)+1,3))</f>
        <v>1.869E-3</v>
      </c>
      <c r="N733" t="e">
        <f>IF($B$9="זכר",INDEX('שיפור גברים'!$A$1:$GQ$121,ROUNDDOWN(E733/12,0)+1,ROUNDDOWN((E733+$B$7-$B$8)/12,0)+2),INDEX('שיפור נשים'!$A$1:$GQ$121,ROUNDDOWN(E733/12,0)+1,ROUNDDOWN((E733+$B$7-$B$8)/12,0)+2))</f>
        <v>#VALUE!</v>
      </c>
      <c r="O733" t="e">
        <f>IF($B$9="זכר",INDEX('שיפור גברים'!$A$1:$GQ$121,ROUNDDOWN(E733/12,0)+1,ROUNDDOWN((E733+$B$7-$B$8)/12,0)+1),INDEX('שיפור נשים'!$A$1:$GQ$121,ROUNDDOWN(E733/12,0)+1,ROUNDDOWN((E733+$B$7-$B$8)/12,0)+1))</f>
        <v>#VALUE!</v>
      </c>
      <c r="P733">
        <f t="shared" si="111"/>
        <v>0.58333333333333337</v>
      </c>
      <c r="Q733" t="e">
        <f t="shared" si="112"/>
        <v>#VALUE!</v>
      </c>
    </row>
    <row r="734" spans="5:17" x14ac:dyDescent="0.2">
      <c r="E734">
        <f t="shared" si="113"/>
        <v>732</v>
      </c>
      <c r="F734">
        <f t="shared" si="110"/>
        <v>9.13585214608519</v>
      </c>
      <c r="G734" t="e">
        <f t="shared" si="114"/>
        <v>#VALUE!</v>
      </c>
      <c r="H734" t="e">
        <f t="shared" si="115"/>
        <v>#VALUE!</v>
      </c>
      <c r="I734" t="e">
        <f t="shared" si="116"/>
        <v>#VALUE!</v>
      </c>
      <c r="J734" t="e">
        <f t="shared" si="117"/>
        <v>#VALUE!</v>
      </c>
      <c r="K734" t="e">
        <f t="shared" si="118"/>
        <v>#VALUE!</v>
      </c>
      <c r="L734" t="e">
        <f>L733*(1-Q734)</f>
        <v>#VALUE!</v>
      </c>
      <c r="M734">
        <f>IF($B$9="זכר",INDEX(תמותה!$A$1:$E$121,ROUNDDOWN(E734/12,0)+1,2),INDEX(תמותה!$A$1:$E$121,ROUNDDOWN(E734/12,0)+1,3))</f>
        <v>2.1120000000000002E-3</v>
      </c>
      <c r="N734" t="e">
        <f>IF($B$9="זכר",INDEX('שיפור גברים'!$A$1:$GQ$121,ROUNDDOWN(E734/12,0)+1,ROUNDDOWN((E734+$B$7-$B$8)/12,0)+2),INDEX('שיפור נשים'!$A$1:$GQ$121,ROUNDDOWN(E734/12,0)+1,ROUNDDOWN((E734+$B$7-$B$8)/12,0)+2))</f>
        <v>#VALUE!</v>
      </c>
      <c r="O734" t="e">
        <f>IF($B$9="זכר",INDEX('שיפור גברים'!$A$1:$GQ$121,ROUNDDOWN(E734/12,0)+1,ROUNDDOWN((E734+$B$7-$B$8)/12,0)+1),INDEX('שיפור נשים'!$A$1:$GQ$121,ROUNDDOWN(E734/12,0)+1,ROUNDDOWN((E734+$B$7-$B$8)/12,0)+1))</f>
        <v>#VALUE!</v>
      </c>
      <c r="P734">
        <f t="shared" si="111"/>
        <v>0.66666666666666663</v>
      </c>
      <c r="Q734" t="e">
        <f>1-(1-M734*(N734*P734+O734*(1-P734)))^(1/12)</f>
        <v>#VALUE!</v>
      </c>
    </row>
    <row r="735" spans="5:17" x14ac:dyDescent="0.2">
      <c r="E735">
        <f t="shared" si="113"/>
        <v>733</v>
      </c>
      <c r="F735">
        <f t="shared" si="110"/>
        <v>9.1634659517806121</v>
      </c>
      <c r="G735" t="e">
        <f t="shared" si="114"/>
        <v>#VALUE!</v>
      </c>
      <c r="H735" t="e">
        <f t="shared" si="115"/>
        <v>#VALUE!</v>
      </c>
      <c r="I735" t="e">
        <f t="shared" si="116"/>
        <v>#VALUE!</v>
      </c>
      <c r="J735" t="e">
        <f t="shared" si="117"/>
        <v>#VALUE!</v>
      </c>
      <c r="K735" t="e">
        <f t="shared" si="118"/>
        <v>#VALUE!</v>
      </c>
      <c r="L735" t="e">
        <f t="shared" si="119"/>
        <v>#VALUE!</v>
      </c>
      <c r="M735">
        <f>IF($B$9="זכר",INDEX(תמותה!$A$1:$E$121,ROUNDDOWN(E735/12,0)+1,2),INDEX(תמותה!$A$1:$E$121,ROUNDDOWN(E735/12,0)+1,3))</f>
        <v>2.1120000000000002E-3</v>
      </c>
      <c r="N735" t="e">
        <f>IF($B$9="זכר",INDEX('שיפור גברים'!$A$1:$GQ$121,ROUNDDOWN(E735/12,0)+1,ROUNDDOWN((E735+$B$7-$B$8)/12,0)+2),INDEX('שיפור נשים'!$A$1:$GQ$121,ROUNDDOWN(E735/12,0)+1,ROUNDDOWN((E735+$B$7-$B$8)/12,0)+2))</f>
        <v>#VALUE!</v>
      </c>
      <c r="O735" t="e">
        <f>IF($B$9="זכר",INDEX('שיפור גברים'!$A$1:$GQ$121,ROUNDDOWN(E735/12,0)+1,ROUNDDOWN((E735+$B$7-$B$8)/12,0)+1),INDEX('שיפור נשים'!$A$1:$GQ$121,ROUNDDOWN(E735/12,0)+1,ROUNDDOWN((E735+$B$7-$B$8)/12,0)+1))</f>
        <v>#VALUE!</v>
      </c>
      <c r="P735">
        <f t="shared" si="111"/>
        <v>0.75</v>
      </c>
      <c r="Q735" t="e">
        <f t="shared" si="112"/>
        <v>#VALUE!</v>
      </c>
    </row>
    <row r="736" spans="5:17" x14ac:dyDescent="0.2">
      <c r="E736">
        <f t="shared" si="113"/>
        <v>734</v>
      </c>
      <c r="F736">
        <f t="shared" si="110"/>
        <v>9.1911632222971349</v>
      </c>
      <c r="G736" t="e">
        <f t="shared" si="114"/>
        <v>#VALUE!</v>
      </c>
      <c r="H736" t="e">
        <f t="shared" si="115"/>
        <v>#VALUE!</v>
      </c>
      <c r="I736" t="e">
        <f t="shared" si="116"/>
        <v>#VALUE!</v>
      </c>
      <c r="J736" t="e">
        <f t="shared" si="117"/>
        <v>#VALUE!</v>
      </c>
      <c r="K736" t="e">
        <f t="shared" si="118"/>
        <v>#VALUE!</v>
      </c>
      <c r="L736" t="e">
        <f t="shared" si="119"/>
        <v>#VALUE!</v>
      </c>
      <c r="M736">
        <f>IF($B$9="זכר",INDEX(תמותה!$A$1:$E$121,ROUNDDOWN(E736/12,0)+1,2),INDEX(תמותה!$A$1:$E$121,ROUNDDOWN(E736/12,0)+1,3))</f>
        <v>2.1120000000000002E-3</v>
      </c>
      <c r="N736" t="e">
        <f>IF($B$9="זכר",INDEX('שיפור גברים'!$A$1:$GQ$121,ROUNDDOWN(E736/12,0)+1,ROUNDDOWN((E736+$B$7-$B$8)/12,0)+2),INDEX('שיפור נשים'!$A$1:$GQ$121,ROUNDDOWN(E736/12,0)+1,ROUNDDOWN((E736+$B$7-$B$8)/12,0)+2))</f>
        <v>#VALUE!</v>
      </c>
      <c r="O736" t="e">
        <f>IF($B$9="זכר",INDEX('שיפור גברים'!$A$1:$GQ$121,ROUNDDOWN(E736/12,0)+1,ROUNDDOWN((E736+$B$7-$B$8)/12,0)+1),INDEX('שיפור נשים'!$A$1:$GQ$121,ROUNDDOWN(E736/12,0)+1,ROUNDDOWN((E736+$B$7-$B$8)/12,0)+1))</f>
        <v>#VALUE!</v>
      </c>
      <c r="P736">
        <f t="shared" si="111"/>
        <v>0.83333333333333337</v>
      </c>
      <c r="Q736" t="e">
        <f t="shared" si="112"/>
        <v>#VALUE!</v>
      </c>
    </row>
    <row r="737" spans="5:17" x14ac:dyDescent="0.2">
      <c r="E737">
        <f t="shared" si="113"/>
        <v>735</v>
      </c>
      <c r="F737">
        <f t="shared" si="110"/>
        <v>9.2189442099135093</v>
      </c>
      <c r="G737" t="e">
        <f t="shared" si="114"/>
        <v>#VALUE!</v>
      </c>
      <c r="H737" t="e">
        <f t="shared" si="115"/>
        <v>#VALUE!</v>
      </c>
      <c r="I737" t="e">
        <f t="shared" si="116"/>
        <v>#VALUE!</v>
      </c>
      <c r="J737" t="e">
        <f t="shared" si="117"/>
        <v>#VALUE!</v>
      </c>
      <c r="K737" t="e">
        <f t="shared" si="118"/>
        <v>#VALUE!</v>
      </c>
      <c r="L737" t="e">
        <f t="shared" si="119"/>
        <v>#VALUE!</v>
      </c>
      <c r="M737">
        <f>IF($B$9="זכר",INDEX(תמותה!$A$1:$E$121,ROUNDDOWN(E737/12,0)+1,2),INDEX(תמותה!$A$1:$E$121,ROUNDDOWN(E737/12,0)+1,3))</f>
        <v>2.1120000000000002E-3</v>
      </c>
      <c r="N737" t="e">
        <f>IF($B$9="זכר",INDEX('שיפור גברים'!$A$1:$GQ$121,ROUNDDOWN(E737/12,0)+1,ROUNDDOWN((E737+$B$7-$B$8)/12,0)+2),INDEX('שיפור נשים'!$A$1:$GQ$121,ROUNDDOWN(E737/12,0)+1,ROUNDDOWN((E737+$B$7-$B$8)/12,0)+2))</f>
        <v>#VALUE!</v>
      </c>
      <c r="O737" t="e">
        <f>IF($B$9="זכר",INDEX('שיפור גברים'!$A$1:$GQ$121,ROUNDDOWN(E737/12,0)+1,ROUNDDOWN((E737+$B$7-$B$8)/12,0)+1),INDEX('שיפור נשים'!$A$1:$GQ$121,ROUNDDOWN(E737/12,0)+1,ROUNDDOWN((E737+$B$7-$B$8)/12,0)+1))</f>
        <v>#VALUE!</v>
      </c>
      <c r="P737">
        <f t="shared" si="111"/>
        <v>0.91666666666666663</v>
      </c>
      <c r="Q737" t="e">
        <f t="shared" si="112"/>
        <v>#VALUE!</v>
      </c>
    </row>
    <row r="738" spans="5:17" x14ac:dyDescent="0.2">
      <c r="E738">
        <f t="shared" si="113"/>
        <v>736</v>
      </c>
      <c r="F738">
        <f t="shared" si="110"/>
        <v>9.2468091676710138</v>
      </c>
      <c r="G738" t="e">
        <f t="shared" si="114"/>
        <v>#VALUE!</v>
      </c>
      <c r="H738" t="e">
        <f t="shared" si="115"/>
        <v>#VALUE!</v>
      </c>
      <c r="I738" t="e">
        <f t="shared" si="116"/>
        <v>#VALUE!</v>
      </c>
      <c r="J738" t="e">
        <f t="shared" si="117"/>
        <v>#VALUE!</v>
      </c>
      <c r="K738" t="e">
        <f t="shared" si="118"/>
        <v>#VALUE!</v>
      </c>
      <c r="L738" t="e">
        <f t="shared" si="119"/>
        <v>#VALUE!</v>
      </c>
      <c r="M738">
        <f>IF($B$9="זכר",INDEX(תמותה!$A$1:$E$121,ROUNDDOWN(E738/12,0)+1,2),INDEX(תמותה!$A$1:$E$121,ROUNDDOWN(E738/12,0)+1,3))</f>
        <v>2.1120000000000002E-3</v>
      </c>
      <c r="N738" t="e">
        <f>IF($B$9="זכר",INDEX('שיפור גברים'!$A$1:$GQ$121,ROUNDDOWN(E738/12,0)+1,ROUNDDOWN((E738+$B$7-$B$8)/12,0)+2),INDEX('שיפור נשים'!$A$1:$GQ$121,ROUNDDOWN(E738/12,0)+1,ROUNDDOWN((E738+$B$7-$B$8)/12,0)+2))</f>
        <v>#VALUE!</v>
      </c>
      <c r="O738" t="e">
        <f>IF($B$9="זכר",INDEX('שיפור גברים'!$A$1:$GQ$121,ROUNDDOWN(E738/12,0)+1,ROUNDDOWN((E738+$B$7-$B$8)/12,0)+1),INDEX('שיפור נשים'!$A$1:$GQ$121,ROUNDDOWN(E738/12,0)+1,ROUNDDOWN((E738+$B$7-$B$8)/12,0)+1))</f>
        <v>#VALUE!</v>
      </c>
      <c r="P738">
        <f t="shared" si="111"/>
        <v>1</v>
      </c>
      <c r="Q738" t="e">
        <f t="shared" si="112"/>
        <v>#VALUE!</v>
      </c>
    </row>
    <row r="739" spans="5:17" x14ac:dyDescent="0.2">
      <c r="E739">
        <f t="shared" si="113"/>
        <v>737</v>
      </c>
      <c r="F739">
        <f t="shared" si="110"/>
        <v>9.2747583493757695</v>
      </c>
      <c r="G739" t="e">
        <f t="shared" si="114"/>
        <v>#VALUE!</v>
      </c>
      <c r="H739" t="e">
        <f t="shared" si="115"/>
        <v>#VALUE!</v>
      </c>
      <c r="I739" t="e">
        <f t="shared" si="116"/>
        <v>#VALUE!</v>
      </c>
      <c r="J739" t="e">
        <f t="shared" si="117"/>
        <v>#VALUE!</v>
      </c>
      <c r="K739" t="e">
        <f t="shared" si="118"/>
        <v>#VALUE!</v>
      </c>
      <c r="L739" t="e">
        <f t="shared" si="119"/>
        <v>#VALUE!</v>
      </c>
      <c r="M739">
        <f>IF($B$9="זכר",INDEX(תמותה!$A$1:$E$121,ROUNDDOWN(E739/12,0)+1,2),INDEX(תמותה!$A$1:$E$121,ROUNDDOWN(E739/12,0)+1,3))</f>
        <v>2.1120000000000002E-3</v>
      </c>
      <c r="N739" t="e">
        <f>IF($B$9="זכר",INDEX('שיפור גברים'!$A$1:$GQ$121,ROUNDDOWN(E739/12,0)+1,ROUNDDOWN((E739+$B$7-$B$8)/12,0)+2),INDEX('שיפור נשים'!$A$1:$GQ$121,ROUNDDOWN(E739/12,0)+1,ROUNDDOWN((E739+$B$7-$B$8)/12,0)+2))</f>
        <v>#VALUE!</v>
      </c>
      <c r="O739" t="e">
        <f>IF($B$9="זכר",INDEX('שיפור גברים'!$A$1:$GQ$121,ROUNDDOWN(E739/12,0)+1,ROUNDDOWN((E739+$B$7-$B$8)/12,0)+1),INDEX('שיפור נשים'!$A$1:$GQ$121,ROUNDDOWN(E739/12,0)+1,ROUNDDOWN((E739+$B$7-$B$8)/12,0)+1))</f>
        <v>#VALUE!</v>
      </c>
      <c r="P739">
        <f t="shared" si="111"/>
        <v>8.3333333333333329E-2</v>
      </c>
      <c r="Q739" t="e">
        <f t="shared" si="112"/>
        <v>#VALUE!</v>
      </c>
    </row>
    <row r="740" spans="5:17" x14ac:dyDescent="0.2">
      <c r="E740">
        <f t="shared" si="113"/>
        <v>738</v>
      </c>
      <c r="F740">
        <f t="shared" si="110"/>
        <v>9.3027920096010384</v>
      </c>
      <c r="G740" t="e">
        <f t="shared" si="114"/>
        <v>#VALUE!</v>
      </c>
      <c r="H740" t="e">
        <f t="shared" si="115"/>
        <v>#VALUE!</v>
      </c>
      <c r="I740" t="e">
        <f t="shared" si="116"/>
        <v>#VALUE!</v>
      </c>
      <c r="J740" t="e">
        <f t="shared" si="117"/>
        <v>#VALUE!</v>
      </c>
      <c r="K740" t="e">
        <f t="shared" si="118"/>
        <v>#VALUE!</v>
      </c>
      <c r="L740" t="e">
        <f t="shared" si="119"/>
        <v>#VALUE!</v>
      </c>
      <c r="M740">
        <f>IF($B$9="זכר",INDEX(תמותה!$A$1:$E$121,ROUNDDOWN(E740/12,0)+1,2),INDEX(תמותה!$A$1:$E$121,ROUNDDOWN(E740/12,0)+1,3))</f>
        <v>2.1120000000000002E-3</v>
      </c>
      <c r="N740" t="e">
        <f>IF($B$9="זכר",INDEX('שיפור גברים'!$A$1:$GQ$121,ROUNDDOWN(E740/12,0)+1,ROUNDDOWN((E740+$B$7-$B$8)/12,0)+2),INDEX('שיפור נשים'!$A$1:$GQ$121,ROUNDDOWN(E740/12,0)+1,ROUNDDOWN((E740+$B$7-$B$8)/12,0)+2))</f>
        <v>#VALUE!</v>
      </c>
      <c r="O740" t="e">
        <f>IF($B$9="זכר",INDEX('שיפור גברים'!$A$1:$GQ$121,ROUNDDOWN(E740/12,0)+1,ROUNDDOWN((E740+$B$7-$B$8)/12,0)+1),INDEX('שיפור נשים'!$A$1:$GQ$121,ROUNDDOWN(E740/12,0)+1,ROUNDDOWN((E740+$B$7-$B$8)/12,0)+1))</f>
        <v>#VALUE!</v>
      </c>
      <c r="P740">
        <f t="shared" si="111"/>
        <v>0.16666666666666666</v>
      </c>
      <c r="Q740" t="e">
        <f t="shared" si="112"/>
        <v>#VALUE!</v>
      </c>
    </row>
    <row r="741" spans="5:17" x14ac:dyDescent="0.2">
      <c r="E741">
        <f t="shared" si="113"/>
        <v>739</v>
      </c>
      <c r="F741">
        <f t="shared" si="110"/>
        <v>9.330910403689554</v>
      </c>
      <c r="G741" t="e">
        <f t="shared" si="114"/>
        <v>#VALUE!</v>
      </c>
      <c r="H741" t="e">
        <f t="shared" si="115"/>
        <v>#VALUE!</v>
      </c>
      <c r="I741" t="e">
        <f t="shared" si="116"/>
        <v>#VALUE!</v>
      </c>
      <c r="J741" t="e">
        <f t="shared" si="117"/>
        <v>#VALUE!</v>
      </c>
      <c r="K741" t="e">
        <f t="shared" si="118"/>
        <v>#VALUE!</v>
      </c>
      <c r="L741" t="e">
        <f t="shared" si="119"/>
        <v>#VALUE!</v>
      </c>
      <c r="M741">
        <f>IF($B$9="זכר",INDEX(תמותה!$A$1:$E$121,ROUNDDOWN(E741/12,0)+1,2),INDEX(תמותה!$A$1:$E$121,ROUNDDOWN(E741/12,0)+1,3))</f>
        <v>2.1120000000000002E-3</v>
      </c>
      <c r="N741" t="e">
        <f>IF($B$9="זכר",INDEX('שיפור גברים'!$A$1:$GQ$121,ROUNDDOWN(E741/12,0)+1,ROUNDDOWN((E741+$B$7-$B$8)/12,0)+2),INDEX('שיפור נשים'!$A$1:$GQ$121,ROUNDDOWN(E741/12,0)+1,ROUNDDOWN((E741+$B$7-$B$8)/12,0)+2))</f>
        <v>#VALUE!</v>
      </c>
      <c r="O741" t="e">
        <f>IF($B$9="זכר",INDEX('שיפור גברים'!$A$1:$GQ$121,ROUNDDOWN(E741/12,0)+1,ROUNDDOWN((E741+$B$7-$B$8)/12,0)+1),INDEX('שיפור נשים'!$A$1:$GQ$121,ROUNDDOWN(E741/12,0)+1,ROUNDDOWN((E741+$B$7-$B$8)/12,0)+1))</f>
        <v>#VALUE!</v>
      </c>
      <c r="P741">
        <f t="shared" si="111"/>
        <v>0.25</v>
      </c>
      <c r="Q741" t="e">
        <f t="shared" si="112"/>
        <v>#VALUE!</v>
      </c>
    </row>
    <row r="742" spans="5:17" x14ac:dyDescent="0.2">
      <c r="E742">
        <f t="shared" si="113"/>
        <v>740</v>
      </c>
      <c r="F742">
        <f t="shared" si="110"/>
        <v>9.3591137877558435</v>
      </c>
      <c r="G742" t="e">
        <f t="shared" si="114"/>
        <v>#VALUE!</v>
      </c>
      <c r="H742" t="e">
        <f t="shared" si="115"/>
        <v>#VALUE!</v>
      </c>
      <c r="I742" t="e">
        <f t="shared" si="116"/>
        <v>#VALUE!</v>
      </c>
      <c r="J742" t="e">
        <f t="shared" si="117"/>
        <v>#VALUE!</v>
      </c>
      <c r="K742" t="e">
        <f t="shared" si="118"/>
        <v>#VALUE!</v>
      </c>
      <c r="L742" t="e">
        <f t="shared" si="119"/>
        <v>#VALUE!</v>
      </c>
      <c r="M742">
        <f>IF($B$9="זכר",INDEX(תמותה!$A$1:$E$121,ROUNDDOWN(E742/12,0)+1,2),INDEX(תמותה!$A$1:$E$121,ROUNDDOWN(E742/12,0)+1,3))</f>
        <v>2.1120000000000002E-3</v>
      </c>
      <c r="N742" t="e">
        <f>IF($B$9="זכר",INDEX('שיפור גברים'!$A$1:$GQ$121,ROUNDDOWN(E742/12,0)+1,ROUNDDOWN((E742+$B$7-$B$8)/12,0)+2),INDEX('שיפור נשים'!$A$1:$GQ$121,ROUNDDOWN(E742/12,0)+1,ROUNDDOWN((E742+$B$7-$B$8)/12,0)+2))</f>
        <v>#VALUE!</v>
      </c>
      <c r="O742" t="e">
        <f>IF($B$9="זכר",INDEX('שיפור גברים'!$A$1:$GQ$121,ROUNDDOWN(E742/12,0)+1,ROUNDDOWN((E742+$B$7-$B$8)/12,0)+1),INDEX('שיפור נשים'!$A$1:$GQ$121,ROUNDDOWN(E742/12,0)+1,ROUNDDOWN((E742+$B$7-$B$8)/12,0)+1))</f>
        <v>#VALUE!</v>
      </c>
      <c r="P742">
        <f t="shared" si="111"/>
        <v>0.33333333333333331</v>
      </c>
      <c r="Q742" t="e">
        <f t="shared" si="112"/>
        <v>#VALUE!</v>
      </c>
    </row>
    <row r="743" spans="5:17" x14ac:dyDescent="0.2">
      <c r="E743">
        <f t="shared" si="113"/>
        <v>741</v>
      </c>
      <c r="F743">
        <f t="shared" si="110"/>
        <v>9.3874024186885592</v>
      </c>
      <c r="G743" t="e">
        <f t="shared" si="114"/>
        <v>#VALUE!</v>
      </c>
      <c r="H743" t="e">
        <f t="shared" si="115"/>
        <v>#VALUE!</v>
      </c>
      <c r="I743" t="e">
        <f t="shared" si="116"/>
        <v>#VALUE!</v>
      </c>
      <c r="J743" t="e">
        <f t="shared" si="117"/>
        <v>#VALUE!</v>
      </c>
      <c r="K743" t="e">
        <f t="shared" si="118"/>
        <v>#VALUE!</v>
      </c>
      <c r="L743" t="e">
        <f t="shared" si="119"/>
        <v>#VALUE!</v>
      </c>
      <c r="M743">
        <f>IF($B$9="זכר",INDEX(תמותה!$A$1:$E$121,ROUNDDOWN(E743/12,0)+1,2),INDEX(תמותה!$A$1:$E$121,ROUNDDOWN(E743/12,0)+1,3))</f>
        <v>2.1120000000000002E-3</v>
      </c>
      <c r="N743" t="e">
        <f>IF($B$9="זכר",INDEX('שיפור גברים'!$A$1:$GQ$121,ROUNDDOWN(E743/12,0)+1,ROUNDDOWN((E743+$B$7-$B$8)/12,0)+2),INDEX('שיפור נשים'!$A$1:$GQ$121,ROUNDDOWN(E743/12,0)+1,ROUNDDOWN((E743+$B$7-$B$8)/12,0)+2))</f>
        <v>#VALUE!</v>
      </c>
      <c r="O743" t="e">
        <f>IF($B$9="זכר",INDEX('שיפור גברים'!$A$1:$GQ$121,ROUNDDOWN(E743/12,0)+1,ROUNDDOWN((E743+$B$7-$B$8)/12,0)+1),INDEX('שיפור נשים'!$A$1:$GQ$121,ROUNDDOWN(E743/12,0)+1,ROUNDDOWN((E743+$B$7-$B$8)/12,0)+1))</f>
        <v>#VALUE!</v>
      </c>
      <c r="P743">
        <f t="shared" si="111"/>
        <v>0.41666666666666669</v>
      </c>
      <c r="Q743" t="e">
        <f t="shared" si="112"/>
        <v>#VALUE!</v>
      </c>
    </row>
    <row r="744" spans="5:17" x14ac:dyDescent="0.2">
      <c r="E744">
        <f t="shared" si="113"/>
        <v>742</v>
      </c>
      <c r="F744">
        <f t="shared" si="110"/>
        <v>9.4157765541528065</v>
      </c>
      <c r="G744" t="e">
        <f t="shared" si="114"/>
        <v>#VALUE!</v>
      </c>
      <c r="H744" t="e">
        <f t="shared" si="115"/>
        <v>#VALUE!</v>
      </c>
      <c r="I744" t="e">
        <f t="shared" si="116"/>
        <v>#VALUE!</v>
      </c>
      <c r="J744" t="e">
        <f t="shared" si="117"/>
        <v>#VALUE!</v>
      </c>
      <c r="K744" t="e">
        <f t="shared" si="118"/>
        <v>#VALUE!</v>
      </c>
      <c r="L744" t="e">
        <f t="shared" si="119"/>
        <v>#VALUE!</v>
      </c>
      <c r="M744">
        <f>IF($B$9="זכר",INDEX(תמותה!$A$1:$E$121,ROUNDDOWN(E744/12,0)+1,2),INDEX(תמותה!$A$1:$E$121,ROUNDDOWN(E744/12,0)+1,3))</f>
        <v>2.1120000000000002E-3</v>
      </c>
      <c r="N744" t="e">
        <f>IF($B$9="זכר",INDEX('שיפור גברים'!$A$1:$GQ$121,ROUNDDOWN(E744/12,0)+1,ROUNDDOWN((E744+$B$7-$B$8)/12,0)+2),INDEX('שיפור נשים'!$A$1:$GQ$121,ROUNDDOWN(E744/12,0)+1,ROUNDDOWN((E744+$B$7-$B$8)/12,0)+2))</f>
        <v>#VALUE!</v>
      </c>
      <c r="O744" t="e">
        <f>IF($B$9="זכר",INDEX('שיפור גברים'!$A$1:$GQ$121,ROUNDDOWN(E744/12,0)+1,ROUNDDOWN((E744+$B$7-$B$8)/12,0)+1),INDEX('שיפור נשים'!$A$1:$GQ$121,ROUNDDOWN(E744/12,0)+1,ROUNDDOWN((E744+$B$7-$B$8)/12,0)+1))</f>
        <v>#VALUE!</v>
      </c>
      <c r="P744">
        <f t="shared" si="111"/>
        <v>0.5</v>
      </c>
      <c r="Q744" t="e">
        <f t="shared" si="112"/>
        <v>#VALUE!</v>
      </c>
    </row>
    <row r="745" spans="5:17" x14ac:dyDescent="0.2">
      <c r="E745">
        <f t="shared" si="113"/>
        <v>743</v>
      </c>
      <c r="F745">
        <f t="shared" si="110"/>
        <v>9.4442364525925289</v>
      </c>
      <c r="G745" t="e">
        <f t="shared" si="114"/>
        <v>#VALUE!</v>
      </c>
      <c r="H745" t="e">
        <f t="shared" si="115"/>
        <v>#VALUE!</v>
      </c>
      <c r="I745" t="e">
        <f t="shared" si="116"/>
        <v>#VALUE!</v>
      </c>
      <c r="J745" t="e">
        <f t="shared" si="117"/>
        <v>#VALUE!</v>
      </c>
      <c r="K745" t="e">
        <f t="shared" si="118"/>
        <v>#VALUE!</v>
      </c>
      <c r="L745" t="e">
        <f t="shared" si="119"/>
        <v>#VALUE!</v>
      </c>
      <c r="M745">
        <f>IF($B$9="זכר",INDEX(תמותה!$A$1:$E$121,ROUNDDOWN(E745/12,0)+1,2),INDEX(תמותה!$A$1:$E$121,ROUNDDOWN(E745/12,0)+1,3))</f>
        <v>2.1120000000000002E-3</v>
      </c>
      <c r="N745" t="e">
        <f>IF($B$9="זכר",INDEX('שיפור גברים'!$A$1:$GQ$121,ROUNDDOWN(E745/12,0)+1,ROUNDDOWN((E745+$B$7-$B$8)/12,0)+2),INDEX('שיפור נשים'!$A$1:$GQ$121,ROUNDDOWN(E745/12,0)+1,ROUNDDOWN((E745+$B$7-$B$8)/12,0)+2))</f>
        <v>#VALUE!</v>
      </c>
      <c r="O745" t="e">
        <f>IF($B$9="זכר",INDEX('שיפור גברים'!$A$1:$GQ$121,ROUNDDOWN(E745/12,0)+1,ROUNDDOWN((E745+$B$7-$B$8)/12,0)+1),INDEX('שיפור נשים'!$A$1:$GQ$121,ROUNDDOWN(E745/12,0)+1,ROUNDDOWN((E745+$B$7-$B$8)/12,0)+1))</f>
        <v>#VALUE!</v>
      </c>
      <c r="P745">
        <f t="shared" si="111"/>
        <v>0.58333333333333337</v>
      </c>
      <c r="Q745" t="e">
        <f t="shared" si="112"/>
        <v>#VALUE!</v>
      </c>
    </row>
    <row r="746" spans="5:17" x14ac:dyDescent="0.2">
      <c r="E746">
        <f t="shared" si="113"/>
        <v>744</v>
      </c>
      <c r="F746">
        <f t="shared" si="110"/>
        <v>9.4727823732328122</v>
      </c>
      <c r="G746" t="e">
        <f t="shared" si="114"/>
        <v>#VALUE!</v>
      </c>
      <c r="H746" t="e">
        <f t="shared" si="115"/>
        <v>#VALUE!</v>
      </c>
      <c r="I746" t="e">
        <f t="shared" si="116"/>
        <v>#VALUE!</v>
      </c>
      <c r="J746" t="e">
        <f t="shared" si="117"/>
        <v>#VALUE!</v>
      </c>
      <c r="K746" t="e">
        <f t="shared" si="118"/>
        <v>#VALUE!</v>
      </c>
      <c r="L746" t="e">
        <f t="shared" si="119"/>
        <v>#VALUE!</v>
      </c>
      <c r="M746">
        <f>IF($B$9="זכר",INDEX(תמותה!$A$1:$E$121,ROUNDDOWN(E746/12,0)+1,2),INDEX(תמותה!$A$1:$E$121,ROUNDDOWN(E746/12,0)+1,3))</f>
        <v>2.3869999999999998E-3</v>
      </c>
      <c r="N746" t="e">
        <f>IF($B$9="זכר",INDEX('שיפור גברים'!$A$1:$GQ$121,ROUNDDOWN(E746/12,0)+1,ROUNDDOWN((E746+$B$7-$B$8)/12,0)+2),INDEX('שיפור נשים'!$A$1:$GQ$121,ROUNDDOWN(E746/12,0)+1,ROUNDDOWN((E746+$B$7-$B$8)/12,0)+2))</f>
        <v>#VALUE!</v>
      </c>
      <c r="O746" t="e">
        <f>IF($B$9="זכר",INDEX('שיפור גברים'!$A$1:$GQ$121,ROUNDDOWN(E746/12,0)+1,ROUNDDOWN((E746+$B$7-$B$8)/12,0)+1),INDEX('שיפור נשים'!$A$1:$GQ$121,ROUNDDOWN(E746/12,0)+1,ROUNDDOWN((E746+$B$7-$B$8)/12,0)+1))</f>
        <v>#VALUE!</v>
      </c>
      <c r="P746">
        <f t="shared" si="111"/>
        <v>0.66666666666666663</v>
      </c>
      <c r="Q746" t="e">
        <f t="shared" si="112"/>
        <v>#VALUE!</v>
      </c>
    </row>
    <row r="747" spans="5:17" x14ac:dyDescent="0.2">
      <c r="E747">
        <f t="shared" si="113"/>
        <v>745</v>
      </c>
      <c r="F747">
        <f t="shared" si="110"/>
        <v>9.501414576082281</v>
      </c>
      <c r="G747" t="e">
        <f t="shared" si="114"/>
        <v>#VALUE!</v>
      </c>
      <c r="H747" t="e">
        <f t="shared" si="115"/>
        <v>#VALUE!</v>
      </c>
      <c r="I747" t="e">
        <f t="shared" si="116"/>
        <v>#VALUE!</v>
      </c>
      <c r="J747" t="e">
        <f t="shared" si="117"/>
        <v>#VALUE!</v>
      </c>
      <c r="K747" t="e">
        <f t="shared" si="118"/>
        <v>#VALUE!</v>
      </c>
      <c r="L747" t="e">
        <f t="shared" si="119"/>
        <v>#VALUE!</v>
      </c>
      <c r="M747">
        <f>IF($B$9="זכר",INDEX(תמותה!$A$1:$E$121,ROUNDDOWN(E747/12,0)+1,2),INDEX(תמותה!$A$1:$E$121,ROUNDDOWN(E747/12,0)+1,3))</f>
        <v>2.3869999999999998E-3</v>
      </c>
      <c r="N747" t="e">
        <f>IF($B$9="זכר",INDEX('שיפור גברים'!$A$1:$GQ$121,ROUNDDOWN(E747/12,0)+1,ROUNDDOWN((E747+$B$7-$B$8)/12,0)+2),INDEX('שיפור נשים'!$A$1:$GQ$121,ROUNDDOWN(E747/12,0)+1,ROUNDDOWN((E747+$B$7-$B$8)/12,0)+2))</f>
        <v>#VALUE!</v>
      </c>
      <c r="O747" t="e">
        <f>IF($B$9="זכר",INDEX('שיפור גברים'!$A$1:$GQ$121,ROUNDDOWN(E747/12,0)+1,ROUNDDOWN((E747+$B$7-$B$8)/12,0)+1),INDEX('שיפור נשים'!$A$1:$GQ$121,ROUNDDOWN(E747/12,0)+1,ROUNDDOWN((E747+$B$7-$B$8)/12,0)+1))</f>
        <v>#VALUE!</v>
      </c>
      <c r="P747">
        <f t="shared" si="111"/>
        <v>0.75</v>
      </c>
      <c r="Q747" t="e">
        <f t="shared" si="112"/>
        <v>#VALUE!</v>
      </c>
    </row>
    <row r="748" spans="5:17" x14ac:dyDescent="0.2">
      <c r="E748">
        <f t="shared" si="113"/>
        <v>746</v>
      </c>
      <c r="F748">
        <f t="shared" si="110"/>
        <v>9.5301333219354536</v>
      </c>
      <c r="G748" t="e">
        <f t="shared" si="114"/>
        <v>#VALUE!</v>
      </c>
      <c r="H748" t="e">
        <f t="shared" si="115"/>
        <v>#VALUE!</v>
      </c>
      <c r="I748" t="e">
        <f t="shared" si="116"/>
        <v>#VALUE!</v>
      </c>
      <c r="J748" t="e">
        <f t="shared" si="117"/>
        <v>#VALUE!</v>
      </c>
      <c r="K748" t="e">
        <f t="shared" si="118"/>
        <v>#VALUE!</v>
      </c>
      <c r="L748" t="e">
        <f t="shared" si="119"/>
        <v>#VALUE!</v>
      </c>
      <c r="M748">
        <f>IF($B$9="זכר",INDEX(תמותה!$A$1:$E$121,ROUNDDOWN(E748/12,0)+1,2),INDEX(תמותה!$A$1:$E$121,ROUNDDOWN(E748/12,0)+1,3))</f>
        <v>2.3869999999999998E-3</v>
      </c>
      <c r="N748" t="e">
        <f>IF($B$9="זכר",INDEX('שיפור גברים'!$A$1:$GQ$121,ROUNDDOWN(E748/12,0)+1,ROUNDDOWN((E748+$B$7-$B$8)/12,0)+2),INDEX('שיפור נשים'!$A$1:$GQ$121,ROUNDDOWN(E748/12,0)+1,ROUNDDOWN((E748+$B$7-$B$8)/12,0)+2))</f>
        <v>#VALUE!</v>
      </c>
      <c r="O748" t="e">
        <f>IF($B$9="זכר",INDEX('שיפור גברים'!$A$1:$GQ$121,ROUNDDOWN(E748/12,0)+1,ROUNDDOWN((E748+$B$7-$B$8)/12,0)+1),INDEX('שיפור נשים'!$A$1:$GQ$121,ROUNDDOWN(E748/12,0)+1,ROUNDDOWN((E748+$B$7-$B$8)/12,0)+1))</f>
        <v>#VALUE!</v>
      </c>
      <c r="P748">
        <f t="shared" si="111"/>
        <v>0.83333333333333337</v>
      </c>
      <c r="Q748" t="e">
        <f t="shared" si="112"/>
        <v>#VALUE!</v>
      </c>
    </row>
    <row r="749" spans="5:17" x14ac:dyDescent="0.2">
      <c r="E749">
        <f t="shared" si="113"/>
        <v>747</v>
      </c>
      <c r="F749">
        <f t="shared" si="110"/>
        <v>9.5589388723751192</v>
      </c>
      <c r="G749" t="e">
        <f t="shared" si="114"/>
        <v>#VALUE!</v>
      </c>
      <c r="H749" t="e">
        <f t="shared" si="115"/>
        <v>#VALUE!</v>
      </c>
      <c r="I749" t="e">
        <f t="shared" si="116"/>
        <v>#VALUE!</v>
      </c>
      <c r="J749" t="e">
        <f t="shared" si="117"/>
        <v>#VALUE!</v>
      </c>
      <c r="K749" t="e">
        <f t="shared" si="118"/>
        <v>#VALUE!</v>
      </c>
      <c r="L749" t="e">
        <f t="shared" si="119"/>
        <v>#VALUE!</v>
      </c>
      <c r="M749">
        <f>IF($B$9="זכר",INDEX(תמותה!$A$1:$E$121,ROUNDDOWN(E749/12,0)+1,2),INDEX(תמותה!$A$1:$E$121,ROUNDDOWN(E749/12,0)+1,3))</f>
        <v>2.3869999999999998E-3</v>
      </c>
      <c r="N749" t="e">
        <f>IF($B$9="זכר",INDEX('שיפור גברים'!$A$1:$GQ$121,ROUNDDOWN(E749/12,0)+1,ROUNDDOWN((E749+$B$7-$B$8)/12,0)+2),INDEX('שיפור נשים'!$A$1:$GQ$121,ROUNDDOWN(E749/12,0)+1,ROUNDDOWN((E749+$B$7-$B$8)/12,0)+2))</f>
        <v>#VALUE!</v>
      </c>
      <c r="O749" t="e">
        <f>IF($B$9="זכר",INDEX('שיפור גברים'!$A$1:$GQ$121,ROUNDDOWN(E749/12,0)+1,ROUNDDOWN((E749+$B$7-$B$8)/12,0)+1),INDEX('שיפור נשים'!$A$1:$GQ$121,ROUNDDOWN(E749/12,0)+1,ROUNDDOWN((E749+$B$7-$B$8)/12,0)+1))</f>
        <v>#VALUE!</v>
      </c>
      <c r="P749">
        <f t="shared" si="111"/>
        <v>0.91666666666666663</v>
      </c>
      <c r="Q749" t="e">
        <f t="shared" si="112"/>
        <v>#VALUE!</v>
      </c>
    </row>
    <row r="750" spans="5:17" x14ac:dyDescent="0.2">
      <c r="E750">
        <f t="shared" si="113"/>
        <v>748</v>
      </c>
      <c r="F750">
        <f t="shared" si="110"/>
        <v>9.5878314897747217</v>
      </c>
      <c r="G750" t="e">
        <f t="shared" si="114"/>
        <v>#VALUE!</v>
      </c>
      <c r="H750" t="e">
        <f t="shared" si="115"/>
        <v>#VALUE!</v>
      </c>
      <c r="I750" t="e">
        <f t="shared" si="116"/>
        <v>#VALUE!</v>
      </c>
      <c r="J750" t="e">
        <f t="shared" si="117"/>
        <v>#VALUE!</v>
      </c>
      <c r="K750" t="e">
        <f t="shared" si="118"/>
        <v>#VALUE!</v>
      </c>
      <c r="L750" t="e">
        <f t="shared" si="119"/>
        <v>#VALUE!</v>
      </c>
      <c r="M750">
        <f>IF($B$9="זכר",INDEX(תמותה!$A$1:$E$121,ROUNDDOWN(E750/12,0)+1,2),INDEX(תמותה!$A$1:$E$121,ROUNDDOWN(E750/12,0)+1,3))</f>
        <v>2.3869999999999998E-3</v>
      </c>
      <c r="N750" t="e">
        <f>IF($B$9="זכר",INDEX('שיפור גברים'!$A$1:$GQ$121,ROUNDDOWN(E750/12,0)+1,ROUNDDOWN((E750+$B$7-$B$8)/12,0)+2),INDEX('שיפור נשים'!$A$1:$GQ$121,ROUNDDOWN(E750/12,0)+1,ROUNDDOWN((E750+$B$7-$B$8)/12,0)+2))</f>
        <v>#VALUE!</v>
      </c>
      <c r="O750" t="e">
        <f>IF($B$9="זכר",INDEX('שיפור גברים'!$A$1:$GQ$121,ROUNDDOWN(E750/12,0)+1,ROUNDDOWN((E750+$B$7-$B$8)/12,0)+1),INDEX('שיפור נשים'!$A$1:$GQ$121,ROUNDDOWN(E750/12,0)+1,ROUNDDOWN((E750+$B$7-$B$8)/12,0)+1))</f>
        <v>#VALUE!</v>
      </c>
      <c r="P750">
        <f t="shared" si="111"/>
        <v>1</v>
      </c>
      <c r="Q750" t="e">
        <f t="shared" si="112"/>
        <v>#VALUE!</v>
      </c>
    </row>
    <row r="751" spans="5:17" x14ac:dyDescent="0.2">
      <c r="E751">
        <f t="shared" si="113"/>
        <v>749</v>
      </c>
      <c r="F751">
        <f t="shared" si="110"/>
        <v>9.6168114373007469</v>
      </c>
      <c r="G751" t="e">
        <f t="shared" si="114"/>
        <v>#VALUE!</v>
      </c>
      <c r="H751" t="e">
        <f t="shared" si="115"/>
        <v>#VALUE!</v>
      </c>
      <c r="I751" t="e">
        <f t="shared" si="116"/>
        <v>#VALUE!</v>
      </c>
      <c r="J751" t="e">
        <f t="shared" si="117"/>
        <v>#VALUE!</v>
      </c>
      <c r="K751" t="e">
        <f t="shared" si="118"/>
        <v>#VALUE!</v>
      </c>
      <c r="L751" t="e">
        <f t="shared" si="119"/>
        <v>#VALUE!</v>
      </c>
      <c r="M751">
        <f>IF($B$9="זכר",INDEX(תמותה!$A$1:$E$121,ROUNDDOWN(E751/12,0)+1,2),INDEX(תמותה!$A$1:$E$121,ROUNDDOWN(E751/12,0)+1,3))</f>
        <v>2.3869999999999998E-3</v>
      </c>
      <c r="N751" t="e">
        <f>IF($B$9="זכר",INDEX('שיפור גברים'!$A$1:$GQ$121,ROUNDDOWN(E751/12,0)+1,ROUNDDOWN((E751+$B$7-$B$8)/12,0)+2),INDEX('שיפור נשים'!$A$1:$GQ$121,ROUNDDOWN(E751/12,0)+1,ROUNDDOWN((E751+$B$7-$B$8)/12,0)+2))</f>
        <v>#VALUE!</v>
      </c>
      <c r="O751" t="e">
        <f>IF($B$9="זכר",INDEX('שיפור גברים'!$A$1:$GQ$121,ROUNDDOWN(E751/12,0)+1,ROUNDDOWN((E751+$B$7-$B$8)/12,0)+1),INDEX('שיפור נשים'!$A$1:$GQ$121,ROUNDDOWN(E751/12,0)+1,ROUNDDOWN((E751+$B$7-$B$8)/12,0)+1))</f>
        <v>#VALUE!</v>
      </c>
      <c r="P751">
        <f t="shared" si="111"/>
        <v>8.3333333333333329E-2</v>
      </c>
      <c r="Q751" t="e">
        <f t="shared" si="112"/>
        <v>#VALUE!</v>
      </c>
    </row>
    <row r="752" spans="5:17" x14ac:dyDescent="0.2">
      <c r="E752">
        <f t="shared" si="113"/>
        <v>750</v>
      </c>
      <c r="F752">
        <f t="shared" si="110"/>
        <v>9.6458789789151282</v>
      </c>
      <c r="G752" t="e">
        <f t="shared" si="114"/>
        <v>#VALUE!</v>
      </c>
      <c r="H752" t="e">
        <f t="shared" si="115"/>
        <v>#VALUE!</v>
      </c>
      <c r="I752" t="e">
        <f t="shared" si="116"/>
        <v>#VALUE!</v>
      </c>
      <c r="J752" t="e">
        <f t="shared" si="117"/>
        <v>#VALUE!</v>
      </c>
      <c r="K752" t="e">
        <f t="shared" si="118"/>
        <v>#VALUE!</v>
      </c>
      <c r="L752" t="e">
        <f t="shared" si="119"/>
        <v>#VALUE!</v>
      </c>
      <c r="M752">
        <f>IF($B$9="זכר",INDEX(תמותה!$A$1:$E$121,ROUNDDOWN(E752/12,0)+1,2),INDEX(תמותה!$A$1:$E$121,ROUNDDOWN(E752/12,0)+1,3))</f>
        <v>2.3869999999999998E-3</v>
      </c>
      <c r="N752" t="e">
        <f>IF($B$9="זכר",INDEX('שיפור גברים'!$A$1:$GQ$121,ROUNDDOWN(E752/12,0)+1,ROUNDDOWN((E752+$B$7-$B$8)/12,0)+2),INDEX('שיפור נשים'!$A$1:$GQ$121,ROUNDDOWN(E752/12,0)+1,ROUNDDOWN((E752+$B$7-$B$8)/12,0)+2))</f>
        <v>#VALUE!</v>
      </c>
      <c r="O752" t="e">
        <f>IF($B$9="זכר",INDEX('שיפור גברים'!$A$1:$GQ$121,ROUNDDOWN(E752/12,0)+1,ROUNDDOWN((E752+$B$7-$B$8)/12,0)+1),INDEX('שיפור נשים'!$A$1:$GQ$121,ROUNDDOWN(E752/12,0)+1,ROUNDDOWN((E752+$B$7-$B$8)/12,0)+1))</f>
        <v>#VALUE!</v>
      </c>
      <c r="P752">
        <f t="shared" si="111"/>
        <v>0.16666666666666666</v>
      </c>
      <c r="Q752" t="e">
        <f t="shared" si="112"/>
        <v>#VALUE!</v>
      </c>
    </row>
    <row r="753" spans="5:17" x14ac:dyDescent="0.2">
      <c r="E753">
        <f t="shared" si="113"/>
        <v>751</v>
      </c>
      <c r="F753">
        <f t="shared" si="110"/>
        <v>9.6750343793776246</v>
      </c>
      <c r="G753" t="e">
        <f t="shared" si="114"/>
        <v>#VALUE!</v>
      </c>
      <c r="H753" t="e">
        <f t="shared" si="115"/>
        <v>#VALUE!</v>
      </c>
      <c r="I753" t="e">
        <f t="shared" si="116"/>
        <v>#VALUE!</v>
      </c>
      <c r="J753" t="e">
        <f t="shared" si="117"/>
        <v>#VALUE!</v>
      </c>
      <c r="K753" t="e">
        <f t="shared" si="118"/>
        <v>#VALUE!</v>
      </c>
      <c r="L753" t="e">
        <f t="shared" si="119"/>
        <v>#VALUE!</v>
      </c>
      <c r="M753">
        <f>IF($B$9="זכר",INDEX(תמותה!$A$1:$E$121,ROUNDDOWN(E753/12,0)+1,2),INDEX(תמותה!$A$1:$E$121,ROUNDDOWN(E753/12,0)+1,3))</f>
        <v>2.3869999999999998E-3</v>
      </c>
      <c r="N753" t="e">
        <f>IF($B$9="זכר",INDEX('שיפור גברים'!$A$1:$GQ$121,ROUNDDOWN(E753/12,0)+1,ROUNDDOWN((E753+$B$7-$B$8)/12,0)+2),INDEX('שיפור נשים'!$A$1:$GQ$121,ROUNDDOWN(E753/12,0)+1,ROUNDDOWN((E753+$B$7-$B$8)/12,0)+2))</f>
        <v>#VALUE!</v>
      </c>
      <c r="O753" t="e">
        <f>IF($B$9="זכר",INDEX('שיפור גברים'!$A$1:$GQ$121,ROUNDDOWN(E753/12,0)+1,ROUNDDOWN((E753+$B$7-$B$8)/12,0)+1),INDEX('שיפור נשים'!$A$1:$GQ$121,ROUNDDOWN(E753/12,0)+1,ROUNDDOWN((E753+$B$7-$B$8)/12,0)+1))</f>
        <v>#VALUE!</v>
      </c>
      <c r="P753">
        <f t="shared" si="111"/>
        <v>0.25</v>
      </c>
      <c r="Q753" t="e">
        <f t="shared" si="112"/>
        <v>#VALUE!</v>
      </c>
    </row>
    <row r="754" spans="5:17" x14ac:dyDescent="0.2">
      <c r="E754">
        <f t="shared" si="113"/>
        <v>752</v>
      </c>
      <c r="F754">
        <f t="shared" si="110"/>
        <v>9.7042779042482827</v>
      </c>
      <c r="G754" t="e">
        <f t="shared" si="114"/>
        <v>#VALUE!</v>
      </c>
      <c r="H754" t="e">
        <f t="shared" si="115"/>
        <v>#VALUE!</v>
      </c>
      <c r="I754" t="e">
        <f t="shared" si="116"/>
        <v>#VALUE!</v>
      </c>
      <c r="J754" t="e">
        <f t="shared" si="117"/>
        <v>#VALUE!</v>
      </c>
      <c r="K754" t="e">
        <f t="shared" si="118"/>
        <v>#VALUE!</v>
      </c>
      <c r="L754" t="e">
        <f t="shared" si="119"/>
        <v>#VALUE!</v>
      </c>
      <c r="M754">
        <f>IF($B$9="זכר",INDEX(תמותה!$A$1:$E$121,ROUNDDOWN(E754/12,0)+1,2),INDEX(תמותה!$A$1:$E$121,ROUNDDOWN(E754/12,0)+1,3))</f>
        <v>2.3869999999999998E-3</v>
      </c>
      <c r="N754" t="e">
        <f>IF($B$9="זכר",INDEX('שיפור גברים'!$A$1:$GQ$121,ROUNDDOWN(E754/12,0)+1,ROUNDDOWN((E754+$B$7-$B$8)/12,0)+2),INDEX('שיפור נשים'!$A$1:$GQ$121,ROUNDDOWN(E754/12,0)+1,ROUNDDOWN((E754+$B$7-$B$8)/12,0)+2))</f>
        <v>#VALUE!</v>
      </c>
      <c r="O754" t="e">
        <f>IF($B$9="זכר",INDEX('שיפור גברים'!$A$1:$GQ$121,ROUNDDOWN(E754/12,0)+1,ROUNDDOWN((E754+$B$7-$B$8)/12,0)+1),INDEX('שיפור נשים'!$A$1:$GQ$121,ROUNDDOWN(E754/12,0)+1,ROUNDDOWN((E754+$B$7-$B$8)/12,0)+1))</f>
        <v>#VALUE!</v>
      </c>
      <c r="P754">
        <f t="shared" si="111"/>
        <v>0.33333333333333331</v>
      </c>
      <c r="Q754" t="e">
        <f t="shared" si="112"/>
        <v>#VALUE!</v>
      </c>
    </row>
    <row r="755" spans="5:17" x14ac:dyDescent="0.2">
      <c r="E755">
        <f t="shared" si="113"/>
        <v>753</v>
      </c>
      <c r="F755">
        <f t="shared" si="110"/>
        <v>9.7336098198897929</v>
      </c>
      <c r="G755" t="e">
        <f t="shared" si="114"/>
        <v>#VALUE!</v>
      </c>
      <c r="H755" t="e">
        <f t="shared" si="115"/>
        <v>#VALUE!</v>
      </c>
      <c r="I755" t="e">
        <f t="shared" si="116"/>
        <v>#VALUE!</v>
      </c>
      <c r="J755" t="e">
        <f t="shared" si="117"/>
        <v>#VALUE!</v>
      </c>
      <c r="K755" t="e">
        <f t="shared" si="118"/>
        <v>#VALUE!</v>
      </c>
      <c r="L755" t="e">
        <f t="shared" si="119"/>
        <v>#VALUE!</v>
      </c>
      <c r="M755">
        <f>IF($B$9="זכר",INDEX(תמותה!$A$1:$E$121,ROUNDDOWN(E755/12,0)+1,2),INDEX(תמותה!$A$1:$E$121,ROUNDDOWN(E755/12,0)+1,3))</f>
        <v>2.3869999999999998E-3</v>
      </c>
      <c r="N755" t="e">
        <f>IF($B$9="זכר",INDEX('שיפור גברים'!$A$1:$GQ$121,ROUNDDOWN(E755/12,0)+1,ROUNDDOWN((E755+$B$7-$B$8)/12,0)+2),INDEX('שיפור נשים'!$A$1:$GQ$121,ROUNDDOWN(E755/12,0)+1,ROUNDDOWN((E755+$B$7-$B$8)/12,0)+2))</f>
        <v>#VALUE!</v>
      </c>
      <c r="O755" t="e">
        <f>IF($B$9="זכר",INDEX('שיפור גברים'!$A$1:$GQ$121,ROUNDDOWN(E755/12,0)+1,ROUNDDOWN((E755+$B$7-$B$8)/12,0)+1),INDEX('שיפור נשים'!$A$1:$GQ$121,ROUNDDOWN(E755/12,0)+1,ROUNDDOWN((E755+$B$7-$B$8)/12,0)+1))</f>
        <v>#VALUE!</v>
      </c>
      <c r="P755">
        <f t="shared" si="111"/>
        <v>0.41666666666666669</v>
      </c>
      <c r="Q755" t="e">
        <f t="shared" si="112"/>
        <v>#VALUE!</v>
      </c>
    </row>
    <row r="756" spans="5:17" x14ac:dyDescent="0.2">
      <c r="E756">
        <f t="shared" si="113"/>
        <v>754</v>
      </c>
      <c r="F756">
        <f t="shared" si="110"/>
        <v>9.7630303934699647</v>
      </c>
      <c r="G756" t="e">
        <f t="shared" si="114"/>
        <v>#VALUE!</v>
      </c>
      <c r="H756" t="e">
        <f t="shared" si="115"/>
        <v>#VALUE!</v>
      </c>
      <c r="I756" t="e">
        <f t="shared" si="116"/>
        <v>#VALUE!</v>
      </c>
      <c r="J756" t="e">
        <f t="shared" si="117"/>
        <v>#VALUE!</v>
      </c>
      <c r="K756" t="e">
        <f t="shared" si="118"/>
        <v>#VALUE!</v>
      </c>
      <c r="L756" t="e">
        <f t="shared" si="119"/>
        <v>#VALUE!</v>
      </c>
      <c r="M756">
        <f>IF($B$9="זכר",INDEX(תמותה!$A$1:$E$121,ROUNDDOWN(E756/12,0)+1,2),INDEX(תמותה!$A$1:$E$121,ROUNDDOWN(E756/12,0)+1,3))</f>
        <v>2.3869999999999998E-3</v>
      </c>
      <c r="N756" t="e">
        <f>IF($B$9="זכר",INDEX('שיפור גברים'!$A$1:$GQ$121,ROUNDDOWN(E756/12,0)+1,ROUNDDOWN((E756+$B$7-$B$8)/12,0)+2),INDEX('שיפור נשים'!$A$1:$GQ$121,ROUNDDOWN(E756/12,0)+1,ROUNDDOWN((E756+$B$7-$B$8)/12,0)+2))</f>
        <v>#VALUE!</v>
      </c>
      <c r="O756" t="e">
        <f>IF($B$9="זכר",INDEX('שיפור גברים'!$A$1:$GQ$121,ROUNDDOWN(E756/12,0)+1,ROUNDDOWN((E756+$B$7-$B$8)/12,0)+1),INDEX('שיפור נשים'!$A$1:$GQ$121,ROUNDDOWN(E756/12,0)+1,ROUNDDOWN((E756+$B$7-$B$8)/12,0)+1))</f>
        <v>#VALUE!</v>
      </c>
      <c r="P756">
        <f t="shared" si="111"/>
        <v>0.5</v>
      </c>
      <c r="Q756" t="e">
        <f t="shared" si="112"/>
        <v>#VALUE!</v>
      </c>
    </row>
    <row r="757" spans="5:17" x14ac:dyDescent="0.2">
      <c r="E757">
        <f t="shared" si="113"/>
        <v>755</v>
      </c>
      <c r="F757">
        <f t="shared" si="110"/>
        <v>9.7925398929641414</v>
      </c>
      <c r="G757" t="e">
        <f t="shared" si="114"/>
        <v>#VALUE!</v>
      </c>
      <c r="H757" t="e">
        <f t="shared" si="115"/>
        <v>#VALUE!</v>
      </c>
      <c r="I757" t="e">
        <f t="shared" si="116"/>
        <v>#VALUE!</v>
      </c>
      <c r="J757" t="e">
        <f t="shared" si="117"/>
        <v>#VALUE!</v>
      </c>
      <c r="K757" t="e">
        <f t="shared" si="118"/>
        <v>#VALUE!</v>
      </c>
      <c r="L757" t="e">
        <f t="shared" si="119"/>
        <v>#VALUE!</v>
      </c>
      <c r="M757">
        <f>IF($B$9="זכר",INDEX(תמותה!$A$1:$E$121,ROUNDDOWN(E757/12,0)+1,2),INDEX(תמותה!$A$1:$E$121,ROUNDDOWN(E757/12,0)+1,3))</f>
        <v>2.3869999999999998E-3</v>
      </c>
      <c r="N757" t="e">
        <f>IF($B$9="זכר",INDEX('שיפור גברים'!$A$1:$GQ$121,ROUNDDOWN(E757/12,0)+1,ROUNDDOWN((E757+$B$7-$B$8)/12,0)+2),INDEX('שיפור נשים'!$A$1:$GQ$121,ROUNDDOWN(E757/12,0)+1,ROUNDDOWN((E757+$B$7-$B$8)/12,0)+2))</f>
        <v>#VALUE!</v>
      </c>
      <c r="O757" t="e">
        <f>IF($B$9="זכר",INDEX('שיפור גברים'!$A$1:$GQ$121,ROUNDDOWN(E757/12,0)+1,ROUNDDOWN((E757+$B$7-$B$8)/12,0)+1),INDEX('שיפור נשים'!$A$1:$GQ$121,ROUNDDOWN(E757/12,0)+1,ROUNDDOWN((E757+$B$7-$B$8)/12,0)+1))</f>
        <v>#VALUE!</v>
      </c>
      <c r="P757">
        <f t="shared" si="111"/>
        <v>0.58333333333333337</v>
      </c>
      <c r="Q757" t="e">
        <f t="shared" si="112"/>
        <v>#VALUE!</v>
      </c>
    </row>
    <row r="758" spans="5:17" x14ac:dyDescent="0.2">
      <c r="E758">
        <f t="shared" si="113"/>
        <v>756</v>
      </c>
      <c r="F758">
        <f t="shared" si="110"/>
        <v>9.8221385871576388</v>
      </c>
      <c r="G758" t="e">
        <f t="shared" si="114"/>
        <v>#VALUE!</v>
      </c>
      <c r="H758" t="e">
        <f t="shared" si="115"/>
        <v>#VALUE!</v>
      </c>
      <c r="I758" t="e">
        <f t="shared" si="116"/>
        <v>#VALUE!</v>
      </c>
      <c r="J758" t="e">
        <f t="shared" si="117"/>
        <v>#VALUE!</v>
      </c>
      <c r="K758" t="e">
        <f t="shared" si="118"/>
        <v>#VALUE!</v>
      </c>
      <c r="L758" t="e">
        <f t="shared" si="119"/>
        <v>#VALUE!</v>
      </c>
      <c r="M758">
        <f>IF($B$9="זכר",INDEX(תמותה!$A$1:$E$121,ROUNDDOWN(E758/12,0)+1,2),INDEX(תמותה!$A$1:$E$121,ROUNDDOWN(E758/12,0)+1,3))</f>
        <v>2.6970000000000002E-3</v>
      </c>
      <c r="N758" t="e">
        <f>IF($B$9="זכר",INDEX('שיפור גברים'!$A$1:$GQ$121,ROUNDDOWN(E758/12,0)+1,ROUNDDOWN((E758+$B$7-$B$8)/12,0)+2),INDEX('שיפור נשים'!$A$1:$GQ$121,ROUNDDOWN(E758/12,0)+1,ROUNDDOWN((E758+$B$7-$B$8)/12,0)+2))</f>
        <v>#VALUE!</v>
      </c>
      <c r="O758" t="e">
        <f>IF($B$9="זכר",INDEX('שיפור גברים'!$A$1:$GQ$121,ROUNDDOWN(E758/12,0)+1,ROUNDDOWN((E758+$B$7-$B$8)/12,0)+1),INDEX('שיפור נשים'!$A$1:$GQ$121,ROUNDDOWN(E758/12,0)+1,ROUNDDOWN((E758+$B$7-$B$8)/12,0)+1))</f>
        <v>#VALUE!</v>
      </c>
      <c r="P758">
        <f t="shared" si="111"/>
        <v>0.66666666666666663</v>
      </c>
      <c r="Q758" t="e">
        <f t="shared" si="112"/>
        <v>#VALUE!</v>
      </c>
    </row>
    <row r="759" spans="5:17" x14ac:dyDescent="0.2">
      <c r="E759">
        <f t="shared" si="113"/>
        <v>757</v>
      </c>
      <c r="F759">
        <f t="shared" si="110"/>
        <v>9.8518267456481947</v>
      </c>
      <c r="G759" t="e">
        <f t="shared" si="114"/>
        <v>#VALUE!</v>
      </c>
      <c r="H759" t="e">
        <f t="shared" si="115"/>
        <v>#VALUE!</v>
      </c>
      <c r="I759" t="e">
        <f t="shared" si="116"/>
        <v>#VALUE!</v>
      </c>
      <c r="J759" t="e">
        <f t="shared" si="117"/>
        <v>#VALUE!</v>
      </c>
      <c r="K759" t="e">
        <f t="shared" si="118"/>
        <v>#VALUE!</v>
      </c>
      <c r="L759" t="e">
        <f t="shared" si="119"/>
        <v>#VALUE!</v>
      </c>
      <c r="M759">
        <f>IF($B$9="זכר",INDEX(תמותה!$A$1:$E$121,ROUNDDOWN(E759/12,0)+1,2),INDEX(תמותה!$A$1:$E$121,ROUNDDOWN(E759/12,0)+1,3))</f>
        <v>2.6970000000000002E-3</v>
      </c>
      <c r="N759" t="e">
        <f>IF($B$9="זכר",INDEX('שיפור גברים'!$A$1:$GQ$121,ROUNDDOWN(E759/12,0)+1,ROUNDDOWN((E759+$B$7-$B$8)/12,0)+2),INDEX('שיפור נשים'!$A$1:$GQ$121,ROUNDDOWN(E759/12,0)+1,ROUNDDOWN((E759+$B$7-$B$8)/12,0)+2))</f>
        <v>#VALUE!</v>
      </c>
      <c r="O759" t="e">
        <f>IF($B$9="זכר",INDEX('שיפור גברים'!$A$1:$GQ$121,ROUNDDOWN(E759/12,0)+1,ROUNDDOWN((E759+$B$7-$B$8)/12,0)+1),INDEX('שיפור נשים'!$A$1:$GQ$121,ROUNDDOWN(E759/12,0)+1,ROUNDDOWN((E759+$B$7-$B$8)/12,0)+1))</f>
        <v>#VALUE!</v>
      </c>
      <c r="P759">
        <f t="shared" si="111"/>
        <v>0.75</v>
      </c>
      <c r="Q759" t="e">
        <f t="shared" si="112"/>
        <v>#VALUE!</v>
      </c>
    </row>
    <row r="760" spans="5:17" x14ac:dyDescent="0.2">
      <c r="E760">
        <f t="shared" si="113"/>
        <v>758</v>
      </c>
      <c r="F760">
        <f t="shared" si="110"/>
        <v>9.8816046388484313</v>
      </c>
      <c r="G760" t="e">
        <f t="shared" si="114"/>
        <v>#VALUE!</v>
      </c>
      <c r="H760" t="e">
        <f t="shared" si="115"/>
        <v>#VALUE!</v>
      </c>
      <c r="I760" t="e">
        <f t="shared" si="116"/>
        <v>#VALUE!</v>
      </c>
      <c r="J760" t="e">
        <f t="shared" si="117"/>
        <v>#VALUE!</v>
      </c>
      <c r="K760" t="e">
        <f t="shared" si="118"/>
        <v>#VALUE!</v>
      </c>
      <c r="L760" t="e">
        <f t="shared" si="119"/>
        <v>#VALUE!</v>
      </c>
      <c r="M760">
        <f>IF($B$9="זכר",INDEX(תמותה!$A$1:$E$121,ROUNDDOWN(E760/12,0)+1,2),INDEX(תמותה!$A$1:$E$121,ROUNDDOWN(E760/12,0)+1,3))</f>
        <v>2.6970000000000002E-3</v>
      </c>
      <c r="N760" t="e">
        <f>IF($B$9="זכר",INDEX('שיפור גברים'!$A$1:$GQ$121,ROUNDDOWN(E760/12,0)+1,ROUNDDOWN((E760+$B$7-$B$8)/12,0)+2),INDEX('שיפור נשים'!$A$1:$GQ$121,ROUNDDOWN(E760/12,0)+1,ROUNDDOWN((E760+$B$7-$B$8)/12,0)+2))</f>
        <v>#VALUE!</v>
      </c>
      <c r="O760" t="e">
        <f>IF($B$9="זכר",INDEX('שיפור גברים'!$A$1:$GQ$121,ROUNDDOWN(E760/12,0)+1,ROUNDDOWN((E760+$B$7-$B$8)/12,0)+1),INDEX('שיפור נשים'!$A$1:$GQ$121,ROUNDDOWN(E760/12,0)+1,ROUNDDOWN((E760+$B$7-$B$8)/12,0)+1))</f>
        <v>#VALUE!</v>
      </c>
      <c r="P760">
        <f t="shared" si="111"/>
        <v>0.83333333333333337</v>
      </c>
      <c r="Q760" t="e">
        <f t="shared" si="112"/>
        <v>#VALUE!</v>
      </c>
    </row>
    <row r="761" spans="5:17" x14ac:dyDescent="0.2">
      <c r="E761">
        <f t="shared" si="113"/>
        <v>759</v>
      </c>
      <c r="F761">
        <f t="shared" si="110"/>
        <v>9.9114725379883133</v>
      </c>
      <c r="G761" t="e">
        <f t="shared" si="114"/>
        <v>#VALUE!</v>
      </c>
      <c r="H761" t="e">
        <f t="shared" si="115"/>
        <v>#VALUE!</v>
      </c>
      <c r="I761" t="e">
        <f t="shared" si="116"/>
        <v>#VALUE!</v>
      </c>
      <c r="J761" t="e">
        <f t="shared" si="117"/>
        <v>#VALUE!</v>
      </c>
      <c r="K761" t="e">
        <f t="shared" si="118"/>
        <v>#VALUE!</v>
      </c>
      <c r="L761" t="e">
        <f t="shared" si="119"/>
        <v>#VALUE!</v>
      </c>
      <c r="M761">
        <f>IF($B$9="זכר",INDEX(תמותה!$A$1:$E$121,ROUNDDOWN(E761/12,0)+1,2),INDEX(תמותה!$A$1:$E$121,ROUNDDOWN(E761/12,0)+1,3))</f>
        <v>2.6970000000000002E-3</v>
      </c>
      <c r="N761" t="e">
        <f>IF($B$9="זכר",INDEX('שיפור גברים'!$A$1:$GQ$121,ROUNDDOWN(E761/12,0)+1,ROUNDDOWN((E761+$B$7-$B$8)/12,0)+2),INDEX('שיפור נשים'!$A$1:$GQ$121,ROUNDDOWN(E761/12,0)+1,ROUNDDOWN((E761+$B$7-$B$8)/12,0)+2))</f>
        <v>#VALUE!</v>
      </c>
      <c r="O761" t="e">
        <f>IF($B$9="זכר",INDEX('שיפור גברים'!$A$1:$GQ$121,ROUNDDOWN(E761/12,0)+1,ROUNDDOWN((E761+$B$7-$B$8)/12,0)+1),INDEX('שיפור נשים'!$A$1:$GQ$121,ROUNDDOWN(E761/12,0)+1,ROUNDDOWN((E761+$B$7-$B$8)/12,0)+1))</f>
        <v>#VALUE!</v>
      </c>
      <c r="P761">
        <f t="shared" si="111"/>
        <v>0.91666666666666663</v>
      </c>
      <c r="Q761" t="e">
        <f t="shared" si="112"/>
        <v>#VALUE!</v>
      </c>
    </row>
    <row r="762" spans="5:17" x14ac:dyDescent="0.2">
      <c r="E762">
        <f t="shared" si="113"/>
        <v>760</v>
      </c>
      <c r="F762">
        <f t="shared" si="110"/>
        <v>9.9414307151176118</v>
      </c>
      <c r="G762" t="e">
        <f t="shared" si="114"/>
        <v>#VALUE!</v>
      </c>
      <c r="H762" t="e">
        <f t="shared" si="115"/>
        <v>#VALUE!</v>
      </c>
      <c r="I762" t="e">
        <f t="shared" si="116"/>
        <v>#VALUE!</v>
      </c>
      <c r="J762" t="e">
        <f t="shared" si="117"/>
        <v>#VALUE!</v>
      </c>
      <c r="K762" t="e">
        <f t="shared" si="118"/>
        <v>#VALUE!</v>
      </c>
      <c r="L762" t="e">
        <f t="shared" si="119"/>
        <v>#VALUE!</v>
      </c>
      <c r="M762">
        <f>IF($B$9="זכר",INDEX(תמותה!$A$1:$E$121,ROUNDDOWN(E762/12,0)+1,2),INDEX(תמותה!$A$1:$E$121,ROUNDDOWN(E762/12,0)+1,3))</f>
        <v>2.6970000000000002E-3</v>
      </c>
      <c r="N762" t="e">
        <f>IF($B$9="זכר",INDEX('שיפור גברים'!$A$1:$GQ$121,ROUNDDOWN(E762/12,0)+1,ROUNDDOWN((E762+$B$7-$B$8)/12,0)+2),INDEX('שיפור נשים'!$A$1:$GQ$121,ROUNDDOWN(E762/12,0)+1,ROUNDDOWN((E762+$B$7-$B$8)/12,0)+2))</f>
        <v>#VALUE!</v>
      </c>
      <c r="O762" t="e">
        <f>IF($B$9="זכר",INDEX('שיפור גברים'!$A$1:$GQ$121,ROUNDDOWN(E762/12,0)+1,ROUNDDOWN((E762+$B$7-$B$8)/12,0)+1),INDEX('שיפור נשים'!$A$1:$GQ$121,ROUNDDOWN(E762/12,0)+1,ROUNDDOWN((E762+$B$7-$B$8)/12,0)+1))</f>
        <v>#VALUE!</v>
      </c>
      <c r="P762">
        <f t="shared" si="111"/>
        <v>1</v>
      </c>
      <c r="Q762" t="e">
        <f t="shared" si="112"/>
        <v>#VALUE!</v>
      </c>
    </row>
    <row r="763" spans="5:17" x14ac:dyDescent="0.2">
      <c r="E763">
        <f t="shared" si="113"/>
        <v>761</v>
      </c>
      <c r="F763">
        <f t="shared" si="110"/>
        <v>9.9714794431083984</v>
      </c>
      <c r="G763" t="e">
        <f t="shared" si="114"/>
        <v>#VALUE!</v>
      </c>
      <c r="H763" t="e">
        <f t="shared" si="115"/>
        <v>#VALUE!</v>
      </c>
      <c r="I763" t="e">
        <f t="shared" si="116"/>
        <v>#VALUE!</v>
      </c>
      <c r="J763" t="e">
        <f t="shared" si="117"/>
        <v>#VALUE!</v>
      </c>
      <c r="K763" t="e">
        <f t="shared" si="118"/>
        <v>#VALUE!</v>
      </c>
      <c r="L763" t="e">
        <f t="shared" si="119"/>
        <v>#VALUE!</v>
      </c>
      <c r="M763">
        <f>IF($B$9="זכר",INDEX(תמותה!$A$1:$E$121,ROUNDDOWN(E763/12,0)+1,2),INDEX(תמותה!$A$1:$E$121,ROUNDDOWN(E763/12,0)+1,3))</f>
        <v>2.6970000000000002E-3</v>
      </c>
      <c r="N763" t="e">
        <f>IF($B$9="זכר",INDEX('שיפור גברים'!$A$1:$GQ$121,ROUNDDOWN(E763/12,0)+1,ROUNDDOWN((E763+$B$7-$B$8)/12,0)+2),INDEX('שיפור נשים'!$A$1:$GQ$121,ROUNDDOWN(E763/12,0)+1,ROUNDDOWN((E763+$B$7-$B$8)/12,0)+2))</f>
        <v>#VALUE!</v>
      </c>
      <c r="O763" t="e">
        <f>IF($B$9="זכר",INDEX('שיפור גברים'!$A$1:$GQ$121,ROUNDDOWN(E763/12,0)+1,ROUNDDOWN((E763+$B$7-$B$8)/12,0)+1),INDEX('שיפור נשים'!$A$1:$GQ$121,ROUNDDOWN(E763/12,0)+1,ROUNDDOWN((E763+$B$7-$B$8)/12,0)+1))</f>
        <v>#VALUE!</v>
      </c>
      <c r="P763">
        <f t="shared" si="111"/>
        <v>8.3333333333333329E-2</v>
      </c>
      <c r="Q763" t="e">
        <f t="shared" si="112"/>
        <v>#VALUE!</v>
      </c>
    </row>
    <row r="764" spans="5:17" x14ac:dyDescent="0.2">
      <c r="E764">
        <f t="shared" si="113"/>
        <v>762</v>
      </c>
      <c r="F764">
        <f t="shared" si="110"/>
        <v>10.001618995657518</v>
      </c>
      <c r="G764" t="e">
        <f t="shared" si="114"/>
        <v>#VALUE!</v>
      </c>
      <c r="H764" t="e">
        <f t="shared" si="115"/>
        <v>#VALUE!</v>
      </c>
      <c r="I764" t="e">
        <f t="shared" si="116"/>
        <v>#VALUE!</v>
      </c>
      <c r="J764" t="e">
        <f t="shared" si="117"/>
        <v>#VALUE!</v>
      </c>
      <c r="K764" t="e">
        <f t="shared" si="118"/>
        <v>#VALUE!</v>
      </c>
      <c r="L764" t="e">
        <f t="shared" si="119"/>
        <v>#VALUE!</v>
      </c>
      <c r="M764">
        <f>IF($B$9="זכר",INDEX(תמותה!$A$1:$E$121,ROUNDDOWN(E764/12,0)+1,2),INDEX(תמותה!$A$1:$E$121,ROUNDDOWN(E764/12,0)+1,3))</f>
        <v>2.6970000000000002E-3</v>
      </c>
      <c r="N764" t="e">
        <f>IF($B$9="זכר",INDEX('שיפור גברים'!$A$1:$GQ$121,ROUNDDOWN(E764/12,0)+1,ROUNDDOWN((E764+$B$7-$B$8)/12,0)+2),INDEX('שיפור נשים'!$A$1:$GQ$121,ROUNDDOWN(E764/12,0)+1,ROUNDDOWN((E764+$B$7-$B$8)/12,0)+2))</f>
        <v>#VALUE!</v>
      </c>
      <c r="O764" t="e">
        <f>IF($B$9="זכר",INDEX('שיפור גברים'!$A$1:$GQ$121,ROUNDDOWN(E764/12,0)+1,ROUNDDOWN((E764+$B$7-$B$8)/12,0)+1),INDEX('שיפור נשים'!$A$1:$GQ$121,ROUNDDOWN(E764/12,0)+1,ROUNDDOWN((E764+$B$7-$B$8)/12,0)+1))</f>
        <v>#VALUE!</v>
      </c>
      <c r="P764">
        <f t="shared" si="111"/>
        <v>0.16666666666666666</v>
      </c>
      <c r="Q764" t="e">
        <f t="shared" si="112"/>
        <v>#VALUE!</v>
      </c>
    </row>
    <row r="765" spans="5:17" x14ac:dyDescent="0.2">
      <c r="E765">
        <f t="shared" si="113"/>
        <v>763</v>
      </c>
      <c r="F765">
        <f t="shared" si="110"/>
        <v>10.031849647289071</v>
      </c>
      <c r="G765" t="e">
        <f t="shared" si="114"/>
        <v>#VALUE!</v>
      </c>
      <c r="H765" t="e">
        <f t="shared" si="115"/>
        <v>#VALUE!</v>
      </c>
      <c r="I765" t="e">
        <f t="shared" si="116"/>
        <v>#VALUE!</v>
      </c>
      <c r="J765" t="e">
        <f t="shared" si="117"/>
        <v>#VALUE!</v>
      </c>
      <c r="K765" t="e">
        <f t="shared" si="118"/>
        <v>#VALUE!</v>
      </c>
      <c r="L765" t="e">
        <f t="shared" si="119"/>
        <v>#VALUE!</v>
      </c>
      <c r="M765">
        <f>IF($B$9="זכר",INDEX(תמותה!$A$1:$E$121,ROUNDDOWN(E765/12,0)+1,2),INDEX(תמותה!$A$1:$E$121,ROUNDDOWN(E765/12,0)+1,3))</f>
        <v>2.6970000000000002E-3</v>
      </c>
      <c r="N765" t="e">
        <f>IF($B$9="זכר",INDEX('שיפור גברים'!$A$1:$GQ$121,ROUNDDOWN(E765/12,0)+1,ROUNDDOWN((E765+$B$7-$B$8)/12,0)+2),INDEX('שיפור נשים'!$A$1:$GQ$121,ROUNDDOWN(E765/12,0)+1,ROUNDDOWN((E765+$B$7-$B$8)/12,0)+2))</f>
        <v>#VALUE!</v>
      </c>
      <c r="O765" t="e">
        <f>IF($B$9="זכר",INDEX('שיפור גברים'!$A$1:$GQ$121,ROUNDDOWN(E765/12,0)+1,ROUNDDOWN((E765+$B$7-$B$8)/12,0)+1),INDEX('שיפור נשים'!$A$1:$GQ$121,ROUNDDOWN(E765/12,0)+1,ROUNDDOWN((E765+$B$7-$B$8)/12,0)+1))</f>
        <v>#VALUE!</v>
      </c>
      <c r="P765">
        <f t="shared" si="111"/>
        <v>0.25</v>
      </c>
      <c r="Q765" t="e">
        <f t="shared" si="112"/>
        <v>#VALUE!</v>
      </c>
    </row>
    <row r="766" spans="5:17" x14ac:dyDescent="0.2">
      <c r="E766">
        <f t="shared" si="113"/>
        <v>764</v>
      </c>
      <c r="F766">
        <f t="shared" si="110"/>
        <v>10.062171673356959</v>
      </c>
      <c r="G766" t="e">
        <f t="shared" si="114"/>
        <v>#VALUE!</v>
      </c>
      <c r="H766" t="e">
        <f t="shared" si="115"/>
        <v>#VALUE!</v>
      </c>
      <c r="I766" t="e">
        <f t="shared" si="116"/>
        <v>#VALUE!</v>
      </c>
      <c r="J766" t="e">
        <f t="shared" si="117"/>
        <v>#VALUE!</v>
      </c>
      <c r="K766" t="e">
        <f t="shared" si="118"/>
        <v>#VALUE!</v>
      </c>
      <c r="L766" t="e">
        <f t="shared" si="119"/>
        <v>#VALUE!</v>
      </c>
      <c r="M766">
        <f>IF($B$9="זכר",INDEX(תמותה!$A$1:$E$121,ROUNDDOWN(E766/12,0)+1,2),INDEX(תמותה!$A$1:$E$121,ROUNDDOWN(E766/12,0)+1,3))</f>
        <v>2.6970000000000002E-3</v>
      </c>
      <c r="N766" t="e">
        <f>IF($B$9="זכר",INDEX('שיפור גברים'!$A$1:$GQ$121,ROUNDDOWN(E766/12,0)+1,ROUNDDOWN((E766+$B$7-$B$8)/12,0)+2),INDEX('שיפור נשים'!$A$1:$GQ$121,ROUNDDOWN(E766/12,0)+1,ROUNDDOWN((E766+$B$7-$B$8)/12,0)+2))</f>
        <v>#VALUE!</v>
      </c>
      <c r="O766" t="e">
        <f>IF($B$9="זכר",INDEX('שיפור גברים'!$A$1:$GQ$121,ROUNDDOWN(E766/12,0)+1,ROUNDDOWN((E766+$B$7-$B$8)/12,0)+1),INDEX('שיפור נשים'!$A$1:$GQ$121,ROUNDDOWN(E766/12,0)+1,ROUNDDOWN((E766+$B$7-$B$8)/12,0)+1))</f>
        <v>#VALUE!</v>
      </c>
      <c r="P766">
        <f t="shared" si="111"/>
        <v>0.33333333333333331</v>
      </c>
      <c r="Q766" t="e">
        <f t="shared" si="112"/>
        <v>#VALUE!</v>
      </c>
    </row>
    <row r="767" spans="5:17" x14ac:dyDescent="0.2">
      <c r="E767">
        <f t="shared" si="113"/>
        <v>765</v>
      </c>
      <c r="F767">
        <f t="shared" si="110"/>
        <v>10.092585350047328</v>
      </c>
      <c r="G767" t="e">
        <f t="shared" si="114"/>
        <v>#VALUE!</v>
      </c>
      <c r="H767" t="e">
        <f t="shared" si="115"/>
        <v>#VALUE!</v>
      </c>
      <c r="I767" t="e">
        <f t="shared" si="116"/>
        <v>#VALUE!</v>
      </c>
      <c r="J767" t="e">
        <f t="shared" si="117"/>
        <v>#VALUE!</v>
      </c>
      <c r="K767" t="e">
        <f t="shared" si="118"/>
        <v>#VALUE!</v>
      </c>
      <c r="L767" t="e">
        <f t="shared" si="119"/>
        <v>#VALUE!</v>
      </c>
      <c r="M767">
        <f>IF($B$9="זכר",INDEX(תמותה!$A$1:$E$121,ROUNDDOWN(E767/12,0)+1,2),INDEX(תמותה!$A$1:$E$121,ROUNDDOWN(E767/12,0)+1,3))</f>
        <v>2.6970000000000002E-3</v>
      </c>
      <c r="N767" t="e">
        <f>IF($B$9="זכר",INDEX('שיפור גברים'!$A$1:$GQ$121,ROUNDDOWN(E767/12,0)+1,ROUNDDOWN((E767+$B$7-$B$8)/12,0)+2),INDEX('שיפור נשים'!$A$1:$GQ$121,ROUNDDOWN(E767/12,0)+1,ROUNDDOWN((E767+$B$7-$B$8)/12,0)+2))</f>
        <v>#VALUE!</v>
      </c>
      <c r="O767" t="e">
        <f>IF($B$9="זכר",INDEX('שיפור גברים'!$A$1:$GQ$121,ROUNDDOWN(E767/12,0)+1,ROUNDDOWN((E767+$B$7-$B$8)/12,0)+1),INDEX('שיפור נשים'!$A$1:$GQ$121,ROUNDDOWN(E767/12,0)+1,ROUNDDOWN((E767+$B$7-$B$8)/12,0)+1))</f>
        <v>#VALUE!</v>
      </c>
      <c r="P767">
        <f t="shared" si="111"/>
        <v>0.41666666666666669</v>
      </c>
      <c r="Q767" t="e">
        <f t="shared" si="112"/>
        <v>#VALUE!</v>
      </c>
    </row>
    <row r="768" spans="5:17" x14ac:dyDescent="0.2">
      <c r="E768">
        <f t="shared" si="113"/>
        <v>766</v>
      </c>
      <c r="F768">
        <f t="shared" si="110"/>
        <v>10.123090954381137</v>
      </c>
      <c r="G768" t="e">
        <f t="shared" si="114"/>
        <v>#VALUE!</v>
      </c>
      <c r="H768" t="e">
        <f t="shared" si="115"/>
        <v>#VALUE!</v>
      </c>
      <c r="I768" t="e">
        <f t="shared" si="116"/>
        <v>#VALUE!</v>
      </c>
      <c r="J768" t="e">
        <f t="shared" si="117"/>
        <v>#VALUE!</v>
      </c>
      <c r="K768" t="e">
        <f t="shared" si="118"/>
        <v>#VALUE!</v>
      </c>
      <c r="L768" t="e">
        <f t="shared" si="119"/>
        <v>#VALUE!</v>
      </c>
      <c r="M768">
        <f>IF($B$9="זכר",INDEX(תמותה!$A$1:$E$121,ROUNDDOWN(E768/12,0)+1,2),INDEX(תמותה!$A$1:$E$121,ROUNDDOWN(E768/12,0)+1,3))</f>
        <v>2.6970000000000002E-3</v>
      </c>
      <c r="N768" t="e">
        <f>IF($B$9="זכר",INDEX('שיפור גברים'!$A$1:$GQ$121,ROUNDDOWN(E768/12,0)+1,ROUNDDOWN((E768+$B$7-$B$8)/12,0)+2),INDEX('שיפור נשים'!$A$1:$GQ$121,ROUNDDOWN(E768/12,0)+1,ROUNDDOWN((E768+$B$7-$B$8)/12,0)+2))</f>
        <v>#VALUE!</v>
      </c>
      <c r="O768" t="e">
        <f>IF($B$9="זכר",INDEX('שיפור גברים'!$A$1:$GQ$121,ROUNDDOWN(E768/12,0)+1,ROUNDDOWN((E768+$B$7-$B$8)/12,0)+1),INDEX('שיפור נשים'!$A$1:$GQ$121,ROUNDDOWN(E768/12,0)+1,ROUNDDOWN((E768+$B$7-$B$8)/12,0)+1))</f>
        <v>#VALUE!</v>
      </c>
      <c r="P768">
        <f t="shared" si="111"/>
        <v>0.5</v>
      </c>
      <c r="Q768" t="e">
        <f t="shared" si="112"/>
        <v>#VALUE!</v>
      </c>
    </row>
    <row r="769" spans="5:17" x14ac:dyDescent="0.2">
      <c r="E769">
        <f t="shared" si="113"/>
        <v>767</v>
      </c>
      <c r="F769">
        <f t="shared" si="110"/>
        <v>10.153688764216659</v>
      </c>
      <c r="G769" t="e">
        <f t="shared" si="114"/>
        <v>#VALUE!</v>
      </c>
      <c r="H769" t="e">
        <f t="shared" si="115"/>
        <v>#VALUE!</v>
      </c>
      <c r="I769" t="e">
        <f t="shared" si="116"/>
        <v>#VALUE!</v>
      </c>
      <c r="J769" t="e">
        <f t="shared" si="117"/>
        <v>#VALUE!</v>
      </c>
      <c r="K769" t="e">
        <f t="shared" si="118"/>
        <v>#VALUE!</v>
      </c>
      <c r="L769" t="e">
        <f t="shared" si="119"/>
        <v>#VALUE!</v>
      </c>
      <c r="M769">
        <f>IF($B$9="זכר",INDEX(תמותה!$A$1:$E$121,ROUNDDOWN(E769/12,0)+1,2),INDEX(תמותה!$A$1:$E$121,ROUNDDOWN(E769/12,0)+1,3))</f>
        <v>2.6970000000000002E-3</v>
      </c>
      <c r="N769" t="e">
        <f>IF($B$9="זכר",INDEX('שיפור גברים'!$A$1:$GQ$121,ROUNDDOWN(E769/12,0)+1,ROUNDDOWN((E769+$B$7-$B$8)/12,0)+2),INDEX('שיפור נשים'!$A$1:$GQ$121,ROUNDDOWN(E769/12,0)+1,ROUNDDOWN((E769+$B$7-$B$8)/12,0)+2))</f>
        <v>#VALUE!</v>
      </c>
      <c r="O769" t="e">
        <f>IF($B$9="זכר",INDEX('שיפור גברים'!$A$1:$GQ$121,ROUNDDOWN(E769/12,0)+1,ROUNDDOWN((E769+$B$7-$B$8)/12,0)+1),INDEX('שיפור נשים'!$A$1:$GQ$121,ROUNDDOWN(E769/12,0)+1,ROUNDDOWN((E769+$B$7-$B$8)/12,0)+1))</f>
        <v>#VALUE!</v>
      </c>
      <c r="P769">
        <f t="shared" si="111"/>
        <v>0.58333333333333337</v>
      </c>
      <c r="Q769" t="e">
        <f t="shared" si="112"/>
        <v>#VALUE!</v>
      </c>
    </row>
    <row r="770" spans="5:17" x14ac:dyDescent="0.2">
      <c r="E770">
        <f t="shared" si="113"/>
        <v>768</v>
      </c>
      <c r="F770">
        <f t="shared" si="110"/>
        <v>10.184379058252011</v>
      </c>
      <c r="G770" t="e">
        <f t="shared" si="114"/>
        <v>#VALUE!</v>
      </c>
      <c r="H770" t="e">
        <f t="shared" si="115"/>
        <v>#VALUE!</v>
      </c>
      <c r="I770" t="e">
        <f t="shared" si="116"/>
        <v>#VALUE!</v>
      </c>
      <c r="J770" t="e">
        <f t="shared" si="117"/>
        <v>#VALUE!</v>
      </c>
      <c r="K770" t="e">
        <f t="shared" si="118"/>
        <v>#VALUE!</v>
      </c>
      <c r="L770" t="e">
        <f t="shared" si="119"/>
        <v>#VALUE!</v>
      </c>
      <c r="M770">
        <f>IF($B$9="זכר",INDEX(תמותה!$A$1:$E$121,ROUNDDOWN(E770/12,0)+1,2),INDEX(תמותה!$A$1:$E$121,ROUNDDOWN(E770/12,0)+1,3))</f>
        <v>3.0479999999999999E-3</v>
      </c>
      <c r="N770" t="e">
        <f>IF($B$9="זכר",INDEX('שיפור גברים'!$A$1:$GQ$121,ROUNDDOWN(E770/12,0)+1,ROUNDDOWN((E770+$B$7-$B$8)/12,0)+2),INDEX('שיפור נשים'!$A$1:$GQ$121,ROUNDDOWN(E770/12,0)+1,ROUNDDOWN((E770+$B$7-$B$8)/12,0)+2))</f>
        <v>#VALUE!</v>
      </c>
      <c r="O770" t="e">
        <f>IF($B$9="זכר",INDEX('שיפור גברים'!$A$1:$GQ$121,ROUNDDOWN(E770/12,0)+1,ROUNDDOWN((E770+$B$7-$B$8)/12,0)+1),INDEX('שיפור נשים'!$A$1:$GQ$121,ROUNDDOWN(E770/12,0)+1,ROUNDDOWN((E770+$B$7-$B$8)/12,0)+1))</f>
        <v>#VALUE!</v>
      </c>
      <c r="P770">
        <f t="shared" si="111"/>
        <v>0.66666666666666663</v>
      </c>
      <c r="Q770" t="e">
        <f t="shared" si="112"/>
        <v>#VALUE!</v>
      </c>
    </row>
    <row r="771" spans="5:17" x14ac:dyDescent="0.2">
      <c r="E771">
        <f t="shared" si="113"/>
        <v>769</v>
      </c>
      <c r="F771">
        <f t="shared" ref="F771:F834" si="120">(1+$B$2)^((E771-$E$2+1)/12)</f>
        <v>10.215162116027704</v>
      </c>
      <c r="G771" t="e">
        <f t="shared" si="114"/>
        <v>#VALUE!</v>
      </c>
      <c r="H771" t="e">
        <f t="shared" si="115"/>
        <v>#VALUE!</v>
      </c>
      <c r="I771" t="e">
        <f t="shared" si="116"/>
        <v>#VALUE!</v>
      </c>
      <c r="J771" t="e">
        <f t="shared" si="117"/>
        <v>#VALUE!</v>
      </c>
      <c r="K771" t="e">
        <f t="shared" si="118"/>
        <v>#VALUE!</v>
      </c>
      <c r="L771" t="e">
        <f t="shared" si="119"/>
        <v>#VALUE!</v>
      </c>
      <c r="M771">
        <f>IF($B$9="זכר",INDEX(תמותה!$A$1:$E$121,ROUNDDOWN(E771/12,0)+1,2),INDEX(תמותה!$A$1:$E$121,ROUNDDOWN(E771/12,0)+1,3))</f>
        <v>3.0479999999999999E-3</v>
      </c>
      <c r="N771" t="e">
        <f>IF($B$9="זכר",INDEX('שיפור גברים'!$A$1:$GQ$121,ROUNDDOWN(E771/12,0)+1,ROUNDDOWN((E771+$B$7-$B$8)/12,0)+2),INDEX('שיפור נשים'!$A$1:$GQ$121,ROUNDDOWN(E771/12,0)+1,ROUNDDOWN((E771+$B$7-$B$8)/12,0)+2))</f>
        <v>#VALUE!</v>
      </c>
      <c r="O771" t="e">
        <f>IF($B$9="זכר",INDEX('שיפור גברים'!$A$1:$GQ$121,ROUNDDOWN(E771/12,0)+1,ROUNDDOWN((E771+$B$7-$B$8)/12,0)+1),INDEX('שיפור נשים'!$A$1:$GQ$121,ROUNDDOWN(E771/12,0)+1,ROUNDDOWN((E771+$B$7-$B$8)/12,0)+1))</f>
        <v>#VALUE!</v>
      </c>
      <c r="P771">
        <f t="shared" ref="P771:P834" si="121">(MOD((E771-$E$2+7),12)+1)/12</f>
        <v>0.75</v>
      </c>
      <c r="Q771" t="e">
        <f t="shared" ref="Q771:Q834" si="122">1-(1-M771*(N771*P771+O771*(1-P771)))^(1/12)</f>
        <v>#VALUE!</v>
      </c>
    </row>
    <row r="772" spans="5:17" x14ac:dyDescent="0.2">
      <c r="E772">
        <f t="shared" ref="E772:E835" si="123">E771+1</f>
        <v>770</v>
      </c>
      <c r="F772">
        <f t="shared" si="120"/>
        <v>10.246038217929161</v>
      </c>
      <c r="G772" t="e">
        <f t="shared" ref="G772:G835" si="124">IF(E772&lt;=$B$3,IF(AND((E772-$E$2)&lt;0,E772&lt;$B$4),G771+1/F772,G771+L771/F772))</f>
        <v>#VALUE!</v>
      </c>
      <c r="H772" t="e">
        <f t="shared" ref="H772:H835" si="125">IF(E772&lt;=$B$3,IF(AND((E772-$E$2)&lt;60,E772&lt;$B$4),H771+1/F772,H771+L771/F772))</f>
        <v>#VALUE!</v>
      </c>
      <c r="I772" t="e">
        <f t="shared" ref="I772:I835" si="126">IF(E772&lt;=$B$3,IF(AND((E772-$E$2)&lt;120,E772&lt;$B$4),I771+1/F772,I771+L771/F772))</f>
        <v>#VALUE!</v>
      </c>
      <c r="J772" t="e">
        <f t="shared" ref="J772:J835" si="127">IF(E772&lt;=$B$3,IF(AND((E772-$E$2)&lt;180,E772&lt;$B$4),J771+1/F772,J771+L771/F772))</f>
        <v>#VALUE!</v>
      </c>
      <c r="K772" t="e">
        <f t="shared" ref="K772:K835" si="128">IF(E772&lt;=$B$3,IF(AND((E772-$E$2)&lt;240,E772&lt;$B$4),K771+1/F772,K771+L771/F772))</f>
        <v>#VALUE!</v>
      </c>
      <c r="L772" t="e">
        <f t="shared" ref="L772:L835" si="129">L771*(1-Q772)</f>
        <v>#VALUE!</v>
      </c>
      <c r="M772">
        <f>IF($B$9="זכר",INDEX(תמותה!$A$1:$E$121,ROUNDDOWN(E772/12,0)+1,2),INDEX(תמותה!$A$1:$E$121,ROUNDDOWN(E772/12,0)+1,3))</f>
        <v>3.0479999999999999E-3</v>
      </c>
      <c r="N772" t="e">
        <f>IF($B$9="זכר",INDEX('שיפור גברים'!$A$1:$GQ$121,ROUNDDOWN(E772/12,0)+1,ROUNDDOWN((E772+$B$7-$B$8)/12,0)+2),INDEX('שיפור נשים'!$A$1:$GQ$121,ROUNDDOWN(E772/12,0)+1,ROUNDDOWN((E772+$B$7-$B$8)/12,0)+2))</f>
        <v>#VALUE!</v>
      </c>
      <c r="O772" t="e">
        <f>IF($B$9="זכר",INDEX('שיפור גברים'!$A$1:$GQ$121,ROUNDDOWN(E772/12,0)+1,ROUNDDOWN((E772+$B$7-$B$8)/12,0)+1),INDEX('שיפור נשים'!$A$1:$GQ$121,ROUNDDOWN(E772/12,0)+1,ROUNDDOWN((E772+$B$7-$B$8)/12,0)+1))</f>
        <v>#VALUE!</v>
      </c>
      <c r="P772">
        <f t="shared" si="121"/>
        <v>0.83333333333333337</v>
      </c>
      <c r="Q772" t="e">
        <f t="shared" si="122"/>
        <v>#VALUE!</v>
      </c>
    </row>
    <row r="773" spans="5:17" x14ac:dyDescent="0.2">
      <c r="E773">
        <f t="shared" si="123"/>
        <v>771</v>
      </c>
      <c r="F773">
        <f t="shared" si="120"/>
        <v>10.277007645189322</v>
      </c>
      <c r="G773" t="e">
        <f t="shared" si="124"/>
        <v>#VALUE!</v>
      </c>
      <c r="H773" t="e">
        <f t="shared" si="125"/>
        <v>#VALUE!</v>
      </c>
      <c r="I773" t="e">
        <f t="shared" si="126"/>
        <v>#VALUE!</v>
      </c>
      <c r="J773" t="e">
        <f t="shared" si="127"/>
        <v>#VALUE!</v>
      </c>
      <c r="K773" t="e">
        <f t="shared" si="128"/>
        <v>#VALUE!</v>
      </c>
      <c r="L773" t="e">
        <f t="shared" si="129"/>
        <v>#VALUE!</v>
      </c>
      <c r="M773">
        <f>IF($B$9="זכר",INDEX(תמותה!$A$1:$E$121,ROUNDDOWN(E773/12,0)+1,2),INDEX(תמותה!$A$1:$E$121,ROUNDDOWN(E773/12,0)+1,3))</f>
        <v>3.0479999999999999E-3</v>
      </c>
      <c r="N773" t="e">
        <f>IF($B$9="זכר",INDEX('שיפור גברים'!$A$1:$GQ$121,ROUNDDOWN(E773/12,0)+1,ROUNDDOWN((E773+$B$7-$B$8)/12,0)+2),INDEX('שיפור נשים'!$A$1:$GQ$121,ROUNDDOWN(E773/12,0)+1,ROUNDDOWN((E773+$B$7-$B$8)/12,0)+2))</f>
        <v>#VALUE!</v>
      </c>
      <c r="O773" t="e">
        <f>IF($B$9="זכר",INDEX('שיפור גברים'!$A$1:$GQ$121,ROUNDDOWN(E773/12,0)+1,ROUNDDOWN((E773+$B$7-$B$8)/12,0)+1),INDEX('שיפור נשים'!$A$1:$GQ$121,ROUNDDOWN(E773/12,0)+1,ROUNDDOWN((E773+$B$7-$B$8)/12,0)+1))</f>
        <v>#VALUE!</v>
      </c>
      <c r="P773">
        <f t="shared" si="121"/>
        <v>0.91666666666666663</v>
      </c>
      <c r="Q773" t="e">
        <f t="shared" si="122"/>
        <v>#VALUE!</v>
      </c>
    </row>
    <row r="774" spans="5:17" x14ac:dyDescent="0.2">
      <c r="E774">
        <f t="shared" si="123"/>
        <v>772</v>
      </c>
      <c r="F774">
        <f t="shared" si="120"/>
        <v>10.308070679891154</v>
      </c>
      <c r="G774" t="e">
        <f t="shared" si="124"/>
        <v>#VALUE!</v>
      </c>
      <c r="H774" t="e">
        <f t="shared" si="125"/>
        <v>#VALUE!</v>
      </c>
      <c r="I774" t="e">
        <f t="shared" si="126"/>
        <v>#VALUE!</v>
      </c>
      <c r="J774" t="e">
        <f t="shared" si="127"/>
        <v>#VALUE!</v>
      </c>
      <c r="K774" t="e">
        <f t="shared" si="128"/>
        <v>#VALUE!</v>
      </c>
      <c r="L774" t="e">
        <f t="shared" si="129"/>
        <v>#VALUE!</v>
      </c>
      <c r="M774">
        <f>IF($B$9="זכר",INDEX(תמותה!$A$1:$E$121,ROUNDDOWN(E774/12,0)+1,2),INDEX(תמותה!$A$1:$E$121,ROUNDDOWN(E774/12,0)+1,3))</f>
        <v>3.0479999999999999E-3</v>
      </c>
      <c r="N774" t="e">
        <f>IF($B$9="זכר",INDEX('שיפור גברים'!$A$1:$GQ$121,ROUNDDOWN(E774/12,0)+1,ROUNDDOWN((E774+$B$7-$B$8)/12,0)+2),INDEX('שיפור נשים'!$A$1:$GQ$121,ROUNDDOWN(E774/12,0)+1,ROUNDDOWN((E774+$B$7-$B$8)/12,0)+2))</f>
        <v>#VALUE!</v>
      </c>
      <c r="O774" t="e">
        <f>IF($B$9="זכר",INDEX('שיפור גברים'!$A$1:$GQ$121,ROUNDDOWN(E774/12,0)+1,ROUNDDOWN((E774+$B$7-$B$8)/12,0)+1),INDEX('שיפור נשים'!$A$1:$GQ$121,ROUNDDOWN(E774/12,0)+1,ROUNDDOWN((E774+$B$7-$B$8)/12,0)+1))</f>
        <v>#VALUE!</v>
      </c>
      <c r="P774">
        <f t="shared" si="121"/>
        <v>1</v>
      </c>
      <c r="Q774" t="e">
        <f t="shared" si="122"/>
        <v>#VALUE!</v>
      </c>
    </row>
    <row r="775" spans="5:17" x14ac:dyDescent="0.2">
      <c r="E775">
        <f t="shared" si="123"/>
        <v>773</v>
      </c>
      <c r="F775">
        <f t="shared" si="120"/>
        <v>10.33922760497024</v>
      </c>
      <c r="G775" t="e">
        <f t="shared" si="124"/>
        <v>#VALUE!</v>
      </c>
      <c r="H775" t="e">
        <f t="shared" si="125"/>
        <v>#VALUE!</v>
      </c>
      <c r="I775" t="e">
        <f t="shared" si="126"/>
        <v>#VALUE!</v>
      </c>
      <c r="J775" t="e">
        <f t="shared" si="127"/>
        <v>#VALUE!</v>
      </c>
      <c r="K775" t="e">
        <f t="shared" si="128"/>
        <v>#VALUE!</v>
      </c>
      <c r="L775" t="e">
        <f t="shared" si="129"/>
        <v>#VALUE!</v>
      </c>
      <c r="M775">
        <f>IF($B$9="זכר",INDEX(תמותה!$A$1:$E$121,ROUNDDOWN(E775/12,0)+1,2),INDEX(תמותה!$A$1:$E$121,ROUNDDOWN(E775/12,0)+1,3))</f>
        <v>3.0479999999999999E-3</v>
      </c>
      <c r="N775" t="e">
        <f>IF($B$9="זכר",INDEX('שיפור גברים'!$A$1:$GQ$121,ROUNDDOWN(E775/12,0)+1,ROUNDDOWN((E775+$B$7-$B$8)/12,0)+2),INDEX('שיפור נשים'!$A$1:$GQ$121,ROUNDDOWN(E775/12,0)+1,ROUNDDOWN((E775+$B$7-$B$8)/12,0)+2))</f>
        <v>#VALUE!</v>
      </c>
      <c r="O775" t="e">
        <f>IF($B$9="זכר",INDEX('שיפור גברים'!$A$1:$GQ$121,ROUNDDOWN(E775/12,0)+1,ROUNDDOWN((E775+$B$7-$B$8)/12,0)+1),INDEX('שיפור נשים'!$A$1:$GQ$121,ROUNDDOWN(E775/12,0)+1,ROUNDDOWN((E775+$B$7-$B$8)/12,0)+1))</f>
        <v>#VALUE!</v>
      </c>
      <c r="P775">
        <f t="shared" si="121"/>
        <v>8.3333333333333329E-2</v>
      </c>
      <c r="Q775" t="e">
        <f t="shared" si="122"/>
        <v>#VALUE!</v>
      </c>
    </row>
    <row r="776" spans="5:17" x14ac:dyDescent="0.2">
      <c r="E776">
        <f t="shared" si="123"/>
        <v>774</v>
      </c>
      <c r="F776">
        <f t="shared" si="120"/>
        <v>10.370478704217362</v>
      </c>
      <c r="G776" t="e">
        <f t="shared" si="124"/>
        <v>#VALUE!</v>
      </c>
      <c r="H776" t="e">
        <f t="shared" si="125"/>
        <v>#VALUE!</v>
      </c>
      <c r="I776" t="e">
        <f t="shared" si="126"/>
        <v>#VALUE!</v>
      </c>
      <c r="J776" t="e">
        <f t="shared" si="127"/>
        <v>#VALUE!</v>
      </c>
      <c r="K776" t="e">
        <f t="shared" si="128"/>
        <v>#VALUE!</v>
      </c>
      <c r="L776" t="e">
        <f t="shared" si="129"/>
        <v>#VALUE!</v>
      </c>
      <c r="M776">
        <f>IF($B$9="זכר",INDEX(תמותה!$A$1:$E$121,ROUNDDOWN(E776/12,0)+1,2),INDEX(תמותה!$A$1:$E$121,ROUNDDOWN(E776/12,0)+1,3))</f>
        <v>3.0479999999999999E-3</v>
      </c>
      <c r="N776" t="e">
        <f>IF($B$9="זכר",INDEX('שיפור גברים'!$A$1:$GQ$121,ROUNDDOWN(E776/12,0)+1,ROUNDDOWN((E776+$B$7-$B$8)/12,0)+2),INDEX('שיפור נשים'!$A$1:$GQ$121,ROUNDDOWN(E776/12,0)+1,ROUNDDOWN((E776+$B$7-$B$8)/12,0)+2))</f>
        <v>#VALUE!</v>
      </c>
      <c r="O776" t="e">
        <f>IF($B$9="זכר",INDEX('שיפור גברים'!$A$1:$GQ$121,ROUNDDOWN(E776/12,0)+1,ROUNDDOWN((E776+$B$7-$B$8)/12,0)+1),INDEX('שיפור נשים'!$A$1:$GQ$121,ROUNDDOWN(E776/12,0)+1,ROUNDDOWN((E776+$B$7-$B$8)/12,0)+1))</f>
        <v>#VALUE!</v>
      </c>
      <c r="P776">
        <f t="shared" si="121"/>
        <v>0.16666666666666666</v>
      </c>
      <c r="Q776" t="e">
        <f t="shared" si="122"/>
        <v>#VALUE!</v>
      </c>
    </row>
    <row r="777" spans="5:17" x14ac:dyDescent="0.2">
      <c r="E777">
        <f t="shared" si="123"/>
        <v>775</v>
      </c>
      <c r="F777">
        <f t="shared" si="120"/>
        <v>10.401824262281096</v>
      </c>
      <c r="G777" t="e">
        <f t="shared" si="124"/>
        <v>#VALUE!</v>
      </c>
      <c r="H777" t="e">
        <f t="shared" si="125"/>
        <v>#VALUE!</v>
      </c>
      <c r="I777" t="e">
        <f t="shared" si="126"/>
        <v>#VALUE!</v>
      </c>
      <c r="J777" t="e">
        <f t="shared" si="127"/>
        <v>#VALUE!</v>
      </c>
      <c r="K777" t="e">
        <f t="shared" si="128"/>
        <v>#VALUE!</v>
      </c>
      <c r="L777" t="e">
        <f t="shared" si="129"/>
        <v>#VALUE!</v>
      </c>
      <c r="M777">
        <f>IF($B$9="זכר",INDEX(תמותה!$A$1:$E$121,ROUNDDOWN(E777/12,0)+1,2),INDEX(תמותה!$A$1:$E$121,ROUNDDOWN(E777/12,0)+1,3))</f>
        <v>3.0479999999999999E-3</v>
      </c>
      <c r="N777" t="e">
        <f>IF($B$9="זכר",INDEX('שיפור גברים'!$A$1:$GQ$121,ROUNDDOWN(E777/12,0)+1,ROUNDDOWN((E777+$B$7-$B$8)/12,0)+2),INDEX('שיפור נשים'!$A$1:$GQ$121,ROUNDDOWN(E777/12,0)+1,ROUNDDOWN((E777+$B$7-$B$8)/12,0)+2))</f>
        <v>#VALUE!</v>
      </c>
      <c r="O777" t="e">
        <f>IF($B$9="זכר",INDEX('שיפור גברים'!$A$1:$GQ$121,ROUNDDOWN(E777/12,0)+1,ROUNDDOWN((E777+$B$7-$B$8)/12,0)+1),INDEX('שיפור נשים'!$A$1:$GQ$121,ROUNDDOWN(E777/12,0)+1,ROUNDDOWN((E777+$B$7-$B$8)/12,0)+1))</f>
        <v>#VALUE!</v>
      </c>
      <c r="P777">
        <f t="shared" si="121"/>
        <v>0.25</v>
      </c>
      <c r="Q777" t="e">
        <f t="shared" si="122"/>
        <v>#VALUE!</v>
      </c>
    </row>
    <row r="778" spans="5:17" x14ac:dyDescent="0.2">
      <c r="E778">
        <f t="shared" si="123"/>
        <v>776</v>
      </c>
      <c r="F778">
        <f t="shared" si="120"/>
        <v>10.433264564670363</v>
      </c>
      <c r="G778" t="e">
        <f t="shared" si="124"/>
        <v>#VALUE!</v>
      </c>
      <c r="H778" t="e">
        <f t="shared" si="125"/>
        <v>#VALUE!</v>
      </c>
      <c r="I778" t="e">
        <f t="shared" si="126"/>
        <v>#VALUE!</v>
      </c>
      <c r="J778" t="e">
        <f t="shared" si="127"/>
        <v>#VALUE!</v>
      </c>
      <c r="K778" t="e">
        <f t="shared" si="128"/>
        <v>#VALUE!</v>
      </c>
      <c r="L778" t="e">
        <f t="shared" si="129"/>
        <v>#VALUE!</v>
      </c>
      <c r="M778">
        <f>IF($B$9="זכר",INDEX(תמותה!$A$1:$E$121,ROUNDDOWN(E778/12,0)+1,2),INDEX(תמותה!$A$1:$E$121,ROUNDDOWN(E778/12,0)+1,3))</f>
        <v>3.0479999999999999E-3</v>
      </c>
      <c r="N778" t="e">
        <f>IF($B$9="זכר",INDEX('שיפור גברים'!$A$1:$GQ$121,ROUNDDOWN(E778/12,0)+1,ROUNDDOWN((E778+$B$7-$B$8)/12,0)+2),INDEX('שיפור נשים'!$A$1:$GQ$121,ROUNDDOWN(E778/12,0)+1,ROUNDDOWN((E778+$B$7-$B$8)/12,0)+2))</f>
        <v>#VALUE!</v>
      </c>
      <c r="O778" t="e">
        <f>IF($B$9="זכר",INDEX('שיפור גברים'!$A$1:$GQ$121,ROUNDDOWN(E778/12,0)+1,ROUNDDOWN((E778+$B$7-$B$8)/12,0)+1),INDEX('שיפור נשים'!$A$1:$GQ$121,ROUNDDOWN(E778/12,0)+1,ROUNDDOWN((E778+$B$7-$B$8)/12,0)+1))</f>
        <v>#VALUE!</v>
      </c>
      <c r="P778">
        <f t="shared" si="121"/>
        <v>0.33333333333333331</v>
      </c>
      <c r="Q778" t="e">
        <f t="shared" si="122"/>
        <v>#VALUE!</v>
      </c>
    </row>
    <row r="779" spans="5:17" x14ac:dyDescent="0.2">
      <c r="E779">
        <f t="shared" si="123"/>
        <v>777</v>
      </c>
      <c r="F779">
        <f t="shared" si="120"/>
        <v>10.464799897757073</v>
      </c>
      <c r="G779" t="e">
        <f t="shared" si="124"/>
        <v>#VALUE!</v>
      </c>
      <c r="H779" t="e">
        <f t="shared" si="125"/>
        <v>#VALUE!</v>
      </c>
      <c r="I779" t="e">
        <f t="shared" si="126"/>
        <v>#VALUE!</v>
      </c>
      <c r="J779" t="e">
        <f t="shared" si="127"/>
        <v>#VALUE!</v>
      </c>
      <c r="K779" t="e">
        <f t="shared" si="128"/>
        <v>#VALUE!</v>
      </c>
      <c r="L779" t="e">
        <f t="shared" si="129"/>
        <v>#VALUE!</v>
      </c>
      <c r="M779">
        <f>IF($B$9="זכר",INDEX(תמותה!$A$1:$E$121,ROUNDDOWN(E779/12,0)+1,2),INDEX(תמותה!$A$1:$E$121,ROUNDDOWN(E779/12,0)+1,3))</f>
        <v>3.0479999999999999E-3</v>
      </c>
      <c r="N779" t="e">
        <f>IF($B$9="זכר",INDEX('שיפור גברים'!$A$1:$GQ$121,ROUNDDOWN(E779/12,0)+1,ROUNDDOWN((E779+$B$7-$B$8)/12,0)+2),INDEX('שיפור נשים'!$A$1:$GQ$121,ROUNDDOWN(E779/12,0)+1,ROUNDDOWN((E779+$B$7-$B$8)/12,0)+2))</f>
        <v>#VALUE!</v>
      </c>
      <c r="O779" t="e">
        <f>IF($B$9="זכר",INDEX('שיפור גברים'!$A$1:$GQ$121,ROUNDDOWN(E779/12,0)+1,ROUNDDOWN((E779+$B$7-$B$8)/12,0)+1),INDEX('שיפור נשים'!$A$1:$GQ$121,ROUNDDOWN(E779/12,0)+1,ROUNDDOWN((E779+$B$7-$B$8)/12,0)+1))</f>
        <v>#VALUE!</v>
      </c>
      <c r="P779">
        <f t="shared" si="121"/>
        <v>0.41666666666666669</v>
      </c>
      <c r="Q779" t="e">
        <f t="shared" si="122"/>
        <v>#VALUE!</v>
      </c>
    </row>
    <row r="780" spans="5:17" x14ac:dyDescent="0.2">
      <c r="E780">
        <f t="shared" si="123"/>
        <v>778</v>
      </c>
      <c r="F780">
        <f t="shared" si="120"/>
        <v>10.496430548778713</v>
      </c>
      <c r="G780" t="e">
        <f t="shared" si="124"/>
        <v>#VALUE!</v>
      </c>
      <c r="H780" t="e">
        <f t="shared" si="125"/>
        <v>#VALUE!</v>
      </c>
      <c r="I780" t="e">
        <f t="shared" si="126"/>
        <v>#VALUE!</v>
      </c>
      <c r="J780" t="e">
        <f t="shared" si="127"/>
        <v>#VALUE!</v>
      </c>
      <c r="K780" t="e">
        <f t="shared" si="128"/>
        <v>#VALUE!</v>
      </c>
      <c r="L780" t="e">
        <f t="shared" si="129"/>
        <v>#VALUE!</v>
      </c>
      <c r="M780">
        <f>IF($B$9="זכר",INDEX(תמותה!$A$1:$E$121,ROUNDDOWN(E780/12,0)+1,2),INDEX(תמותה!$A$1:$E$121,ROUNDDOWN(E780/12,0)+1,3))</f>
        <v>3.0479999999999999E-3</v>
      </c>
      <c r="N780" t="e">
        <f>IF($B$9="זכר",INDEX('שיפור גברים'!$A$1:$GQ$121,ROUNDDOWN(E780/12,0)+1,ROUNDDOWN((E780+$B$7-$B$8)/12,0)+2),INDEX('שיפור נשים'!$A$1:$GQ$121,ROUNDDOWN(E780/12,0)+1,ROUNDDOWN((E780+$B$7-$B$8)/12,0)+2))</f>
        <v>#VALUE!</v>
      </c>
      <c r="O780" t="e">
        <f>IF($B$9="זכר",INDEX('שיפור גברים'!$A$1:$GQ$121,ROUNDDOWN(E780/12,0)+1,ROUNDDOWN((E780+$B$7-$B$8)/12,0)+1),INDEX('שיפור נשים'!$A$1:$GQ$121,ROUNDDOWN(E780/12,0)+1,ROUNDDOWN((E780+$B$7-$B$8)/12,0)+1))</f>
        <v>#VALUE!</v>
      </c>
      <c r="P780">
        <f t="shared" si="121"/>
        <v>0.5</v>
      </c>
      <c r="Q780" t="e">
        <f t="shared" si="122"/>
        <v>#VALUE!</v>
      </c>
    </row>
    <row r="781" spans="5:17" x14ac:dyDescent="0.2">
      <c r="E781">
        <f t="shared" si="123"/>
        <v>779</v>
      </c>
      <c r="F781">
        <f t="shared" si="120"/>
        <v>10.52815680584097</v>
      </c>
      <c r="G781" t="e">
        <f t="shared" si="124"/>
        <v>#VALUE!</v>
      </c>
      <c r="H781" t="e">
        <f t="shared" si="125"/>
        <v>#VALUE!</v>
      </c>
      <c r="I781" t="e">
        <f t="shared" si="126"/>
        <v>#VALUE!</v>
      </c>
      <c r="J781" t="e">
        <f t="shared" si="127"/>
        <v>#VALUE!</v>
      </c>
      <c r="K781" t="e">
        <f t="shared" si="128"/>
        <v>#VALUE!</v>
      </c>
      <c r="L781" t="e">
        <f t="shared" si="129"/>
        <v>#VALUE!</v>
      </c>
      <c r="M781">
        <f>IF($B$9="זכר",INDEX(תמותה!$A$1:$E$121,ROUNDDOWN(E781/12,0)+1,2),INDEX(תמותה!$A$1:$E$121,ROUNDDOWN(E781/12,0)+1,3))</f>
        <v>3.0479999999999999E-3</v>
      </c>
      <c r="N781" t="e">
        <f>IF($B$9="זכר",INDEX('שיפור גברים'!$A$1:$GQ$121,ROUNDDOWN(E781/12,0)+1,ROUNDDOWN((E781+$B$7-$B$8)/12,0)+2),INDEX('שיפור נשים'!$A$1:$GQ$121,ROUNDDOWN(E781/12,0)+1,ROUNDDOWN((E781+$B$7-$B$8)/12,0)+2))</f>
        <v>#VALUE!</v>
      </c>
      <c r="O781" t="e">
        <f>IF($B$9="זכר",INDEX('שיפור גברים'!$A$1:$GQ$121,ROUNDDOWN(E781/12,0)+1,ROUNDDOWN((E781+$B$7-$B$8)/12,0)+1),INDEX('שיפור נשים'!$A$1:$GQ$121,ROUNDDOWN(E781/12,0)+1,ROUNDDOWN((E781+$B$7-$B$8)/12,0)+1))</f>
        <v>#VALUE!</v>
      </c>
      <c r="P781">
        <f t="shared" si="121"/>
        <v>0.58333333333333337</v>
      </c>
      <c r="Q781" t="e">
        <f t="shared" si="122"/>
        <v>#VALUE!</v>
      </c>
    </row>
    <row r="782" spans="5:17" x14ac:dyDescent="0.2">
      <c r="E782">
        <f t="shared" si="123"/>
        <v>780</v>
      </c>
      <c r="F782">
        <f t="shared" si="120"/>
        <v>10.559978957920345</v>
      </c>
      <c r="G782" t="e">
        <f t="shared" si="124"/>
        <v>#VALUE!</v>
      </c>
      <c r="H782" t="e">
        <f t="shared" si="125"/>
        <v>#VALUE!</v>
      </c>
      <c r="I782" t="e">
        <f t="shared" si="126"/>
        <v>#VALUE!</v>
      </c>
      <c r="J782" t="e">
        <f t="shared" si="127"/>
        <v>#VALUE!</v>
      </c>
      <c r="K782" t="e">
        <f t="shared" si="128"/>
        <v>#VALUE!</v>
      </c>
      <c r="L782" t="e">
        <f t="shared" si="129"/>
        <v>#VALUE!</v>
      </c>
      <c r="M782">
        <f>IF($B$9="זכר",INDEX(תמותה!$A$1:$E$121,ROUNDDOWN(E782/12,0)+1,2),INDEX(תמותה!$A$1:$E$121,ROUNDDOWN(E782/12,0)+1,3))</f>
        <v>3.444E-3</v>
      </c>
      <c r="N782" t="e">
        <f>IF($B$9="זכר",INDEX('שיפור גברים'!$A$1:$GQ$121,ROUNDDOWN(E782/12,0)+1,ROUNDDOWN((E782+$B$7-$B$8)/12,0)+2),INDEX('שיפור נשים'!$A$1:$GQ$121,ROUNDDOWN(E782/12,0)+1,ROUNDDOWN((E782+$B$7-$B$8)/12,0)+2))</f>
        <v>#VALUE!</v>
      </c>
      <c r="O782" t="e">
        <f>IF($B$9="זכר",INDEX('שיפור גברים'!$A$1:$GQ$121,ROUNDDOWN(E782/12,0)+1,ROUNDDOWN((E782+$B$7-$B$8)/12,0)+1),INDEX('שיפור נשים'!$A$1:$GQ$121,ROUNDDOWN(E782/12,0)+1,ROUNDDOWN((E782+$B$7-$B$8)/12,0)+1))</f>
        <v>#VALUE!</v>
      </c>
      <c r="P782">
        <f t="shared" si="121"/>
        <v>0.66666666666666663</v>
      </c>
      <c r="Q782" t="e">
        <f t="shared" si="122"/>
        <v>#VALUE!</v>
      </c>
    </row>
    <row r="783" spans="5:17" x14ac:dyDescent="0.2">
      <c r="E783">
        <f t="shared" si="123"/>
        <v>781</v>
      </c>
      <c r="F783">
        <f t="shared" si="120"/>
        <v>10.591897294866806</v>
      </c>
      <c r="G783" t="e">
        <f t="shared" si="124"/>
        <v>#VALUE!</v>
      </c>
      <c r="H783" t="e">
        <f t="shared" si="125"/>
        <v>#VALUE!</v>
      </c>
      <c r="I783" t="e">
        <f t="shared" si="126"/>
        <v>#VALUE!</v>
      </c>
      <c r="J783" t="e">
        <f t="shared" si="127"/>
        <v>#VALUE!</v>
      </c>
      <c r="K783" t="e">
        <f t="shared" si="128"/>
        <v>#VALUE!</v>
      </c>
      <c r="L783" t="e">
        <f t="shared" si="129"/>
        <v>#VALUE!</v>
      </c>
      <c r="M783">
        <f>IF($B$9="זכר",INDEX(תמותה!$A$1:$E$121,ROUNDDOWN(E783/12,0)+1,2),INDEX(תמותה!$A$1:$E$121,ROUNDDOWN(E783/12,0)+1,3))</f>
        <v>3.444E-3</v>
      </c>
      <c r="N783" t="e">
        <f>IF($B$9="זכר",INDEX('שיפור גברים'!$A$1:$GQ$121,ROUNDDOWN(E783/12,0)+1,ROUNDDOWN((E783+$B$7-$B$8)/12,0)+2),INDEX('שיפור נשים'!$A$1:$GQ$121,ROUNDDOWN(E783/12,0)+1,ROUNDDOWN((E783+$B$7-$B$8)/12,0)+2))</f>
        <v>#VALUE!</v>
      </c>
      <c r="O783" t="e">
        <f>IF($B$9="זכר",INDEX('שיפור גברים'!$A$1:$GQ$121,ROUNDDOWN(E783/12,0)+1,ROUNDDOWN((E783+$B$7-$B$8)/12,0)+1),INDEX('שיפור נשים'!$A$1:$GQ$121,ROUNDDOWN(E783/12,0)+1,ROUNDDOWN((E783+$B$7-$B$8)/12,0)+1))</f>
        <v>#VALUE!</v>
      </c>
      <c r="P783">
        <f t="shared" si="121"/>
        <v>0.75</v>
      </c>
      <c r="Q783" t="e">
        <f t="shared" si="122"/>
        <v>#VALUE!</v>
      </c>
    </row>
    <row r="784" spans="5:17" x14ac:dyDescent="0.2">
      <c r="E784">
        <f t="shared" si="123"/>
        <v>782</v>
      </c>
      <c r="F784">
        <f t="shared" si="120"/>
        <v>10.623912107406388</v>
      </c>
      <c r="G784" t="e">
        <f t="shared" si="124"/>
        <v>#VALUE!</v>
      </c>
      <c r="H784" t="e">
        <f t="shared" si="125"/>
        <v>#VALUE!</v>
      </c>
      <c r="I784" t="e">
        <f t="shared" si="126"/>
        <v>#VALUE!</v>
      </c>
      <c r="J784" t="e">
        <f t="shared" si="127"/>
        <v>#VALUE!</v>
      </c>
      <c r="K784" t="e">
        <f t="shared" si="128"/>
        <v>#VALUE!</v>
      </c>
      <c r="L784" t="e">
        <f t="shared" si="129"/>
        <v>#VALUE!</v>
      </c>
      <c r="M784">
        <f>IF($B$9="זכר",INDEX(תמותה!$A$1:$E$121,ROUNDDOWN(E784/12,0)+1,2),INDEX(תמותה!$A$1:$E$121,ROUNDDOWN(E784/12,0)+1,3))</f>
        <v>3.444E-3</v>
      </c>
      <c r="N784" t="e">
        <f>IF($B$9="זכר",INDEX('שיפור גברים'!$A$1:$GQ$121,ROUNDDOWN(E784/12,0)+1,ROUNDDOWN((E784+$B$7-$B$8)/12,0)+2),INDEX('שיפור נשים'!$A$1:$GQ$121,ROUNDDOWN(E784/12,0)+1,ROUNDDOWN((E784+$B$7-$B$8)/12,0)+2))</f>
        <v>#VALUE!</v>
      </c>
      <c r="O784" t="e">
        <f>IF($B$9="זכר",INDEX('שיפור גברים'!$A$1:$GQ$121,ROUNDDOWN(E784/12,0)+1,ROUNDDOWN((E784+$B$7-$B$8)/12,0)+1),INDEX('שיפור נשים'!$A$1:$GQ$121,ROUNDDOWN(E784/12,0)+1,ROUNDDOWN((E784+$B$7-$B$8)/12,0)+1))</f>
        <v>#VALUE!</v>
      </c>
      <c r="P784">
        <f t="shared" si="121"/>
        <v>0.83333333333333337</v>
      </c>
      <c r="Q784" t="e">
        <f t="shared" si="122"/>
        <v>#VALUE!</v>
      </c>
    </row>
    <row r="785" spans="5:17" x14ac:dyDescent="0.2">
      <c r="E785">
        <f t="shared" si="123"/>
        <v>783</v>
      </c>
      <c r="F785">
        <f t="shared" si="120"/>
        <v>10.656023687143904</v>
      </c>
      <c r="G785" t="e">
        <f t="shared" si="124"/>
        <v>#VALUE!</v>
      </c>
      <c r="H785" t="e">
        <f t="shared" si="125"/>
        <v>#VALUE!</v>
      </c>
      <c r="I785" t="e">
        <f t="shared" si="126"/>
        <v>#VALUE!</v>
      </c>
      <c r="J785" t="e">
        <f t="shared" si="127"/>
        <v>#VALUE!</v>
      </c>
      <c r="K785" t="e">
        <f t="shared" si="128"/>
        <v>#VALUE!</v>
      </c>
      <c r="L785" t="e">
        <f t="shared" si="129"/>
        <v>#VALUE!</v>
      </c>
      <c r="M785">
        <f>IF($B$9="זכר",INDEX(תמותה!$A$1:$E$121,ROUNDDOWN(E785/12,0)+1,2),INDEX(תמותה!$A$1:$E$121,ROUNDDOWN(E785/12,0)+1,3))</f>
        <v>3.444E-3</v>
      </c>
      <c r="N785" t="e">
        <f>IF($B$9="זכר",INDEX('שיפור גברים'!$A$1:$GQ$121,ROUNDDOWN(E785/12,0)+1,ROUNDDOWN((E785+$B$7-$B$8)/12,0)+2),INDEX('שיפור נשים'!$A$1:$GQ$121,ROUNDDOWN(E785/12,0)+1,ROUNDDOWN((E785+$B$7-$B$8)/12,0)+2))</f>
        <v>#VALUE!</v>
      </c>
      <c r="O785" t="e">
        <f>IF($B$9="זכר",INDEX('שיפור גברים'!$A$1:$GQ$121,ROUNDDOWN(E785/12,0)+1,ROUNDDOWN((E785+$B$7-$B$8)/12,0)+1),INDEX('שיפור נשים'!$A$1:$GQ$121,ROUNDDOWN(E785/12,0)+1,ROUNDDOWN((E785+$B$7-$B$8)/12,0)+1))</f>
        <v>#VALUE!</v>
      </c>
      <c r="P785">
        <f t="shared" si="121"/>
        <v>0.91666666666666663</v>
      </c>
      <c r="Q785" t="e">
        <f t="shared" si="122"/>
        <v>#VALUE!</v>
      </c>
    </row>
    <row r="786" spans="5:17" x14ac:dyDescent="0.2">
      <c r="E786">
        <f t="shared" si="123"/>
        <v>784</v>
      </c>
      <c r="F786">
        <f t="shared" si="120"/>
        <v>10.68823232656554</v>
      </c>
      <c r="G786" t="e">
        <f t="shared" si="124"/>
        <v>#VALUE!</v>
      </c>
      <c r="H786" t="e">
        <f t="shared" si="125"/>
        <v>#VALUE!</v>
      </c>
      <c r="I786" t="e">
        <f t="shared" si="126"/>
        <v>#VALUE!</v>
      </c>
      <c r="J786" t="e">
        <f t="shared" si="127"/>
        <v>#VALUE!</v>
      </c>
      <c r="K786" t="e">
        <f t="shared" si="128"/>
        <v>#VALUE!</v>
      </c>
      <c r="L786" t="e">
        <f t="shared" si="129"/>
        <v>#VALUE!</v>
      </c>
      <c r="M786">
        <f>IF($B$9="זכר",INDEX(תמותה!$A$1:$E$121,ROUNDDOWN(E786/12,0)+1,2),INDEX(תמותה!$A$1:$E$121,ROUNDDOWN(E786/12,0)+1,3))</f>
        <v>3.444E-3</v>
      </c>
      <c r="N786" t="e">
        <f>IF($B$9="זכר",INDEX('שיפור גברים'!$A$1:$GQ$121,ROUNDDOWN(E786/12,0)+1,ROUNDDOWN((E786+$B$7-$B$8)/12,0)+2),INDEX('שיפור נשים'!$A$1:$GQ$121,ROUNDDOWN(E786/12,0)+1,ROUNDDOWN((E786+$B$7-$B$8)/12,0)+2))</f>
        <v>#VALUE!</v>
      </c>
      <c r="O786" t="e">
        <f>IF($B$9="זכר",INDEX('שיפור גברים'!$A$1:$GQ$121,ROUNDDOWN(E786/12,0)+1,ROUNDDOWN((E786+$B$7-$B$8)/12,0)+1),INDEX('שיפור נשים'!$A$1:$GQ$121,ROUNDDOWN(E786/12,0)+1,ROUNDDOWN((E786+$B$7-$B$8)/12,0)+1))</f>
        <v>#VALUE!</v>
      </c>
      <c r="P786">
        <f t="shared" si="121"/>
        <v>1</v>
      </c>
      <c r="Q786" t="e">
        <f t="shared" si="122"/>
        <v>#VALUE!</v>
      </c>
    </row>
    <row r="787" spans="5:17" x14ac:dyDescent="0.2">
      <c r="E787">
        <f t="shared" si="123"/>
        <v>785</v>
      </c>
      <c r="F787">
        <f t="shared" si="120"/>
        <v>10.720538319041543</v>
      </c>
      <c r="G787" t="e">
        <f t="shared" si="124"/>
        <v>#VALUE!</v>
      </c>
      <c r="H787" t="e">
        <f t="shared" si="125"/>
        <v>#VALUE!</v>
      </c>
      <c r="I787" t="e">
        <f t="shared" si="126"/>
        <v>#VALUE!</v>
      </c>
      <c r="J787" t="e">
        <f t="shared" si="127"/>
        <v>#VALUE!</v>
      </c>
      <c r="K787" t="e">
        <f t="shared" si="128"/>
        <v>#VALUE!</v>
      </c>
      <c r="L787" t="e">
        <f t="shared" si="129"/>
        <v>#VALUE!</v>
      </c>
      <c r="M787">
        <f>IF($B$9="זכר",INDEX(תמותה!$A$1:$E$121,ROUNDDOWN(E787/12,0)+1,2),INDEX(תמותה!$A$1:$E$121,ROUNDDOWN(E787/12,0)+1,3))</f>
        <v>3.444E-3</v>
      </c>
      <c r="N787" t="e">
        <f>IF($B$9="זכר",INDEX('שיפור גברים'!$A$1:$GQ$121,ROUNDDOWN(E787/12,0)+1,ROUNDDOWN((E787+$B$7-$B$8)/12,0)+2),INDEX('שיפור נשים'!$A$1:$GQ$121,ROUNDDOWN(E787/12,0)+1,ROUNDDOWN((E787+$B$7-$B$8)/12,0)+2))</f>
        <v>#VALUE!</v>
      </c>
      <c r="O787" t="e">
        <f>IF($B$9="זכר",INDEX('שיפור גברים'!$A$1:$GQ$121,ROUNDDOWN(E787/12,0)+1,ROUNDDOWN((E787+$B$7-$B$8)/12,0)+1),INDEX('שיפור נשים'!$A$1:$GQ$121,ROUNDDOWN(E787/12,0)+1,ROUNDDOWN((E787+$B$7-$B$8)/12,0)+1))</f>
        <v>#VALUE!</v>
      </c>
      <c r="P787">
        <f t="shared" si="121"/>
        <v>8.3333333333333329E-2</v>
      </c>
      <c r="Q787" t="e">
        <f t="shared" si="122"/>
        <v>#VALUE!</v>
      </c>
    </row>
    <row r="788" spans="5:17" x14ac:dyDescent="0.2">
      <c r="E788">
        <f t="shared" si="123"/>
        <v>786</v>
      </c>
      <c r="F788">
        <f t="shared" si="120"/>
        <v>10.752941958828899</v>
      </c>
      <c r="G788" t="e">
        <f t="shared" si="124"/>
        <v>#VALUE!</v>
      </c>
      <c r="H788" t="e">
        <f t="shared" si="125"/>
        <v>#VALUE!</v>
      </c>
      <c r="I788" t="e">
        <f t="shared" si="126"/>
        <v>#VALUE!</v>
      </c>
      <c r="J788" t="e">
        <f t="shared" si="127"/>
        <v>#VALUE!</v>
      </c>
      <c r="K788" t="e">
        <f t="shared" si="128"/>
        <v>#VALUE!</v>
      </c>
      <c r="L788" t="e">
        <f t="shared" si="129"/>
        <v>#VALUE!</v>
      </c>
      <c r="M788">
        <f>IF($B$9="זכר",INDEX(תמותה!$A$1:$E$121,ROUNDDOWN(E788/12,0)+1,2),INDEX(תמותה!$A$1:$E$121,ROUNDDOWN(E788/12,0)+1,3))</f>
        <v>3.444E-3</v>
      </c>
      <c r="N788" t="e">
        <f>IF($B$9="זכר",INDEX('שיפור גברים'!$A$1:$GQ$121,ROUNDDOWN(E788/12,0)+1,ROUNDDOWN((E788+$B$7-$B$8)/12,0)+2),INDEX('שיפור נשים'!$A$1:$GQ$121,ROUNDDOWN(E788/12,0)+1,ROUNDDOWN((E788+$B$7-$B$8)/12,0)+2))</f>
        <v>#VALUE!</v>
      </c>
      <c r="O788" t="e">
        <f>IF($B$9="זכר",INDEX('שיפור גברים'!$A$1:$GQ$121,ROUNDDOWN(E788/12,0)+1,ROUNDDOWN((E788+$B$7-$B$8)/12,0)+1),INDEX('שיפור נשים'!$A$1:$GQ$121,ROUNDDOWN(E788/12,0)+1,ROUNDDOWN((E788+$B$7-$B$8)/12,0)+1))</f>
        <v>#VALUE!</v>
      </c>
      <c r="P788">
        <f t="shared" si="121"/>
        <v>0.16666666666666666</v>
      </c>
      <c r="Q788" t="e">
        <f t="shared" si="122"/>
        <v>#VALUE!</v>
      </c>
    </row>
    <row r="789" spans="5:17" x14ac:dyDescent="0.2">
      <c r="E789">
        <f t="shared" si="123"/>
        <v>787</v>
      </c>
      <c r="F789">
        <f t="shared" si="120"/>
        <v>10.785443541074022</v>
      </c>
      <c r="G789" t="e">
        <f t="shared" si="124"/>
        <v>#VALUE!</v>
      </c>
      <c r="H789" t="e">
        <f t="shared" si="125"/>
        <v>#VALUE!</v>
      </c>
      <c r="I789" t="e">
        <f t="shared" si="126"/>
        <v>#VALUE!</v>
      </c>
      <c r="J789" t="e">
        <f t="shared" si="127"/>
        <v>#VALUE!</v>
      </c>
      <c r="K789" t="e">
        <f t="shared" si="128"/>
        <v>#VALUE!</v>
      </c>
      <c r="L789" t="e">
        <f t="shared" si="129"/>
        <v>#VALUE!</v>
      </c>
      <c r="M789">
        <f>IF($B$9="זכר",INDEX(תמותה!$A$1:$E$121,ROUNDDOWN(E789/12,0)+1,2),INDEX(תמותה!$A$1:$E$121,ROUNDDOWN(E789/12,0)+1,3))</f>
        <v>3.444E-3</v>
      </c>
      <c r="N789" t="e">
        <f>IF($B$9="זכר",INDEX('שיפור גברים'!$A$1:$GQ$121,ROUNDDOWN(E789/12,0)+1,ROUNDDOWN((E789+$B$7-$B$8)/12,0)+2),INDEX('שיפור נשים'!$A$1:$GQ$121,ROUNDDOWN(E789/12,0)+1,ROUNDDOWN((E789+$B$7-$B$8)/12,0)+2))</f>
        <v>#VALUE!</v>
      </c>
      <c r="O789" t="e">
        <f>IF($B$9="זכר",INDEX('שיפור גברים'!$A$1:$GQ$121,ROUNDDOWN(E789/12,0)+1,ROUNDDOWN((E789+$B$7-$B$8)/12,0)+1),INDEX('שיפור נשים'!$A$1:$GQ$121,ROUNDDOWN(E789/12,0)+1,ROUNDDOWN((E789+$B$7-$B$8)/12,0)+1))</f>
        <v>#VALUE!</v>
      </c>
      <c r="P789">
        <f t="shared" si="121"/>
        <v>0.25</v>
      </c>
      <c r="Q789" t="e">
        <f t="shared" si="122"/>
        <v>#VALUE!</v>
      </c>
    </row>
    <row r="790" spans="5:17" x14ac:dyDescent="0.2">
      <c r="E790">
        <f t="shared" si="123"/>
        <v>788</v>
      </c>
      <c r="F790">
        <f t="shared" si="120"/>
        <v>10.818043361815405</v>
      </c>
      <c r="G790" t="e">
        <f t="shared" si="124"/>
        <v>#VALUE!</v>
      </c>
      <c r="H790" t="e">
        <f t="shared" si="125"/>
        <v>#VALUE!</v>
      </c>
      <c r="I790" t="e">
        <f t="shared" si="126"/>
        <v>#VALUE!</v>
      </c>
      <c r="J790" t="e">
        <f t="shared" si="127"/>
        <v>#VALUE!</v>
      </c>
      <c r="K790" t="e">
        <f t="shared" si="128"/>
        <v>#VALUE!</v>
      </c>
      <c r="L790" t="e">
        <f t="shared" si="129"/>
        <v>#VALUE!</v>
      </c>
      <c r="M790">
        <f>IF($B$9="זכר",INDEX(תמותה!$A$1:$E$121,ROUNDDOWN(E790/12,0)+1,2),INDEX(תמותה!$A$1:$E$121,ROUNDDOWN(E790/12,0)+1,3))</f>
        <v>3.444E-3</v>
      </c>
      <c r="N790" t="e">
        <f>IF($B$9="זכר",INDEX('שיפור גברים'!$A$1:$GQ$121,ROUNDDOWN(E790/12,0)+1,ROUNDDOWN((E790+$B$7-$B$8)/12,0)+2),INDEX('שיפור נשים'!$A$1:$GQ$121,ROUNDDOWN(E790/12,0)+1,ROUNDDOWN((E790+$B$7-$B$8)/12,0)+2))</f>
        <v>#VALUE!</v>
      </c>
      <c r="O790" t="e">
        <f>IF($B$9="זכר",INDEX('שיפור גברים'!$A$1:$GQ$121,ROUNDDOWN(E790/12,0)+1,ROUNDDOWN((E790+$B$7-$B$8)/12,0)+1),INDEX('שיפור נשים'!$A$1:$GQ$121,ROUNDDOWN(E790/12,0)+1,ROUNDDOWN((E790+$B$7-$B$8)/12,0)+1))</f>
        <v>#VALUE!</v>
      </c>
      <c r="P790">
        <f t="shared" si="121"/>
        <v>0.33333333333333331</v>
      </c>
      <c r="Q790" t="e">
        <f t="shared" si="122"/>
        <v>#VALUE!</v>
      </c>
    </row>
    <row r="791" spans="5:17" x14ac:dyDescent="0.2">
      <c r="E791">
        <f t="shared" si="123"/>
        <v>789</v>
      </c>
      <c r="F791">
        <f t="shared" si="120"/>
        <v>10.850741717986354</v>
      </c>
      <c r="G791" t="e">
        <f t="shared" si="124"/>
        <v>#VALUE!</v>
      </c>
      <c r="H791" t="e">
        <f t="shared" si="125"/>
        <v>#VALUE!</v>
      </c>
      <c r="I791" t="e">
        <f t="shared" si="126"/>
        <v>#VALUE!</v>
      </c>
      <c r="J791" t="e">
        <f t="shared" si="127"/>
        <v>#VALUE!</v>
      </c>
      <c r="K791" t="e">
        <f t="shared" si="128"/>
        <v>#VALUE!</v>
      </c>
      <c r="L791" t="e">
        <f t="shared" si="129"/>
        <v>#VALUE!</v>
      </c>
      <c r="M791">
        <f>IF($B$9="זכר",INDEX(תמותה!$A$1:$E$121,ROUNDDOWN(E791/12,0)+1,2),INDEX(תמותה!$A$1:$E$121,ROUNDDOWN(E791/12,0)+1,3))</f>
        <v>3.444E-3</v>
      </c>
      <c r="N791" t="e">
        <f>IF($B$9="זכר",INDEX('שיפור גברים'!$A$1:$GQ$121,ROUNDDOWN(E791/12,0)+1,ROUNDDOWN((E791+$B$7-$B$8)/12,0)+2),INDEX('שיפור נשים'!$A$1:$GQ$121,ROUNDDOWN(E791/12,0)+1,ROUNDDOWN((E791+$B$7-$B$8)/12,0)+2))</f>
        <v>#VALUE!</v>
      </c>
      <c r="O791" t="e">
        <f>IF($B$9="זכר",INDEX('שיפור גברים'!$A$1:$GQ$121,ROUNDDOWN(E791/12,0)+1,ROUNDDOWN((E791+$B$7-$B$8)/12,0)+1),INDEX('שיפור נשים'!$A$1:$GQ$121,ROUNDDOWN(E791/12,0)+1,ROUNDDOWN((E791+$B$7-$B$8)/12,0)+1))</f>
        <v>#VALUE!</v>
      </c>
      <c r="P791">
        <f t="shared" si="121"/>
        <v>0.41666666666666669</v>
      </c>
      <c r="Q791" t="e">
        <f t="shared" si="122"/>
        <v>#VALUE!</v>
      </c>
    </row>
    <row r="792" spans="5:17" x14ac:dyDescent="0.2">
      <c r="E792">
        <f t="shared" si="123"/>
        <v>790</v>
      </c>
      <c r="F792">
        <f t="shared" si="120"/>
        <v>10.883538907417677</v>
      </c>
      <c r="G792" t="e">
        <f t="shared" si="124"/>
        <v>#VALUE!</v>
      </c>
      <c r="H792" t="e">
        <f t="shared" si="125"/>
        <v>#VALUE!</v>
      </c>
      <c r="I792" t="e">
        <f t="shared" si="126"/>
        <v>#VALUE!</v>
      </c>
      <c r="J792" t="e">
        <f t="shared" si="127"/>
        <v>#VALUE!</v>
      </c>
      <c r="K792" t="e">
        <f t="shared" si="128"/>
        <v>#VALUE!</v>
      </c>
      <c r="L792" t="e">
        <f t="shared" si="129"/>
        <v>#VALUE!</v>
      </c>
      <c r="M792">
        <f>IF($B$9="זכר",INDEX(תמותה!$A$1:$E$121,ROUNDDOWN(E792/12,0)+1,2),INDEX(תמותה!$A$1:$E$121,ROUNDDOWN(E792/12,0)+1,3))</f>
        <v>3.444E-3</v>
      </c>
      <c r="N792" t="e">
        <f>IF($B$9="זכר",INDEX('שיפור גברים'!$A$1:$GQ$121,ROUNDDOWN(E792/12,0)+1,ROUNDDOWN((E792+$B$7-$B$8)/12,0)+2),INDEX('שיפור נשים'!$A$1:$GQ$121,ROUNDDOWN(E792/12,0)+1,ROUNDDOWN((E792+$B$7-$B$8)/12,0)+2))</f>
        <v>#VALUE!</v>
      </c>
      <c r="O792" t="e">
        <f>IF($B$9="זכר",INDEX('שיפור גברים'!$A$1:$GQ$121,ROUNDDOWN(E792/12,0)+1,ROUNDDOWN((E792+$B$7-$B$8)/12,0)+1),INDEX('שיפור נשים'!$A$1:$GQ$121,ROUNDDOWN(E792/12,0)+1,ROUNDDOWN((E792+$B$7-$B$8)/12,0)+1))</f>
        <v>#VALUE!</v>
      </c>
      <c r="P792">
        <f t="shared" si="121"/>
        <v>0.5</v>
      </c>
      <c r="Q792" t="e">
        <f t="shared" si="122"/>
        <v>#VALUE!</v>
      </c>
    </row>
    <row r="793" spans="5:17" x14ac:dyDescent="0.2">
      <c r="E793">
        <f t="shared" si="123"/>
        <v>791</v>
      </c>
      <c r="F793">
        <f t="shared" si="120"/>
        <v>10.916435228840385</v>
      </c>
      <c r="G793" t="e">
        <f t="shared" si="124"/>
        <v>#VALUE!</v>
      </c>
      <c r="H793" t="e">
        <f t="shared" si="125"/>
        <v>#VALUE!</v>
      </c>
      <c r="I793" t="e">
        <f t="shared" si="126"/>
        <v>#VALUE!</v>
      </c>
      <c r="J793" t="e">
        <f t="shared" si="127"/>
        <v>#VALUE!</v>
      </c>
      <c r="K793" t="e">
        <f t="shared" si="128"/>
        <v>#VALUE!</v>
      </c>
      <c r="L793" t="e">
        <f t="shared" si="129"/>
        <v>#VALUE!</v>
      </c>
      <c r="M793">
        <f>IF($B$9="זכר",INDEX(תמותה!$A$1:$E$121,ROUNDDOWN(E793/12,0)+1,2),INDEX(תמותה!$A$1:$E$121,ROUNDDOWN(E793/12,0)+1,3))</f>
        <v>3.444E-3</v>
      </c>
      <c r="N793" t="e">
        <f>IF($B$9="זכר",INDEX('שיפור גברים'!$A$1:$GQ$121,ROUNDDOWN(E793/12,0)+1,ROUNDDOWN((E793+$B$7-$B$8)/12,0)+2),INDEX('שיפור נשים'!$A$1:$GQ$121,ROUNDDOWN(E793/12,0)+1,ROUNDDOWN((E793+$B$7-$B$8)/12,0)+2))</f>
        <v>#VALUE!</v>
      </c>
      <c r="O793" t="e">
        <f>IF($B$9="זכר",INDEX('שיפור גברים'!$A$1:$GQ$121,ROUNDDOWN(E793/12,0)+1,ROUNDDOWN((E793+$B$7-$B$8)/12,0)+1),INDEX('שיפור נשים'!$A$1:$GQ$121,ROUNDDOWN(E793/12,0)+1,ROUNDDOWN((E793+$B$7-$B$8)/12,0)+1))</f>
        <v>#VALUE!</v>
      </c>
      <c r="P793">
        <f t="shared" si="121"/>
        <v>0.58333333333333337</v>
      </c>
      <c r="Q793" t="e">
        <f t="shared" si="122"/>
        <v>#VALUE!</v>
      </c>
    </row>
    <row r="794" spans="5:17" x14ac:dyDescent="0.2">
      <c r="E794">
        <f t="shared" si="123"/>
        <v>792</v>
      </c>
      <c r="F794">
        <f t="shared" si="120"/>
        <v>10.949430981888447</v>
      </c>
      <c r="G794" t="e">
        <f t="shared" si="124"/>
        <v>#VALUE!</v>
      </c>
      <c r="H794" t="e">
        <f t="shared" si="125"/>
        <v>#VALUE!</v>
      </c>
      <c r="I794" t="e">
        <f t="shared" si="126"/>
        <v>#VALUE!</v>
      </c>
      <c r="J794" t="e">
        <f t="shared" si="127"/>
        <v>#VALUE!</v>
      </c>
      <c r="K794" t="e">
        <f t="shared" si="128"/>
        <v>#VALUE!</v>
      </c>
      <c r="L794" t="e">
        <f t="shared" si="129"/>
        <v>#VALUE!</v>
      </c>
      <c r="M794">
        <f>IF($B$9="זכר",INDEX(תמותה!$A$1:$E$121,ROUNDDOWN(E794/12,0)+1,2),INDEX(תמותה!$A$1:$E$121,ROUNDDOWN(E794/12,0)+1,3))</f>
        <v>3.9029999999999998E-3</v>
      </c>
      <c r="N794" t="e">
        <f>IF($B$9="זכר",INDEX('שיפור גברים'!$A$1:$GQ$121,ROUNDDOWN(E794/12,0)+1,ROUNDDOWN((E794+$B$7-$B$8)/12,0)+2),INDEX('שיפור נשים'!$A$1:$GQ$121,ROUNDDOWN(E794/12,0)+1,ROUNDDOWN((E794+$B$7-$B$8)/12,0)+2))</f>
        <v>#VALUE!</v>
      </c>
      <c r="O794" t="e">
        <f>IF($B$9="זכר",INDEX('שיפור גברים'!$A$1:$GQ$121,ROUNDDOWN(E794/12,0)+1,ROUNDDOWN((E794+$B$7-$B$8)/12,0)+1),INDEX('שיפור נשים'!$A$1:$GQ$121,ROUNDDOWN(E794/12,0)+1,ROUNDDOWN((E794+$B$7-$B$8)/12,0)+1))</f>
        <v>#VALUE!</v>
      </c>
      <c r="P794">
        <f t="shared" si="121"/>
        <v>0.66666666666666663</v>
      </c>
      <c r="Q794" t="e">
        <f t="shared" si="122"/>
        <v>#VALUE!</v>
      </c>
    </row>
    <row r="795" spans="5:17" x14ac:dyDescent="0.2">
      <c r="E795">
        <f t="shared" si="123"/>
        <v>793</v>
      </c>
      <c r="F795">
        <f t="shared" si="120"/>
        <v>10.982526467101493</v>
      </c>
      <c r="G795" t="e">
        <f t="shared" si="124"/>
        <v>#VALUE!</v>
      </c>
      <c r="H795" t="e">
        <f t="shared" si="125"/>
        <v>#VALUE!</v>
      </c>
      <c r="I795" t="e">
        <f t="shared" si="126"/>
        <v>#VALUE!</v>
      </c>
      <c r="J795" t="e">
        <f t="shared" si="127"/>
        <v>#VALUE!</v>
      </c>
      <c r="K795" t="e">
        <f t="shared" si="128"/>
        <v>#VALUE!</v>
      </c>
      <c r="L795" t="e">
        <f t="shared" si="129"/>
        <v>#VALUE!</v>
      </c>
      <c r="M795">
        <f>IF($B$9="זכר",INDEX(תמותה!$A$1:$E$121,ROUNDDOWN(E795/12,0)+1,2),INDEX(תמותה!$A$1:$E$121,ROUNDDOWN(E795/12,0)+1,3))</f>
        <v>3.9029999999999998E-3</v>
      </c>
      <c r="N795" t="e">
        <f>IF($B$9="זכר",INDEX('שיפור גברים'!$A$1:$GQ$121,ROUNDDOWN(E795/12,0)+1,ROUNDDOWN((E795+$B$7-$B$8)/12,0)+2),INDEX('שיפור נשים'!$A$1:$GQ$121,ROUNDDOWN(E795/12,0)+1,ROUNDDOWN((E795+$B$7-$B$8)/12,0)+2))</f>
        <v>#VALUE!</v>
      </c>
      <c r="O795" t="e">
        <f>IF($B$9="זכר",INDEX('שיפור גברים'!$A$1:$GQ$121,ROUNDDOWN(E795/12,0)+1,ROUNDDOWN((E795+$B$7-$B$8)/12,0)+1),INDEX('שיפור נשים'!$A$1:$GQ$121,ROUNDDOWN(E795/12,0)+1,ROUNDDOWN((E795+$B$7-$B$8)/12,0)+1))</f>
        <v>#VALUE!</v>
      </c>
      <c r="P795">
        <f t="shared" si="121"/>
        <v>0.75</v>
      </c>
      <c r="Q795" t="e">
        <f t="shared" si="122"/>
        <v>#VALUE!</v>
      </c>
    </row>
    <row r="796" spans="5:17" x14ac:dyDescent="0.2">
      <c r="E796">
        <f t="shared" si="123"/>
        <v>794</v>
      </c>
      <c r="F796">
        <f t="shared" si="120"/>
        <v>11.015721985927541</v>
      </c>
      <c r="G796" t="e">
        <f t="shared" si="124"/>
        <v>#VALUE!</v>
      </c>
      <c r="H796" t="e">
        <f t="shared" si="125"/>
        <v>#VALUE!</v>
      </c>
      <c r="I796" t="e">
        <f t="shared" si="126"/>
        <v>#VALUE!</v>
      </c>
      <c r="J796" t="e">
        <f t="shared" si="127"/>
        <v>#VALUE!</v>
      </c>
      <c r="K796" t="e">
        <f t="shared" si="128"/>
        <v>#VALUE!</v>
      </c>
      <c r="L796" t="e">
        <f t="shared" si="129"/>
        <v>#VALUE!</v>
      </c>
      <c r="M796">
        <f>IF($B$9="זכר",INDEX(תמותה!$A$1:$E$121,ROUNDDOWN(E796/12,0)+1,2),INDEX(תמותה!$A$1:$E$121,ROUNDDOWN(E796/12,0)+1,3))</f>
        <v>3.9029999999999998E-3</v>
      </c>
      <c r="N796" t="e">
        <f>IF($B$9="זכר",INDEX('שיפור גברים'!$A$1:$GQ$121,ROUNDDOWN(E796/12,0)+1,ROUNDDOWN((E796+$B$7-$B$8)/12,0)+2),INDEX('שיפור נשים'!$A$1:$GQ$121,ROUNDDOWN(E796/12,0)+1,ROUNDDOWN((E796+$B$7-$B$8)/12,0)+2))</f>
        <v>#VALUE!</v>
      </c>
      <c r="O796" t="e">
        <f>IF($B$9="זכר",INDEX('שיפור גברים'!$A$1:$GQ$121,ROUNDDOWN(E796/12,0)+1,ROUNDDOWN((E796+$B$7-$B$8)/12,0)+1),INDEX('שיפור נשים'!$A$1:$GQ$121,ROUNDDOWN(E796/12,0)+1,ROUNDDOWN((E796+$B$7-$B$8)/12,0)+1))</f>
        <v>#VALUE!</v>
      </c>
      <c r="P796">
        <f t="shared" si="121"/>
        <v>0.83333333333333337</v>
      </c>
      <c r="Q796" t="e">
        <f t="shared" si="122"/>
        <v>#VALUE!</v>
      </c>
    </row>
    <row r="797" spans="5:17" x14ac:dyDescent="0.2">
      <c r="E797">
        <f t="shared" si="123"/>
        <v>795</v>
      </c>
      <c r="F797">
        <f t="shared" si="120"/>
        <v>11.049017840725769</v>
      </c>
      <c r="G797" t="e">
        <f t="shared" si="124"/>
        <v>#VALUE!</v>
      </c>
      <c r="H797" t="e">
        <f t="shared" si="125"/>
        <v>#VALUE!</v>
      </c>
      <c r="I797" t="e">
        <f t="shared" si="126"/>
        <v>#VALUE!</v>
      </c>
      <c r="J797" t="e">
        <f t="shared" si="127"/>
        <v>#VALUE!</v>
      </c>
      <c r="K797" t="e">
        <f t="shared" si="128"/>
        <v>#VALUE!</v>
      </c>
      <c r="L797" t="e">
        <f t="shared" si="129"/>
        <v>#VALUE!</v>
      </c>
      <c r="M797">
        <f>IF($B$9="זכר",INDEX(תמותה!$A$1:$E$121,ROUNDDOWN(E797/12,0)+1,2),INDEX(תמותה!$A$1:$E$121,ROUNDDOWN(E797/12,0)+1,3))</f>
        <v>3.9029999999999998E-3</v>
      </c>
      <c r="N797" t="e">
        <f>IF($B$9="זכר",INDEX('שיפור גברים'!$A$1:$GQ$121,ROUNDDOWN(E797/12,0)+1,ROUNDDOWN((E797+$B$7-$B$8)/12,0)+2),INDEX('שיפור נשים'!$A$1:$GQ$121,ROUNDDOWN(E797/12,0)+1,ROUNDDOWN((E797+$B$7-$B$8)/12,0)+2))</f>
        <v>#VALUE!</v>
      </c>
      <c r="O797" t="e">
        <f>IF($B$9="זכר",INDEX('שיפור גברים'!$A$1:$GQ$121,ROUNDDOWN(E797/12,0)+1,ROUNDDOWN((E797+$B$7-$B$8)/12,0)+1),INDEX('שיפור נשים'!$A$1:$GQ$121,ROUNDDOWN(E797/12,0)+1,ROUNDDOWN((E797+$B$7-$B$8)/12,0)+1))</f>
        <v>#VALUE!</v>
      </c>
      <c r="P797">
        <f t="shared" si="121"/>
        <v>0.91666666666666663</v>
      </c>
      <c r="Q797" t="e">
        <f t="shared" si="122"/>
        <v>#VALUE!</v>
      </c>
    </row>
    <row r="798" spans="5:17" x14ac:dyDescent="0.2">
      <c r="E798">
        <f t="shared" si="123"/>
        <v>796</v>
      </c>
      <c r="F798">
        <f t="shared" si="120"/>
        <v>11.082414334769275</v>
      </c>
      <c r="G798" t="e">
        <f t="shared" si="124"/>
        <v>#VALUE!</v>
      </c>
      <c r="H798" t="e">
        <f t="shared" si="125"/>
        <v>#VALUE!</v>
      </c>
      <c r="I798" t="e">
        <f t="shared" si="126"/>
        <v>#VALUE!</v>
      </c>
      <c r="J798" t="e">
        <f t="shared" si="127"/>
        <v>#VALUE!</v>
      </c>
      <c r="K798" t="e">
        <f t="shared" si="128"/>
        <v>#VALUE!</v>
      </c>
      <c r="L798" t="e">
        <f t="shared" si="129"/>
        <v>#VALUE!</v>
      </c>
      <c r="M798">
        <f>IF($B$9="זכר",INDEX(תמותה!$A$1:$E$121,ROUNDDOWN(E798/12,0)+1,2),INDEX(תמותה!$A$1:$E$121,ROUNDDOWN(E798/12,0)+1,3))</f>
        <v>3.9029999999999998E-3</v>
      </c>
      <c r="N798" t="e">
        <f>IF($B$9="זכר",INDEX('שיפור גברים'!$A$1:$GQ$121,ROUNDDOWN(E798/12,0)+1,ROUNDDOWN((E798+$B$7-$B$8)/12,0)+2),INDEX('שיפור נשים'!$A$1:$GQ$121,ROUNDDOWN(E798/12,0)+1,ROUNDDOWN((E798+$B$7-$B$8)/12,0)+2))</f>
        <v>#VALUE!</v>
      </c>
      <c r="O798" t="e">
        <f>IF($B$9="זכר",INDEX('שיפור גברים'!$A$1:$GQ$121,ROUNDDOWN(E798/12,0)+1,ROUNDDOWN((E798+$B$7-$B$8)/12,0)+1),INDEX('שיפור נשים'!$A$1:$GQ$121,ROUNDDOWN(E798/12,0)+1,ROUNDDOWN((E798+$B$7-$B$8)/12,0)+1))</f>
        <v>#VALUE!</v>
      </c>
      <c r="P798">
        <f t="shared" si="121"/>
        <v>1</v>
      </c>
      <c r="Q798" t="e">
        <f t="shared" si="122"/>
        <v>#VALUE!</v>
      </c>
    </row>
    <row r="799" spans="5:17" x14ac:dyDescent="0.2">
      <c r="E799">
        <f t="shared" si="123"/>
        <v>797</v>
      </c>
      <c r="F799">
        <f t="shared" si="120"/>
        <v>11.115911772247793</v>
      </c>
      <c r="G799" t="e">
        <f t="shared" si="124"/>
        <v>#VALUE!</v>
      </c>
      <c r="H799" t="e">
        <f t="shared" si="125"/>
        <v>#VALUE!</v>
      </c>
      <c r="I799" t="e">
        <f t="shared" si="126"/>
        <v>#VALUE!</v>
      </c>
      <c r="J799" t="e">
        <f t="shared" si="127"/>
        <v>#VALUE!</v>
      </c>
      <c r="K799" t="e">
        <f t="shared" si="128"/>
        <v>#VALUE!</v>
      </c>
      <c r="L799" t="e">
        <f t="shared" si="129"/>
        <v>#VALUE!</v>
      </c>
      <c r="M799">
        <f>IF($B$9="זכר",INDEX(תמותה!$A$1:$E$121,ROUNDDOWN(E799/12,0)+1,2),INDEX(תמותה!$A$1:$E$121,ROUNDDOWN(E799/12,0)+1,3))</f>
        <v>3.9029999999999998E-3</v>
      </c>
      <c r="N799" t="e">
        <f>IF($B$9="זכר",INDEX('שיפור גברים'!$A$1:$GQ$121,ROUNDDOWN(E799/12,0)+1,ROUNDDOWN((E799+$B$7-$B$8)/12,0)+2),INDEX('שיפור נשים'!$A$1:$GQ$121,ROUNDDOWN(E799/12,0)+1,ROUNDDOWN((E799+$B$7-$B$8)/12,0)+2))</f>
        <v>#VALUE!</v>
      </c>
      <c r="O799" t="e">
        <f>IF($B$9="זכר",INDEX('שיפור גברים'!$A$1:$GQ$121,ROUNDDOWN(E799/12,0)+1,ROUNDDOWN((E799+$B$7-$B$8)/12,0)+1),INDEX('שיפור נשים'!$A$1:$GQ$121,ROUNDDOWN(E799/12,0)+1,ROUNDDOWN((E799+$B$7-$B$8)/12,0)+1))</f>
        <v>#VALUE!</v>
      </c>
      <c r="P799">
        <f t="shared" si="121"/>
        <v>8.3333333333333329E-2</v>
      </c>
      <c r="Q799" t="e">
        <f t="shared" si="122"/>
        <v>#VALUE!</v>
      </c>
    </row>
    <row r="800" spans="5:17" x14ac:dyDescent="0.2">
      <c r="E800">
        <f t="shared" si="123"/>
        <v>798</v>
      </c>
      <c r="F800">
        <f t="shared" si="120"/>
        <v>11.149510458270512</v>
      </c>
      <c r="G800" t="e">
        <f t="shared" si="124"/>
        <v>#VALUE!</v>
      </c>
      <c r="H800" t="e">
        <f t="shared" si="125"/>
        <v>#VALUE!</v>
      </c>
      <c r="I800" t="e">
        <f t="shared" si="126"/>
        <v>#VALUE!</v>
      </c>
      <c r="J800" t="e">
        <f t="shared" si="127"/>
        <v>#VALUE!</v>
      </c>
      <c r="K800" t="e">
        <f t="shared" si="128"/>
        <v>#VALUE!</v>
      </c>
      <c r="L800" t="e">
        <f t="shared" si="129"/>
        <v>#VALUE!</v>
      </c>
      <c r="M800">
        <f>IF($B$9="זכר",INDEX(תמותה!$A$1:$E$121,ROUNDDOWN(E800/12,0)+1,2),INDEX(תמותה!$A$1:$E$121,ROUNDDOWN(E800/12,0)+1,3))</f>
        <v>3.9029999999999998E-3</v>
      </c>
      <c r="N800" t="e">
        <f>IF($B$9="זכר",INDEX('שיפור גברים'!$A$1:$GQ$121,ROUNDDOWN(E800/12,0)+1,ROUNDDOWN((E800+$B$7-$B$8)/12,0)+2),INDEX('שיפור נשים'!$A$1:$GQ$121,ROUNDDOWN(E800/12,0)+1,ROUNDDOWN((E800+$B$7-$B$8)/12,0)+2))</f>
        <v>#VALUE!</v>
      </c>
      <c r="O800" t="e">
        <f>IF($B$9="זכר",INDEX('שיפור גברים'!$A$1:$GQ$121,ROUNDDOWN(E800/12,0)+1,ROUNDDOWN((E800+$B$7-$B$8)/12,0)+1),INDEX('שיפור נשים'!$A$1:$GQ$121,ROUNDDOWN(E800/12,0)+1,ROUNDDOWN((E800+$B$7-$B$8)/12,0)+1))</f>
        <v>#VALUE!</v>
      </c>
      <c r="P800">
        <f t="shared" si="121"/>
        <v>0.16666666666666666</v>
      </c>
      <c r="Q800" t="e">
        <f t="shared" si="122"/>
        <v>#VALUE!</v>
      </c>
    </row>
    <row r="801" spans="5:17" x14ac:dyDescent="0.2">
      <c r="E801">
        <f t="shared" si="123"/>
        <v>799</v>
      </c>
      <c r="F801">
        <f t="shared" si="120"/>
        <v>11.183210698868832</v>
      </c>
      <c r="G801" t="e">
        <f t="shared" si="124"/>
        <v>#VALUE!</v>
      </c>
      <c r="H801" t="e">
        <f t="shared" si="125"/>
        <v>#VALUE!</v>
      </c>
      <c r="I801" t="e">
        <f t="shared" si="126"/>
        <v>#VALUE!</v>
      </c>
      <c r="J801" t="e">
        <f t="shared" si="127"/>
        <v>#VALUE!</v>
      </c>
      <c r="K801" t="e">
        <f t="shared" si="128"/>
        <v>#VALUE!</v>
      </c>
      <c r="L801" t="e">
        <f t="shared" si="129"/>
        <v>#VALUE!</v>
      </c>
      <c r="M801">
        <f>IF($B$9="זכר",INDEX(תמותה!$A$1:$E$121,ROUNDDOWN(E801/12,0)+1,2),INDEX(תמותה!$A$1:$E$121,ROUNDDOWN(E801/12,0)+1,3))</f>
        <v>3.9029999999999998E-3</v>
      </c>
      <c r="N801" t="e">
        <f>IF($B$9="זכר",INDEX('שיפור גברים'!$A$1:$GQ$121,ROUNDDOWN(E801/12,0)+1,ROUNDDOWN((E801+$B$7-$B$8)/12,0)+2),INDEX('שיפור נשים'!$A$1:$GQ$121,ROUNDDOWN(E801/12,0)+1,ROUNDDOWN((E801+$B$7-$B$8)/12,0)+2))</f>
        <v>#VALUE!</v>
      </c>
      <c r="O801" t="e">
        <f>IF($B$9="זכר",INDEX('שיפור גברים'!$A$1:$GQ$121,ROUNDDOWN(E801/12,0)+1,ROUNDDOWN((E801+$B$7-$B$8)/12,0)+1),INDEX('שיפור נשים'!$A$1:$GQ$121,ROUNDDOWN(E801/12,0)+1,ROUNDDOWN((E801+$B$7-$B$8)/12,0)+1))</f>
        <v>#VALUE!</v>
      </c>
      <c r="P801">
        <f t="shared" si="121"/>
        <v>0.25</v>
      </c>
      <c r="Q801" t="e">
        <f t="shared" si="122"/>
        <v>#VALUE!</v>
      </c>
    </row>
    <row r="802" spans="5:17" x14ac:dyDescent="0.2">
      <c r="E802">
        <f t="shared" si="123"/>
        <v>800</v>
      </c>
      <c r="F802">
        <f t="shared" si="120"/>
        <v>11.217012800999157</v>
      </c>
      <c r="G802" t="e">
        <f t="shared" si="124"/>
        <v>#VALUE!</v>
      </c>
      <c r="H802" t="e">
        <f t="shared" si="125"/>
        <v>#VALUE!</v>
      </c>
      <c r="I802" t="e">
        <f t="shared" si="126"/>
        <v>#VALUE!</v>
      </c>
      <c r="J802" t="e">
        <f t="shared" si="127"/>
        <v>#VALUE!</v>
      </c>
      <c r="K802" t="e">
        <f t="shared" si="128"/>
        <v>#VALUE!</v>
      </c>
      <c r="L802" t="e">
        <f t="shared" si="129"/>
        <v>#VALUE!</v>
      </c>
      <c r="M802">
        <f>IF($B$9="זכר",INDEX(תמותה!$A$1:$E$121,ROUNDDOWN(E802/12,0)+1,2),INDEX(תמותה!$A$1:$E$121,ROUNDDOWN(E802/12,0)+1,3))</f>
        <v>3.9029999999999998E-3</v>
      </c>
      <c r="N802" t="e">
        <f>IF($B$9="זכר",INDEX('שיפור גברים'!$A$1:$GQ$121,ROUNDDOWN(E802/12,0)+1,ROUNDDOWN((E802+$B$7-$B$8)/12,0)+2),INDEX('שיפור נשים'!$A$1:$GQ$121,ROUNDDOWN(E802/12,0)+1,ROUNDDOWN((E802+$B$7-$B$8)/12,0)+2))</f>
        <v>#VALUE!</v>
      </c>
      <c r="O802" t="e">
        <f>IF($B$9="זכר",INDEX('שיפור גברים'!$A$1:$GQ$121,ROUNDDOWN(E802/12,0)+1,ROUNDDOWN((E802+$B$7-$B$8)/12,0)+1),INDEX('שיפור נשים'!$A$1:$GQ$121,ROUNDDOWN(E802/12,0)+1,ROUNDDOWN((E802+$B$7-$B$8)/12,0)+1))</f>
        <v>#VALUE!</v>
      </c>
      <c r="P802">
        <f t="shared" si="121"/>
        <v>0.33333333333333331</v>
      </c>
      <c r="Q802" t="e">
        <f t="shared" si="122"/>
        <v>#VALUE!</v>
      </c>
    </row>
    <row r="803" spans="5:17" x14ac:dyDescent="0.2">
      <c r="E803">
        <f t="shared" si="123"/>
        <v>801</v>
      </c>
      <c r="F803">
        <f t="shared" si="120"/>
        <v>11.25091707254569</v>
      </c>
      <c r="G803" t="e">
        <f t="shared" si="124"/>
        <v>#VALUE!</v>
      </c>
      <c r="H803" t="e">
        <f t="shared" si="125"/>
        <v>#VALUE!</v>
      </c>
      <c r="I803" t="e">
        <f t="shared" si="126"/>
        <v>#VALUE!</v>
      </c>
      <c r="J803" t="e">
        <f t="shared" si="127"/>
        <v>#VALUE!</v>
      </c>
      <c r="K803" t="e">
        <f t="shared" si="128"/>
        <v>#VALUE!</v>
      </c>
      <c r="L803" t="e">
        <f t="shared" si="129"/>
        <v>#VALUE!</v>
      </c>
      <c r="M803">
        <f>IF($B$9="זכר",INDEX(תמותה!$A$1:$E$121,ROUNDDOWN(E803/12,0)+1,2),INDEX(תמותה!$A$1:$E$121,ROUNDDOWN(E803/12,0)+1,3))</f>
        <v>3.9029999999999998E-3</v>
      </c>
      <c r="N803" t="e">
        <f>IF($B$9="זכר",INDEX('שיפור גברים'!$A$1:$GQ$121,ROUNDDOWN(E803/12,0)+1,ROUNDDOWN((E803+$B$7-$B$8)/12,0)+2),INDEX('שיפור נשים'!$A$1:$GQ$121,ROUNDDOWN(E803/12,0)+1,ROUNDDOWN((E803+$B$7-$B$8)/12,0)+2))</f>
        <v>#VALUE!</v>
      </c>
      <c r="O803" t="e">
        <f>IF($B$9="זכר",INDEX('שיפור גברים'!$A$1:$GQ$121,ROUNDDOWN(E803/12,0)+1,ROUNDDOWN((E803+$B$7-$B$8)/12,0)+1),INDEX('שיפור נשים'!$A$1:$GQ$121,ROUNDDOWN(E803/12,0)+1,ROUNDDOWN((E803+$B$7-$B$8)/12,0)+1))</f>
        <v>#VALUE!</v>
      </c>
      <c r="P803">
        <f t="shared" si="121"/>
        <v>0.41666666666666669</v>
      </c>
      <c r="Q803" t="e">
        <f t="shared" si="122"/>
        <v>#VALUE!</v>
      </c>
    </row>
    <row r="804" spans="5:17" x14ac:dyDescent="0.2">
      <c r="E804">
        <f t="shared" si="123"/>
        <v>802</v>
      </c>
      <c r="F804">
        <f t="shared" si="120"/>
        <v>11.28492382232324</v>
      </c>
      <c r="G804" t="e">
        <f t="shared" si="124"/>
        <v>#VALUE!</v>
      </c>
      <c r="H804" t="e">
        <f t="shared" si="125"/>
        <v>#VALUE!</v>
      </c>
      <c r="I804" t="e">
        <f t="shared" si="126"/>
        <v>#VALUE!</v>
      </c>
      <c r="J804" t="e">
        <f t="shared" si="127"/>
        <v>#VALUE!</v>
      </c>
      <c r="K804" t="e">
        <f t="shared" si="128"/>
        <v>#VALUE!</v>
      </c>
      <c r="L804" t="e">
        <f t="shared" si="129"/>
        <v>#VALUE!</v>
      </c>
      <c r="M804">
        <f>IF($B$9="זכר",INDEX(תמותה!$A$1:$E$121,ROUNDDOWN(E804/12,0)+1,2),INDEX(תמותה!$A$1:$E$121,ROUNDDOWN(E804/12,0)+1,3))</f>
        <v>3.9029999999999998E-3</v>
      </c>
      <c r="N804" t="e">
        <f>IF($B$9="זכר",INDEX('שיפור גברים'!$A$1:$GQ$121,ROUNDDOWN(E804/12,0)+1,ROUNDDOWN((E804+$B$7-$B$8)/12,0)+2),INDEX('שיפור נשים'!$A$1:$GQ$121,ROUNDDOWN(E804/12,0)+1,ROUNDDOWN((E804+$B$7-$B$8)/12,0)+2))</f>
        <v>#VALUE!</v>
      </c>
      <c r="O804" t="e">
        <f>IF($B$9="זכר",INDEX('שיפור גברים'!$A$1:$GQ$121,ROUNDDOWN(E804/12,0)+1,ROUNDDOWN((E804+$B$7-$B$8)/12,0)+1),INDEX('שיפור נשים'!$A$1:$GQ$121,ROUNDDOWN(E804/12,0)+1,ROUNDDOWN((E804+$B$7-$B$8)/12,0)+1))</f>
        <v>#VALUE!</v>
      </c>
      <c r="P804">
        <f t="shared" si="121"/>
        <v>0.5</v>
      </c>
      <c r="Q804" t="e">
        <f t="shared" si="122"/>
        <v>#VALUE!</v>
      </c>
    </row>
    <row r="805" spans="5:17" x14ac:dyDescent="0.2">
      <c r="E805">
        <f t="shared" si="123"/>
        <v>803</v>
      </c>
      <c r="F805">
        <f t="shared" si="120"/>
        <v>11.319033360080018</v>
      </c>
      <c r="G805" t="e">
        <f t="shared" si="124"/>
        <v>#VALUE!</v>
      </c>
      <c r="H805" t="e">
        <f t="shared" si="125"/>
        <v>#VALUE!</v>
      </c>
      <c r="I805" t="e">
        <f t="shared" si="126"/>
        <v>#VALUE!</v>
      </c>
      <c r="J805" t="e">
        <f t="shared" si="127"/>
        <v>#VALUE!</v>
      </c>
      <c r="K805" t="e">
        <f t="shared" si="128"/>
        <v>#VALUE!</v>
      </c>
      <c r="L805" t="e">
        <f t="shared" si="129"/>
        <v>#VALUE!</v>
      </c>
      <c r="M805">
        <f>IF($B$9="זכר",INDEX(תמותה!$A$1:$E$121,ROUNDDOWN(E805/12,0)+1,2),INDEX(תמותה!$A$1:$E$121,ROUNDDOWN(E805/12,0)+1,3))</f>
        <v>3.9029999999999998E-3</v>
      </c>
      <c r="N805" t="e">
        <f>IF($B$9="זכר",INDEX('שיפור גברים'!$A$1:$GQ$121,ROUNDDOWN(E805/12,0)+1,ROUNDDOWN((E805+$B$7-$B$8)/12,0)+2),INDEX('שיפור נשים'!$A$1:$GQ$121,ROUNDDOWN(E805/12,0)+1,ROUNDDOWN((E805+$B$7-$B$8)/12,0)+2))</f>
        <v>#VALUE!</v>
      </c>
      <c r="O805" t="e">
        <f>IF($B$9="זכר",INDEX('שיפור גברים'!$A$1:$GQ$121,ROUNDDOWN(E805/12,0)+1,ROUNDDOWN((E805+$B$7-$B$8)/12,0)+1),INDEX('שיפור נשים'!$A$1:$GQ$121,ROUNDDOWN(E805/12,0)+1,ROUNDDOWN((E805+$B$7-$B$8)/12,0)+1))</f>
        <v>#VALUE!</v>
      </c>
      <c r="P805">
        <f t="shared" si="121"/>
        <v>0.58333333333333337</v>
      </c>
      <c r="Q805" t="e">
        <f t="shared" si="122"/>
        <v>#VALUE!</v>
      </c>
    </row>
    <row r="806" spans="5:17" x14ac:dyDescent="0.2">
      <c r="E806">
        <f t="shared" si="123"/>
        <v>804</v>
      </c>
      <c r="F806">
        <f t="shared" si="120"/>
        <v>11.353245996500492</v>
      </c>
      <c r="G806" t="e">
        <f t="shared" si="124"/>
        <v>#VALUE!</v>
      </c>
      <c r="H806" t="e">
        <f t="shared" si="125"/>
        <v>#VALUE!</v>
      </c>
      <c r="I806" t="e">
        <f t="shared" si="126"/>
        <v>#VALUE!</v>
      </c>
      <c r="J806" t="e">
        <f t="shared" si="127"/>
        <v>#VALUE!</v>
      </c>
      <c r="K806" t="e">
        <f t="shared" si="128"/>
        <v>#VALUE!</v>
      </c>
      <c r="L806" t="e">
        <f t="shared" si="129"/>
        <v>#VALUE!</v>
      </c>
      <c r="M806">
        <f>IF($B$9="זכר",INDEX(תמותה!$A$1:$E$121,ROUNDDOWN(E806/12,0)+1,2),INDEX(תמותה!$A$1:$E$121,ROUNDDOWN(E806/12,0)+1,3))</f>
        <v>4.4219999999999997E-3</v>
      </c>
      <c r="N806" t="e">
        <f>IF($B$9="זכר",INDEX('שיפור גברים'!$A$1:$GQ$121,ROUNDDOWN(E806/12,0)+1,ROUNDDOWN((E806+$B$7-$B$8)/12,0)+2),INDEX('שיפור נשים'!$A$1:$GQ$121,ROUNDDOWN(E806/12,0)+1,ROUNDDOWN((E806+$B$7-$B$8)/12,0)+2))</f>
        <v>#VALUE!</v>
      </c>
      <c r="O806" t="e">
        <f>IF($B$9="זכר",INDEX('שיפור גברים'!$A$1:$GQ$121,ROUNDDOWN(E806/12,0)+1,ROUNDDOWN((E806+$B$7-$B$8)/12,0)+1),INDEX('שיפור נשים'!$A$1:$GQ$121,ROUNDDOWN(E806/12,0)+1,ROUNDDOWN((E806+$B$7-$B$8)/12,0)+1))</f>
        <v>#VALUE!</v>
      </c>
      <c r="P806">
        <f t="shared" si="121"/>
        <v>0.66666666666666663</v>
      </c>
      <c r="Q806" t="e">
        <f t="shared" si="122"/>
        <v>#VALUE!</v>
      </c>
    </row>
    <row r="807" spans="5:17" x14ac:dyDescent="0.2">
      <c r="E807">
        <f t="shared" si="123"/>
        <v>805</v>
      </c>
      <c r="F807">
        <f t="shared" si="120"/>
        <v>11.387562043208195</v>
      </c>
      <c r="G807" t="e">
        <f t="shared" si="124"/>
        <v>#VALUE!</v>
      </c>
      <c r="H807" t="e">
        <f t="shared" si="125"/>
        <v>#VALUE!</v>
      </c>
      <c r="I807" t="e">
        <f t="shared" si="126"/>
        <v>#VALUE!</v>
      </c>
      <c r="J807" t="e">
        <f t="shared" si="127"/>
        <v>#VALUE!</v>
      </c>
      <c r="K807" t="e">
        <f t="shared" si="128"/>
        <v>#VALUE!</v>
      </c>
      <c r="L807" t="e">
        <f t="shared" si="129"/>
        <v>#VALUE!</v>
      </c>
      <c r="M807">
        <f>IF($B$9="זכר",INDEX(תמותה!$A$1:$E$121,ROUNDDOWN(E807/12,0)+1,2),INDEX(תמותה!$A$1:$E$121,ROUNDDOWN(E807/12,0)+1,3))</f>
        <v>4.4219999999999997E-3</v>
      </c>
      <c r="N807" t="e">
        <f>IF($B$9="זכר",INDEX('שיפור גברים'!$A$1:$GQ$121,ROUNDDOWN(E807/12,0)+1,ROUNDDOWN((E807+$B$7-$B$8)/12,0)+2),INDEX('שיפור נשים'!$A$1:$GQ$121,ROUNDDOWN(E807/12,0)+1,ROUNDDOWN((E807+$B$7-$B$8)/12,0)+2))</f>
        <v>#VALUE!</v>
      </c>
      <c r="O807" t="e">
        <f>IF($B$9="זכר",INDEX('שיפור גברים'!$A$1:$GQ$121,ROUNDDOWN(E807/12,0)+1,ROUNDDOWN((E807+$B$7-$B$8)/12,0)+1),INDEX('שיפור נשים'!$A$1:$GQ$121,ROUNDDOWN(E807/12,0)+1,ROUNDDOWN((E807+$B$7-$B$8)/12,0)+1))</f>
        <v>#VALUE!</v>
      </c>
      <c r="P807">
        <f t="shared" si="121"/>
        <v>0.75</v>
      </c>
      <c r="Q807" t="e">
        <f t="shared" si="122"/>
        <v>#VALUE!</v>
      </c>
    </row>
    <row r="808" spans="5:17" x14ac:dyDescent="0.2">
      <c r="E808">
        <f t="shared" si="123"/>
        <v>806</v>
      </c>
      <c r="F808">
        <f t="shared" si="120"/>
        <v>11.421981812768548</v>
      </c>
      <c r="G808" t="e">
        <f t="shared" si="124"/>
        <v>#VALUE!</v>
      </c>
      <c r="H808" t="e">
        <f t="shared" si="125"/>
        <v>#VALUE!</v>
      </c>
      <c r="I808" t="e">
        <f t="shared" si="126"/>
        <v>#VALUE!</v>
      </c>
      <c r="J808" t="e">
        <f t="shared" si="127"/>
        <v>#VALUE!</v>
      </c>
      <c r="K808" t="e">
        <f t="shared" si="128"/>
        <v>#VALUE!</v>
      </c>
      <c r="L808" t="e">
        <f t="shared" si="129"/>
        <v>#VALUE!</v>
      </c>
      <c r="M808">
        <f>IF($B$9="זכר",INDEX(תמותה!$A$1:$E$121,ROUNDDOWN(E808/12,0)+1,2),INDEX(תמותה!$A$1:$E$121,ROUNDDOWN(E808/12,0)+1,3))</f>
        <v>4.4219999999999997E-3</v>
      </c>
      <c r="N808" t="e">
        <f>IF($B$9="זכר",INDEX('שיפור גברים'!$A$1:$GQ$121,ROUNDDOWN(E808/12,0)+1,ROUNDDOWN((E808+$B$7-$B$8)/12,0)+2),INDEX('שיפור נשים'!$A$1:$GQ$121,ROUNDDOWN(E808/12,0)+1,ROUNDDOWN((E808+$B$7-$B$8)/12,0)+2))</f>
        <v>#VALUE!</v>
      </c>
      <c r="O808" t="e">
        <f>IF($B$9="זכר",INDEX('שיפור גברים'!$A$1:$GQ$121,ROUNDDOWN(E808/12,0)+1,ROUNDDOWN((E808+$B$7-$B$8)/12,0)+1),INDEX('שיפור נשים'!$A$1:$GQ$121,ROUNDDOWN(E808/12,0)+1,ROUNDDOWN((E808+$B$7-$B$8)/12,0)+1))</f>
        <v>#VALUE!</v>
      </c>
      <c r="P808">
        <f t="shared" si="121"/>
        <v>0.83333333333333337</v>
      </c>
      <c r="Q808" t="e">
        <f t="shared" si="122"/>
        <v>#VALUE!</v>
      </c>
    </row>
    <row r="809" spans="5:17" x14ac:dyDescent="0.2">
      <c r="E809">
        <f t="shared" si="123"/>
        <v>807</v>
      </c>
      <c r="F809">
        <f t="shared" si="120"/>
        <v>11.456505618691736</v>
      </c>
      <c r="G809" t="e">
        <f t="shared" si="124"/>
        <v>#VALUE!</v>
      </c>
      <c r="H809" t="e">
        <f t="shared" si="125"/>
        <v>#VALUE!</v>
      </c>
      <c r="I809" t="e">
        <f t="shared" si="126"/>
        <v>#VALUE!</v>
      </c>
      <c r="J809" t="e">
        <f t="shared" si="127"/>
        <v>#VALUE!</v>
      </c>
      <c r="K809" t="e">
        <f t="shared" si="128"/>
        <v>#VALUE!</v>
      </c>
      <c r="L809" t="e">
        <f t="shared" si="129"/>
        <v>#VALUE!</v>
      </c>
      <c r="M809">
        <f>IF($B$9="זכר",INDEX(תמותה!$A$1:$E$121,ROUNDDOWN(E809/12,0)+1,2),INDEX(תמותה!$A$1:$E$121,ROUNDDOWN(E809/12,0)+1,3))</f>
        <v>4.4219999999999997E-3</v>
      </c>
      <c r="N809" t="e">
        <f>IF($B$9="זכר",INDEX('שיפור גברים'!$A$1:$GQ$121,ROUNDDOWN(E809/12,0)+1,ROUNDDOWN((E809+$B$7-$B$8)/12,0)+2),INDEX('שיפור נשים'!$A$1:$GQ$121,ROUNDDOWN(E809/12,0)+1,ROUNDDOWN((E809+$B$7-$B$8)/12,0)+2))</f>
        <v>#VALUE!</v>
      </c>
      <c r="O809" t="e">
        <f>IF($B$9="זכר",INDEX('שיפור גברים'!$A$1:$GQ$121,ROUNDDOWN(E809/12,0)+1,ROUNDDOWN((E809+$B$7-$B$8)/12,0)+1),INDEX('שיפור נשים'!$A$1:$GQ$121,ROUNDDOWN(E809/12,0)+1,ROUNDDOWN((E809+$B$7-$B$8)/12,0)+1))</f>
        <v>#VALUE!</v>
      </c>
      <c r="P809">
        <f t="shared" si="121"/>
        <v>0.91666666666666663</v>
      </c>
      <c r="Q809" t="e">
        <f t="shared" si="122"/>
        <v>#VALUE!</v>
      </c>
    </row>
    <row r="810" spans="5:17" x14ac:dyDescent="0.2">
      <c r="E810">
        <f t="shared" si="123"/>
        <v>808</v>
      </c>
      <c r="F810">
        <f t="shared" si="120"/>
        <v>11.491133775435566</v>
      </c>
      <c r="G810" t="e">
        <f t="shared" si="124"/>
        <v>#VALUE!</v>
      </c>
      <c r="H810" t="e">
        <f t="shared" si="125"/>
        <v>#VALUE!</v>
      </c>
      <c r="I810" t="e">
        <f t="shared" si="126"/>
        <v>#VALUE!</v>
      </c>
      <c r="J810" t="e">
        <f t="shared" si="127"/>
        <v>#VALUE!</v>
      </c>
      <c r="K810" t="e">
        <f t="shared" si="128"/>
        <v>#VALUE!</v>
      </c>
      <c r="L810" t="e">
        <f t="shared" si="129"/>
        <v>#VALUE!</v>
      </c>
      <c r="M810">
        <f>IF($B$9="זכר",INDEX(תמותה!$A$1:$E$121,ROUNDDOWN(E810/12,0)+1,2),INDEX(תמותה!$A$1:$E$121,ROUNDDOWN(E810/12,0)+1,3))</f>
        <v>4.4219999999999997E-3</v>
      </c>
      <c r="N810" t="e">
        <f>IF($B$9="זכר",INDEX('שיפור גברים'!$A$1:$GQ$121,ROUNDDOWN(E810/12,0)+1,ROUNDDOWN((E810+$B$7-$B$8)/12,0)+2),INDEX('שיפור נשים'!$A$1:$GQ$121,ROUNDDOWN(E810/12,0)+1,ROUNDDOWN((E810+$B$7-$B$8)/12,0)+2))</f>
        <v>#VALUE!</v>
      </c>
      <c r="O810" t="e">
        <f>IF($B$9="זכר",INDEX('שיפור גברים'!$A$1:$GQ$121,ROUNDDOWN(E810/12,0)+1,ROUNDDOWN((E810+$B$7-$B$8)/12,0)+1),INDEX('שיפור נשים'!$A$1:$GQ$121,ROUNDDOWN(E810/12,0)+1,ROUNDDOWN((E810+$B$7-$B$8)/12,0)+1))</f>
        <v>#VALUE!</v>
      </c>
      <c r="P810">
        <f t="shared" si="121"/>
        <v>1</v>
      </c>
      <c r="Q810" t="e">
        <f t="shared" si="122"/>
        <v>#VALUE!</v>
      </c>
    </row>
    <row r="811" spans="5:17" x14ac:dyDescent="0.2">
      <c r="E811">
        <f t="shared" si="123"/>
        <v>809</v>
      </c>
      <c r="F811">
        <f t="shared" si="120"/>
        <v>11.525866598408292</v>
      </c>
      <c r="G811" t="e">
        <f t="shared" si="124"/>
        <v>#VALUE!</v>
      </c>
      <c r="H811" t="e">
        <f t="shared" si="125"/>
        <v>#VALUE!</v>
      </c>
      <c r="I811" t="e">
        <f t="shared" si="126"/>
        <v>#VALUE!</v>
      </c>
      <c r="J811" t="e">
        <f t="shared" si="127"/>
        <v>#VALUE!</v>
      </c>
      <c r="K811" t="e">
        <f t="shared" si="128"/>
        <v>#VALUE!</v>
      </c>
      <c r="L811" t="e">
        <f t="shared" si="129"/>
        <v>#VALUE!</v>
      </c>
      <c r="M811">
        <f>IF($B$9="זכר",INDEX(תמותה!$A$1:$E$121,ROUNDDOWN(E811/12,0)+1,2),INDEX(תמותה!$A$1:$E$121,ROUNDDOWN(E811/12,0)+1,3))</f>
        <v>4.4219999999999997E-3</v>
      </c>
      <c r="N811" t="e">
        <f>IF($B$9="זכר",INDEX('שיפור גברים'!$A$1:$GQ$121,ROUNDDOWN(E811/12,0)+1,ROUNDDOWN((E811+$B$7-$B$8)/12,0)+2),INDEX('שיפור נשים'!$A$1:$GQ$121,ROUNDDOWN(E811/12,0)+1,ROUNDDOWN((E811+$B$7-$B$8)/12,0)+2))</f>
        <v>#VALUE!</v>
      </c>
      <c r="O811" t="e">
        <f>IF($B$9="זכר",INDEX('שיפור גברים'!$A$1:$GQ$121,ROUNDDOWN(E811/12,0)+1,ROUNDDOWN((E811+$B$7-$B$8)/12,0)+1),INDEX('שיפור נשים'!$A$1:$GQ$121,ROUNDDOWN(E811/12,0)+1,ROUNDDOWN((E811+$B$7-$B$8)/12,0)+1))</f>
        <v>#VALUE!</v>
      </c>
      <c r="P811">
        <f t="shared" si="121"/>
        <v>8.3333333333333329E-2</v>
      </c>
      <c r="Q811" t="e">
        <f t="shared" si="122"/>
        <v>#VALUE!</v>
      </c>
    </row>
    <row r="812" spans="5:17" x14ac:dyDescent="0.2">
      <c r="E812">
        <f t="shared" si="123"/>
        <v>810</v>
      </c>
      <c r="F812">
        <f t="shared" si="120"/>
        <v>11.560704403971528</v>
      </c>
      <c r="G812" t="e">
        <f t="shared" si="124"/>
        <v>#VALUE!</v>
      </c>
      <c r="H812" t="e">
        <f t="shared" si="125"/>
        <v>#VALUE!</v>
      </c>
      <c r="I812" t="e">
        <f t="shared" si="126"/>
        <v>#VALUE!</v>
      </c>
      <c r="J812" t="e">
        <f t="shared" si="127"/>
        <v>#VALUE!</v>
      </c>
      <c r="K812" t="e">
        <f t="shared" si="128"/>
        <v>#VALUE!</v>
      </c>
      <c r="L812" t="e">
        <f t="shared" si="129"/>
        <v>#VALUE!</v>
      </c>
      <c r="M812">
        <f>IF($B$9="זכר",INDEX(תמותה!$A$1:$E$121,ROUNDDOWN(E812/12,0)+1,2),INDEX(תמותה!$A$1:$E$121,ROUNDDOWN(E812/12,0)+1,3))</f>
        <v>4.4219999999999997E-3</v>
      </c>
      <c r="N812" t="e">
        <f>IF($B$9="זכר",INDEX('שיפור גברים'!$A$1:$GQ$121,ROUNDDOWN(E812/12,0)+1,ROUNDDOWN((E812+$B$7-$B$8)/12,0)+2),INDEX('שיפור נשים'!$A$1:$GQ$121,ROUNDDOWN(E812/12,0)+1,ROUNDDOWN((E812+$B$7-$B$8)/12,0)+2))</f>
        <v>#VALUE!</v>
      </c>
      <c r="O812" t="e">
        <f>IF($B$9="זכר",INDEX('שיפור גברים'!$A$1:$GQ$121,ROUNDDOWN(E812/12,0)+1,ROUNDDOWN((E812+$B$7-$B$8)/12,0)+1),INDEX('שיפור נשים'!$A$1:$GQ$121,ROUNDDOWN(E812/12,0)+1,ROUNDDOWN((E812+$B$7-$B$8)/12,0)+1))</f>
        <v>#VALUE!</v>
      </c>
      <c r="P812">
        <f t="shared" si="121"/>
        <v>0.16666666666666666</v>
      </c>
      <c r="Q812" t="e">
        <f t="shared" si="122"/>
        <v>#VALUE!</v>
      </c>
    </row>
    <row r="813" spans="5:17" x14ac:dyDescent="0.2">
      <c r="E813">
        <f t="shared" si="123"/>
        <v>811</v>
      </c>
      <c r="F813">
        <f t="shared" si="120"/>
        <v>11.59564750944312</v>
      </c>
      <c r="G813" t="e">
        <f t="shared" si="124"/>
        <v>#VALUE!</v>
      </c>
      <c r="H813" t="e">
        <f t="shared" si="125"/>
        <v>#VALUE!</v>
      </c>
      <c r="I813" t="e">
        <f t="shared" si="126"/>
        <v>#VALUE!</v>
      </c>
      <c r="J813" t="e">
        <f t="shared" si="127"/>
        <v>#VALUE!</v>
      </c>
      <c r="K813" t="e">
        <f t="shared" si="128"/>
        <v>#VALUE!</v>
      </c>
      <c r="L813" t="e">
        <f t="shared" si="129"/>
        <v>#VALUE!</v>
      </c>
      <c r="M813">
        <f>IF($B$9="זכר",INDEX(תמותה!$A$1:$E$121,ROUNDDOWN(E813/12,0)+1,2),INDEX(תמותה!$A$1:$E$121,ROUNDDOWN(E813/12,0)+1,3))</f>
        <v>4.4219999999999997E-3</v>
      </c>
      <c r="N813" t="e">
        <f>IF($B$9="זכר",INDEX('שיפור גברים'!$A$1:$GQ$121,ROUNDDOWN(E813/12,0)+1,ROUNDDOWN((E813+$B$7-$B$8)/12,0)+2),INDEX('שיפור נשים'!$A$1:$GQ$121,ROUNDDOWN(E813/12,0)+1,ROUNDDOWN((E813+$B$7-$B$8)/12,0)+2))</f>
        <v>#VALUE!</v>
      </c>
      <c r="O813" t="e">
        <f>IF($B$9="זכר",INDEX('שיפור גברים'!$A$1:$GQ$121,ROUNDDOWN(E813/12,0)+1,ROUNDDOWN((E813+$B$7-$B$8)/12,0)+1),INDEX('שיפור נשים'!$A$1:$GQ$121,ROUNDDOWN(E813/12,0)+1,ROUNDDOWN((E813+$B$7-$B$8)/12,0)+1))</f>
        <v>#VALUE!</v>
      </c>
      <c r="P813">
        <f t="shared" si="121"/>
        <v>0.25</v>
      </c>
      <c r="Q813" t="e">
        <f t="shared" si="122"/>
        <v>#VALUE!</v>
      </c>
    </row>
    <row r="814" spans="5:17" x14ac:dyDescent="0.2">
      <c r="E814">
        <f t="shared" si="123"/>
        <v>812</v>
      </c>
      <c r="F814">
        <f t="shared" si="120"/>
        <v>11.630696233100005</v>
      </c>
      <c r="G814" t="e">
        <f t="shared" si="124"/>
        <v>#VALUE!</v>
      </c>
      <c r="H814" t="e">
        <f t="shared" si="125"/>
        <v>#VALUE!</v>
      </c>
      <c r="I814" t="e">
        <f t="shared" si="126"/>
        <v>#VALUE!</v>
      </c>
      <c r="J814" t="e">
        <f t="shared" si="127"/>
        <v>#VALUE!</v>
      </c>
      <c r="K814" t="e">
        <f t="shared" si="128"/>
        <v>#VALUE!</v>
      </c>
      <c r="L814" t="e">
        <f t="shared" si="129"/>
        <v>#VALUE!</v>
      </c>
      <c r="M814">
        <f>IF($B$9="זכר",INDEX(תמותה!$A$1:$E$121,ROUNDDOWN(E814/12,0)+1,2),INDEX(תמותה!$A$1:$E$121,ROUNDDOWN(E814/12,0)+1,3))</f>
        <v>4.4219999999999997E-3</v>
      </c>
      <c r="N814" t="e">
        <f>IF($B$9="זכר",INDEX('שיפור גברים'!$A$1:$GQ$121,ROUNDDOWN(E814/12,0)+1,ROUNDDOWN((E814+$B$7-$B$8)/12,0)+2),INDEX('שיפור נשים'!$A$1:$GQ$121,ROUNDDOWN(E814/12,0)+1,ROUNDDOWN((E814+$B$7-$B$8)/12,0)+2))</f>
        <v>#VALUE!</v>
      </c>
      <c r="O814" t="e">
        <f>IF($B$9="זכר",INDEX('שיפור גברים'!$A$1:$GQ$121,ROUNDDOWN(E814/12,0)+1,ROUNDDOWN((E814+$B$7-$B$8)/12,0)+1),INDEX('שיפור נשים'!$A$1:$GQ$121,ROUNDDOWN(E814/12,0)+1,ROUNDDOWN((E814+$B$7-$B$8)/12,0)+1))</f>
        <v>#VALUE!</v>
      </c>
      <c r="P814">
        <f t="shared" si="121"/>
        <v>0.33333333333333331</v>
      </c>
      <c r="Q814" t="e">
        <f t="shared" si="122"/>
        <v>#VALUE!</v>
      </c>
    </row>
    <row r="815" spans="5:17" x14ac:dyDescent="0.2">
      <c r="E815">
        <f t="shared" si="123"/>
        <v>813</v>
      </c>
      <c r="F815">
        <f t="shared" si="120"/>
        <v>11.665850894181174</v>
      </c>
      <c r="G815" t="e">
        <f t="shared" si="124"/>
        <v>#VALUE!</v>
      </c>
      <c r="H815" t="e">
        <f t="shared" si="125"/>
        <v>#VALUE!</v>
      </c>
      <c r="I815" t="e">
        <f t="shared" si="126"/>
        <v>#VALUE!</v>
      </c>
      <c r="J815" t="e">
        <f t="shared" si="127"/>
        <v>#VALUE!</v>
      </c>
      <c r="K815" t="e">
        <f t="shared" si="128"/>
        <v>#VALUE!</v>
      </c>
      <c r="L815" t="e">
        <f t="shared" si="129"/>
        <v>#VALUE!</v>
      </c>
      <c r="M815">
        <f>IF($B$9="זכר",INDEX(תמותה!$A$1:$E$121,ROUNDDOWN(E815/12,0)+1,2),INDEX(תמותה!$A$1:$E$121,ROUNDDOWN(E815/12,0)+1,3))</f>
        <v>4.4219999999999997E-3</v>
      </c>
      <c r="N815" t="e">
        <f>IF($B$9="זכר",INDEX('שיפור גברים'!$A$1:$GQ$121,ROUNDDOWN(E815/12,0)+1,ROUNDDOWN((E815+$B$7-$B$8)/12,0)+2),INDEX('שיפור נשים'!$A$1:$GQ$121,ROUNDDOWN(E815/12,0)+1,ROUNDDOWN((E815+$B$7-$B$8)/12,0)+2))</f>
        <v>#VALUE!</v>
      </c>
      <c r="O815" t="e">
        <f>IF($B$9="זכר",INDEX('שיפור גברים'!$A$1:$GQ$121,ROUNDDOWN(E815/12,0)+1,ROUNDDOWN((E815+$B$7-$B$8)/12,0)+1),INDEX('שיפור נשים'!$A$1:$GQ$121,ROUNDDOWN(E815/12,0)+1,ROUNDDOWN((E815+$B$7-$B$8)/12,0)+1))</f>
        <v>#VALUE!</v>
      </c>
      <c r="P815">
        <f t="shared" si="121"/>
        <v>0.41666666666666669</v>
      </c>
      <c r="Q815" t="e">
        <f t="shared" si="122"/>
        <v>#VALUE!</v>
      </c>
    </row>
    <row r="816" spans="5:17" x14ac:dyDescent="0.2">
      <c r="E816">
        <f t="shared" si="123"/>
        <v>814</v>
      </c>
      <c r="F816">
        <f t="shared" si="120"/>
        <v>11.701111812890522</v>
      </c>
      <c r="G816" t="e">
        <f t="shared" si="124"/>
        <v>#VALUE!</v>
      </c>
      <c r="H816" t="e">
        <f t="shared" si="125"/>
        <v>#VALUE!</v>
      </c>
      <c r="I816" t="e">
        <f t="shared" si="126"/>
        <v>#VALUE!</v>
      </c>
      <c r="J816" t="e">
        <f t="shared" si="127"/>
        <v>#VALUE!</v>
      </c>
      <c r="K816" t="e">
        <f t="shared" si="128"/>
        <v>#VALUE!</v>
      </c>
      <c r="L816" t="e">
        <f t="shared" si="129"/>
        <v>#VALUE!</v>
      </c>
      <c r="M816">
        <f>IF($B$9="זכר",INDEX(תמותה!$A$1:$E$121,ROUNDDOWN(E816/12,0)+1,2),INDEX(תמותה!$A$1:$E$121,ROUNDDOWN(E816/12,0)+1,3))</f>
        <v>4.4219999999999997E-3</v>
      </c>
      <c r="N816" t="e">
        <f>IF($B$9="זכר",INDEX('שיפור גברים'!$A$1:$GQ$121,ROUNDDOWN(E816/12,0)+1,ROUNDDOWN((E816+$B$7-$B$8)/12,0)+2),INDEX('שיפור נשים'!$A$1:$GQ$121,ROUNDDOWN(E816/12,0)+1,ROUNDDOWN((E816+$B$7-$B$8)/12,0)+2))</f>
        <v>#VALUE!</v>
      </c>
      <c r="O816" t="e">
        <f>IF($B$9="זכר",INDEX('שיפור גברים'!$A$1:$GQ$121,ROUNDDOWN(E816/12,0)+1,ROUNDDOWN((E816+$B$7-$B$8)/12,0)+1),INDEX('שיפור נשים'!$A$1:$GQ$121,ROUNDDOWN(E816/12,0)+1,ROUNDDOWN((E816+$B$7-$B$8)/12,0)+1))</f>
        <v>#VALUE!</v>
      </c>
      <c r="P816">
        <f t="shared" si="121"/>
        <v>0.5</v>
      </c>
      <c r="Q816" t="e">
        <f t="shared" si="122"/>
        <v>#VALUE!</v>
      </c>
    </row>
    <row r="817" spans="5:17" x14ac:dyDescent="0.2">
      <c r="E817">
        <f t="shared" si="123"/>
        <v>815</v>
      </c>
      <c r="F817">
        <f t="shared" si="120"/>
        <v>11.736479310399769</v>
      </c>
      <c r="G817" t="e">
        <f t="shared" si="124"/>
        <v>#VALUE!</v>
      </c>
      <c r="H817" t="e">
        <f t="shared" si="125"/>
        <v>#VALUE!</v>
      </c>
      <c r="I817" t="e">
        <f t="shared" si="126"/>
        <v>#VALUE!</v>
      </c>
      <c r="J817" t="e">
        <f t="shared" si="127"/>
        <v>#VALUE!</v>
      </c>
      <c r="K817" t="e">
        <f t="shared" si="128"/>
        <v>#VALUE!</v>
      </c>
      <c r="L817" t="e">
        <f t="shared" si="129"/>
        <v>#VALUE!</v>
      </c>
      <c r="M817">
        <f>IF($B$9="זכר",INDEX(תמותה!$A$1:$E$121,ROUNDDOWN(E817/12,0)+1,2),INDEX(תמותה!$A$1:$E$121,ROUNDDOWN(E817/12,0)+1,3))</f>
        <v>4.4219999999999997E-3</v>
      </c>
      <c r="N817" t="e">
        <f>IF($B$9="זכר",INDEX('שיפור גברים'!$A$1:$GQ$121,ROUNDDOWN(E817/12,0)+1,ROUNDDOWN((E817+$B$7-$B$8)/12,0)+2),INDEX('שיפור נשים'!$A$1:$GQ$121,ROUNDDOWN(E817/12,0)+1,ROUNDDOWN((E817+$B$7-$B$8)/12,0)+2))</f>
        <v>#VALUE!</v>
      </c>
      <c r="O817" t="e">
        <f>IF($B$9="זכר",INDEX('שיפור גברים'!$A$1:$GQ$121,ROUNDDOWN(E817/12,0)+1,ROUNDDOWN((E817+$B$7-$B$8)/12,0)+1),INDEX('שיפור נשים'!$A$1:$GQ$121,ROUNDDOWN(E817/12,0)+1,ROUNDDOWN((E817+$B$7-$B$8)/12,0)+1))</f>
        <v>#VALUE!</v>
      </c>
      <c r="P817">
        <f t="shared" si="121"/>
        <v>0.58333333333333337</v>
      </c>
      <c r="Q817" t="e">
        <f t="shared" si="122"/>
        <v>#VALUE!</v>
      </c>
    </row>
    <row r="818" spans="5:17" x14ac:dyDescent="0.2">
      <c r="E818">
        <f t="shared" si="123"/>
        <v>816</v>
      </c>
      <c r="F818">
        <f t="shared" si="120"/>
        <v>11.771953708851431</v>
      </c>
      <c r="G818" t="e">
        <f t="shared" si="124"/>
        <v>#VALUE!</v>
      </c>
      <c r="H818" t="e">
        <f t="shared" si="125"/>
        <v>#VALUE!</v>
      </c>
      <c r="I818" t="e">
        <f t="shared" si="126"/>
        <v>#VALUE!</v>
      </c>
      <c r="J818" t="e">
        <f t="shared" si="127"/>
        <v>#VALUE!</v>
      </c>
      <c r="K818" t="e">
        <f t="shared" si="128"/>
        <v>#VALUE!</v>
      </c>
      <c r="L818" t="e">
        <f t="shared" si="129"/>
        <v>#VALUE!</v>
      </c>
      <c r="M818">
        <f>IF($B$9="זכר",INDEX(תמותה!$A$1:$E$121,ROUNDDOWN(E818/12,0)+1,2),INDEX(תמותה!$A$1:$E$121,ROUNDDOWN(E818/12,0)+1,3))</f>
        <v>5.0090000000000004E-3</v>
      </c>
      <c r="N818" t="e">
        <f>IF($B$9="זכר",INDEX('שיפור גברים'!$A$1:$GQ$121,ROUNDDOWN(E818/12,0)+1,ROUNDDOWN((E818+$B$7-$B$8)/12,0)+2),INDEX('שיפור נשים'!$A$1:$GQ$121,ROUNDDOWN(E818/12,0)+1,ROUNDDOWN((E818+$B$7-$B$8)/12,0)+2))</f>
        <v>#VALUE!</v>
      </c>
      <c r="O818" t="e">
        <f>IF($B$9="זכר",INDEX('שיפור גברים'!$A$1:$GQ$121,ROUNDDOWN(E818/12,0)+1,ROUNDDOWN((E818+$B$7-$B$8)/12,0)+1),INDEX('שיפור נשים'!$A$1:$GQ$121,ROUNDDOWN(E818/12,0)+1,ROUNDDOWN((E818+$B$7-$B$8)/12,0)+1))</f>
        <v>#VALUE!</v>
      </c>
      <c r="P818">
        <f t="shared" si="121"/>
        <v>0.66666666666666663</v>
      </c>
      <c r="Q818" t="e">
        <f t="shared" si="122"/>
        <v>#VALUE!</v>
      </c>
    </row>
    <row r="819" spans="5:17" x14ac:dyDescent="0.2">
      <c r="E819">
        <f t="shared" si="123"/>
        <v>817</v>
      </c>
      <c r="F819">
        <f t="shared" si="120"/>
        <v>11.807535331361715</v>
      </c>
      <c r="G819" t="e">
        <f t="shared" si="124"/>
        <v>#VALUE!</v>
      </c>
      <c r="H819" t="e">
        <f t="shared" si="125"/>
        <v>#VALUE!</v>
      </c>
      <c r="I819" t="e">
        <f t="shared" si="126"/>
        <v>#VALUE!</v>
      </c>
      <c r="J819" t="e">
        <f t="shared" si="127"/>
        <v>#VALUE!</v>
      </c>
      <c r="K819" t="e">
        <f t="shared" si="128"/>
        <v>#VALUE!</v>
      </c>
      <c r="L819" t="e">
        <f t="shared" si="129"/>
        <v>#VALUE!</v>
      </c>
      <c r="M819">
        <f>IF($B$9="זכר",INDEX(תמותה!$A$1:$E$121,ROUNDDOWN(E819/12,0)+1,2),INDEX(תמותה!$A$1:$E$121,ROUNDDOWN(E819/12,0)+1,3))</f>
        <v>5.0090000000000004E-3</v>
      </c>
      <c r="N819" t="e">
        <f>IF($B$9="זכר",INDEX('שיפור גברים'!$A$1:$GQ$121,ROUNDDOWN(E819/12,0)+1,ROUNDDOWN((E819+$B$7-$B$8)/12,0)+2),INDEX('שיפור נשים'!$A$1:$GQ$121,ROUNDDOWN(E819/12,0)+1,ROUNDDOWN((E819+$B$7-$B$8)/12,0)+2))</f>
        <v>#VALUE!</v>
      </c>
      <c r="O819" t="e">
        <f>IF($B$9="זכר",INDEX('שיפור גברים'!$A$1:$GQ$121,ROUNDDOWN(E819/12,0)+1,ROUNDDOWN((E819+$B$7-$B$8)/12,0)+1),INDEX('שיפור נשים'!$A$1:$GQ$121,ROUNDDOWN(E819/12,0)+1,ROUNDDOWN((E819+$B$7-$B$8)/12,0)+1))</f>
        <v>#VALUE!</v>
      </c>
      <c r="P819">
        <f t="shared" si="121"/>
        <v>0.75</v>
      </c>
      <c r="Q819" t="e">
        <f t="shared" si="122"/>
        <v>#VALUE!</v>
      </c>
    </row>
    <row r="820" spans="5:17" x14ac:dyDescent="0.2">
      <c r="E820">
        <f t="shared" si="123"/>
        <v>818</v>
      </c>
      <c r="F820">
        <f t="shared" si="120"/>
        <v>11.843224502023451</v>
      </c>
      <c r="G820" t="e">
        <f t="shared" si="124"/>
        <v>#VALUE!</v>
      </c>
      <c r="H820" t="e">
        <f t="shared" si="125"/>
        <v>#VALUE!</v>
      </c>
      <c r="I820" t="e">
        <f t="shared" si="126"/>
        <v>#VALUE!</v>
      </c>
      <c r="J820" t="e">
        <f t="shared" si="127"/>
        <v>#VALUE!</v>
      </c>
      <c r="K820" t="e">
        <f t="shared" si="128"/>
        <v>#VALUE!</v>
      </c>
      <c r="L820" t="e">
        <f t="shared" si="129"/>
        <v>#VALUE!</v>
      </c>
      <c r="M820">
        <f>IF($B$9="זכר",INDEX(תמותה!$A$1:$E$121,ROUNDDOWN(E820/12,0)+1,2),INDEX(תמותה!$A$1:$E$121,ROUNDDOWN(E820/12,0)+1,3))</f>
        <v>5.0090000000000004E-3</v>
      </c>
      <c r="N820" t="e">
        <f>IF($B$9="זכר",INDEX('שיפור גברים'!$A$1:$GQ$121,ROUNDDOWN(E820/12,0)+1,ROUNDDOWN((E820+$B$7-$B$8)/12,0)+2),INDEX('שיפור נשים'!$A$1:$GQ$121,ROUNDDOWN(E820/12,0)+1,ROUNDDOWN((E820+$B$7-$B$8)/12,0)+2))</f>
        <v>#VALUE!</v>
      </c>
      <c r="O820" t="e">
        <f>IF($B$9="זכר",INDEX('שיפור גברים'!$A$1:$GQ$121,ROUNDDOWN(E820/12,0)+1,ROUNDDOWN((E820+$B$7-$B$8)/12,0)+1),INDEX('שיפור נשים'!$A$1:$GQ$121,ROUNDDOWN(E820/12,0)+1,ROUNDDOWN((E820+$B$7-$B$8)/12,0)+1))</f>
        <v>#VALUE!</v>
      </c>
      <c r="P820">
        <f t="shared" si="121"/>
        <v>0.83333333333333337</v>
      </c>
      <c r="Q820" t="e">
        <f t="shared" si="122"/>
        <v>#VALUE!</v>
      </c>
    </row>
    <row r="821" spans="5:17" x14ac:dyDescent="0.2">
      <c r="E821">
        <f t="shared" si="123"/>
        <v>819</v>
      </c>
      <c r="F821">
        <f t="shared" si="120"/>
        <v>11.879021545909087</v>
      </c>
      <c r="G821" t="e">
        <f t="shared" si="124"/>
        <v>#VALUE!</v>
      </c>
      <c r="H821" t="e">
        <f t="shared" si="125"/>
        <v>#VALUE!</v>
      </c>
      <c r="I821" t="e">
        <f t="shared" si="126"/>
        <v>#VALUE!</v>
      </c>
      <c r="J821" t="e">
        <f t="shared" si="127"/>
        <v>#VALUE!</v>
      </c>
      <c r="K821" t="e">
        <f t="shared" si="128"/>
        <v>#VALUE!</v>
      </c>
      <c r="L821" t="e">
        <f t="shared" si="129"/>
        <v>#VALUE!</v>
      </c>
      <c r="M821">
        <f>IF($B$9="זכר",INDEX(תמותה!$A$1:$E$121,ROUNDDOWN(E821/12,0)+1,2),INDEX(תמותה!$A$1:$E$121,ROUNDDOWN(E821/12,0)+1,3))</f>
        <v>5.0090000000000004E-3</v>
      </c>
      <c r="N821" t="e">
        <f>IF($B$9="זכר",INDEX('שיפור גברים'!$A$1:$GQ$121,ROUNDDOWN(E821/12,0)+1,ROUNDDOWN((E821+$B$7-$B$8)/12,0)+2),INDEX('שיפור נשים'!$A$1:$GQ$121,ROUNDDOWN(E821/12,0)+1,ROUNDDOWN((E821+$B$7-$B$8)/12,0)+2))</f>
        <v>#VALUE!</v>
      </c>
      <c r="O821" t="e">
        <f>IF($B$9="זכר",INDEX('שיפור גברים'!$A$1:$GQ$121,ROUNDDOWN(E821/12,0)+1,ROUNDDOWN((E821+$B$7-$B$8)/12,0)+1),INDEX('שיפור נשים'!$A$1:$GQ$121,ROUNDDOWN(E821/12,0)+1,ROUNDDOWN((E821+$B$7-$B$8)/12,0)+1))</f>
        <v>#VALUE!</v>
      </c>
      <c r="P821">
        <f t="shared" si="121"/>
        <v>0.91666666666666663</v>
      </c>
      <c r="Q821" t="e">
        <f t="shared" si="122"/>
        <v>#VALUE!</v>
      </c>
    </row>
    <row r="822" spans="5:17" x14ac:dyDescent="0.2">
      <c r="E822">
        <f t="shared" si="123"/>
        <v>820</v>
      </c>
      <c r="F822">
        <f t="shared" si="120"/>
        <v>11.914926789073631</v>
      </c>
      <c r="G822" t="e">
        <f t="shared" si="124"/>
        <v>#VALUE!</v>
      </c>
      <c r="H822" t="e">
        <f t="shared" si="125"/>
        <v>#VALUE!</v>
      </c>
      <c r="I822" t="e">
        <f t="shared" si="126"/>
        <v>#VALUE!</v>
      </c>
      <c r="J822" t="e">
        <f t="shared" si="127"/>
        <v>#VALUE!</v>
      </c>
      <c r="K822" t="e">
        <f t="shared" si="128"/>
        <v>#VALUE!</v>
      </c>
      <c r="L822" t="e">
        <f t="shared" si="129"/>
        <v>#VALUE!</v>
      </c>
      <c r="M822">
        <f>IF($B$9="זכר",INDEX(תמותה!$A$1:$E$121,ROUNDDOWN(E822/12,0)+1,2),INDEX(תמותה!$A$1:$E$121,ROUNDDOWN(E822/12,0)+1,3))</f>
        <v>5.0090000000000004E-3</v>
      </c>
      <c r="N822" t="e">
        <f>IF($B$9="זכר",INDEX('שיפור גברים'!$A$1:$GQ$121,ROUNDDOWN(E822/12,0)+1,ROUNDDOWN((E822+$B$7-$B$8)/12,0)+2),INDEX('שיפור נשים'!$A$1:$GQ$121,ROUNDDOWN(E822/12,0)+1,ROUNDDOWN((E822+$B$7-$B$8)/12,0)+2))</f>
        <v>#VALUE!</v>
      </c>
      <c r="O822" t="e">
        <f>IF($B$9="זכר",INDEX('שיפור גברים'!$A$1:$GQ$121,ROUNDDOWN(E822/12,0)+1,ROUNDDOWN((E822+$B$7-$B$8)/12,0)+1),INDEX('שיפור נשים'!$A$1:$GQ$121,ROUNDDOWN(E822/12,0)+1,ROUNDDOWN((E822+$B$7-$B$8)/12,0)+1))</f>
        <v>#VALUE!</v>
      </c>
      <c r="P822">
        <f t="shared" si="121"/>
        <v>1</v>
      </c>
      <c r="Q822" t="e">
        <f t="shared" si="122"/>
        <v>#VALUE!</v>
      </c>
    </row>
    <row r="823" spans="5:17" x14ac:dyDescent="0.2">
      <c r="E823">
        <f t="shared" si="123"/>
        <v>821</v>
      </c>
      <c r="F823">
        <f t="shared" si="120"/>
        <v>11.950940558557589</v>
      </c>
      <c r="G823" t="e">
        <f t="shared" si="124"/>
        <v>#VALUE!</v>
      </c>
      <c r="H823" t="e">
        <f t="shared" si="125"/>
        <v>#VALUE!</v>
      </c>
      <c r="I823" t="e">
        <f t="shared" si="126"/>
        <v>#VALUE!</v>
      </c>
      <c r="J823" t="e">
        <f t="shared" si="127"/>
        <v>#VALUE!</v>
      </c>
      <c r="K823" t="e">
        <f t="shared" si="128"/>
        <v>#VALUE!</v>
      </c>
      <c r="L823" t="e">
        <f t="shared" si="129"/>
        <v>#VALUE!</v>
      </c>
      <c r="M823">
        <f>IF($B$9="זכר",INDEX(תמותה!$A$1:$E$121,ROUNDDOWN(E823/12,0)+1,2),INDEX(תמותה!$A$1:$E$121,ROUNDDOWN(E823/12,0)+1,3))</f>
        <v>5.0090000000000004E-3</v>
      </c>
      <c r="N823" t="e">
        <f>IF($B$9="זכר",INDEX('שיפור גברים'!$A$1:$GQ$121,ROUNDDOWN(E823/12,0)+1,ROUNDDOWN((E823+$B$7-$B$8)/12,0)+2),INDEX('שיפור נשים'!$A$1:$GQ$121,ROUNDDOWN(E823/12,0)+1,ROUNDDOWN((E823+$B$7-$B$8)/12,0)+2))</f>
        <v>#VALUE!</v>
      </c>
      <c r="O823" t="e">
        <f>IF($B$9="זכר",INDEX('שיפור גברים'!$A$1:$GQ$121,ROUNDDOWN(E823/12,0)+1,ROUNDDOWN((E823+$B$7-$B$8)/12,0)+1),INDEX('שיפור נשים'!$A$1:$GQ$121,ROUNDDOWN(E823/12,0)+1,ROUNDDOWN((E823+$B$7-$B$8)/12,0)+1))</f>
        <v>#VALUE!</v>
      </c>
      <c r="P823">
        <f t="shared" si="121"/>
        <v>8.3333333333333329E-2</v>
      </c>
      <c r="Q823" t="e">
        <f t="shared" si="122"/>
        <v>#VALUE!</v>
      </c>
    </row>
    <row r="824" spans="5:17" x14ac:dyDescent="0.2">
      <c r="E824">
        <f t="shared" si="123"/>
        <v>822</v>
      </c>
      <c r="F824">
        <f t="shared" si="120"/>
        <v>11.987063182389997</v>
      </c>
      <c r="G824" t="e">
        <f t="shared" si="124"/>
        <v>#VALUE!</v>
      </c>
      <c r="H824" t="e">
        <f t="shared" si="125"/>
        <v>#VALUE!</v>
      </c>
      <c r="I824" t="e">
        <f t="shared" si="126"/>
        <v>#VALUE!</v>
      </c>
      <c r="J824" t="e">
        <f t="shared" si="127"/>
        <v>#VALUE!</v>
      </c>
      <c r="K824" t="e">
        <f t="shared" si="128"/>
        <v>#VALUE!</v>
      </c>
      <c r="L824" t="e">
        <f t="shared" si="129"/>
        <v>#VALUE!</v>
      </c>
      <c r="M824">
        <f>IF($B$9="זכר",INDEX(תמותה!$A$1:$E$121,ROUNDDOWN(E824/12,0)+1,2),INDEX(תמותה!$A$1:$E$121,ROUNDDOWN(E824/12,0)+1,3))</f>
        <v>5.0090000000000004E-3</v>
      </c>
      <c r="N824" t="e">
        <f>IF($B$9="זכר",INDEX('שיפור גברים'!$A$1:$GQ$121,ROUNDDOWN(E824/12,0)+1,ROUNDDOWN((E824+$B$7-$B$8)/12,0)+2),INDEX('שיפור נשים'!$A$1:$GQ$121,ROUNDDOWN(E824/12,0)+1,ROUNDDOWN((E824+$B$7-$B$8)/12,0)+2))</f>
        <v>#VALUE!</v>
      </c>
      <c r="O824" t="e">
        <f>IF($B$9="זכר",INDEX('שיפור גברים'!$A$1:$GQ$121,ROUNDDOWN(E824/12,0)+1,ROUNDDOWN((E824+$B$7-$B$8)/12,0)+1),INDEX('שיפור נשים'!$A$1:$GQ$121,ROUNDDOWN(E824/12,0)+1,ROUNDDOWN((E824+$B$7-$B$8)/12,0)+1))</f>
        <v>#VALUE!</v>
      </c>
      <c r="P824">
        <f t="shared" si="121"/>
        <v>0.16666666666666666</v>
      </c>
      <c r="Q824" t="e">
        <f t="shared" si="122"/>
        <v>#VALUE!</v>
      </c>
    </row>
    <row r="825" spans="5:17" x14ac:dyDescent="0.2">
      <c r="E825">
        <f t="shared" si="123"/>
        <v>823</v>
      </c>
      <c r="F825">
        <f t="shared" si="120"/>
        <v>12.023294989591381</v>
      </c>
      <c r="G825" t="e">
        <f t="shared" si="124"/>
        <v>#VALUE!</v>
      </c>
      <c r="H825" t="e">
        <f t="shared" si="125"/>
        <v>#VALUE!</v>
      </c>
      <c r="I825" t="e">
        <f t="shared" si="126"/>
        <v>#VALUE!</v>
      </c>
      <c r="J825" t="e">
        <f t="shared" si="127"/>
        <v>#VALUE!</v>
      </c>
      <c r="K825" t="e">
        <f t="shared" si="128"/>
        <v>#VALUE!</v>
      </c>
      <c r="L825" t="e">
        <f t="shared" si="129"/>
        <v>#VALUE!</v>
      </c>
      <c r="M825">
        <f>IF($B$9="זכר",INDEX(תמותה!$A$1:$E$121,ROUNDDOWN(E825/12,0)+1,2),INDEX(תמותה!$A$1:$E$121,ROUNDDOWN(E825/12,0)+1,3))</f>
        <v>5.0090000000000004E-3</v>
      </c>
      <c r="N825" t="e">
        <f>IF($B$9="זכר",INDEX('שיפור גברים'!$A$1:$GQ$121,ROUNDDOWN(E825/12,0)+1,ROUNDDOWN((E825+$B$7-$B$8)/12,0)+2),INDEX('שיפור נשים'!$A$1:$GQ$121,ROUNDDOWN(E825/12,0)+1,ROUNDDOWN((E825+$B$7-$B$8)/12,0)+2))</f>
        <v>#VALUE!</v>
      </c>
      <c r="O825" t="e">
        <f>IF($B$9="זכר",INDEX('שיפור גברים'!$A$1:$GQ$121,ROUNDDOWN(E825/12,0)+1,ROUNDDOWN((E825+$B$7-$B$8)/12,0)+1),INDEX('שיפור נשים'!$A$1:$GQ$121,ROUNDDOWN(E825/12,0)+1,ROUNDDOWN((E825+$B$7-$B$8)/12,0)+1))</f>
        <v>#VALUE!</v>
      </c>
      <c r="P825">
        <f t="shared" si="121"/>
        <v>0.25</v>
      </c>
      <c r="Q825" t="e">
        <f t="shared" si="122"/>
        <v>#VALUE!</v>
      </c>
    </row>
    <row r="826" spans="5:17" x14ac:dyDescent="0.2">
      <c r="E826">
        <f t="shared" si="123"/>
        <v>824</v>
      </c>
      <c r="F826">
        <f t="shared" si="120"/>
        <v>12.059636310176733</v>
      </c>
      <c r="G826" t="e">
        <f t="shared" si="124"/>
        <v>#VALUE!</v>
      </c>
      <c r="H826" t="e">
        <f t="shared" si="125"/>
        <v>#VALUE!</v>
      </c>
      <c r="I826" t="e">
        <f t="shared" si="126"/>
        <v>#VALUE!</v>
      </c>
      <c r="J826" t="e">
        <f t="shared" si="127"/>
        <v>#VALUE!</v>
      </c>
      <c r="K826" t="e">
        <f t="shared" si="128"/>
        <v>#VALUE!</v>
      </c>
      <c r="L826" t="e">
        <f t="shared" si="129"/>
        <v>#VALUE!</v>
      </c>
      <c r="M826">
        <f>IF($B$9="זכר",INDEX(תמותה!$A$1:$E$121,ROUNDDOWN(E826/12,0)+1,2),INDEX(תמותה!$A$1:$E$121,ROUNDDOWN(E826/12,0)+1,3))</f>
        <v>5.0090000000000004E-3</v>
      </c>
      <c r="N826" t="e">
        <f>IF($B$9="זכר",INDEX('שיפור גברים'!$A$1:$GQ$121,ROUNDDOWN(E826/12,0)+1,ROUNDDOWN((E826+$B$7-$B$8)/12,0)+2),INDEX('שיפור נשים'!$A$1:$GQ$121,ROUNDDOWN(E826/12,0)+1,ROUNDDOWN((E826+$B$7-$B$8)/12,0)+2))</f>
        <v>#VALUE!</v>
      </c>
      <c r="O826" t="e">
        <f>IF($B$9="זכר",INDEX('שיפור גברים'!$A$1:$GQ$121,ROUNDDOWN(E826/12,0)+1,ROUNDDOWN((E826+$B$7-$B$8)/12,0)+1),INDEX('שיפור נשים'!$A$1:$GQ$121,ROUNDDOWN(E826/12,0)+1,ROUNDDOWN((E826+$B$7-$B$8)/12,0)+1))</f>
        <v>#VALUE!</v>
      </c>
      <c r="P826">
        <f t="shared" si="121"/>
        <v>0.33333333333333331</v>
      </c>
      <c r="Q826" t="e">
        <f t="shared" si="122"/>
        <v>#VALUE!</v>
      </c>
    </row>
    <row r="827" spans="5:17" x14ac:dyDescent="0.2">
      <c r="E827">
        <f t="shared" si="123"/>
        <v>825</v>
      </c>
      <c r="F827">
        <f t="shared" si="120"/>
        <v>12.096087475158576</v>
      </c>
      <c r="G827" t="e">
        <f t="shared" si="124"/>
        <v>#VALUE!</v>
      </c>
      <c r="H827" t="e">
        <f t="shared" si="125"/>
        <v>#VALUE!</v>
      </c>
      <c r="I827" t="e">
        <f t="shared" si="126"/>
        <v>#VALUE!</v>
      </c>
      <c r="J827" t="e">
        <f t="shared" si="127"/>
        <v>#VALUE!</v>
      </c>
      <c r="K827" t="e">
        <f t="shared" si="128"/>
        <v>#VALUE!</v>
      </c>
      <c r="L827" t="e">
        <f t="shared" si="129"/>
        <v>#VALUE!</v>
      </c>
      <c r="M827">
        <f>IF($B$9="זכר",INDEX(תמותה!$A$1:$E$121,ROUNDDOWN(E827/12,0)+1,2),INDEX(תמותה!$A$1:$E$121,ROUNDDOWN(E827/12,0)+1,3))</f>
        <v>5.0090000000000004E-3</v>
      </c>
      <c r="N827" t="e">
        <f>IF($B$9="זכר",INDEX('שיפור גברים'!$A$1:$GQ$121,ROUNDDOWN(E827/12,0)+1,ROUNDDOWN((E827+$B$7-$B$8)/12,0)+2),INDEX('שיפור נשים'!$A$1:$GQ$121,ROUNDDOWN(E827/12,0)+1,ROUNDDOWN((E827+$B$7-$B$8)/12,0)+2))</f>
        <v>#VALUE!</v>
      </c>
      <c r="O827" t="e">
        <f>IF($B$9="זכר",INDEX('שיפור גברים'!$A$1:$GQ$121,ROUNDDOWN(E827/12,0)+1,ROUNDDOWN((E827+$B$7-$B$8)/12,0)+1),INDEX('שיפור נשים'!$A$1:$GQ$121,ROUNDDOWN(E827/12,0)+1,ROUNDDOWN((E827+$B$7-$B$8)/12,0)+1))</f>
        <v>#VALUE!</v>
      </c>
      <c r="P827">
        <f t="shared" si="121"/>
        <v>0.41666666666666669</v>
      </c>
      <c r="Q827" t="e">
        <f t="shared" si="122"/>
        <v>#VALUE!</v>
      </c>
    </row>
    <row r="828" spans="5:17" x14ac:dyDescent="0.2">
      <c r="E828">
        <f t="shared" si="123"/>
        <v>826</v>
      </c>
      <c r="F828">
        <f t="shared" si="120"/>
        <v>12.132648816549922</v>
      </c>
      <c r="G828" t="e">
        <f t="shared" si="124"/>
        <v>#VALUE!</v>
      </c>
      <c r="H828" t="e">
        <f t="shared" si="125"/>
        <v>#VALUE!</v>
      </c>
      <c r="I828" t="e">
        <f t="shared" si="126"/>
        <v>#VALUE!</v>
      </c>
      <c r="J828" t="e">
        <f t="shared" si="127"/>
        <v>#VALUE!</v>
      </c>
      <c r="K828" t="e">
        <f t="shared" si="128"/>
        <v>#VALUE!</v>
      </c>
      <c r="L828" t="e">
        <f t="shared" si="129"/>
        <v>#VALUE!</v>
      </c>
      <c r="M828">
        <f>IF($B$9="זכר",INDEX(תמותה!$A$1:$E$121,ROUNDDOWN(E828/12,0)+1,2),INDEX(תמותה!$A$1:$E$121,ROUNDDOWN(E828/12,0)+1,3))</f>
        <v>5.0090000000000004E-3</v>
      </c>
      <c r="N828" t="e">
        <f>IF($B$9="זכר",INDEX('שיפור גברים'!$A$1:$GQ$121,ROUNDDOWN(E828/12,0)+1,ROUNDDOWN((E828+$B$7-$B$8)/12,0)+2),INDEX('שיפור נשים'!$A$1:$GQ$121,ROUNDDOWN(E828/12,0)+1,ROUNDDOWN((E828+$B$7-$B$8)/12,0)+2))</f>
        <v>#VALUE!</v>
      </c>
      <c r="O828" t="e">
        <f>IF($B$9="זכר",INDEX('שיפור גברים'!$A$1:$GQ$121,ROUNDDOWN(E828/12,0)+1,ROUNDDOWN((E828+$B$7-$B$8)/12,0)+1),INDEX('שיפור נשים'!$A$1:$GQ$121,ROUNDDOWN(E828/12,0)+1,ROUNDDOWN((E828+$B$7-$B$8)/12,0)+1))</f>
        <v>#VALUE!</v>
      </c>
      <c r="P828">
        <f t="shared" si="121"/>
        <v>0.5</v>
      </c>
      <c r="Q828" t="e">
        <f t="shared" si="122"/>
        <v>#VALUE!</v>
      </c>
    </row>
    <row r="829" spans="5:17" x14ac:dyDescent="0.2">
      <c r="E829">
        <f t="shared" si="123"/>
        <v>827</v>
      </c>
      <c r="F829">
        <f t="shared" si="120"/>
        <v>12.169320667367312</v>
      </c>
      <c r="G829" t="e">
        <f t="shared" si="124"/>
        <v>#VALUE!</v>
      </c>
      <c r="H829" t="e">
        <f t="shared" si="125"/>
        <v>#VALUE!</v>
      </c>
      <c r="I829" t="e">
        <f t="shared" si="126"/>
        <v>#VALUE!</v>
      </c>
      <c r="J829" t="e">
        <f t="shared" si="127"/>
        <v>#VALUE!</v>
      </c>
      <c r="K829" t="e">
        <f t="shared" si="128"/>
        <v>#VALUE!</v>
      </c>
      <c r="L829" t="e">
        <f t="shared" si="129"/>
        <v>#VALUE!</v>
      </c>
      <c r="M829">
        <f>IF($B$9="זכר",INDEX(תמותה!$A$1:$E$121,ROUNDDOWN(E829/12,0)+1,2),INDEX(תמותה!$A$1:$E$121,ROUNDDOWN(E829/12,0)+1,3))</f>
        <v>5.0090000000000004E-3</v>
      </c>
      <c r="N829" t="e">
        <f>IF($B$9="זכר",INDEX('שיפור גברים'!$A$1:$GQ$121,ROUNDDOWN(E829/12,0)+1,ROUNDDOWN((E829+$B$7-$B$8)/12,0)+2),INDEX('שיפור נשים'!$A$1:$GQ$121,ROUNDDOWN(E829/12,0)+1,ROUNDDOWN((E829+$B$7-$B$8)/12,0)+2))</f>
        <v>#VALUE!</v>
      </c>
      <c r="O829" t="e">
        <f>IF($B$9="זכר",INDEX('שיפור גברים'!$A$1:$GQ$121,ROUNDDOWN(E829/12,0)+1,ROUNDDOWN((E829+$B$7-$B$8)/12,0)+1),INDEX('שיפור נשים'!$A$1:$GQ$121,ROUNDDOWN(E829/12,0)+1,ROUNDDOWN((E829+$B$7-$B$8)/12,0)+1))</f>
        <v>#VALUE!</v>
      </c>
      <c r="P829">
        <f t="shared" si="121"/>
        <v>0.58333333333333337</v>
      </c>
      <c r="Q829" t="e">
        <f t="shared" si="122"/>
        <v>#VALUE!</v>
      </c>
    </row>
    <row r="830" spans="5:17" x14ac:dyDescent="0.2">
      <c r="E830">
        <f t="shared" si="123"/>
        <v>828</v>
      </c>
      <c r="F830">
        <f t="shared" si="120"/>
        <v>12.206103361633872</v>
      </c>
      <c r="G830" t="e">
        <f t="shared" si="124"/>
        <v>#VALUE!</v>
      </c>
      <c r="H830" t="e">
        <f t="shared" si="125"/>
        <v>#VALUE!</v>
      </c>
      <c r="I830" t="e">
        <f t="shared" si="126"/>
        <v>#VALUE!</v>
      </c>
      <c r="J830" t="e">
        <f t="shared" si="127"/>
        <v>#VALUE!</v>
      </c>
      <c r="K830" t="e">
        <f t="shared" si="128"/>
        <v>#VALUE!</v>
      </c>
      <c r="L830" t="e">
        <f t="shared" si="129"/>
        <v>#VALUE!</v>
      </c>
      <c r="M830">
        <f>IF($B$9="זכר",INDEX(תמותה!$A$1:$E$121,ROUNDDOWN(E830/12,0)+1,2),INDEX(תמותה!$A$1:$E$121,ROUNDDOWN(E830/12,0)+1,3))</f>
        <v>5.6740000000000002E-3</v>
      </c>
      <c r="N830" t="e">
        <f>IF($B$9="זכר",INDEX('שיפור גברים'!$A$1:$GQ$121,ROUNDDOWN(E830/12,0)+1,ROUNDDOWN((E830+$B$7-$B$8)/12,0)+2),INDEX('שיפור נשים'!$A$1:$GQ$121,ROUNDDOWN(E830/12,0)+1,ROUNDDOWN((E830+$B$7-$B$8)/12,0)+2))</f>
        <v>#VALUE!</v>
      </c>
      <c r="O830" t="e">
        <f>IF($B$9="זכר",INDEX('שיפור גברים'!$A$1:$GQ$121,ROUNDDOWN(E830/12,0)+1,ROUNDDOWN((E830+$B$7-$B$8)/12,0)+1),INDEX('שיפור נשים'!$A$1:$GQ$121,ROUNDDOWN(E830/12,0)+1,ROUNDDOWN((E830+$B$7-$B$8)/12,0)+1))</f>
        <v>#VALUE!</v>
      </c>
      <c r="P830">
        <f t="shared" si="121"/>
        <v>0.66666666666666663</v>
      </c>
      <c r="Q830" t="e">
        <f t="shared" si="122"/>
        <v>#VALUE!</v>
      </c>
    </row>
    <row r="831" spans="5:17" x14ac:dyDescent="0.2">
      <c r="E831">
        <f t="shared" si="123"/>
        <v>829</v>
      </c>
      <c r="F831">
        <f t="shared" si="120"/>
        <v>12.242997234382333</v>
      </c>
      <c r="G831" t="e">
        <f t="shared" si="124"/>
        <v>#VALUE!</v>
      </c>
      <c r="H831" t="e">
        <f t="shared" si="125"/>
        <v>#VALUE!</v>
      </c>
      <c r="I831" t="e">
        <f t="shared" si="126"/>
        <v>#VALUE!</v>
      </c>
      <c r="J831" t="e">
        <f t="shared" si="127"/>
        <v>#VALUE!</v>
      </c>
      <c r="K831" t="e">
        <f t="shared" si="128"/>
        <v>#VALUE!</v>
      </c>
      <c r="L831" t="e">
        <f t="shared" si="129"/>
        <v>#VALUE!</v>
      </c>
      <c r="M831">
        <f>IF($B$9="זכר",INDEX(תמותה!$A$1:$E$121,ROUNDDOWN(E831/12,0)+1,2),INDEX(תמותה!$A$1:$E$121,ROUNDDOWN(E831/12,0)+1,3))</f>
        <v>5.6740000000000002E-3</v>
      </c>
      <c r="N831" t="e">
        <f>IF($B$9="זכר",INDEX('שיפור גברים'!$A$1:$GQ$121,ROUNDDOWN(E831/12,0)+1,ROUNDDOWN((E831+$B$7-$B$8)/12,0)+2),INDEX('שיפור נשים'!$A$1:$GQ$121,ROUNDDOWN(E831/12,0)+1,ROUNDDOWN((E831+$B$7-$B$8)/12,0)+2))</f>
        <v>#VALUE!</v>
      </c>
      <c r="O831" t="e">
        <f>IF($B$9="זכר",INDEX('שיפור גברים'!$A$1:$GQ$121,ROUNDDOWN(E831/12,0)+1,ROUNDDOWN((E831+$B$7-$B$8)/12,0)+1),INDEX('שיפור נשים'!$A$1:$GQ$121,ROUNDDOWN(E831/12,0)+1,ROUNDDOWN((E831+$B$7-$B$8)/12,0)+1))</f>
        <v>#VALUE!</v>
      </c>
      <c r="P831">
        <f t="shared" si="121"/>
        <v>0.75</v>
      </c>
      <c r="Q831" t="e">
        <f t="shared" si="122"/>
        <v>#VALUE!</v>
      </c>
    </row>
    <row r="832" spans="5:17" x14ac:dyDescent="0.2">
      <c r="E832">
        <f t="shared" si="123"/>
        <v>830</v>
      </c>
      <c r="F832">
        <f t="shared" si="120"/>
        <v>12.280002621658078</v>
      </c>
      <c r="G832" t="e">
        <f t="shared" si="124"/>
        <v>#VALUE!</v>
      </c>
      <c r="H832" t="e">
        <f t="shared" si="125"/>
        <v>#VALUE!</v>
      </c>
      <c r="I832" t="e">
        <f t="shared" si="126"/>
        <v>#VALUE!</v>
      </c>
      <c r="J832" t="e">
        <f t="shared" si="127"/>
        <v>#VALUE!</v>
      </c>
      <c r="K832" t="e">
        <f t="shared" si="128"/>
        <v>#VALUE!</v>
      </c>
      <c r="L832" t="e">
        <f t="shared" si="129"/>
        <v>#VALUE!</v>
      </c>
      <c r="M832">
        <f>IF($B$9="זכר",INDEX(תמותה!$A$1:$E$121,ROUNDDOWN(E832/12,0)+1,2),INDEX(תמותה!$A$1:$E$121,ROUNDDOWN(E832/12,0)+1,3))</f>
        <v>5.6740000000000002E-3</v>
      </c>
      <c r="N832" t="e">
        <f>IF($B$9="זכר",INDEX('שיפור גברים'!$A$1:$GQ$121,ROUNDDOWN(E832/12,0)+1,ROUNDDOWN((E832+$B$7-$B$8)/12,0)+2),INDEX('שיפור נשים'!$A$1:$GQ$121,ROUNDDOWN(E832/12,0)+1,ROUNDDOWN((E832+$B$7-$B$8)/12,0)+2))</f>
        <v>#VALUE!</v>
      </c>
      <c r="O832" t="e">
        <f>IF($B$9="זכר",INDEX('שיפור גברים'!$A$1:$GQ$121,ROUNDDOWN(E832/12,0)+1,ROUNDDOWN((E832+$B$7-$B$8)/12,0)+1),INDEX('שיפור נשים'!$A$1:$GQ$121,ROUNDDOWN(E832/12,0)+1,ROUNDDOWN((E832+$B$7-$B$8)/12,0)+1))</f>
        <v>#VALUE!</v>
      </c>
      <c r="P832">
        <f t="shared" si="121"/>
        <v>0.83333333333333337</v>
      </c>
      <c r="Q832" t="e">
        <f t="shared" si="122"/>
        <v>#VALUE!</v>
      </c>
    </row>
    <row r="833" spans="5:17" x14ac:dyDescent="0.2">
      <c r="E833">
        <f t="shared" si="123"/>
        <v>831</v>
      </c>
      <c r="F833">
        <f t="shared" si="120"/>
        <v>12.317119860522219</v>
      </c>
      <c r="G833" t="e">
        <f t="shared" si="124"/>
        <v>#VALUE!</v>
      </c>
      <c r="H833" t="e">
        <f t="shared" si="125"/>
        <v>#VALUE!</v>
      </c>
      <c r="I833" t="e">
        <f t="shared" si="126"/>
        <v>#VALUE!</v>
      </c>
      <c r="J833" t="e">
        <f t="shared" si="127"/>
        <v>#VALUE!</v>
      </c>
      <c r="K833" t="e">
        <f t="shared" si="128"/>
        <v>#VALUE!</v>
      </c>
      <c r="L833" t="e">
        <f t="shared" si="129"/>
        <v>#VALUE!</v>
      </c>
      <c r="M833">
        <f>IF($B$9="זכר",INDEX(תמותה!$A$1:$E$121,ROUNDDOWN(E833/12,0)+1,2),INDEX(תמותה!$A$1:$E$121,ROUNDDOWN(E833/12,0)+1,3))</f>
        <v>5.6740000000000002E-3</v>
      </c>
      <c r="N833" t="e">
        <f>IF($B$9="זכר",INDEX('שיפור גברים'!$A$1:$GQ$121,ROUNDDOWN(E833/12,0)+1,ROUNDDOWN((E833+$B$7-$B$8)/12,0)+2),INDEX('שיפור נשים'!$A$1:$GQ$121,ROUNDDOWN(E833/12,0)+1,ROUNDDOWN((E833+$B$7-$B$8)/12,0)+2))</f>
        <v>#VALUE!</v>
      </c>
      <c r="O833" t="e">
        <f>IF($B$9="זכר",INDEX('שיפור גברים'!$A$1:$GQ$121,ROUNDDOWN(E833/12,0)+1,ROUNDDOWN((E833+$B$7-$B$8)/12,0)+1),INDEX('שיפור נשים'!$A$1:$GQ$121,ROUNDDOWN(E833/12,0)+1,ROUNDDOWN((E833+$B$7-$B$8)/12,0)+1))</f>
        <v>#VALUE!</v>
      </c>
      <c r="P833">
        <f t="shared" si="121"/>
        <v>0.91666666666666663</v>
      </c>
      <c r="Q833" t="e">
        <f t="shared" si="122"/>
        <v>#VALUE!</v>
      </c>
    </row>
    <row r="834" spans="5:17" x14ac:dyDescent="0.2">
      <c r="E834">
        <f t="shared" si="123"/>
        <v>832</v>
      </c>
      <c r="F834">
        <f t="shared" si="120"/>
        <v>12.354349289054666</v>
      </c>
      <c r="G834" t="e">
        <f t="shared" si="124"/>
        <v>#VALUE!</v>
      </c>
      <c r="H834" t="e">
        <f t="shared" si="125"/>
        <v>#VALUE!</v>
      </c>
      <c r="I834" t="e">
        <f t="shared" si="126"/>
        <v>#VALUE!</v>
      </c>
      <c r="J834" t="e">
        <f t="shared" si="127"/>
        <v>#VALUE!</v>
      </c>
      <c r="K834" t="e">
        <f t="shared" si="128"/>
        <v>#VALUE!</v>
      </c>
      <c r="L834" t="e">
        <f t="shared" si="129"/>
        <v>#VALUE!</v>
      </c>
      <c r="M834">
        <f>IF($B$9="זכר",INDEX(תמותה!$A$1:$E$121,ROUNDDOWN(E834/12,0)+1,2),INDEX(תמותה!$A$1:$E$121,ROUNDDOWN(E834/12,0)+1,3))</f>
        <v>5.6740000000000002E-3</v>
      </c>
      <c r="N834" t="e">
        <f>IF($B$9="זכר",INDEX('שיפור גברים'!$A$1:$GQ$121,ROUNDDOWN(E834/12,0)+1,ROUNDDOWN((E834+$B$7-$B$8)/12,0)+2),INDEX('שיפור נשים'!$A$1:$GQ$121,ROUNDDOWN(E834/12,0)+1,ROUNDDOWN((E834+$B$7-$B$8)/12,0)+2))</f>
        <v>#VALUE!</v>
      </c>
      <c r="O834" t="e">
        <f>IF($B$9="זכר",INDEX('שיפור גברים'!$A$1:$GQ$121,ROUNDDOWN(E834/12,0)+1,ROUNDDOWN((E834+$B$7-$B$8)/12,0)+1),INDEX('שיפור נשים'!$A$1:$GQ$121,ROUNDDOWN(E834/12,0)+1,ROUNDDOWN((E834+$B$7-$B$8)/12,0)+1))</f>
        <v>#VALUE!</v>
      </c>
      <c r="P834">
        <f t="shared" si="121"/>
        <v>1</v>
      </c>
      <c r="Q834" t="e">
        <f t="shared" si="122"/>
        <v>#VALUE!</v>
      </c>
    </row>
    <row r="835" spans="5:17" x14ac:dyDescent="0.2">
      <c r="E835">
        <f t="shared" si="123"/>
        <v>833</v>
      </c>
      <c r="F835">
        <f t="shared" ref="F835:F898" si="130">(1+$B$2)^((E835-$E$2+1)/12)</f>
        <v>12.391691246357192</v>
      </c>
      <c r="G835" t="e">
        <f t="shared" si="124"/>
        <v>#VALUE!</v>
      </c>
      <c r="H835" t="e">
        <f t="shared" si="125"/>
        <v>#VALUE!</v>
      </c>
      <c r="I835" t="e">
        <f t="shared" si="126"/>
        <v>#VALUE!</v>
      </c>
      <c r="J835" t="e">
        <f t="shared" si="127"/>
        <v>#VALUE!</v>
      </c>
      <c r="K835" t="e">
        <f t="shared" si="128"/>
        <v>#VALUE!</v>
      </c>
      <c r="L835" t="e">
        <f t="shared" si="129"/>
        <v>#VALUE!</v>
      </c>
      <c r="M835">
        <f>IF($B$9="זכר",INDEX(תמותה!$A$1:$E$121,ROUNDDOWN(E835/12,0)+1,2),INDEX(תמותה!$A$1:$E$121,ROUNDDOWN(E835/12,0)+1,3))</f>
        <v>5.6740000000000002E-3</v>
      </c>
      <c r="N835" t="e">
        <f>IF($B$9="זכר",INDEX('שיפור גברים'!$A$1:$GQ$121,ROUNDDOWN(E835/12,0)+1,ROUNDDOWN((E835+$B$7-$B$8)/12,0)+2),INDEX('שיפור נשים'!$A$1:$GQ$121,ROUNDDOWN(E835/12,0)+1,ROUNDDOWN((E835+$B$7-$B$8)/12,0)+2))</f>
        <v>#VALUE!</v>
      </c>
      <c r="O835" t="e">
        <f>IF($B$9="זכר",INDEX('שיפור גברים'!$A$1:$GQ$121,ROUNDDOWN(E835/12,0)+1,ROUNDDOWN((E835+$B$7-$B$8)/12,0)+1),INDEX('שיפור נשים'!$A$1:$GQ$121,ROUNDDOWN(E835/12,0)+1,ROUNDDOWN((E835+$B$7-$B$8)/12,0)+1))</f>
        <v>#VALUE!</v>
      </c>
      <c r="P835">
        <f t="shared" ref="P835:P898" si="131">(MOD((E835-$E$2+7),12)+1)/12</f>
        <v>8.3333333333333329E-2</v>
      </c>
      <c r="Q835" t="e">
        <f t="shared" ref="Q835:Q898" si="132">1-(1-M835*(N835*P835+O835*(1-P835)))^(1/12)</f>
        <v>#VALUE!</v>
      </c>
    </row>
    <row r="836" spans="5:17" x14ac:dyDescent="0.2">
      <c r="E836">
        <f t="shared" ref="E836:E899" si="133">E835+1</f>
        <v>834</v>
      </c>
      <c r="F836">
        <f t="shared" si="130"/>
        <v>12.429146072556541</v>
      </c>
      <c r="G836" t="e">
        <f t="shared" ref="G836:G899" si="134">IF(E836&lt;=$B$3,IF(AND((E836-$E$2)&lt;0,E836&lt;$B$4),G835+1/F836,G835+L835/F836))</f>
        <v>#VALUE!</v>
      </c>
      <c r="H836" t="e">
        <f t="shared" ref="H836:H899" si="135">IF(E836&lt;=$B$3,IF(AND((E836-$E$2)&lt;60,E836&lt;$B$4),H835+1/F836,H835+L835/F836))</f>
        <v>#VALUE!</v>
      </c>
      <c r="I836" t="e">
        <f t="shared" ref="I836:I899" si="136">IF(E836&lt;=$B$3,IF(AND((E836-$E$2)&lt;120,E836&lt;$B$4),I835+1/F836,I835+L835/F836))</f>
        <v>#VALUE!</v>
      </c>
      <c r="J836" t="e">
        <f t="shared" ref="J836:J899" si="137">IF(E836&lt;=$B$3,IF(AND((E836-$E$2)&lt;180,E836&lt;$B$4),J835+1/F836,J835+L835/F836))</f>
        <v>#VALUE!</v>
      </c>
      <c r="K836" t="e">
        <f t="shared" ref="K836:K899" si="138">IF(E836&lt;=$B$3,IF(AND((E836-$E$2)&lt;240,E836&lt;$B$4),K835+1/F836,K835+L835/F836))</f>
        <v>#VALUE!</v>
      </c>
      <c r="L836" t="e">
        <f t="shared" ref="L836:L899" si="139">L835*(1-Q836)</f>
        <v>#VALUE!</v>
      </c>
      <c r="M836">
        <f>IF($B$9="זכר",INDEX(תמותה!$A$1:$E$121,ROUNDDOWN(E836/12,0)+1,2),INDEX(תמותה!$A$1:$E$121,ROUNDDOWN(E836/12,0)+1,3))</f>
        <v>5.6740000000000002E-3</v>
      </c>
      <c r="N836" t="e">
        <f>IF($B$9="זכר",INDEX('שיפור גברים'!$A$1:$GQ$121,ROUNDDOWN(E836/12,0)+1,ROUNDDOWN((E836+$B$7-$B$8)/12,0)+2),INDEX('שיפור נשים'!$A$1:$GQ$121,ROUNDDOWN(E836/12,0)+1,ROUNDDOWN((E836+$B$7-$B$8)/12,0)+2))</f>
        <v>#VALUE!</v>
      </c>
      <c r="O836" t="e">
        <f>IF($B$9="זכר",INDEX('שיפור גברים'!$A$1:$GQ$121,ROUNDDOWN(E836/12,0)+1,ROUNDDOWN((E836+$B$7-$B$8)/12,0)+1),INDEX('שיפור נשים'!$A$1:$GQ$121,ROUNDDOWN(E836/12,0)+1,ROUNDDOWN((E836+$B$7-$B$8)/12,0)+1))</f>
        <v>#VALUE!</v>
      </c>
      <c r="P836">
        <f t="shared" si="131"/>
        <v>0.16666666666666666</v>
      </c>
      <c r="Q836" t="e">
        <f t="shared" si="132"/>
        <v>#VALUE!</v>
      </c>
    </row>
    <row r="837" spans="5:17" x14ac:dyDescent="0.2">
      <c r="E837">
        <f t="shared" si="133"/>
        <v>835</v>
      </c>
      <c r="F837">
        <f t="shared" si="130"/>
        <v>12.466714108807512</v>
      </c>
      <c r="G837" t="e">
        <f t="shared" si="134"/>
        <v>#VALUE!</v>
      </c>
      <c r="H837" t="e">
        <f t="shared" si="135"/>
        <v>#VALUE!</v>
      </c>
      <c r="I837" t="e">
        <f t="shared" si="136"/>
        <v>#VALUE!</v>
      </c>
      <c r="J837" t="e">
        <f t="shared" si="137"/>
        <v>#VALUE!</v>
      </c>
      <c r="K837" t="e">
        <f t="shared" si="138"/>
        <v>#VALUE!</v>
      </c>
      <c r="L837" t="e">
        <f t="shared" si="139"/>
        <v>#VALUE!</v>
      </c>
      <c r="M837">
        <f>IF($B$9="זכר",INDEX(תמותה!$A$1:$E$121,ROUNDDOWN(E837/12,0)+1,2),INDEX(תמותה!$A$1:$E$121,ROUNDDOWN(E837/12,0)+1,3))</f>
        <v>5.6740000000000002E-3</v>
      </c>
      <c r="N837" t="e">
        <f>IF($B$9="זכר",INDEX('שיפור גברים'!$A$1:$GQ$121,ROUNDDOWN(E837/12,0)+1,ROUNDDOWN((E837+$B$7-$B$8)/12,0)+2),INDEX('שיפור נשים'!$A$1:$GQ$121,ROUNDDOWN(E837/12,0)+1,ROUNDDOWN((E837+$B$7-$B$8)/12,0)+2))</f>
        <v>#VALUE!</v>
      </c>
      <c r="O837" t="e">
        <f>IF($B$9="זכר",INDEX('שיפור גברים'!$A$1:$GQ$121,ROUNDDOWN(E837/12,0)+1,ROUNDDOWN((E837+$B$7-$B$8)/12,0)+1),INDEX('שיפור נשים'!$A$1:$GQ$121,ROUNDDOWN(E837/12,0)+1,ROUNDDOWN((E837+$B$7-$B$8)/12,0)+1))</f>
        <v>#VALUE!</v>
      </c>
      <c r="P837">
        <f t="shared" si="131"/>
        <v>0.25</v>
      </c>
      <c r="Q837" t="e">
        <f t="shared" si="132"/>
        <v>#VALUE!</v>
      </c>
    </row>
    <row r="838" spans="5:17" x14ac:dyDescent="0.2">
      <c r="E838">
        <f t="shared" si="133"/>
        <v>836</v>
      </c>
      <c r="F838">
        <f t="shared" si="130"/>
        <v>12.504395697296051</v>
      </c>
      <c r="G838" t="e">
        <f t="shared" si="134"/>
        <v>#VALUE!</v>
      </c>
      <c r="H838" t="e">
        <f t="shared" si="135"/>
        <v>#VALUE!</v>
      </c>
      <c r="I838" t="e">
        <f t="shared" si="136"/>
        <v>#VALUE!</v>
      </c>
      <c r="J838" t="e">
        <f t="shared" si="137"/>
        <v>#VALUE!</v>
      </c>
      <c r="K838" t="e">
        <f t="shared" si="138"/>
        <v>#VALUE!</v>
      </c>
      <c r="L838" t="e">
        <f t="shared" si="139"/>
        <v>#VALUE!</v>
      </c>
      <c r="M838">
        <f>IF($B$9="זכר",INDEX(תמותה!$A$1:$E$121,ROUNDDOWN(E838/12,0)+1,2),INDEX(תמותה!$A$1:$E$121,ROUNDDOWN(E838/12,0)+1,3))</f>
        <v>5.6740000000000002E-3</v>
      </c>
      <c r="N838" t="e">
        <f>IF($B$9="זכר",INDEX('שיפור גברים'!$A$1:$GQ$121,ROUNDDOWN(E838/12,0)+1,ROUNDDOWN((E838+$B$7-$B$8)/12,0)+2),INDEX('שיפור נשים'!$A$1:$GQ$121,ROUNDDOWN(E838/12,0)+1,ROUNDDOWN((E838+$B$7-$B$8)/12,0)+2))</f>
        <v>#VALUE!</v>
      </c>
      <c r="O838" t="e">
        <f>IF($B$9="זכר",INDEX('שיפור גברים'!$A$1:$GQ$121,ROUNDDOWN(E838/12,0)+1,ROUNDDOWN((E838+$B$7-$B$8)/12,0)+1),INDEX('שיפור נשים'!$A$1:$GQ$121,ROUNDDOWN(E838/12,0)+1,ROUNDDOWN((E838+$B$7-$B$8)/12,0)+1))</f>
        <v>#VALUE!</v>
      </c>
      <c r="P838">
        <f t="shared" si="131"/>
        <v>0.33333333333333331</v>
      </c>
      <c r="Q838" t="e">
        <f t="shared" si="132"/>
        <v>#VALUE!</v>
      </c>
    </row>
    <row r="839" spans="5:17" x14ac:dyDescent="0.2">
      <c r="E839">
        <f t="shared" si="133"/>
        <v>837</v>
      </c>
      <c r="F839">
        <f t="shared" si="130"/>
        <v>12.542191181242423</v>
      </c>
      <c r="G839" t="e">
        <f t="shared" si="134"/>
        <v>#VALUE!</v>
      </c>
      <c r="H839" t="e">
        <f t="shared" si="135"/>
        <v>#VALUE!</v>
      </c>
      <c r="I839" t="e">
        <f t="shared" si="136"/>
        <v>#VALUE!</v>
      </c>
      <c r="J839" t="e">
        <f t="shared" si="137"/>
        <v>#VALUE!</v>
      </c>
      <c r="K839" t="e">
        <f t="shared" si="138"/>
        <v>#VALUE!</v>
      </c>
      <c r="L839" t="e">
        <f t="shared" si="139"/>
        <v>#VALUE!</v>
      </c>
      <c r="M839">
        <f>IF($B$9="זכר",INDEX(תמותה!$A$1:$E$121,ROUNDDOWN(E839/12,0)+1,2),INDEX(תמותה!$A$1:$E$121,ROUNDDOWN(E839/12,0)+1,3))</f>
        <v>5.6740000000000002E-3</v>
      </c>
      <c r="N839" t="e">
        <f>IF($B$9="זכר",INDEX('שיפור גברים'!$A$1:$GQ$121,ROUNDDOWN(E839/12,0)+1,ROUNDDOWN((E839+$B$7-$B$8)/12,0)+2),INDEX('שיפור נשים'!$A$1:$GQ$121,ROUNDDOWN(E839/12,0)+1,ROUNDDOWN((E839+$B$7-$B$8)/12,0)+2))</f>
        <v>#VALUE!</v>
      </c>
      <c r="O839" t="e">
        <f>IF($B$9="זכר",INDEX('שיפור גברים'!$A$1:$GQ$121,ROUNDDOWN(E839/12,0)+1,ROUNDDOWN((E839+$B$7-$B$8)/12,0)+1),INDEX('שיפור נשים'!$A$1:$GQ$121,ROUNDDOWN(E839/12,0)+1,ROUNDDOWN((E839+$B$7-$B$8)/12,0)+1))</f>
        <v>#VALUE!</v>
      </c>
      <c r="P839">
        <f t="shared" si="131"/>
        <v>0.41666666666666669</v>
      </c>
      <c r="Q839" t="e">
        <f t="shared" si="132"/>
        <v>#VALUE!</v>
      </c>
    </row>
    <row r="840" spans="5:17" x14ac:dyDescent="0.2">
      <c r="E840">
        <f t="shared" si="133"/>
        <v>838</v>
      </c>
      <c r="F840">
        <f t="shared" si="130"/>
        <v>12.580100904904285</v>
      </c>
      <c r="G840" t="e">
        <f t="shared" si="134"/>
        <v>#VALUE!</v>
      </c>
      <c r="H840" t="e">
        <f t="shared" si="135"/>
        <v>#VALUE!</v>
      </c>
      <c r="I840" t="e">
        <f t="shared" si="136"/>
        <v>#VALUE!</v>
      </c>
      <c r="J840" t="e">
        <f t="shared" si="137"/>
        <v>#VALUE!</v>
      </c>
      <c r="K840" t="e">
        <f t="shared" si="138"/>
        <v>#VALUE!</v>
      </c>
      <c r="L840" t="e">
        <f t="shared" si="139"/>
        <v>#VALUE!</v>
      </c>
      <c r="M840">
        <f>IF($B$9="זכר",INDEX(תמותה!$A$1:$E$121,ROUNDDOWN(E840/12,0)+1,2),INDEX(תמותה!$A$1:$E$121,ROUNDDOWN(E840/12,0)+1,3))</f>
        <v>5.6740000000000002E-3</v>
      </c>
      <c r="N840" t="e">
        <f>IF($B$9="זכר",INDEX('שיפור גברים'!$A$1:$GQ$121,ROUNDDOWN(E840/12,0)+1,ROUNDDOWN((E840+$B$7-$B$8)/12,0)+2),INDEX('שיפור נשים'!$A$1:$GQ$121,ROUNDDOWN(E840/12,0)+1,ROUNDDOWN((E840+$B$7-$B$8)/12,0)+2))</f>
        <v>#VALUE!</v>
      </c>
      <c r="O840" t="e">
        <f>IF($B$9="זכר",INDEX('שיפור גברים'!$A$1:$GQ$121,ROUNDDOWN(E840/12,0)+1,ROUNDDOWN((E840+$B$7-$B$8)/12,0)+1),INDEX('שיפור נשים'!$A$1:$GQ$121,ROUNDDOWN(E840/12,0)+1,ROUNDDOWN((E840+$B$7-$B$8)/12,0)+1))</f>
        <v>#VALUE!</v>
      </c>
      <c r="P840">
        <f t="shared" si="131"/>
        <v>0.5</v>
      </c>
      <c r="Q840" t="e">
        <f t="shared" si="132"/>
        <v>#VALUE!</v>
      </c>
    </row>
    <row r="841" spans="5:17" x14ac:dyDescent="0.2">
      <c r="E841">
        <f t="shared" si="133"/>
        <v>839</v>
      </c>
      <c r="F841">
        <f t="shared" si="130"/>
        <v>12.618125213579821</v>
      </c>
      <c r="G841" t="e">
        <f t="shared" si="134"/>
        <v>#VALUE!</v>
      </c>
      <c r="H841" t="e">
        <f t="shared" si="135"/>
        <v>#VALUE!</v>
      </c>
      <c r="I841" t="e">
        <f t="shared" si="136"/>
        <v>#VALUE!</v>
      </c>
      <c r="J841" t="e">
        <f t="shared" si="137"/>
        <v>#VALUE!</v>
      </c>
      <c r="K841" t="e">
        <f t="shared" si="138"/>
        <v>#VALUE!</v>
      </c>
      <c r="L841" t="e">
        <f t="shared" si="139"/>
        <v>#VALUE!</v>
      </c>
      <c r="M841">
        <f>IF($B$9="זכר",INDEX(תמותה!$A$1:$E$121,ROUNDDOWN(E841/12,0)+1,2),INDEX(תמותה!$A$1:$E$121,ROUNDDOWN(E841/12,0)+1,3))</f>
        <v>5.6740000000000002E-3</v>
      </c>
      <c r="N841" t="e">
        <f>IF($B$9="זכר",INDEX('שיפור גברים'!$A$1:$GQ$121,ROUNDDOWN(E841/12,0)+1,ROUNDDOWN((E841+$B$7-$B$8)/12,0)+2),INDEX('שיפור נשים'!$A$1:$GQ$121,ROUNDDOWN(E841/12,0)+1,ROUNDDOWN((E841+$B$7-$B$8)/12,0)+2))</f>
        <v>#VALUE!</v>
      </c>
      <c r="O841" t="e">
        <f>IF($B$9="זכר",INDEX('שיפור גברים'!$A$1:$GQ$121,ROUNDDOWN(E841/12,0)+1,ROUNDDOWN((E841+$B$7-$B$8)/12,0)+1),INDEX('שיפור נשים'!$A$1:$GQ$121,ROUNDDOWN(E841/12,0)+1,ROUNDDOWN((E841+$B$7-$B$8)/12,0)+1))</f>
        <v>#VALUE!</v>
      </c>
      <c r="P841">
        <f t="shared" si="131"/>
        <v>0.58333333333333337</v>
      </c>
      <c r="Q841" t="e">
        <f t="shared" si="132"/>
        <v>#VALUE!</v>
      </c>
    </row>
    <row r="842" spans="5:17" x14ac:dyDescent="0.2">
      <c r="E842">
        <f t="shared" si="133"/>
        <v>840</v>
      </c>
      <c r="F842">
        <f t="shared" si="130"/>
        <v>12.656264453610929</v>
      </c>
      <c r="G842" t="e">
        <f t="shared" si="134"/>
        <v>#VALUE!</v>
      </c>
      <c r="H842" t="e">
        <f t="shared" si="135"/>
        <v>#VALUE!</v>
      </c>
      <c r="I842" t="e">
        <f t="shared" si="136"/>
        <v>#VALUE!</v>
      </c>
      <c r="J842" t="e">
        <f t="shared" si="137"/>
        <v>#VALUE!</v>
      </c>
      <c r="K842" t="e">
        <f t="shared" si="138"/>
        <v>#VALUE!</v>
      </c>
      <c r="L842" t="e">
        <f t="shared" si="139"/>
        <v>#VALUE!</v>
      </c>
      <c r="M842">
        <f>IF($B$9="זכר",INDEX(תמותה!$A$1:$E$121,ROUNDDOWN(E842/12,0)+1,2),INDEX(תמותה!$A$1:$E$121,ROUNDDOWN(E842/12,0)+1,3))</f>
        <v>6.4260000000000003E-3</v>
      </c>
      <c r="N842" t="e">
        <f>IF($B$9="זכר",INDEX('שיפור גברים'!$A$1:$GQ$121,ROUNDDOWN(E842/12,0)+1,ROUNDDOWN((E842+$B$7-$B$8)/12,0)+2),INDEX('שיפור נשים'!$A$1:$GQ$121,ROUNDDOWN(E842/12,0)+1,ROUNDDOWN((E842+$B$7-$B$8)/12,0)+2))</f>
        <v>#VALUE!</v>
      </c>
      <c r="O842" t="e">
        <f>IF($B$9="זכר",INDEX('שיפור גברים'!$A$1:$GQ$121,ROUNDDOWN(E842/12,0)+1,ROUNDDOWN((E842+$B$7-$B$8)/12,0)+1),INDEX('שיפור נשים'!$A$1:$GQ$121,ROUNDDOWN(E842/12,0)+1,ROUNDDOWN((E842+$B$7-$B$8)/12,0)+1))</f>
        <v>#VALUE!</v>
      </c>
      <c r="P842">
        <f t="shared" si="131"/>
        <v>0.66666666666666663</v>
      </c>
      <c r="Q842" t="e">
        <f t="shared" si="132"/>
        <v>#VALUE!</v>
      </c>
    </row>
    <row r="843" spans="5:17" x14ac:dyDescent="0.2">
      <c r="E843">
        <f t="shared" si="133"/>
        <v>841</v>
      </c>
      <c r="F843">
        <f t="shared" si="130"/>
        <v>12.694518972386353</v>
      </c>
      <c r="G843" t="e">
        <f t="shared" si="134"/>
        <v>#VALUE!</v>
      </c>
      <c r="H843" t="e">
        <f t="shared" si="135"/>
        <v>#VALUE!</v>
      </c>
      <c r="I843" t="e">
        <f t="shared" si="136"/>
        <v>#VALUE!</v>
      </c>
      <c r="J843" t="e">
        <f t="shared" si="137"/>
        <v>#VALUE!</v>
      </c>
      <c r="K843" t="e">
        <f t="shared" si="138"/>
        <v>#VALUE!</v>
      </c>
      <c r="L843" t="e">
        <f t="shared" si="139"/>
        <v>#VALUE!</v>
      </c>
      <c r="M843">
        <f>IF($B$9="זכר",INDEX(תמותה!$A$1:$E$121,ROUNDDOWN(E843/12,0)+1,2),INDEX(תמותה!$A$1:$E$121,ROUNDDOWN(E843/12,0)+1,3))</f>
        <v>6.4260000000000003E-3</v>
      </c>
      <c r="N843" t="e">
        <f>IF($B$9="זכר",INDEX('שיפור גברים'!$A$1:$GQ$121,ROUNDDOWN(E843/12,0)+1,ROUNDDOWN((E843+$B$7-$B$8)/12,0)+2),INDEX('שיפור נשים'!$A$1:$GQ$121,ROUNDDOWN(E843/12,0)+1,ROUNDDOWN((E843+$B$7-$B$8)/12,0)+2))</f>
        <v>#VALUE!</v>
      </c>
      <c r="O843" t="e">
        <f>IF($B$9="זכר",INDEX('שיפור גברים'!$A$1:$GQ$121,ROUNDDOWN(E843/12,0)+1,ROUNDDOWN((E843+$B$7-$B$8)/12,0)+1),INDEX('שיפור נשים'!$A$1:$GQ$121,ROUNDDOWN(E843/12,0)+1,ROUNDDOWN((E843+$B$7-$B$8)/12,0)+1))</f>
        <v>#VALUE!</v>
      </c>
      <c r="P843">
        <f t="shared" si="131"/>
        <v>0.75</v>
      </c>
      <c r="Q843" t="e">
        <f t="shared" si="132"/>
        <v>#VALUE!</v>
      </c>
    </row>
    <row r="844" spans="5:17" x14ac:dyDescent="0.2">
      <c r="E844">
        <f t="shared" si="133"/>
        <v>842</v>
      </c>
      <c r="F844">
        <f t="shared" si="130"/>
        <v>12.732889118344826</v>
      </c>
      <c r="G844" t="e">
        <f t="shared" si="134"/>
        <v>#VALUE!</v>
      </c>
      <c r="H844" t="e">
        <f t="shared" si="135"/>
        <v>#VALUE!</v>
      </c>
      <c r="I844" t="e">
        <f t="shared" si="136"/>
        <v>#VALUE!</v>
      </c>
      <c r="J844" t="e">
        <f t="shared" si="137"/>
        <v>#VALUE!</v>
      </c>
      <c r="K844" t="e">
        <f t="shared" si="138"/>
        <v>#VALUE!</v>
      </c>
      <c r="L844" t="e">
        <f t="shared" si="139"/>
        <v>#VALUE!</v>
      </c>
      <c r="M844">
        <f>IF($B$9="זכר",INDEX(תמותה!$A$1:$E$121,ROUNDDOWN(E844/12,0)+1,2),INDEX(תמותה!$A$1:$E$121,ROUNDDOWN(E844/12,0)+1,3))</f>
        <v>6.4260000000000003E-3</v>
      </c>
      <c r="N844" t="e">
        <f>IF($B$9="זכר",INDEX('שיפור גברים'!$A$1:$GQ$121,ROUNDDOWN(E844/12,0)+1,ROUNDDOWN((E844+$B$7-$B$8)/12,0)+2),INDEX('שיפור נשים'!$A$1:$GQ$121,ROUNDDOWN(E844/12,0)+1,ROUNDDOWN((E844+$B$7-$B$8)/12,0)+2))</f>
        <v>#VALUE!</v>
      </c>
      <c r="O844" t="e">
        <f>IF($B$9="זכר",INDEX('שיפור גברים'!$A$1:$GQ$121,ROUNDDOWN(E844/12,0)+1,ROUNDDOWN((E844+$B$7-$B$8)/12,0)+1),INDEX('שיפור נשים'!$A$1:$GQ$121,ROUNDDOWN(E844/12,0)+1,ROUNDDOWN((E844+$B$7-$B$8)/12,0)+1))</f>
        <v>#VALUE!</v>
      </c>
      <c r="P844">
        <f t="shared" si="131"/>
        <v>0.83333333333333337</v>
      </c>
      <c r="Q844" t="e">
        <f t="shared" si="132"/>
        <v>#VALUE!</v>
      </c>
    </row>
    <row r="845" spans="5:17" x14ac:dyDescent="0.2">
      <c r="E845">
        <f t="shared" si="133"/>
        <v>843</v>
      </c>
      <c r="F845">
        <f t="shared" si="130"/>
        <v>12.771375240978278</v>
      </c>
      <c r="G845" t="e">
        <f t="shared" si="134"/>
        <v>#VALUE!</v>
      </c>
      <c r="H845" t="e">
        <f t="shared" si="135"/>
        <v>#VALUE!</v>
      </c>
      <c r="I845" t="e">
        <f t="shared" si="136"/>
        <v>#VALUE!</v>
      </c>
      <c r="J845" t="e">
        <f t="shared" si="137"/>
        <v>#VALUE!</v>
      </c>
      <c r="K845" t="e">
        <f t="shared" si="138"/>
        <v>#VALUE!</v>
      </c>
      <c r="L845" t="e">
        <f t="shared" si="139"/>
        <v>#VALUE!</v>
      </c>
      <c r="M845">
        <f>IF($B$9="זכר",INDEX(תמותה!$A$1:$E$121,ROUNDDOWN(E845/12,0)+1,2),INDEX(תמותה!$A$1:$E$121,ROUNDDOWN(E845/12,0)+1,3))</f>
        <v>6.4260000000000003E-3</v>
      </c>
      <c r="N845" t="e">
        <f>IF($B$9="זכר",INDEX('שיפור גברים'!$A$1:$GQ$121,ROUNDDOWN(E845/12,0)+1,ROUNDDOWN((E845+$B$7-$B$8)/12,0)+2),INDEX('שיפור נשים'!$A$1:$GQ$121,ROUNDDOWN(E845/12,0)+1,ROUNDDOWN((E845+$B$7-$B$8)/12,0)+2))</f>
        <v>#VALUE!</v>
      </c>
      <c r="O845" t="e">
        <f>IF($B$9="זכר",INDEX('שיפור גברים'!$A$1:$GQ$121,ROUNDDOWN(E845/12,0)+1,ROUNDDOWN((E845+$B$7-$B$8)/12,0)+1),INDEX('שיפור נשים'!$A$1:$GQ$121,ROUNDDOWN(E845/12,0)+1,ROUNDDOWN((E845+$B$7-$B$8)/12,0)+1))</f>
        <v>#VALUE!</v>
      </c>
      <c r="P845">
        <f t="shared" si="131"/>
        <v>0.91666666666666663</v>
      </c>
      <c r="Q845" t="e">
        <f t="shared" si="132"/>
        <v>#VALUE!</v>
      </c>
    </row>
    <row r="846" spans="5:17" x14ac:dyDescent="0.2">
      <c r="E846">
        <f t="shared" si="133"/>
        <v>844</v>
      </c>
      <c r="F846">
        <f t="shared" si="130"/>
        <v>12.809977690835007</v>
      </c>
      <c r="G846" t="e">
        <f t="shared" si="134"/>
        <v>#VALUE!</v>
      </c>
      <c r="H846" t="e">
        <f t="shared" si="135"/>
        <v>#VALUE!</v>
      </c>
      <c r="I846" t="e">
        <f t="shared" si="136"/>
        <v>#VALUE!</v>
      </c>
      <c r="J846" t="e">
        <f t="shared" si="137"/>
        <v>#VALUE!</v>
      </c>
      <c r="K846" t="e">
        <f t="shared" si="138"/>
        <v>#VALUE!</v>
      </c>
      <c r="L846" t="e">
        <f t="shared" si="139"/>
        <v>#VALUE!</v>
      </c>
      <c r="M846">
        <f>IF($B$9="זכר",INDEX(תמותה!$A$1:$E$121,ROUNDDOWN(E846/12,0)+1,2),INDEX(תמותה!$A$1:$E$121,ROUNDDOWN(E846/12,0)+1,3))</f>
        <v>6.4260000000000003E-3</v>
      </c>
      <c r="N846" t="e">
        <f>IF($B$9="זכר",INDEX('שיפור גברים'!$A$1:$GQ$121,ROUNDDOWN(E846/12,0)+1,ROUNDDOWN((E846+$B$7-$B$8)/12,0)+2),INDEX('שיפור נשים'!$A$1:$GQ$121,ROUNDDOWN(E846/12,0)+1,ROUNDDOWN((E846+$B$7-$B$8)/12,0)+2))</f>
        <v>#VALUE!</v>
      </c>
      <c r="O846" t="e">
        <f>IF($B$9="זכר",INDEX('שיפור גברים'!$A$1:$GQ$121,ROUNDDOWN(E846/12,0)+1,ROUNDDOWN((E846+$B$7-$B$8)/12,0)+1),INDEX('שיפור נשים'!$A$1:$GQ$121,ROUNDDOWN(E846/12,0)+1,ROUNDDOWN((E846+$B$7-$B$8)/12,0)+1))</f>
        <v>#VALUE!</v>
      </c>
      <c r="P846">
        <f t="shared" si="131"/>
        <v>1</v>
      </c>
      <c r="Q846" t="e">
        <f t="shared" si="132"/>
        <v>#VALUE!</v>
      </c>
    </row>
    <row r="847" spans="5:17" x14ac:dyDescent="0.2">
      <c r="E847">
        <f t="shared" si="133"/>
        <v>845</v>
      </c>
      <c r="F847">
        <f t="shared" si="130"/>
        <v>12.848696819522846</v>
      </c>
      <c r="G847" t="e">
        <f t="shared" si="134"/>
        <v>#VALUE!</v>
      </c>
      <c r="H847" t="e">
        <f t="shared" si="135"/>
        <v>#VALUE!</v>
      </c>
      <c r="I847" t="e">
        <f t="shared" si="136"/>
        <v>#VALUE!</v>
      </c>
      <c r="J847" t="e">
        <f t="shared" si="137"/>
        <v>#VALUE!</v>
      </c>
      <c r="K847" t="e">
        <f t="shared" si="138"/>
        <v>#VALUE!</v>
      </c>
      <c r="L847" t="e">
        <f t="shared" si="139"/>
        <v>#VALUE!</v>
      </c>
      <c r="M847">
        <f>IF($B$9="זכר",INDEX(תמותה!$A$1:$E$121,ROUNDDOWN(E847/12,0)+1,2),INDEX(תמותה!$A$1:$E$121,ROUNDDOWN(E847/12,0)+1,3))</f>
        <v>6.4260000000000003E-3</v>
      </c>
      <c r="N847" t="e">
        <f>IF($B$9="זכר",INDEX('שיפור גברים'!$A$1:$GQ$121,ROUNDDOWN(E847/12,0)+1,ROUNDDOWN((E847+$B$7-$B$8)/12,0)+2),INDEX('שיפור נשים'!$A$1:$GQ$121,ROUNDDOWN(E847/12,0)+1,ROUNDDOWN((E847+$B$7-$B$8)/12,0)+2))</f>
        <v>#VALUE!</v>
      </c>
      <c r="O847" t="e">
        <f>IF($B$9="זכר",INDEX('שיפור גברים'!$A$1:$GQ$121,ROUNDDOWN(E847/12,0)+1,ROUNDDOWN((E847+$B$7-$B$8)/12,0)+1),INDEX('שיפור נשים'!$A$1:$GQ$121,ROUNDDOWN(E847/12,0)+1,ROUNDDOWN((E847+$B$7-$B$8)/12,0)+1))</f>
        <v>#VALUE!</v>
      </c>
      <c r="P847">
        <f t="shared" si="131"/>
        <v>8.3333333333333329E-2</v>
      </c>
      <c r="Q847" t="e">
        <f t="shared" si="132"/>
        <v>#VALUE!</v>
      </c>
    </row>
    <row r="848" spans="5:17" x14ac:dyDescent="0.2">
      <c r="E848">
        <f t="shared" si="133"/>
        <v>846</v>
      </c>
      <c r="F848">
        <f t="shared" si="130"/>
        <v>12.887532979712425</v>
      </c>
      <c r="G848" t="e">
        <f t="shared" si="134"/>
        <v>#VALUE!</v>
      </c>
      <c r="H848" t="e">
        <f t="shared" si="135"/>
        <v>#VALUE!</v>
      </c>
      <c r="I848" t="e">
        <f t="shared" si="136"/>
        <v>#VALUE!</v>
      </c>
      <c r="J848" t="e">
        <f t="shared" si="137"/>
        <v>#VALUE!</v>
      </c>
      <c r="K848" t="e">
        <f t="shared" si="138"/>
        <v>#VALUE!</v>
      </c>
      <c r="L848" t="e">
        <f t="shared" si="139"/>
        <v>#VALUE!</v>
      </c>
      <c r="M848">
        <f>IF($B$9="זכר",INDEX(תמותה!$A$1:$E$121,ROUNDDOWN(E848/12,0)+1,2),INDEX(תמותה!$A$1:$E$121,ROUNDDOWN(E848/12,0)+1,3))</f>
        <v>6.4260000000000003E-3</v>
      </c>
      <c r="N848" t="e">
        <f>IF($B$9="זכר",INDEX('שיפור גברים'!$A$1:$GQ$121,ROUNDDOWN(E848/12,0)+1,ROUNDDOWN((E848+$B$7-$B$8)/12,0)+2),INDEX('שיפור נשים'!$A$1:$GQ$121,ROUNDDOWN(E848/12,0)+1,ROUNDDOWN((E848+$B$7-$B$8)/12,0)+2))</f>
        <v>#VALUE!</v>
      </c>
      <c r="O848" t="e">
        <f>IF($B$9="זכר",INDEX('שיפור גברים'!$A$1:$GQ$121,ROUNDDOWN(E848/12,0)+1,ROUNDDOWN((E848+$B$7-$B$8)/12,0)+1),INDEX('שיפור נשים'!$A$1:$GQ$121,ROUNDDOWN(E848/12,0)+1,ROUNDDOWN((E848+$B$7-$B$8)/12,0)+1))</f>
        <v>#VALUE!</v>
      </c>
      <c r="P848">
        <f t="shared" si="131"/>
        <v>0.16666666666666666</v>
      </c>
      <c r="Q848" t="e">
        <f t="shared" si="132"/>
        <v>#VALUE!</v>
      </c>
    </row>
    <row r="849" spans="5:17" x14ac:dyDescent="0.2">
      <c r="E849">
        <f t="shared" si="133"/>
        <v>847</v>
      </c>
      <c r="F849">
        <f t="shared" si="130"/>
        <v>12.926486525140332</v>
      </c>
      <c r="G849" t="e">
        <f t="shared" si="134"/>
        <v>#VALUE!</v>
      </c>
      <c r="H849" t="e">
        <f t="shared" si="135"/>
        <v>#VALUE!</v>
      </c>
      <c r="I849" t="e">
        <f t="shared" si="136"/>
        <v>#VALUE!</v>
      </c>
      <c r="J849" t="e">
        <f t="shared" si="137"/>
        <v>#VALUE!</v>
      </c>
      <c r="K849" t="e">
        <f t="shared" si="138"/>
        <v>#VALUE!</v>
      </c>
      <c r="L849" t="e">
        <f t="shared" si="139"/>
        <v>#VALUE!</v>
      </c>
      <c r="M849">
        <f>IF($B$9="זכר",INDEX(תמותה!$A$1:$E$121,ROUNDDOWN(E849/12,0)+1,2),INDEX(תמותה!$A$1:$E$121,ROUNDDOWN(E849/12,0)+1,3))</f>
        <v>6.4260000000000003E-3</v>
      </c>
      <c r="N849" t="e">
        <f>IF($B$9="זכר",INDEX('שיפור גברים'!$A$1:$GQ$121,ROUNDDOWN(E849/12,0)+1,ROUNDDOWN((E849+$B$7-$B$8)/12,0)+2),INDEX('שיפור נשים'!$A$1:$GQ$121,ROUNDDOWN(E849/12,0)+1,ROUNDDOWN((E849+$B$7-$B$8)/12,0)+2))</f>
        <v>#VALUE!</v>
      </c>
      <c r="O849" t="e">
        <f>IF($B$9="זכר",INDEX('שיפור גברים'!$A$1:$GQ$121,ROUNDDOWN(E849/12,0)+1,ROUNDDOWN((E849+$B$7-$B$8)/12,0)+1),INDEX('שיפור נשים'!$A$1:$GQ$121,ROUNDDOWN(E849/12,0)+1,ROUNDDOWN((E849+$B$7-$B$8)/12,0)+1))</f>
        <v>#VALUE!</v>
      </c>
      <c r="P849">
        <f t="shared" si="131"/>
        <v>0.25</v>
      </c>
      <c r="Q849" t="e">
        <f t="shared" si="132"/>
        <v>#VALUE!</v>
      </c>
    </row>
    <row r="850" spans="5:17" x14ac:dyDescent="0.2">
      <c r="E850">
        <f t="shared" si="133"/>
        <v>848</v>
      </c>
      <c r="F850">
        <f t="shared" si="130"/>
        <v>12.965557810612335</v>
      </c>
      <c r="G850" t="e">
        <f t="shared" si="134"/>
        <v>#VALUE!</v>
      </c>
      <c r="H850" t="e">
        <f t="shared" si="135"/>
        <v>#VALUE!</v>
      </c>
      <c r="I850" t="e">
        <f t="shared" si="136"/>
        <v>#VALUE!</v>
      </c>
      <c r="J850" t="e">
        <f t="shared" si="137"/>
        <v>#VALUE!</v>
      </c>
      <c r="K850" t="e">
        <f t="shared" si="138"/>
        <v>#VALUE!</v>
      </c>
      <c r="L850" t="e">
        <f t="shared" si="139"/>
        <v>#VALUE!</v>
      </c>
      <c r="M850">
        <f>IF($B$9="זכר",INDEX(תמותה!$A$1:$E$121,ROUNDDOWN(E850/12,0)+1,2),INDEX(תמותה!$A$1:$E$121,ROUNDDOWN(E850/12,0)+1,3))</f>
        <v>6.4260000000000003E-3</v>
      </c>
      <c r="N850" t="e">
        <f>IF($B$9="זכר",INDEX('שיפור גברים'!$A$1:$GQ$121,ROUNDDOWN(E850/12,0)+1,ROUNDDOWN((E850+$B$7-$B$8)/12,0)+2),INDEX('שיפור נשים'!$A$1:$GQ$121,ROUNDDOWN(E850/12,0)+1,ROUNDDOWN((E850+$B$7-$B$8)/12,0)+2))</f>
        <v>#VALUE!</v>
      </c>
      <c r="O850" t="e">
        <f>IF($B$9="זכר",INDEX('שיפור גברים'!$A$1:$GQ$121,ROUNDDOWN(E850/12,0)+1,ROUNDDOWN((E850+$B$7-$B$8)/12,0)+1),INDEX('שיפור נשים'!$A$1:$GQ$121,ROUNDDOWN(E850/12,0)+1,ROUNDDOWN((E850+$B$7-$B$8)/12,0)+1))</f>
        <v>#VALUE!</v>
      </c>
      <c r="P850">
        <f t="shared" si="131"/>
        <v>0.33333333333333331</v>
      </c>
      <c r="Q850" t="e">
        <f t="shared" si="132"/>
        <v>#VALUE!</v>
      </c>
    </row>
    <row r="851" spans="5:17" x14ac:dyDescent="0.2">
      <c r="E851">
        <f t="shared" si="133"/>
        <v>849</v>
      </c>
      <c r="F851">
        <f t="shared" si="130"/>
        <v>13.004747192006644</v>
      </c>
      <c r="G851" t="e">
        <f t="shared" si="134"/>
        <v>#VALUE!</v>
      </c>
      <c r="H851" t="e">
        <f t="shared" si="135"/>
        <v>#VALUE!</v>
      </c>
      <c r="I851" t="e">
        <f t="shared" si="136"/>
        <v>#VALUE!</v>
      </c>
      <c r="J851" t="e">
        <f t="shared" si="137"/>
        <v>#VALUE!</v>
      </c>
      <c r="K851" t="e">
        <f t="shared" si="138"/>
        <v>#VALUE!</v>
      </c>
      <c r="L851" t="e">
        <f t="shared" si="139"/>
        <v>#VALUE!</v>
      </c>
      <c r="M851">
        <f>IF($B$9="זכר",INDEX(תמותה!$A$1:$E$121,ROUNDDOWN(E851/12,0)+1,2),INDEX(תמותה!$A$1:$E$121,ROUNDDOWN(E851/12,0)+1,3))</f>
        <v>6.4260000000000003E-3</v>
      </c>
      <c r="N851" t="e">
        <f>IF($B$9="זכר",INDEX('שיפור גברים'!$A$1:$GQ$121,ROUNDDOWN(E851/12,0)+1,ROUNDDOWN((E851+$B$7-$B$8)/12,0)+2),INDEX('שיפור נשים'!$A$1:$GQ$121,ROUNDDOWN(E851/12,0)+1,ROUNDDOWN((E851+$B$7-$B$8)/12,0)+2))</f>
        <v>#VALUE!</v>
      </c>
      <c r="O851" t="e">
        <f>IF($B$9="זכר",INDEX('שיפור גברים'!$A$1:$GQ$121,ROUNDDOWN(E851/12,0)+1,ROUNDDOWN((E851+$B$7-$B$8)/12,0)+1),INDEX('שיפור נשים'!$A$1:$GQ$121,ROUNDDOWN(E851/12,0)+1,ROUNDDOWN((E851+$B$7-$B$8)/12,0)+1))</f>
        <v>#VALUE!</v>
      </c>
      <c r="P851">
        <f t="shared" si="131"/>
        <v>0.41666666666666669</v>
      </c>
      <c r="Q851" t="e">
        <f t="shared" si="132"/>
        <v>#VALUE!</v>
      </c>
    </row>
    <row r="852" spans="5:17" x14ac:dyDescent="0.2">
      <c r="E852">
        <f t="shared" si="133"/>
        <v>850</v>
      </c>
      <c r="F852">
        <f t="shared" si="130"/>
        <v>13.044055026277153</v>
      </c>
      <c r="G852" t="e">
        <f t="shared" si="134"/>
        <v>#VALUE!</v>
      </c>
      <c r="H852" t="e">
        <f t="shared" si="135"/>
        <v>#VALUE!</v>
      </c>
      <c r="I852" t="e">
        <f t="shared" si="136"/>
        <v>#VALUE!</v>
      </c>
      <c r="J852" t="e">
        <f t="shared" si="137"/>
        <v>#VALUE!</v>
      </c>
      <c r="K852" t="e">
        <f t="shared" si="138"/>
        <v>#VALUE!</v>
      </c>
      <c r="L852" t="e">
        <f t="shared" si="139"/>
        <v>#VALUE!</v>
      </c>
      <c r="M852">
        <f>IF($B$9="זכר",INDEX(תמותה!$A$1:$E$121,ROUNDDOWN(E852/12,0)+1,2),INDEX(תמותה!$A$1:$E$121,ROUNDDOWN(E852/12,0)+1,3))</f>
        <v>6.4260000000000003E-3</v>
      </c>
      <c r="N852" t="e">
        <f>IF($B$9="זכר",INDEX('שיפור גברים'!$A$1:$GQ$121,ROUNDDOWN(E852/12,0)+1,ROUNDDOWN((E852+$B$7-$B$8)/12,0)+2),INDEX('שיפור נשים'!$A$1:$GQ$121,ROUNDDOWN(E852/12,0)+1,ROUNDDOWN((E852+$B$7-$B$8)/12,0)+2))</f>
        <v>#VALUE!</v>
      </c>
      <c r="O852" t="e">
        <f>IF($B$9="זכר",INDEX('שיפור גברים'!$A$1:$GQ$121,ROUNDDOWN(E852/12,0)+1,ROUNDDOWN((E852+$B$7-$B$8)/12,0)+1),INDEX('שיפור נשים'!$A$1:$GQ$121,ROUNDDOWN(E852/12,0)+1,ROUNDDOWN((E852+$B$7-$B$8)/12,0)+1))</f>
        <v>#VALUE!</v>
      </c>
      <c r="P852">
        <f t="shared" si="131"/>
        <v>0.5</v>
      </c>
      <c r="Q852" t="e">
        <f t="shared" si="132"/>
        <v>#VALUE!</v>
      </c>
    </row>
    <row r="853" spans="5:17" x14ac:dyDescent="0.2">
      <c r="E853">
        <f t="shared" si="133"/>
        <v>851</v>
      </c>
      <c r="F853">
        <f t="shared" si="130"/>
        <v>13.083481671456644</v>
      </c>
      <c r="G853" t="e">
        <f t="shared" si="134"/>
        <v>#VALUE!</v>
      </c>
      <c r="H853" t="e">
        <f t="shared" si="135"/>
        <v>#VALUE!</v>
      </c>
      <c r="I853" t="e">
        <f t="shared" si="136"/>
        <v>#VALUE!</v>
      </c>
      <c r="J853" t="e">
        <f t="shared" si="137"/>
        <v>#VALUE!</v>
      </c>
      <c r="K853" t="e">
        <f t="shared" si="138"/>
        <v>#VALUE!</v>
      </c>
      <c r="L853" t="e">
        <f t="shared" si="139"/>
        <v>#VALUE!</v>
      </c>
      <c r="M853">
        <f>IF($B$9="זכר",INDEX(תמותה!$A$1:$E$121,ROUNDDOWN(E853/12,0)+1,2),INDEX(תמותה!$A$1:$E$121,ROUNDDOWN(E853/12,0)+1,3))</f>
        <v>6.4260000000000003E-3</v>
      </c>
      <c r="N853" t="e">
        <f>IF($B$9="זכר",INDEX('שיפור גברים'!$A$1:$GQ$121,ROUNDDOWN(E853/12,0)+1,ROUNDDOWN((E853+$B$7-$B$8)/12,0)+2),INDEX('שיפור נשים'!$A$1:$GQ$121,ROUNDDOWN(E853/12,0)+1,ROUNDDOWN((E853+$B$7-$B$8)/12,0)+2))</f>
        <v>#VALUE!</v>
      </c>
      <c r="O853" t="e">
        <f>IF($B$9="זכר",INDEX('שיפור גברים'!$A$1:$GQ$121,ROUNDDOWN(E853/12,0)+1,ROUNDDOWN((E853+$B$7-$B$8)/12,0)+1),INDEX('שיפור נשים'!$A$1:$GQ$121,ROUNDDOWN(E853/12,0)+1,ROUNDDOWN((E853+$B$7-$B$8)/12,0)+1))</f>
        <v>#VALUE!</v>
      </c>
      <c r="P853">
        <f t="shared" si="131"/>
        <v>0.58333333333333337</v>
      </c>
      <c r="Q853" t="e">
        <f t="shared" si="132"/>
        <v>#VALUE!</v>
      </c>
    </row>
    <row r="854" spans="5:17" x14ac:dyDescent="0.2">
      <c r="E854">
        <f t="shared" si="133"/>
        <v>852</v>
      </c>
      <c r="F854">
        <f t="shared" si="130"/>
        <v>13.123027486660105</v>
      </c>
      <c r="G854" t="e">
        <f t="shared" si="134"/>
        <v>#VALUE!</v>
      </c>
      <c r="H854" t="e">
        <f t="shared" si="135"/>
        <v>#VALUE!</v>
      </c>
      <c r="I854" t="e">
        <f t="shared" si="136"/>
        <v>#VALUE!</v>
      </c>
      <c r="J854" t="e">
        <f t="shared" si="137"/>
        <v>#VALUE!</v>
      </c>
      <c r="K854" t="e">
        <f t="shared" si="138"/>
        <v>#VALUE!</v>
      </c>
      <c r="L854" t="e">
        <f t="shared" si="139"/>
        <v>#VALUE!</v>
      </c>
      <c r="M854">
        <f>IF($B$9="זכר",INDEX(תמותה!$A$1:$E$121,ROUNDDOWN(E854/12,0)+1,2),INDEX(תמותה!$A$1:$E$121,ROUNDDOWN(E854/12,0)+1,3))</f>
        <v>7.2769999999999996E-3</v>
      </c>
      <c r="N854" t="e">
        <f>IF($B$9="זכר",INDEX('שיפור גברים'!$A$1:$GQ$121,ROUNDDOWN(E854/12,0)+1,ROUNDDOWN((E854+$B$7-$B$8)/12,0)+2),INDEX('שיפור נשים'!$A$1:$GQ$121,ROUNDDOWN(E854/12,0)+1,ROUNDDOWN((E854+$B$7-$B$8)/12,0)+2))</f>
        <v>#VALUE!</v>
      </c>
      <c r="O854" t="e">
        <f>IF($B$9="זכר",INDEX('שיפור גברים'!$A$1:$GQ$121,ROUNDDOWN(E854/12,0)+1,ROUNDDOWN((E854+$B$7-$B$8)/12,0)+1),INDEX('שיפור נשים'!$A$1:$GQ$121,ROUNDDOWN(E854/12,0)+1,ROUNDDOWN((E854+$B$7-$B$8)/12,0)+1))</f>
        <v>#VALUE!</v>
      </c>
      <c r="P854">
        <f t="shared" si="131"/>
        <v>0.66666666666666663</v>
      </c>
      <c r="Q854" t="e">
        <f t="shared" si="132"/>
        <v>#VALUE!</v>
      </c>
    </row>
    <row r="855" spans="5:17" x14ac:dyDescent="0.2">
      <c r="E855">
        <f t="shared" si="133"/>
        <v>853</v>
      </c>
      <c r="F855">
        <f t="shared" si="130"/>
        <v>13.162692832087963</v>
      </c>
      <c r="G855" t="e">
        <f t="shared" si="134"/>
        <v>#VALUE!</v>
      </c>
      <c r="H855" t="e">
        <f t="shared" si="135"/>
        <v>#VALUE!</v>
      </c>
      <c r="I855" t="e">
        <f t="shared" si="136"/>
        <v>#VALUE!</v>
      </c>
      <c r="J855" t="e">
        <f t="shared" si="137"/>
        <v>#VALUE!</v>
      </c>
      <c r="K855" t="e">
        <f t="shared" si="138"/>
        <v>#VALUE!</v>
      </c>
      <c r="L855" t="e">
        <f t="shared" si="139"/>
        <v>#VALUE!</v>
      </c>
      <c r="M855">
        <f>IF($B$9="זכר",INDEX(תמותה!$A$1:$E$121,ROUNDDOWN(E855/12,0)+1,2),INDEX(תמותה!$A$1:$E$121,ROUNDDOWN(E855/12,0)+1,3))</f>
        <v>7.2769999999999996E-3</v>
      </c>
      <c r="N855" t="e">
        <f>IF($B$9="זכר",INDEX('שיפור גברים'!$A$1:$GQ$121,ROUNDDOWN(E855/12,0)+1,ROUNDDOWN((E855+$B$7-$B$8)/12,0)+2),INDEX('שיפור נשים'!$A$1:$GQ$121,ROUNDDOWN(E855/12,0)+1,ROUNDDOWN((E855+$B$7-$B$8)/12,0)+2))</f>
        <v>#VALUE!</v>
      </c>
      <c r="O855" t="e">
        <f>IF($B$9="זכר",INDEX('שיפור גברים'!$A$1:$GQ$121,ROUNDDOWN(E855/12,0)+1,ROUNDDOWN((E855+$B$7-$B$8)/12,0)+1),INDEX('שיפור נשים'!$A$1:$GQ$121,ROUNDDOWN(E855/12,0)+1,ROUNDDOWN((E855+$B$7-$B$8)/12,0)+1))</f>
        <v>#VALUE!</v>
      </c>
      <c r="P855">
        <f t="shared" si="131"/>
        <v>0.75</v>
      </c>
      <c r="Q855" t="e">
        <f t="shared" si="132"/>
        <v>#VALUE!</v>
      </c>
    </row>
    <row r="856" spans="5:17" x14ac:dyDescent="0.2">
      <c r="E856">
        <f t="shared" si="133"/>
        <v>854</v>
      </c>
      <c r="F856">
        <f t="shared" si="130"/>
        <v>13.202478069029382</v>
      </c>
      <c r="G856" t="e">
        <f t="shared" si="134"/>
        <v>#VALUE!</v>
      </c>
      <c r="H856" t="e">
        <f t="shared" si="135"/>
        <v>#VALUE!</v>
      </c>
      <c r="I856" t="e">
        <f t="shared" si="136"/>
        <v>#VALUE!</v>
      </c>
      <c r="J856" t="e">
        <f t="shared" si="137"/>
        <v>#VALUE!</v>
      </c>
      <c r="K856" t="e">
        <f t="shared" si="138"/>
        <v>#VALUE!</v>
      </c>
      <c r="L856" t="e">
        <f t="shared" si="139"/>
        <v>#VALUE!</v>
      </c>
      <c r="M856">
        <f>IF($B$9="זכר",INDEX(תמותה!$A$1:$E$121,ROUNDDOWN(E856/12,0)+1,2),INDEX(תמותה!$A$1:$E$121,ROUNDDOWN(E856/12,0)+1,3))</f>
        <v>7.2769999999999996E-3</v>
      </c>
      <c r="N856" t="e">
        <f>IF($B$9="זכר",INDEX('שיפור גברים'!$A$1:$GQ$121,ROUNDDOWN(E856/12,0)+1,ROUNDDOWN((E856+$B$7-$B$8)/12,0)+2),INDEX('שיפור נשים'!$A$1:$GQ$121,ROUNDDOWN(E856/12,0)+1,ROUNDDOWN((E856+$B$7-$B$8)/12,0)+2))</f>
        <v>#VALUE!</v>
      </c>
      <c r="O856" t="e">
        <f>IF($B$9="זכר",INDEX('שיפור גברים'!$A$1:$GQ$121,ROUNDDOWN(E856/12,0)+1,ROUNDDOWN((E856+$B$7-$B$8)/12,0)+1),INDEX('שיפור נשים'!$A$1:$GQ$121,ROUNDDOWN(E856/12,0)+1,ROUNDDOWN((E856+$B$7-$B$8)/12,0)+1))</f>
        <v>#VALUE!</v>
      </c>
      <c r="P856">
        <f t="shared" si="131"/>
        <v>0.83333333333333337</v>
      </c>
      <c r="Q856" t="e">
        <f t="shared" si="132"/>
        <v>#VALUE!</v>
      </c>
    </row>
    <row r="857" spans="5:17" x14ac:dyDescent="0.2">
      <c r="E857">
        <f t="shared" si="133"/>
        <v>855</v>
      </c>
      <c r="F857">
        <f t="shared" si="130"/>
        <v>13.242383559865557</v>
      </c>
      <c r="G857" t="e">
        <f t="shared" si="134"/>
        <v>#VALUE!</v>
      </c>
      <c r="H857" t="e">
        <f t="shared" si="135"/>
        <v>#VALUE!</v>
      </c>
      <c r="I857" t="e">
        <f t="shared" si="136"/>
        <v>#VALUE!</v>
      </c>
      <c r="J857" t="e">
        <f t="shared" si="137"/>
        <v>#VALUE!</v>
      </c>
      <c r="K857" t="e">
        <f t="shared" si="138"/>
        <v>#VALUE!</v>
      </c>
      <c r="L857" t="e">
        <f t="shared" si="139"/>
        <v>#VALUE!</v>
      </c>
      <c r="M857">
        <f>IF($B$9="זכר",INDEX(תמותה!$A$1:$E$121,ROUNDDOWN(E857/12,0)+1,2),INDEX(תמותה!$A$1:$E$121,ROUNDDOWN(E857/12,0)+1,3))</f>
        <v>7.2769999999999996E-3</v>
      </c>
      <c r="N857" t="e">
        <f>IF($B$9="זכר",INDEX('שיפור גברים'!$A$1:$GQ$121,ROUNDDOWN(E857/12,0)+1,ROUNDDOWN((E857+$B$7-$B$8)/12,0)+2),INDEX('שיפור נשים'!$A$1:$GQ$121,ROUNDDOWN(E857/12,0)+1,ROUNDDOWN((E857+$B$7-$B$8)/12,0)+2))</f>
        <v>#VALUE!</v>
      </c>
      <c r="O857" t="e">
        <f>IF($B$9="זכר",INDEX('שיפור גברים'!$A$1:$GQ$121,ROUNDDOWN(E857/12,0)+1,ROUNDDOWN((E857+$B$7-$B$8)/12,0)+1),INDEX('שיפור נשים'!$A$1:$GQ$121,ROUNDDOWN(E857/12,0)+1,ROUNDDOWN((E857+$B$7-$B$8)/12,0)+1))</f>
        <v>#VALUE!</v>
      </c>
      <c r="P857">
        <f t="shared" si="131"/>
        <v>0.91666666666666663</v>
      </c>
      <c r="Q857" t="e">
        <f t="shared" si="132"/>
        <v>#VALUE!</v>
      </c>
    </row>
    <row r="858" spans="5:17" x14ac:dyDescent="0.2">
      <c r="E858">
        <f t="shared" si="133"/>
        <v>856</v>
      </c>
      <c r="F858">
        <f t="shared" si="130"/>
        <v>13.282409668073001</v>
      </c>
      <c r="G858" t="e">
        <f t="shared" si="134"/>
        <v>#VALUE!</v>
      </c>
      <c r="H858" t="e">
        <f t="shared" si="135"/>
        <v>#VALUE!</v>
      </c>
      <c r="I858" t="e">
        <f t="shared" si="136"/>
        <v>#VALUE!</v>
      </c>
      <c r="J858" t="e">
        <f t="shared" si="137"/>
        <v>#VALUE!</v>
      </c>
      <c r="K858" t="e">
        <f t="shared" si="138"/>
        <v>#VALUE!</v>
      </c>
      <c r="L858" t="e">
        <f t="shared" si="139"/>
        <v>#VALUE!</v>
      </c>
      <c r="M858">
        <f>IF($B$9="זכר",INDEX(תמותה!$A$1:$E$121,ROUNDDOWN(E858/12,0)+1,2),INDEX(תמותה!$A$1:$E$121,ROUNDDOWN(E858/12,0)+1,3))</f>
        <v>7.2769999999999996E-3</v>
      </c>
      <c r="N858" t="e">
        <f>IF($B$9="זכר",INDEX('שיפור גברים'!$A$1:$GQ$121,ROUNDDOWN(E858/12,0)+1,ROUNDDOWN((E858+$B$7-$B$8)/12,0)+2),INDEX('שיפור נשים'!$A$1:$GQ$121,ROUNDDOWN(E858/12,0)+1,ROUNDDOWN((E858+$B$7-$B$8)/12,0)+2))</f>
        <v>#VALUE!</v>
      </c>
      <c r="O858" t="e">
        <f>IF($B$9="זכר",INDEX('שיפור גברים'!$A$1:$GQ$121,ROUNDDOWN(E858/12,0)+1,ROUNDDOWN((E858+$B$7-$B$8)/12,0)+1),INDEX('שיפור נשים'!$A$1:$GQ$121,ROUNDDOWN(E858/12,0)+1,ROUNDDOWN((E858+$B$7-$B$8)/12,0)+1))</f>
        <v>#VALUE!</v>
      </c>
      <c r="P858">
        <f t="shared" si="131"/>
        <v>1</v>
      </c>
      <c r="Q858" t="e">
        <f t="shared" si="132"/>
        <v>#VALUE!</v>
      </c>
    </row>
    <row r="859" spans="5:17" x14ac:dyDescent="0.2">
      <c r="E859">
        <f t="shared" si="133"/>
        <v>857</v>
      </c>
      <c r="F859">
        <f t="shared" si="130"/>
        <v>13.322556758226849</v>
      </c>
      <c r="G859" t="e">
        <f t="shared" si="134"/>
        <v>#VALUE!</v>
      </c>
      <c r="H859" t="e">
        <f t="shared" si="135"/>
        <v>#VALUE!</v>
      </c>
      <c r="I859" t="e">
        <f t="shared" si="136"/>
        <v>#VALUE!</v>
      </c>
      <c r="J859" t="e">
        <f t="shared" si="137"/>
        <v>#VALUE!</v>
      </c>
      <c r="K859" t="e">
        <f t="shared" si="138"/>
        <v>#VALUE!</v>
      </c>
      <c r="L859" t="e">
        <f t="shared" si="139"/>
        <v>#VALUE!</v>
      </c>
      <c r="M859">
        <f>IF($B$9="זכר",INDEX(תמותה!$A$1:$E$121,ROUNDDOWN(E859/12,0)+1,2),INDEX(תמותה!$A$1:$E$121,ROUNDDOWN(E859/12,0)+1,3))</f>
        <v>7.2769999999999996E-3</v>
      </c>
      <c r="N859" t="e">
        <f>IF($B$9="זכר",INDEX('שיפור גברים'!$A$1:$GQ$121,ROUNDDOWN(E859/12,0)+1,ROUNDDOWN((E859+$B$7-$B$8)/12,0)+2),INDEX('שיפור נשים'!$A$1:$GQ$121,ROUNDDOWN(E859/12,0)+1,ROUNDDOWN((E859+$B$7-$B$8)/12,0)+2))</f>
        <v>#VALUE!</v>
      </c>
      <c r="O859" t="e">
        <f>IF($B$9="זכר",INDEX('שיפור גברים'!$A$1:$GQ$121,ROUNDDOWN(E859/12,0)+1,ROUNDDOWN((E859+$B$7-$B$8)/12,0)+1),INDEX('שיפור נשים'!$A$1:$GQ$121,ROUNDDOWN(E859/12,0)+1,ROUNDDOWN((E859+$B$7-$B$8)/12,0)+1))</f>
        <v>#VALUE!</v>
      </c>
      <c r="P859">
        <f t="shared" si="131"/>
        <v>8.3333333333333329E-2</v>
      </c>
      <c r="Q859" t="e">
        <f t="shared" si="132"/>
        <v>#VALUE!</v>
      </c>
    </row>
    <row r="860" spans="5:17" x14ac:dyDescent="0.2">
      <c r="E860">
        <f t="shared" si="133"/>
        <v>858</v>
      </c>
      <c r="F860">
        <f t="shared" si="130"/>
        <v>13.36282519600422</v>
      </c>
      <c r="G860" t="e">
        <f t="shared" si="134"/>
        <v>#VALUE!</v>
      </c>
      <c r="H860" t="e">
        <f t="shared" si="135"/>
        <v>#VALUE!</v>
      </c>
      <c r="I860" t="e">
        <f t="shared" si="136"/>
        <v>#VALUE!</v>
      </c>
      <c r="J860" t="e">
        <f t="shared" si="137"/>
        <v>#VALUE!</v>
      </c>
      <c r="K860" t="e">
        <f t="shared" si="138"/>
        <v>#VALUE!</v>
      </c>
      <c r="L860" t="e">
        <f t="shared" si="139"/>
        <v>#VALUE!</v>
      </c>
      <c r="M860">
        <f>IF($B$9="זכר",INDEX(תמותה!$A$1:$E$121,ROUNDDOWN(E860/12,0)+1,2),INDEX(תמותה!$A$1:$E$121,ROUNDDOWN(E860/12,0)+1,3))</f>
        <v>7.2769999999999996E-3</v>
      </c>
      <c r="N860" t="e">
        <f>IF($B$9="זכר",INDEX('שיפור גברים'!$A$1:$GQ$121,ROUNDDOWN(E860/12,0)+1,ROUNDDOWN((E860+$B$7-$B$8)/12,0)+2),INDEX('שיפור נשים'!$A$1:$GQ$121,ROUNDDOWN(E860/12,0)+1,ROUNDDOWN((E860+$B$7-$B$8)/12,0)+2))</f>
        <v>#VALUE!</v>
      </c>
      <c r="O860" t="e">
        <f>IF($B$9="זכר",INDEX('שיפור גברים'!$A$1:$GQ$121,ROUNDDOWN(E860/12,0)+1,ROUNDDOWN((E860+$B$7-$B$8)/12,0)+1),INDEX('שיפור נשים'!$A$1:$GQ$121,ROUNDDOWN(E860/12,0)+1,ROUNDDOWN((E860+$B$7-$B$8)/12,0)+1))</f>
        <v>#VALUE!</v>
      </c>
      <c r="P860">
        <f t="shared" si="131"/>
        <v>0.16666666666666666</v>
      </c>
      <c r="Q860" t="e">
        <f t="shared" si="132"/>
        <v>#VALUE!</v>
      </c>
    </row>
    <row r="861" spans="5:17" x14ac:dyDescent="0.2">
      <c r="E861">
        <f t="shared" si="133"/>
        <v>859</v>
      </c>
      <c r="F861">
        <f t="shared" si="130"/>
        <v>13.403215348187507</v>
      </c>
      <c r="G861" t="e">
        <f t="shared" si="134"/>
        <v>#VALUE!</v>
      </c>
      <c r="H861" t="e">
        <f t="shared" si="135"/>
        <v>#VALUE!</v>
      </c>
      <c r="I861" t="e">
        <f t="shared" si="136"/>
        <v>#VALUE!</v>
      </c>
      <c r="J861" t="e">
        <f t="shared" si="137"/>
        <v>#VALUE!</v>
      </c>
      <c r="K861" t="e">
        <f t="shared" si="138"/>
        <v>#VALUE!</v>
      </c>
      <c r="L861" t="e">
        <f t="shared" si="139"/>
        <v>#VALUE!</v>
      </c>
      <c r="M861">
        <f>IF($B$9="זכר",INDEX(תמותה!$A$1:$E$121,ROUNDDOWN(E861/12,0)+1,2),INDEX(תמותה!$A$1:$E$121,ROUNDDOWN(E861/12,0)+1,3))</f>
        <v>7.2769999999999996E-3</v>
      </c>
      <c r="N861" t="e">
        <f>IF($B$9="זכר",INDEX('שיפור גברים'!$A$1:$GQ$121,ROUNDDOWN(E861/12,0)+1,ROUNDDOWN((E861+$B$7-$B$8)/12,0)+2),INDEX('שיפור נשים'!$A$1:$GQ$121,ROUNDDOWN(E861/12,0)+1,ROUNDDOWN((E861+$B$7-$B$8)/12,0)+2))</f>
        <v>#VALUE!</v>
      </c>
      <c r="O861" t="e">
        <f>IF($B$9="זכר",INDEX('שיפור גברים'!$A$1:$GQ$121,ROUNDDOWN(E861/12,0)+1,ROUNDDOWN((E861+$B$7-$B$8)/12,0)+1),INDEX('שיפור נשים'!$A$1:$GQ$121,ROUNDDOWN(E861/12,0)+1,ROUNDDOWN((E861+$B$7-$B$8)/12,0)+1))</f>
        <v>#VALUE!</v>
      </c>
      <c r="P861">
        <f t="shared" si="131"/>
        <v>0.25</v>
      </c>
      <c r="Q861" t="e">
        <f t="shared" si="132"/>
        <v>#VALUE!</v>
      </c>
    </row>
    <row r="862" spans="5:17" x14ac:dyDescent="0.2">
      <c r="E862">
        <f t="shared" si="133"/>
        <v>860</v>
      </c>
      <c r="F862">
        <f t="shared" si="130"/>
        <v>13.443727582667718</v>
      </c>
      <c r="G862" t="e">
        <f t="shared" si="134"/>
        <v>#VALUE!</v>
      </c>
      <c r="H862" t="e">
        <f t="shared" si="135"/>
        <v>#VALUE!</v>
      </c>
      <c r="I862" t="e">
        <f t="shared" si="136"/>
        <v>#VALUE!</v>
      </c>
      <c r="J862" t="e">
        <f t="shared" si="137"/>
        <v>#VALUE!</v>
      </c>
      <c r="K862" t="e">
        <f t="shared" si="138"/>
        <v>#VALUE!</v>
      </c>
      <c r="L862" t="e">
        <f t="shared" si="139"/>
        <v>#VALUE!</v>
      </c>
      <c r="M862">
        <f>IF($B$9="זכר",INDEX(תמותה!$A$1:$E$121,ROUNDDOWN(E862/12,0)+1,2),INDEX(תמותה!$A$1:$E$121,ROUNDDOWN(E862/12,0)+1,3))</f>
        <v>7.2769999999999996E-3</v>
      </c>
      <c r="N862" t="e">
        <f>IF($B$9="זכר",INDEX('שיפור גברים'!$A$1:$GQ$121,ROUNDDOWN(E862/12,0)+1,ROUNDDOWN((E862+$B$7-$B$8)/12,0)+2),INDEX('שיפור נשים'!$A$1:$GQ$121,ROUNDDOWN(E862/12,0)+1,ROUNDDOWN((E862+$B$7-$B$8)/12,0)+2))</f>
        <v>#VALUE!</v>
      </c>
      <c r="O862" t="e">
        <f>IF($B$9="זכר",INDEX('שיפור גברים'!$A$1:$GQ$121,ROUNDDOWN(E862/12,0)+1,ROUNDDOWN((E862+$B$7-$B$8)/12,0)+1),INDEX('שיפור נשים'!$A$1:$GQ$121,ROUNDDOWN(E862/12,0)+1,ROUNDDOWN((E862+$B$7-$B$8)/12,0)+1))</f>
        <v>#VALUE!</v>
      </c>
      <c r="P862">
        <f t="shared" si="131"/>
        <v>0.33333333333333331</v>
      </c>
      <c r="Q862" t="e">
        <f t="shared" si="132"/>
        <v>#VALUE!</v>
      </c>
    </row>
    <row r="863" spans="5:17" x14ac:dyDescent="0.2">
      <c r="E863">
        <f t="shared" si="133"/>
        <v>861</v>
      </c>
      <c r="F863">
        <f t="shared" si="130"/>
        <v>13.484362268447848</v>
      </c>
      <c r="G863" t="e">
        <f t="shared" si="134"/>
        <v>#VALUE!</v>
      </c>
      <c r="H863" t="e">
        <f t="shared" si="135"/>
        <v>#VALUE!</v>
      </c>
      <c r="I863" t="e">
        <f t="shared" si="136"/>
        <v>#VALUE!</v>
      </c>
      <c r="J863" t="e">
        <f t="shared" si="137"/>
        <v>#VALUE!</v>
      </c>
      <c r="K863" t="e">
        <f t="shared" si="138"/>
        <v>#VALUE!</v>
      </c>
      <c r="L863" t="e">
        <f t="shared" si="139"/>
        <v>#VALUE!</v>
      </c>
      <c r="M863">
        <f>IF($B$9="זכר",INDEX(תמותה!$A$1:$E$121,ROUNDDOWN(E863/12,0)+1,2),INDEX(תמותה!$A$1:$E$121,ROUNDDOWN(E863/12,0)+1,3))</f>
        <v>7.2769999999999996E-3</v>
      </c>
      <c r="N863" t="e">
        <f>IF($B$9="זכר",INDEX('שיפור גברים'!$A$1:$GQ$121,ROUNDDOWN(E863/12,0)+1,ROUNDDOWN((E863+$B$7-$B$8)/12,0)+2),INDEX('שיפור נשים'!$A$1:$GQ$121,ROUNDDOWN(E863/12,0)+1,ROUNDDOWN((E863+$B$7-$B$8)/12,0)+2))</f>
        <v>#VALUE!</v>
      </c>
      <c r="O863" t="e">
        <f>IF($B$9="זכר",INDEX('שיפור גברים'!$A$1:$GQ$121,ROUNDDOWN(E863/12,0)+1,ROUNDDOWN((E863+$B$7-$B$8)/12,0)+1),INDEX('שיפור נשים'!$A$1:$GQ$121,ROUNDDOWN(E863/12,0)+1,ROUNDDOWN((E863+$B$7-$B$8)/12,0)+1))</f>
        <v>#VALUE!</v>
      </c>
      <c r="P863">
        <f t="shared" si="131"/>
        <v>0.41666666666666669</v>
      </c>
      <c r="Q863" t="e">
        <f t="shared" si="132"/>
        <v>#VALUE!</v>
      </c>
    </row>
    <row r="864" spans="5:17" x14ac:dyDescent="0.2">
      <c r="E864">
        <f t="shared" si="133"/>
        <v>862</v>
      </c>
      <c r="F864">
        <f t="shared" si="130"/>
        <v>13.525119775646255</v>
      </c>
      <c r="G864" t="e">
        <f t="shared" si="134"/>
        <v>#VALUE!</v>
      </c>
      <c r="H864" t="e">
        <f t="shared" si="135"/>
        <v>#VALUE!</v>
      </c>
      <c r="I864" t="e">
        <f t="shared" si="136"/>
        <v>#VALUE!</v>
      </c>
      <c r="J864" t="e">
        <f t="shared" si="137"/>
        <v>#VALUE!</v>
      </c>
      <c r="K864" t="e">
        <f t="shared" si="138"/>
        <v>#VALUE!</v>
      </c>
      <c r="L864" t="e">
        <f t="shared" si="139"/>
        <v>#VALUE!</v>
      </c>
      <c r="M864">
        <f>IF($B$9="זכר",INDEX(תמותה!$A$1:$E$121,ROUNDDOWN(E864/12,0)+1,2),INDEX(תמותה!$A$1:$E$121,ROUNDDOWN(E864/12,0)+1,3))</f>
        <v>7.2769999999999996E-3</v>
      </c>
      <c r="N864" t="e">
        <f>IF($B$9="זכר",INDEX('שיפור גברים'!$A$1:$GQ$121,ROUNDDOWN(E864/12,0)+1,ROUNDDOWN((E864+$B$7-$B$8)/12,0)+2),INDEX('שיפור נשים'!$A$1:$GQ$121,ROUNDDOWN(E864/12,0)+1,ROUNDDOWN((E864+$B$7-$B$8)/12,0)+2))</f>
        <v>#VALUE!</v>
      </c>
      <c r="O864" t="e">
        <f>IF($B$9="זכר",INDEX('שיפור גברים'!$A$1:$GQ$121,ROUNDDOWN(E864/12,0)+1,ROUNDDOWN((E864+$B$7-$B$8)/12,0)+1),INDEX('שיפור נשים'!$A$1:$GQ$121,ROUNDDOWN(E864/12,0)+1,ROUNDDOWN((E864+$B$7-$B$8)/12,0)+1))</f>
        <v>#VALUE!</v>
      </c>
      <c r="P864">
        <f t="shared" si="131"/>
        <v>0.5</v>
      </c>
      <c r="Q864" t="e">
        <f t="shared" si="132"/>
        <v>#VALUE!</v>
      </c>
    </row>
    <row r="865" spans="5:17" x14ac:dyDescent="0.2">
      <c r="E865">
        <f t="shared" si="133"/>
        <v>863</v>
      </c>
      <c r="F865">
        <f t="shared" si="130"/>
        <v>13.566000475499965</v>
      </c>
      <c r="G865" t="e">
        <f t="shared" si="134"/>
        <v>#VALUE!</v>
      </c>
      <c r="H865" t="e">
        <f t="shared" si="135"/>
        <v>#VALUE!</v>
      </c>
      <c r="I865" t="e">
        <f t="shared" si="136"/>
        <v>#VALUE!</v>
      </c>
      <c r="J865" t="e">
        <f t="shared" si="137"/>
        <v>#VALUE!</v>
      </c>
      <c r="K865" t="e">
        <f t="shared" si="138"/>
        <v>#VALUE!</v>
      </c>
      <c r="L865" t="e">
        <f t="shared" si="139"/>
        <v>#VALUE!</v>
      </c>
      <c r="M865">
        <f>IF($B$9="זכר",INDEX(תמותה!$A$1:$E$121,ROUNDDOWN(E865/12,0)+1,2),INDEX(תמותה!$A$1:$E$121,ROUNDDOWN(E865/12,0)+1,3))</f>
        <v>7.2769999999999996E-3</v>
      </c>
      <c r="N865" t="e">
        <f>IF($B$9="זכר",INDEX('שיפור גברים'!$A$1:$GQ$121,ROUNDDOWN(E865/12,0)+1,ROUNDDOWN((E865+$B$7-$B$8)/12,0)+2),INDEX('שיפור נשים'!$A$1:$GQ$121,ROUNDDOWN(E865/12,0)+1,ROUNDDOWN((E865+$B$7-$B$8)/12,0)+2))</f>
        <v>#VALUE!</v>
      </c>
      <c r="O865" t="e">
        <f>IF($B$9="זכר",INDEX('שיפור גברים'!$A$1:$GQ$121,ROUNDDOWN(E865/12,0)+1,ROUNDDOWN((E865+$B$7-$B$8)/12,0)+1),INDEX('שיפור נשים'!$A$1:$GQ$121,ROUNDDOWN(E865/12,0)+1,ROUNDDOWN((E865+$B$7-$B$8)/12,0)+1))</f>
        <v>#VALUE!</v>
      </c>
      <c r="P865">
        <f t="shared" si="131"/>
        <v>0.58333333333333337</v>
      </c>
      <c r="Q865" t="e">
        <f t="shared" si="132"/>
        <v>#VALUE!</v>
      </c>
    </row>
    <row r="866" spans="5:17" x14ac:dyDescent="0.2">
      <c r="E866">
        <f t="shared" si="133"/>
        <v>864</v>
      </c>
      <c r="F866">
        <f t="shared" si="130"/>
        <v>13.607004740368129</v>
      </c>
      <c r="G866" t="e">
        <f t="shared" si="134"/>
        <v>#VALUE!</v>
      </c>
      <c r="H866" t="e">
        <f t="shared" si="135"/>
        <v>#VALUE!</v>
      </c>
      <c r="I866" t="e">
        <f t="shared" si="136"/>
        <v>#VALUE!</v>
      </c>
      <c r="J866" t="e">
        <f t="shared" si="137"/>
        <v>#VALUE!</v>
      </c>
      <c r="K866" t="e">
        <f t="shared" si="138"/>
        <v>#VALUE!</v>
      </c>
      <c r="L866" t="e">
        <f t="shared" si="139"/>
        <v>#VALUE!</v>
      </c>
      <c r="M866">
        <f>IF($B$9="זכר",INDEX(תמותה!$A$1:$E$121,ROUNDDOWN(E866/12,0)+1,2),INDEX(תמותה!$A$1:$E$121,ROUNDDOWN(E866/12,0)+1,3))</f>
        <v>8.2400000000000008E-3</v>
      </c>
      <c r="N866" t="e">
        <f>IF($B$9="זכר",INDEX('שיפור גברים'!$A$1:$GQ$121,ROUNDDOWN(E866/12,0)+1,ROUNDDOWN((E866+$B$7-$B$8)/12,0)+2),INDEX('שיפור נשים'!$A$1:$GQ$121,ROUNDDOWN(E866/12,0)+1,ROUNDDOWN((E866+$B$7-$B$8)/12,0)+2))</f>
        <v>#VALUE!</v>
      </c>
      <c r="O866" t="e">
        <f>IF($B$9="זכר",INDEX('שיפור גברים'!$A$1:$GQ$121,ROUNDDOWN(E866/12,0)+1,ROUNDDOWN((E866+$B$7-$B$8)/12,0)+1),INDEX('שיפור נשים'!$A$1:$GQ$121,ROUNDDOWN(E866/12,0)+1,ROUNDDOWN((E866+$B$7-$B$8)/12,0)+1))</f>
        <v>#VALUE!</v>
      </c>
      <c r="P866">
        <f t="shared" si="131"/>
        <v>0.66666666666666663</v>
      </c>
      <c r="Q866" t="e">
        <f t="shared" si="132"/>
        <v>#VALUE!</v>
      </c>
    </row>
    <row r="867" spans="5:17" x14ac:dyDescent="0.2">
      <c r="E867">
        <f t="shared" si="133"/>
        <v>865</v>
      </c>
      <c r="F867">
        <f t="shared" si="130"/>
        <v>13.648132943735371</v>
      </c>
      <c r="G867" t="e">
        <f t="shared" si="134"/>
        <v>#VALUE!</v>
      </c>
      <c r="H867" t="e">
        <f t="shared" si="135"/>
        <v>#VALUE!</v>
      </c>
      <c r="I867" t="e">
        <f t="shared" si="136"/>
        <v>#VALUE!</v>
      </c>
      <c r="J867" t="e">
        <f t="shared" si="137"/>
        <v>#VALUE!</v>
      </c>
      <c r="K867" t="e">
        <f t="shared" si="138"/>
        <v>#VALUE!</v>
      </c>
      <c r="L867" t="e">
        <f t="shared" si="139"/>
        <v>#VALUE!</v>
      </c>
      <c r="M867">
        <f>IF($B$9="זכר",INDEX(תמותה!$A$1:$E$121,ROUNDDOWN(E867/12,0)+1,2),INDEX(תמותה!$A$1:$E$121,ROUNDDOWN(E867/12,0)+1,3))</f>
        <v>8.2400000000000008E-3</v>
      </c>
      <c r="N867" t="e">
        <f>IF($B$9="זכר",INDEX('שיפור גברים'!$A$1:$GQ$121,ROUNDDOWN(E867/12,0)+1,ROUNDDOWN((E867+$B$7-$B$8)/12,0)+2),INDEX('שיפור נשים'!$A$1:$GQ$121,ROUNDDOWN(E867/12,0)+1,ROUNDDOWN((E867+$B$7-$B$8)/12,0)+2))</f>
        <v>#VALUE!</v>
      </c>
      <c r="O867" t="e">
        <f>IF($B$9="זכר",INDEX('שיפור גברים'!$A$1:$GQ$121,ROUNDDOWN(E867/12,0)+1,ROUNDDOWN((E867+$B$7-$B$8)/12,0)+1),INDEX('שיפור נשים'!$A$1:$GQ$121,ROUNDDOWN(E867/12,0)+1,ROUNDDOWN((E867+$B$7-$B$8)/12,0)+1))</f>
        <v>#VALUE!</v>
      </c>
      <c r="P867">
        <f t="shared" si="131"/>
        <v>0.75</v>
      </c>
      <c r="Q867" t="e">
        <f t="shared" si="132"/>
        <v>#VALUE!</v>
      </c>
    </row>
    <row r="868" spans="5:17" x14ac:dyDescent="0.2">
      <c r="E868">
        <f t="shared" si="133"/>
        <v>866</v>
      </c>
      <c r="F868">
        <f t="shared" si="130"/>
        <v>13.689385460215187</v>
      </c>
      <c r="G868" t="e">
        <f t="shared" si="134"/>
        <v>#VALUE!</v>
      </c>
      <c r="H868" t="e">
        <f t="shared" si="135"/>
        <v>#VALUE!</v>
      </c>
      <c r="I868" t="e">
        <f t="shared" si="136"/>
        <v>#VALUE!</v>
      </c>
      <c r="J868" t="e">
        <f t="shared" si="137"/>
        <v>#VALUE!</v>
      </c>
      <c r="K868" t="e">
        <f t="shared" si="138"/>
        <v>#VALUE!</v>
      </c>
      <c r="L868" t="e">
        <f t="shared" si="139"/>
        <v>#VALUE!</v>
      </c>
      <c r="M868">
        <f>IF($B$9="זכר",INDEX(תמותה!$A$1:$E$121,ROUNDDOWN(E868/12,0)+1,2),INDEX(תמותה!$A$1:$E$121,ROUNDDOWN(E868/12,0)+1,3))</f>
        <v>8.2400000000000008E-3</v>
      </c>
      <c r="N868" t="e">
        <f>IF($B$9="זכר",INDEX('שיפור גברים'!$A$1:$GQ$121,ROUNDDOWN(E868/12,0)+1,ROUNDDOWN((E868+$B$7-$B$8)/12,0)+2),INDEX('שיפור נשים'!$A$1:$GQ$121,ROUNDDOWN(E868/12,0)+1,ROUNDDOWN((E868+$B$7-$B$8)/12,0)+2))</f>
        <v>#VALUE!</v>
      </c>
      <c r="O868" t="e">
        <f>IF($B$9="זכר",INDEX('שיפור גברים'!$A$1:$GQ$121,ROUNDDOWN(E868/12,0)+1,ROUNDDOWN((E868+$B$7-$B$8)/12,0)+1),INDEX('שיפור נשים'!$A$1:$GQ$121,ROUNDDOWN(E868/12,0)+1,ROUNDDOWN((E868+$B$7-$B$8)/12,0)+1))</f>
        <v>#VALUE!</v>
      </c>
      <c r="P868">
        <f t="shared" si="131"/>
        <v>0.83333333333333337</v>
      </c>
      <c r="Q868" t="e">
        <f t="shared" si="132"/>
        <v>#VALUE!</v>
      </c>
    </row>
    <row r="869" spans="5:17" x14ac:dyDescent="0.2">
      <c r="E869">
        <f t="shared" si="133"/>
        <v>867</v>
      </c>
      <c r="F869">
        <f t="shared" si="130"/>
        <v>13.730762665553398</v>
      </c>
      <c r="G869" t="e">
        <f t="shared" si="134"/>
        <v>#VALUE!</v>
      </c>
      <c r="H869" t="e">
        <f t="shared" si="135"/>
        <v>#VALUE!</v>
      </c>
      <c r="I869" t="e">
        <f t="shared" si="136"/>
        <v>#VALUE!</v>
      </c>
      <c r="J869" t="e">
        <f t="shared" si="137"/>
        <v>#VALUE!</v>
      </c>
      <c r="K869" t="e">
        <f t="shared" si="138"/>
        <v>#VALUE!</v>
      </c>
      <c r="L869" t="e">
        <f t="shared" si="139"/>
        <v>#VALUE!</v>
      </c>
      <c r="M869">
        <f>IF($B$9="זכר",INDEX(תמותה!$A$1:$E$121,ROUNDDOWN(E869/12,0)+1,2),INDEX(תמותה!$A$1:$E$121,ROUNDDOWN(E869/12,0)+1,3))</f>
        <v>8.2400000000000008E-3</v>
      </c>
      <c r="N869" t="e">
        <f>IF($B$9="זכר",INDEX('שיפור גברים'!$A$1:$GQ$121,ROUNDDOWN(E869/12,0)+1,ROUNDDOWN((E869+$B$7-$B$8)/12,0)+2),INDEX('שיפור נשים'!$A$1:$GQ$121,ROUNDDOWN(E869/12,0)+1,ROUNDDOWN((E869+$B$7-$B$8)/12,0)+2))</f>
        <v>#VALUE!</v>
      </c>
      <c r="O869" t="e">
        <f>IF($B$9="זכר",INDEX('שיפור גברים'!$A$1:$GQ$121,ROUNDDOWN(E869/12,0)+1,ROUNDDOWN((E869+$B$7-$B$8)/12,0)+1),INDEX('שיפור נשים'!$A$1:$GQ$121,ROUNDDOWN(E869/12,0)+1,ROUNDDOWN((E869+$B$7-$B$8)/12,0)+1))</f>
        <v>#VALUE!</v>
      </c>
      <c r="P869">
        <f t="shared" si="131"/>
        <v>0.91666666666666663</v>
      </c>
      <c r="Q869" t="e">
        <f t="shared" si="132"/>
        <v>#VALUE!</v>
      </c>
    </row>
    <row r="870" spans="5:17" x14ac:dyDescent="0.2">
      <c r="E870">
        <f t="shared" si="133"/>
        <v>868</v>
      </c>
      <c r="F870">
        <f t="shared" si="130"/>
        <v>13.772264936631533</v>
      </c>
      <c r="G870" t="e">
        <f t="shared" si="134"/>
        <v>#VALUE!</v>
      </c>
      <c r="H870" t="e">
        <f t="shared" si="135"/>
        <v>#VALUE!</v>
      </c>
      <c r="I870" t="e">
        <f t="shared" si="136"/>
        <v>#VALUE!</v>
      </c>
      <c r="J870" t="e">
        <f t="shared" si="137"/>
        <v>#VALUE!</v>
      </c>
      <c r="K870" t="e">
        <f t="shared" si="138"/>
        <v>#VALUE!</v>
      </c>
      <c r="L870" t="e">
        <f t="shared" si="139"/>
        <v>#VALUE!</v>
      </c>
      <c r="M870">
        <f>IF($B$9="זכר",INDEX(תמותה!$A$1:$E$121,ROUNDDOWN(E870/12,0)+1,2),INDEX(תמותה!$A$1:$E$121,ROUNDDOWN(E870/12,0)+1,3))</f>
        <v>8.2400000000000008E-3</v>
      </c>
      <c r="N870" t="e">
        <f>IF($B$9="זכר",INDEX('שיפור גברים'!$A$1:$GQ$121,ROUNDDOWN(E870/12,0)+1,ROUNDDOWN((E870+$B$7-$B$8)/12,0)+2),INDEX('שיפור נשים'!$A$1:$GQ$121,ROUNDDOWN(E870/12,0)+1,ROUNDDOWN((E870+$B$7-$B$8)/12,0)+2))</f>
        <v>#VALUE!</v>
      </c>
      <c r="O870" t="e">
        <f>IF($B$9="זכר",INDEX('שיפור גברים'!$A$1:$GQ$121,ROUNDDOWN(E870/12,0)+1,ROUNDDOWN((E870+$B$7-$B$8)/12,0)+1),INDEX('שיפור נשים'!$A$1:$GQ$121,ROUNDDOWN(E870/12,0)+1,ROUNDDOWN((E870+$B$7-$B$8)/12,0)+1))</f>
        <v>#VALUE!</v>
      </c>
      <c r="P870">
        <f t="shared" si="131"/>
        <v>1</v>
      </c>
      <c r="Q870" t="e">
        <f t="shared" si="132"/>
        <v>#VALUE!</v>
      </c>
    </row>
    <row r="871" spans="5:17" x14ac:dyDescent="0.2">
      <c r="E871">
        <f t="shared" si="133"/>
        <v>869</v>
      </c>
      <c r="F871">
        <f t="shared" si="130"/>
        <v>13.81389265147026</v>
      </c>
      <c r="G871" t="e">
        <f t="shared" si="134"/>
        <v>#VALUE!</v>
      </c>
      <c r="H871" t="e">
        <f t="shared" si="135"/>
        <v>#VALUE!</v>
      </c>
      <c r="I871" t="e">
        <f t="shared" si="136"/>
        <v>#VALUE!</v>
      </c>
      <c r="J871" t="e">
        <f t="shared" si="137"/>
        <v>#VALUE!</v>
      </c>
      <c r="K871" t="e">
        <f t="shared" si="138"/>
        <v>#VALUE!</v>
      </c>
      <c r="L871" t="e">
        <f t="shared" si="139"/>
        <v>#VALUE!</v>
      </c>
      <c r="M871">
        <f>IF($B$9="זכר",INDEX(תמותה!$A$1:$E$121,ROUNDDOWN(E871/12,0)+1,2),INDEX(תמותה!$A$1:$E$121,ROUNDDOWN(E871/12,0)+1,3))</f>
        <v>8.2400000000000008E-3</v>
      </c>
      <c r="N871" t="e">
        <f>IF($B$9="זכר",INDEX('שיפור גברים'!$A$1:$GQ$121,ROUNDDOWN(E871/12,0)+1,ROUNDDOWN((E871+$B$7-$B$8)/12,0)+2),INDEX('שיפור נשים'!$A$1:$GQ$121,ROUNDDOWN(E871/12,0)+1,ROUNDDOWN((E871+$B$7-$B$8)/12,0)+2))</f>
        <v>#VALUE!</v>
      </c>
      <c r="O871" t="e">
        <f>IF($B$9="זכר",INDEX('שיפור גברים'!$A$1:$GQ$121,ROUNDDOWN(E871/12,0)+1,ROUNDDOWN((E871+$B$7-$B$8)/12,0)+1),INDEX('שיפור נשים'!$A$1:$GQ$121,ROUNDDOWN(E871/12,0)+1,ROUNDDOWN((E871+$B$7-$B$8)/12,0)+1))</f>
        <v>#VALUE!</v>
      </c>
      <c r="P871">
        <f t="shared" si="131"/>
        <v>8.3333333333333329E-2</v>
      </c>
      <c r="Q871" t="e">
        <f t="shared" si="132"/>
        <v>#VALUE!</v>
      </c>
    </row>
    <row r="872" spans="5:17" x14ac:dyDescent="0.2">
      <c r="E872">
        <f t="shared" si="133"/>
        <v>870</v>
      </c>
      <c r="F872">
        <f t="shared" si="130"/>
        <v>13.855646189232855</v>
      </c>
      <c r="G872" t="e">
        <f t="shared" si="134"/>
        <v>#VALUE!</v>
      </c>
      <c r="H872" t="e">
        <f t="shared" si="135"/>
        <v>#VALUE!</v>
      </c>
      <c r="I872" t="e">
        <f t="shared" si="136"/>
        <v>#VALUE!</v>
      </c>
      <c r="J872" t="e">
        <f t="shared" si="137"/>
        <v>#VALUE!</v>
      </c>
      <c r="K872" t="e">
        <f t="shared" si="138"/>
        <v>#VALUE!</v>
      </c>
      <c r="L872" t="e">
        <f t="shared" si="139"/>
        <v>#VALUE!</v>
      </c>
      <c r="M872">
        <f>IF($B$9="זכר",INDEX(תמותה!$A$1:$E$121,ROUNDDOWN(E872/12,0)+1,2),INDEX(תמותה!$A$1:$E$121,ROUNDDOWN(E872/12,0)+1,3))</f>
        <v>8.2400000000000008E-3</v>
      </c>
      <c r="N872" t="e">
        <f>IF($B$9="זכר",INDEX('שיפור גברים'!$A$1:$GQ$121,ROUNDDOWN(E872/12,0)+1,ROUNDDOWN((E872+$B$7-$B$8)/12,0)+2),INDEX('שיפור נשים'!$A$1:$GQ$121,ROUNDDOWN(E872/12,0)+1,ROUNDDOWN((E872+$B$7-$B$8)/12,0)+2))</f>
        <v>#VALUE!</v>
      </c>
      <c r="O872" t="e">
        <f>IF($B$9="זכר",INDEX('שיפור גברים'!$A$1:$GQ$121,ROUNDDOWN(E872/12,0)+1,ROUNDDOWN((E872+$B$7-$B$8)/12,0)+1),INDEX('שיפור נשים'!$A$1:$GQ$121,ROUNDDOWN(E872/12,0)+1,ROUNDDOWN((E872+$B$7-$B$8)/12,0)+1))</f>
        <v>#VALUE!</v>
      </c>
      <c r="P872">
        <f t="shared" si="131"/>
        <v>0.16666666666666666</v>
      </c>
      <c r="Q872" t="e">
        <f t="shared" si="132"/>
        <v>#VALUE!</v>
      </c>
    </row>
    <row r="873" spans="5:17" x14ac:dyDescent="0.2">
      <c r="E873">
        <f t="shared" si="133"/>
        <v>871</v>
      </c>
      <c r="F873">
        <f t="shared" si="130"/>
        <v>13.897525930228662</v>
      </c>
      <c r="G873" t="e">
        <f t="shared" si="134"/>
        <v>#VALUE!</v>
      </c>
      <c r="H873" t="e">
        <f t="shared" si="135"/>
        <v>#VALUE!</v>
      </c>
      <c r="I873" t="e">
        <f t="shared" si="136"/>
        <v>#VALUE!</v>
      </c>
      <c r="J873" t="e">
        <f t="shared" si="137"/>
        <v>#VALUE!</v>
      </c>
      <c r="K873" t="e">
        <f t="shared" si="138"/>
        <v>#VALUE!</v>
      </c>
      <c r="L873" t="e">
        <f t="shared" si="139"/>
        <v>#VALUE!</v>
      </c>
      <c r="M873">
        <f>IF($B$9="זכר",INDEX(תמותה!$A$1:$E$121,ROUNDDOWN(E873/12,0)+1,2),INDEX(תמותה!$A$1:$E$121,ROUNDDOWN(E873/12,0)+1,3))</f>
        <v>8.2400000000000008E-3</v>
      </c>
      <c r="N873" t="e">
        <f>IF($B$9="זכר",INDEX('שיפור גברים'!$A$1:$GQ$121,ROUNDDOWN(E873/12,0)+1,ROUNDDOWN((E873+$B$7-$B$8)/12,0)+2),INDEX('שיפור נשים'!$A$1:$GQ$121,ROUNDDOWN(E873/12,0)+1,ROUNDDOWN((E873+$B$7-$B$8)/12,0)+2))</f>
        <v>#VALUE!</v>
      </c>
      <c r="O873" t="e">
        <f>IF($B$9="זכר",INDEX('שיפור גברים'!$A$1:$GQ$121,ROUNDDOWN(E873/12,0)+1,ROUNDDOWN((E873+$B$7-$B$8)/12,0)+1),INDEX('שיפור נשים'!$A$1:$GQ$121,ROUNDDOWN(E873/12,0)+1,ROUNDDOWN((E873+$B$7-$B$8)/12,0)+1))</f>
        <v>#VALUE!</v>
      </c>
      <c r="P873">
        <f t="shared" si="131"/>
        <v>0.25</v>
      </c>
      <c r="Q873" t="e">
        <f t="shared" si="132"/>
        <v>#VALUE!</v>
      </c>
    </row>
    <row r="874" spans="5:17" x14ac:dyDescent="0.2">
      <c r="E874">
        <f t="shared" si="133"/>
        <v>872</v>
      </c>
      <c r="F874">
        <f t="shared" si="130"/>
        <v>13.939532255916502</v>
      </c>
      <c r="G874" t="e">
        <f t="shared" si="134"/>
        <v>#VALUE!</v>
      </c>
      <c r="H874" t="e">
        <f t="shared" si="135"/>
        <v>#VALUE!</v>
      </c>
      <c r="I874" t="e">
        <f t="shared" si="136"/>
        <v>#VALUE!</v>
      </c>
      <c r="J874" t="e">
        <f t="shared" si="137"/>
        <v>#VALUE!</v>
      </c>
      <c r="K874" t="e">
        <f t="shared" si="138"/>
        <v>#VALUE!</v>
      </c>
      <c r="L874" t="e">
        <f t="shared" si="139"/>
        <v>#VALUE!</v>
      </c>
      <c r="M874">
        <f>IF($B$9="זכר",INDEX(תמותה!$A$1:$E$121,ROUNDDOWN(E874/12,0)+1,2),INDEX(תמותה!$A$1:$E$121,ROUNDDOWN(E874/12,0)+1,3))</f>
        <v>8.2400000000000008E-3</v>
      </c>
      <c r="N874" t="e">
        <f>IF($B$9="זכר",INDEX('שיפור גברים'!$A$1:$GQ$121,ROUNDDOWN(E874/12,0)+1,ROUNDDOWN((E874+$B$7-$B$8)/12,0)+2),INDEX('שיפור נשים'!$A$1:$GQ$121,ROUNDDOWN(E874/12,0)+1,ROUNDDOWN((E874+$B$7-$B$8)/12,0)+2))</f>
        <v>#VALUE!</v>
      </c>
      <c r="O874" t="e">
        <f>IF($B$9="זכר",INDEX('שיפור גברים'!$A$1:$GQ$121,ROUNDDOWN(E874/12,0)+1,ROUNDDOWN((E874+$B$7-$B$8)/12,0)+1),INDEX('שיפור נשים'!$A$1:$GQ$121,ROUNDDOWN(E874/12,0)+1,ROUNDDOWN((E874+$B$7-$B$8)/12,0)+1))</f>
        <v>#VALUE!</v>
      </c>
      <c r="P874">
        <f t="shared" si="131"/>
        <v>0.33333333333333331</v>
      </c>
      <c r="Q874" t="e">
        <f t="shared" si="132"/>
        <v>#VALUE!</v>
      </c>
    </row>
    <row r="875" spans="5:17" x14ac:dyDescent="0.2">
      <c r="E875">
        <f t="shared" si="133"/>
        <v>873</v>
      </c>
      <c r="F875">
        <f t="shared" si="130"/>
        <v>13.981665548908211</v>
      </c>
      <c r="G875" t="e">
        <f t="shared" si="134"/>
        <v>#VALUE!</v>
      </c>
      <c r="H875" t="e">
        <f t="shared" si="135"/>
        <v>#VALUE!</v>
      </c>
      <c r="I875" t="e">
        <f t="shared" si="136"/>
        <v>#VALUE!</v>
      </c>
      <c r="J875" t="e">
        <f t="shared" si="137"/>
        <v>#VALUE!</v>
      </c>
      <c r="K875" t="e">
        <f t="shared" si="138"/>
        <v>#VALUE!</v>
      </c>
      <c r="L875" t="e">
        <f t="shared" si="139"/>
        <v>#VALUE!</v>
      </c>
      <c r="M875">
        <f>IF($B$9="זכר",INDEX(תמותה!$A$1:$E$121,ROUNDDOWN(E875/12,0)+1,2),INDEX(תמותה!$A$1:$E$121,ROUNDDOWN(E875/12,0)+1,3))</f>
        <v>8.2400000000000008E-3</v>
      </c>
      <c r="N875" t="e">
        <f>IF($B$9="זכר",INDEX('שיפור גברים'!$A$1:$GQ$121,ROUNDDOWN(E875/12,0)+1,ROUNDDOWN((E875+$B$7-$B$8)/12,0)+2),INDEX('שיפור נשים'!$A$1:$GQ$121,ROUNDDOWN(E875/12,0)+1,ROUNDDOWN((E875+$B$7-$B$8)/12,0)+2))</f>
        <v>#VALUE!</v>
      </c>
      <c r="O875" t="e">
        <f>IF($B$9="זכר",INDEX('שיפור גברים'!$A$1:$GQ$121,ROUNDDOWN(E875/12,0)+1,ROUNDDOWN((E875+$B$7-$B$8)/12,0)+1),INDEX('שיפור נשים'!$A$1:$GQ$121,ROUNDDOWN(E875/12,0)+1,ROUNDDOWN((E875+$B$7-$B$8)/12,0)+1))</f>
        <v>#VALUE!</v>
      </c>
      <c r="P875">
        <f t="shared" si="131"/>
        <v>0.41666666666666669</v>
      </c>
      <c r="Q875" t="e">
        <f t="shared" si="132"/>
        <v>#VALUE!</v>
      </c>
    </row>
    <row r="876" spans="5:17" x14ac:dyDescent="0.2">
      <c r="E876">
        <f t="shared" si="133"/>
        <v>874</v>
      </c>
      <c r="F876">
        <f t="shared" si="130"/>
        <v>14.023926192972088</v>
      </c>
      <c r="G876" t="e">
        <f t="shared" si="134"/>
        <v>#VALUE!</v>
      </c>
      <c r="H876" t="e">
        <f t="shared" si="135"/>
        <v>#VALUE!</v>
      </c>
      <c r="I876" t="e">
        <f t="shared" si="136"/>
        <v>#VALUE!</v>
      </c>
      <c r="J876" t="e">
        <f t="shared" si="137"/>
        <v>#VALUE!</v>
      </c>
      <c r="K876" t="e">
        <f t="shared" si="138"/>
        <v>#VALUE!</v>
      </c>
      <c r="L876" t="e">
        <f t="shared" si="139"/>
        <v>#VALUE!</v>
      </c>
      <c r="M876">
        <f>IF($B$9="זכר",INDEX(תמותה!$A$1:$E$121,ROUNDDOWN(E876/12,0)+1,2),INDEX(תמותה!$A$1:$E$121,ROUNDDOWN(E876/12,0)+1,3))</f>
        <v>8.2400000000000008E-3</v>
      </c>
      <c r="N876" t="e">
        <f>IF($B$9="זכר",INDEX('שיפור גברים'!$A$1:$GQ$121,ROUNDDOWN(E876/12,0)+1,ROUNDDOWN((E876+$B$7-$B$8)/12,0)+2),INDEX('שיפור נשים'!$A$1:$GQ$121,ROUNDDOWN(E876/12,0)+1,ROUNDDOWN((E876+$B$7-$B$8)/12,0)+2))</f>
        <v>#VALUE!</v>
      </c>
      <c r="O876" t="e">
        <f>IF($B$9="זכר",INDEX('שיפור גברים'!$A$1:$GQ$121,ROUNDDOWN(E876/12,0)+1,ROUNDDOWN((E876+$B$7-$B$8)/12,0)+1),INDEX('שיפור נשים'!$A$1:$GQ$121,ROUNDDOWN(E876/12,0)+1,ROUNDDOWN((E876+$B$7-$B$8)/12,0)+1))</f>
        <v>#VALUE!</v>
      </c>
      <c r="P876">
        <f t="shared" si="131"/>
        <v>0.5</v>
      </c>
      <c r="Q876" t="e">
        <f t="shared" si="132"/>
        <v>#VALUE!</v>
      </c>
    </row>
    <row r="877" spans="5:17" x14ac:dyDescent="0.2">
      <c r="E877">
        <f t="shared" si="133"/>
        <v>875</v>
      </c>
      <c r="F877">
        <f t="shared" si="130"/>
        <v>14.066314573036404</v>
      </c>
      <c r="G877" t="e">
        <f t="shared" si="134"/>
        <v>#VALUE!</v>
      </c>
      <c r="H877" t="e">
        <f t="shared" si="135"/>
        <v>#VALUE!</v>
      </c>
      <c r="I877" t="e">
        <f t="shared" si="136"/>
        <v>#VALUE!</v>
      </c>
      <c r="J877" t="e">
        <f t="shared" si="137"/>
        <v>#VALUE!</v>
      </c>
      <c r="K877" t="e">
        <f t="shared" si="138"/>
        <v>#VALUE!</v>
      </c>
      <c r="L877" t="e">
        <f t="shared" si="139"/>
        <v>#VALUE!</v>
      </c>
      <c r="M877">
        <f>IF($B$9="זכר",INDEX(תמותה!$A$1:$E$121,ROUNDDOWN(E877/12,0)+1,2),INDEX(תמותה!$A$1:$E$121,ROUNDDOWN(E877/12,0)+1,3))</f>
        <v>8.2400000000000008E-3</v>
      </c>
      <c r="N877" t="e">
        <f>IF($B$9="זכר",INDEX('שיפור גברים'!$A$1:$GQ$121,ROUNDDOWN(E877/12,0)+1,ROUNDDOWN((E877+$B$7-$B$8)/12,0)+2),INDEX('שיפור נשים'!$A$1:$GQ$121,ROUNDDOWN(E877/12,0)+1,ROUNDDOWN((E877+$B$7-$B$8)/12,0)+2))</f>
        <v>#VALUE!</v>
      </c>
      <c r="O877" t="e">
        <f>IF($B$9="זכר",INDEX('שיפור גברים'!$A$1:$GQ$121,ROUNDDOWN(E877/12,0)+1,ROUNDDOWN((E877+$B$7-$B$8)/12,0)+1),INDEX('שיפור נשים'!$A$1:$GQ$121,ROUNDDOWN(E877/12,0)+1,ROUNDDOWN((E877+$B$7-$B$8)/12,0)+1))</f>
        <v>#VALUE!</v>
      </c>
      <c r="P877">
        <f t="shared" si="131"/>
        <v>0.58333333333333337</v>
      </c>
      <c r="Q877" t="e">
        <f t="shared" si="132"/>
        <v>#VALUE!</v>
      </c>
    </row>
    <row r="878" spans="5:17" x14ac:dyDescent="0.2">
      <c r="E878">
        <f t="shared" si="133"/>
        <v>876</v>
      </c>
      <c r="F878">
        <f t="shared" si="130"/>
        <v>14.108831075192905</v>
      </c>
      <c r="G878" t="e">
        <f t="shared" si="134"/>
        <v>#VALUE!</v>
      </c>
      <c r="H878" t="e">
        <f t="shared" si="135"/>
        <v>#VALUE!</v>
      </c>
      <c r="I878" t="e">
        <f t="shared" si="136"/>
        <v>#VALUE!</v>
      </c>
      <c r="J878" t="e">
        <f t="shared" si="137"/>
        <v>#VALUE!</v>
      </c>
      <c r="K878" t="e">
        <f t="shared" si="138"/>
        <v>#VALUE!</v>
      </c>
      <c r="L878" t="e">
        <f t="shared" si="139"/>
        <v>#VALUE!</v>
      </c>
      <c r="M878">
        <f>IF($B$9="זכר",INDEX(תמותה!$A$1:$E$121,ROUNDDOWN(E878/12,0)+1,2),INDEX(תמותה!$A$1:$E$121,ROUNDDOWN(E878/12,0)+1,3))</f>
        <v>9.4129999999999995E-3</v>
      </c>
      <c r="N878" t="e">
        <f>IF($B$9="זכר",INDEX('שיפור גברים'!$A$1:$GQ$121,ROUNDDOWN(E878/12,0)+1,ROUNDDOWN((E878+$B$7-$B$8)/12,0)+2),INDEX('שיפור נשים'!$A$1:$GQ$121,ROUNDDOWN(E878/12,0)+1,ROUNDDOWN((E878+$B$7-$B$8)/12,0)+2))</f>
        <v>#VALUE!</v>
      </c>
      <c r="O878" t="e">
        <f>IF($B$9="זכר",INDEX('שיפור גברים'!$A$1:$GQ$121,ROUNDDOWN(E878/12,0)+1,ROUNDDOWN((E878+$B$7-$B$8)/12,0)+1),INDEX('שיפור נשים'!$A$1:$GQ$121,ROUNDDOWN(E878/12,0)+1,ROUNDDOWN((E878+$B$7-$B$8)/12,0)+1))</f>
        <v>#VALUE!</v>
      </c>
      <c r="P878">
        <f t="shared" si="131"/>
        <v>0.66666666666666663</v>
      </c>
      <c r="Q878" t="e">
        <f t="shared" si="132"/>
        <v>#VALUE!</v>
      </c>
    </row>
    <row r="879" spans="5:17" x14ac:dyDescent="0.2">
      <c r="E879">
        <f t="shared" si="133"/>
        <v>877</v>
      </c>
      <c r="F879">
        <f t="shared" si="130"/>
        <v>14.151476086700331</v>
      </c>
      <c r="G879" t="e">
        <f t="shared" si="134"/>
        <v>#VALUE!</v>
      </c>
      <c r="H879" t="e">
        <f t="shared" si="135"/>
        <v>#VALUE!</v>
      </c>
      <c r="I879" t="e">
        <f t="shared" si="136"/>
        <v>#VALUE!</v>
      </c>
      <c r="J879" t="e">
        <f t="shared" si="137"/>
        <v>#VALUE!</v>
      </c>
      <c r="K879" t="e">
        <f t="shared" si="138"/>
        <v>#VALUE!</v>
      </c>
      <c r="L879" t="e">
        <f t="shared" si="139"/>
        <v>#VALUE!</v>
      </c>
      <c r="M879">
        <f>IF($B$9="זכר",INDEX(תמותה!$A$1:$E$121,ROUNDDOWN(E879/12,0)+1,2),INDEX(תמותה!$A$1:$E$121,ROUNDDOWN(E879/12,0)+1,3))</f>
        <v>9.4129999999999995E-3</v>
      </c>
      <c r="N879" t="e">
        <f>IF($B$9="זכר",INDEX('שיפור גברים'!$A$1:$GQ$121,ROUNDDOWN(E879/12,0)+1,ROUNDDOWN((E879+$B$7-$B$8)/12,0)+2),INDEX('שיפור נשים'!$A$1:$GQ$121,ROUNDDOWN(E879/12,0)+1,ROUNDDOWN((E879+$B$7-$B$8)/12,0)+2))</f>
        <v>#VALUE!</v>
      </c>
      <c r="O879" t="e">
        <f>IF($B$9="זכר",INDEX('שיפור גברים'!$A$1:$GQ$121,ROUNDDOWN(E879/12,0)+1,ROUNDDOWN((E879+$B$7-$B$8)/12,0)+1),INDEX('שיפור נשים'!$A$1:$GQ$121,ROUNDDOWN(E879/12,0)+1,ROUNDDOWN((E879+$B$7-$B$8)/12,0)+1))</f>
        <v>#VALUE!</v>
      </c>
      <c r="P879">
        <f t="shared" si="131"/>
        <v>0.75</v>
      </c>
      <c r="Q879" t="e">
        <f t="shared" si="132"/>
        <v>#VALUE!</v>
      </c>
    </row>
    <row r="880" spans="5:17" x14ac:dyDescent="0.2">
      <c r="E880">
        <f t="shared" si="133"/>
        <v>878</v>
      </c>
      <c r="F880">
        <f t="shared" si="130"/>
        <v>14.194249995987922</v>
      </c>
      <c r="G880" t="e">
        <f t="shared" si="134"/>
        <v>#VALUE!</v>
      </c>
      <c r="H880" t="e">
        <f t="shared" si="135"/>
        <v>#VALUE!</v>
      </c>
      <c r="I880" t="e">
        <f t="shared" si="136"/>
        <v>#VALUE!</v>
      </c>
      <c r="J880" t="e">
        <f t="shared" si="137"/>
        <v>#VALUE!</v>
      </c>
      <c r="K880" t="e">
        <f t="shared" si="138"/>
        <v>#VALUE!</v>
      </c>
      <c r="L880" t="e">
        <f t="shared" si="139"/>
        <v>#VALUE!</v>
      </c>
      <c r="M880">
        <f>IF($B$9="זכר",INDEX(תמותה!$A$1:$E$121,ROUNDDOWN(E880/12,0)+1,2),INDEX(תמותה!$A$1:$E$121,ROUNDDOWN(E880/12,0)+1,3))</f>
        <v>9.4129999999999995E-3</v>
      </c>
      <c r="N880" t="e">
        <f>IF($B$9="זכר",INDEX('שיפור גברים'!$A$1:$GQ$121,ROUNDDOWN(E880/12,0)+1,ROUNDDOWN((E880+$B$7-$B$8)/12,0)+2),INDEX('שיפור נשים'!$A$1:$GQ$121,ROUNDDOWN(E880/12,0)+1,ROUNDDOWN((E880+$B$7-$B$8)/12,0)+2))</f>
        <v>#VALUE!</v>
      </c>
      <c r="O880" t="e">
        <f>IF($B$9="זכר",INDEX('שיפור גברים'!$A$1:$GQ$121,ROUNDDOWN(E880/12,0)+1,ROUNDDOWN((E880+$B$7-$B$8)/12,0)+1),INDEX('שיפור נשים'!$A$1:$GQ$121,ROUNDDOWN(E880/12,0)+1,ROUNDDOWN((E880+$B$7-$B$8)/12,0)+1))</f>
        <v>#VALUE!</v>
      </c>
      <c r="P880">
        <f t="shared" si="131"/>
        <v>0.83333333333333337</v>
      </c>
      <c r="Q880" t="e">
        <f t="shared" si="132"/>
        <v>#VALUE!</v>
      </c>
    </row>
    <row r="881" spans="5:17" x14ac:dyDescent="0.2">
      <c r="E881">
        <f t="shared" si="133"/>
        <v>879</v>
      </c>
      <c r="F881">
        <f t="shared" si="130"/>
        <v>14.237153192659006</v>
      </c>
      <c r="G881" t="e">
        <f t="shared" si="134"/>
        <v>#VALUE!</v>
      </c>
      <c r="H881" t="e">
        <f t="shared" si="135"/>
        <v>#VALUE!</v>
      </c>
      <c r="I881" t="e">
        <f t="shared" si="136"/>
        <v>#VALUE!</v>
      </c>
      <c r="J881" t="e">
        <f t="shared" si="137"/>
        <v>#VALUE!</v>
      </c>
      <c r="K881" t="e">
        <f t="shared" si="138"/>
        <v>#VALUE!</v>
      </c>
      <c r="L881" t="e">
        <f t="shared" si="139"/>
        <v>#VALUE!</v>
      </c>
      <c r="M881">
        <f>IF($B$9="זכר",INDEX(תמותה!$A$1:$E$121,ROUNDDOWN(E881/12,0)+1,2),INDEX(תמותה!$A$1:$E$121,ROUNDDOWN(E881/12,0)+1,3))</f>
        <v>9.4129999999999995E-3</v>
      </c>
      <c r="N881" t="e">
        <f>IF($B$9="זכר",INDEX('שיפור גברים'!$A$1:$GQ$121,ROUNDDOWN(E881/12,0)+1,ROUNDDOWN((E881+$B$7-$B$8)/12,0)+2),INDEX('שיפור נשים'!$A$1:$GQ$121,ROUNDDOWN(E881/12,0)+1,ROUNDDOWN((E881+$B$7-$B$8)/12,0)+2))</f>
        <v>#VALUE!</v>
      </c>
      <c r="O881" t="e">
        <f>IF($B$9="זכר",INDEX('שיפור גברים'!$A$1:$GQ$121,ROUNDDOWN(E881/12,0)+1,ROUNDDOWN((E881+$B$7-$B$8)/12,0)+1),INDEX('שיפור נשים'!$A$1:$GQ$121,ROUNDDOWN(E881/12,0)+1,ROUNDDOWN((E881+$B$7-$B$8)/12,0)+1))</f>
        <v>#VALUE!</v>
      </c>
      <c r="P881">
        <f t="shared" si="131"/>
        <v>0.91666666666666663</v>
      </c>
      <c r="Q881" t="e">
        <f t="shared" si="132"/>
        <v>#VALUE!</v>
      </c>
    </row>
    <row r="882" spans="5:17" x14ac:dyDescent="0.2">
      <c r="E882">
        <f t="shared" si="133"/>
        <v>880</v>
      </c>
      <c r="F882">
        <f t="shared" si="130"/>
        <v>14.280186067494503</v>
      </c>
      <c r="G882" t="e">
        <f t="shared" si="134"/>
        <v>#VALUE!</v>
      </c>
      <c r="H882" t="e">
        <f t="shared" si="135"/>
        <v>#VALUE!</v>
      </c>
      <c r="I882" t="e">
        <f t="shared" si="136"/>
        <v>#VALUE!</v>
      </c>
      <c r="J882" t="e">
        <f t="shared" si="137"/>
        <v>#VALUE!</v>
      </c>
      <c r="K882" t="e">
        <f t="shared" si="138"/>
        <v>#VALUE!</v>
      </c>
      <c r="L882" t="e">
        <f t="shared" si="139"/>
        <v>#VALUE!</v>
      </c>
      <c r="M882">
        <f>IF($B$9="זכר",INDEX(תמותה!$A$1:$E$121,ROUNDDOWN(E882/12,0)+1,2),INDEX(תמותה!$A$1:$E$121,ROUNDDOWN(E882/12,0)+1,3))</f>
        <v>9.4129999999999995E-3</v>
      </c>
      <c r="N882" t="e">
        <f>IF($B$9="זכר",INDEX('שיפור גברים'!$A$1:$GQ$121,ROUNDDOWN(E882/12,0)+1,ROUNDDOWN((E882+$B$7-$B$8)/12,0)+2),INDEX('שיפור נשים'!$A$1:$GQ$121,ROUNDDOWN(E882/12,0)+1,ROUNDDOWN((E882+$B$7-$B$8)/12,0)+2))</f>
        <v>#VALUE!</v>
      </c>
      <c r="O882" t="e">
        <f>IF($B$9="זכר",INDEX('שיפור גברים'!$A$1:$GQ$121,ROUNDDOWN(E882/12,0)+1,ROUNDDOWN((E882+$B$7-$B$8)/12,0)+1),INDEX('שיפור נשים'!$A$1:$GQ$121,ROUNDDOWN(E882/12,0)+1,ROUNDDOWN((E882+$B$7-$B$8)/12,0)+1))</f>
        <v>#VALUE!</v>
      </c>
      <c r="P882">
        <f t="shared" si="131"/>
        <v>1</v>
      </c>
      <c r="Q882" t="e">
        <f t="shared" si="132"/>
        <v>#VALUE!</v>
      </c>
    </row>
    <row r="883" spans="5:17" x14ac:dyDescent="0.2">
      <c r="E883">
        <f t="shared" si="133"/>
        <v>881</v>
      </c>
      <c r="F883">
        <f t="shared" si="130"/>
        <v>14.323349012456482</v>
      </c>
      <c r="G883" t="e">
        <f t="shared" si="134"/>
        <v>#VALUE!</v>
      </c>
      <c r="H883" t="e">
        <f t="shared" si="135"/>
        <v>#VALUE!</v>
      </c>
      <c r="I883" t="e">
        <f t="shared" si="136"/>
        <v>#VALUE!</v>
      </c>
      <c r="J883" t="e">
        <f t="shared" si="137"/>
        <v>#VALUE!</v>
      </c>
      <c r="K883" t="e">
        <f t="shared" si="138"/>
        <v>#VALUE!</v>
      </c>
      <c r="L883" t="e">
        <f t="shared" si="139"/>
        <v>#VALUE!</v>
      </c>
      <c r="M883">
        <f>IF($B$9="זכר",INDEX(תמותה!$A$1:$E$121,ROUNDDOWN(E883/12,0)+1,2),INDEX(תמותה!$A$1:$E$121,ROUNDDOWN(E883/12,0)+1,3))</f>
        <v>9.4129999999999995E-3</v>
      </c>
      <c r="N883" t="e">
        <f>IF($B$9="זכר",INDEX('שיפור גברים'!$A$1:$GQ$121,ROUNDDOWN(E883/12,0)+1,ROUNDDOWN((E883+$B$7-$B$8)/12,0)+2),INDEX('שיפור נשים'!$A$1:$GQ$121,ROUNDDOWN(E883/12,0)+1,ROUNDDOWN((E883+$B$7-$B$8)/12,0)+2))</f>
        <v>#VALUE!</v>
      </c>
      <c r="O883" t="e">
        <f>IF($B$9="זכר",INDEX('שיפור גברים'!$A$1:$GQ$121,ROUNDDOWN(E883/12,0)+1,ROUNDDOWN((E883+$B$7-$B$8)/12,0)+1),INDEX('שיפור נשים'!$A$1:$GQ$121,ROUNDDOWN(E883/12,0)+1,ROUNDDOWN((E883+$B$7-$B$8)/12,0)+1))</f>
        <v>#VALUE!</v>
      </c>
      <c r="P883">
        <f t="shared" si="131"/>
        <v>8.3333333333333329E-2</v>
      </c>
      <c r="Q883" t="e">
        <f t="shared" si="132"/>
        <v>#VALUE!</v>
      </c>
    </row>
    <row r="884" spans="5:17" x14ac:dyDescent="0.2">
      <c r="E884">
        <f t="shared" si="133"/>
        <v>882</v>
      </c>
      <c r="F884">
        <f t="shared" si="130"/>
        <v>14.366642420691761</v>
      </c>
      <c r="G884" t="e">
        <f t="shared" si="134"/>
        <v>#VALUE!</v>
      </c>
      <c r="H884" t="e">
        <f t="shared" si="135"/>
        <v>#VALUE!</v>
      </c>
      <c r="I884" t="e">
        <f t="shared" si="136"/>
        <v>#VALUE!</v>
      </c>
      <c r="J884" t="e">
        <f t="shared" si="137"/>
        <v>#VALUE!</v>
      </c>
      <c r="K884" t="e">
        <f t="shared" si="138"/>
        <v>#VALUE!</v>
      </c>
      <c r="L884" t="e">
        <f t="shared" si="139"/>
        <v>#VALUE!</v>
      </c>
      <c r="M884">
        <f>IF($B$9="זכר",INDEX(תמותה!$A$1:$E$121,ROUNDDOWN(E884/12,0)+1,2),INDEX(תמותה!$A$1:$E$121,ROUNDDOWN(E884/12,0)+1,3))</f>
        <v>9.4129999999999995E-3</v>
      </c>
      <c r="N884" t="e">
        <f>IF($B$9="זכר",INDEX('שיפור גברים'!$A$1:$GQ$121,ROUNDDOWN(E884/12,0)+1,ROUNDDOWN((E884+$B$7-$B$8)/12,0)+2),INDEX('שיפור נשים'!$A$1:$GQ$121,ROUNDDOWN(E884/12,0)+1,ROUNDDOWN((E884+$B$7-$B$8)/12,0)+2))</f>
        <v>#VALUE!</v>
      </c>
      <c r="O884" t="e">
        <f>IF($B$9="זכר",INDEX('שיפור גברים'!$A$1:$GQ$121,ROUNDDOWN(E884/12,0)+1,ROUNDDOWN((E884+$B$7-$B$8)/12,0)+1),INDEX('שיפור נשים'!$A$1:$GQ$121,ROUNDDOWN(E884/12,0)+1,ROUNDDOWN((E884+$B$7-$B$8)/12,0)+1))</f>
        <v>#VALUE!</v>
      </c>
      <c r="P884">
        <f t="shared" si="131"/>
        <v>0.16666666666666666</v>
      </c>
      <c r="Q884" t="e">
        <f t="shared" si="132"/>
        <v>#VALUE!</v>
      </c>
    </row>
    <row r="885" spans="5:17" x14ac:dyDescent="0.2">
      <c r="E885">
        <f t="shared" si="133"/>
        <v>883</v>
      </c>
      <c r="F885">
        <f t="shared" si="130"/>
        <v>14.410066686535494</v>
      </c>
      <c r="G885" t="e">
        <f t="shared" si="134"/>
        <v>#VALUE!</v>
      </c>
      <c r="H885" t="e">
        <f t="shared" si="135"/>
        <v>#VALUE!</v>
      </c>
      <c r="I885" t="e">
        <f t="shared" si="136"/>
        <v>#VALUE!</v>
      </c>
      <c r="J885" t="e">
        <f t="shared" si="137"/>
        <v>#VALUE!</v>
      </c>
      <c r="K885" t="e">
        <f t="shared" si="138"/>
        <v>#VALUE!</v>
      </c>
      <c r="L885" t="e">
        <f t="shared" si="139"/>
        <v>#VALUE!</v>
      </c>
      <c r="M885">
        <f>IF($B$9="זכר",INDEX(תמותה!$A$1:$E$121,ROUNDDOWN(E885/12,0)+1,2),INDEX(תמותה!$A$1:$E$121,ROUNDDOWN(E885/12,0)+1,3))</f>
        <v>9.4129999999999995E-3</v>
      </c>
      <c r="N885" t="e">
        <f>IF($B$9="זכר",INDEX('שיפור גברים'!$A$1:$GQ$121,ROUNDDOWN(E885/12,0)+1,ROUNDDOWN((E885+$B$7-$B$8)/12,0)+2),INDEX('שיפור נשים'!$A$1:$GQ$121,ROUNDDOWN(E885/12,0)+1,ROUNDDOWN((E885+$B$7-$B$8)/12,0)+2))</f>
        <v>#VALUE!</v>
      </c>
      <c r="O885" t="e">
        <f>IF($B$9="זכר",INDEX('שיפור גברים'!$A$1:$GQ$121,ROUNDDOWN(E885/12,0)+1,ROUNDDOWN((E885+$B$7-$B$8)/12,0)+1),INDEX('שיפור נשים'!$A$1:$GQ$121,ROUNDDOWN(E885/12,0)+1,ROUNDDOWN((E885+$B$7-$B$8)/12,0)+1))</f>
        <v>#VALUE!</v>
      </c>
      <c r="P885">
        <f t="shared" si="131"/>
        <v>0.25</v>
      </c>
      <c r="Q885" t="e">
        <f t="shared" si="132"/>
        <v>#VALUE!</v>
      </c>
    </row>
    <row r="886" spans="5:17" x14ac:dyDescent="0.2">
      <c r="E886">
        <f t="shared" si="133"/>
        <v>884</v>
      </c>
      <c r="F886">
        <f t="shared" si="130"/>
        <v>14.453622205514703</v>
      </c>
      <c r="G886" t="e">
        <f t="shared" si="134"/>
        <v>#VALUE!</v>
      </c>
      <c r="H886" t="e">
        <f t="shared" si="135"/>
        <v>#VALUE!</v>
      </c>
      <c r="I886" t="e">
        <f t="shared" si="136"/>
        <v>#VALUE!</v>
      </c>
      <c r="J886" t="e">
        <f t="shared" si="137"/>
        <v>#VALUE!</v>
      </c>
      <c r="K886" t="e">
        <f t="shared" si="138"/>
        <v>#VALUE!</v>
      </c>
      <c r="L886" t="e">
        <f t="shared" si="139"/>
        <v>#VALUE!</v>
      </c>
      <c r="M886">
        <f>IF($B$9="זכר",INDEX(תמותה!$A$1:$E$121,ROUNDDOWN(E886/12,0)+1,2),INDEX(תמותה!$A$1:$E$121,ROUNDDOWN(E886/12,0)+1,3))</f>
        <v>9.4129999999999995E-3</v>
      </c>
      <c r="N886" t="e">
        <f>IF($B$9="זכר",INDEX('שיפור גברים'!$A$1:$GQ$121,ROUNDDOWN(E886/12,0)+1,ROUNDDOWN((E886+$B$7-$B$8)/12,0)+2),INDEX('שיפור נשים'!$A$1:$GQ$121,ROUNDDOWN(E886/12,0)+1,ROUNDDOWN((E886+$B$7-$B$8)/12,0)+2))</f>
        <v>#VALUE!</v>
      </c>
      <c r="O886" t="e">
        <f>IF($B$9="זכר",INDEX('שיפור גברים'!$A$1:$GQ$121,ROUNDDOWN(E886/12,0)+1,ROUNDDOWN((E886+$B$7-$B$8)/12,0)+1),INDEX('שיפור נשים'!$A$1:$GQ$121,ROUNDDOWN(E886/12,0)+1,ROUNDDOWN((E886+$B$7-$B$8)/12,0)+1))</f>
        <v>#VALUE!</v>
      </c>
      <c r="P886">
        <f t="shared" si="131"/>
        <v>0.33333333333333331</v>
      </c>
      <c r="Q886" t="e">
        <f t="shared" si="132"/>
        <v>#VALUE!</v>
      </c>
    </row>
    <row r="887" spans="5:17" x14ac:dyDescent="0.2">
      <c r="E887">
        <f t="shared" si="133"/>
        <v>885</v>
      </c>
      <c r="F887">
        <f t="shared" si="130"/>
        <v>14.497309374351945</v>
      </c>
      <c r="G887" t="e">
        <f t="shared" si="134"/>
        <v>#VALUE!</v>
      </c>
      <c r="H887" t="e">
        <f t="shared" si="135"/>
        <v>#VALUE!</v>
      </c>
      <c r="I887" t="e">
        <f t="shared" si="136"/>
        <v>#VALUE!</v>
      </c>
      <c r="J887" t="e">
        <f t="shared" si="137"/>
        <v>#VALUE!</v>
      </c>
      <c r="K887" t="e">
        <f t="shared" si="138"/>
        <v>#VALUE!</v>
      </c>
      <c r="L887" t="e">
        <f t="shared" si="139"/>
        <v>#VALUE!</v>
      </c>
      <c r="M887">
        <f>IF($B$9="זכר",INDEX(תמותה!$A$1:$E$121,ROUNDDOWN(E887/12,0)+1,2),INDEX(תמותה!$A$1:$E$121,ROUNDDOWN(E887/12,0)+1,3))</f>
        <v>9.4129999999999995E-3</v>
      </c>
      <c r="N887" t="e">
        <f>IF($B$9="זכר",INDEX('שיפור גברים'!$A$1:$GQ$121,ROUNDDOWN(E887/12,0)+1,ROUNDDOWN((E887+$B$7-$B$8)/12,0)+2),INDEX('שיפור נשים'!$A$1:$GQ$121,ROUNDDOWN(E887/12,0)+1,ROUNDDOWN((E887+$B$7-$B$8)/12,0)+2))</f>
        <v>#VALUE!</v>
      </c>
      <c r="O887" t="e">
        <f>IF($B$9="זכר",INDEX('שיפור גברים'!$A$1:$GQ$121,ROUNDDOWN(E887/12,0)+1,ROUNDDOWN((E887+$B$7-$B$8)/12,0)+1),INDEX('שיפור נשים'!$A$1:$GQ$121,ROUNDDOWN(E887/12,0)+1,ROUNDDOWN((E887+$B$7-$B$8)/12,0)+1))</f>
        <v>#VALUE!</v>
      </c>
      <c r="P887">
        <f t="shared" si="131"/>
        <v>0.41666666666666669</v>
      </c>
      <c r="Q887" t="e">
        <f t="shared" si="132"/>
        <v>#VALUE!</v>
      </c>
    </row>
    <row r="888" spans="5:17" x14ac:dyDescent="0.2">
      <c r="E888">
        <f t="shared" si="133"/>
        <v>886</v>
      </c>
      <c r="F888">
        <f t="shared" si="130"/>
        <v>14.541128590968905</v>
      </c>
      <c r="G888" t="e">
        <f t="shared" si="134"/>
        <v>#VALUE!</v>
      </c>
      <c r="H888" t="e">
        <f t="shared" si="135"/>
        <v>#VALUE!</v>
      </c>
      <c r="I888" t="e">
        <f t="shared" si="136"/>
        <v>#VALUE!</v>
      </c>
      <c r="J888" t="e">
        <f t="shared" si="137"/>
        <v>#VALUE!</v>
      </c>
      <c r="K888" t="e">
        <f t="shared" si="138"/>
        <v>#VALUE!</v>
      </c>
      <c r="L888" t="e">
        <f t="shared" si="139"/>
        <v>#VALUE!</v>
      </c>
      <c r="M888">
        <f>IF($B$9="זכר",INDEX(תמותה!$A$1:$E$121,ROUNDDOWN(E888/12,0)+1,2),INDEX(תמותה!$A$1:$E$121,ROUNDDOWN(E888/12,0)+1,3))</f>
        <v>9.4129999999999995E-3</v>
      </c>
      <c r="N888" t="e">
        <f>IF($B$9="זכר",INDEX('שיפור גברים'!$A$1:$GQ$121,ROUNDDOWN(E888/12,0)+1,ROUNDDOWN((E888+$B$7-$B$8)/12,0)+2),INDEX('שיפור נשים'!$A$1:$GQ$121,ROUNDDOWN(E888/12,0)+1,ROUNDDOWN((E888+$B$7-$B$8)/12,0)+2))</f>
        <v>#VALUE!</v>
      </c>
      <c r="O888" t="e">
        <f>IF($B$9="זכר",INDEX('שיפור גברים'!$A$1:$GQ$121,ROUNDDOWN(E888/12,0)+1,ROUNDDOWN((E888+$B$7-$B$8)/12,0)+1),INDEX('שיפור נשים'!$A$1:$GQ$121,ROUNDDOWN(E888/12,0)+1,ROUNDDOWN((E888+$B$7-$B$8)/12,0)+1))</f>
        <v>#VALUE!</v>
      </c>
      <c r="P888">
        <f t="shared" si="131"/>
        <v>0.5</v>
      </c>
      <c r="Q888" t="e">
        <f t="shared" si="132"/>
        <v>#VALUE!</v>
      </c>
    </row>
    <row r="889" spans="5:17" x14ac:dyDescent="0.2">
      <c r="E889">
        <f t="shared" si="133"/>
        <v>887</v>
      </c>
      <c r="F889">
        <f t="shared" si="130"/>
        <v>14.585080254489988</v>
      </c>
      <c r="G889" t="e">
        <f t="shared" si="134"/>
        <v>#VALUE!</v>
      </c>
      <c r="H889" t="e">
        <f t="shared" si="135"/>
        <v>#VALUE!</v>
      </c>
      <c r="I889" t="e">
        <f t="shared" si="136"/>
        <v>#VALUE!</v>
      </c>
      <c r="J889" t="e">
        <f t="shared" si="137"/>
        <v>#VALUE!</v>
      </c>
      <c r="K889" t="e">
        <f t="shared" si="138"/>
        <v>#VALUE!</v>
      </c>
      <c r="L889" t="e">
        <f t="shared" si="139"/>
        <v>#VALUE!</v>
      </c>
      <c r="M889">
        <f>IF($B$9="זכר",INDEX(תמותה!$A$1:$E$121,ROUNDDOWN(E889/12,0)+1,2),INDEX(תמותה!$A$1:$E$121,ROUNDDOWN(E889/12,0)+1,3))</f>
        <v>9.4129999999999995E-3</v>
      </c>
      <c r="N889" t="e">
        <f>IF($B$9="זכר",INDEX('שיפור גברים'!$A$1:$GQ$121,ROUNDDOWN(E889/12,0)+1,ROUNDDOWN((E889+$B$7-$B$8)/12,0)+2),INDEX('שיפור נשים'!$A$1:$GQ$121,ROUNDDOWN(E889/12,0)+1,ROUNDDOWN((E889+$B$7-$B$8)/12,0)+2))</f>
        <v>#VALUE!</v>
      </c>
      <c r="O889" t="e">
        <f>IF($B$9="זכר",INDEX('שיפור גברים'!$A$1:$GQ$121,ROUNDDOWN(E889/12,0)+1,ROUNDDOWN((E889+$B$7-$B$8)/12,0)+1),INDEX('שיפור נשים'!$A$1:$GQ$121,ROUNDDOWN(E889/12,0)+1,ROUNDDOWN((E889+$B$7-$B$8)/12,0)+1))</f>
        <v>#VALUE!</v>
      </c>
      <c r="P889">
        <f t="shared" si="131"/>
        <v>0.58333333333333337</v>
      </c>
      <c r="Q889" t="e">
        <f t="shared" si="132"/>
        <v>#VALUE!</v>
      </c>
    </row>
    <row r="890" spans="5:17" x14ac:dyDescent="0.2">
      <c r="E890">
        <f t="shared" si="133"/>
        <v>888</v>
      </c>
      <c r="F890">
        <f t="shared" si="130"/>
        <v>14.629164765246019</v>
      </c>
      <c r="G890" t="e">
        <f t="shared" si="134"/>
        <v>#VALUE!</v>
      </c>
      <c r="H890" t="e">
        <f t="shared" si="135"/>
        <v>#VALUE!</v>
      </c>
      <c r="I890" t="e">
        <f t="shared" si="136"/>
        <v>#VALUE!</v>
      </c>
      <c r="J890" t="e">
        <f t="shared" si="137"/>
        <v>#VALUE!</v>
      </c>
      <c r="K890" t="e">
        <f t="shared" si="138"/>
        <v>#VALUE!</v>
      </c>
      <c r="L890" t="e">
        <f t="shared" si="139"/>
        <v>#VALUE!</v>
      </c>
      <c r="M890">
        <f>IF($B$9="זכר",INDEX(תמותה!$A$1:$E$121,ROUNDDOWN(E890/12,0)+1,2),INDEX(תמותה!$A$1:$E$121,ROUNDDOWN(E890/12,0)+1,3))</f>
        <v>1.0751E-2</v>
      </c>
      <c r="N890" t="e">
        <f>IF($B$9="זכר",INDEX('שיפור גברים'!$A$1:$GQ$121,ROUNDDOWN(E890/12,0)+1,ROUNDDOWN((E890+$B$7-$B$8)/12,0)+2),INDEX('שיפור נשים'!$A$1:$GQ$121,ROUNDDOWN(E890/12,0)+1,ROUNDDOWN((E890+$B$7-$B$8)/12,0)+2))</f>
        <v>#VALUE!</v>
      </c>
      <c r="O890" t="e">
        <f>IF($B$9="זכר",INDEX('שיפור גברים'!$A$1:$GQ$121,ROUNDDOWN(E890/12,0)+1,ROUNDDOWN((E890+$B$7-$B$8)/12,0)+1),INDEX('שיפור נשים'!$A$1:$GQ$121,ROUNDDOWN(E890/12,0)+1,ROUNDDOWN((E890+$B$7-$B$8)/12,0)+1))</f>
        <v>#VALUE!</v>
      </c>
      <c r="P890">
        <f t="shared" si="131"/>
        <v>0.66666666666666663</v>
      </c>
      <c r="Q890" t="e">
        <f t="shared" si="132"/>
        <v>#VALUE!</v>
      </c>
    </row>
    <row r="891" spans="5:17" x14ac:dyDescent="0.2">
      <c r="E891">
        <f t="shared" si="133"/>
        <v>889</v>
      </c>
      <c r="F891">
        <f t="shared" si="130"/>
        <v>14.673382524777839</v>
      </c>
      <c r="G891" t="e">
        <f t="shared" si="134"/>
        <v>#VALUE!</v>
      </c>
      <c r="H891" t="e">
        <f t="shared" si="135"/>
        <v>#VALUE!</v>
      </c>
      <c r="I891" t="e">
        <f t="shared" si="136"/>
        <v>#VALUE!</v>
      </c>
      <c r="J891" t="e">
        <f t="shared" si="137"/>
        <v>#VALUE!</v>
      </c>
      <c r="K891" t="e">
        <f t="shared" si="138"/>
        <v>#VALUE!</v>
      </c>
      <c r="L891" t="e">
        <f t="shared" si="139"/>
        <v>#VALUE!</v>
      </c>
      <c r="M891">
        <f>IF($B$9="זכר",INDEX(תמותה!$A$1:$E$121,ROUNDDOWN(E891/12,0)+1,2),INDEX(תמותה!$A$1:$E$121,ROUNDDOWN(E891/12,0)+1,3))</f>
        <v>1.0751E-2</v>
      </c>
      <c r="N891" t="e">
        <f>IF($B$9="זכר",INDEX('שיפור גברים'!$A$1:$GQ$121,ROUNDDOWN(E891/12,0)+1,ROUNDDOWN((E891+$B$7-$B$8)/12,0)+2),INDEX('שיפור נשים'!$A$1:$GQ$121,ROUNDDOWN(E891/12,0)+1,ROUNDDOWN((E891+$B$7-$B$8)/12,0)+2))</f>
        <v>#VALUE!</v>
      </c>
      <c r="O891" t="e">
        <f>IF($B$9="זכר",INDEX('שיפור גברים'!$A$1:$GQ$121,ROUNDDOWN(E891/12,0)+1,ROUNDDOWN((E891+$B$7-$B$8)/12,0)+1),INDEX('שיפור נשים'!$A$1:$GQ$121,ROUNDDOWN(E891/12,0)+1,ROUNDDOWN((E891+$B$7-$B$8)/12,0)+1))</f>
        <v>#VALUE!</v>
      </c>
      <c r="P891">
        <f t="shared" si="131"/>
        <v>0.75</v>
      </c>
      <c r="Q891" t="e">
        <f t="shared" si="132"/>
        <v>#VALUE!</v>
      </c>
    </row>
    <row r="892" spans="5:17" x14ac:dyDescent="0.2">
      <c r="E892">
        <f t="shared" si="133"/>
        <v>890</v>
      </c>
      <c r="F892">
        <f t="shared" si="130"/>
        <v>14.717733935839963</v>
      </c>
      <c r="G892" t="e">
        <f t="shared" si="134"/>
        <v>#VALUE!</v>
      </c>
      <c r="H892" t="e">
        <f t="shared" si="135"/>
        <v>#VALUE!</v>
      </c>
      <c r="I892" t="e">
        <f t="shared" si="136"/>
        <v>#VALUE!</v>
      </c>
      <c r="J892" t="e">
        <f t="shared" si="137"/>
        <v>#VALUE!</v>
      </c>
      <c r="K892" t="e">
        <f t="shared" si="138"/>
        <v>#VALUE!</v>
      </c>
      <c r="L892" t="e">
        <f t="shared" si="139"/>
        <v>#VALUE!</v>
      </c>
      <c r="M892">
        <f>IF($B$9="זכר",INDEX(תמותה!$A$1:$E$121,ROUNDDOWN(E892/12,0)+1,2),INDEX(תמותה!$A$1:$E$121,ROUNDDOWN(E892/12,0)+1,3))</f>
        <v>1.0751E-2</v>
      </c>
      <c r="N892" t="e">
        <f>IF($B$9="זכר",INDEX('שיפור גברים'!$A$1:$GQ$121,ROUNDDOWN(E892/12,0)+1,ROUNDDOWN((E892+$B$7-$B$8)/12,0)+2),INDEX('שיפור נשים'!$A$1:$GQ$121,ROUNDDOWN(E892/12,0)+1,ROUNDDOWN((E892+$B$7-$B$8)/12,0)+2))</f>
        <v>#VALUE!</v>
      </c>
      <c r="O892" t="e">
        <f>IF($B$9="זכר",INDEX('שיפור גברים'!$A$1:$GQ$121,ROUNDDOWN(E892/12,0)+1,ROUNDDOWN((E892+$B$7-$B$8)/12,0)+1),INDEX('שיפור נשים'!$A$1:$GQ$121,ROUNDDOWN(E892/12,0)+1,ROUNDDOWN((E892+$B$7-$B$8)/12,0)+1))</f>
        <v>#VALUE!</v>
      </c>
      <c r="P892">
        <f t="shared" si="131"/>
        <v>0.83333333333333337</v>
      </c>
      <c r="Q892" t="e">
        <f t="shared" si="132"/>
        <v>#VALUE!</v>
      </c>
    </row>
    <row r="893" spans="5:17" x14ac:dyDescent="0.2">
      <c r="E893">
        <f t="shared" si="133"/>
        <v>891</v>
      </c>
      <c r="F893">
        <f t="shared" si="130"/>
        <v>14.76221940240427</v>
      </c>
      <c r="G893" t="e">
        <f t="shared" si="134"/>
        <v>#VALUE!</v>
      </c>
      <c r="H893" t="e">
        <f t="shared" si="135"/>
        <v>#VALUE!</v>
      </c>
      <c r="I893" t="e">
        <f t="shared" si="136"/>
        <v>#VALUE!</v>
      </c>
      <c r="J893" t="e">
        <f t="shared" si="137"/>
        <v>#VALUE!</v>
      </c>
      <c r="K893" t="e">
        <f t="shared" si="138"/>
        <v>#VALUE!</v>
      </c>
      <c r="L893" t="e">
        <f t="shared" si="139"/>
        <v>#VALUE!</v>
      </c>
      <c r="M893">
        <f>IF($B$9="זכר",INDEX(תמותה!$A$1:$E$121,ROUNDDOWN(E893/12,0)+1,2),INDEX(תמותה!$A$1:$E$121,ROUNDDOWN(E893/12,0)+1,3))</f>
        <v>1.0751E-2</v>
      </c>
      <c r="N893" t="e">
        <f>IF($B$9="זכר",INDEX('שיפור גברים'!$A$1:$GQ$121,ROUNDDOWN(E893/12,0)+1,ROUNDDOWN((E893+$B$7-$B$8)/12,0)+2),INDEX('שיפור נשים'!$A$1:$GQ$121,ROUNDDOWN(E893/12,0)+1,ROUNDDOWN((E893+$B$7-$B$8)/12,0)+2))</f>
        <v>#VALUE!</v>
      </c>
      <c r="O893" t="e">
        <f>IF($B$9="זכר",INDEX('שיפור גברים'!$A$1:$GQ$121,ROUNDDOWN(E893/12,0)+1,ROUNDDOWN((E893+$B$7-$B$8)/12,0)+1),INDEX('שיפור נשים'!$A$1:$GQ$121,ROUNDDOWN(E893/12,0)+1,ROUNDDOWN((E893+$B$7-$B$8)/12,0)+1))</f>
        <v>#VALUE!</v>
      </c>
      <c r="P893">
        <f t="shared" si="131"/>
        <v>0.91666666666666663</v>
      </c>
      <c r="Q893" t="e">
        <f t="shared" si="132"/>
        <v>#VALUE!</v>
      </c>
    </row>
    <row r="894" spans="5:17" x14ac:dyDescent="0.2">
      <c r="E894">
        <f t="shared" si="133"/>
        <v>892</v>
      </c>
      <c r="F894">
        <f t="shared" si="130"/>
        <v>14.806839329663701</v>
      </c>
      <c r="G894" t="e">
        <f t="shared" si="134"/>
        <v>#VALUE!</v>
      </c>
      <c r="H894" t="e">
        <f t="shared" si="135"/>
        <v>#VALUE!</v>
      </c>
      <c r="I894" t="e">
        <f t="shared" si="136"/>
        <v>#VALUE!</v>
      </c>
      <c r="J894" t="e">
        <f t="shared" si="137"/>
        <v>#VALUE!</v>
      </c>
      <c r="K894" t="e">
        <f t="shared" si="138"/>
        <v>#VALUE!</v>
      </c>
      <c r="L894" t="e">
        <f t="shared" si="139"/>
        <v>#VALUE!</v>
      </c>
      <c r="M894">
        <f>IF($B$9="זכר",INDEX(תמותה!$A$1:$E$121,ROUNDDOWN(E894/12,0)+1,2),INDEX(תמותה!$A$1:$E$121,ROUNDDOWN(E894/12,0)+1,3))</f>
        <v>1.0751E-2</v>
      </c>
      <c r="N894" t="e">
        <f>IF($B$9="זכר",INDEX('שיפור גברים'!$A$1:$GQ$121,ROUNDDOWN(E894/12,0)+1,ROUNDDOWN((E894+$B$7-$B$8)/12,0)+2),INDEX('שיפור נשים'!$A$1:$GQ$121,ROUNDDOWN(E894/12,0)+1,ROUNDDOWN((E894+$B$7-$B$8)/12,0)+2))</f>
        <v>#VALUE!</v>
      </c>
      <c r="O894" t="e">
        <f>IF($B$9="זכר",INDEX('שיפור גברים'!$A$1:$GQ$121,ROUNDDOWN(E894/12,0)+1,ROUNDDOWN((E894+$B$7-$B$8)/12,0)+1),INDEX('שיפור נשים'!$A$1:$GQ$121,ROUNDDOWN(E894/12,0)+1,ROUNDDOWN((E894+$B$7-$B$8)/12,0)+1))</f>
        <v>#VALUE!</v>
      </c>
      <c r="P894">
        <f t="shared" si="131"/>
        <v>1</v>
      </c>
      <c r="Q894" t="e">
        <f t="shared" si="132"/>
        <v>#VALUE!</v>
      </c>
    </row>
    <row r="895" spans="5:17" x14ac:dyDescent="0.2">
      <c r="E895">
        <f t="shared" si="133"/>
        <v>893</v>
      </c>
      <c r="F895">
        <f t="shared" si="130"/>
        <v>14.851594124035877</v>
      </c>
      <c r="G895" t="e">
        <f t="shared" si="134"/>
        <v>#VALUE!</v>
      </c>
      <c r="H895" t="e">
        <f t="shared" si="135"/>
        <v>#VALUE!</v>
      </c>
      <c r="I895" t="e">
        <f t="shared" si="136"/>
        <v>#VALUE!</v>
      </c>
      <c r="J895" t="e">
        <f t="shared" si="137"/>
        <v>#VALUE!</v>
      </c>
      <c r="K895" t="e">
        <f t="shared" si="138"/>
        <v>#VALUE!</v>
      </c>
      <c r="L895" t="e">
        <f t="shared" si="139"/>
        <v>#VALUE!</v>
      </c>
      <c r="M895">
        <f>IF($B$9="זכר",INDEX(תמותה!$A$1:$E$121,ROUNDDOWN(E895/12,0)+1,2),INDEX(תמותה!$A$1:$E$121,ROUNDDOWN(E895/12,0)+1,3))</f>
        <v>1.0751E-2</v>
      </c>
      <c r="N895" t="e">
        <f>IF($B$9="זכר",INDEX('שיפור גברים'!$A$1:$GQ$121,ROUNDDOWN(E895/12,0)+1,ROUNDDOWN((E895+$B$7-$B$8)/12,0)+2),INDEX('שיפור נשים'!$A$1:$GQ$121,ROUNDDOWN(E895/12,0)+1,ROUNDDOWN((E895+$B$7-$B$8)/12,0)+2))</f>
        <v>#VALUE!</v>
      </c>
      <c r="O895" t="e">
        <f>IF($B$9="זכר",INDEX('שיפור גברים'!$A$1:$GQ$121,ROUNDDOWN(E895/12,0)+1,ROUNDDOWN((E895+$B$7-$B$8)/12,0)+1),INDEX('שיפור נשים'!$A$1:$GQ$121,ROUNDDOWN(E895/12,0)+1,ROUNDDOWN((E895+$B$7-$B$8)/12,0)+1))</f>
        <v>#VALUE!</v>
      </c>
      <c r="P895">
        <f t="shared" si="131"/>
        <v>8.3333333333333329E-2</v>
      </c>
      <c r="Q895" t="e">
        <f t="shared" si="132"/>
        <v>#VALUE!</v>
      </c>
    </row>
    <row r="896" spans="5:17" x14ac:dyDescent="0.2">
      <c r="E896">
        <f t="shared" si="133"/>
        <v>894</v>
      </c>
      <c r="F896">
        <f t="shared" si="130"/>
        <v>14.896484193166881</v>
      </c>
      <c r="G896" t="e">
        <f t="shared" si="134"/>
        <v>#VALUE!</v>
      </c>
      <c r="H896" t="e">
        <f t="shared" si="135"/>
        <v>#VALUE!</v>
      </c>
      <c r="I896" t="e">
        <f t="shared" si="136"/>
        <v>#VALUE!</v>
      </c>
      <c r="J896" t="e">
        <f t="shared" si="137"/>
        <v>#VALUE!</v>
      </c>
      <c r="K896" t="e">
        <f t="shared" si="138"/>
        <v>#VALUE!</v>
      </c>
      <c r="L896" t="e">
        <f t="shared" si="139"/>
        <v>#VALUE!</v>
      </c>
      <c r="M896">
        <f>IF($B$9="זכר",INDEX(תמותה!$A$1:$E$121,ROUNDDOWN(E896/12,0)+1,2),INDEX(תמותה!$A$1:$E$121,ROUNDDOWN(E896/12,0)+1,3))</f>
        <v>1.0751E-2</v>
      </c>
      <c r="N896" t="e">
        <f>IF($B$9="זכר",INDEX('שיפור גברים'!$A$1:$GQ$121,ROUNDDOWN(E896/12,0)+1,ROUNDDOWN((E896+$B$7-$B$8)/12,0)+2),INDEX('שיפור נשים'!$A$1:$GQ$121,ROUNDDOWN(E896/12,0)+1,ROUNDDOWN((E896+$B$7-$B$8)/12,0)+2))</f>
        <v>#VALUE!</v>
      </c>
      <c r="O896" t="e">
        <f>IF($B$9="זכר",INDEX('שיפור גברים'!$A$1:$GQ$121,ROUNDDOWN(E896/12,0)+1,ROUNDDOWN((E896+$B$7-$B$8)/12,0)+1),INDEX('שיפור נשים'!$A$1:$GQ$121,ROUNDDOWN(E896/12,0)+1,ROUNDDOWN((E896+$B$7-$B$8)/12,0)+1))</f>
        <v>#VALUE!</v>
      </c>
      <c r="P896">
        <f t="shared" si="131"/>
        <v>0.16666666666666666</v>
      </c>
      <c r="Q896" t="e">
        <f t="shared" si="132"/>
        <v>#VALUE!</v>
      </c>
    </row>
    <row r="897" spans="5:17" x14ac:dyDescent="0.2">
      <c r="E897">
        <f t="shared" si="133"/>
        <v>895</v>
      </c>
      <c r="F897">
        <f t="shared" si="130"/>
        <v>14.941509945934923</v>
      </c>
      <c r="G897" t="e">
        <f t="shared" si="134"/>
        <v>#VALUE!</v>
      </c>
      <c r="H897" t="e">
        <f t="shared" si="135"/>
        <v>#VALUE!</v>
      </c>
      <c r="I897" t="e">
        <f t="shared" si="136"/>
        <v>#VALUE!</v>
      </c>
      <c r="J897" t="e">
        <f t="shared" si="137"/>
        <v>#VALUE!</v>
      </c>
      <c r="K897" t="e">
        <f t="shared" si="138"/>
        <v>#VALUE!</v>
      </c>
      <c r="L897" t="e">
        <f t="shared" si="139"/>
        <v>#VALUE!</v>
      </c>
      <c r="M897">
        <f>IF($B$9="זכר",INDEX(תמותה!$A$1:$E$121,ROUNDDOWN(E897/12,0)+1,2),INDEX(תמותה!$A$1:$E$121,ROUNDDOWN(E897/12,0)+1,3))</f>
        <v>1.0751E-2</v>
      </c>
      <c r="N897" t="e">
        <f>IF($B$9="זכר",INDEX('שיפור גברים'!$A$1:$GQ$121,ROUNDDOWN(E897/12,0)+1,ROUNDDOWN((E897+$B$7-$B$8)/12,0)+2),INDEX('שיפור נשים'!$A$1:$GQ$121,ROUNDDOWN(E897/12,0)+1,ROUNDDOWN((E897+$B$7-$B$8)/12,0)+2))</f>
        <v>#VALUE!</v>
      </c>
      <c r="O897" t="e">
        <f>IF($B$9="זכר",INDEX('שיפור גברים'!$A$1:$GQ$121,ROUNDDOWN(E897/12,0)+1,ROUNDDOWN((E897+$B$7-$B$8)/12,0)+1),INDEX('שיפור נשים'!$A$1:$GQ$121,ROUNDDOWN(E897/12,0)+1,ROUNDDOWN((E897+$B$7-$B$8)/12,0)+1))</f>
        <v>#VALUE!</v>
      </c>
      <c r="P897">
        <f t="shared" si="131"/>
        <v>0.25</v>
      </c>
      <c r="Q897" t="e">
        <f t="shared" si="132"/>
        <v>#VALUE!</v>
      </c>
    </row>
    <row r="898" spans="5:17" x14ac:dyDescent="0.2">
      <c r="E898">
        <f t="shared" si="133"/>
        <v>896</v>
      </c>
      <c r="F898">
        <f t="shared" si="130"/>
        <v>14.986671792454084</v>
      </c>
      <c r="G898" t="e">
        <f t="shared" si="134"/>
        <v>#VALUE!</v>
      </c>
      <c r="H898" t="e">
        <f t="shared" si="135"/>
        <v>#VALUE!</v>
      </c>
      <c r="I898" t="e">
        <f t="shared" si="136"/>
        <v>#VALUE!</v>
      </c>
      <c r="J898" t="e">
        <f t="shared" si="137"/>
        <v>#VALUE!</v>
      </c>
      <c r="K898" t="e">
        <f t="shared" si="138"/>
        <v>#VALUE!</v>
      </c>
      <c r="L898" t="e">
        <f t="shared" si="139"/>
        <v>#VALUE!</v>
      </c>
      <c r="M898">
        <f>IF($B$9="זכר",INDEX(תמותה!$A$1:$E$121,ROUNDDOWN(E898/12,0)+1,2),INDEX(תמותה!$A$1:$E$121,ROUNDDOWN(E898/12,0)+1,3))</f>
        <v>1.0751E-2</v>
      </c>
      <c r="N898" t="e">
        <f>IF($B$9="זכר",INDEX('שיפור גברים'!$A$1:$GQ$121,ROUNDDOWN(E898/12,0)+1,ROUNDDOWN((E898+$B$7-$B$8)/12,0)+2),INDEX('שיפור נשים'!$A$1:$GQ$121,ROUNDDOWN(E898/12,0)+1,ROUNDDOWN((E898+$B$7-$B$8)/12,0)+2))</f>
        <v>#VALUE!</v>
      </c>
      <c r="O898" t="e">
        <f>IF($B$9="זכר",INDEX('שיפור גברים'!$A$1:$GQ$121,ROUNDDOWN(E898/12,0)+1,ROUNDDOWN((E898+$B$7-$B$8)/12,0)+1),INDEX('שיפור נשים'!$A$1:$GQ$121,ROUNDDOWN(E898/12,0)+1,ROUNDDOWN((E898+$B$7-$B$8)/12,0)+1))</f>
        <v>#VALUE!</v>
      </c>
      <c r="P898">
        <f t="shared" si="131"/>
        <v>0.33333333333333331</v>
      </c>
      <c r="Q898" t="e">
        <f t="shared" si="132"/>
        <v>#VALUE!</v>
      </c>
    </row>
    <row r="899" spans="5:17" x14ac:dyDescent="0.2">
      <c r="E899">
        <f t="shared" si="133"/>
        <v>897</v>
      </c>
      <c r="F899">
        <f t="shared" ref="F899:F962" si="140">(1+$B$2)^((E899-$E$2+1)/12)</f>
        <v>15.031970144078045</v>
      </c>
      <c r="G899" t="e">
        <f t="shared" si="134"/>
        <v>#VALUE!</v>
      </c>
      <c r="H899" t="e">
        <f t="shared" si="135"/>
        <v>#VALUE!</v>
      </c>
      <c r="I899" t="e">
        <f t="shared" si="136"/>
        <v>#VALUE!</v>
      </c>
      <c r="J899" t="e">
        <f t="shared" si="137"/>
        <v>#VALUE!</v>
      </c>
      <c r="K899" t="e">
        <f t="shared" si="138"/>
        <v>#VALUE!</v>
      </c>
      <c r="L899" t="e">
        <f t="shared" si="139"/>
        <v>#VALUE!</v>
      </c>
      <c r="M899">
        <f>IF($B$9="זכר",INDEX(תמותה!$A$1:$E$121,ROUNDDOWN(E899/12,0)+1,2),INDEX(תמותה!$A$1:$E$121,ROUNDDOWN(E899/12,0)+1,3))</f>
        <v>1.0751E-2</v>
      </c>
      <c r="N899" t="e">
        <f>IF($B$9="זכר",INDEX('שיפור גברים'!$A$1:$GQ$121,ROUNDDOWN(E899/12,0)+1,ROUNDDOWN((E899+$B$7-$B$8)/12,0)+2),INDEX('שיפור נשים'!$A$1:$GQ$121,ROUNDDOWN(E899/12,0)+1,ROUNDDOWN((E899+$B$7-$B$8)/12,0)+2))</f>
        <v>#VALUE!</v>
      </c>
      <c r="O899" t="e">
        <f>IF($B$9="זכר",INDEX('שיפור גברים'!$A$1:$GQ$121,ROUNDDOWN(E899/12,0)+1,ROUNDDOWN((E899+$B$7-$B$8)/12,0)+1),INDEX('שיפור נשים'!$A$1:$GQ$121,ROUNDDOWN(E899/12,0)+1,ROUNDDOWN((E899+$B$7-$B$8)/12,0)+1))</f>
        <v>#VALUE!</v>
      </c>
      <c r="P899">
        <f t="shared" ref="P899:P962" si="141">(MOD((E899-$E$2+7),12)+1)/12</f>
        <v>0.41666666666666669</v>
      </c>
      <c r="Q899" t="e">
        <f t="shared" ref="Q899:Q962" si="142">1-(1-M899*(N899*P899+O899*(1-P899)))^(1/12)</f>
        <v>#VALUE!</v>
      </c>
    </row>
    <row r="900" spans="5:17" x14ac:dyDescent="0.2">
      <c r="E900">
        <f t="shared" ref="E900:E963" si="143">E899+1</f>
        <v>898</v>
      </c>
      <c r="F900">
        <f t="shared" si="140"/>
        <v>15.077405413403838</v>
      </c>
      <c r="G900" t="e">
        <f t="shared" ref="G900:G963" si="144">IF(E900&lt;=$B$3,IF(AND((E900-$E$2)&lt;0,E900&lt;$B$4),G899+1/F900,G899+L899/F900))</f>
        <v>#VALUE!</v>
      </c>
      <c r="H900" t="e">
        <f t="shared" ref="H900:H963" si="145">IF(E900&lt;=$B$3,IF(AND((E900-$E$2)&lt;60,E900&lt;$B$4),H899+1/F900,H899+L899/F900))</f>
        <v>#VALUE!</v>
      </c>
      <c r="I900" t="e">
        <f t="shared" ref="I900:I963" si="146">IF(E900&lt;=$B$3,IF(AND((E900-$E$2)&lt;120,E900&lt;$B$4),I899+1/F900,I899+L899/F900))</f>
        <v>#VALUE!</v>
      </c>
      <c r="J900" t="e">
        <f t="shared" ref="J900:J963" si="147">IF(E900&lt;=$B$3,IF(AND((E900-$E$2)&lt;180,E900&lt;$B$4),J899+1/F900,J899+L899/F900))</f>
        <v>#VALUE!</v>
      </c>
      <c r="K900" t="e">
        <f t="shared" ref="K900:K963" si="148">IF(E900&lt;=$B$3,IF(AND((E900-$E$2)&lt;240,E900&lt;$B$4),K899+1/F900,K899+L899/F900))</f>
        <v>#VALUE!</v>
      </c>
      <c r="L900" t="e">
        <f t="shared" ref="L900:L963" si="149">L899*(1-Q900)</f>
        <v>#VALUE!</v>
      </c>
      <c r="M900">
        <f>IF($B$9="זכר",INDEX(תמותה!$A$1:$E$121,ROUNDDOWN(E900/12,0)+1,2),INDEX(תמותה!$A$1:$E$121,ROUNDDOWN(E900/12,0)+1,3))</f>
        <v>1.0751E-2</v>
      </c>
      <c r="N900" t="e">
        <f>IF($B$9="זכר",INDEX('שיפור גברים'!$A$1:$GQ$121,ROUNDDOWN(E900/12,0)+1,ROUNDDOWN((E900+$B$7-$B$8)/12,0)+2),INDEX('שיפור נשים'!$A$1:$GQ$121,ROUNDDOWN(E900/12,0)+1,ROUNDDOWN((E900+$B$7-$B$8)/12,0)+2))</f>
        <v>#VALUE!</v>
      </c>
      <c r="O900" t="e">
        <f>IF($B$9="זכר",INDEX('שיפור גברים'!$A$1:$GQ$121,ROUNDDOWN(E900/12,0)+1,ROUNDDOWN((E900+$B$7-$B$8)/12,0)+1),INDEX('שיפור נשים'!$A$1:$GQ$121,ROUNDDOWN(E900/12,0)+1,ROUNDDOWN((E900+$B$7-$B$8)/12,0)+1))</f>
        <v>#VALUE!</v>
      </c>
      <c r="P900">
        <f t="shared" si="141"/>
        <v>0.5</v>
      </c>
      <c r="Q900" t="e">
        <f t="shared" si="142"/>
        <v>#VALUE!</v>
      </c>
    </row>
    <row r="901" spans="5:17" x14ac:dyDescent="0.2">
      <c r="E901">
        <f t="shared" si="143"/>
        <v>899</v>
      </c>
      <c r="F901">
        <f t="shared" si="140"/>
        <v>15.12297801427558</v>
      </c>
      <c r="G901" t="e">
        <f t="shared" si="144"/>
        <v>#VALUE!</v>
      </c>
      <c r="H901" t="e">
        <f t="shared" si="145"/>
        <v>#VALUE!</v>
      </c>
      <c r="I901" t="e">
        <f t="shared" si="146"/>
        <v>#VALUE!</v>
      </c>
      <c r="J901" t="e">
        <f t="shared" si="147"/>
        <v>#VALUE!</v>
      </c>
      <c r="K901" t="e">
        <f t="shared" si="148"/>
        <v>#VALUE!</v>
      </c>
      <c r="L901" t="e">
        <f t="shared" si="149"/>
        <v>#VALUE!</v>
      </c>
      <c r="M901">
        <f>IF($B$9="זכר",INDEX(תמותה!$A$1:$E$121,ROUNDDOWN(E901/12,0)+1,2),INDEX(תמותה!$A$1:$E$121,ROUNDDOWN(E901/12,0)+1,3))</f>
        <v>1.0751E-2</v>
      </c>
      <c r="N901" t="e">
        <f>IF($B$9="זכר",INDEX('שיפור גברים'!$A$1:$GQ$121,ROUNDDOWN(E901/12,0)+1,ROUNDDOWN((E901+$B$7-$B$8)/12,0)+2),INDEX('שיפור נשים'!$A$1:$GQ$121,ROUNDDOWN(E901/12,0)+1,ROUNDDOWN((E901+$B$7-$B$8)/12,0)+2))</f>
        <v>#VALUE!</v>
      </c>
      <c r="O901" t="e">
        <f>IF($B$9="זכר",INDEX('שיפור גברים'!$A$1:$GQ$121,ROUNDDOWN(E901/12,0)+1,ROUNDDOWN((E901+$B$7-$B$8)/12,0)+1),INDEX('שיפור נשים'!$A$1:$GQ$121,ROUNDDOWN(E901/12,0)+1,ROUNDDOWN((E901+$B$7-$B$8)/12,0)+1))</f>
        <v>#VALUE!</v>
      </c>
      <c r="P901">
        <f t="shared" si="141"/>
        <v>0.58333333333333337</v>
      </c>
      <c r="Q901" t="e">
        <f t="shared" si="142"/>
        <v>#VALUE!</v>
      </c>
    </row>
    <row r="902" spans="5:17" x14ac:dyDescent="0.2">
      <c r="E902">
        <f t="shared" si="143"/>
        <v>900</v>
      </c>
      <c r="F902">
        <f t="shared" si="140"/>
        <v>15.168688361788291</v>
      </c>
      <c r="G902" t="e">
        <f t="shared" si="144"/>
        <v>#VALUE!</v>
      </c>
      <c r="H902" t="e">
        <f t="shared" si="145"/>
        <v>#VALUE!</v>
      </c>
      <c r="I902" t="e">
        <f t="shared" si="146"/>
        <v>#VALUE!</v>
      </c>
      <c r="J902" t="e">
        <f t="shared" si="147"/>
        <v>#VALUE!</v>
      </c>
      <c r="K902" t="e">
        <f t="shared" si="148"/>
        <v>#VALUE!</v>
      </c>
      <c r="L902" t="e">
        <f t="shared" si="149"/>
        <v>#VALUE!</v>
      </c>
      <c r="M902">
        <f>IF($B$9="זכר",INDEX(תמותה!$A$1:$E$121,ROUNDDOWN(E902/12,0)+1,2),INDEX(תמותה!$A$1:$E$121,ROUNDDOWN(E902/12,0)+1,3))</f>
        <v>1.2385999999999999E-2</v>
      </c>
      <c r="N902" t="e">
        <f>IF($B$9="זכר",INDEX('שיפור גברים'!$A$1:$GQ$121,ROUNDDOWN(E902/12,0)+1,ROUNDDOWN((E902+$B$7-$B$8)/12,0)+2),INDEX('שיפור נשים'!$A$1:$GQ$121,ROUNDDOWN(E902/12,0)+1,ROUNDDOWN((E902+$B$7-$B$8)/12,0)+2))</f>
        <v>#VALUE!</v>
      </c>
      <c r="O902" t="e">
        <f>IF($B$9="זכר",INDEX('שיפור גברים'!$A$1:$GQ$121,ROUNDDOWN(E902/12,0)+1,ROUNDDOWN((E902+$B$7-$B$8)/12,0)+1),INDEX('שיפור נשים'!$A$1:$GQ$121,ROUNDDOWN(E902/12,0)+1,ROUNDDOWN((E902+$B$7-$B$8)/12,0)+1))</f>
        <v>#VALUE!</v>
      </c>
      <c r="P902">
        <f t="shared" si="141"/>
        <v>0.66666666666666663</v>
      </c>
      <c r="Q902" t="e">
        <f t="shared" si="142"/>
        <v>#VALUE!</v>
      </c>
    </row>
    <row r="903" spans="5:17" x14ac:dyDescent="0.2">
      <c r="E903">
        <f t="shared" si="143"/>
        <v>901</v>
      </c>
      <c r="F903">
        <f t="shared" si="140"/>
        <v>15.214536872291646</v>
      </c>
      <c r="G903" t="e">
        <f t="shared" si="144"/>
        <v>#VALUE!</v>
      </c>
      <c r="H903" t="e">
        <f t="shared" si="145"/>
        <v>#VALUE!</v>
      </c>
      <c r="I903" t="e">
        <f t="shared" si="146"/>
        <v>#VALUE!</v>
      </c>
      <c r="J903" t="e">
        <f t="shared" si="147"/>
        <v>#VALUE!</v>
      </c>
      <c r="K903" t="e">
        <f t="shared" si="148"/>
        <v>#VALUE!</v>
      </c>
      <c r="L903" t="e">
        <f t="shared" si="149"/>
        <v>#VALUE!</v>
      </c>
      <c r="M903">
        <f>IF($B$9="זכר",INDEX(תמותה!$A$1:$E$121,ROUNDDOWN(E903/12,0)+1,2),INDEX(תמותה!$A$1:$E$121,ROUNDDOWN(E903/12,0)+1,3))</f>
        <v>1.2385999999999999E-2</v>
      </c>
      <c r="N903" t="e">
        <f>IF($B$9="זכר",INDEX('שיפור גברים'!$A$1:$GQ$121,ROUNDDOWN(E903/12,0)+1,ROUNDDOWN((E903+$B$7-$B$8)/12,0)+2),INDEX('שיפור נשים'!$A$1:$GQ$121,ROUNDDOWN(E903/12,0)+1,ROUNDDOWN((E903+$B$7-$B$8)/12,0)+2))</f>
        <v>#VALUE!</v>
      </c>
      <c r="O903" t="e">
        <f>IF($B$9="זכר",INDEX('שיפור גברים'!$A$1:$GQ$121,ROUNDDOWN(E903/12,0)+1,ROUNDDOWN((E903+$B$7-$B$8)/12,0)+1),INDEX('שיפור נשים'!$A$1:$GQ$121,ROUNDDOWN(E903/12,0)+1,ROUNDDOWN((E903+$B$7-$B$8)/12,0)+1))</f>
        <v>#VALUE!</v>
      </c>
      <c r="P903">
        <f t="shared" si="141"/>
        <v>0.75</v>
      </c>
      <c r="Q903" t="e">
        <f t="shared" si="142"/>
        <v>#VALUE!</v>
      </c>
    </row>
    <row r="904" spans="5:17" x14ac:dyDescent="0.2">
      <c r="E904">
        <f t="shared" si="143"/>
        <v>902</v>
      </c>
      <c r="F904">
        <f t="shared" si="140"/>
        <v>15.260523963393741</v>
      </c>
      <c r="G904" t="e">
        <f t="shared" si="144"/>
        <v>#VALUE!</v>
      </c>
      <c r="H904" t="e">
        <f t="shared" si="145"/>
        <v>#VALUE!</v>
      </c>
      <c r="I904" t="e">
        <f t="shared" si="146"/>
        <v>#VALUE!</v>
      </c>
      <c r="J904" t="e">
        <f t="shared" si="147"/>
        <v>#VALUE!</v>
      </c>
      <c r="K904" t="e">
        <f t="shared" si="148"/>
        <v>#VALUE!</v>
      </c>
      <c r="L904" t="e">
        <f t="shared" si="149"/>
        <v>#VALUE!</v>
      </c>
      <c r="M904">
        <f>IF($B$9="זכר",INDEX(תמותה!$A$1:$E$121,ROUNDDOWN(E904/12,0)+1,2),INDEX(תמותה!$A$1:$E$121,ROUNDDOWN(E904/12,0)+1,3))</f>
        <v>1.2385999999999999E-2</v>
      </c>
      <c r="N904" t="e">
        <f>IF($B$9="זכר",INDEX('שיפור גברים'!$A$1:$GQ$121,ROUNDDOWN(E904/12,0)+1,ROUNDDOWN((E904+$B$7-$B$8)/12,0)+2),INDEX('שיפור נשים'!$A$1:$GQ$121,ROUNDDOWN(E904/12,0)+1,ROUNDDOWN((E904+$B$7-$B$8)/12,0)+2))</f>
        <v>#VALUE!</v>
      </c>
      <c r="O904" t="e">
        <f>IF($B$9="זכר",INDEX('שיפור גברים'!$A$1:$GQ$121,ROUNDDOWN(E904/12,0)+1,ROUNDDOWN((E904+$B$7-$B$8)/12,0)+1),INDEX('שיפור נשים'!$A$1:$GQ$121,ROUNDDOWN(E904/12,0)+1,ROUNDDOWN((E904+$B$7-$B$8)/12,0)+1))</f>
        <v>#VALUE!</v>
      </c>
      <c r="P904">
        <f t="shared" si="141"/>
        <v>0.83333333333333337</v>
      </c>
      <c r="Q904" t="e">
        <f t="shared" si="142"/>
        <v>#VALUE!</v>
      </c>
    </row>
    <row r="905" spans="5:17" x14ac:dyDescent="0.2">
      <c r="E905">
        <f t="shared" si="143"/>
        <v>903</v>
      </c>
      <c r="F905">
        <f t="shared" si="140"/>
        <v>15.306650053964939</v>
      </c>
      <c r="G905" t="e">
        <f t="shared" si="144"/>
        <v>#VALUE!</v>
      </c>
      <c r="H905" t="e">
        <f t="shared" si="145"/>
        <v>#VALUE!</v>
      </c>
      <c r="I905" t="e">
        <f t="shared" si="146"/>
        <v>#VALUE!</v>
      </c>
      <c r="J905" t="e">
        <f t="shared" si="147"/>
        <v>#VALUE!</v>
      </c>
      <c r="K905" t="e">
        <f t="shared" si="148"/>
        <v>#VALUE!</v>
      </c>
      <c r="L905" t="e">
        <f t="shared" si="149"/>
        <v>#VALUE!</v>
      </c>
      <c r="M905">
        <f>IF($B$9="זכר",INDEX(תמותה!$A$1:$E$121,ROUNDDOWN(E905/12,0)+1,2),INDEX(תמותה!$A$1:$E$121,ROUNDDOWN(E905/12,0)+1,3))</f>
        <v>1.2385999999999999E-2</v>
      </c>
      <c r="N905" t="e">
        <f>IF($B$9="זכר",INDEX('שיפור גברים'!$A$1:$GQ$121,ROUNDDOWN(E905/12,0)+1,ROUNDDOWN((E905+$B$7-$B$8)/12,0)+2),INDEX('שיפור נשים'!$A$1:$GQ$121,ROUNDDOWN(E905/12,0)+1,ROUNDDOWN((E905+$B$7-$B$8)/12,0)+2))</f>
        <v>#VALUE!</v>
      </c>
      <c r="O905" t="e">
        <f>IF($B$9="זכר",INDEX('שיפור גברים'!$A$1:$GQ$121,ROUNDDOWN(E905/12,0)+1,ROUNDDOWN((E905+$B$7-$B$8)/12,0)+1),INDEX('שיפור נשים'!$A$1:$GQ$121,ROUNDDOWN(E905/12,0)+1,ROUNDDOWN((E905+$B$7-$B$8)/12,0)+1))</f>
        <v>#VALUE!</v>
      </c>
      <c r="P905">
        <f t="shared" si="141"/>
        <v>0.91666666666666663</v>
      </c>
      <c r="Q905" t="e">
        <f t="shared" si="142"/>
        <v>#VALUE!</v>
      </c>
    </row>
    <row r="906" spans="5:17" x14ac:dyDescent="0.2">
      <c r="E906">
        <f t="shared" si="143"/>
        <v>904</v>
      </c>
      <c r="F906">
        <f t="shared" si="140"/>
        <v>15.352915564141696</v>
      </c>
      <c r="G906" t="e">
        <f t="shared" si="144"/>
        <v>#VALUE!</v>
      </c>
      <c r="H906" t="e">
        <f t="shared" si="145"/>
        <v>#VALUE!</v>
      </c>
      <c r="I906" t="e">
        <f t="shared" si="146"/>
        <v>#VALUE!</v>
      </c>
      <c r="J906" t="e">
        <f t="shared" si="147"/>
        <v>#VALUE!</v>
      </c>
      <c r="K906" t="e">
        <f t="shared" si="148"/>
        <v>#VALUE!</v>
      </c>
      <c r="L906" t="e">
        <f t="shared" si="149"/>
        <v>#VALUE!</v>
      </c>
      <c r="M906">
        <f>IF($B$9="זכר",INDEX(תמותה!$A$1:$E$121,ROUNDDOWN(E906/12,0)+1,2),INDEX(תמותה!$A$1:$E$121,ROUNDDOWN(E906/12,0)+1,3))</f>
        <v>1.2385999999999999E-2</v>
      </c>
      <c r="N906" t="e">
        <f>IF($B$9="זכר",INDEX('שיפור גברים'!$A$1:$GQ$121,ROUNDDOWN(E906/12,0)+1,ROUNDDOWN((E906+$B$7-$B$8)/12,0)+2),INDEX('שיפור נשים'!$A$1:$GQ$121,ROUNDDOWN(E906/12,0)+1,ROUNDDOWN((E906+$B$7-$B$8)/12,0)+2))</f>
        <v>#VALUE!</v>
      </c>
      <c r="O906" t="e">
        <f>IF($B$9="זכר",INDEX('שיפור גברים'!$A$1:$GQ$121,ROUNDDOWN(E906/12,0)+1,ROUNDDOWN((E906+$B$7-$B$8)/12,0)+1),INDEX('שיפור נשים'!$A$1:$GQ$121,ROUNDDOWN(E906/12,0)+1,ROUNDDOWN((E906+$B$7-$B$8)/12,0)+1))</f>
        <v>#VALUE!</v>
      </c>
      <c r="P906">
        <f t="shared" si="141"/>
        <v>1</v>
      </c>
      <c r="Q906" t="e">
        <f t="shared" si="142"/>
        <v>#VALUE!</v>
      </c>
    </row>
    <row r="907" spans="5:17" x14ac:dyDescent="0.2">
      <c r="E907">
        <f t="shared" si="143"/>
        <v>905</v>
      </c>
      <c r="F907">
        <f t="shared" si="140"/>
        <v>15.399320915330319</v>
      </c>
      <c r="G907" t="e">
        <f t="shared" si="144"/>
        <v>#VALUE!</v>
      </c>
      <c r="H907" t="e">
        <f t="shared" si="145"/>
        <v>#VALUE!</v>
      </c>
      <c r="I907" t="e">
        <f t="shared" si="146"/>
        <v>#VALUE!</v>
      </c>
      <c r="J907" t="e">
        <f t="shared" si="147"/>
        <v>#VALUE!</v>
      </c>
      <c r="K907" t="e">
        <f t="shared" si="148"/>
        <v>#VALUE!</v>
      </c>
      <c r="L907" t="e">
        <f t="shared" si="149"/>
        <v>#VALUE!</v>
      </c>
      <c r="M907">
        <f>IF($B$9="זכר",INDEX(תמותה!$A$1:$E$121,ROUNDDOWN(E907/12,0)+1,2),INDEX(תמותה!$A$1:$E$121,ROUNDDOWN(E907/12,0)+1,3))</f>
        <v>1.2385999999999999E-2</v>
      </c>
      <c r="N907" t="e">
        <f>IF($B$9="זכר",INDEX('שיפור גברים'!$A$1:$GQ$121,ROUNDDOWN(E907/12,0)+1,ROUNDDOWN((E907+$B$7-$B$8)/12,0)+2),INDEX('שיפור נשים'!$A$1:$GQ$121,ROUNDDOWN(E907/12,0)+1,ROUNDDOWN((E907+$B$7-$B$8)/12,0)+2))</f>
        <v>#VALUE!</v>
      </c>
      <c r="O907" t="e">
        <f>IF($B$9="זכר",INDEX('שיפור גברים'!$A$1:$GQ$121,ROUNDDOWN(E907/12,0)+1,ROUNDDOWN((E907+$B$7-$B$8)/12,0)+1),INDEX('שיפור נשים'!$A$1:$GQ$121,ROUNDDOWN(E907/12,0)+1,ROUNDDOWN((E907+$B$7-$B$8)/12,0)+1))</f>
        <v>#VALUE!</v>
      </c>
      <c r="P907">
        <f t="shared" si="141"/>
        <v>8.3333333333333329E-2</v>
      </c>
      <c r="Q907" t="e">
        <f t="shared" si="142"/>
        <v>#VALUE!</v>
      </c>
    </row>
    <row r="908" spans="5:17" x14ac:dyDescent="0.2">
      <c r="E908">
        <f t="shared" si="143"/>
        <v>906</v>
      </c>
      <c r="F908">
        <f t="shared" si="140"/>
        <v>15.445866530210875</v>
      </c>
      <c r="G908" t="e">
        <f t="shared" si="144"/>
        <v>#VALUE!</v>
      </c>
      <c r="H908" t="e">
        <f t="shared" si="145"/>
        <v>#VALUE!</v>
      </c>
      <c r="I908" t="e">
        <f t="shared" si="146"/>
        <v>#VALUE!</v>
      </c>
      <c r="J908" t="e">
        <f t="shared" si="147"/>
        <v>#VALUE!</v>
      </c>
      <c r="K908" t="e">
        <f t="shared" si="148"/>
        <v>#VALUE!</v>
      </c>
      <c r="L908" t="e">
        <f t="shared" si="149"/>
        <v>#VALUE!</v>
      </c>
      <c r="M908">
        <f>IF($B$9="זכר",INDEX(תמותה!$A$1:$E$121,ROUNDDOWN(E908/12,0)+1,2),INDEX(תמותה!$A$1:$E$121,ROUNDDOWN(E908/12,0)+1,3))</f>
        <v>1.2385999999999999E-2</v>
      </c>
      <c r="N908" t="e">
        <f>IF($B$9="זכר",INDEX('שיפור גברים'!$A$1:$GQ$121,ROUNDDOWN(E908/12,0)+1,ROUNDDOWN((E908+$B$7-$B$8)/12,0)+2),INDEX('שיפור נשים'!$A$1:$GQ$121,ROUNDDOWN(E908/12,0)+1,ROUNDDOWN((E908+$B$7-$B$8)/12,0)+2))</f>
        <v>#VALUE!</v>
      </c>
      <c r="O908" t="e">
        <f>IF($B$9="זכר",INDEX('שיפור גברים'!$A$1:$GQ$121,ROUNDDOWN(E908/12,0)+1,ROUNDDOWN((E908+$B$7-$B$8)/12,0)+1),INDEX('שיפור נשים'!$A$1:$GQ$121,ROUNDDOWN(E908/12,0)+1,ROUNDDOWN((E908+$B$7-$B$8)/12,0)+1))</f>
        <v>#VALUE!</v>
      </c>
      <c r="P908">
        <f t="shared" si="141"/>
        <v>0.16666666666666666</v>
      </c>
      <c r="Q908" t="e">
        <f t="shared" si="142"/>
        <v>#VALUE!</v>
      </c>
    </row>
    <row r="909" spans="5:17" x14ac:dyDescent="0.2">
      <c r="E909">
        <f t="shared" si="143"/>
        <v>907</v>
      </c>
      <c r="F909">
        <f t="shared" si="140"/>
        <v>15.492552832741008</v>
      </c>
      <c r="G909" t="e">
        <f t="shared" si="144"/>
        <v>#VALUE!</v>
      </c>
      <c r="H909" t="e">
        <f t="shared" si="145"/>
        <v>#VALUE!</v>
      </c>
      <c r="I909" t="e">
        <f t="shared" si="146"/>
        <v>#VALUE!</v>
      </c>
      <c r="J909" t="e">
        <f t="shared" si="147"/>
        <v>#VALUE!</v>
      </c>
      <c r="K909" t="e">
        <f t="shared" si="148"/>
        <v>#VALUE!</v>
      </c>
      <c r="L909" t="e">
        <f t="shared" si="149"/>
        <v>#VALUE!</v>
      </c>
      <c r="M909">
        <f>IF($B$9="זכר",INDEX(תמותה!$A$1:$E$121,ROUNDDOWN(E909/12,0)+1,2),INDEX(תמותה!$A$1:$E$121,ROUNDDOWN(E909/12,0)+1,3))</f>
        <v>1.2385999999999999E-2</v>
      </c>
      <c r="N909" t="e">
        <f>IF($B$9="זכר",INDEX('שיפור גברים'!$A$1:$GQ$121,ROUNDDOWN(E909/12,0)+1,ROUNDDOWN((E909+$B$7-$B$8)/12,0)+2),INDEX('שיפור נשים'!$A$1:$GQ$121,ROUNDDOWN(E909/12,0)+1,ROUNDDOWN((E909+$B$7-$B$8)/12,0)+2))</f>
        <v>#VALUE!</v>
      </c>
      <c r="O909" t="e">
        <f>IF($B$9="זכר",INDEX('שיפור גברים'!$A$1:$GQ$121,ROUNDDOWN(E909/12,0)+1,ROUNDDOWN((E909+$B$7-$B$8)/12,0)+1),INDEX('שיפור נשים'!$A$1:$GQ$121,ROUNDDOWN(E909/12,0)+1,ROUNDDOWN((E909+$B$7-$B$8)/12,0)+1))</f>
        <v>#VALUE!</v>
      </c>
      <c r="P909">
        <f t="shared" si="141"/>
        <v>0.25</v>
      </c>
      <c r="Q909" t="e">
        <f t="shared" si="142"/>
        <v>#VALUE!</v>
      </c>
    </row>
    <row r="910" spans="5:17" x14ac:dyDescent="0.2">
      <c r="E910">
        <f t="shared" si="143"/>
        <v>908</v>
      </c>
      <c r="F910">
        <f t="shared" si="140"/>
        <v>15.539380248159791</v>
      </c>
      <c r="G910" t="e">
        <f t="shared" si="144"/>
        <v>#VALUE!</v>
      </c>
      <c r="H910" t="e">
        <f t="shared" si="145"/>
        <v>#VALUE!</v>
      </c>
      <c r="I910" t="e">
        <f t="shared" si="146"/>
        <v>#VALUE!</v>
      </c>
      <c r="J910" t="e">
        <f t="shared" si="147"/>
        <v>#VALUE!</v>
      </c>
      <c r="K910" t="e">
        <f t="shared" si="148"/>
        <v>#VALUE!</v>
      </c>
      <c r="L910" t="e">
        <f t="shared" si="149"/>
        <v>#VALUE!</v>
      </c>
      <c r="M910">
        <f>IF($B$9="זכר",INDEX(תמותה!$A$1:$E$121,ROUNDDOWN(E910/12,0)+1,2),INDEX(תמותה!$A$1:$E$121,ROUNDDOWN(E910/12,0)+1,3))</f>
        <v>1.2385999999999999E-2</v>
      </c>
      <c r="N910" t="e">
        <f>IF($B$9="זכר",INDEX('שיפור גברים'!$A$1:$GQ$121,ROUNDDOWN(E910/12,0)+1,ROUNDDOWN((E910+$B$7-$B$8)/12,0)+2),INDEX('שיפור נשים'!$A$1:$GQ$121,ROUNDDOWN(E910/12,0)+1,ROUNDDOWN((E910+$B$7-$B$8)/12,0)+2))</f>
        <v>#VALUE!</v>
      </c>
      <c r="O910" t="e">
        <f>IF($B$9="זכר",INDEX('שיפור גברים'!$A$1:$GQ$121,ROUNDDOWN(E910/12,0)+1,ROUNDDOWN((E910+$B$7-$B$8)/12,0)+1),INDEX('שיפור נשים'!$A$1:$GQ$121,ROUNDDOWN(E910/12,0)+1,ROUNDDOWN((E910+$B$7-$B$8)/12,0)+1))</f>
        <v>#VALUE!</v>
      </c>
      <c r="P910">
        <f t="shared" si="141"/>
        <v>0.33333333333333331</v>
      </c>
      <c r="Q910" t="e">
        <f t="shared" si="142"/>
        <v>#VALUE!</v>
      </c>
    </row>
    <row r="911" spans="5:17" x14ac:dyDescent="0.2">
      <c r="E911">
        <f t="shared" si="143"/>
        <v>909</v>
      </c>
      <c r="F911">
        <f t="shared" si="140"/>
        <v>15.586349202991642</v>
      </c>
      <c r="G911" t="e">
        <f t="shared" si="144"/>
        <v>#VALUE!</v>
      </c>
      <c r="H911" t="e">
        <f t="shared" si="145"/>
        <v>#VALUE!</v>
      </c>
      <c r="I911" t="e">
        <f t="shared" si="146"/>
        <v>#VALUE!</v>
      </c>
      <c r="J911" t="e">
        <f t="shared" si="147"/>
        <v>#VALUE!</v>
      </c>
      <c r="K911" t="e">
        <f t="shared" si="148"/>
        <v>#VALUE!</v>
      </c>
      <c r="L911" t="e">
        <f t="shared" si="149"/>
        <v>#VALUE!</v>
      </c>
      <c r="M911">
        <f>IF($B$9="זכר",INDEX(תמותה!$A$1:$E$121,ROUNDDOWN(E911/12,0)+1,2),INDEX(תמותה!$A$1:$E$121,ROUNDDOWN(E911/12,0)+1,3))</f>
        <v>1.2385999999999999E-2</v>
      </c>
      <c r="N911" t="e">
        <f>IF($B$9="זכר",INDEX('שיפור גברים'!$A$1:$GQ$121,ROUNDDOWN(E911/12,0)+1,ROUNDDOWN((E911+$B$7-$B$8)/12,0)+2),INDEX('שיפור נשים'!$A$1:$GQ$121,ROUNDDOWN(E911/12,0)+1,ROUNDDOWN((E911+$B$7-$B$8)/12,0)+2))</f>
        <v>#VALUE!</v>
      </c>
      <c r="O911" t="e">
        <f>IF($B$9="זכר",INDEX('שיפור גברים'!$A$1:$GQ$121,ROUNDDOWN(E911/12,0)+1,ROUNDDOWN((E911+$B$7-$B$8)/12,0)+1),INDEX('שיפור נשים'!$A$1:$GQ$121,ROUNDDOWN(E911/12,0)+1,ROUNDDOWN((E911+$B$7-$B$8)/12,0)+1))</f>
        <v>#VALUE!</v>
      </c>
      <c r="P911">
        <f t="shared" si="141"/>
        <v>0.41666666666666669</v>
      </c>
      <c r="Q911" t="e">
        <f t="shared" si="142"/>
        <v>#VALUE!</v>
      </c>
    </row>
    <row r="912" spans="5:17" x14ac:dyDescent="0.2">
      <c r="E912">
        <f t="shared" si="143"/>
        <v>910</v>
      </c>
      <c r="F912">
        <f t="shared" si="140"/>
        <v>15.633460125050171</v>
      </c>
      <c r="G912" t="e">
        <f t="shared" si="144"/>
        <v>#VALUE!</v>
      </c>
      <c r="H912" t="e">
        <f t="shared" si="145"/>
        <v>#VALUE!</v>
      </c>
      <c r="I912" t="e">
        <f t="shared" si="146"/>
        <v>#VALUE!</v>
      </c>
      <c r="J912" t="e">
        <f t="shared" si="147"/>
        <v>#VALUE!</v>
      </c>
      <c r="K912" t="e">
        <f t="shared" si="148"/>
        <v>#VALUE!</v>
      </c>
      <c r="L912" t="e">
        <f t="shared" si="149"/>
        <v>#VALUE!</v>
      </c>
      <c r="M912">
        <f>IF($B$9="זכר",INDEX(תמותה!$A$1:$E$121,ROUNDDOWN(E912/12,0)+1,2),INDEX(תמותה!$A$1:$E$121,ROUNDDOWN(E912/12,0)+1,3))</f>
        <v>1.2385999999999999E-2</v>
      </c>
      <c r="N912" t="e">
        <f>IF($B$9="זכר",INDEX('שיפור גברים'!$A$1:$GQ$121,ROUNDDOWN(E912/12,0)+1,ROUNDDOWN((E912+$B$7-$B$8)/12,0)+2),INDEX('שיפור נשים'!$A$1:$GQ$121,ROUNDDOWN(E912/12,0)+1,ROUNDDOWN((E912+$B$7-$B$8)/12,0)+2))</f>
        <v>#VALUE!</v>
      </c>
      <c r="O912" t="e">
        <f>IF($B$9="זכר",INDEX('שיפור גברים'!$A$1:$GQ$121,ROUNDDOWN(E912/12,0)+1,ROUNDDOWN((E912+$B$7-$B$8)/12,0)+1),INDEX('שיפור נשים'!$A$1:$GQ$121,ROUNDDOWN(E912/12,0)+1,ROUNDDOWN((E912+$B$7-$B$8)/12,0)+1))</f>
        <v>#VALUE!</v>
      </c>
      <c r="P912">
        <f t="shared" si="141"/>
        <v>0.5</v>
      </c>
      <c r="Q912" t="e">
        <f t="shared" si="142"/>
        <v>#VALUE!</v>
      </c>
    </row>
    <row r="913" spans="5:17" x14ac:dyDescent="0.2">
      <c r="E913">
        <f t="shared" si="143"/>
        <v>911</v>
      </c>
      <c r="F913">
        <f t="shared" si="140"/>
        <v>15.680713443442063</v>
      </c>
      <c r="G913" t="e">
        <f t="shared" si="144"/>
        <v>#VALUE!</v>
      </c>
      <c r="H913" t="e">
        <f t="shared" si="145"/>
        <v>#VALUE!</v>
      </c>
      <c r="I913" t="e">
        <f t="shared" si="146"/>
        <v>#VALUE!</v>
      </c>
      <c r="J913" t="e">
        <f t="shared" si="147"/>
        <v>#VALUE!</v>
      </c>
      <c r="K913" t="e">
        <f t="shared" si="148"/>
        <v>#VALUE!</v>
      </c>
      <c r="L913" t="e">
        <f t="shared" si="149"/>
        <v>#VALUE!</v>
      </c>
      <c r="M913">
        <f>IF($B$9="זכר",INDEX(תמותה!$A$1:$E$121,ROUNDDOWN(E913/12,0)+1,2),INDEX(תמותה!$A$1:$E$121,ROUNDDOWN(E913/12,0)+1,3))</f>
        <v>1.2385999999999999E-2</v>
      </c>
      <c r="N913" t="e">
        <f>IF($B$9="זכר",INDEX('שיפור גברים'!$A$1:$GQ$121,ROUNDDOWN(E913/12,0)+1,ROUNDDOWN((E913+$B$7-$B$8)/12,0)+2),INDEX('שיפור נשים'!$A$1:$GQ$121,ROUNDDOWN(E913/12,0)+1,ROUNDDOWN((E913+$B$7-$B$8)/12,0)+2))</f>
        <v>#VALUE!</v>
      </c>
      <c r="O913" t="e">
        <f>IF($B$9="זכר",INDEX('שיפור גברים'!$A$1:$GQ$121,ROUNDDOWN(E913/12,0)+1,ROUNDDOWN((E913+$B$7-$B$8)/12,0)+1),INDEX('שיפור נשים'!$A$1:$GQ$121,ROUNDDOWN(E913/12,0)+1,ROUNDDOWN((E913+$B$7-$B$8)/12,0)+1))</f>
        <v>#VALUE!</v>
      </c>
      <c r="P913">
        <f t="shared" si="141"/>
        <v>0.58333333333333337</v>
      </c>
      <c r="Q913" t="e">
        <f t="shared" si="142"/>
        <v>#VALUE!</v>
      </c>
    </row>
    <row r="914" spans="5:17" x14ac:dyDescent="0.2">
      <c r="E914">
        <f t="shared" si="143"/>
        <v>912</v>
      </c>
      <c r="F914">
        <f t="shared" si="140"/>
        <v>15.728109588571042</v>
      </c>
      <c r="G914" t="e">
        <f t="shared" si="144"/>
        <v>#VALUE!</v>
      </c>
      <c r="H914" t="e">
        <f t="shared" si="145"/>
        <v>#VALUE!</v>
      </c>
      <c r="I914" t="e">
        <f t="shared" si="146"/>
        <v>#VALUE!</v>
      </c>
      <c r="J914" t="e">
        <f t="shared" si="147"/>
        <v>#VALUE!</v>
      </c>
      <c r="K914" t="e">
        <f t="shared" si="148"/>
        <v>#VALUE!</v>
      </c>
      <c r="L914" t="e">
        <f t="shared" si="149"/>
        <v>#VALUE!</v>
      </c>
      <c r="M914">
        <f>IF($B$9="זכר",INDEX(תמותה!$A$1:$E$121,ROUNDDOWN(E914/12,0)+1,2),INDEX(תמותה!$A$1:$E$121,ROUNDDOWN(E914/12,0)+1,3))</f>
        <v>1.4269E-2</v>
      </c>
      <c r="N914" t="e">
        <f>IF($B$9="זכר",INDEX('שיפור גברים'!$A$1:$GQ$121,ROUNDDOWN(E914/12,0)+1,ROUNDDOWN((E914+$B$7-$B$8)/12,0)+2),INDEX('שיפור נשים'!$A$1:$GQ$121,ROUNDDOWN(E914/12,0)+1,ROUNDDOWN((E914+$B$7-$B$8)/12,0)+2))</f>
        <v>#VALUE!</v>
      </c>
      <c r="O914" t="e">
        <f>IF($B$9="זכר",INDEX('שיפור גברים'!$A$1:$GQ$121,ROUNDDOWN(E914/12,0)+1,ROUNDDOWN((E914+$B$7-$B$8)/12,0)+1),INDEX('שיפור נשים'!$A$1:$GQ$121,ROUNDDOWN(E914/12,0)+1,ROUNDDOWN((E914+$B$7-$B$8)/12,0)+1))</f>
        <v>#VALUE!</v>
      </c>
      <c r="P914">
        <f t="shared" si="141"/>
        <v>0.66666666666666663</v>
      </c>
      <c r="Q914" t="e">
        <f t="shared" si="142"/>
        <v>#VALUE!</v>
      </c>
    </row>
    <row r="915" spans="5:17" x14ac:dyDescent="0.2">
      <c r="E915">
        <f t="shared" si="143"/>
        <v>913</v>
      </c>
      <c r="F915">
        <f t="shared" si="140"/>
        <v>15.775648992141761</v>
      </c>
      <c r="G915" t="e">
        <f t="shared" si="144"/>
        <v>#VALUE!</v>
      </c>
      <c r="H915" t="e">
        <f t="shared" si="145"/>
        <v>#VALUE!</v>
      </c>
      <c r="I915" t="e">
        <f t="shared" si="146"/>
        <v>#VALUE!</v>
      </c>
      <c r="J915" t="e">
        <f t="shared" si="147"/>
        <v>#VALUE!</v>
      </c>
      <c r="K915" t="e">
        <f t="shared" si="148"/>
        <v>#VALUE!</v>
      </c>
      <c r="L915" t="e">
        <f t="shared" si="149"/>
        <v>#VALUE!</v>
      </c>
      <c r="M915">
        <f>IF($B$9="זכר",INDEX(תמותה!$A$1:$E$121,ROUNDDOWN(E915/12,0)+1,2),INDEX(תמותה!$A$1:$E$121,ROUNDDOWN(E915/12,0)+1,3))</f>
        <v>1.4269E-2</v>
      </c>
      <c r="N915" t="e">
        <f>IF($B$9="זכר",INDEX('שיפור גברים'!$A$1:$GQ$121,ROUNDDOWN(E915/12,0)+1,ROUNDDOWN((E915+$B$7-$B$8)/12,0)+2),INDEX('שיפור נשים'!$A$1:$GQ$121,ROUNDDOWN(E915/12,0)+1,ROUNDDOWN((E915+$B$7-$B$8)/12,0)+2))</f>
        <v>#VALUE!</v>
      </c>
      <c r="O915" t="e">
        <f>IF($B$9="זכר",INDEX('שיפור גברים'!$A$1:$GQ$121,ROUNDDOWN(E915/12,0)+1,ROUNDDOWN((E915+$B$7-$B$8)/12,0)+1),INDEX('שיפור נשים'!$A$1:$GQ$121,ROUNDDOWN(E915/12,0)+1,ROUNDDOWN((E915+$B$7-$B$8)/12,0)+1))</f>
        <v>#VALUE!</v>
      </c>
      <c r="P915">
        <f t="shared" si="141"/>
        <v>0.75</v>
      </c>
      <c r="Q915" t="e">
        <f t="shared" si="142"/>
        <v>#VALUE!</v>
      </c>
    </row>
    <row r="916" spans="5:17" x14ac:dyDescent="0.2">
      <c r="E916">
        <f t="shared" si="143"/>
        <v>914</v>
      </c>
      <c r="F916">
        <f t="shared" si="140"/>
        <v>15.823332087163701</v>
      </c>
      <c r="G916" t="e">
        <f t="shared" si="144"/>
        <v>#VALUE!</v>
      </c>
      <c r="H916" t="e">
        <f t="shared" si="145"/>
        <v>#VALUE!</v>
      </c>
      <c r="I916" t="e">
        <f t="shared" si="146"/>
        <v>#VALUE!</v>
      </c>
      <c r="J916" t="e">
        <f t="shared" si="147"/>
        <v>#VALUE!</v>
      </c>
      <c r="K916" t="e">
        <f t="shared" si="148"/>
        <v>#VALUE!</v>
      </c>
      <c r="L916" t="e">
        <f t="shared" si="149"/>
        <v>#VALUE!</v>
      </c>
      <c r="M916">
        <f>IF($B$9="זכר",INDEX(תמותה!$A$1:$E$121,ROUNDDOWN(E916/12,0)+1,2),INDEX(תמותה!$A$1:$E$121,ROUNDDOWN(E916/12,0)+1,3))</f>
        <v>1.4269E-2</v>
      </c>
      <c r="N916" t="e">
        <f>IF($B$9="זכר",INDEX('שיפור גברים'!$A$1:$GQ$121,ROUNDDOWN(E916/12,0)+1,ROUNDDOWN((E916+$B$7-$B$8)/12,0)+2),INDEX('שיפור נשים'!$A$1:$GQ$121,ROUNDDOWN(E916/12,0)+1,ROUNDDOWN((E916+$B$7-$B$8)/12,0)+2))</f>
        <v>#VALUE!</v>
      </c>
      <c r="O916" t="e">
        <f>IF($B$9="זכר",INDEX('שיפור גברים'!$A$1:$GQ$121,ROUNDDOWN(E916/12,0)+1,ROUNDDOWN((E916+$B$7-$B$8)/12,0)+1),INDEX('שיפור נשים'!$A$1:$GQ$121,ROUNDDOWN(E916/12,0)+1,ROUNDDOWN((E916+$B$7-$B$8)/12,0)+1))</f>
        <v>#VALUE!</v>
      </c>
      <c r="P916">
        <f t="shared" si="141"/>
        <v>0.83333333333333337</v>
      </c>
      <c r="Q916" t="e">
        <f t="shared" si="142"/>
        <v>#VALUE!</v>
      </c>
    </row>
    <row r="917" spans="5:17" x14ac:dyDescent="0.2">
      <c r="E917">
        <f t="shared" si="143"/>
        <v>915</v>
      </c>
      <c r="F917">
        <f t="shared" si="140"/>
        <v>15.871159307955166</v>
      </c>
      <c r="G917" t="e">
        <f t="shared" si="144"/>
        <v>#VALUE!</v>
      </c>
      <c r="H917" t="e">
        <f t="shared" si="145"/>
        <v>#VALUE!</v>
      </c>
      <c r="I917" t="e">
        <f t="shared" si="146"/>
        <v>#VALUE!</v>
      </c>
      <c r="J917" t="e">
        <f t="shared" si="147"/>
        <v>#VALUE!</v>
      </c>
      <c r="K917" t="e">
        <f t="shared" si="148"/>
        <v>#VALUE!</v>
      </c>
      <c r="L917" t="e">
        <f t="shared" si="149"/>
        <v>#VALUE!</v>
      </c>
      <c r="M917">
        <f>IF($B$9="זכר",INDEX(תמותה!$A$1:$E$121,ROUNDDOWN(E917/12,0)+1,2),INDEX(תמותה!$A$1:$E$121,ROUNDDOWN(E917/12,0)+1,3))</f>
        <v>1.4269E-2</v>
      </c>
      <c r="N917" t="e">
        <f>IF($B$9="זכר",INDEX('שיפור גברים'!$A$1:$GQ$121,ROUNDDOWN(E917/12,0)+1,ROUNDDOWN((E917+$B$7-$B$8)/12,0)+2),INDEX('שיפור נשים'!$A$1:$GQ$121,ROUNDDOWN(E917/12,0)+1,ROUNDDOWN((E917+$B$7-$B$8)/12,0)+2))</f>
        <v>#VALUE!</v>
      </c>
      <c r="O917" t="e">
        <f>IF($B$9="זכר",INDEX('שיפור גברים'!$A$1:$GQ$121,ROUNDDOWN(E917/12,0)+1,ROUNDDOWN((E917+$B$7-$B$8)/12,0)+1),INDEX('שיפור נשים'!$A$1:$GQ$121,ROUNDDOWN(E917/12,0)+1,ROUNDDOWN((E917+$B$7-$B$8)/12,0)+1))</f>
        <v>#VALUE!</v>
      </c>
      <c r="P917">
        <f t="shared" si="141"/>
        <v>0.91666666666666663</v>
      </c>
      <c r="Q917" t="e">
        <f t="shared" si="142"/>
        <v>#VALUE!</v>
      </c>
    </row>
    <row r="918" spans="5:17" x14ac:dyDescent="0.2">
      <c r="E918">
        <f t="shared" si="143"/>
        <v>916</v>
      </c>
      <c r="F918">
        <f t="shared" si="140"/>
        <v>15.919131090147243</v>
      </c>
      <c r="G918" t="e">
        <f t="shared" si="144"/>
        <v>#VALUE!</v>
      </c>
      <c r="H918" t="e">
        <f t="shared" si="145"/>
        <v>#VALUE!</v>
      </c>
      <c r="I918" t="e">
        <f t="shared" si="146"/>
        <v>#VALUE!</v>
      </c>
      <c r="J918" t="e">
        <f t="shared" si="147"/>
        <v>#VALUE!</v>
      </c>
      <c r="K918" t="e">
        <f t="shared" si="148"/>
        <v>#VALUE!</v>
      </c>
      <c r="L918" t="e">
        <f t="shared" si="149"/>
        <v>#VALUE!</v>
      </c>
      <c r="M918">
        <f>IF($B$9="זכר",INDEX(תמותה!$A$1:$E$121,ROUNDDOWN(E918/12,0)+1,2),INDEX(תמותה!$A$1:$E$121,ROUNDDOWN(E918/12,0)+1,3))</f>
        <v>1.4269E-2</v>
      </c>
      <c r="N918" t="e">
        <f>IF($B$9="זכר",INDEX('שיפור גברים'!$A$1:$GQ$121,ROUNDDOWN(E918/12,0)+1,ROUNDDOWN((E918+$B$7-$B$8)/12,0)+2),INDEX('שיפור נשים'!$A$1:$GQ$121,ROUNDDOWN(E918/12,0)+1,ROUNDDOWN((E918+$B$7-$B$8)/12,0)+2))</f>
        <v>#VALUE!</v>
      </c>
      <c r="O918" t="e">
        <f>IF($B$9="זכר",INDEX('שיפור גברים'!$A$1:$GQ$121,ROUNDDOWN(E918/12,0)+1,ROUNDDOWN((E918+$B$7-$B$8)/12,0)+1),INDEX('שיפור נשים'!$A$1:$GQ$121,ROUNDDOWN(E918/12,0)+1,ROUNDDOWN((E918+$B$7-$B$8)/12,0)+1))</f>
        <v>#VALUE!</v>
      </c>
      <c r="P918">
        <f t="shared" si="141"/>
        <v>1</v>
      </c>
      <c r="Q918" t="e">
        <f t="shared" si="142"/>
        <v>#VALUE!</v>
      </c>
    </row>
    <row r="919" spans="5:17" x14ac:dyDescent="0.2">
      <c r="E919">
        <f t="shared" si="143"/>
        <v>917</v>
      </c>
      <c r="F919">
        <f t="shared" si="140"/>
        <v>15.967247870687702</v>
      </c>
      <c r="G919" t="e">
        <f t="shared" si="144"/>
        <v>#VALUE!</v>
      </c>
      <c r="H919" t="e">
        <f t="shared" si="145"/>
        <v>#VALUE!</v>
      </c>
      <c r="I919" t="e">
        <f t="shared" si="146"/>
        <v>#VALUE!</v>
      </c>
      <c r="J919" t="e">
        <f t="shared" si="147"/>
        <v>#VALUE!</v>
      </c>
      <c r="K919" t="e">
        <f t="shared" si="148"/>
        <v>#VALUE!</v>
      </c>
      <c r="L919" t="e">
        <f t="shared" si="149"/>
        <v>#VALUE!</v>
      </c>
      <c r="M919">
        <f>IF($B$9="זכר",INDEX(תמותה!$A$1:$E$121,ROUNDDOWN(E919/12,0)+1,2),INDEX(תמותה!$A$1:$E$121,ROUNDDOWN(E919/12,0)+1,3))</f>
        <v>1.4269E-2</v>
      </c>
      <c r="N919" t="e">
        <f>IF($B$9="זכר",INDEX('שיפור גברים'!$A$1:$GQ$121,ROUNDDOWN(E919/12,0)+1,ROUNDDOWN((E919+$B$7-$B$8)/12,0)+2),INDEX('שיפור נשים'!$A$1:$GQ$121,ROUNDDOWN(E919/12,0)+1,ROUNDDOWN((E919+$B$7-$B$8)/12,0)+2))</f>
        <v>#VALUE!</v>
      </c>
      <c r="O919" t="e">
        <f>IF($B$9="זכר",INDEX('שיפור גברים'!$A$1:$GQ$121,ROUNDDOWN(E919/12,0)+1,ROUNDDOWN((E919+$B$7-$B$8)/12,0)+1),INDEX('שיפור נשים'!$A$1:$GQ$121,ROUNDDOWN(E919/12,0)+1,ROUNDDOWN((E919+$B$7-$B$8)/12,0)+1))</f>
        <v>#VALUE!</v>
      </c>
      <c r="P919">
        <f t="shared" si="141"/>
        <v>8.3333333333333329E-2</v>
      </c>
      <c r="Q919" t="e">
        <f t="shared" si="142"/>
        <v>#VALUE!</v>
      </c>
    </row>
    <row r="920" spans="5:17" x14ac:dyDescent="0.2">
      <c r="E920">
        <f t="shared" si="143"/>
        <v>918</v>
      </c>
      <c r="F920">
        <f t="shared" si="140"/>
        <v>16.015510087845051</v>
      </c>
      <c r="G920" t="e">
        <f t="shared" si="144"/>
        <v>#VALUE!</v>
      </c>
      <c r="H920" t="e">
        <f t="shared" si="145"/>
        <v>#VALUE!</v>
      </c>
      <c r="I920" t="e">
        <f t="shared" si="146"/>
        <v>#VALUE!</v>
      </c>
      <c r="J920" t="e">
        <f t="shared" si="147"/>
        <v>#VALUE!</v>
      </c>
      <c r="K920" t="e">
        <f t="shared" si="148"/>
        <v>#VALUE!</v>
      </c>
      <c r="L920" t="e">
        <f t="shared" si="149"/>
        <v>#VALUE!</v>
      </c>
      <c r="M920">
        <f>IF($B$9="זכר",INDEX(תמותה!$A$1:$E$121,ROUNDDOWN(E920/12,0)+1,2),INDEX(תמותה!$A$1:$E$121,ROUNDDOWN(E920/12,0)+1,3))</f>
        <v>1.4269E-2</v>
      </c>
      <c r="N920" t="e">
        <f>IF($B$9="זכר",INDEX('שיפור גברים'!$A$1:$GQ$121,ROUNDDOWN(E920/12,0)+1,ROUNDDOWN((E920+$B$7-$B$8)/12,0)+2),INDEX('שיפור נשים'!$A$1:$GQ$121,ROUNDDOWN(E920/12,0)+1,ROUNDDOWN((E920+$B$7-$B$8)/12,0)+2))</f>
        <v>#VALUE!</v>
      </c>
      <c r="O920" t="e">
        <f>IF($B$9="זכר",INDEX('שיפור גברים'!$A$1:$GQ$121,ROUNDDOWN(E920/12,0)+1,ROUNDDOWN((E920+$B$7-$B$8)/12,0)+1),INDEX('שיפור נשים'!$A$1:$GQ$121,ROUNDDOWN(E920/12,0)+1,ROUNDDOWN((E920+$B$7-$B$8)/12,0)+1))</f>
        <v>#VALUE!</v>
      </c>
      <c r="P920">
        <f t="shared" si="141"/>
        <v>0.16666666666666666</v>
      </c>
      <c r="Q920" t="e">
        <f t="shared" si="142"/>
        <v>#VALUE!</v>
      </c>
    </row>
    <row r="921" spans="5:17" x14ac:dyDescent="0.2">
      <c r="E921">
        <f t="shared" si="143"/>
        <v>919</v>
      </c>
      <c r="F921">
        <f t="shared" si="140"/>
        <v>16.063918181212497</v>
      </c>
      <c r="G921" t="e">
        <f t="shared" si="144"/>
        <v>#VALUE!</v>
      </c>
      <c r="H921" t="e">
        <f t="shared" si="145"/>
        <v>#VALUE!</v>
      </c>
      <c r="I921" t="e">
        <f t="shared" si="146"/>
        <v>#VALUE!</v>
      </c>
      <c r="J921" t="e">
        <f t="shared" si="147"/>
        <v>#VALUE!</v>
      </c>
      <c r="K921" t="e">
        <f t="shared" si="148"/>
        <v>#VALUE!</v>
      </c>
      <c r="L921" t="e">
        <f t="shared" si="149"/>
        <v>#VALUE!</v>
      </c>
      <c r="M921">
        <f>IF($B$9="זכר",INDEX(תמותה!$A$1:$E$121,ROUNDDOWN(E921/12,0)+1,2),INDEX(תמותה!$A$1:$E$121,ROUNDDOWN(E921/12,0)+1,3))</f>
        <v>1.4269E-2</v>
      </c>
      <c r="N921" t="e">
        <f>IF($B$9="זכר",INDEX('שיפור גברים'!$A$1:$GQ$121,ROUNDDOWN(E921/12,0)+1,ROUNDDOWN((E921+$B$7-$B$8)/12,0)+2),INDEX('שיפור נשים'!$A$1:$GQ$121,ROUNDDOWN(E921/12,0)+1,ROUNDDOWN((E921+$B$7-$B$8)/12,0)+2))</f>
        <v>#VALUE!</v>
      </c>
      <c r="O921" t="e">
        <f>IF($B$9="זכר",INDEX('שיפור גברים'!$A$1:$GQ$121,ROUNDDOWN(E921/12,0)+1,ROUNDDOWN((E921+$B$7-$B$8)/12,0)+1),INDEX('שיפור נשים'!$A$1:$GQ$121,ROUNDDOWN(E921/12,0)+1,ROUNDDOWN((E921+$B$7-$B$8)/12,0)+1))</f>
        <v>#VALUE!</v>
      </c>
      <c r="P921">
        <f t="shared" si="141"/>
        <v>0.25</v>
      </c>
      <c r="Q921" t="e">
        <f t="shared" si="142"/>
        <v>#VALUE!</v>
      </c>
    </row>
    <row r="922" spans="5:17" x14ac:dyDescent="0.2">
      <c r="E922">
        <f t="shared" si="143"/>
        <v>920</v>
      </c>
      <c r="F922">
        <f t="shared" si="140"/>
        <v>16.112472591711924</v>
      </c>
      <c r="G922" t="e">
        <f t="shared" si="144"/>
        <v>#VALUE!</v>
      </c>
      <c r="H922" t="e">
        <f t="shared" si="145"/>
        <v>#VALUE!</v>
      </c>
      <c r="I922" t="e">
        <f t="shared" si="146"/>
        <v>#VALUE!</v>
      </c>
      <c r="J922" t="e">
        <f t="shared" si="147"/>
        <v>#VALUE!</v>
      </c>
      <c r="K922" t="e">
        <f t="shared" si="148"/>
        <v>#VALUE!</v>
      </c>
      <c r="L922" t="e">
        <f t="shared" si="149"/>
        <v>#VALUE!</v>
      </c>
      <c r="M922">
        <f>IF($B$9="זכר",INDEX(תמותה!$A$1:$E$121,ROUNDDOWN(E922/12,0)+1,2),INDEX(תמותה!$A$1:$E$121,ROUNDDOWN(E922/12,0)+1,3))</f>
        <v>1.4269E-2</v>
      </c>
      <c r="N922" t="e">
        <f>IF($B$9="זכר",INDEX('שיפור גברים'!$A$1:$GQ$121,ROUNDDOWN(E922/12,0)+1,ROUNDDOWN((E922+$B$7-$B$8)/12,0)+2),INDEX('שיפור נשים'!$A$1:$GQ$121,ROUNDDOWN(E922/12,0)+1,ROUNDDOWN((E922+$B$7-$B$8)/12,0)+2))</f>
        <v>#VALUE!</v>
      </c>
      <c r="O922" t="e">
        <f>IF($B$9="זכר",INDEX('שיפור גברים'!$A$1:$GQ$121,ROUNDDOWN(E922/12,0)+1,ROUNDDOWN((E922+$B$7-$B$8)/12,0)+1),INDEX('שיפור נשים'!$A$1:$GQ$121,ROUNDDOWN(E922/12,0)+1,ROUNDDOWN((E922+$B$7-$B$8)/12,0)+1))</f>
        <v>#VALUE!</v>
      </c>
      <c r="P922">
        <f t="shared" si="141"/>
        <v>0.33333333333333331</v>
      </c>
      <c r="Q922" t="e">
        <f t="shared" si="142"/>
        <v>#VALUE!</v>
      </c>
    </row>
    <row r="923" spans="5:17" x14ac:dyDescent="0.2">
      <c r="E923">
        <f t="shared" si="143"/>
        <v>921</v>
      </c>
      <c r="F923">
        <f t="shared" si="140"/>
        <v>16.161173761597972</v>
      </c>
      <c r="G923" t="e">
        <f t="shared" si="144"/>
        <v>#VALUE!</v>
      </c>
      <c r="H923" t="e">
        <f t="shared" si="145"/>
        <v>#VALUE!</v>
      </c>
      <c r="I923" t="e">
        <f t="shared" si="146"/>
        <v>#VALUE!</v>
      </c>
      <c r="J923" t="e">
        <f t="shared" si="147"/>
        <v>#VALUE!</v>
      </c>
      <c r="K923" t="e">
        <f t="shared" si="148"/>
        <v>#VALUE!</v>
      </c>
      <c r="L923" t="e">
        <f t="shared" si="149"/>
        <v>#VALUE!</v>
      </c>
      <c r="M923">
        <f>IF($B$9="זכר",INDEX(תמותה!$A$1:$E$121,ROUNDDOWN(E923/12,0)+1,2),INDEX(תמותה!$A$1:$E$121,ROUNDDOWN(E923/12,0)+1,3))</f>
        <v>1.4269E-2</v>
      </c>
      <c r="N923" t="e">
        <f>IF($B$9="זכר",INDEX('שיפור גברים'!$A$1:$GQ$121,ROUNDDOWN(E923/12,0)+1,ROUNDDOWN((E923+$B$7-$B$8)/12,0)+2),INDEX('שיפור נשים'!$A$1:$GQ$121,ROUNDDOWN(E923/12,0)+1,ROUNDDOWN((E923+$B$7-$B$8)/12,0)+2))</f>
        <v>#VALUE!</v>
      </c>
      <c r="O923" t="e">
        <f>IF($B$9="זכר",INDEX('שיפור גברים'!$A$1:$GQ$121,ROUNDDOWN(E923/12,0)+1,ROUNDDOWN((E923+$B$7-$B$8)/12,0)+1),INDEX('שיפור נשים'!$A$1:$GQ$121,ROUNDDOWN(E923/12,0)+1,ROUNDDOWN((E923+$B$7-$B$8)/12,0)+1))</f>
        <v>#VALUE!</v>
      </c>
      <c r="P923">
        <f t="shared" si="141"/>
        <v>0.41666666666666669</v>
      </c>
      <c r="Q923" t="e">
        <f t="shared" si="142"/>
        <v>#VALUE!</v>
      </c>
    </row>
    <row r="924" spans="5:17" x14ac:dyDescent="0.2">
      <c r="E924">
        <f t="shared" si="143"/>
        <v>922</v>
      </c>
      <c r="F924">
        <f t="shared" si="140"/>
        <v>16.210022134462019</v>
      </c>
      <c r="G924" t="e">
        <f t="shared" si="144"/>
        <v>#VALUE!</v>
      </c>
      <c r="H924" t="e">
        <f t="shared" si="145"/>
        <v>#VALUE!</v>
      </c>
      <c r="I924" t="e">
        <f t="shared" si="146"/>
        <v>#VALUE!</v>
      </c>
      <c r="J924" t="e">
        <f t="shared" si="147"/>
        <v>#VALUE!</v>
      </c>
      <c r="K924" t="e">
        <f t="shared" si="148"/>
        <v>#VALUE!</v>
      </c>
      <c r="L924" t="e">
        <f t="shared" si="149"/>
        <v>#VALUE!</v>
      </c>
      <c r="M924">
        <f>IF($B$9="זכר",INDEX(תמותה!$A$1:$E$121,ROUNDDOWN(E924/12,0)+1,2),INDEX(תמותה!$A$1:$E$121,ROUNDDOWN(E924/12,0)+1,3))</f>
        <v>1.4269E-2</v>
      </c>
      <c r="N924" t="e">
        <f>IF($B$9="זכר",INDEX('שיפור גברים'!$A$1:$GQ$121,ROUNDDOWN(E924/12,0)+1,ROUNDDOWN((E924+$B$7-$B$8)/12,0)+2),INDEX('שיפור נשים'!$A$1:$GQ$121,ROUNDDOWN(E924/12,0)+1,ROUNDDOWN((E924+$B$7-$B$8)/12,0)+2))</f>
        <v>#VALUE!</v>
      </c>
      <c r="O924" t="e">
        <f>IF($B$9="זכר",INDEX('שיפור גברים'!$A$1:$GQ$121,ROUNDDOWN(E924/12,0)+1,ROUNDDOWN((E924+$B$7-$B$8)/12,0)+1),INDEX('שיפור נשים'!$A$1:$GQ$121,ROUNDDOWN(E924/12,0)+1,ROUNDDOWN((E924+$B$7-$B$8)/12,0)+1))</f>
        <v>#VALUE!</v>
      </c>
      <c r="P924">
        <f t="shared" si="141"/>
        <v>0.5</v>
      </c>
      <c r="Q924" t="e">
        <f t="shared" si="142"/>
        <v>#VALUE!</v>
      </c>
    </row>
    <row r="925" spans="5:17" x14ac:dyDescent="0.2">
      <c r="E925">
        <f t="shared" si="143"/>
        <v>923</v>
      </c>
      <c r="F925">
        <f t="shared" si="140"/>
        <v>16.259018155236205</v>
      </c>
      <c r="G925" t="e">
        <f t="shared" si="144"/>
        <v>#VALUE!</v>
      </c>
      <c r="H925" t="e">
        <f t="shared" si="145"/>
        <v>#VALUE!</v>
      </c>
      <c r="I925" t="e">
        <f t="shared" si="146"/>
        <v>#VALUE!</v>
      </c>
      <c r="J925" t="e">
        <f t="shared" si="147"/>
        <v>#VALUE!</v>
      </c>
      <c r="K925" t="e">
        <f t="shared" si="148"/>
        <v>#VALUE!</v>
      </c>
      <c r="L925" t="e">
        <f t="shared" si="149"/>
        <v>#VALUE!</v>
      </c>
      <c r="M925">
        <f>IF($B$9="זכר",INDEX(תמותה!$A$1:$E$121,ROUNDDOWN(E925/12,0)+1,2),INDEX(תמותה!$A$1:$E$121,ROUNDDOWN(E925/12,0)+1,3))</f>
        <v>1.4269E-2</v>
      </c>
      <c r="N925" t="e">
        <f>IF($B$9="זכר",INDEX('שיפור גברים'!$A$1:$GQ$121,ROUNDDOWN(E925/12,0)+1,ROUNDDOWN((E925+$B$7-$B$8)/12,0)+2),INDEX('שיפור נשים'!$A$1:$GQ$121,ROUNDDOWN(E925/12,0)+1,ROUNDDOWN((E925+$B$7-$B$8)/12,0)+2))</f>
        <v>#VALUE!</v>
      </c>
      <c r="O925" t="e">
        <f>IF($B$9="זכר",INDEX('שיפור גברים'!$A$1:$GQ$121,ROUNDDOWN(E925/12,0)+1,ROUNDDOWN((E925+$B$7-$B$8)/12,0)+1),INDEX('שיפור נשים'!$A$1:$GQ$121,ROUNDDOWN(E925/12,0)+1,ROUNDDOWN((E925+$B$7-$B$8)/12,0)+1))</f>
        <v>#VALUE!</v>
      </c>
      <c r="P925">
        <f t="shared" si="141"/>
        <v>0.58333333333333337</v>
      </c>
      <c r="Q925" t="e">
        <f t="shared" si="142"/>
        <v>#VALUE!</v>
      </c>
    </row>
    <row r="926" spans="5:17" x14ac:dyDescent="0.2">
      <c r="E926">
        <f t="shared" si="143"/>
        <v>924</v>
      </c>
      <c r="F926">
        <f t="shared" si="140"/>
        <v>16.308162270197542</v>
      </c>
      <c r="G926" t="e">
        <f t="shared" si="144"/>
        <v>#VALUE!</v>
      </c>
      <c r="H926" t="e">
        <f t="shared" si="145"/>
        <v>#VALUE!</v>
      </c>
      <c r="I926" t="e">
        <f t="shared" si="146"/>
        <v>#VALUE!</v>
      </c>
      <c r="J926" t="e">
        <f t="shared" si="147"/>
        <v>#VALUE!</v>
      </c>
      <c r="K926" t="e">
        <f t="shared" si="148"/>
        <v>#VALUE!</v>
      </c>
      <c r="L926" t="e">
        <f t="shared" si="149"/>
        <v>#VALUE!</v>
      </c>
      <c r="M926">
        <f>IF($B$9="זכר",INDEX(תמותה!$A$1:$E$121,ROUNDDOWN(E926/12,0)+1,2),INDEX(תמותה!$A$1:$E$121,ROUNDDOWN(E926/12,0)+1,3))</f>
        <v>1.6435999999999999E-2</v>
      </c>
      <c r="N926" t="e">
        <f>IF($B$9="זכר",INDEX('שיפור גברים'!$A$1:$GQ$121,ROUNDDOWN(E926/12,0)+1,ROUNDDOWN((E926+$B$7-$B$8)/12,0)+2),INDEX('שיפור נשים'!$A$1:$GQ$121,ROUNDDOWN(E926/12,0)+1,ROUNDDOWN((E926+$B$7-$B$8)/12,0)+2))</f>
        <v>#VALUE!</v>
      </c>
      <c r="O926" t="e">
        <f>IF($B$9="זכר",INDEX('שיפור גברים'!$A$1:$GQ$121,ROUNDDOWN(E926/12,0)+1,ROUNDDOWN((E926+$B$7-$B$8)/12,0)+1),INDEX('שיפור נשים'!$A$1:$GQ$121,ROUNDDOWN(E926/12,0)+1,ROUNDDOWN((E926+$B$7-$B$8)/12,0)+1))</f>
        <v>#VALUE!</v>
      </c>
      <c r="P926">
        <f t="shared" si="141"/>
        <v>0.66666666666666663</v>
      </c>
      <c r="Q926" t="e">
        <f t="shared" si="142"/>
        <v>#VALUE!</v>
      </c>
    </row>
    <row r="927" spans="5:17" x14ac:dyDescent="0.2">
      <c r="E927">
        <f t="shared" si="143"/>
        <v>925</v>
      </c>
      <c r="F927">
        <f t="shared" si="140"/>
        <v>16.35745492697195</v>
      </c>
      <c r="G927" t="e">
        <f t="shared" si="144"/>
        <v>#VALUE!</v>
      </c>
      <c r="H927" t="e">
        <f t="shared" si="145"/>
        <v>#VALUE!</v>
      </c>
      <c r="I927" t="e">
        <f t="shared" si="146"/>
        <v>#VALUE!</v>
      </c>
      <c r="J927" t="e">
        <f t="shared" si="147"/>
        <v>#VALUE!</v>
      </c>
      <c r="K927" t="e">
        <f t="shared" si="148"/>
        <v>#VALUE!</v>
      </c>
      <c r="L927" t="e">
        <f t="shared" si="149"/>
        <v>#VALUE!</v>
      </c>
      <c r="M927">
        <f>IF($B$9="זכר",INDEX(תמותה!$A$1:$E$121,ROUNDDOWN(E927/12,0)+1,2),INDEX(תמותה!$A$1:$E$121,ROUNDDOWN(E927/12,0)+1,3))</f>
        <v>1.6435999999999999E-2</v>
      </c>
      <c r="N927" t="e">
        <f>IF($B$9="זכר",INDEX('שיפור גברים'!$A$1:$GQ$121,ROUNDDOWN(E927/12,0)+1,ROUNDDOWN((E927+$B$7-$B$8)/12,0)+2),INDEX('שיפור נשים'!$A$1:$GQ$121,ROUNDDOWN(E927/12,0)+1,ROUNDDOWN((E927+$B$7-$B$8)/12,0)+2))</f>
        <v>#VALUE!</v>
      </c>
      <c r="O927" t="e">
        <f>IF($B$9="זכר",INDEX('שיפור גברים'!$A$1:$GQ$121,ROUNDDOWN(E927/12,0)+1,ROUNDDOWN((E927+$B$7-$B$8)/12,0)+1),INDEX('שיפור נשים'!$A$1:$GQ$121,ROUNDDOWN(E927/12,0)+1,ROUNDDOWN((E927+$B$7-$B$8)/12,0)+1))</f>
        <v>#VALUE!</v>
      </c>
      <c r="P927">
        <f t="shared" si="141"/>
        <v>0.75</v>
      </c>
      <c r="Q927" t="e">
        <f t="shared" si="142"/>
        <v>#VALUE!</v>
      </c>
    </row>
    <row r="928" spans="5:17" x14ac:dyDescent="0.2">
      <c r="E928">
        <f t="shared" si="143"/>
        <v>926</v>
      </c>
      <c r="F928">
        <f t="shared" si="140"/>
        <v>16.406896574538298</v>
      </c>
      <c r="G928" t="e">
        <f t="shared" si="144"/>
        <v>#VALUE!</v>
      </c>
      <c r="H928" t="e">
        <f t="shared" si="145"/>
        <v>#VALUE!</v>
      </c>
      <c r="I928" t="e">
        <f t="shared" si="146"/>
        <v>#VALUE!</v>
      </c>
      <c r="J928" t="e">
        <f t="shared" si="147"/>
        <v>#VALUE!</v>
      </c>
      <c r="K928" t="e">
        <f t="shared" si="148"/>
        <v>#VALUE!</v>
      </c>
      <c r="L928" t="e">
        <f t="shared" si="149"/>
        <v>#VALUE!</v>
      </c>
      <c r="M928">
        <f>IF($B$9="זכר",INDEX(תמותה!$A$1:$E$121,ROUNDDOWN(E928/12,0)+1,2),INDEX(תמותה!$A$1:$E$121,ROUNDDOWN(E928/12,0)+1,3))</f>
        <v>1.6435999999999999E-2</v>
      </c>
      <c r="N928" t="e">
        <f>IF($B$9="זכר",INDEX('שיפור גברים'!$A$1:$GQ$121,ROUNDDOWN(E928/12,0)+1,ROUNDDOWN((E928+$B$7-$B$8)/12,0)+2),INDEX('שיפור נשים'!$A$1:$GQ$121,ROUNDDOWN(E928/12,0)+1,ROUNDDOWN((E928+$B$7-$B$8)/12,0)+2))</f>
        <v>#VALUE!</v>
      </c>
      <c r="O928" t="e">
        <f>IF($B$9="זכר",INDEX('שיפור גברים'!$A$1:$GQ$121,ROUNDDOWN(E928/12,0)+1,ROUNDDOWN((E928+$B$7-$B$8)/12,0)+1),INDEX('שיפור נשים'!$A$1:$GQ$121,ROUNDDOWN(E928/12,0)+1,ROUNDDOWN((E928+$B$7-$B$8)/12,0)+1))</f>
        <v>#VALUE!</v>
      </c>
      <c r="P928">
        <f t="shared" si="141"/>
        <v>0.83333333333333337</v>
      </c>
      <c r="Q928" t="e">
        <f t="shared" si="142"/>
        <v>#VALUE!</v>
      </c>
    </row>
    <row r="929" spans="5:17" x14ac:dyDescent="0.2">
      <c r="E929">
        <f t="shared" si="143"/>
        <v>927</v>
      </c>
      <c r="F929">
        <f t="shared" si="140"/>
        <v>16.456487663232558</v>
      </c>
      <c r="G929" t="e">
        <f t="shared" si="144"/>
        <v>#VALUE!</v>
      </c>
      <c r="H929" t="e">
        <f t="shared" si="145"/>
        <v>#VALUE!</v>
      </c>
      <c r="I929" t="e">
        <f t="shared" si="146"/>
        <v>#VALUE!</v>
      </c>
      <c r="J929" t="e">
        <f t="shared" si="147"/>
        <v>#VALUE!</v>
      </c>
      <c r="K929" t="e">
        <f t="shared" si="148"/>
        <v>#VALUE!</v>
      </c>
      <c r="L929" t="e">
        <f t="shared" si="149"/>
        <v>#VALUE!</v>
      </c>
      <c r="M929">
        <f>IF($B$9="זכר",INDEX(תמותה!$A$1:$E$121,ROUNDDOWN(E929/12,0)+1,2),INDEX(תמותה!$A$1:$E$121,ROUNDDOWN(E929/12,0)+1,3))</f>
        <v>1.6435999999999999E-2</v>
      </c>
      <c r="N929" t="e">
        <f>IF($B$9="זכר",INDEX('שיפור גברים'!$A$1:$GQ$121,ROUNDDOWN(E929/12,0)+1,ROUNDDOWN((E929+$B$7-$B$8)/12,0)+2),INDEX('שיפור נשים'!$A$1:$GQ$121,ROUNDDOWN(E929/12,0)+1,ROUNDDOWN((E929+$B$7-$B$8)/12,0)+2))</f>
        <v>#VALUE!</v>
      </c>
      <c r="O929" t="e">
        <f>IF($B$9="זכר",INDEX('שיפור גברים'!$A$1:$GQ$121,ROUNDDOWN(E929/12,0)+1,ROUNDDOWN((E929+$B$7-$B$8)/12,0)+1),INDEX('שיפור נשים'!$A$1:$GQ$121,ROUNDDOWN(E929/12,0)+1,ROUNDDOWN((E929+$B$7-$B$8)/12,0)+1))</f>
        <v>#VALUE!</v>
      </c>
      <c r="P929">
        <f t="shared" si="141"/>
        <v>0.91666666666666663</v>
      </c>
      <c r="Q929" t="e">
        <f t="shared" si="142"/>
        <v>#VALUE!</v>
      </c>
    </row>
    <row r="930" spans="5:17" x14ac:dyDescent="0.2">
      <c r="E930">
        <f t="shared" si="143"/>
        <v>928</v>
      </c>
      <c r="F930">
        <f t="shared" si="140"/>
        <v>16.506228644751872</v>
      </c>
      <c r="G930" t="e">
        <f t="shared" si="144"/>
        <v>#VALUE!</v>
      </c>
      <c r="H930" t="e">
        <f t="shared" si="145"/>
        <v>#VALUE!</v>
      </c>
      <c r="I930" t="e">
        <f t="shared" si="146"/>
        <v>#VALUE!</v>
      </c>
      <c r="J930" t="e">
        <f t="shared" si="147"/>
        <v>#VALUE!</v>
      </c>
      <c r="K930" t="e">
        <f t="shared" si="148"/>
        <v>#VALUE!</v>
      </c>
      <c r="L930" t="e">
        <f t="shared" si="149"/>
        <v>#VALUE!</v>
      </c>
      <c r="M930">
        <f>IF($B$9="זכר",INDEX(תמותה!$A$1:$E$121,ROUNDDOWN(E930/12,0)+1,2),INDEX(תמותה!$A$1:$E$121,ROUNDDOWN(E930/12,0)+1,3))</f>
        <v>1.6435999999999999E-2</v>
      </c>
      <c r="N930" t="e">
        <f>IF($B$9="זכר",INDEX('שיפור גברים'!$A$1:$GQ$121,ROUNDDOWN(E930/12,0)+1,ROUNDDOWN((E930+$B$7-$B$8)/12,0)+2),INDEX('שיפור נשים'!$A$1:$GQ$121,ROUNDDOWN(E930/12,0)+1,ROUNDDOWN((E930+$B$7-$B$8)/12,0)+2))</f>
        <v>#VALUE!</v>
      </c>
      <c r="O930" t="e">
        <f>IF($B$9="זכר",INDEX('שיפור גברים'!$A$1:$GQ$121,ROUNDDOWN(E930/12,0)+1,ROUNDDOWN((E930+$B$7-$B$8)/12,0)+1),INDEX('שיפור נשים'!$A$1:$GQ$121,ROUNDDOWN(E930/12,0)+1,ROUNDDOWN((E930+$B$7-$B$8)/12,0)+1))</f>
        <v>#VALUE!</v>
      </c>
      <c r="P930">
        <f t="shared" si="141"/>
        <v>1</v>
      </c>
      <c r="Q930" t="e">
        <f t="shared" si="142"/>
        <v>#VALUE!</v>
      </c>
    </row>
    <row r="931" spans="5:17" x14ac:dyDescent="0.2">
      <c r="E931">
        <f t="shared" si="143"/>
        <v>929</v>
      </c>
      <c r="F931">
        <f t="shared" si="140"/>
        <v>16.556119972158665</v>
      </c>
      <c r="G931" t="e">
        <f t="shared" si="144"/>
        <v>#VALUE!</v>
      </c>
      <c r="H931" t="e">
        <f t="shared" si="145"/>
        <v>#VALUE!</v>
      </c>
      <c r="I931" t="e">
        <f t="shared" si="146"/>
        <v>#VALUE!</v>
      </c>
      <c r="J931" t="e">
        <f t="shared" si="147"/>
        <v>#VALUE!</v>
      </c>
      <c r="K931" t="e">
        <f t="shared" si="148"/>
        <v>#VALUE!</v>
      </c>
      <c r="L931" t="e">
        <f t="shared" si="149"/>
        <v>#VALUE!</v>
      </c>
      <c r="M931">
        <f>IF($B$9="זכר",INDEX(תמותה!$A$1:$E$121,ROUNDDOWN(E931/12,0)+1,2),INDEX(תמותה!$A$1:$E$121,ROUNDDOWN(E931/12,0)+1,3))</f>
        <v>1.6435999999999999E-2</v>
      </c>
      <c r="N931" t="e">
        <f>IF($B$9="זכר",INDEX('שיפור גברים'!$A$1:$GQ$121,ROUNDDOWN(E931/12,0)+1,ROUNDDOWN((E931+$B$7-$B$8)/12,0)+2),INDEX('שיפור נשים'!$A$1:$GQ$121,ROUNDDOWN(E931/12,0)+1,ROUNDDOWN((E931+$B$7-$B$8)/12,0)+2))</f>
        <v>#VALUE!</v>
      </c>
      <c r="O931" t="e">
        <f>IF($B$9="זכר",INDEX('שיפור גברים'!$A$1:$GQ$121,ROUNDDOWN(E931/12,0)+1,ROUNDDOWN((E931+$B$7-$B$8)/12,0)+1),INDEX('שיפור נשים'!$A$1:$GQ$121,ROUNDDOWN(E931/12,0)+1,ROUNDDOWN((E931+$B$7-$B$8)/12,0)+1))</f>
        <v>#VALUE!</v>
      </c>
      <c r="P931">
        <f t="shared" si="141"/>
        <v>8.3333333333333329E-2</v>
      </c>
      <c r="Q931" t="e">
        <f t="shared" si="142"/>
        <v>#VALUE!</v>
      </c>
    </row>
    <row r="932" spans="5:17" x14ac:dyDescent="0.2">
      <c r="E932">
        <f t="shared" si="143"/>
        <v>930</v>
      </c>
      <c r="F932">
        <f t="shared" si="140"/>
        <v>16.606162099884777</v>
      </c>
      <c r="G932" t="e">
        <f t="shared" si="144"/>
        <v>#VALUE!</v>
      </c>
      <c r="H932" t="e">
        <f t="shared" si="145"/>
        <v>#VALUE!</v>
      </c>
      <c r="I932" t="e">
        <f t="shared" si="146"/>
        <v>#VALUE!</v>
      </c>
      <c r="J932" t="e">
        <f t="shared" si="147"/>
        <v>#VALUE!</v>
      </c>
      <c r="K932" t="e">
        <f t="shared" si="148"/>
        <v>#VALUE!</v>
      </c>
      <c r="L932" t="e">
        <f t="shared" si="149"/>
        <v>#VALUE!</v>
      </c>
      <c r="M932">
        <f>IF($B$9="זכר",INDEX(תמותה!$A$1:$E$121,ROUNDDOWN(E932/12,0)+1,2),INDEX(תמותה!$A$1:$E$121,ROUNDDOWN(E932/12,0)+1,3))</f>
        <v>1.6435999999999999E-2</v>
      </c>
      <c r="N932" t="e">
        <f>IF($B$9="זכר",INDEX('שיפור גברים'!$A$1:$GQ$121,ROUNDDOWN(E932/12,0)+1,ROUNDDOWN((E932+$B$7-$B$8)/12,0)+2),INDEX('שיפור נשים'!$A$1:$GQ$121,ROUNDDOWN(E932/12,0)+1,ROUNDDOWN((E932+$B$7-$B$8)/12,0)+2))</f>
        <v>#VALUE!</v>
      </c>
      <c r="O932" t="e">
        <f>IF($B$9="זכר",INDEX('שיפור גברים'!$A$1:$GQ$121,ROUNDDOWN(E932/12,0)+1,ROUNDDOWN((E932+$B$7-$B$8)/12,0)+1),INDEX('שיפור נשים'!$A$1:$GQ$121,ROUNDDOWN(E932/12,0)+1,ROUNDDOWN((E932+$B$7-$B$8)/12,0)+1))</f>
        <v>#VALUE!</v>
      </c>
      <c r="P932">
        <f t="shared" si="141"/>
        <v>0.16666666666666666</v>
      </c>
      <c r="Q932" t="e">
        <f t="shared" si="142"/>
        <v>#VALUE!</v>
      </c>
    </row>
    <row r="933" spans="5:17" x14ac:dyDescent="0.2">
      <c r="E933">
        <f t="shared" si="143"/>
        <v>931</v>
      </c>
      <c r="F933">
        <f t="shared" si="140"/>
        <v>16.656355483735613</v>
      </c>
      <c r="G933" t="e">
        <f t="shared" si="144"/>
        <v>#VALUE!</v>
      </c>
      <c r="H933" t="e">
        <f t="shared" si="145"/>
        <v>#VALUE!</v>
      </c>
      <c r="I933" t="e">
        <f t="shared" si="146"/>
        <v>#VALUE!</v>
      </c>
      <c r="J933" t="e">
        <f t="shared" si="147"/>
        <v>#VALUE!</v>
      </c>
      <c r="K933" t="e">
        <f t="shared" si="148"/>
        <v>#VALUE!</v>
      </c>
      <c r="L933" t="e">
        <f t="shared" si="149"/>
        <v>#VALUE!</v>
      </c>
      <c r="M933">
        <f>IF($B$9="זכר",INDEX(תמותה!$A$1:$E$121,ROUNDDOWN(E933/12,0)+1,2),INDEX(תמותה!$A$1:$E$121,ROUNDDOWN(E933/12,0)+1,3))</f>
        <v>1.6435999999999999E-2</v>
      </c>
      <c r="N933" t="e">
        <f>IF($B$9="זכר",INDEX('שיפור גברים'!$A$1:$GQ$121,ROUNDDOWN(E933/12,0)+1,ROUNDDOWN((E933+$B$7-$B$8)/12,0)+2),INDEX('שיפור נשים'!$A$1:$GQ$121,ROUNDDOWN(E933/12,0)+1,ROUNDDOWN((E933+$B$7-$B$8)/12,0)+2))</f>
        <v>#VALUE!</v>
      </c>
      <c r="O933" t="e">
        <f>IF($B$9="זכר",INDEX('שיפור גברים'!$A$1:$GQ$121,ROUNDDOWN(E933/12,0)+1,ROUNDDOWN((E933+$B$7-$B$8)/12,0)+1),INDEX('שיפור נשים'!$A$1:$GQ$121,ROUNDDOWN(E933/12,0)+1,ROUNDDOWN((E933+$B$7-$B$8)/12,0)+1))</f>
        <v>#VALUE!</v>
      </c>
      <c r="P933">
        <f t="shared" si="141"/>
        <v>0.25</v>
      </c>
      <c r="Q933" t="e">
        <f t="shared" si="142"/>
        <v>#VALUE!</v>
      </c>
    </row>
    <row r="934" spans="5:17" x14ac:dyDescent="0.2">
      <c r="E934">
        <f t="shared" si="143"/>
        <v>932</v>
      </c>
      <c r="F934">
        <f t="shared" si="140"/>
        <v>16.706700580894257</v>
      </c>
      <c r="G934" t="e">
        <f t="shared" si="144"/>
        <v>#VALUE!</v>
      </c>
      <c r="H934" t="e">
        <f t="shared" si="145"/>
        <v>#VALUE!</v>
      </c>
      <c r="I934" t="e">
        <f t="shared" si="146"/>
        <v>#VALUE!</v>
      </c>
      <c r="J934" t="e">
        <f t="shared" si="147"/>
        <v>#VALUE!</v>
      </c>
      <c r="K934" t="e">
        <f t="shared" si="148"/>
        <v>#VALUE!</v>
      </c>
      <c r="L934" t="e">
        <f t="shared" si="149"/>
        <v>#VALUE!</v>
      </c>
      <c r="M934">
        <f>IF($B$9="זכר",INDEX(תמותה!$A$1:$E$121,ROUNDDOWN(E934/12,0)+1,2),INDEX(תמותה!$A$1:$E$121,ROUNDDOWN(E934/12,0)+1,3))</f>
        <v>1.6435999999999999E-2</v>
      </c>
      <c r="N934" t="e">
        <f>IF($B$9="זכר",INDEX('שיפור גברים'!$A$1:$GQ$121,ROUNDDOWN(E934/12,0)+1,ROUNDDOWN((E934+$B$7-$B$8)/12,0)+2),INDEX('שיפור נשים'!$A$1:$GQ$121,ROUNDDOWN(E934/12,0)+1,ROUNDDOWN((E934+$B$7-$B$8)/12,0)+2))</f>
        <v>#VALUE!</v>
      </c>
      <c r="O934" t="e">
        <f>IF($B$9="זכר",INDEX('שיפור גברים'!$A$1:$GQ$121,ROUNDDOWN(E934/12,0)+1,ROUNDDOWN((E934+$B$7-$B$8)/12,0)+1),INDEX('שיפור נשים'!$A$1:$GQ$121,ROUNDDOWN(E934/12,0)+1,ROUNDDOWN((E934+$B$7-$B$8)/12,0)+1))</f>
        <v>#VALUE!</v>
      </c>
      <c r="P934">
        <f t="shared" si="141"/>
        <v>0.33333333333333331</v>
      </c>
      <c r="Q934" t="e">
        <f t="shared" si="142"/>
        <v>#VALUE!</v>
      </c>
    </row>
    <row r="935" spans="5:17" x14ac:dyDescent="0.2">
      <c r="E935">
        <f t="shared" si="143"/>
        <v>933</v>
      </c>
      <c r="F935">
        <f t="shared" si="140"/>
        <v>16.757197849925706</v>
      </c>
      <c r="G935" t="e">
        <f t="shared" si="144"/>
        <v>#VALUE!</v>
      </c>
      <c r="H935" t="e">
        <f t="shared" si="145"/>
        <v>#VALUE!</v>
      </c>
      <c r="I935" t="e">
        <f t="shared" si="146"/>
        <v>#VALUE!</v>
      </c>
      <c r="J935" t="e">
        <f t="shared" si="147"/>
        <v>#VALUE!</v>
      </c>
      <c r="K935" t="e">
        <f t="shared" si="148"/>
        <v>#VALUE!</v>
      </c>
      <c r="L935" t="e">
        <f t="shared" si="149"/>
        <v>#VALUE!</v>
      </c>
      <c r="M935">
        <f>IF($B$9="זכר",INDEX(תמותה!$A$1:$E$121,ROUNDDOWN(E935/12,0)+1,2),INDEX(תמותה!$A$1:$E$121,ROUNDDOWN(E935/12,0)+1,3))</f>
        <v>1.6435999999999999E-2</v>
      </c>
      <c r="N935" t="e">
        <f>IF($B$9="זכר",INDEX('שיפור גברים'!$A$1:$GQ$121,ROUNDDOWN(E935/12,0)+1,ROUNDDOWN((E935+$B$7-$B$8)/12,0)+2),INDEX('שיפור נשים'!$A$1:$GQ$121,ROUNDDOWN(E935/12,0)+1,ROUNDDOWN((E935+$B$7-$B$8)/12,0)+2))</f>
        <v>#VALUE!</v>
      </c>
      <c r="O935" t="e">
        <f>IF($B$9="זכר",INDEX('שיפור גברים'!$A$1:$GQ$121,ROUNDDOWN(E935/12,0)+1,ROUNDDOWN((E935+$B$7-$B$8)/12,0)+1),INDEX('שיפור נשים'!$A$1:$GQ$121,ROUNDDOWN(E935/12,0)+1,ROUNDDOWN((E935+$B$7-$B$8)/12,0)+1))</f>
        <v>#VALUE!</v>
      </c>
      <c r="P935">
        <f t="shared" si="141"/>
        <v>0.41666666666666669</v>
      </c>
      <c r="Q935" t="e">
        <f t="shared" si="142"/>
        <v>#VALUE!</v>
      </c>
    </row>
    <row r="936" spans="5:17" x14ac:dyDescent="0.2">
      <c r="E936">
        <f t="shared" si="143"/>
        <v>934</v>
      </c>
      <c r="F936">
        <f t="shared" si="140"/>
        <v>16.807847750780979</v>
      </c>
      <c r="G936" t="e">
        <f t="shared" si="144"/>
        <v>#VALUE!</v>
      </c>
      <c r="H936" t="e">
        <f t="shared" si="145"/>
        <v>#VALUE!</v>
      </c>
      <c r="I936" t="e">
        <f t="shared" si="146"/>
        <v>#VALUE!</v>
      </c>
      <c r="J936" t="e">
        <f t="shared" si="147"/>
        <v>#VALUE!</v>
      </c>
      <c r="K936" t="e">
        <f t="shared" si="148"/>
        <v>#VALUE!</v>
      </c>
      <c r="L936" t="e">
        <f t="shared" si="149"/>
        <v>#VALUE!</v>
      </c>
      <c r="M936">
        <f>IF($B$9="זכר",INDEX(תמותה!$A$1:$E$121,ROUNDDOWN(E936/12,0)+1,2),INDEX(תמותה!$A$1:$E$121,ROUNDDOWN(E936/12,0)+1,3))</f>
        <v>1.6435999999999999E-2</v>
      </c>
      <c r="N936" t="e">
        <f>IF($B$9="זכר",INDEX('שיפור גברים'!$A$1:$GQ$121,ROUNDDOWN(E936/12,0)+1,ROUNDDOWN((E936+$B$7-$B$8)/12,0)+2),INDEX('שיפור נשים'!$A$1:$GQ$121,ROUNDDOWN(E936/12,0)+1,ROUNDDOWN((E936+$B$7-$B$8)/12,0)+2))</f>
        <v>#VALUE!</v>
      </c>
      <c r="O936" t="e">
        <f>IF($B$9="זכר",INDEX('שיפור גברים'!$A$1:$GQ$121,ROUNDDOWN(E936/12,0)+1,ROUNDDOWN((E936+$B$7-$B$8)/12,0)+1),INDEX('שיפור נשים'!$A$1:$GQ$121,ROUNDDOWN(E936/12,0)+1,ROUNDDOWN((E936+$B$7-$B$8)/12,0)+1))</f>
        <v>#VALUE!</v>
      </c>
      <c r="P936">
        <f t="shared" si="141"/>
        <v>0.5</v>
      </c>
      <c r="Q936" t="e">
        <f t="shared" si="142"/>
        <v>#VALUE!</v>
      </c>
    </row>
    <row r="937" spans="5:17" x14ac:dyDescent="0.2">
      <c r="E937">
        <f t="shared" si="143"/>
        <v>935</v>
      </c>
      <c r="F937">
        <f t="shared" si="140"/>
        <v>16.85865074480132</v>
      </c>
      <c r="G937" t="e">
        <f t="shared" si="144"/>
        <v>#VALUE!</v>
      </c>
      <c r="H937" t="e">
        <f t="shared" si="145"/>
        <v>#VALUE!</v>
      </c>
      <c r="I937" t="e">
        <f t="shared" si="146"/>
        <v>#VALUE!</v>
      </c>
      <c r="J937" t="e">
        <f t="shared" si="147"/>
        <v>#VALUE!</v>
      </c>
      <c r="K937" t="e">
        <f t="shared" si="148"/>
        <v>#VALUE!</v>
      </c>
      <c r="L937" t="e">
        <f t="shared" si="149"/>
        <v>#VALUE!</v>
      </c>
      <c r="M937">
        <f>IF($B$9="זכר",INDEX(תמותה!$A$1:$E$121,ROUNDDOWN(E937/12,0)+1,2),INDEX(תמותה!$A$1:$E$121,ROUNDDOWN(E937/12,0)+1,3))</f>
        <v>1.6435999999999999E-2</v>
      </c>
      <c r="N937" t="e">
        <f>IF($B$9="זכר",INDEX('שיפור גברים'!$A$1:$GQ$121,ROUNDDOWN(E937/12,0)+1,ROUNDDOWN((E937+$B$7-$B$8)/12,0)+2),INDEX('שיפור נשים'!$A$1:$GQ$121,ROUNDDOWN(E937/12,0)+1,ROUNDDOWN((E937+$B$7-$B$8)/12,0)+2))</f>
        <v>#VALUE!</v>
      </c>
      <c r="O937" t="e">
        <f>IF($B$9="זכר",INDEX('שיפור גברים'!$A$1:$GQ$121,ROUNDDOWN(E937/12,0)+1,ROUNDDOWN((E937+$B$7-$B$8)/12,0)+1),INDEX('שיפור נשים'!$A$1:$GQ$121,ROUNDDOWN(E937/12,0)+1,ROUNDDOWN((E937+$B$7-$B$8)/12,0)+1))</f>
        <v>#VALUE!</v>
      </c>
      <c r="P937">
        <f t="shared" si="141"/>
        <v>0.58333333333333337</v>
      </c>
      <c r="Q937" t="e">
        <f t="shared" si="142"/>
        <v>#VALUE!</v>
      </c>
    </row>
    <row r="938" spans="5:17" x14ac:dyDescent="0.2">
      <c r="E938">
        <f t="shared" si="143"/>
        <v>936</v>
      </c>
      <c r="F938">
        <f t="shared" si="140"/>
        <v>16.909607294722427</v>
      </c>
      <c r="G938" t="e">
        <f t="shared" si="144"/>
        <v>#VALUE!</v>
      </c>
      <c r="H938" t="e">
        <f t="shared" si="145"/>
        <v>#VALUE!</v>
      </c>
      <c r="I938" t="e">
        <f t="shared" si="146"/>
        <v>#VALUE!</v>
      </c>
      <c r="J938" t="e">
        <f t="shared" si="147"/>
        <v>#VALUE!</v>
      </c>
      <c r="K938" t="e">
        <f t="shared" si="148"/>
        <v>#VALUE!</v>
      </c>
      <c r="L938" t="e">
        <f t="shared" si="149"/>
        <v>#VALUE!</v>
      </c>
      <c r="M938">
        <f>IF($B$9="זכר",INDEX(תמותה!$A$1:$E$121,ROUNDDOWN(E938/12,0)+1,2),INDEX(תמותה!$A$1:$E$121,ROUNDDOWN(E938/12,0)+1,3))</f>
        <v>1.8929999999999999E-2</v>
      </c>
      <c r="N938" t="e">
        <f>IF($B$9="זכר",INDEX('שיפור גברים'!$A$1:$GQ$121,ROUNDDOWN(E938/12,0)+1,ROUNDDOWN((E938+$B$7-$B$8)/12,0)+2),INDEX('שיפור נשים'!$A$1:$GQ$121,ROUNDDOWN(E938/12,0)+1,ROUNDDOWN((E938+$B$7-$B$8)/12,0)+2))</f>
        <v>#VALUE!</v>
      </c>
      <c r="O938" t="e">
        <f>IF($B$9="זכר",INDEX('שיפור גברים'!$A$1:$GQ$121,ROUNDDOWN(E938/12,0)+1,ROUNDDOWN((E938+$B$7-$B$8)/12,0)+1),INDEX('שיפור נשים'!$A$1:$GQ$121,ROUNDDOWN(E938/12,0)+1,ROUNDDOWN((E938+$B$7-$B$8)/12,0)+1))</f>
        <v>#VALUE!</v>
      </c>
      <c r="P938">
        <f t="shared" si="141"/>
        <v>0.66666666666666663</v>
      </c>
      <c r="Q938" t="e">
        <f t="shared" si="142"/>
        <v>#VALUE!</v>
      </c>
    </row>
    <row r="939" spans="5:17" x14ac:dyDescent="0.2">
      <c r="E939">
        <f t="shared" si="143"/>
        <v>937</v>
      </c>
      <c r="F939">
        <f t="shared" si="140"/>
        <v>16.960717864678674</v>
      </c>
      <c r="G939" t="e">
        <f t="shared" si="144"/>
        <v>#VALUE!</v>
      </c>
      <c r="H939" t="e">
        <f t="shared" si="145"/>
        <v>#VALUE!</v>
      </c>
      <c r="I939" t="e">
        <f t="shared" si="146"/>
        <v>#VALUE!</v>
      </c>
      <c r="J939" t="e">
        <f t="shared" si="147"/>
        <v>#VALUE!</v>
      </c>
      <c r="K939" t="e">
        <f t="shared" si="148"/>
        <v>#VALUE!</v>
      </c>
      <c r="L939" t="e">
        <f t="shared" si="149"/>
        <v>#VALUE!</v>
      </c>
      <c r="M939">
        <f>IF($B$9="זכר",INDEX(תמותה!$A$1:$E$121,ROUNDDOWN(E939/12,0)+1,2),INDEX(תמותה!$A$1:$E$121,ROUNDDOWN(E939/12,0)+1,3))</f>
        <v>1.8929999999999999E-2</v>
      </c>
      <c r="N939" t="e">
        <f>IF($B$9="זכר",INDEX('שיפור גברים'!$A$1:$GQ$121,ROUNDDOWN(E939/12,0)+1,ROUNDDOWN((E939+$B$7-$B$8)/12,0)+2),INDEX('שיפור נשים'!$A$1:$GQ$121,ROUNDDOWN(E939/12,0)+1,ROUNDDOWN((E939+$B$7-$B$8)/12,0)+2))</f>
        <v>#VALUE!</v>
      </c>
      <c r="O939" t="e">
        <f>IF($B$9="זכר",INDEX('שיפור גברים'!$A$1:$GQ$121,ROUNDDOWN(E939/12,0)+1,ROUNDDOWN((E939+$B$7-$B$8)/12,0)+1),INDEX('שיפור נשים'!$A$1:$GQ$121,ROUNDDOWN(E939/12,0)+1,ROUNDDOWN((E939+$B$7-$B$8)/12,0)+1))</f>
        <v>#VALUE!</v>
      </c>
      <c r="P939">
        <f t="shared" si="141"/>
        <v>0.75</v>
      </c>
      <c r="Q939" t="e">
        <f t="shared" si="142"/>
        <v>#VALUE!</v>
      </c>
    </row>
    <row r="940" spans="5:17" x14ac:dyDescent="0.2">
      <c r="E940">
        <f t="shared" si="143"/>
        <v>938</v>
      </c>
      <c r="F940">
        <f t="shared" si="140"/>
        <v>17.01198292020727</v>
      </c>
      <c r="G940" t="e">
        <f t="shared" si="144"/>
        <v>#VALUE!</v>
      </c>
      <c r="H940" t="e">
        <f t="shared" si="145"/>
        <v>#VALUE!</v>
      </c>
      <c r="I940" t="e">
        <f t="shared" si="146"/>
        <v>#VALUE!</v>
      </c>
      <c r="J940" t="e">
        <f t="shared" si="147"/>
        <v>#VALUE!</v>
      </c>
      <c r="K940" t="e">
        <f t="shared" si="148"/>
        <v>#VALUE!</v>
      </c>
      <c r="L940" t="e">
        <f t="shared" si="149"/>
        <v>#VALUE!</v>
      </c>
      <c r="M940">
        <f>IF($B$9="זכר",INDEX(תמותה!$A$1:$E$121,ROUNDDOWN(E940/12,0)+1,2),INDEX(תמותה!$A$1:$E$121,ROUNDDOWN(E940/12,0)+1,3))</f>
        <v>1.8929999999999999E-2</v>
      </c>
      <c r="N940" t="e">
        <f>IF($B$9="זכר",INDEX('שיפור גברים'!$A$1:$GQ$121,ROUNDDOWN(E940/12,0)+1,ROUNDDOWN((E940+$B$7-$B$8)/12,0)+2),INDEX('שיפור נשים'!$A$1:$GQ$121,ROUNDDOWN(E940/12,0)+1,ROUNDDOWN((E940+$B$7-$B$8)/12,0)+2))</f>
        <v>#VALUE!</v>
      </c>
      <c r="O940" t="e">
        <f>IF($B$9="זכר",INDEX('שיפור גברים'!$A$1:$GQ$121,ROUNDDOWN(E940/12,0)+1,ROUNDDOWN((E940+$B$7-$B$8)/12,0)+1),INDEX('שיפור נשים'!$A$1:$GQ$121,ROUNDDOWN(E940/12,0)+1,ROUNDDOWN((E940+$B$7-$B$8)/12,0)+1))</f>
        <v>#VALUE!</v>
      </c>
      <c r="P940">
        <f t="shared" si="141"/>
        <v>0.83333333333333337</v>
      </c>
      <c r="Q940" t="e">
        <f t="shared" si="142"/>
        <v>#VALUE!</v>
      </c>
    </row>
    <row r="941" spans="5:17" x14ac:dyDescent="0.2">
      <c r="E941">
        <f t="shared" si="143"/>
        <v>939</v>
      </c>
      <c r="F941">
        <f t="shared" si="140"/>
        <v>17.063402928252575</v>
      </c>
      <c r="G941" t="e">
        <f t="shared" si="144"/>
        <v>#VALUE!</v>
      </c>
      <c r="H941" t="e">
        <f t="shared" si="145"/>
        <v>#VALUE!</v>
      </c>
      <c r="I941" t="e">
        <f t="shared" si="146"/>
        <v>#VALUE!</v>
      </c>
      <c r="J941" t="e">
        <f t="shared" si="147"/>
        <v>#VALUE!</v>
      </c>
      <c r="K941" t="e">
        <f t="shared" si="148"/>
        <v>#VALUE!</v>
      </c>
      <c r="L941" t="e">
        <f t="shared" si="149"/>
        <v>#VALUE!</v>
      </c>
      <c r="M941">
        <f>IF($B$9="זכר",INDEX(תמותה!$A$1:$E$121,ROUNDDOWN(E941/12,0)+1,2),INDEX(תמותה!$A$1:$E$121,ROUNDDOWN(E941/12,0)+1,3))</f>
        <v>1.8929999999999999E-2</v>
      </c>
      <c r="N941" t="e">
        <f>IF($B$9="זכר",INDEX('שיפור גברים'!$A$1:$GQ$121,ROUNDDOWN(E941/12,0)+1,ROUNDDOWN((E941+$B$7-$B$8)/12,0)+2),INDEX('שיפור נשים'!$A$1:$GQ$121,ROUNDDOWN(E941/12,0)+1,ROUNDDOWN((E941+$B$7-$B$8)/12,0)+2))</f>
        <v>#VALUE!</v>
      </c>
      <c r="O941" t="e">
        <f>IF($B$9="זכר",INDEX('שיפור גברים'!$A$1:$GQ$121,ROUNDDOWN(E941/12,0)+1,ROUNDDOWN((E941+$B$7-$B$8)/12,0)+1),INDEX('שיפור נשים'!$A$1:$GQ$121,ROUNDDOWN(E941/12,0)+1,ROUNDDOWN((E941+$B$7-$B$8)/12,0)+1))</f>
        <v>#VALUE!</v>
      </c>
      <c r="P941">
        <f t="shared" si="141"/>
        <v>0.91666666666666663</v>
      </c>
      <c r="Q941" t="e">
        <f t="shared" si="142"/>
        <v>#VALUE!</v>
      </c>
    </row>
    <row r="942" spans="5:17" x14ac:dyDescent="0.2">
      <c r="E942">
        <f t="shared" si="143"/>
        <v>940</v>
      </c>
      <c r="F942">
        <f t="shared" si="140"/>
        <v>17.11497835717033</v>
      </c>
      <c r="G942" t="e">
        <f t="shared" si="144"/>
        <v>#VALUE!</v>
      </c>
      <c r="H942" t="e">
        <f t="shared" si="145"/>
        <v>#VALUE!</v>
      </c>
      <c r="I942" t="e">
        <f t="shared" si="146"/>
        <v>#VALUE!</v>
      </c>
      <c r="J942" t="e">
        <f t="shared" si="147"/>
        <v>#VALUE!</v>
      </c>
      <c r="K942" t="e">
        <f t="shared" si="148"/>
        <v>#VALUE!</v>
      </c>
      <c r="L942" t="e">
        <f t="shared" si="149"/>
        <v>#VALUE!</v>
      </c>
      <c r="M942">
        <f>IF($B$9="זכר",INDEX(תמותה!$A$1:$E$121,ROUNDDOWN(E942/12,0)+1,2),INDEX(תמותה!$A$1:$E$121,ROUNDDOWN(E942/12,0)+1,3))</f>
        <v>1.8929999999999999E-2</v>
      </c>
      <c r="N942" t="e">
        <f>IF($B$9="זכר",INDEX('שיפור גברים'!$A$1:$GQ$121,ROUNDDOWN(E942/12,0)+1,ROUNDDOWN((E942+$B$7-$B$8)/12,0)+2),INDEX('שיפור נשים'!$A$1:$GQ$121,ROUNDDOWN(E942/12,0)+1,ROUNDDOWN((E942+$B$7-$B$8)/12,0)+2))</f>
        <v>#VALUE!</v>
      </c>
      <c r="O942" t="e">
        <f>IF($B$9="זכר",INDEX('שיפור גברים'!$A$1:$GQ$121,ROUNDDOWN(E942/12,0)+1,ROUNDDOWN((E942+$B$7-$B$8)/12,0)+1),INDEX('שיפור נשים'!$A$1:$GQ$121,ROUNDDOWN(E942/12,0)+1,ROUNDDOWN((E942+$B$7-$B$8)/12,0)+1))</f>
        <v>#VALUE!</v>
      </c>
      <c r="P942">
        <f t="shared" si="141"/>
        <v>1</v>
      </c>
      <c r="Q942" t="e">
        <f t="shared" si="142"/>
        <v>#VALUE!</v>
      </c>
    </row>
    <row r="943" spans="5:17" x14ac:dyDescent="0.2">
      <c r="E943">
        <f t="shared" si="143"/>
        <v>941</v>
      </c>
      <c r="F943">
        <f t="shared" si="140"/>
        <v>17.166709676731873</v>
      </c>
      <c r="G943" t="e">
        <f t="shared" si="144"/>
        <v>#VALUE!</v>
      </c>
      <c r="H943" t="e">
        <f t="shared" si="145"/>
        <v>#VALUE!</v>
      </c>
      <c r="I943" t="e">
        <f t="shared" si="146"/>
        <v>#VALUE!</v>
      </c>
      <c r="J943" t="e">
        <f t="shared" si="147"/>
        <v>#VALUE!</v>
      </c>
      <c r="K943" t="e">
        <f t="shared" si="148"/>
        <v>#VALUE!</v>
      </c>
      <c r="L943" t="e">
        <f t="shared" si="149"/>
        <v>#VALUE!</v>
      </c>
      <c r="M943">
        <f>IF($B$9="זכר",INDEX(תמותה!$A$1:$E$121,ROUNDDOWN(E943/12,0)+1,2),INDEX(תמותה!$A$1:$E$121,ROUNDDOWN(E943/12,0)+1,3))</f>
        <v>1.8929999999999999E-2</v>
      </c>
      <c r="N943" t="e">
        <f>IF($B$9="זכר",INDEX('שיפור גברים'!$A$1:$GQ$121,ROUNDDOWN(E943/12,0)+1,ROUNDDOWN((E943+$B$7-$B$8)/12,0)+2),INDEX('שיפור נשים'!$A$1:$GQ$121,ROUNDDOWN(E943/12,0)+1,ROUNDDOWN((E943+$B$7-$B$8)/12,0)+2))</f>
        <v>#VALUE!</v>
      </c>
      <c r="O943" t="e">
        <f>IF($B$9="זכר",INDEX('שיפור גברים'!$A$1:$GQ$121,ROUNDDOWN(E943/12,0)+1,ROUNDDOWN((E943+$B$7-$B$8)/12,0)+1),INDEX('שיפור נשים'!$A$1:$GQ$121,ROUNDDOWN(E943/12,0)+1,ROUNDDOWN((E943+$B$7-$B$8)/12,0)+1))</f>
        <v>#VALUE!</v>
      </c>
      <c r="P943">
        <f t="shared" si="141"/>
        <v>8.3333333333333329E-2</v>
      </c>
      <c r="Q943" t="e">
        <f t="shared" si="142"/>
        <v>#VALUE!</v>
      </c>
    </row>
    <row r="944" spans="5:17" x14ac:dyDescent="0.2">
      <c r="E944">
        <f t="shared" si="143"/>
        <v>942</v>
      </c>
      <c r="F944">
        <f t="shared" si="140"/>
        <v>17.218597358128527</v>
      </c>
      <c r="G944" t="e">
        <f t="shared" si="144"/>
        <v>#VALUE!</v>
      </c>
      <c r="H944" t="e">
        <f t="shared" si="145"/>
        <v>#VALUE!</v>
      </c>
      <c r="I944" t="e">
        <f t="shared" si="146"/>
        <v>#VALUE!</v>
      </c>
      <c r="J944" t="e">
        <f t="shared" si="147"/>
        <v>#VALUE!</v>
      </c>
      <c r="K944" t="e">
        <f t="shared" si="148"/>
        <v>#VALUE!</v>
      </c>
      <c r="L944" t="e">
        <f t="shared" si="149"/>
        <v>#VALUE!</v>
      </c>
      <c r="M944">
        <f>IF($B$9="זכר",INDEX(תמותה!$A$1:$E$121,ROUNDDOWN(E944/12,0)+1,2),INDEX(תמותה!$A$1:$E$121,ROUNDDOWN(E944/12,0)+1,3))</f>
        <v>1.8929999999999999E-2</v>
      </c>
      <c r="N944" t="e">
        <f>IF($B$9="זכר",INDEX('שיפור גברים'!$A$1:$GQ$121,ROUNDDOWN(E944/12,0)+1,ROUNDDOWN((E944+$B$7-$B$8)/12,0)+2),INDEX('שיפור נשים'!$A$1:$GQ$121,ROUNDDOWN(E944/12,0)+1,ROUNDDOWN((E944+$B$7-$B$8)/12,0)+2))</f>
        <v>#VALUE!</v>
      </c>
      <c r="O944" t="e">
        <f>IF($B$9="זכר",INDEX('שיפור גברים'!$A$1:$GQ$121,ROUNDDOWN(E944/12,0)+1,ROUNDDOWN((E944+$B$7-$B$8)/12,0)+1),INDEX('שיפור נשים'!$A$1:$GQ$121,ROUNDDOWN(E944/12,0)+1,ROUNDDOWN((E944+$B$7-$B$8)/12,0)+1))</f>
        <v>#VALUE!</v>
      </c>
      <c r="P944">
        <f t="shared" si="141"/>
        <v>0.16666666666666666</v>
      </c>
      <c r="Q944" t="e">
        <f t="shared" si="142"/>
        <v>#VALUE!</v>
      </c>
    </row>
    <row r="945" spans="5:17" x14ac:dyDescent="0.2">
      <c r="E945">
        <f t="shared" si="143"/>
        <v>943</v>
      </c>
      <c r="F945">
        <f t="shared" si="140"/>
        <v>17.270641873975784</v>
      </c>
      <c r="G945" t="e">
        <f t="shared" si="144"/>
        <v>#VALUE!</v>
      </c>
      <c r="H945" t="e">
        <f t="shared" si="145"/>
        <v>#VALUE!</v>
      </c>
      <c r="I945" t="e">
        <f t="shared" si="146"/>
        <v>#VALUE!</v>
      </c>
      <c r="J945" t="e">
        <f t="shared" si="147"/>
        <v>#VALUE!</v>
      </c>
      <c r="K945" t="e">
        <f t="shared" si="148"/>
        <v>#VALUE!</v>
      </c>
      <c r="L945" t="e">
        <f t="shared" si="149"/>
        <v>#VALUE!</v>
      </c>
      <c r="M945">
        <f>IF($B$9="זכר",INDEX(תמותה!$A$1:$E$121,ROUNDDOWN(E945/12,0)+1,2),INDEX(תמותה!$A$1:$E$121,ROUNDDOWN(E945/12,0)+1,3))</f>
        <v>1.8929999999999999E-2</v>
      </c>
      <c r="N945" t="e">
        <f>IF($B$9="זכר",INDEX('שיפור גברים'!$A$1:$GQ$121,ROUNDDOWN(E945/12,0)+1,ROUNDDOWN((E945+$B$7-$B$8)/12,0)+2),INDEX('שיפור נשים'!$A$1:$GQ$121,ROUNDDOWN(E945/12,0)+1,ROUNDDOWN((E945+$B$7-$B$8)/12,0)+2))</f>
        <v>#VALUE!</v>
      </c>
      <c r="O945" t="e">
        <f>IF($B$9="זכר",INDEX('שיפור גברים'!$A$1:$GQ$121,ROUNDDOWN(E945/12,0)+1,ROUNDDOWN((E945+$B$7-$B$8)/12,0)+1),INDEX('שיפור נשים'!$A$1:$GQ$121,ROUNDDOWN(E945/12,0)+1,ROUNDDOWN((E945+$B$7-$B$8)/12,0)+1))</f>
        <v>#VALUE!</v>
      </c>
      <c r="P945">
        <f t="shared" si="141"/>
        <v>0.25</v>
      </c>
      <c r="Q945" t="e">
        <f t="shared" si="142"/>
        <v>#VALUE!</v>
      </c>
    </row>
    <row r="946" spans="5:17" x14ac:dyDescent="0.2">
      <c r="E946">
        <f t="shared" si="143"/>
        <v>944</v>
      </c>
      <c r="F946">
        <f t="shared" si="140"/>
        <v>17.322843698317644</v>
      </c>
      <c r="G946" t="e">
        <f t="shared" si="144"/>
        <v>#VALUE!</v>
      </c>
      <c r="H946" t="e">
        <f t="shared" si="145"/>
        <v>#VALUE!</v>
      </c>
      <c r="I946" t="e">
        <f t="shared" si="146"/>
        <v>#VALUE!</v>
      </c>
      <c r="J946" t="e">
        <f t="shared" si="147"/>
        <v>#VALUE!</v>
      </c>
      <c r="K946" t="e">
        <f t="shared" si="148"/>
        <v>#VALUE!</v>
      </c>
      <c r="L946" t="e">
        <f t="shared" si="149"/>
        <v>#VALUE!</v>
      </c>
      <c r="M946">
        <f>IF($B$9="זכר",INDEX(תמותה!$A$1:$E$121,ROUNDDOWN(E946/12,0)+1,2),INDEX(תמותה!$A$1:$E$121,ROUNDDOWN(E946/12,0)+1,3))</f>
        <v>1.8929999999999999E-2</v>
      </c>
      <c r="N946" t="e">
        <f>IF($B$9="זכר",INDEX('שיפור גברים'!$A$1:$GQ$121,ROUNDDOWN(E946/12,0)+1,ROUNDDOWN((E946+$B$7-$B$8)/12,0)+2),INDEX('שיפור נשים'!$A$1:$GQ$121,ROUNDDOWN(E946/12,0)+1,ROUNDDOWN((E946+$B$7-$B$8)/12,0)+2))</f>
        <v>#VALUE!</v>
      </c>
      <c r="O946" t="e">
        <f>IF($B$9="זכר",INDEX('שיפור גברים'!$A$1:$GQ$121,ROUNDDOWN(E946/12,0)+1,ROUNDDOWN((E946+$B$7-$B$8)/12,0)+1),INDEX('שיפור נשים'!$A$1:$GQ$121,ROUNDDOWN(E946/12,0)+1,ROUNDDOWN((E946+$B$7-$B$8)/12,0)+1))</f>
        <v>#VALUE!</v>
      </c>
      <c r="P946">
        <f t="shared" si="141"/>
        <v>0.33333333333333331</v>
      </c>
      <c r="Q946" t="e">
        <f t="shared" si="142"/>
        <v>#VALUE!</v>
      </c>
    </row>
    <row r="947" spans="5:17" x14ac:dyDescent="0.2">
      <c r="E947">
        <f t="shared" si="143"/>
        <v>945</v>
      </c>
      <c r="F947">
        <f t="shared" si="140"/>
        <v>17.375203306630965</v>
      </c>
      <c r="G947" t="e">
        <f t="shared" si="144"/>
        <v>#VALUE!</v>
      </c>
      <c r="H947" t="e">
        <f t="shared" si="145"/>
        <v>#VALUE!</v>
      </c>
      <c r="I947" t="e">
        <f t="shared" si="146"/>
        <v>#VALUE!</v>
      </c>
      <c r="J947" t="e">
        <f t="shared" si="147"/>
        <v>#VALUE!</v>
      </c>
      <c r="K947" t="e">
        <f t="shared" si="148"/>
        <v>#VALUE!</v>
      </c>
      <c r="L947" t="e">
        <f t="shared" si="149"/>
        <v>#VALUE!</v>
      </c>
      <c r="M947">
        <f>IF($B$9="זכר",INDEX(תמותה!$A$1:$E$121,ROUNDDOWN(E947/12,0)+1,2),INDEX(תמותה!$A$1:$E$121,ROUNDDOWN(E947/12,0)+1,3))</f>
        <v>1.8929999999999999E-2</v>
      </c>
      <c r="N947" t="e">
        <f>IF($B$9="זכר",INDEX('שיפור גברים'!$A$1:$GQ$121,ROUNDDOWN(E947/12,0)+1,ROUNDDOWN((E947+$B$7-$B$8)/12,0)+2),INDEX('שיפור נשים'!$A$1:$GQ$121,ROUNDDOWN(E947/12,0)+1,ROUNDDOWN((E947+$B$7-$B$8)/12,0)+2))</f>
        <v>#VALUE!</v>
      </c>
      <c r="O947" t="e">
        <f>IF($B$9="זכר",INDEX('שיפור גברים'!$A$1:$GQ$121,ROUNDDOWN(E947/12,0)+1,ROUNDDOWN((E947+$B$7-$B$8)/12,0)+1),INDEX('שיפור נשים'!$A$1:$GQ$121,ROUNDDOWN(E947/12,0)+1,ROUNDDOWN((E947+$B$7-$B$8)/12,0)+1))</f>
        <v>#VALUE!</v>
      </c>
      <c r="P947">
        <f t="shared" si="141"/>
        <v>0.41666666666666669</v>
      </c>
      <c r="Q947" t="e">
        <f t="shared" si="142"/>
        <v>#VALUE!</v>
      </c>
    </row>
    <row r="948" spans="5:17" x14ac:dyDescent="0.2">
      <c r="E948">
        <f t="shared" si="143"/>
        <v>946</v>
      </c>
      <c r="F948">
        <f t="shared" si="140"/>
        <v>17.427721175829781</v>
      </c>
      <c r="G948" t="e">
        <f t="shared" si="144"/>
        <v>#VALUE!</v>
      </c>
      <c r="H948" t="e">
        <f t="shared" si="145"/>
        <v>#VALUE!</v>
      </c>
      <c r="I948" t="e">
        <f t="shared" si="146"/>
        <v>#VALUE!</v>
      </c>
      <c r="J948" t="e">
        <f t="shared" si="147"/>
        <v>#VALUE!</v>
      </c>
      <c r="K948" t="e">
        <f t="shared" si="148"/>
        <v>#VALUE!</v>
      </c>
      <c r="L948" t="e">
        <f t="shared" si="149"/>
        <v>#VALUE!</v>
      </c>
      <c r="M948">
        <f>IF($B$9="זכר",INDEX(תמותה!$A$1:$E$121,ROUNDDOWN(E948/12,0)+1,2),INDEX(תמותה!$A$1:$E$121,ROUNDDOWN(E948/12,0)+1,3))</f>
        <v>1.8929999999999999E-2</v>
      </c>
      <c r="N948" t="e">
        <f>IF($B$9="זכר",INDEX('שיפור גברים'!$A$1:$GQ$121,ROUNDDOWN(E948/12,0)+1,ROUNDDOWN((E948+$B$7-$B$8)/12,0)+2),INDEX('שיפור נשים'!$A$1:$GQ$121,ROUNDDOWN(E948/12,0)+1,ROUNDDOWN((E948+$B$7-$B$8)/12,0)+2))</f>
        <v>#VALUE!</v>
      </c>
      <c r="O948" t="e">
        <f>IF($B$9="זכר",INDEX('שיפור גברים'!$A$1:$GQ$121,ROUNDDOWN(E948/12,0)+1,ROUNDDOWN((E948+$B$7-$B$8)/12,0)+1),INDEX('שיפור נשים'!$A$1:$GQ$121,ROUNDDOWN(E948/12,0)+1,ROUNDDOWN((E948+$B$7-$B$8)/12,0)+1))</f>
        <v>#VALUE!</v>
      </c>
      <c r="P948">
        <f t="shared" si="141"/>
        <v>0.5</v>
      </c>
      <c r="Q948" t="e">
        <f t="shared" si="142"/>
        <v>#VALUE!</v>
      </c>
    </row>
    <row r="949" spans="5:17" x14ac:dyDescent="0.2">
      <c r="E949">
        <f t="shared" si="143"/>
        <v>947</v>
      </c>
      <c r="F949">
        <f t="shared" si="140"/>
        <v>17.480397784269591</v>
      </c>
      <c r="G949" t="e">
        <f t="shared" si="144"/>
        <v>#VALUE!</v>
      </c>
      <c r="H949" t="e">
        <f t="shared" si="145"/>
        <v>#VALUE!</v>
      </c>
      <c r="I949" t="e">
        <f t="shared" si="146"/>
        <v>#VALUE!</v>
      </c>
      <c r="J949" t="e">
        <f t="shared" si="147"/>
        <v>#VALUE!</v>
      </c>
      <c r="K949" t="e">
        <f t="shared" si="148"/>
        <v>#VALUE!</v>
      </c>
      <c r="L949" t="e">
        <f t="shared" si="149"/>
        <v>#VALUE!</v>
      </c>
      <c r="M949">
        <f>IF($B$9="זכר",INDEX(תמותה!$A$1:$E$121,ROUNDDOWN(E949/12,0)+1,2),INDEX(תמותה!$A$1:$E$121,ROUNDDOWN(E949/12,0)+1,3))</f>
        <v>1.8929999999999999E-2</v>
      </c>
      <c r="N949" t="e">
        <f>IF($B$9="זכר",INDEX('שיפור גברים'!$A$1:$GQ$121,ROUNDDOWN(E949/12,0)+1,ROUNDDOWN((E949+$B$7-$B$8)/12,0)+2),INDEX('שיפור נשים'!$A$1:$GQ$121,ROUNDDOWN(E949/12,0)+1,ROUNDDOWN((E949+$B$7-$B$8)/12,0)+2))</f>
        <v>#VALUE!</v>
      </c>
      <c r="O949" t="e">
        <f>IF($B$9="זכר",INDEX('שיפור גברים'!$A$1:$GQ$121,ROUNDDOWN(E949/12,0)+1,ROUNDDOWN((E949+$B$7-$B$8)/12,0)+1),INDEX('שיפור נשים'!$A$1:$GQ$121,ROUNDDOWN(E949/12,0)+1,ROUNDDOWN((E949+$B$7-$B$8)/12,0)+1))</f>
        <v>#VALUE!</v>
      </c>
      <c r="P949">
        <f t="shared" si="141"/>
        <v>0.58333333333333337</v>
      </c>
      <c r="Q949" t="e">
        <f t="shared" si="142"/>
        <v>#VALUE!</v>
      </c>
    </row>
    <row r="950" spans="5:17" x14ac:dyDescent="0.2">
      <c r="E950">
        <f t="shared" si="143"/>
        <v>948</v>
      </c>
      <c r="F950">
        <f t="shared" si="140"/>
        <v>17.533233611751797</v>
      </c>
      <c r="G950" t="e">
        <f t="shared" si="144"/>
        <v>#VALUE!</v>
      </c>
      <c r="H950" t="e">
        <f t="shared" si="145"/>
        <v>#VALUE!</v>
      </c>
      <c r="I950" t="e">
        <f t="shared" si="146"/>
        <v>#VALUE!</v>
      </c>
      <c r="J950" t="e">
        <f t="shared" si="147"/>
        <v>#VALUE!</v>
      </c>
      <c r="K950" t="e">
        <f t="shared" si="148"/>
        <v>#VALUE!</v>
      </c>
      <c r="L950" t="e">
        <f t="shared" si="149"/>
        <v>#VALUE!</v>
      </c>
      <c r="M950">
        <f>IF($B$9="זכר",INDEX(תמותה!$A$1:$E$121,ROUNDDOWN(E950/12,0)+1,2),INDEX(תמותה!$A$1:$E$121,ROUNDDOWN(E950/12,0)+1,3))</f>
        <v>2.1801000000000001E-2</v>
      </c>
      <c r="N950" t="e">
        <f>IF($B$9="זכר",INDEX('שיפור גברים'!$A$1:$GQ$121,ROUNDDOWN(E950/12,0)+1,ROUNDDOWN((E950+$B$7-$B$8)/12,0)+2),INDEX('שיפור נשים'!$A$1:$GQ$121,ROUNDDOWN(E950/12,0)+1,ROUNDDOWN((E950+$B$7-$B$8)/12,0)+2))</f>
        <v>#VALUE!</v>
      </c>
      <c r="O950" t="e">
        <f>IF($B$9="זכר",INDEX('שיפור גברים'!$A$1:$GQ$121,ROUNDDOWN(E950/12,0)+1,ROUNDDOWN((E950+$B$7-$B$8)/12,0)+1),INDEX('שיפור נשים'!$A$1:$GQ$121,ROUNDDOWN(E950/12,0)+1,ROUNDDOWN((E950+$B$7-$B$8)/12,0)+1))</f>
        <v>#VALUE!</v>
      </c>
      <c r="P950">
        <f t="shared" si="141"/>
        <v>0.66666666666666663</v>
      </c>
      <c r="Q950" t="e">
        <f t="shared" si="142"/>
        <v>#VALUE!</v>
      </c>
    </row>
    <row r="951" spans="5:17" x14ac:dyDescent="0.2">
      <c r="E951">
        <f t="shared" si="143"/>
        <v>949</v>
      </c>
      <c r="F951">
        <f t="shared" si="140"/>
        <v>17.586229139528022</v>
      </c>
      <c r="G951" t="e">
        <f t="shared" si="144"/>
        <v>#VALUE!</v>
      </c>
      <c r="H951" t="e">
        <f t="shared" si="145"/>
        <v>#VALUE!</v>
      </c>
      <c r="I951" t="e">
        <f t="shared" si="146"/>
        <v>#VALUE!</v>
      </c>
      <c r="J951" t="e">
        <f t="shared" si="147"/>
        <v>#VALUE!</v>
      </c>
      <c r="K951" t="e">
        <f t="shared" si="148"/>
        <v>#VALUE!</v>
      </c>
      <c r="L951" t="e">
        <f t="shared" si="149"/>
        <v>#VALUE!</v>
      </c>
      <c r="M951">
        <f>IF($B$9="זכר",INDEX(תמותה!$A$1:$E$121,ROUNDDOWN(E951/12,0)+1,2),INDEX(תמותה!$A$1:$E$121,ROUNDDOWN(E951/12,0)+1,3))</f>
        <v>2.1801000000000001E-2</v>
      </c>
      <c r="N951" t="e">
        <f>IF($B$9="זכר",INDEX('שיפור גברים'!$A$1:$GQ$121,ROUNDDOWN(E951/12,0)+1,ROUNDDOWN((E951+$B$7-$B$8)/12,0)+2),INDEX('שיפור נשים'!$A$1:$GQ$121,ROUNDDOWN(E951/12,0)+1,ROUNDDOWN((E951+$B$7-$B$8)/12,0)+2))</f>
        <v>#VALUE!</v>
      </c>
      <c r="O951" t="e">
        <f>IF($B$9="זכר",INDEX('שיפור גברים'!$A$1:$GQ$121,ROUNDDOWN(E951/12,0)+1,ROUNDDOWN((E951+$B$7-$B$8)/12,0)+1),INDEX('שיפור נשים'!$A$1:$GQ$121,ROUNDDOWN(E951/12,0)+1,ROUNDDOWN((E951+$B$7-$B$8)/12,0)+1))</f>
        <v>#VALUE!</v>
      </c>
      <c r="P951">
        <f t="shared" si="141"/>
        <v>0.75</v>
      </c>
      <c r="Q951" t="e">
        <f t="shared" si="142"/>
        <v>#VALUE!</v>
      </c>
    </row>
    <row r="952" spans="5:17" x14ac:dyDescent="0.2">
      <c r="E952">
        <f t="shared" si="143"/>
        <v>950</v>
      </c>
      <c r="F952">
        <f t="shared" si="140"/>
        <v>17.639384850304513</v>
      </c>
      <c r="G952" t="e">
        <f t="shared" si="144"/>
        <v>#VALUE!</v>
      </c>
      <c r="H952" t="e">
        <f t="shared" si="145"/>
        <v>#VALUE!</v>
      </c>
      <c r="I952" t="e">
        <f t="shared" si="146"/>
        <v>#VALUE!</v>
      </c>
      <c r="J952" t="e">
        <f t="shared" si="147"/>
        <v>#VALUE!</v>
      </c>
      <c r="K952" t="e">
        <f t="shared" si="148"/>
        <v>#VALUE!</v>
      </c>
      <c r="L952" t="e">
        <f t="shared" si="149"/>
        <v>#VALUE!</v>
      </c>
      <c r="M952">
        <f>IF($B$9="זכר",INDEX(תמותה!$A$1:$E$121,ROUNDDOWN(E952/12,0)+1,2),INDEX(תמותה!$A$1:$E$121,ROUNDDOWN(E952/12,0)+1,3))</f>
        <v>2.1801000000000001E-2</v>
      </c>
      <c r="N952" t="e">
        <f>IF($B$9="זכר",INDEX('שיפור גברים'!$A$1:$GQ$121,ROUNDDOWN(E952/12,0)+1,ROUNDDOWN((E952+$B$7-$B$8)/12,0)+2),INDEX('שיפור נשים'!$A$1:$GQ$121,ROUNDDOWN(E952/12,0)+1,ROUNDDOWN((E952+$B$7-$B$8)/12,0)+2))</f>
        <v>#VALUE!</v>
      </c>
      <c r="O952" t="e">
        <f>IF($B$9="זכר",INDEX('שיפור גברים'!$A$1:$GQ$121,ROUNDDOWN(E952/12,0)+1,ROUNDDOWN((E952+$B$7-$B$8)/12,0)+1),INDEX('שיפור נשים'!$A$1:$GQ$121,ROUNDDOWN(E952/12,0)+1,ROUNDDOWN((E952+$B$7-$B$8)/12,0)+1))</f>
        <v>#VALUE!</v>
      </c>
      <c r="P952">
        <f t="shared" si="141"/>
        <v>0.83333333333333337</v>
      </c>
      <c r="Q952" t="e">
        <f t="shared" si="142"/>
        <v>#VALUE!</v>
      </c>
    </row>
    <row r="953" spans="5:17" x14ac:dyDescent="0.2">
      <c r="E953">
        <f t="shared" si="143"/>
        <v>951</v>
      </c>
      <c r="F953">
        <f t="shared" si="140"/>
        <v>17.692701228246531</v>
      </c>
      <c r="G953" t="e">
        <f t="shared" si="144"/>
        <v>#VALUE!</v>
      </c>
      <c r="H953" t="e">
        <f t="shared" si="145"/>
        <v>#VALUE!</v>
      </c>
      <c r="I953" t="e">
        <f t="shared" si="146"/>
        <v>#VALUE!</v>
      </c>
      <c r="J953" t="e">
        <f t="shared" si="147"/>
        <v>#VALUE!</v>
      </c>
      <c r="K953" t="e">
        <f t="shared" si="148"/>
        <v>#VALUE!</v>
      </c>
      <c r="L953" t="e">
        <f t="shared" si="149"/>
        <v>#VALUE!</v>
      </c>
      <c r="M953">
        <f>IF($B$9="זכר",INDEX(תמותה!$A$1:$E$121,ROUNDDOWN(E953/12,0)+1,2),INDEX(תמותה!$A$1:$E$121,ROUNDDOWN(E953/12,0)+1,3))</f>
        <v>2.1801000000000001E-2</v>
      </c>
      <c r="N953" t="e">
        <f>IF($B$9="זכר",INDEX('שיפור גברים'!$A$1:$GQ$121,ROUNDDOWN(E953/12,0)+1,ROUNDDOWN((E953+$B$7-$B$8)/12,0)+2),INDEX('שיפור נשים'!$A$1:$GQ$121,ROUNDDOWN(E953/12,0)+1,ROUNDDOWN((E953+$B$7-$B$8)/12,0)+2))</f>
        <v>#VALUE!</v>
      </c>
      <c r="O953" t="e">
        <f>IF($B$9="זכר",INDEX('שיפור גברים'!$A$1:$GQ$121,ROUNDDOWN(E953/12,0)+1,ROUNDDOWN((E953+$B$7-$B$8)/12,0)+1),INDEX('שיפור נשים'!$A$1:$GQ$121,ROUNDDOWN(E953/12,0)+1,ROUNDDOWN((E953+$B$7-$B$8)/12,0)+1))</f>
        <v>#VALUE!</v>
      </c>
      <c r="P953">
        <f t="shared" si="141"/>
        <v>0.91666666666666663</v>
      </c>
      <c r="Q953" t="e">
        <f t="shared" si="142"/>
        <v>#VALUE!</v>
      </c>
    </row>
    <row r="954" spans="5:17" x14ac:dyDescent="0.2">
      <c r="E954">
        <f t="shared" si="143"/>
        <v>952</v>
      </c>
      <c r="F954">
        <f t="shared" si="140"/>
        <v>17.746178758982769</v>
      </c>
      <c r="G954" t="e">
        <f t="shared" si="144"/>
        <v>#VALUE!</v>
      </c>
      <c r="H954" t="e">
        <f t="shared" si="145"/>
        <v>#VALUE!</v>
      </c>
      <c r="I954" t="e">
        <f t="shared" si="146"/>
        <v>#VALUE!</v>
      </c>
      <c r="J954" t="e">
        <f t="shared" si="147"/>
        <v>#VALUE!</v>
      </c>
      <c r="K954" t="e">
        <f t="shared" si="148"/>
        <v>#VALUE!</v>
      </c>
      <c r="L954" t="e">
        <f t="shared" si="149"/>
        <v>#VALUE!</v>
      </c>
      <c r="M954">
        <f>IF($B$9="זכר",INDEX(תמותה!$A$1:$E$121,ROUNDDOWN(E954/12,0)+1,2),INDEX(תמותה!$A$1:$E$121,ROUNDDOWN(E954/12,0)+1,3))</f>
        <v>2.1801000000000001E-2</v>
      </c>
      <c r="N954" t="e">
        <f>IF($B$9="זכר",INDEX('שיפור גברים'!$A$1:$GQ$121,ROUNDDOWN(E954/12,0)+1,ROUNDDOWN((E954+$B$7-$B$8)/12,0)+2),INDEX('שיפור נשים'!$A$1:$GQ$121,ROUNDDOWN(E954/12,0)+1,ROUNDDOWN((E954+$B$7-$B$8)/12,0)+2))</f>
        <v>#VALUE!</v>
      </c>
      <c r="O954" t="e">
        <f>IF($B$9="זכר",INDEX('שיפור גברים'!$A$1:$GQ$121,ROUNDDOWN(E954/12,0)+1,ROUNDDOWN((E954+$B$7-$B$8)/12,0)+1),INDEX('שיפור נשים'!$A$1:$GQ$121,ROUNDDOWN(E954/12,0)+1,ROUNDDOWN((E954+$B$7-$B$8)/12,0)+1))</f>
        <v>#VALUE!</v>
      </c>
      <c r="P954">
        <f t="shared" si="141"/>
        <v>1</v>
      </c>
      <c r="Q954" t="e">
        <f t="shared" si="142"/>
        <v>#VALUE!</v>
      </c>
    </row>
    <row r="955" spans="5:17" x14ac:dyDescent="0.2">
      <c r="E955">
        <f t="shared" si="143"/>
        <v>953</v>
      </c>
      <c r="F955">
        <f t="shared" si="140"/>
        <v>17.799817929609745</v>
      </c>
      <c r="G955" t="e">
        <f t="shared" si="144"/>
        <v>#VALUE!</v>
      </c>
      <c r="H955" t="e">
        <f t="shared" si="145"/>
        <v>#VALUE!</v>
      </c>
      <c r="I955" t="e">
        <f t="shared" si="146"/>
        <v>#VALUE!</v>
      </c>
      <c r="J955" t="e">
        <f t="shared" si="147"/>
        <v>#VALUE!</v>
      </c>
      <c r="K955" t="e">
        <f t="shared" si="148"/>
        <v>#VALUE!</v>
      </c>
      <c r="L955" t="e">
        <f t="shared" si="149"/>
        <v>#VALUE!</v>
      </c>
      <c r="M955">
        <f>IF($B$9="זכר",INDEX(תמותה!$A$1:$E$121,ROUNDDOWN(E955/12,0)+1,2),INDEX(תמותה!$A$1:$E$121,ROUNDDOWN(E955/12,0)+1,3))</f>
        <v>2.1801000000000001E-2</v>
      </c>
      <c r="N955" t="e">
        <f>IF($B$9="זכר",INDEX('שיפור גברים'!$A$1:$GQ$121,ROUNDDOWN(E955/12,0)+1,ROUNDDOWN((E955+$B$7-$B$8)/12,0)+2),INDEX('שיפור נשים'!$A$1:$GQ$121,ROUNDDOWN(E955/12,0)+1,ROUNDDOWN((E955+$B$7-$B$8)/12,0)+2))</f>
        <v>#VALUE!</v>
      </c>
      <c r="O955" t="e">
        <f>IF($B$9="זכר",INDEX('שיפור גברים'!$A$1:$GQ$121,ROUNDDOWN(E955/12,0)+1,ROUNDDOWN((E955+$B$7-$B$8)/12,0)+1),INDEX('שיפור נשים'!$A$1:$GQ$121,ROUNDDOWN(E955/12,0)+1,ROUNDDOWN((E955+$B$7-$B$8)/12,0)+1))</f>
        <v>#VALUE!</v>
      </c>
      <c r="P955">
        <f t="shared" si="141"/>
        <v>8.3333333333333329E-2</v>
      </c>
      <c r="Q955" t="e">
        <f t="shared" si="142"/>
        <v>#VALUE!</v>
      </c>
    </row>
    <row r="956" spans="5:17" x14ac:dyDescent="0.2">
      <c r="E956">
        <f t="shared" si="143"/>
        <v>954</v>
      </c>
      <c r="F956">
        <f t="shared" si="140"/>
        <v>17.853619228696306</v>
      </c>
      <c r="G956" t="e">
        <f t="shared" si="144"/>
        <v>#VALUE!</v>
      </c>
      <c r="H956" t="e">
        <f t="shared" si="145"/>
        <v>#VALUE!</v>
      </c>
      <c r="I956" t="e">
        <f t="shared" si="146"/>
        <v>#VALUE!</v>
      </c>
      <c r="J956" t="e">
        <f t="shared" si="147"/>
        <v>#VALUE!</v>
      </c>
      <c r="K956" t="e">
        <f t="shared" si="148"/>
        <v>#VALUE!</v>
      </c>
      <c r="L956" t="e">
        <f t="shared" si="149"/>
        <v>#VALUE!</v>
      </c>
      <c r="M956">
        <f>IF($B$9="זכר",INDEX(תמותה!$A$1:$E$121,ROUNDDOWN(E956/12,0)+1,2),INDEX(תמותה!$A$1:$E$121,ROUNDDOWN(E956/12,0)+1,3))</f>
        <v>2.1801000000000001E-2</v>
      </c>
      <c r="N956" t="e">
        <f>IF($B$9="זכר",INDEX('שיפור גברים'!$A$1:$GQ$121,ROUNDDOWN(E956/12,0)+1,ROUNDDOWN((E956+$B$7-$B$8)/12,0)+2),INDEX('שיפור נשים'!$A$1:$GQ$121,ROUNDDOWN(E956/12,0)+1,ROUNDDOWN((E956+$B$7-$B$8)/12,0)+2))</f>
        <v>#VALUE!</v>
      </c>
      <c r="O956" t="e">
        <f>IF($B$9="זכר",INDEX('שיפור גברים'!$A$1:$GQ$121,ROUNDDOWN(E956/12,0)+1,ROUNDDOWN((E956+$B$7-$B$8)/12,0)+1),INDEX('שיפור נשים'!$A$1:$GQ$121,ROUNDDOWN(E956/12,0)+1,ROUNDDOWN((E956+$B$7-$B$8)/12,0)+1))</f>
        <v>#VALUE!</v>
      </c>
      <c r="P956">
        <f t="shared" si="141"/>
        <v>0.16666666666666666</v>
      </c>
      <c r="Q956" t="e">
        <f t="shared" si="142"/>
        <v>#VALUE!</v>
      </c>
    </row>
    <row r="957" spans="5:17" x14ac:dyDescent="0.2">
      <c r="E957">
        <f t="shared" si="143"/>
        <v>955</v>
      </c>
      <c r="F957">
        <f t="shared" si="140"/>
        <v>17.907583146288008</v>
      </c>
      <c r="G957" t="e">
        <f t="shared" si="144"/>
        <v>#VALUE!</v>
      </c>
      <c r="H957" t="e">
        <f t="shared" si="145"/>
        <v>#VALUE!</v>
      </c>
      <c r="I957" t="e">
        <f t="shared" si="146"/>
        <v>#VALUE!</v>
      </c>
      <c r="J957" t="e">
        <f t="shared" si="147"/>
        <v>#VALUE!</v>
      </c>
      <c r="K957" t="e">
        <f t="shared" si="148"/>
        <v>#VALUE!</v>
      </c>
      <c r="L957" t="e">
        <f t="shared" si="149"/>
        <v>#VALUE!</v>
      </c>
      <c r="M957">
        <f>IF($B$9="זכר",INDEX(תמותה!$A$1:$E$121,ROUNDDOWN(E957/12,0)+1,2),INDEX(תמותה!$A$1:$E$121,ROUNDDOWN(E957/12,0)+1,3))</f>
        <v>2.1801000000000001E-2</v>
      </c>
      <c r="N957" t="e">
        <f>IF($B$9="זכר",INDEX('שיפור גברים'!$A$1:$GQ$121,ROUNDDOWN(E957/12,0)+1,ROUNDDOWN((E957+$B$7-$B$8)/12,0)+2),INDEX('שיפור נשים'!$A$1:$GQ$121,ROUNDDOWN(E957/12,0)+1,ROUNDDOWN((E957+$B$7-$B$8)/12,0)+2))</f>
        <v>#VALUE!</v>
      </c>
      <c r="O957" t="e">
        <f>IF($B$9="זכר",INDEX('שיפור גברים'!$A$1:$GQ$121,ROUNDDOWN(E957/12,0)+1,ROUNDDOWN((E957+$B$7-$B$8)/12,0)+1),INDEX('שיפור נשים'!$A$1:$GQ$121,ROUNDDOWN(E957/12,0)+1,ROUNDDOWN((E957+$B$7-$B$8)/12,0)+1))</f>
        <v>#VALUE!</v>
      </c>
      <c r="P957">
        <f t="shared" si="141"/>
        <v>0.25</v>
      </c>
      <c r="Q957" t="e">
        <f t="shared" si="142"/>
        <v>#VALUE!</v>
      </c>
    </row>
    <row r="958" spans="5:17" x14ac:dyDescent="0.2">
      <c r="E958">
        <f t="shared" si="143"/>
        <v>956</v>
      </c>
      <c r="F958">
        <f t="shared" si="140"/>
        <v>17.961710173911598</v>
      </c>
      <c r="G958" t="e">
        <f t="shared" si="144"/>
        <v>#VALUE!</v>
      </c>
      <c r="H958" t="e">
        <f t="shared" si="145"/>
        <v>#VALUE!</v>
      </c>
      <c r="I958" t="e">
        <f t="shared" si="146"/>
        <v>#VALUE!</v>
      </c>
      <c r="J958" t="e">
        <f t="shared" si="147"/>
        <v>#VALUE!</v>
      </c>
      <c r="K958" t="e">
        <f t="shared" si="148"/>
        <v>#VALUE!</v>
      </c>
      <c r="L958" t="e">
        <f t="shared" si="149"/>
        <v>#VALUE!</v>
      </c>
      <c r="M958">
        <f>IF($B$9="זכר",INDEX(תמותה!$A$1:$E$121,ROUNDDOWN(E958/12,0)+1,2),INDEX(תמותה!$A$1:$E$121,ROUNDDOWN(E958/12,0)+1,3))</f>
        <v>2.1801000000000001E-2</v>
      </c>
      <c r="N958" t="e">
        <f>IF($B$9="זכר",INDEX('שיפור גברים'!$A$1:$GQ$121,ROUNDDOWN(E958/12,0)+1,ROUNDDOWN((E958+$B$7-$B$8)/12,0)+2),INDEX('שיפור נשים'!$A$1:$GQ$121,ROUNDDOWN(E958/12,0)+1,ROUNDDOWN((E958+$B$7-$B$8)/12,0)+2))</f>
        <v>#VALUE!</v>
      </c>
      <c r="O958" t="e">
        <f>IF($B$9="זכר",INDEX('שיפור גברים'!$A$1:$GQ$121,ROUNDDOWN(E958/12,0)+1,ROUNDDOWN((E958+$B$7-$B$8)/12,0)+1),INDEX('שיפור נשים'!$A$1:$GQ$121,ROUNDDOWN(E958/12,0)+1,ROUNDDOWN((E958+$B$7-$B$8)/12,0)+1))</f>
        <v>#VALUE!</v>
      </c>
      <c r="P958">
        <f t="shared" si="141"/>
        <v>0.33333333333333331</v>
      </c>
      <c r="Q958" t="e">
        <f t="shared" si="142"/>
        <v>#VALUE!</v>
      </c>
    </row>
    <row r="959" spans="5:17" x14ac:dyDescent="0.2">
      <c r="E959">
        <f t="shared" si="143"/>
        <v>957</v>
      </c>
      <c r="F959">
        <f t="shared" si="140"/>
        <v>18.016000804579516</v>
      </c>
      <c r="G959" t="e">
        <f t="shared" si="144"/>
        <v>#VALUE!</v>
      </c>
      <c r="H959" t="e">
        <f t="shared" si="145"/>
        <v>#VALUE!</v>
      </c>
      <c r="I959" t="e">
        <f t="shared" si="146"/>
        <v>#VALUE!</v>
      </c>
      <c r="J959" t="e">
        <f t="shared" si="147"/>
        <v>#VALUE!</v>
      </c>
      <c r="K959" t="e">
        <f t="shared" si="148"/>
        <v>#VALUE!</v>
      </c>
      <c r="L959" t="e">
        <f t="shared" si="149"/>
        <v>#VALUE!</v>
      </c>
      <c r="M959">
        <f>IF($B$9="זכר",INDEX(תמותה!$A$1:$E$121,ROUNDDOWN(E959/12,0)+1,2),INDEX(תמותה!$A$1:$E$121,ROUNDDOWN(E959/12,0)+1,3))</f>
        <v>2.1801000000000001E-2</v>
      </c>
      <c r="N959" t="e">
        <f>IF($B$9="זכר",INDEX('שיפור גברים'!$A$1:$GQ$121,ROUNDDOWN(E959/12,0)+1,ROUNDDOWN((E959+$B$7-$B$8)/12,0)+2),INDEX('שיפור נשים'!$A$1:$GQ$121,ROUNDDOWN(E959/12,0)+1,ROUNDDOWN((E959+$B$7-$B$8)/12,0)+2))</f>
        <v>#VALUE!</v>
      </c>
      <c r="O959" t="e">
        <f>IF($B$9="זכר",INDEX('שיפור גברים'!$A$1:$GQ$121,ROUNDDOWN(E959/12,0)+1,ROUNDDOWN((E959+$B$7-$B$8)/12,0)+1),INDEX('שיפור נשים'!$A$1:$GQ$121,ROUNDDOWN(E959/12,0)+1,ROUNDDOWN((E959+$B$7-$B$8)/12,0)+1))</f>
        <v>#VALUE!</v>
      </c>
      <c r="P959">
        <f t="shared" si="141"/>
        <v>0.41666666666666669</v>
      </c>
      <c r="Q959" t="e">
        <f t="shared" si="142"/>
        <v>#VALUE!</v>
      </c>
    </row>
    <row r="960" spans="5:17" x14ac:dyDescent="0.2">
      <c r="E960">
        <f t="shared" si="143"/>
        <v>958</v>
      </c>
      <c r="F960">
        <f t="shared" si="140"/>
        <v>18.070455532794384</v>
      </c>
      <c r="G960" t="e">
        <f t="shared" si="144"/>
        <v>#VALUE!</v>
      </c>
      <c r="H960" t="e">
        <f t="shared" si="145"/>
        <v>#VALUE!</v>
      </c>
      <c r="I960" t="e">
        <f t="shared" si="146"/>
        <v>#VALUE!</v>
      </c>
      <c r="J960" t="e">
        <f t="shared" si="147"/>
        <v>#VALUE!</v>
      </c>
      <c r="K960" t="e">
        <f t="shared" si="148"/>
        <v>#VALUE!</v>
      </c>
      <c r="L960" t="e">
        <f t="shared" si="149"/>
        <v>#VALUE!</v>
      </c>
      <c r="M960">
        <f>IF($B$9="זכר",INDEX(תמותה!$A$1:$E$121,ROUNDDOWN(E960/12,0)+1,2),INDEX(תמותה!$A$1:$E$121,ROUNDDOWN(E960/12,0)+1,3))</f>
        <v>2.1801000000000001E-2</v>
      </c>
      <c r="N960" t="e">
        <f>IF($B$9="זכר",INDEX('שיפור גברים'!$A$1:$GQ$121,ROUNDDOWN(E960/12,0)+1,ROUNDDOWN((E960+$B$7-$B$8)/12,0)+2),INDEX('שיפור נשים'!$A$1:$GQ$121,ROUNDDOWN(E960/12,0)+1,ROUNDDOWN((E960+$B$7-$B$8)/12,0)+2))</f>
        <v>#VALUE!</v>
      </c>
      <c r="O960" t="e">
        <f>IF($B$9="זכר",INDEX('שיפור גברים'!$A$1:$GQ$121,ROUNDDOWN(E960/12,0)+1,ROUNDDOWN((E960+$B$7-$B$8)/12,0)+1),INDEX('שיפור נשים'!$A$1:$GQ$121,ROUNDDOWN(E960/12,0)+1,ROUNDDOWN((E960+$B$7-$B$8)/12,0)+1))</f>
        <v>#VALUE!</v>
      </c>
      <c r="P960">
        <f t="shared" si="141"/>
        <v>0.5</v>
      </c>
      <c r="Q960" t="e">
        <f t="shared" si="142"/>
        <v>#VALUE!</v>
      </c>
    </row>
    <row r="961" spans="5:17" x14ac:dyDescent="0.2">
      <c r="E961">
        <f t="shared" si="143"/>
        <v>959</v>
      </c>
      <c r="F961">
        <f t="shared" si="140"/>
        <v>18.125074854553453</v>
      </c>
      <c r="G961" t="e">
        <f t="shared" si="144"/>
        <v>#VALUE!</v>
      </c>
      <c r="H961" t="e">
        <f t="shared" si="145"/>
        <v>#VALUE!</v>
      </c>
      <c r="I961" t="e">
        <f t="shared" si="146"/>
        <v>#VALUE!</v>
      </c>
      <c r="J961" t="e">
        <f t="shared" si="147"/>
        <v>#VALUE!</v>
      </c>
      <c r="K961" t="e">
        <f t="shared" si="148"/>
        <v>#VALUE!</v>
      </c>
      <c r="L961" t="e">
        <f t="shared" si="149"/>
        <v>#VALUE!</v>
      </c>
      <c r="M961">
        <f>IF($B$9="זכר",INDEX(תמותה!$A$1:$E$121,ROUNDDOWN(E961/12,0)+1,2),INDEX(תמותה!$A$1:$E$121,ROUNDDOWN(E961/12,0)+1,3))</f>
        <v>2.1801000000000001E-2</v>
      </c>
      <c r="N961" t="e">
        <f>IF($B$9="זכר",INDEX('שיפור גברים'!$A$1:$GQ$121,ROUNDDOWN(E961/12,0)+1,ROUNDDOWN((E961+$B$7-$B$8)/12,0)+2),INDEX('שיפור נשים'!$A$1:$GQ$121,ROUNDDOWN(E961/12,0)+1,ROUNDDOWN((E961+$B$7-$B$8)/12,0)+2))</f>
        <v>#VALUE!</v>
      </c>
      <c r="O961" t="e">
        <f>IF($B$9="זכר",INDEX('שיפור גברים'!$A$1:$GQ$121,ROUNDDOWN(E961/12,0)+1,ROUNDDOWN((E961+$B$7-$B$8)/12,0)+1),INDEX('שיפור נשים'!$A$1:$GQ$121,ROUNDDOWN(E961/12,0)+1,ROUNDDOWN((E961+$B$7-$B$8)/12,0)+1))</f>
        <v>#VALUE!</v>
      </c>
      <c r="P961">
        <f t="shared" si="141"/>
        <v>0.58333333333333337</v>
      </c>
      <c r="Q961" t="e">
        <f t="shared" si="142"/>
        <v>#VALUE!</v>
      </c>
    </row>
    <row r="962" spans="5:17" x14ac:dyDescent="0.2">
      <c r="E962">
        <f t="shared" si="143"/>
        <v>960</v>
      </c>
      <c r="F962">
        <f t="shared" si="140"/>
        <v>18.179859267353205</v>
      </c>
      <c r="G962" t="e">
        <f t="shared" si="144"/>
        <v>#VALUE!</v>
      </c>
      <c r="H962" t="e">
        <f t="shared" si="145"/>
        <v>#VALUE!</v>
      </c>
      <c r="I962" t="e">
        <f t="shared" si="146"/>
        <v>#VALUE!</v>
      </c>
      <c r="J962" t="e">
        <f t="shared" si="147"/>
        <v>#VALUE!</v>
      </c>
      <c r="K962" t="e">
        <f t="shared" si="148"/>
        <v>#VALUE!</v>
      </c>
      <c r="L962" t="e">
        <f t="shared" si="149"/>
        <v>#VALUE!</v>
      </c>
      <c r="M962">
        <f>IF($B$9="זכר",INDEX(תמותה!$A$1:$E$121,ROUNDDOWN(E962/12,0)+1,2),INDEX(תמותה!$A$1:$E$121,ROUNDDOWN(E962/12,0)+1,3))</f>
        <v>2.5104000000000001E-2</v>
      </c>
      <c r="N962" t="e">
        <f>IF($B$9="זכר",INDEX('שיפור גברים'!$A$1:$GQ$121,ROUNDDOWN(E962/12,0)+1,ROUNDDOWN((E962+$B$7-$B$8)/12,0)+2),INDEX('שיפור נשים'!$A$1:$GQ$121,ROUNDDOWN(E962/12,0)+1,ROUNDDOWN((E962+$B$7-$B$8)/12,0)+2))</f>
        <v>#VALUE!</v>
      </c>
      <c r="O962" t="e">
        <f>IF($B$9="זכר",INDEX('שיפור גברים'!$A$1:$GQ$121,ROUNDDOWN(E962/12,0)+1,ROUNDDOWN((E962+$B$7-$B$8)/12,0)+1),INDEX('שיפור נשים'!$A$1:$GQ$121,ROUNDDOWN(E962/12,0)+1,ROUNDDOWN((E962+$B$7-$B$8)/12,0)+1))</f>
        <v>#VALUE!</v>
      </c>
      <c r="P962">
        <f t="shared" si="141"/>
        <v>0.66666666666666663</v>
      </c>
      <c r="Q962" t="e">
        <f t="shared" si="142"/>
        <v>#VALUE!</v>
      </c>
    </row>
    <row r="963" spans="5:17" x14ac:dyDescent="0.2">
      <c r="E963">
        <f t="shared" si="143"/>
        <v>961</v>
      </c>
      <c r="F963">
        <f t="shared" ref="F963:F997" si="150">(1+$B$2)^((E963-$E$2+1)/12)</f>
        <v>18.234809270193825</v>
      </c>
      <c r="G963" t="e">
        <f t="shared" si="144"/>
        <v>#VALUE!</v>
      </c>
      <c r="H963" t="e">
        <f t="shared" si="145"/>
        <v>#VALUE!</v>
      </c>
      <c r="I963" t="e">
        <f t="shared" si="146"/>
        <v>#VALUE!</v>
      </c>
      <c r="J963" t="e">
        <f t="shared" si="147"/>
        <v>#VALUE!</v>
      </c>
      <c r="K963" t="e">
        <f t="shared" si="148"/>
        <v>#VALUE!</v>
      </c>
      <c r="L963" t="e">
        <f t="shared" si="149"/>
        <v>#VALUE!</v>
      </c>
      <c r="M963">
        <f>IF($B$9="זכר",INDEX(תמותה!$A$1:$E$121,ROUNDDOWN(E963/12,0)+1,2),INDEX(תמותה!$A$1:$E$121,ROUNDDOWN(E963/12,0)+1,3))</f>
        <v>2.5104000000000001E-2</v>
      </c>
      <c r="N963" t="e">
        <f>IF($B$9="זכר",INDEX('שיפור גברים'!$A$1:$GQ$121,ROUNDDOWN(E963/12,0)+1,ROUNDDOWN((E963+$B$7-$B$8)/12,0)+2),INDEX('שיפור נשים'!$A$1:$GQ$121,ROUNDDOWN(E963/12,0)+1,ROUNDDOWN((E963+$B$7-$B$8)/12,0)+2))</f>
        <v>#VALUE!</v>
      </c>
      <c r="O963" t="e">
        <f>IF($B$9="זכר",INDEX('שיפור גברים'!$A$1:$GQ$121,ROUNDDOWN(E963/12,0)+1,ROUNDDOWN((E963+$B$7-$B$8)/12,0)+1),INDEX('שיפור נשים'!$A$1:$GQ$121,ROUNDDOWN(E963/12,0)+1,ROUNDDOWN((E963+$B$7-$B$8)/12,0)+1))</f>
        <v>#VALUE!</v>
      </c>
      <c r="P963">
        <f t="shared" ref="P963:P997" si="151">(MOD((E963-$E$2+7),12)+1)/12</f>
        <v>0.75</v>
      </c>
      <c r="Q963" t="e">
        <f t="shared" ref="Q963:Q997" si="152">1-(1-M963*(N963*P963+O963*(1-P963)))^(1/12)</f>
        <v>#VALUE!</v>
      </c>
    </row>
    <row r="964" spans="5:17" x14ac:dyDescent="0.2">
      <c r="E964">
        <f t="shared" ref="E964:E997" si="153">E963+1</f>
        <v>962</v>
      </c>
      <c r="F964">
        <f t="shared" si="150"/>
        <v>18.289925363583741</v>
      </c>
      <c r="G964" t="e">
        <f t="shared" ref="G964:G997" si="154">IF(E964&lt;=$B$3,IF(AND((E964-$E$2)&lt;0,E964&lt;$B$4),G963+1/F964,G963+L963/F964))</f>
        <v>#VALUE!</v>
      </c>
      <c r="H964" t="e">
        <f t="shared" ref="H964:H997" si="155">IF(E964&lt;=$B$3,IF(AND((E964-$E$2)&lt;60,E964&lt;$B$4),H963+1/F964,H963+L963/F964))</f>
        <v>#VALUE!</v>
      </c>
      <c r="I964" t="e">
        <f t="shared" ref="I964:I997" si="156">IF(E964&lt;=$B$3,IF(AND((E964-$E$2)&lt;120,E964&lt;$B$4),I963+1/F964,I963+L963/F964))</f>
        <v>#VALUE!</v>
      </c>
      <c r="J964" t="e">
        <f t="shared" ref="J964:J997" si="157">IF(E964&lt;=$B$3,IF(AND((E964-$E$2)&lt;180,E964&lt;$B$4),J963+1/F964,J963+L963/F964))</f>
        <v>#VALUE!</v>
      </c>
      <c r="K964" t="e">
        <f t="shared" ref="K964:K997" si="158">IF(E964&lt;=$B$3,IF(AND((E964-$E$2)&lt;240,E964&lt;$B$4),K963+1/F964,K963+L963/F964))</f>
        <v>#VALUE!</v>
      </c>
      <c r="L964" t="e">
        <f t="shared" ref="L964:L997" si="159">L963*(1-Q964)</f>
        <v>#VALUE!</v>
      </c>
      <c r="M964">
        <f>IF($B$9="זכר",INDEX(תמותה!$A$1:$E$121,ROUNDDOWN(E964/12,0)+1,2),INDEX(תמותה!$A$1:$E$121,ROUNDDOWN(E964/12,0)+1,3))</f>
        <v>2.5104000000000001E-2</v>
      </c>
      <c r="N964" t="e">
        <f>IF($B$9="זכר",INDEX('שיפור גברים'!$A$1:$GQ$121,ROUNDDOWN(E964/12,0)+1,ROUNDDOWN((E964+$B$7-$B$8)/12,0)+2),INDEX('שיפור נשים'!$A$1:$GQ$121,ROUNDDOWN(E964/12,0)+1,ROUNDDOWN((E964+$B$7-$B$8)/12,0)+2))</f>
        <v>#VALUE!</v>
      </c>
      <c r="O964" t="e">
        <f>IF($B$9="זכר",INDEX('שיפור גברים'!$A$1:$GQ$121,ROUNDDOWN(E964/12,0)+1,ROUNDDOWN((E964+$B$7-$B$8)/12,0)+1),INDEX('שיפור נשים'!$A$1:$GQ$121,ROUNDDOWN(E964/12,0)+1,ROUNDDOWN((E964+$B$7-$B$8)/12,0)+1))</f>
        <v>#VALUE!</v>
      </c>
      <c r="P964">
        <f t="shared" si="151"/>
        <v>0.83333333333333337</v>
      </c>
      <c r="Q964" t="e">
        <f t="shared" si="152"/>
        <v>#VALUE!</v>
      </c>
    </row>
    <row r="965" spans="5:17" x14ac:dyDescent="0.2">
      <c r="E965">
        <f t="shared" si="153"/>
        <v>963</v>
      </c>
      <c r="F965">
        <f t="shared" si="150"/>
        <v>18.345208049544262</v>
      </c>
      <c r="G965" t="e">
        <f t="shared" si="154"/>
        <v>#VALUE!</v>
      </c>
      <c r="H965" t="e">
        <f t="shared" si="155"/>
        <v>#VALUE!</v>
      </c>
      <c r="I965" t="e">
        <f t="shared" si="156"/>
        <v>#VALUE!</v>
      </c>
      <c r="J965" t="e">
        <f t="shared" si="157"/>
        <v>#VALUE!</v>
      </c>
      <c r="K965" t="e">
        <f t="shared" si="158"/>
        <v>#VALUE!</v>
      </c>
      <c r="L965" t="e">
        <f t="shared" si="159"/>
        <v>#VALUE!</v>
      </c>
      <c r="M965">
        <f>IF($B$9="זכר",INDEX(תמותה!$A$1:$E$121,ROUNDDOWN(E965/12,0)+1,2),INDEX(תמותה!$A$1:$E$121,ROUNDDOWN(E965/12,0)+1,3))</f>
        <v>2.5104000000000001E-2</v>
      </c>
      <c r="N965" t="e">
        <f>IF($B$9="זכר",INDEX('שיפור גברים'!$A$1:$GQ$121,ROUNDDOWN(E965/12,0)+1,ROUNDDOWN((E965+$B$7-$B$8)/12,0)+2),INDEX('שיפור נשים'!$A$1:$GQ$121,ROUNDDOWN(E965/12,0)+1,ROUNDDOWN((E965+$B$7-$B$8)/12,0)+2))</f>
        <v>#VALUE!</v>
      </c>
      <c r="O965" t="e">
        <f>IF($B$9="זכר",INDEX('שיפור גברים'!$A$1:$GQ$121,ROUNDDOWN(E965/12,0)+1,ROUNDDOWN((E965+$B$7-$B$8)/12,0)+1),INDEX('שיפור נשים'!$A$1:$GQ$121,ROUNDDOWN(E965/12,0)+1,ROUNDDOWN((E965+$B$7-$B$8)/12,0)+1))</f>
        <v>#VALUE!</v>
      </c>
      <c r="P965">
        <f t="shared" si="151"/>
        <v>0.91666666666666663</v>
      </c>
      <c r="Q965" t="e">
        <f t="shared" si="152"/>
        <v>#VALUE!</v>
      </c>
    </row>
    <row r="966" spans="5:17" x14ac:dyDescent="0.2">
      <c r="E966">
        <f t="shared" si="153"/>
        <v>964</v>
      </c>
      <c r="F966">
        <f t="shared" si="150"/>
        <v>18.400657831614055</v>
      </c>
      <c r="G966" t="e">
        <f t="shared" si="154"/>
        <v>#VALUE!</v>
      </c>
      <c r="H966" t="e">
        <f t="shared" si="155"/>
        <v>#VALUE!</v>
      </c>
      <c r="I966" t="e">
        <f t="shared" si="156"/>
        <v>#VALUE!</v>
      </c>
      <c r="J966" t="e">
        <f t="shared" si="157"/>
        <v>#VALUE!</v>
      </c>
      <c r="K966" t="e">
        <f t="shared" si="158"/>
        <v>#VALUE!</v>
      </c>
      <c r="L966" t="e">
        <f t="shared" si="159"/>
        <v>#VALUE!</v>
      </c>
      <c r="M966">
        <f>IF($B$9="זכר",INDEX(תמותה!$A$1:$E$121,ROUNDDOWN(E966/12,0)+1,2),INDEX(תמותה!$A$1:$E$121,ROUNDDOWN(E966/12,0)+1,3))</f>
        <v>2.5104000000000001E-2</v>
      </c>
      <c r="N966" t="e">
        <f>IF($B$9="זכר",INDEX('שיפור גברים'!$A$1:$GQ$121,ROUNDDOWN(E966/12,0)+1,ROUNDDOWN((E966+$B$7-$B$8)/12,0)+2),INDEX('שיפור נשים'!$A$1:$GQ$121,ROUNDDOWN(E966/12,0)+1,ROUNDDOWN((E966+$B$7-$B$8)/12,0)+2))</f>
        <v>#VALUE!</v>
      </c>
      <c r="O966" t="e">
        <f>IF($B$9="זכר",INDEX('שיפור גברים'!$A$1:$GQ$121,ROUNDDOWN(E966/12,0)+1,ROUNDDOWN((E966+$B$7-$B$8)/12,0)+1),INDEX('שיפור נשים'!$A$1:$GQ$121,ROUNDDOWN(E966/12,0)+1,ROUNDDOWN((E966+$B$7-$B$8)/12,0)+1))</f>
        <v>#VALUE!</v>
      </c>
      <c r="P966">
        <f t="shared" si="151"/>
        <v>1</v>
      </c>
      <c r="Q966" t="e">
        <f t="shared" si="152"/>
        <v>#VALUE!</v>
      </c>
    </row>
    <row r="967" spans="5:17" x14ac:dyDescent="0.2">
      <c r="E967">
        <f t="shared" si="153"/>
        <v>965</v>
      </c>
      <c r="F967">
        <f t="shared" si="150"/>
        <v>18.456275214853761</v>
      </c>
      <c r="G967" t="e">
        <f t="shared" si="154"/>
        <v>#VALUE!</v>
      </c>
      <c r="H967" t="e">
        <f t="shared" si="155"/>
        <v>#VALUE!</v>
      </c>
      <c r="I967" t="e">
        <f t="shared" si="156"/>
        <v>#VALUE!</v>
      </c>
      <c r="J967" t="e">
        <f t="shared" si="157"/>
        <v>#VALUE!</v>
      </c>
      <c r="K967" t="e">
        <f t="shared" si="158"/>
        <v>#VALUE!</v>
      </c>
      <c r="L967" t="e">
        <f t="shared" si="159"/>
        <v>#VALUE!</v>
      </c>
      <c r="M967">
        <f>IF($B$9="זכר",INDEX(תמותה!$A$1:$E$121,ROUNDDOWN(E967/12,0)+1,2),INDEX(תמותה!$A$1:$E$121,ROUNDDOWN(E967/12,0)+1,3))</f>
        <v>2.5104000000000001E-2</v>
      </c>
      <c r="N967" t="e">
        <f>IF($B$9="זכר",INDEX('שיפור גברים'!$A$1:$GQ$121,ROUNDDOWN(E967/12,0)+1,ROUNDDOWN((E967+$B$7-$B$8)/12,0)+2),INDEX('שיפור נשים'!$A$1:$GQ$121,ROUNDDOWN(E967/12,0)+1,ROUNDDOWN((E967+$B$7-$B$8)/12,0)+2))</f>
        <v>#VALUE!</v>
      </c>
      <c r="O967" t="e">
        <f>IF($B$9="זכר",INDEX('שיפור גברים'!$A$1:$GQ$121,ROUNDDOWN(E967/12,0)+1,ROUNDDOWN((E967+$B$7-$B$8)/12,0)+1),INDEX('שיפור נשים'!$A$1:$GQ$121,ROUNDDOWN(E967/12,0)+1,ROUNDDOWN((E967+$B$7-$B$8)/12,0)+1))</f>
        <v>#VALUE!</v>
      </c>
      <c r="P967">
        <f t="shared" si="151"/>
        <v>8.3333333333333329E-2</v>
      </c>
      <c r="Q967" t="e">
        <f t="shared" si="152"/>
        <v>#VALUE!</v>
      </c>
    </row>
    <row r="968" spans="5:17" x14ac:dyDescent="0.2">
      <c r="E968">
        <f t="shared" si="153"/>
        <v>966</v>
      </c>
      <c r="F968">
        <f t="shared" si="150"/>
        <v>18.512060705850626</v>
      </c>
      <c r="G968" t="e">
        <f t="shared" si="154"/>
        <v>#VALUE!</v>
      </c>
      <c r="H968" t="e">
        <f t="shared" si="155"/>
        <v>#VALUE!</v>
      </c>
      <c r="I968" t="e">
        <f t="shared" si="156"/>
        <v>#VALUE!</v>
      </c>
      <c r="J968" t="e">
        <f t="shared" si="157"/>
        <v>#VALUE!</v>
      </c>
      <c r="K968" t="e">
        <f t="shared" si="158"/>
        <v>#VALUE!</v>
      </c>
      <c r="L968" t="e">
        <f t="shared" si="159"/>
        <v>#VALUE!</v>
      </c>
      <c r="M968">
        <f>IF($B$9="זכר",INDEX(תמותה!$A$1:$E$121,ROUNDDOWN(E968/12,0)+1,2),INDEX(תמותה!$A$1:$E$121,ROUNDDOWN(E968/12,0)+1,3))</f>
        <v>2.5104000000000001E-2</v>
      </c>
      <c r="N968" t="e">
        <f>IF($B$9="זכר",INDEX('שיפור גברים'!$A$1:$GQ$121,ROUNDDOWN(E968/12,0)+1,ROUNDDOWN((E968+$B$7-$B$8)/12,0)+2),INDEX('שיפור נשים'!$A$1:$GQ$121,ROUNDDOWN(E968/12,0)+1,ROUNDDOWN((E968+$B$7-$B$8)/12,0)+2))</f>
        <v>#VALUE!</v>
      </c>
      <c r="O968" t="e">
        <f>IF($B$9="זכר",INDEX('שיפור גברים'!$A$1:$GQ$121,ROUNDDOWN(E968/12,0)+1,ROUNDDOWN((E968+$B$7-$B$8)/12,0)+1),INDEX('שיפור נשים'!$A$1:$GQ$121,ROUNDDOWN(E968/12,0)+1,ROUNDDOWN((E968+$B$7-$B$8)/12,0)+1))</f>
        <v>#VALUE!</v>
      </c>
      <c r="P968">
        <f t="shared" si="151"/>
        <v>0.16666666666666666</v>
      </c>
      <c r="Q968" t="e">
        <f t="shared" si="152"/>
        <v>#VALUE!</v>
      </c>
    </row>
    <row r="969" spans="5:17" x14ac:dyDescent="0.2">
      <c r="E969">
        <f t="shared" si="153"/>
        <v>967</v>
      </c>
      <c r="F969">
        <f t="shared" si="150"/>
        <v>18.56801481272311</v>
      </c>
      <c r="G969" t="e">
        <f t="shared" si="154"/>
        <v>#VALUE!</v>
      </c>
      <c r="H969" t="e">
        <f t="shared" si="155"/>
        <v>#VALUE!</v>
      </c>
      <c r="I969" t="e">
        <f t="shared" si="156"/>
        <v>#VALUE!</v>
      </c>
      <c r="J969" t="e">
        <f t="shared" si="157"/>
        <v>#VALUE!</v>
      </c>
      <c r="K969" t="e">
        <f t="shared" si="158"/>
        <v>#VALUE!</v>
      </c>
      <c r="L969" t="e">
        <f t="shared" si="159"/>
        <v>#VALUE!</v>
      </c>
      <c r="M969">
        <f>IF($B$9="זכר",INDEX(תמותה!$A$1:$E$121,ROUNDDOWN(E969/12,0)+1,2),INDEX(תמותה!$A$1:$E$121,ROUNDDOWN(E969/12,0)+1,3))</f>
        <v>2.5104000000000001E-2</v>
      </c>
      <c r="N969" t="e">
        <f>IF($B$9="זכר",INDEX('שיפור גברים'!$A$1:$GQ$121,ROUNDDOWN(E969/12,0)+1,ROUNDDOWN((E969+$B$7-$B$8)/12,0)+2),INDEX('שיפור נשים'!$A$1:$GQ$121,ROUNDDOWN(E969/12,0)+1,ROUNDDOWN((E969+$B$7-$B$8)/12,0)+2))</f>
        <v>#VALUE!</v>
      </c>
      <c r="O969" t="e">
        <f>IF($B$9="זכר",INDEX('שיפור גברים'!$A$1:$GQ$121,ROUNDDOWN(E969/12,0)+1,ROUNDDOWN((E969+$B$7-$B$8)/12,0)+1),INDEX('שיפור נשים'!$A$1:$GQ$121,ROUNDDOWN(E969/12,0)+1,ROUNDDOWN((E969+$B$7-$B$8)/12,0)+1))</f>
        <v>#VALUE!</v>
      </c>
      <c r="P969">
        <f t="shared" si="151"/>
        <v>0.25</v>
      </c>
      <c r="Q969" t="e">
        <f t="shared" si="152"/>
        <v>#VALUE!</v>
      </c>
    </row>
    <row r="970" spans="5:17" x14ac:dyDescent="0.2">
      <c r="E970">
        <f t="shared" si="153"/>
        <v>968</v>
      </c>
      <c r="F970">
        <f t="shared" si="150"/>
        <v>18.624138045125459</v>
      </c>
      <c r="G970" t="e">
        <f t="shared" si="154"/>
        <v>#VALUE!</v>
      </c>
      <c r="H970" t="e">
        <f t="shared" si="155"/>
        <v>#VALUE!</v>
      </c>
      <c r="I970" t="e">
        <f t="shared" si="156"/>
        <v>#VALUE!</v>
      </c>
      <c r="J970" t="e">
        <f t="shared" si="157"/>
        <v>#VALUE!</v>
      </c>
      <c r="K970" t="e">
        <f t="shared" si="158"/>
        <v>#VALUE!</v>
      </c>
      <c r="L970" t="e">
        <f t="shared" si="159"/>
        <v>#VALUE!</v>
      </c>
      <c r="M970">
        <f>IF($B$9="זכר",INDEX(תמותה!$A$1:$E$121,ROUNDDOWN(E970/12,0)+1,2),INDEX(תמותה!$A$1:$E$121,ROUNDDOWN(E970/12,0)+1,3))</f>
        <v>2.5104000000000001E-2</v>
      </c>
      <c r="N970" t="e">
        <f>IF($B$9="זכר",INDEX('שיפור גברים'!$A$1:$GQ$121,ROUNDDOWN(E970/12,0)+1,ROUNDDOWN((E970+$B$7-$B$8)/12,0)+2),INDEX('שיפור נשים'!$A$1:$GQ$121,ROUNDDOWN(E970/12,0)+1,ROUNDDOWN((E970+$B$7-$B$8)/12,0)+2))</f>
        <v>#VALUE!</v>
      </c>
      <c r="O970" t="e">
        <f>IF($B$9="זכר",INDEX('שיפור גברים'!$A$1:$GQ$121,ROUNDDOWN(E970/12,0)+1,ROUNDDOWN((E970+$B$7-$B$8)/12,0)+1),INDEX('שיפור נשים'!$A$1:$GQ$121,ROUNDDOWN(E970/12,0)+1,ROUNDDOWN((E970+$B$7-$B$8)/12,0)+1))</f>
        <v>#VALUE!</v>
      </c>
      <c r="P970">
        <f t="shared" si="151"/>
        <v>0.33333333333333331</v>
      </c>
      <c r="Q970" t="e">
        <f t="shared" si="152"/>
        <v>#VALUE!</v>
      </c>
    </row>
    <row r="971" spans="5:17" x14ac:dyDescent="0.2">
      <c r="E971">
        <f t="shared" si="153"/>
        <v>969</v>
      </c>
      <c r="F971">
        <f t="shared" si="150"/>
        <v>18.680430914252415</v>
      </c>
      <c r="G971" t="e">
        <f t="shared" si="154"/>
        <v>#VALUE!</v>
      </c>
      <c r="H971" t="e">
        <f t="shared" si="155"/>
        <v>#VALUE!</v>
      </c>
      <c r="I971" t="e">
        <f t="shared" si="156"/>
        <v>#VALUE!</v>
      </c>
      <c r="J971" t="e">
        <f t="shared" si="157"/>
        <v>#VALUE!</v>
      </c>
      <c r="K971" t="e">
        <f t="shared" si="158"/>
        <v>#VALUE!</v>
      </c>
      <c r="L971" t="e">
        <f t="shared" si="159"/>
        <v>#VALUE!</v>
      </c>
      <c r="M971">
        <f>IF($B$9="זכר",INDEX(תמותה!$A$1:$E$121,ROUNDDOWN(E971/12,0)+1,2),INDEX(תמותה!$A$1:$E$121,ROUNDDOWN(E971/12,0)+1,3))</f>
        <v>2.5104000000000001E-2</v>
      </c>
      <c r="N971" t="e">
        <f>IF($B$9="זכר",INDEX('שיפור גברים'!$A$1:$GQ$121,ROUNDDOWN(E971/12,0)+1,ROUNDDOWN((E971+$B$7-$B$8)/12,0)+2),INDEX('שיפור נשים'!$A$1:$GQ$121,ROUNDDOWN(E971/12,0)+1,ROUNDDOWN((E971+$B$7-$B$8)/12,0)+2))</f>
        <v>#VALUE!</v>
      </c>
      <c r="O971" t="e">
        <f>IF($B$9="זכר",INDEX('שיפור גברים'!$A$1:$GQ$121,ROUNDDOWN(E971/12,0)+1,ROUNDDOWN((E971+$B$7-$B$8)/12,0)+1),INDEX('שיפור נשים'!$A$1:$GQ$121,ROUNDDOWN(E971/12,0)+1,ROUNDDOWN((E971+$B$7-$B$8)/12,0)+1))</f>
        <v>#VALUE!</v>
      </c>
      <c r="P971">
        <f t="shared" si="151"/>
        <v>0.41666666666666669</v>
      </c>
      <c r="Q971" t="e">
        <f t="shared" si="152"/>
        <v>#VALUE!</v>
      </c>
    </row>
    <row r="972" spans="5:17" x14ac:dyDescent="0.2">
      <c r="E972">
        <f t="shared" si="153"/>
        <v>970</v>
      </c>
      <c r="F972">
        <f t="shared" si="150"/>
        <v>18.736893932843838</v>
      </c>
      <c r="G972" t="e">
        <f t="shared" si="154"/>
        <v>#VALUE!</v>
      </c>
      <c r="H972" t="e">
        <f t="shared" si="155"/>
        <v>#VALUE!</v>
      </c>
      <c r="I972" t="e">
        <f t="shared" si="156"/>
        <v>#VALUE!</v>
      </c>
      <c r="J972" t="e">
        <f t="shared" si="157"/>
        <v>#VALUE!</v>
      </c>
      <c r="K972" t="e">
        <f t="shared" si="158"/>
        <v>#VALUE!</v>
      </c>
      <c r="L972" t="e">
        <f t="shared" si="159"/>
        <v>#VALUE!</v>
      </c>
      <c r="M972">
        <f>IF($B$9="זכר",INDEX(תמותה!$A$1:$E$121,ROUNDDOWN(E972/12,0)+1,2),INDEX(תמותה!$A$1:$E$121,ROUNDDOWN(E972/12,0)+1,3))</f>
        <v>2.5104000000000001E-2</v>
      </c>
      <c r="N972" t="e">
        <f>IF($B$9="זכר",INDEX('שיפור גברים'!$A$1:$GQ$121,ROUNDDOWN(E972/12,0)+1,ROUNDDOWN((E972+$B$7-$B$8)/12,0)+2),INDEX('שיפור נשים'!$A$1:$GQ$121,ROUNDDOWN(E972/12,0)+1,ROUNDDOWN((E972+$B$7-$B$8)/12,0)+2))</f>
        <v>#VALUE!</v>
      </c>
      <c r="O972" t="e">
        <f>IF($B$9="זכר",INDEX('שיפור גברים'!$A$1:$GQ$121,ROUNDDOWN(E972/12,0)+1,ROUNDDOWN((E972+$B$7-$B$8)/12,0)+1),INDEX('שיפור נשים'!$A$1:$GQ$121,ROUNDDOWN(E972/12,0)+1,ROUNDDOWN((E972+$B$7-$B$8)/12,0)+1))</f>
        <v>#VALUE!</v>
      </c>
      <c r="P972">
        <f t="shared" si="151"/>
        <v>0.5</v>
      </c>
      <c r="Q972" t="e">
        <f t="shared" si="152"/>
        <v>#VALUE!</v>
      </c>
    </row>
    <row r="973" spans="5:17" x14ac:dyDescent="0.2">
      <c r="E973">
        <f t="shared" si="153"/>
        <v>971</v>
      </c>
      <c r="F973">
        <f t="shared" si="150"/>
        <v>18.793527615189387</v>
      </c>
      <c r="G973" t="e">
        <f t="shared" si="154"/>
        <v>#VALUE!</v>
      </c>
      <c r="H973" t="e">
        <f t="shared" si="155"/>
        <v>#VALUE!</v>
      </c>
      <c r="I973" t="e">
        <f t="shared" si="156"/>
        <v>#VALUE!</v>
      </c>
      <c r="J973" t="e">
        <f t="shared" si="157"/>
        <v>#VALUE!</v>
      </c>
      <c r="K973" t="e">
        <f t="shared" si="158"/>
        <v>#VALUE!</v>
      </c>
      <c r="L973" t="e">
        <f t="shared" si="159"/>
        <v>#VALUE!</v>
      </c>
      <c r="M973">
        <f>IF($B$9="זכר",INDEX(תמותה!$A$1:$E$121,ROUNDDOWN(E973/12,0)+1,2),INDEX(תמותה!$A$1:$E$121,ROUNDDOWN(E973/12,0)+1,3))</f>
        <v>2.5104000000000001E-2</v>
      </c>
      <c r="N973" t="e">
        <f>IF($B$9="זכר",INDEX('שיפור גברים'!$A$1:$GQ$121,ROUNDDOWN(E973/12,0)+1,ROUNDDOWN((E973+$B$7-$B$8)/12,0)+2),INDEX('שיפור נשים'!$A$1:$GQ$121,ROUNDDOWN(E973/12,0)+1,ROUNDDOWN((E973+$B$7-$B$8)/12,0)+2))</f>
        <v>#VALUE!</v>
      </c>
      <c r="O973" t="e">
        <f>IF($B$9="זכר",INDEX('שיפור גברים'!$A$1:$GQ$121,ROUNDDOWN(E973/12,0)+1,ROUNDDOWN((E973+$B$7-$B$8)/12,0)+1),INDEX('שיפור נשים'!$A$1:$GQ$121,ROUNDDOWN(E973/12,0)+1,ROUNDDOWN((E973+$B$7-$B$8)/12,0)+1))</f>
        <v>#VALUE!</v>
      </c>
      <c r="P973">
        <f t="shared" si="151"/>
        <v>0.58333333333333337</v>
      </c>
      <c r="Q973" t="e">
        <f t="shared" si="152"/>
        <v>#VALUE!</v>
      </c>
    </row>
    <row r="974" spans="5:17" x14ac:dyDescent="0.2">
      <c r="E974">
        <f t="shared" si="153"/>
        <v>972</v>
      </c>
      <c r="F974">
        <f t="shared" si="150"/>
        <v>18.85033247713319</v>
      </c>
      <c r="G974" t="e">
        <f t="shared" si="154"/>
        <v>#VALUE!</v>
      </c>
      <c r="H974" t="e">
        <f t="shared" si="155"/>
        <v>#VALUE!</v>
      </c>
      <c r="I974" t="e">
        <f t="shared" si="156"/>
        <v>#VALUE!</v>
      </c>
      <c r="J974" t="e">
        <f t="shared" si="157"/>
        <v>#VALUE!</v>
      </c>
      <c r="K974" t="e">
        <f t="shared" si="158"/>
        <v>#VALUE!</v>
      </c>
      <c r="L974" t="e">
        <f t="shared" si="159"/>
        <v>#VALUE!</v>
      </c>
      <c r="M974">
        <f>IF($B$9="זכר",INDEX(תמותה!$A$1:$E$121,ROUNDDOWN(E974/12,0)+1,2),INDEX(תמותה!$A$1:$E$121,ROUNDDOWN(E974/12,0)+1,3))</f>
        <v>2.8868999999999999E-2</v>
      </c>
      <c r="N974" t="e">
        <f>IF($B$9="זכר",INDEX('שיפור גברים'!$A$1:$GQ$121,ROUNDDOWN(E974/12,0)+1,ROUNDDOWN((E974+$B$7-$B$8)/12,0)+2),INDEX('שיפור נשים'!$A$1:$GQ$121,ROUNDDOWN(E974/12,0)+1,ROUNDDOWN((E974+$B$7-$B$8)/12,0)+2))</f>
        <v>#VALUE!</v>
      </c>
      <c r="O974" t="e">
        <f>IF($B$9="זכר",INDEX('שיפור גברים'!$A$1:$GQ$121,ROUNDDOWN(E974/12,0)+1,ROUNDDOWN((E974+$B$7-$B$8)/12,0)+1),INDEX('שיפור נשים'!$A$1:$GQ$121,ROUNDDOWN(E974/12,0)+1,ROUNDDOWN((E974+$B$7-$B$8)/12,0)+1))</f>
        <v>#VALUE!</v>
      </c>
      <c r="P974">
        <f t="shared" si="151"/>
        <v>0.66666666666666663</v>
      </c>
      <c r="Q974" t="e">
        <f t="shared" si="152"/>
        <v>#VALUE!</v>
      </c>
    </row>
    <row r="975" spans="5:17" x14ac:dyDescent="0.2">
      <c r="E975">
        <f t="shared" si="153"/>
        <v>973</v>
      </c>
      <c r="F975">
        <f t="shared" si="150"/>
        <v>18.907309036078573</v>
      </c>
      <c r="G975" t="e">
        <f t="shared" si="154"/>
        <v>#VALUE!</v>
      </c>
      <c r="H975" t="e">
        <f t="shared" si="155"/>
        <v>#VALUE!</v>
      </c>
      <c r="I975" t="e">
        <f t="shared" si="156"/>
        <v>#VALUE!</v>
      </c>
      <c r="J975" t="e">
        <f t="shared" si="157"/>
        <v>#VALUE!</v>
      </c>
      <c r="K975" t="e">
        <f t="shared" si="158"/>
        <v>#VALUE!</v>
      </c>
      <c r="L975" t="e">
        <f t="shared" si="159"/>
        <v>#VALUE!</v>
      </c>
      <c r="M975">
        <f>IF($B$9="זכר",INDEX(תמותה!$A$1:$E$121,ROUNDDOWN(E975/12,0)+1,2),INDEX(תמותה!$A$1:$E$121,ROUNDDOWN(E975/12,0)+1,3))</f>
        <v>2.8868999999999999E-2</v>
      </c>
      <c r="N975" t="e">
        <f>IF($B$9="זכר",INDEX('שיפור גברים'!$A$1:$GQ$121,ROUNDDOWN(E975/12,0)+1,ROUNDDOWN((E975+$B$7-$B$8)/12,0)+2),INDEX('שיפור נשים'!$A$1:$GQ$121,ROUNDDOWN(E975/12,0)+1,ROUNDDOWN((E975+$B$7-$B$8)/12,0)+2))</f>
        <v>#VALUE!</v>
      </c>
      <c r="O975" t="e">
        <f>IF($B$9="זכר",INDEX('שיפור גברים'!$A$1:$GQ$121,ROUNDDOWN(E975/12,0)+1,ROUNDDOWN((E975+$B$7-$B$8)/12,0)+1),INDEX('שיפור נשים'!$A$1:$GQ$121,ROUNDDOWN(E975/12,0)+1,ROUNDDOWN((E975+$B$7-$B$8)/12,0)+1))</f>
        <v>#VALUE!</v>
      </c>
      <c r="P975">
        <f t="shared" si="151"/>
        <v>0.75</v>
      </c>
      <c r="Q975" t="e">
        <f t="shared" si="152"/>
        <v>#VALUE!</v>
      </c>
    </row>
    <row r="976" spans="5:17" x14ac:dyDescent="0.2">
      <c r="E976">
        <f t="shared" si="153"/>
        <v>974</v>
      </c>
      <c r="F976">
        <f t="shared" si="150"/>
        <v>18.964457810992709</v>
      </c>
      <c r="G976" t="e">
        <f t="shared" si="154"/>
        <v>#VALUE!</v>
      </c>
      <c r="H976" t="e">
        <f t="shared" si="155"/>
        <v>#VALUE!</v>
      </c>
      <c r="I976" t="e">
        <f t="shared" si="156"/>
        <v>#VALUE!</v>
      </c>
      <c r="J976" t="e">
        <f t="shared" si="157"/>
        <v>#VALUE!</v>
      </c>
      <c r="K976" t="e">
        <f t="shared" si="158"/>
        <v>#VALUE!</v>
      </c>
      <c r="L976" t="e">
        <f t="shared" si="159"/>
        <v>#VALUE!</v>
      </c>
      <c r="M976">
        <f>IF($B$9="זכר",INDEX(תמותה!$A$1:$E$121,ROUNDDOWN(E976/12,0)+1,2),INDEX(תמותה!$A$1:$E$121,ROUNDDOWN(E976/12,0)+1,3))</f>
        <v>2.8868999999999999E-2</v>
      </c>
      <c r="N976" t="e">
        <f>IF($B$9="זכר",INDEX('שיפור גברים'!$A$1:$GQ$121,ROUNDDOWN(E976/12,0)+1,ROUNDDOWN((E976+$B$7-$B$8)/12,0)+2),INDEX('שיפור נשים'!$A$1:$GQ$121,ROUNDDOWN(E976/12,0)+1,ROUNDDOWN((E976+$B$7-$B$8)/12,0)+2))</f>
        <v>#VALUE!</v>
      </c>
      <c r="O976" t="e">
        <f>IF($B$9="זכר",INDEX('שיפור גברים'!$A$1:$GQ$121,ROUNDDOWN(E976/12,0)+1,ROUNDDOWN((E976+$B$7-$B$8)/12,0)+1),INDEX('שיפור נשים'!$A$1:$GQ$121,ROUNDDOWN(E976/12,0)+1,ROUNDDOWN((E976+$B$7-$B$8)/12,0)+1))</f>
        <v>#VALUE!</v>
      </c>
      <c r="P976">
        <f t="shared" si="151"/>
        <v>0.83333333333333337</v>
      </c>
      <c r="Q976" t="e">
        <f t="shared" si="152"/>
        <v>#VALUE!</v>
      </c>
    </row>
    <row r="977" spans="5:17" x14ac:dyDescent="0.2">
      <c r="E977">
        <f t="shared" si="153"/>
        <v>975</v>
      </c>
      <c r="F977">
        <f t="shared" si="150"/>
        <v>19.021779322411454</v>
      </c>
      <c r="G977" t="e">
        <f t="shared" si="154"/>
        <v>#VALUE!</v>
      </c>
      <c r="H977" t="e">
        <f t="shared" si="155"/>
        <v>#VALUE!</v>
      </c>
      <c r="I977" t="e">
        <f t="shared" si="156"/>
        <v>#VALUE!</v>
      </c>
      <c r="J977" t="e">
        <f t="shared" si="157"/>
        <v>#VALUE!</v>
      </c>
      <c r="K977" t="e">
        <f t="shared" si="158"/>
        <v>#VALUE!</v>
      </c>
      <c r="L977" t="e">
        <f t="shared" si="159"/>
        <v>#VALUE!</v>
      </c>
      <c r="M977">
        <f>IF($B$9="זכר",INDEX(תמותה!$A$1:$E$121,ROUNDDOWN(E977/12,0)+1,2),INDEX(תמותה!$A$1:$E$121,ROUNDDOWN(E977/12,0)+1,3))</f>
        <v>2.8868999999999999E-2</v>
      </c>
      <c r="N977" t="e">
        <f>IF($B$9="זכר",INDEX('שיפור גברים'!$A$1:$GQ$121,ROUNDDOWN(E977/12,0)+1,ROUNDDOWN((E977+$B$7-$B$8)/12,0)+2),INDEX('שיפור נשים'!$A$1:$GQ$121,ROUNDDOWN(E977/12,0)+1,ROUNDDOWN((E977+$B$7-$B$8)/12,0)+2))</f>
        <v>#VALUE!</v>
      </c>
      <c r="O977" t="e">
        <f>IF($B$9="זכר",INDEX('שיפור גברים'!$A$1:$GQ$121,ROUNDDOWN(E977/12,0)+1,ROUNDDOWN((E977+$B$7-$B$8)/12,0)+1),INDEX('שיפור נשים'!$A$1:$GQ$121,ROUNDDOWN(E977/12,0)+1,ROUNDDOWN((E977+$B$7-$B$8)/12,0)+1))</f>
        <v>#VALUE!</v>
      </c>
      <c r="P977">
        <f t="shared" si="151"/>
        <v>0.91666666666666663</v>
      </c>
      <c r="Q977" t="e">
        <f t="shared" si="152"/>
        <v>#VALUE!</v>
      </c>
    </row>
    <row r="978" spans="5:17" x14ac:dyDescent="0.2">
      <c r="E978">
        <f t="shared" si="153"/>
        <v>976</v>
      </c>
      <c r="F978">
        <f t="shared" si="150"/>
        <v>19.079274092443978</v>
      </c>
      <c r="G978" t="e">
        <f t="shared" si="154"/>
        <v>#VALUE!</v>
      </c>
      <c r="H978" t="e">
        <f t="shared" si="155"/>
        <v>#VALUE!</v>
      </c>
      <c r="I978" t="e">
        <f t="shared" si="156"/>
        <v>#VALUE!</v>
      </c>
      <c r="J978" t="e">
        <f t="shared" si="157"/>
        <v>#VALUE!</v>
      </c>
      <c r="K978" t="e">
        <f t="shared" si="158"/>
        <v>#VALUE!</v>
      </c>
      <c r="L978" t="e">
        <f t="shared" si="159"/>
        <v>#VALUE!</v>
      </c>
      <c r="M978">
        <f>IF($B$9="זכר",INDEX(תמותה!$A$1:$E$121,ROUNDDOWN(E978/12,0)+1,2),INDEX(תמותה!$A$1:$E$121,ROUNDDOWN(E978/12,0)+1,3))</f>
        <v>2.8868999999999999E-2</v>
      </c>
      <c r="N978" t="e">
        <f>IF($B$9="זכר",INDEX('שיפור גברים'!$A$1:$GQ$121,ROUNDDOWN(E978/12,0)+1,ROUNDDOWN((E978+$B$7-$B$8)/12,0)+2),INDEX('שיפור נשים'!$A$1:$GQ$121,ROUNDDOWN(E978/12,0)+1,ROUNDDOWN((E978+$B$7-$B$8)/12,0)+2))</f>
        <v>#VALUE!</v>
      </c>
      <c r="O978" t="e">
        <f>IF($B$9="זכר",INDEX('שיפור גברים'!$A$1:$GQ$121,ROUNDDOWN(E978/12,0)+1,ROUNDDOWN((E978+$B$7-$B$8)/12,0)+1),INDEX('שיפור נשים'!$A$1:$GQ$121,ROUNDDOWN(E978/12,0)+1,ROUNDDOWN((E978+$B$7-$B$8)/12,0)+1))</f>
        <v>#VALUE!</v>
      </c>
      <c r="P978">
        <f t="shared" si="151"/>
        <v>1</v>
      </c>
      <c r="Q978" t="e">
        <f t="shared" si="152"/>
        <v>#VALUE!</v>
      </c>
    </row>
    <row r="979" spans="5:17" x14ac:dyDescent="0.2">
      <c r="E979">
        <f t="shared" si="153"/>
        <v>977</v>
      </c>
      <c r="F979">
        <f t="shared" si="150"/>
        <v>19.136942644777566</v>
      </c>
      <c r="G979" t="e">
        <f t="shared" si="154"/>
        <v>#VALUE!</v>
      </c>
      <c r="H979" t="e">
        <f t="shared" si="155"/>
        <v>#VALUE!</v>
      </c>
      <c r="I979" t="e">
        <f t="shared" si="156"/>
        <v>#VALUE!</v>
      </c>
      <c r="J979" t="e">
        <f t="shared" si="157"/>
        <v>#VALUE!</v>
      </c>
      <c r="K979" t="e">
        <f t="shared" si="158"/>
        <v>#VALUE!</v>
      </c>
      <c r="L979" t="e">
        <f t="shared" si="159"/>
        <v>#VALUE!</v>
      </c>
      <c r="M979">
        <f>IF($B$9="זכר",INDEX(תמותה!$A$1:$E$121,ROUNDDOWN(E979/12,0)+1,2),INDEX(תמותה!$A$1:$E$121,ROUNDDOWN(E979/12,0)+1,3))</f>
        <v>2.8868999999999999E-2</v>
      </c>
      <c r="N979" t="e">
        <f>IF($B$9="זכר",INDEX('שיפור גברים'!$A$1:$GQ$121,ROUNDDOWN(E979/12,0)+1,ROUNDDOWN((E979+$B$7-$B$8)/12,0)+2),INDEX('שיפור נשים'!$A$1:$GQ$121,ROUNDDOWN(E979/12,0)+1,ROUNDDOWN((E979+$B$7-$B$8)/12,0)+2))</f>
        <v>#VALUE!</v>
      </c>
      <c r="O979" t="e">
        <f>IF($B$9="זכר",INDEX('שיפור גברים'!$A$1:$GQ$121,ROUNDDOWN(E979/12,0)+1,ROUNDDOWN((E979+$B$7-$B$8)/12,0)+1),INDEX('שיפור נשים'!$A$1:$GQ$121,ROUNDDOWN(E979/12,0)+1,ROUNDDOWN((E979+$B$7-$B$8)/12,0)+1))</f>
        <v>#VALUE!</v>
      </c>
      <c r="P979">
        <f t="shared" si="151"/>
        <v>8.3333333333333329E-2</v>
      </c>
      <c r="Q979" t="e">
        <f t="shared" si="152"/>
        <v>#VALUE!</v>
      </c>
    </row>
    <row r="980" spans="5:17" x14ac:dyDescent="0.2">
      <c r="E980">
        <f t="shared" si="153"/>
        <v>978</v>
      </c>
      <c r="F980">
        <f t="shared" si="150"/>
        <v>19.194785504682393</v>
      </c>
      <c r="G980" t="e">
        <f t="shared" si="154"/>
        <v>#VALUE!</v>
      </c>
      <c r="H980" t="e">
        <f t="shared" si="155"/>
        <v>#VALUE!</v>
      </c>
      <c r="I980" t="e">
        <f t="shared" si="156"/>
        <v>#VALUE!</v>
      </c>
      <c r="J980" t="e">
        <f t="shared" si="157"/>
        <v>#VALUE!</v>
      </c>
      <c r="K980" t="e">
        <f t="shared" si="158"/>
        <v>#VALUE!</v>
      </c>
      <c r="L980" t="e">
        <f t="shared" si="159"/>
        <v>#VALUE!</v>
      </c>
      <c r="M980">
        <f>IF($B$9="זכר",INDEX(תמותה!$A$1:$E$121,ROUNDDOWN(E980/12,0)+1,2),INDEX(תמותה!$A$1:$E$121,ROUNDDOWN(E980/12,0)+1,3))</f>
        <v>2.8868999999999999E-2</v>
      </c>
      <c r="N980" t="e">
        <f>IF($B$9="זכר",INDEX('שיפור גברים'!$A$1:$GQ$121,ROUNDDOWN(E980/12,0)+1,ROUNDDOWN((E980+$B$7-$B$8)/12,0)+2),INDEX('שיפור נשים'!$A$1:$GQ$121,ROUNDDOWN(E980/12,0)+1,ROUNDDOWN((E980+$B$7-$B$8)/12,0)+2))</f>
        <v>#VALUE!</v>
      </c>
      <c r="O980" t="e">
        <f>IF($B$9="זכר",INDEX('שיפור גברים'!$A$1:$GQ$121,ROUNDDOWN(E980/12,0)+1,ROUNDDOWN((E980+$B$7-$B$8)/12,0)+1),INDEX('שיפור נשים'!$A$1:$GQ$121,ROUNDDOWN(E980/12,0)+1,ROUNDDOWN((E980+$B$7-$B$8)/12,0)+1))</f>
        <v>#VALUE!</v>
      </c>
      <c r="P980">
        <f t="shared" si="151"/>
        <v>0.16666666666666666</v>
      </c>
      <c r="Q980" t="e">
        <f t="shared" si="152"/>
        <v>#VALUE!</v>
      </c>
    </row>
    <row r="981" spans="5:17" x14ac:dyDescent="0.2">
      <c r="E981">
        <f t="shared" si="153"/>
        <v>979</v>
      </c>
      <c r="F981">
        <f t="shared" si="150"/>
        <v>19.252803199016338</v>
      </c>
      <c r="G981" t="e">
        <f t="shared" si="154"/>
        <v>#VALUE!</v>
      </c>
      <c r="H981" t="e">
        <f t="shared" si="155"/>
        <v>#VALUE!</v>
      </c>
      <c r="I981" t="e">
        <f t="shared" si="156"/>
        <v>#VALUE!</v>
      </c>
      <c r="J981" t="e">
        <f t="shared" si="157"/>
        <v>#VALUE!</v>
      </c>
      <c r="K981" t="e">
        <f t="shared" si="158"/>
        <v>#VALUE!</v>
      </c>
      <c r="L981" t="e">
        <f t="shared" si="159"/>
        <v>#VALUE!</v>
      </c>
      <c r="M981">
        <f>IF($B$9="זכר",INDEX(תמותה!$A$1:$E$121,ROUNDDOWN(E981/12,0)+1,2),INDEX(תמותה!$A$1:$E$121,ROUNDDOWN(E981/12,0)+1,3))</f>
        <v>2.8868999999999999E-2</v>
      </c>
      <c r="N981" t="e">
        <f>IF($B$9="זכר",INDEX('שיפור גברים'!$A$1:$GQ$121,ROUNDDOWN(E981/12,0)+1,ROUNDDOWN((E981+$B$7-$B$8)/12,0)+2),INDEX('שיפור נשים'!$A$1:$GQ$121,ROUNDDOWN(E981/12,0)+1,ROUNDDOWN((E981+$B$7-$B$8)/12,0)+2))</f>
        <v>#VALUE!</v>
      </c>
      <c r="O981" t="e">
        <f>IF($B$9="זכר",INDEX('שיפור גברים'!$A$1:$GQ$121,ROUNDDOWN(E981/12,0)+1,ROUNDDOWN((E981+$B$7-$B$8)/12,0)+1),INDEX('שיפור נשים'!$A$1:$GQ$121,ROUNDDOWN(E981/12,0)+1,ROUNDDOWN((E981+$B$7-$B$8)/12,0)+1))</f>
        <v>#VALUE!</v>
      </c>
      <c r="P981">
        <f t="shared" si="151"/>
        <v>0.25</v>
      </c>
      <c r="Q981" t="e">
        <f t="shared" si="152"/>
        <v>#VALUE!</v>
      </c>
    </row>
    <row r="982" spans="5:17" x14ac:dyDescent="0.2">
      <c r="E982">
        <f t="shared" si="153"/>
        <v>980</v>
      </c>
      <c r="F982">
        <f t="shared" si="150"/>
        <v>19.310996256229686</v>
      </c>
      <c r="G982" t="e">
        <f t="shared" si="154"/>
        <v>#VALUE!</v>
      </c>
      <c r="H982" t="e">
        <f t="shared" si="155"/>
        <v>#VALUE!</v>
      </c>
      <c r="I982" t="e">
        <f t="shared" si="156"/>
        <v>#VALUE!</v>
      </c>
      <c r="J982" t="e">
        <f t="shared" si="157"/>
        <v>#VALUE!</v>
      </c>
      <c r="K982" t="e">
        <f t="shared" si="158"/>
        <v>#VALUE!</v>
      </c>
      <c r="L982" t="e">
        <f t="shared" si="159"/>
        <v>#VALUE!</v>
      </c>
      <c r="M982">
        <f>IF($B$9="זכר",INDEX(תמותה!$A$1:$E$121,ROUNDDOWN(E982/12,0)+1,2),INDEX(תמותה!$A$1:$E$121,ROUNDDOWN(E982/12,0)+1,3))</f>
        <v>2.8868999999999999E-2</v>
      </c>
      <c r="N982" t="e">
        <f>IF($B$9="זכר",INDEX('שיפור גברים'!$A$1:$GQ$121,ROUNDDOWN(E982/12,0)+1,ROUNDDOWN((E982+$B$7-$B$8)/12,0)+2),INDEX('שיפור נשים'!$A$1:$GQ$121,ROUNDDOWN(E982/12,0)+1,ROUNDDOWN((E982+$B$7-$B$8)/12,0)+2))</f>
        <v>#VALUE!</v>
      </c>
      <c r="O982" t="e">
        <f>IF($B$9="זכר",INDEX('שיפור גברים'!$A$1:$GQ$121,ROUNDDOWN(E982/12,0)+1,ROUNDDOWN((E982+$B$7-$B$8)/12,0)+1),INDEX('שיפור נשים'!$A$1:$GQ$121,ROUNDDOWN(E982/12,0)+1,ROUNDDOWN((E982+$B$7-$B$8)/12,0)+1))</f>
        <v>#VALUE!</v>
      </c>
      <c r="P982">
        <f t="shared" si="151"/>
        <v>0.33333333333333331</v>
      </c>
      <c r="Q982" t="e">
        <f t="shared" si="152"/>
        <v>#VALUE!</v>
      </c>
    </row>
    <row r="983" spans="5:17" x14ac:dyDescent="0.2">
      <c r="E983">
        <f t="shared" si="153"/>
        <v>981</v>
      </c>
      <c r="F983">
        <f t="shared" si="150"/>
        <v>19.369365206370045</v>
      </c>
      <c r="G983" t="e">
        <f t="shared" si="154"/>
        <v>#VALUE!</v>
      </c>
      <c r="H983" t="e">
        <f t="shared" si="155"/>
        <v>#VALUE!</v>
      </c>
      <c r="I983" t="e">
        <f t="shared" si="156"/>
        <v>#VALUE!</v>
      </c>
      <c r="J983" t="e">
        <f t="shared" si="157"/>
        <v>#VALUE!</v>
      </c>
      <c r="K983" t="e">
        <f t="shared" si="158"/>
        <v>#VALUE!</v>
      </c>
      <c r="L983" t="e">
        <f t="shared" si="159"/>
        <v>#VALUE!</v>
      </c>
      <c r="M983">
        <f>IF($B$9="זכר",INDEX(תמותה!$A$1:$E$121,ROUNDDOWN(E983/12,0)+1,2),INDEX(תמותה!$A$1:$E$121,ROUNDDOWN(E983/12,0)+1,3))</f>
        <v>2.8868999999999999E-2</v>
      </c>
      <c r="N983" t="e">
        <f>IF($B$9="זכר",INDEX('שיפור גברים'!$A$1:$GQ$121,ROUNDDOWN(E983/12,0)+1,ROUNDDOWN((E983+$B$7-$B$8)/12,0)+2),INDEX('שיפור נשים'!$A$1:$GQ$121,ROUNDDOWN(E983/12,0)+1,ROUNDDOWN((E983+$B$7-$B$8)/12,0)+2))</f>
        <v>#VALUE!</v>
      </c>
      <c r="O983" t="e">
        <f>IF($B$9="זכר",INDEX('שיפור גברים'!$A$1:$GQ$121,ROUNDDOWN(E983/12,0)+1,ROUNDDOWN((E983+$B$7-$B$8)/12,0)+1),INDEX('שיפור נשים'!$A$1:$GQ$121,ROUNDDOWN(E983/12,0)+1,ROUNDDOWN((E983+$B$7-$B$8)/12,0)+1))</f>
        <v>#VALUE!</v>
      </c>
      <c r="P983">
        <f t="shared" si="151"/>
        <v>0.41666666666666669</v>
      </c>
      <c r="Q983" t="e">
        <f t="shared" si="152"/>
        <v>#VALUE!</v>
      </c>
    </row>
    <row r="984" spans="5:17" x14ac:dyDescent="0.2">
      <c r="E984">
        <f t="shared" si="153"/>
        <v>982</v>
      </c>
      <c r="F984">
        <f t="shared" si="150"/>
        <v>19.427910581087129</v>
      </c>
      <c r="G984" t="e">
        <f t="shared" si="154"/>
        <v>#VALUE!</v>
      </c>
      <c r="H984" t="e">
        <f t="shared" si="155"/>
        <v>#VALUE!</v>
      </c>
      <c r="I984" t="e">
        <f t="shared" si="156"/>
        <v>#VALUE!</v>
      </c>
      <c r="J984" t="e">
        <f t="shared" si="157"/>
        <v>#VALUE!</v>
      </c>
      <c r="K984" t="e">
        <f t="shared" si="158"/>
        <v>#VALUE!</v>
      </c>
      <c r="L984" t="e">
        <f t="shared" si="159"/>
        <v>#VALUE!</v>
      </c>
      <c r="M984">
        <f>IF($B$9="זכר",INDEX(תמותה!$A$1:$E$121,ROUNDDOWN(E984/12,0)+1,2),INDEX(תמותה!$A$1:$E$121,ROUNDDOWN(E984/12,0)+1,3))</f>
        <v>2.8868999999999999E-2</v>
      </c>
      <c r="N984" t="e">
        <f>IF($B$9="זכר",INDEX('שיפור גברים'!$A$1:$GQ$121,ROUNDDOWN(E984/12,0)+1,ROUNDDOWN((E984+$B$7-$B$8)/12,0)+2),INDEX('שיפור נשים'!$A$1:$GQ$121,ROUNDDOWN(E984/12,0)+1,ROUNDDOWN((E984+$B$7-$B$8)/12,0)+2))</f>
        <v>#VALUE!</v>
      </c>
      <c r="O984" t="e">
        <f>IF($B$9="זכר",INDEX('שיפור גברים'!$A$1:$GQ$121,ROUNDDOWN(E984/12,0)+1,ROUNDDOWN((E984+$B$7-$B$8)/12,0)+1),INDEX('שיפור נשים'!$A$1:$GQ$121,ROUNDDOWN(E984/12,0)+1,ROUNDDOWN((E984+$B$7-$B$8)/12,0)+1))</f>
        <v>#VALUE!</v>
      </c>
      <c r="P984">
        <f t="shared" si="151"/>
        <v>0.5</v>
      </c>
      <c r="Q984" t="e">
        <f t="shared" si="152"/>
        <v>#VALUE!</v>
      </c>
    </row>
    <row r="985" spans="5:17" x14ac:dyDescent="0.2">
      <c r="E985">
        <f t="shared" si="153"/>
        <v>983</v>
      </c>
      <c r="F985">
        <f t="shared" si="150"/>
        <v>19.486632913637571</v>
      </c>
      <c r="G985" t="e">
        <f t="shared" si="154"/>
        <v>#VALUE!</v>
      </c>
      <c r="H985" t="e">
        <f t="shared" si="155"/>
        <v>#VALUE!</v>
      </c>
      <c r="I985" t="e">
        <f t="shared" si="156"/>
        <v>#VALUE!</v>
      </c>
      <c r="J985" t="e">
        <f t="shared" si="157"/>
        <v>#VALUE!</v>
      </c>
      <c r="K985" t="e">
        <f t="shared" si="158"/>
        <v>#VALUE!</v>
      </c>
      <c r="L985" t="e">
        <f t="shared" si="159"/>
        <v>#VALUE!</v>
      </c>
      <c r="M985">
        <f>IF($B$9="זכר",INDEX(תמותה!$A$1:$E$121,ROUNDDOWN(E985/12,0)+1,2),INDEX(תמותה!$A$1:$E$121,ROUNDDOWN(E985/12,0)+1,3))</f>
        <v>2.8868999999999999E-2</v>
      </c>
      <c r="N985" t="e">
        <f>IF($B$9="זכר",INDEX('שיפור גברים'!$A$1:$GQ$121,ROUNDDOWN(E985/12,0)+1,ROUNDDOWN((E985+$B$7-$B$8)/12,0)+2),INDEX('שיפור נשים'!$A$1:$GQ$121,ROUNDDOWN(E985/12,0)+1,ROUNDDOWN((E985+$B$7-$B$8)/12,0)+2))</f>
        <v>#VALUE!</v>
      </c>
      <c r="O985" t="e">
        <f>IF($B$9="זכר",INDEX('שיפור גברים'!$A$1:$GQ$121,ROUNDDOWN(E985/12,0)+1,ROUNDDOWN((E985+$B$7-$B$8)/12,0)+1),INDEX('שיפור נשים'!$A$1:$GQ$121,ROUNDDOWN(E985/12,0)+1,ROUNDDOWN((E985+$B$7-$B$8)/12,0)+1))</f>
        <v>#VALUE!</v>
      </c>
      <c r="P985">
        <f t="shared" si="151"/>
        <v>0.58333333333333337</v>
      </c>
      <c r="Q985" t="e">
        <f t="shared" si="152"/>
        <v>#VALUE!</v>
      </c>
    </row>
    <row r="986" spans="5:17" x14ac:dyDescent="0.2">
      <c r="E986">
        <f t="shared" si="153"/>
        <v>984</v>
      </c>
      <c r="F986">
        <f t="shared" si="150"/>
        <v>19.545532738889861</v>
      </c>
      <c r="G986" t="e">
        <f t="shared" si="154"/>
        <v>#VALUE!</v>
      </c>
      <c r="H986" t="e">
        <f t="shared" si="155"/>
        <v>#VALUE!</v>
      </c>
      <c r="I986" t="e">
        <f t="shared" si="156"/>
        <v>#VALUE!</v>
      </c>
      <c r="J986" t="e">
        <f t="shared" si="157"/>
        <v>#VALUE!</v>
      </c>
      <c r="K986" t="e">
        <f t="shared" si="158"/>
        <v>#VALUE!</v>
      </c>
      <c r="L986" t="e">
        <f t="shared" si="159"/>
        <v>#VALUE!</v>
      </c>
      <c r="M986">
        <f>IF($B$9="זכר",INDEX(תמותה!$A$1:$E$121,ROUNDDOWN(E986/12,0)+1,2),INDEX(תמותה!$A$1:$E$121,ROUNDDOWN(E986/12,0)+1,3))</f>
        <v>3.3488999999999998E-2</v>
      </c>
      <c r="N986" t="e">
        <f>IF($B$9="זכר",INDEX('שיפור גברים'!$A$1:$GQ$121,ROUNDDOWN(E986/12,0)+1,ROUNDDOWN((E986+$B$7-$B$8)/12,0)+2),INDEX('שיפור נשים'!$A$1:$GQ$121,ROUNDDOWN(E986/12,0)+1,ROUNDDOWN((E986+$B$7-$B$8)/12,0)+2))</f>
        <v>#VALUE!</v>
      </c>
      <c r="O986" t="e">
        <f>IF($B$9="זכר",INDEX('שיפור גברים'!$A$1:$GQ$121,ROUNDDOWN(E986/12,0)+1,ROUNDDOWN((E986+$B$7-$B$8)/12,0)+1),INDEX('שיפור נשים'!$A$1:$GQ$121,ROUNDDOWN(E986/12,0)+1,ROUNDDOWN((E986+$B$7-$B$8)/12,0)+1))</f>
        <v>#VALUE!</v>
      </c>
      <c r="P986">
        <f t="shared" si="151"/>
        <v>0.66666666666666663</v>
      </c>
      <c r="Q986" t="e">
        <f t="shared" si="152"/>
        <v>#VALUE!</v>
      </c>
    </row>
    <row r="987" spans="5:17" x14ac:dyDescent="0.2">
      <c r="E987">
        <f t="shared" si="153"/>
        <v>985</v>
      </c>
      <c r="F987">
        <f t="shared" si="150"/>
        <v>19.604610593329149</v>
      </c>
      <c r="G987" t="e">
        <f t="shared" si="154"/>
        <v>#VALUE!</v>
      </c>
      <c r="H987" t="e">
        <f t="shared" si="155"/>
        <v>#VALUE!</v>
      </c>
      <c r="I987" t="e">
        <f t="shared" si="156"/>
        <v>#VALUE!</v>
      </c>
      <c r="J987" t="e">
        <f t="shared" si="157"/>
        <v>#VALUE!</v>
      </c>
      <c r="K987" t="e">
        <f t="shared" si="158"/>
        <v>#VALUE!</v>
      </c>
      <c r="L987" t="e">
        <f t="shared" si="159"/>
        <v>#VALUE!</v>
      </c>
      <c r="M987">
        <f>IF($B$9="זכר",INDEX(תמותה!$A$1:$E$121,ROUNDDOWN(E987/12,0)+1,2),INDEX(תמותה!$A$1:$E$121,ROUNDDOWN(E987/12,0)+1,3))</f>
        <v>3.3488999999999998E-2</v>
      </c>
      <c r="N987" t="e">
        <f>IF($B$9="זכר",INDEX('שיפור גברים'!$A$1:$GQ$121,ROUNDDOWN(E987/12,0)+1,ROUNDDOWN((E987+$B$7-$B$8)/12,0)+2),INDEX('שיפור נשים'!$A$1:$GQ$121,ROUNDDOWN(E987/12,0)+1,ROUNDDOWN((E987+$B$7-$B$8)/12,0)+2))</f>
        <v>#VALUE!</v>
      </c>
      <c r="O987" t="e">
        <f>IF($B$9="זכר",INDEX('שיפור גברים'!$A$1:$GQ$121,ROUNDDOWN(E987/12,0)+1,ROUNDDOWN((E987+$B$7-$B$8)/12,0)+1),INDEX('שיפור נשים'!$A$1:$GQ$121,ROUNDDOWN(E987/12,0)+1,ROUNDDOWN((E987+$B$7-$B$8)/12,0)+1))</f>
        <v>#VALUE!</v>
      </c>
      <c r="P987">
        <f t="shared" si="151"/>
        <v>0.75</v>
      </c>
      <c r="Q987" t="e">
        <f t="shared" si="152"/>
        <v>#VALUE!</v>
      </c>
    </row>
    <row r="988" spans="5:17" x14ac:dyDescent="0.2">
      <c r="E988">
        <f t="shared" si="153"/>
        <v>986</v>
      </c>
      <c r="F988">
        <f t="shared" si="150"/>
        <v>19.663867015062131</v>
      </c>
      <c r="G988" t="e">
        <f t="shared" si="154"/>
        <v>#VALUE!</v>
      </c>
      <c r="H988" t="e">
        <f t="shared" si="155"/>
        <v>#VALUE!</v>
      </c>
      <c r="I988" t="e">
        <f t="shared" si="156"/>
        <v>#VALUE!</v>
      </c>
      <c r="J988" t="e">
        <f t="shared" si="157"/>
        <v>#VALUE!</v>
      </c>
      <c r="K988" t="e">
        <f t="shared" si="158"/>
        <v>#VALUE!</v>
      </c>
      <c r="L988" t="e">
        <f t="shared" si="159"/>
        <v>#VALUE!</v>
      </c>
      <c r="M988">
        <f>IF($B$9="זכר",INDEX(תמותה!$A$1:$E$121,ROUNDDOWN(E988/12,0)+1,2),INDEX(תמותה!$A$1:$E$121,ROUNDDOWN(E988/12,0)+1,3))</f>
        <v>3.3488999999999998E-2</v>
      </c>
      <c r="N988" t="e">
        <f>IF($B$9="זכר",INDEX('שיפור גברים'!$A$1:$GQ$121,ROUNDDOWN(E988/12,0)+1,ROUNDDOWN((E988+$B$7-$B$8)/12,0)+2),INDEX('שיפור נשים'!$A$1:$GQ$121,ROUNDDOWN(E988/12,0)+1,ROUNDDOWN((E988+$B$7-$B$8)/12,0)+2))</f>
        <v>#VALUE!</v>
      </c>
      <c r="O988" t="e">
        <f>IF($B$9="זכר",INDEX('שיפור גברים'!$A$1:$GQ$121,ROUNDDOWN(E988/12,0)+1,ROUNDDOWN((E988+$B$7-$B$8)/12,0)+1),INDEX('שיפור נשים'!$A$1:$GQ$121,ROUNDDOWN(E988/12,0)+1,ROUNDDOWN((E988+$B$7-$B$8)/12,0)+1))</f>
        <v>#VALUE!</v>
      </c>
      <c r="P988">
        <f t="shared" si="151"/>
        <v>0.83333333333333337</v>
      </c>
      <c r="Q988" t="e">
        <f t="shared" si="152"/>
        <v>#VALUE!</v>
      </c>
    </row>
    <row r="989" spans="5:17" x14ac:dyDescent="0.2">
      <c r="E989">
        <f t="shared" si="153"/>
        <v>987</v>
      </c>
      <c r="F989">
        <f t="shared" si="150"/>
        <v>19.723302543821987</v>
      </c>
      <c r="G989" t="e">
        <f t="shared" si="154"/>
        <v>#VALUE!</v>
      </c>
      <c r="H989" t="e">
        <f t="shared" si="155"/>
        <v>#VALUE!</v>
      </c>
      <c r="I989" t="e">
        <f t="shared" si="156"/>
        <v>#VALUE!</v>
      </c>
      <c r="J989" t="e">
        <f t="shared" si="157"/>
        <v>#VALUE!</v>
      </c>
      <c r="K989" t="e">
        <f t="shared" si="158"/>
        <v>#VALUE!</v>
      </c>
      <c r="L989" t="e">
        <f t="shared" si="159"/>
        <v>#VALUE!</v>
      </c>
      <c r="M989">
        <f>IF($B$9="זכר",INDEX(תמותה!$A$1:$E$121,ROUNDDOWN(E989/12,0)+1,2),INDEX(תמותה!$A$1:$E$121,ROUNDDOWN(E989/12,0)+1,3))</f>
        <v>3.3488999999999998E-2</v>
      </c>
      <c r="N989" t="e">
        <f>IF($B$9="זכר",INDEX('שיפור גברים'!$A$1:$GQ$121,ROUNDDOWN(E989/12,0)+1,ROUNDDOWN((E989+$B$7-$B$8)/12,0)+2),INDEX('שיפור נשים'!$A$1:$GQ$121,ROUNDDOWN(E989/12,0)+1,ROUNDDOWN((E989+$B$7-$B$8)/12,0)+2))</f>
        <v>#VALUE!</v>
      </c>
      <c r="O989" t="e">
        <f>IF($B$9="זכר",INDEX('שיפור גברים'!$A$1:$GQ$121,ROUNDDOWN(E989/12,0)+1,ROUNDDOWN((E989+$B$7-$B$8)/12,0)+1),INDEX('שיפור נשים'!$A$1:$GQ$121,ROUNDDOWN(E989/12,0)+1,ROUNDDOWN((E989+$B$7-$B$8)/12,0)+1))</f>
        <v>#VALUE!</v>
      </c>
      <c r="P989">
        <f t="shared" si="151"/>
        <v>0.91666666666666663</v>
      </c>
      <c r="Q989" t="e">
        <f t="shared" si="152"/>
        <v>#VALUE!</v>
      </c>
    </row>
    <row r="990" spans="5:17" x14ac:dyDescent="0.2">
      <c r="E990">
        <f t="shared" si="153"/>
        <v>988</v>
      </c>
      <c r="F990">
        <f t="shared" si="150"/>
        <v>19.782917720973312</v>
      </c>
      <c r="G990" t="e">
        <f t="shared" si="154"/>
        <v>#VALUE!</v>
      </c>
      <c r="H990" t="e">
        <f t="shared" si="155"/>
        <v>#VALUE!</v>
      </c>
      <c r="I990" t="e">
        <f t="shared" si="156"/>
        <v>#VALUE!</v>
      </c>
      <c r="J990" t="e">
        <f t="shared" si="157"/>
        <v>#VALUE!</v>
      </c>
      <c r="K990" t="e">
        <f t="shared" si="158"/>
        <v>#VALUE!</v>
      </c>
      <c r="L990" t="e">
        <f t="shared" si="159"/>
        <v>#VALUE!</v>
      </c>
      <c r="M990">
        <f>IF($B$9="זכר",INDEX(תמותה!$A$1:$E$121,ROUNDDOWN(E990/12,0)+1,2),INDEX(תמותה!$A$1:$E$121,ROUNDDOWN(E990/12,0)+1,3))</f>
        <v>3.3488999999999998E-2</v>
      </c>
      <c r="N990" t="e">
        <f>IF($B$9="זכר",INDEX('שיפור גברים'!$A$1:$GQ$121,ROUNDDOWN(E990/12,0)+1,ROUNDDOWN((E990+$B$7-$B$8)/12,0)+2),INDEX('שיפור נשים'!$A$1:$GQ$121,ROUNDDOWN(E990/12,0)+1,ROUNDDOWN((E990+$B$7-$B$8)/12,0)+2))</f>
        <v>#VALUE!</v>
      </c>
      <c r="O990" t="e">
        <f>IF($B$9="זכר",INDEX('שיפור גברים'!$A$1:$GQ$121,ROUNDDOWN(E990/12,0)+1,ROUNDDOWN((E990+$B$7-$B$8)/12,0)+1),INDEX('שיפור נשים'!$A$1:$GQ$121,ROUNDDOWN(E990/12,0)+1,ROUNDDOWN((E990+$B$7-$B$8)/12,0)+1))</f>
        <v>#VALUE!</v>
      </c>
      <c r="P990">
        <f t="shared" si="151"/>
        <v>1</v>
      </c>
      <c r="Q990" t="e">
        <f t="shared" si="152"/>
        <v>#VALUE!</v>
      </c>
    </row>
    <row r="991" spans="5:17" x14ac:dyDescent="0.2">
      <c r="E991">
        <f t="shared" si="153"/>
        <v>989</v>
      </c>
      <c r="F991">
        <f t="shared" si="150"/>
        <v>19.842713089516963</v>
      </c>
      <c r="G991" t="e">
        <f t="shared" si="154"/>
        <v>#VALUE!</v>
      </c>
      <c r="H991" t="e">
        <f t="shared" si="155"/>
        <v>#VALUE!</v>
      </c>
      <c r="I991" t="e">
        <f t="shared" si="156"/>
        <v>#VALUE!</v>
      </c>
      <c r="J991" t="e">
        <f t="shared" si="157"/>
        <v>#VALUE!</v>
      </c>
      <c r="K991" t="e">
        <f t="shared" si="158"/>
        <v>#VALUE!</v>
      </c>
      <c r="L991" t="e">
        <f t="shared" si="159"/>
        <v>#VALUE!</v>
      </c>
      <c r="M991">
        <f>IF($B$9="זכר",INDEX(תמותה!$A$1:$E$121,ROUNDDOWN(E991/12,0)+1,2),INDEX(תמותה!$A$1:$E$121,ROUNDDOWN(E991/12,0)+1,3))</f>
        <v>3.3488999999999998E-2</v>
      </c>
      <c r="N991" t="e">
        <f>IF($B$9="זכר",INDEX('שיפור גברים'!$A$1:$GQ$121,ROUNDDOWN(E991/12,0)+1,ROUNDDOWN((E991+$B$7-$B$8)/12,0)+2),INDEX('שיפור נשים'!$A$1:$GQ$121,ROUNDDOWN(E991/12,0)+1,ROUNDDOWN((E991+$B$7-$B$8)/12,0)+2))</f>
        <v>#VALUE!</v>
      </c>
      <c r="O991" t="e">
        <f>IF($B$9="זכר",INDEX('שיפור גברים'!$A$1:$GQ$121,ROUNDDOWN(E991/12,0)+1,ROUNDDOWN((E991+$B$7-$B$8)/12,0)+1),INDEX('שיפור נשים'!$A$1:$GQ$121,ROUNDDOWN(E991/12,0)+1,ROUNDDOWN((E991+$B$7-$B$8)/12,0)+1))</f>
        <v>#VALUE!</v>
      </c>
      <c r="P991">
        <f t="shared" si="151"/>
        <v>8.3333333333333329E-2</v>
      </c>
      <c r="Q991" t="e">
        <f t="shared" si="152"/>
        <v>#VALUE!</v>
      </c>
    </row>
    <row r="992" spans="5:17" x14ac:dyDescent="0.2">
      <c r="E992">
        <f t="shared" si="153"/>
        <v>990</v>
      </c>
      <c r="F992">
        <f t="shared" si="150"/>
        <v>19.902689194095089</v>
      </c>
      <c r="G992" t="e">
        <f t="shared" si="154"/>
        <v>#VALUE!</v>
      </c>
      <c r="H992" t="e">
        <f t="shared" si="155"/>
        <v>#VALUE!</v>
      </c>
      <c r="I992" t="e">
        <f t="shared" si="156"/>
        <v>#VALUE!</v>
      </c>
      <c r="J992" t="e">
        <f t="shared" si="157"/>
        <v>#VALUE!</v>
      </c>
      <c r="K992" t="e">
        <f t="shared" si="158"/>
        <v>#VALUE!</v>
      </c>
      <c r="L992" t="e">
        <f t="shared" si="159"/>
        <v>#VALUE!</v>
      </c>
      <c r="M992">
        <f>IF($B$9="זכר",INDEX(תמותה!$A$1:$E$121,ROUNDDOWN(E992/12,0)+1,2),INDEX(תמותה!$A$1:$E$121,ROUNDDOWN(E992/12,0)+1,3))</f>
        <v>3.3488999999999998E-2</v>
      </c>
      <c r="N992" t="e">
        <f>IF($B$9="זכר",INDEX('שיפור גברים'!$A$1:$GQ$121,ROUNDDOWN(E992/12,0)+1,ROUNDDOWN((E992+$B$7-$B$8)/12,0)+2),INDEX('שיפור נשים'!$A$1:$GQ$121,ROUNDDOWN(E992/12,0)+1,ROUNDDOWN((E992+$B$7-$B$8)/12,0)+2))</f>
        <v>#VALUE!</v>
      </c>
      <c r="O992" t="e">
        <f>IF($B$9="זכר",INDEX('שיפור גברים'!$A$1:$GQ$121,ROUNDDOWN(E992/12,0)+1,ROUNDDOWN((E992+$B$7-$B$8)/12,0)+1),INDEX('שיפור נשים'!$A$1:$GQ$121,ROUNDDOWN(E992/12,0)+1,ROUNDDOWN((E992+$B$7-$B$8)/12,0)+1))</f>
        <v>#VALUE!</v>
      </c>
      <c r="P992">
        <f t="shared" si="151"/>
        <v>0.16666666666666666</v>
      </c>
      <c r="Q992" t="e">
        <f t="shared" si="152"/>
        <v>#VALUE!</v>
      </c>
    </row>
    <row r="993" spans="5:17" x14ac:dyDescent="0.2">
      <c r="E993">
        <f t="shared" si="153"/>
        <v>991</v>
      </c>
      <c r="F993">
        <f t="shared" si="150"/>
        <v>19.962846580996061</v>
      </c>
      <c r="G993" t="e">
        <f t="shared" si="154"/>
        <v>#VALUE!</v>
      </c>
      <c r="H993" t="e">
        <f t="shared" si="155"/>
        <v>#VALUE!</v>
      </c>
      <c r="I993" t="e">
        <f t="shared" si="156"/>
        <v>#VALUE!</v>
      </c>
      <c r="J993" t="e">
        <f t="shared" si="157"/>
        <v>#VALUE!</v>
      </c>
      <c r="K993" t="e">
        <f t="shared" si="158"/>
        <v>#VALUE!</v>
      </c>
      <c r="L993" t="e">
        <f t="shared" si="159"/>
        <v>#VALUE!</v>
      </c>
      <c r="M993">
        <f>IF($B$9="זכר",INDEX(תמותה!$A$1:$E$121,ROUNDDOWN(E993/12,0)+1,2),INDEX(תמותה!$A$1:$E$121,ROUNDDOWN(E993/12,0)+1,3))</f>
        <v>3.3488999999999998E-2</v>
      </c>
      <c r="N993" t="e">
        <f>IF($B$9="זכר",INDEX('שיפור גברים'!$A$1:$GQ$121,ROUNDDOWN(E993/12,0)+1,ROUNDDOWN((E993+$B$7-$B$8)/12,0)+2),INDEX('שיפור נשים'!$A$1:$GQ$121,ROUNDDOWN(E993/12,0)+1,ROUNDDOWN((E993+$B$7-$B$8)/12,0)+2))</f>
        <v>#VALUE!</v>
      </c>
      <c r="O993" t="e">
        <f>IF($B$9="זכר",INDEX('שיפור גברים'!$A$1:$GQ$121,ROUNDDOWN(E993/12,0)+1,ROUNDDOWN((E993+$B$7-$B$8)/12,0)+1),INDEX('שיפור נשים'!$A$1:$GQ$121,ROUNDDOWN(E993/12,0)+1,ROUNDDOWN((E993+$B$7-$B$8)/12,0)+1))</f>
        <v>#VALUE!</v>
      </c>
      <c r="P993">
        <f t="shared" si="151"/>
        <v>0.25</v>
      </c>
      <c r="Q993" t="e">
        <f t="shared" si="152"/>
        <v>#VALUE!</v>
      </c>
    </row>
    <row r="994" spans="5:17" x14ac:dyDescent="0.2">
      <c r="E994">
        <f t="shared" si="153"/>
        <v>992</v>
      </c>
      <c r="F994">
        <f t="shared" si="150"/>
        <v>20.023185798159435</v>
      </c>
      <c r="G994" t="e">
        <f t="shared" si="154"/>
        <v>#VALUE!</v>
      </c>
      <c r="H994" t="e">
        <f t="shared" si="155"/>
        <v>#VALUE!</v>
      </c>
      <c r="I994" t="e">
        <f t="shared" si="156"/>
        <v>#VALUE!</v>
      </c>
      <c r="J994" t="e">
        <f t="shared" si="157"/>
        <v>#VALUE!</v>
      </c>
      <c r="K994" t="e">
        <f t="shared" si="158"/>
        <v>#VALUE!</v>
      </c>
      <c r="L994" t="e">
        <f t="shared" si="159"/>
        <v>#VALUE!</v>
      </c>
      <c r="M994">
        <f>IF($B$9="זכר",INDEX(תמותה!$A$1:$E$121,ROUNDDOWN(E994/12,0)+1,2),INDEX(תמותה!$A$1:$E$121,ROUNDDOWN(E994/12,0)+1,3))</f>
        <v>3.3488999999999998E-2</v>
      </c>
      <c r="N994" t="e">
        <f>IF($B$9="זכר",INDEX('שיפור גברים'!$A$1:$GQ$121,ROUNDDOWN(E994/12,0)+1,ROUNDDOWN((E994+$B$7-$B$8)/12,0)+2),INDEX('שיפור נשים'!$A$1:$GQ$121,ROUNDDOWN(E994/12,0)+1,ROUNDDOWN((E994+$B$7-$B$8)/12,0)+2))</f>
        <v>#VALUE!</v>
      </c>
      <c r="O994" t="e">
        <f>IF($B$9="זכר",INDEX('שיפור גברים'!$A$1:$GQ$121,ROUNDDOWN(E994/12,0)+1,ROUNDDOWN((E994+$B$7-$B$8)/12,0)+1),INDEX('שיפור נשים'!$A$1:$GQ$121,ROUNDDOWN(E994/12,0)+1,ROUNDDOWN((E994+$B$7-$B$8)/12,0)+1))</f>
        <v>#VALUE!</v>
      </c>
      <c r="P994">
        <f t="shared" si="151"/>
        <v>0.33333333333333331</v>
      </c>
      <c r="Q994" t="e">
        <f t="shared" si="152"/>
        <v>#VALUE!</v>
      </c>
    </row>
    <row r="995" spans="5:17" x14ac:dyDescent="0.2">
      <c r="E995">
        <f t="shared" si="153"/>
        <v>993</v>
      </c>
      <c r="F995">
        <f t="shared" si="150"/>
        <v>20.083707395180969</v>
      </c>
      <c r="G995" t="e">
        <f t="shared" si="154"/>
        <v>#VALUE!</v>
      </c>
      <c r="H995" t="e">
        <f t="shared" si="155"/>
        <v>#VALUE!</v>
      </c>
      <c r="I995" t="e">
        <f t="shared" si="156"/>
        <v>#VALUE!</v>
      </c>
      <c r="J995" t="e">
        <f t="shared" si="157"/>
        <v>#VALUE!</v>
      </c>
      <c r="K995" t="e">
        <f t="shared" si="158"/>
        <v>#VALUE!</v>
      </c>
      <c r="L995" t="e">
        <f t="shared" si="159"/>
        <v>#VALUE!</v>
      </c>
      <c r="M995">
        <f>IF($B$9="זכר",INDEX(תמותה!$A$1:$E$121,ROUNDDOWN(E995/12,0)+1,2),INDEX(תמותה!$A$1:$E$121,ROUNDDOWN(E995/12,0)+1,3))</f>
        <v>3.3488999999999998E-2</v>
      </c>
      <c r="N995" t="e">
        <f>IF($B$9="זכר",INDEX('שיפור גברים'!$A$1:$GQ$121,ROUNDDOWN(E995/12,0)+1,ROUNDDOWN((E995+$B$7-$B$8)/12,0)+2),INDEX('שיפור נשים'!$A$1:$GQ$121,ROUNDDOWN(E995/12,0)+1,ROUNDDOWN((E995+$B$7-$B$8)/12,0)+2))</f>
        <v>#VALUE!</v>
      </c>
      <c r="O995" t="e">
        <f>IF($B$9="זכר",INDEX('שיפור גברים'!$A$1:$GQ$121,ROUNDDOWN(E995/12,0)+1,ROUNDDOWN((E995+$B$7-$B$8)/12,0)+1),INDEX('שיפור נשים'!$A$1:$GQ$121,ROUNDDOWN(E995/12,0)+1,ROUNDDOWN((E995+$B$7-$B$8)/12,0)+1))</f>
        <v>#VALUE!</v>
      </c>
      <c r="P995">
        <f t="shared" si="151"/>
        <v>0.41666666666666669</v>
      </c>
      <c r="Q995" t="e">
        <f t="shared" si="152"/>
        <v>#VALUE!</v>
      </c>
    </row>
    <row r="996" spans="5:17" x14ac:dyDescent="0.2">
      <c r="E996">
        <f t="shared" si="153"/>
        <v>994</v>
      </c>
      <c r="F996">
        <f t="shared" si="150"/>
        <v>20.14441192331762</v>
      </c>
      <c r="G996" t="e">
        <f t="shared" si="154"/>
        <v>#VALUE!</v>
      </c>
      <c r="H996" t="e">
        <f t="shared" si="155"/>
        <v>#VALUE!</v>
      </c>
      <c r="I996" t="e">
        <f t="shared" si="156"/>
        <v>#VALUE!</v>
      </c>
      <c r="J996" t="e">
        <f t="shared" si="157"/>
        <v>#VALUE!</v>
      </c>
      <c r="K996" t="e">
        <f t="shared" si="158"/>
        <v>#VALUE!</v>
      </c>
      <c r="L996" t="e">
        <f t="shared" si="159"/>
        <v>#VALUE!</v>
      </c>
      <c r="M996">
        <f>IF($B$9="זכר",INDEX(תמותה!$A$1:$E$121,ROUNDDOWN(E996/12,0)+1,2),INDEX(תמותה!$A$1:$E$121,ROUNDDOWN(E996/12,0)+1,3))</f>
        <v>3.3488999999999998E-2</v>
      </c>
      <c r="N996" t="e">
        <f>IF($B$9="זכר",INDEX('שיפור גברים'!$A$1:$GQ$121,ROUNDDOWN(E996/12,0)+1,ROUNDDOWN((E996+$B$7-$B$8)/12,0)+2),INDEX('שיפור נשים'!$A$1:$GQ$121,ROUNDDOWN(E996/12,0)+1,ROUNDDOWN((E996+$B$7-$B$8)/12,0)+2))</f>
        <v>#VALUE!</v>
      </c>
      <c r="O996" t="e">
        <f>IF($B$9="זכר",INDEX('שיפור גברים'!$A$1:$GQ$121,ROUNDDOWN(E996/12,0)+1,ROUNDDOWN((E996+$B$7-$B$8)/12,0)+1),INDEX('שיפור נשים'!$A$1:$GQ$121,ROUNDDOWN(E996/12,0)+1,ROUNDDOWN((E996+$B$7-$B$8)/12,0)+1))</f>
        <v>#VALUE!</v>
      </c>
      <c r="P996">
        <f t="shared" si="151"/>
        <v>0.5</v>
      </c>
      <c r="Q996" t="e">
        <f t="shared" si="152"/>
        <v>#VALUE!</v>
      </c>
    </row>
    <row r="997" spans="5:17" x14ac:dyDescent="0.2">
      <c r="E997">
        <f t="shared" si="153"/>
        <v>995</v>
      </c>
      <c r="F997">
        <f t="shared" si="150"/>
        <v>20.205299935492526</v>
      </c>
      <c r="G997" t="e">
        <f t="shared" si="154"/>
        <v>#VALUE!</v>
      </c>
      <c r="H997" t="e">
        <f t="shared" si="155"/>
        <v>#VALUE!</v>
      </c>
      <c r="I997" t="e">
        <f t="shared" si="156"/>
        <v>#VALUE!</v>
      </c>
      <c r="J997" t="e">
        <f t="shared" si="157"/>
        <v>#VALUE!</v>
      </c>
      <c r="K997" t="e">
        <f t="shared" si="158"/>
        <v>#VALUE!</v>
      </c>
      <c r="L997" t="e">
        <f t="shared" si="159"/>
        <v>#VALUE!</v>
      </c>
      <c r="M997">
        <f>IF($B$9="זכר",INDEX(תמותה!$A$1:$E$121,ROUNDDOWN(E997/12,0)+1,2),INDEX(תמותה!$A$1:$E$121,ROUNDDOWN(E997/12,0)+1,3))</f>
        <v>3.3488999999999998E-2</v>
      </c>
      <c r="N997" t="e">
        <f>IF($B$9="זכר",INDEX('שיפור גברים'!$A$1:$GQ$121,ROUNDDOWN(E997/12,0)+1,ROUNDDOWN((E997+$B$7-$B$8)/12,0)+2),INDEX('שיפור נשים'!$A$1:$GQ$121,ROUNDDOWN(E997/12,0)+1,ROUNDDOWN((E997+$B$7-$B$8)/12,0)+2))</f>
        <v>#VALUE!</v>
      </c>
      <c r="O997" t="e">
        <f>IF($B$9="זכר",INDEX('שיפור גברים'!$A$1:$GQ$121,ROUNDDOWN(E997/12,0)+1,ROUNDDOWN((E997+$B$7-$B$8)/12,0)+1),INDEX('שיפור נשים'!$A$1:$GQ$121,ROUNDDOWN(E997/12,0)+1,ROUNDDOWN((E997+$B$7-$B$8)/12,0)+1))</f>
        <v>#VALUE!</v>
      </c>
      <c r="P997">
        <f t="shared" si="151"/>
        <v>0.58333333333333337</v>
      </c>
      <c r="Q997" t="e">
        <f t="shared" si="152"/>
        <v>#VALUE!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D4538-7A1D-4718-81AA-033DC03A8466}">
  <sheetPr codeName="Sheet7"/>
  <dimension ref="A1:AF2000"/>
  <sheetViews>
    <sheetView rightToLeft="1" topLeftCell="A13" workbookViewId="0">
      <selection activeCell="B23" sqref="B23"/>
    </sheetView>
  </sheetViews>
  <sheetFormatPr defaultRowHeight="14.25" x14ac:dyDescent="0.2"/>
  <cols>
    <col min="1" max="1" width="18" bestFit="1" customWidth="1"/>
    <col min="2" max="2" width="9.875" bestFit="1" customWidth="1"/>
    <col min="16" max="16" width="9.875" bestFit="1" customWidth="1"/>
  </cols>
  <sheetData>
    <row r="1" spans="1:32" x14ac:dyDescent="0.2">
      <c r="A1" t="s">
        <v>53</v>
      </c>
      <c r="B1">
        <f>טבלאות!C10</f>
        <v>0</v>
      </c>
      <c r="E1" t="s">
        <v>35</v>
      </c>
      <c r="F1" t="s">
        <v>36</v>
      </c>
      <c r="G1" t="s">
        <v>48</v>
      </c>
      <c r="H1" t="s">
        <v>49</v>
      </c>
      <c r="I1" t="s">
        <v>50</v>
      </c>
      <c r="J1" t="s">
        <v>51</v>
      </c>
      <c r="K1" t="s">
        <v>52</v>
      </c>
      <c r="L1" t="s">
        <v>37</v>
      </c>
      <c r="M1" t="s">
        <v>38</v>
      </c>
      <c r="N1" t="s">
        <v>39</v>
      </c>
      <c r="O1" t="s">
        <v>40</v>
      </c>
      <c r="P1" t="s">
        <v>41</v>
      </c>
      <c r="Q1" t="s">
        <v>42</v>
      </c>
      <c r="R1" t="s">
        <v>60</v>
      </c>
      <c r="S1" t="s">
        <v>58</v>
      </c>
      <c r="T1" t="s">
        <v>59</v>
      </c>
      <c r="U1" t="s">
        <v>39</v>
      </c>
      <c r="V1" t="s">
        <v>40</v>
      </c>
      <c r="W1" t="s">
        <v>41</v>
      </c>
      <c r="X1" t="s">
        <v>62</v>
      </c>
      <c r="Y1" t="s">
        <v>64</v>
      </c>
      <c r="Z1" t="s">
        <v>61</v>
      </c>
      <c r="AA1" t="s">
        <v>63</v>
      </c>
      <c r="AB1" t="s">
        <v>48</v>
      </c>
      <c r="AC1" t="s">
        <v>49</v>
      </c>
      <c r="AD1" t="s">
        <v>50</v>
      </c>
      <c r="AE1" t="s">
        <v>51</v>
      </c>
      <c r="AF1" t="s">
        <v>52</v>
      </c>
    </row>
    <row r="2" spans="1:32" x14ac:dyDescent="0.2">
      <c r="A2" t="s">
        <v>32</v>
      </c>
      <c r="B2">
        <f>IF(B1="מקיפה",1.0438*0.997-1,1.04*0.997-1)</f>
        <v>3.6880000000000024E-2</v>
      </c>
      <c r="E2">
        <f>(YEAR(B6)-YEAR(B5))*12+MONTH(B6)-MONTH(B5)</f>
        <v>0</v>
      </c>
      <c r="F2">
        <f>(1+$B$2)^((E2-$E$2+1)/12)</f>
        <v>1.0030225758094449</v>
      </c>
      <c r="G2">
        <f>1/F2</f>
        <v>0.99698653262414794</v>
      </c>
      <c r="H2">
        <f>1/F2</f>
        <v>0.99698653262414794</v>
      </c>
      <c r="I2">
        <f>1/F2</f>
        <v>0.99698653262414794</v>
      </c>
      <c r="J2">
        <f>1/F2</f>
        <v>0.99698653262414794</v>
      </c>
      <c r="K2">
        <f>1/F2</f>
        <v>0.99698653262414794</v>
      </c>
      <c r="L2" t="e">
        <f>1-Q2</f>
        <v>#VALUE!</v>
      </c>
      <c r="M2" t="str">
        <f>IF($B$9="זכר",INDEX(תמותה!$A$1:$E$121,ROUNDDOWN(E2/12,0)+1,2),INDEX(תמותה!$A$1:$E$121,ROUNDDOWN(E2/12,0)+1,3))</f>
        <v>qy</v>
      </c>
      <c r="N2" t="e">
        <f>IF($B$9="זכר",INDEX('שיפור גברים'!$A$1:$GQ$121,ROUNDDOWN(E2/12,0)+1,ROUNDDOWN((E2+$B$7-$B$8)/12,0)+2),INDEX('שיפור נשים'!$A$1:$GQ$121,ROUNDDOWN(E2/12,0)+1,ROUNDDOWN((E2+$B$7-$B$8)/12,0)+2))</f>
        <v>#VALUE!</v>
      </c>
      <c r="O2" t="e">
        <f>IF($B$9="זכר",INDEX('שיפור גברים'!$A$1:$GQ$121,ROUNDDOWN(E2/12,0)+1,ROUNDDOWN((E2+$B$7-$B$8)/12,0)+1),INDEX('שיפור נשים'!$A$1:$GQ$121,ROUNDDOWN(E2/12,0)+1,ROUNDDOWN((E2+$B$7-$B$8)/12,0)+1))</f>
        <v>#VALUE!</v>
      </c>
      <c r="P2">
        <f>(MOD((E2-$E$2+7),12)+1)/12</f>
        <v>0.66666666666666663</v>
      </c>
      <c r="Q2" t="e">
        <f>IF(E2&lt;$B$12,1-(1-M2*(N2*P2+O2*(1-P2)))^(1/12),1)</f>
        <v>#VALUE!</v>
      </c>
      <c r="R2">
        <f>(YEAR(B6)-YEAR(B10))*12+MONTH(B6)-MONTH(B10)</f>
        <v>0</v>
      </c>
      <c r="S2" t="e">
        <f>1-Z2</f>
        <v>#VALUE!</v>
      </c>
      <c r="T2" t="str">
        <f>IF($B$11="זכר",INDEX(תמותה!$A$1:$E$121,ROUNDDOWN(R2/12,0)+1,2),INDEX(תמותה!$A$1:$E$121,ROUNDDOWN(R2/12,0)+1,3))</f>
        <v>qy</v>
      </c>
      <c r="U2" t="e">
        <f>IF($B$11="זכר",INDEX('שיפור גברים'!$A$1:$GQ$121,ROUNDDOWN(R2/12,0)+1,ROUNDDOWN((E2+$B$7-$B$8)/12,0)+2),INDEX('שיפור נשים'!$A$1:$GQ$121,ROUNDDOWN(R2/12,0)+1,ROUNDDOWN((E2+$B$7-$B$8)/12,0)+2))</f>
        <v>#VALUE!</v>
      </c>
      <c r="V2" t="e">
        <f>IF($B$11="זכר",INDEX('שיפור גברים'!$A$1:$GQ$121,ROUNDDOWN(R2/12,0)+1,ROUNDDOWN((E2+$B$7-$B$8)/12,0)+1),INDEX('שיפור נשים'!$A$1:$GQ$121,ROUNDDOWN(R2/12,0)+1,ROUNDDOWN((E2+$B$7-$B$8)/12,0)+1))</f>
        <v>#VALUE!</v>
      </c>
      <c r="W2">
        <f>(MOD((R2-$E$2+7),12)+1)/12</f>
        <v>0.66666666666666663</v>
      </c>
      <c r="X2" t="e">
        <f>0*(1-AA2)+Q2*S2*1</f>
        <v>#VALUE!</v>
      </c>
      <c r="Y2" t="str">
        <f>IF($B$11="זכר",INDEX(תמותה!$A$1:$E$121,ROUNDDOWN(R2/12,0)+1,4),INDEX(תמותה!$A$1:$E$121,ROUNDDOWN(R2/12,0)+1,5))</f>
        <v>qyw</v>
      </c>
      <c r="Z2" t="e">
        <f>IF(R2&lt;$B$12,1-(1-T2*(U2*W2+V2*(1-W2)))^(1/12),1)</f>
        <v>#VALUE!</v>
      </c>
      <c r="AA2" t="e">
        <f>IF(R2&lt;$B$12,1-(1-Y2*(U2*W2+V2*(1-W2)))^(1/12),1)</f>
        <v>#VALUE!</v>
      </c>
      <c r="AB2">
        <f>0/F2</f>
        <v>0</v>
      </c>
      <c r="AC2">
        <f>0/F2</f>
        <v>0</v>
      </c>
      <c r="AD2">
        <f>0/F2</f>
        <v>0</v>
      </c>
      <c r="AE2">
        <f>0/F2</f>
        <v>0</v>
      </c>
      <c r="AF2">
        <f>0/F2</f>
        <v>0</v>
      </c>
    </row>
    <row r="3" spans="1:32" x14ac:dyDescent="0.2">
      <c r="A3" t="s">
        <v>33</v>
      </c>
      <c r="B3">
        <f>180*12</f>
        <v>2160</v>
      </c>
      <c r="E3">
        <f>E2+1</f>
        <v>1</v>
      </c>
      <c r="F3">
        <f t="shared" ref="F3:F66" si="0">(1+$B$2)^((E3-$E$2+1)/12)</f>
        <v>1.0060542875834135</v>
      </c>
      <c r="G3" t="e">
        <f>IF(E3&lt;=$B$3,IF(AND((E3-$E$2)&lt;0,E3&lt;$B$4),G2+1/F3,G2+L2/F3))</f>
        <v>#VALUE!</v>
      </c>
      <c r="H3">
        <f>IF(E3&lt;=$B$3,IF(AND((E3-$E$2)&lt;60,E3&lt;$B$4),H2+1/F3,H2+L2/F3))</f>
        <v>1.9909686788580692</v>
      </c>
      <c r="I3">
        <f>IF(E3&lt;=$B$3,IF(AND((E3-$E$2)&lt;120,E3&lt;$B$4),I2+1/F3,I2+L2/F3))</f>
        <v>1.9909686788580692</v>
      </c>
      <c r="J3">
        <f>IF(E3&lt;=$B$3,IF(AND((E3-$E$2)&lt;180,E3&lt;$B$4),J2+1/F3,J2+L2/F3))</f>
        <v>1.9909686788580692</v>
      </c>
      <c r="K3">
        <f>IF(E3&lt;=$B$3,IF(AND((E3-$E$2)&lt;240,E3&lt;$B$4),K2+1/F3,K2+L2/F3))</f>
        <v>1.9909686788580692</v>
      </c>
      <c r="L3" t="e">
        <f>L2*(1-Q3)</f>
        <v>#VALUE!</v>
      </c>
      <c r="M3" t="str">
        <f>IF($B$9="זכר",INDEX(תמותה!$A$1:$E$121,ROUNDDOWN(E3/12,0)+1,2),INDEX(תמותה!$A$1:$E$121,ROUNDDOWN(E3/12,0)+1,3))</f>
        <v>qy</v>
      </c>
      <c r="N3" t="e">
        <f>IF($B$9="זכר",INDEX('שיפור גברים'!$A$1:$GQ$121,ROUNDDOWN(E3/12,0)+1,ROUNDDOWN((E3+$B$7-$B$8)/12,0)+2),INDEX('שיפור נשים'!$A$1:$GQ$121,ROUNDDOWN(E3/12,0)+1,ROUNDDOWN((E3+$B$7-$B$8)/12,0)+2))</f>
        <v>#VALUE!</v>
      </c>
      <c r="O3" t="e">
        <f>IF($B$9="זכר",INDEX('שיפור גברים'!$A$1:$GQ$121,ROUNDDOWN(E3/12,0)+1,ROUNDDOWN((E3+$B$7-$B$8)/12,0)+1),INDEX('שיפור נשים'!$A$1:$GQ$121,ROUNDDOWN(E3/12,0)+1,ROUNDDOWN((E3+$B$7-$B$8)/12,0)+1))</f>
        <v>#VALUE!</v>
      </c>
      <c r="P3">
        <f t="shared" ref="P3:P66" si="1">(MOD((E3-$E$2+7),12)+1)/12</f>
        <v>0.75</v>
      </c>
      <c r="Q3" t="e">
        <f t="shared" ref="Q3:Q66" si="2">IF(E3&lt;$B$12,1-(1-M3*(N3*P3+O3*(1-P3)))^(1/12),1)</f>
        <v>#VALUE!</v>
      </c>
      <c r="R3">
        <f>R2+1</f>
        <v>1</v>
      </c>
      <c r="S3" t="e">
        <f>S2*(1-Z3)</f>
        <v>#VALUE!</v>
      </c>
      <c r="T3" t="str">
        <f>IF($B$11="זכר",INDEX(תמותה!$A$1:$E$121,ROUNDDOWN(R3/12,0)+1,2),INDEX(תמותה!$A$1:$E$121,ROUNDDOWN(R3/12,0)+1,3))</f>
        <v>qy</v>
      </c>
      <c r="U3" t="e">
        <f>IF($B$11="זכר",INDEX('שיפור גברים'!$A$1:$GQ$121,ROUNDDOWN(R3/12,0)+1,ROUNDDOWN((E3+$B$7-$B$8)/12,0)+2),INDEX('שיפור נשים'!$A$1:$GQ$121,ROUNDDOWN(R3/12,0)+1,ROUNDDOWN((E3+$B$7-$B$8)/12,0)+2))</f>
        <v>#VALUE!</v>
      </c>
      <c r="V3" t="e">
        <f>IF($B$11="זכר",INDEX('שיפור גברים'!$A$1:$GQ$121,ROUNDDOWN(R3/12,0)+1,ROUNDDOWN((E3+$B$7-$B$8)/12,0)+1),INDEX('שיפור נשים'!$A$1:$GQ$121,ROUNDDOWN(R3/12,0)+1,ROUNDDOWN((E3+$B$7-$B$8)/12,0)+1))</f>
        <v>#VALUE!</v>
      </c>
      <c r="W3">
        <f t="shared" ref="W3:W66" si="3">(MOD((R3-$E$2+7),12)+1)/12</f>
        <v>0.75</v>
      </c>
      <c r="X3" t="e">
        <f>X2*(1-AA3)+Q3*S3*L2</f>
        <v>#VALUE!</v>
      </c>
      <c r="Y3" t="str">
        <f>IF($B$11="זכר",INDEX(תמותה!$A$1:$E$121,ROUNDDOWN(R3/12,0)+1,4),INDEX(תמותה!$A$1:$E$121,ROUNDDOWN(R3/12,0)+1,5))</f>
        <v>qyw</v>
      </c>
      <c r="Z3" t="e">
        <f t="shared" ref="Z3:Z66" si="4">IF(R3&lt;$B$12,1-(1-T3*(U3*W3+V3*(1-W3)))^(1/12),1)</f>
        <v>#VALUE!</v>
      </c>
      <c r="AA3" t="e">
        <f t="shared" ref="AA3:AA66" si="5">IF(R3&lt;$B$12,1-(1-Y3*(U3*W3+V3*(1-W3)))^(1/12),1)</f>
        <v>#VALUE!</v>
      </c>
      <c r="AB3" t="e">
        <f>IF(E3&lt;=$B$3,IF(AND((E3-$E$2)&lt;0,E3&lt;$B$4),AB2+0/F3,AB2+X2/F3))</f>
        <v>#VALUE!</v>
      </c>
      <c r="AC3">
        <f>IF(E3&lt;=$B$3,IF(AND((E3-$E$2)&lt;60,E3&lt;$B$4),AC2+0/F3,AC2+X2/F3))</f>
        <v>0</v>
      </c>
      <c r="AD3">
        <f>IF(E3&lt;=$B$3,IF(AND((E3-$E$2)&lt;120,E3&lt;$B$4),AD2+0/F3,AD2+X2/F3))</f>
        <v>0</v>
      </c>
      <c r="AE3">
        <f>IF(E3&lt;=$B$3,IF(AND((E3-$E$2)&lt;180,E3&lt;$B$4),AE2+0/F3,AE2+X2/F3))</f>
        <v>0</v>
      </c>
      <c r="AF3">
        <f>IF(E3&lt;=$B$3,IF(AND((E3-$E$2)&lt;240,E3&lt;$B$4),AF2+0/F3,AF2+X2/F3))</f>
        <v>0</v>
      </c>
    </row>
    <row r="4" spans="1:32" x14ac:dyDescent="0.2">
      <c r="A4" t="s">
        <v>34</v>
      </c>
      <c r="B4">
        <f>87*12</f>
        <v>1044</v>
      </c>
      <c r="E4">
        <f t="shared" ref="E4:E67" si="6">E3+1</f>
        <v>2</v>
      </c>
      <c r="F4">
        <f t="shared" si="0"/>
        <v>1.0090951629360514</v>
      </c>
      <c r="G4" t="e">
        <f t="shared" ref="G4:G67" si="7">IF(E4&lt;=$B$3,IF(AND((E4-$E$2)&lt;0,E4&lt;$B$4),G3+1/F4,G3+L3/F4))</f>
        <v>#VALUE!</v>
      </c>
      <c r="H4">
        <f t="shared" ref="H4:H67" si="8">IF(E4&lt;=$B$3,IF(AND((E4-$E$2)&lt;60,E4&lt;$B$4),H3+1/F4,H3+L3/F4))</f>
        <v>2.9819554923221352</v>
      </c>
      <c r="I4">
        <f t="shared" ref="I4:I67" si="9">IF(E4&lt;=$B$3,IF(AND((E4-$E$2)&lt;120,E4&lt;$B$4),I3+1/F4,I3+L3/F4))</f>
        <v>2.9819554923221352</v>
      </c>
      <c r="J4">
        <f t="shared" ref="J4:J67" si="10">IF(E4&lt;=$B$3,IF(AND((E4-$E$2)&lt;180,E4&lt;$B$4),J3+1/F4,J3+L3/F4))</f>
        <v>2.9819554923221352</v>
      </c>
      <c r="K4">
        <f t="shared" ref="K4:K67" si="11">IF(E4&lt;=$B$3,IF(AND((E4-$E$2)&lt;240,E4&lt;$B$4),K3+1/F4,K3+L3/F4))</f>
        <v>2.9819554923221352</v>
      </c>
      <c r="L4" t="e">
        <f t="shared" ref="L4:L67" si="12">L3*(1-Q4)</f>
        <v>#VALUE!</v>
      </c>
      <c r="M4" t="str">
        <f>IF($B$9="זכר",INDEX(תמותה!$A$1:$E$121,ROUNDDOWN(E4/12,0)+1,2),INDEX(תמותה!$A$1:$E$121,ROUNDDOWN(E4/12,0)+1,3))</f>
        <v>qy</v>
      </c>
      <c r="N4" t="e">
        <f>IF($B$9="זכר",INDEX('שיפור גברים'!$A$1:$GQ$121,ROUNDDOWN(E4/12,0)+1,ROUNDDOWN((E4+$B$7-$B$8)/12,0)+2),INDEX('שיפור נשים'!$A$1:$GQ$121,ROUNDDOWN(E4/12,0)+1,ROUNDDOWN((E4+$B$7-$B$8)/12,0)+2))</f>
        <v>#VALUE!</v>
      </c>
      <c r="O4" t="e">
        <f>IF($B$9="זכר",INDEX('שיפור גברים'!$A$1:$GQ$121,ROUNDDOWN(E4/12,0)+1,ROUNDDOWN((E4+$B$7-$B$8)/12,0)+1),INDEX('שיפור נשים'!$A$1:$GQ$121,ROUNDDOWN(E4/12,0)+1,ROUNDDOWN((E4+$B$7-$B$8)/12,0)+1))</f>
        <v>#VALUE!</v>
      </c>
      <c r="P4">
        <f t="shared" si="1"/>
        <v>0.83333333333333337</v>
      </c>
      <c r="Q4" t="e">
        <f t="shared" si="2"/>
        <v>#VALUE!</v>
      </c>
      <c r="R4">
        <f t="shared" ref="R4:R67" si="13">R3+1</f>
        <v>2</v>
      </c>
      <c r="S4" t="e">
        <f t="shared" ref="S4:S67" si="14">S3*(1-Z4)</f>
        <v>#VALUE!</v>
      </c>
      <c r="T4" t="str">
        <f>IF($B$11="זכר",INDEX(תמותה!$A$1:$E$121,ROUNDDOWN(R4/12,0)+1,2),INDEX(תמותה!$A$1:$E$121,ROUNDDOWN(R4/12,0)+1,3))</f>
        <v>qy</v>
      </c>
      <c r="U4" t="e">
        <f>IF($B$11="זכר",INDEX('שיפור גברים'!$A$1:$GQ$121,ROUNDDOWN(R4/12,0)+1,ROUNDDOWN((E4+$B$7-$B$8)/12,0)+2),INDEX('שיפור נשים'!$A$1:$GQ$121,ROUNDDOWN(R4/12,0)+1,ROUNDDOWN((E4+$B$7-$B$8)/12,0)+2))</f>
        <v>#VALUE!</v>
      </c>
      <c r="V4" t="e">
        <f>IF($B$11="זכר",INDEX('שיפור גברים'!$A$1:$GQ$121,ROUNDDOWN(R4/12,0)+1,ROUNDDOWN((E4+$B$7-$B$8)/12,0)+1),INDEX('שיפור נשים'!$A$1:$GQ$121,ROUNDDOWN(R4/12,0)+1,ROUNDDOWN((E4+$B$7-$B$8)/12,0)+1))</f>
        <v>#VALUE!</v>
      </c>
      <c r="W4">
        <f t="shared" si="3"/>
        <v>0.83333333333333337</v>
      </c>
      <c r="X4" t="e">
        <f t="shared" ref="X4:X67" si="15">X3*(1-AA4)+Q4*S4*L3</f>
        <v>#VALUE!</v>
      </c>
      <c r="Y4" t="str">
        <f>IF($B$11="זכר",INDEX(תמותה!$A$1:$E$121,ROUNDDOWN(R4/12,0)+1,4),INDEX(תמותה!$A$1:$E$121,ROUNDDOWN(R4/12,0)+1,5))</f>
        <v>qyw</v>
      </c>
      <c r="Z4" t="e">
        <f t="shared" si="4"/>
        <v>#VALUE!</v>
      </c>
      <c r="AA4" t="e">
        <f t="shared" si="5"/>
        <v>#VALUE!</v>
      </c>
      <c r="AB4" t="e">
        <f t="shared" ref="AB4:AB67" si="16">IF(E4&lt;=$B$3,IF(AND((E4-$E$2)&lt;0,E4&lt;$B$4),AB3+0/F4,AB3+X3/F4))</f>
        <v>#VALUE!</v>
      </c>
      <c r="AC4">
        <f t="shared" ref="AC4:AC67" si="17">IF(E4&lt;=$B$3,IF(AND((E4-$E$2)&lt;60,E4&lt;$B$4),AC3+0/F4,AC3+X3/F4))</f>
        <v>0</v>
      </c>
      <c r="AD4">
        <f t="shared" ref="AD4:AD67" si="18">IF(E4&lt;=$B$3,IF(AND((E4-$E$2)&lt;120,E4&lt;$B$4),AD3+0/F4,AD3+X3/F4))</f>
        <v>0</v>
      </c>
      <c r="AE4">
        <f t="shared" ref="AE4:AE67" si="19">IF(E4&lt;=$B$3,IF(AND((E4-$E$2)&lt;180,E4&lt;$B$4),AE3+0/F4,AE3+X3/F4))</f>
        <v>0</v>
      </c>
      <c r="AF4">
        <f t="shared" ref="AF4:AF67" si="20">IF(E4&lt;=$B$3,IF(AND((E4-$E$2)&lt;240,E4&lt;$B$4),AF3+0/F4,AF3+X3/F4))</f>
        <v>0</v>
      </c>
    </row>
    <row r="5" spans="1:32" x14ac:dyDescent="0.2">
      <c r="A5" t="s">
        <v>0</v>
      </c>
      <c r="B5" s="21">
        <f>IF(AND(טבלאות!C10&lt;&gt;"",טבלאות!C11&lt;&gt;"",טבלאות!C12&lt;&gt;"",טבלאות!C13&lt;&gt;"",טבלאות!C14="נשוי",טבלאות!C17&lt;&gt;"",טבלאות!C15&lt;&gt;"",טבלאות!C16&lt;&gt;""),טבלאות!C12,0)</f>
        <v>0</v>
      </c>
      <c r="E5">
        <f t="shared" si="6"/>
        <v>3</v>
      </c>
      <c r="F5">
        <f t="shared" si="0"/>
        <v>1.0121452295649696</v>
      </c>
      <c r="G5" t="e">
        <f t="shared" si="7"/>
        <v>#VALUE!</v>
      </c>
      <c r="H5">
        <f t="shared" si="8"/>
        <v>3.9699559993539277</v>
      </c>
      <c r="I5">
        <f t="shared" si="9"/>
        <v>3.9699559993539277</v>
      </c>
      <c r="J5">
        <f t="shared" si="10"/>
        <v>3.9699559993539277</v>
      </c>
      <c r="K5">
        <f t="shared" si="11"/>
        <v>3.9699559993539277</v>
      </c>
      <c r="L5" t="e">
        <f t="shared" si="12"/>
        <v>#VALUE!</v>
      </c>
      <c r="M5" t="str">
        <f>IF($B$9="זכר",INDEX(תמותה!$A$1:$E$121,ROUNDDOWN(E5/12,0)+1,2),INDEX(תמותה!$A$1:$E$121,ROUNDDOWN(E5/12,0)+1,3))</f>
        <v>qy</v>
      </c>
      <c r="N5" t="e">
        <f>IF($B$9="זכר",INDEX('שיפור גברים'!$A$1:$GQ$121,ROUNDDOWN(E5/12,0)+1,ROUNDDOWN((E5+$B$7-$B$8)/12,0)+2),INDEX('שיפור נשים'!$A$1:$GQ$121,ROUNDDOWN(E5/12,0)+1,ROUNDDOWN((E5+$B$7-$B$8)/12,0)+2))</f>
        <v>#VALUE!</v>
      </c>
      <c r="O5" t="e">
        <f>IF($B$9="זכר",INDEX('שיפור גברים'!$A$1:$GQ$121,ROUNDDOWN(E5/12,0)+1,ROUNDDOWN((E5+$B$7-$B$8)/12,0)+1),INDEX('שיפור נשים'!$A$1:$GQ$121,ROUNDDOWN(E5/12,0)+1,ROUNDDOWN((E5+$B$7-$B$8)/12,0)+1))</f>
        <v>#VALUE!</v>
      </c>
      <c r="P5">
        <f t="shared" si="1"/>
        <v>0.91666666666666663</v>
      </c>
      <c r="Q5" t="e">
        <f t="shared" si="2"/>
        <v>#VALUE!</v>
      </c>
      <c r="R5">
        <f t="shared" si="13"/>
        <v>3</v>
      </c>
      <c r="S5" t="e">
        <f t="shared" si="14"/>
        <v>#VALUE!</v>
      </c>
      <c r="T5" t="str">
        <f>IF($B$11="זכר",INDEX(תמותה!$A$1:$E$121,ROUNDDOWN(R5/12,0)+1,2),INDEX(תמותה!$A$1:$E$121,ROUNDDOWN(R5/12,0)+1,3))</f>
        <v>qy</v>
      </c>
      <c r="U5" t="e">
        <f>IF($B$11="זכר",INDEX('שיפור גברים'!$A$1:$GQ$121,ROUNDDOWN(R5/12,0)+1,ROUNDDOWN((E5+$B$7-$B$8)/12,0)+2),INDEX('שיפור נשים'!$A$1:$GQ$121,ROUNDDOWN(R5/12,0)+1,ROUNDDOWN((E5+$B$7-$B$8)/12,0)+2))</f>
        <v>#VALUE!</v>
      </c>
      <c r="V5" t="e">
        <f>IF($B$11="זכר",INDEX('שיפור גברים'!$A$1:$GQ$121,ROUNDDOWN(R5/12,0)+1,ROUNDDOWN((E5+$B$7-$B$8)/12,0)+1),INDEX('שיפור נשים'!$A$1:$GQ$121,ROUNDDOWN(R5/12,0)+1,ROUNDDOWN((E5+$B$7-$B$8)/12,0)+1))</f>
        <v>#VALUE!</v>
      </c>
      <c r="W5">
        <f t="shared" si="3"/>
        <v>0.91666666666666663</v>
      </c>
      <c r="X5" t="e">
        <f t="shared" si="15"/>
        <v>#VALUE!</v>
      </c>
      <c r="Y5" t="str">
        <f>IF($B$11="זכר",INDEX(תמותה!$A$1:$E$121,ROUNDDOWN(R5/12,0)+1,4),INDEX(תמותה!$A$1:$E$121,ROUNDDOWN(R5/12,0)+1,5))</f>
        <v>qyw</v>
      </c>
      <c r="Z5" t="e">
        <f t="shared" si="4"/>
        <v>#VALUE!</v>
      </c>
      <c r="AA5" t="e">
        <f t="shared" si="5"/>
        <v>#VALUE!</v>
      </c>
      <c r="AB5" t="e">
        <f t="shared" si="16"/>
        <v>#VALUE!</v>
      </c>
      <c r="AC5">
        <f t="shared" si="17"/>
        <v>0</v>
      </c>
      <c r="AD5">
        <f t="shared" si="18"/>
        <v>0</v>
      </c>
      <c r="AE5">
        <f t="shared" si="19"/>
        <v>0</v>
      </c>
      <c r="AF5">
        <f t="shared" si="20"/>
        <v>0</v>
      </c>
    </row>
    <row r="6" spans="1:32" x14ac:dyDescent="0.2">
      <c r="A6" t="s">
        <v>10</v>
      </c>
      <c r="B6" s="21">
        <f>IF(AND(טבלאות!C10&lt;&gt;"",טבלאות!C11&lt;&gt;"",טבלאות!C12&lt;&gt;"",טבלאות!C13&lt;&gt;"",טבלאות!C14="נשוי",טבלאות!C17&lt;&gt;"",טבלאות!C15&lt;&gt;"",טבלאות!C16&lt;&gt;""),טבלאות!C11,0)</f>
        <v>0</v>
      </c>
      <c r="E6">
        <f t="shared" si="6"/>
        <v>4</v>
      </c>
      <c r="F6">
        <f t="shared" si="0"/>
        <v>1.0152045152514977</v>
      </c>
      <c r="G6" t="e">
        <f t="shared" si="7"/>
        <v>#VALUE!</v>
      </c>
      <c r="H6">
        <f t="shared" si="8"/>
        <v>4.954979199090455</v>
      </c>
      <c r="I6">
        <f t="shared" si="9"/>
        <v>4.954979199090455</v>
      </c>
      <c r="J6">
        <f t="shared" si="10"/>
        <v>4.954979199090455</v>
      </c>
      <c r="K6">
        <f t="shared" si="11"/>
        <v>4.954979199090455</v>
      </c>
      <c r="L6" t="e">
        <f t="shared" si="12"/>
        <v>#VALUE!</v>
      </c>
      <c r="M6" t="str">
        <f>IF($B$9="זכר",INDEX(תמותה!$A$1:$E$121,ROUNDDOWN(E6/12,0)+1,2),INDEX(תמותה!$A$1:$E$121,ROUNDDOWN(E6/12,0)+1,3))</f>
        <v>qy</v>
      </c>
      <c r="N6" t="e">
        <f>IF($B$9="זכר",INDEX('שיפור גברים'!$A$1:$GQ$121,ROUNDDOWN(E6/12,0)+1,ROUNDDOWN((E6+$B$7-$B$8)/12,0)+2),INDEX('שיפור נשים'!$A$1:$GQ$121,ROUNDDOWN(E6/12,0)+1,ROUNDDOWN((E6+$B$7-$B$8)/12,0)+2))</f>
        <v>#VALUE!</v>
      </c>
      <c r="O6" t="e">
        <f>IF($B$9="זכר",INDEX('שיפור גברים'!$A$1:$GQ$121,ROUNDDOWN(E6/12,0)+1,ROUNDDOWN((E6+$B$7-$B$8)/12,0)+1),INDEX('שיפור נשים'!$A$1:$GQ$121,ROUNDDOWN(E6/12,0)+1,ROUNDDOWN((E6+$B$7-$B$8)/12,0)+1))</f>
        <v>#VALUE!</v>
      </c>
      <c r="P6">
        <f t="shared" si="1"/>
        <v>1</v>
      </c>
      <c r="Q6" t="e">
        <f t="shared" si="2"/>
        <v>#VALUE!</v>
      </c>
      <c r="R6">
        <f t="shared" si="13"/>
        <v>4</v>
      </c>
      <c r="S6" t="e">
        <f t="shared" si="14"/>
        <v>#VALUE!</v>
      </c>
      <c r="T6" t="str">
        <f>IF($B$11="זכר",INDEX(תמותה!$A$1:$E$121,ROUNDDOWN(R6/12,0)+1,2),INDEX(תמותה!$A$1:$E$121,ROUNDDOWN(R6/12,0)+1,3))</f>
        <v>qy</v>
      </c>
      <c r="U6" t="e">
        <f>IF($B$11="זכר",INDEX('שיפור גברים'!$A$1:$GQ$121,ROUNDDOWN(R6/12,0)+1,ROUNDDOWN((E6+$B$7-$B$8)/12,0)+2),INDEX('שיפור נשים'!$A$1:$GQ$121,ROUNDDOWN(R6/12,0)+1,ROUNDDOWN((E6+$B$7-$B$8)/12,0)+2))</f>
        <v>#VALUE!</v>
      </c>
      <c r="V6" t="e">
        <f>IF($B$11="זכר",INDEX('שיפור גברים'!$A$1:$GQ$121,ROUNDDOWN(R6/12,0)+1,ROUNDDOWN((E6+$B$7-$B$8)/12,0)+1),INDEX('שיפור נשים'!$A$1:$GQ$121,ROUNDDOWN(R6/12,0)+1,ROUNDDOWN((E6+$B$7-$B$8)/12,0)+1))</f>
        <v>#VALUE!</v>
      </c>
      <c r="W6">
        <f t="shared" si="3"/>
        <v>1</v>
      </c>
      <c r="X6" t="e">
        <f t="shared" si="15"/>
        <v>#VALUE!</v>
      </c>
      <c r="Y6" t="str">
        <f>IF($B$11="זכר",INDEX(תמותה!$A$1:$E$121,ROUNDDOWN(R6/12,0)+1,4),INDEX(תמותה!$A$1:$E$121,ROUNDDOWN(R6/12,0)+1,5))</f>
        <v>qyw</v>
      </c>
      <c r="Z6" t="e">
        <f t="shared" si="4"/>
        <v>#VALUE!</v>
      </c>
      <c r="AA6" t="e">
        <f t="shared" si="5"/>
        <v>#VALUE!</v>
      </c>
      <c r="AB6" t="e">
        <f t="shared" si="16"/>
        <v>#VALUE!</v>
      </c>
      <c r="AC6">
        <f t="shared" si="17"/>
        <v>0</v>
      </c>
      <c r="AD6">
        <f t="shared" si="18"/>
        <v>0</v>
      </c>
      <c r="AE6">
        <f t="shared" si="19"/>
        <v>0</v>
      </c>
      <c r="AF6">
        <f t="shared" si="20"/>
        <v>0</v>
      </c>
    </row>
    <row r="7" spans="1:32" x14ac:dyDescent="0.2">
      <c r="A7" t="s">
        <v>54</v>
      </c>
      <c r="B7">
        <f>YEAR(B5)*12+7</f>
        <v>22807</v>
      </c>
      <c r="E7">
        <f t="shared" si="6"/>
        <v>5</v>
      </c>
      <c r="F7">
        <f t="shared" si="0"/>
        <v>1.0182730478609361</v>
      </c>
      <c r="G7" t="e">
        <f t="shared" si="7"/>
        <v>#VALUE!</v>
      </c>
      <c r="H7">
        <f t="shared" si="8"/>
        <v>5.9370340635501186</v>
      </c>
      <c r="I7">
        <f t="shared" si="9"/>
        <v>5.9370340635501186</v>
      </c>
      <c r="J7">
        <f t="shared" si="10"/>
        <v>5.9370340635501186</v>
      </c>
      <c r="K7">
        <f t="shared" si="11"/>
        <v>5.9370340635501186</v>
      </c>
      <c r="L7" t="e">
        <f t="shared" si="12"/>
        <v>#VALUE!</v>
      </c>
      <c r="M7" t="str">
        <f>IF($B$9="זכר",INDEX(תמותה!$A$1:$E$121,ROUNDDOWN(E7/12,0)+1,2),INDEX(תמותה!$A$1:$E$121,ROUNDDOWN(E7/12,0)+1,3))</f>
        <v>qy</v>
      </c>
      <c r="N7" t="e">
        <f>IF($B$9="זכר",INDEX('שיפור גברים'!$A$1:$GQ$121,ROUNDDOWN(E7/12,0)+1,ROUNDDOWN((E7+$B$7-$B$8)/12,0)+2),INDEX('שיפור נשים'!$A$1:$GQ$121,ROUNDDOWN(E7/12,0)+1,ROUNDDOWN((E7+$B$7-$B$8)/12,0)+2))</f>
        <v>#VALUE!</v>
      </c>
      <c r="O7" t="e">
        <f>IF($B$9="זכר",INDEX('שיפור גברים'!$A$1:$GQ$121,ROUNDDOWN(E7/12,0)+1,ROUNDDOWN((E7+$B$7-$B$8)/12,0)+1),INDEX('שיפור נשים'!$A$1:$GQ$121,ROUNDDOWN(E7/12,0)+1,ROUNDDOWN((E7+$B$7-$B$8)/12,0)+1))</f>
        <v>#VALUE!</v>
      </c>
      <c r="P7">
        <f t="shared" si="1"/>
        <v>8.3333333333333329E-2</v>
      </c>
      <c r="Q7" t="e">
        <f t="shared" si="2"/>
        <v>#VALUE!</v>
      </c>
      <c r="R7">
        <f t="shared" si="13"/>
        <v>5</v>
      </c>
      <c r="S7" t="e">
        <f t="shared" si="14"/>
        <v>#VALUE!</v>
      </c>
      <c r="T7" t="str">
        <f>IF($B$11="זכר",INDEX(תמותה!$A$1:$E$121,ROUNDDOWN(R7/12,0)+1,2),INDEX(תמותה!$A$1:$E$121,ROUNDDOWN(R7/12,0)+1,3))</f>
        <v>qy</v>
      </c>
      <c r="U7" t="e">
        <f>IF($B$11="זכר",INDEX('שיפור גברים'!$A$1:$GQ$121,ROUNDDOWN(R7/12,0)+1,ROUNDDOWN((E7+$B$7-$B$8)/12,0)+2),INDEX('שיפור נשים'!$A$1:$GQ$121,ROUNDDOWN(R7/12,0)+1,ROUNDDOWN((E7+$B$7-$B$8)/12,0)+2))</f>
        <v>#VALUE!</v>
      </c>
      <c r="V7" t="e">
        <f>IF($B$11="זכר",INDEX('שיפור גברים'!$A$1:$GQ$121,ROUNDDOWN(R7/12,0)+1,ROUNDDOWN((E7+$B$7-$B$8)/12,0)+1),INDEX('שיפור נשים'!$A$1:$GQ$121,ROUNDDOWN(R7/12,0)+1,ROUNDDOWN((E7+$B$7-$B$8)/12,0)+1))</f>
        <v>#VALUE!</v>
      </c>
      <c r="W7">
        <f t="shared" si="3"/>
        <v>8.3333333333333329E-2</v>
      </c>
      <c r="X7" t="e">
        <f t="shared" si="15"/>
        <v>#VALUE!</v>
      </c>
      <c r="Y7" t="str">
        <f>IF($B$11="זכר",INDEX(תמותה!$A$1:$E$121,ROUNDDOWN(R7/12,0)+1,4),INDEX(תמותה!$A$1:$E$121,ROUNDDOWN(R7/12,0)+1,5))</f>
        <v>qyw</v>
      </c>
      <c r="Z7" t="e">
        <f t="shared" si="4"/>
        <v>#VALUE!</v>
      </c>
      <c r="AA7" t="e">
        <f t="shared" si="5"/>
        <v>#VALUE!</v>
      </c>
      <c r="AB7" t="e">
        <f t="shared" si="16"/>
        <v>#VALUE!</v>
      </c>
      <c r="AC7">
        <f t="shared" si="17"/>
        <v>0</v>
      </c>
      <c r="AD7">
        <f t="shared" si="18"/>
        <v>0</v>
      </c>
      <c r="AE7">
        <f t="shared" si="19"/>
        <v>0</v>
      </c>
      <c r="AF7">
        <f t="shared" si="20"/>
        <v>0</v>
      </c>
    </row>
    <row r="8" spans="1:32" x14ac:dyDescent="0.2">
      <c r="A8">
        <v>2015</v>
      </c>
      <c r="B8">
        <f>2015*12</f>
        <v>24180</v>
      </c>
      <c r="E8">
        <f t="shared" si="6"/>
        <v>6</v>
      </c>
      <c r="F8">
        <f t="shared" si="0"/>
        <v>1.0213508553428101</v>
      </c>
      <c r="G8" t="e">
        <f t="shared" si="7"/>
        <v>#VALUE!</v>
      </c>
      <c r="H8">
        <f t="shared" si="8"/>
        <v>6.9161295377144363</v>
      </c>
      <c r="I8">
        <f t="shared" si="9"/>
        <v>6.9161295377144363</v>
      </c>
      <c r="J8">
        <f t="shared" si="10"/>
        <v>6.9161295377144363</v>
      </c>
      <c r="K8">
        <f t="shared" si="11"/>
        <v>6.9161295377144363</v>
      </c>
      <c r="L8" t="e">
        <f t="shared" si="12"/>
        <v>#VALUE!</v>
      </c>
      <c r="M8" t="str">
        <f>IF($B$9="זכר",INDEX(תמותה!$A$1:$E$121,ROUNDDOWN(E8/12,0)+1,2),INDEX(תמותה!$A$1:$E$121,ROUNDDOWN(E8/12,0)+1,3))</f>
        <v>qy</v>
      </c>
      <c r="N8" t="e">
        <f>IF($B$9="זכר",INDEX('שיפור גברים'!$A$1:$GQ$121,ROUNDDOWN(E8/12,0)+1,ROUNDDOWN((E8+$B$7-$B$8)/12,0)+2),INDEX('שיפור נשים'!$A$1:$GQ$121,ROUNDDOWN(E8/12,0)+1,ROUNDDOWN((E8+$B$7-$B$8)/12,0)+2))</f>
        <v>#VALUE!</v>
      </c>
      <c r="O8" t="e">
        <f>IF($B$9="זכר",INDEX('שיפור גברים'!$A$1:$GQ$121,ROUNDDOWN(E8/12,0)+1,ROUNDDOWN((E8+$B$7-$B$8)/12,0)+1),INDEX('שיפור נשים'!$A$1:$GQ$121,ROUNDDOWN(E8/12,0)+1,ROUNDDOWN((E8+$B$7-$B$8)/12,0)+1))</f>
        <v>#VALUE!</v>
      </c>
      <c r="P8">
        <f t="shared" si="1"/>
        <v>0.16666666666666666</v>
      </c>
      <c r="Q8" t="e">
        <f t="shared" si="2"/>
        <v>#VALUE!</v>
      </c>
      <c r="R8">
        <f t="shared" si="13"/>
        <v>6</v>
      </c>
      <c r="S8" t="e">
        <f t="shared" si="14"/>
        <v>#VALUE!</v>
      </c>
      <c r="T8" t="str">
        <f>IF($B$11="זכר",INDEX(תמותה!$A$1:$E$121,ROUNDDOWN(R8/12,0)+1,2),INDEX(תמותה!$A$1:$E$121,ROUNDDOWN(R8/12,0)+1,3))</f>
        <v>qy</v>
      </c>
      <c r="U8" t="e">
        <f>IF($B$11="זכר",INDEX('שיפור גברים'!$A$1:$GQ$121,ROUNDDOWN(R8/12,0)+1,ROUNDDOWN((E8+$B$7-$B$8)/12,0)+2),INDEX('שיפור נשים'!$A$1:$GQ$121,ROUNDDOWN(R8/12,0)+1,ROUNDDOWN((E8+$B$7-$B$8)/12,0)+2))</f>
        <v>#VALUE!</v>
      </c>
      <c r="V8" t="e">
        <f>IF($B$11="זכר",INDEX('שיפור גברים'!$A$1:$GQ$121,ROUNDDOWN(R8/12,0)+1,ROUNDDOWN((E8+$B$7-$B$8)/12,0)+1),INDEX('שיפור נשים'!$A$1:$GQ$121,ROUNDDOWN(R8/12,0)+1,ROUNDDOWN((E8+$B$7-$B$8)/12,0)+1))</f>
        <v>#VALUE!</v>
      </c>
      <c r="W8">
        <f t="shared" si="3"/>
        <v>0.16666666666666666</v>
      </c>
      <c r="X8" t="e">
        <f t="shared" si="15"/>
        <v>#VALUE!</v>
      </c>
      <c r="Y8" t="str">
        <f>IF($B$11="זכר",INDEX(תמותה!$A$1:$E$121,ROUNDDOWN(R8/12,0)+1,4),INDEX(תמותה!$A$1:$E$121,ROUNDDOWN(R8/12,0)+1,5))</f>
        <v>qyw</v>
      </c>
      <c r="Z8" t="e">
        <f t="shared" si="4"/>
        <v>#VALUE!</v>
      </c>
      <c r="AA8" t="e">
        <f t="shared" si="5"/>
        <v>#VALUE!</v>
      </c>
      <c r="AB8" t="e">
        <f t="shared" si="16"/>
        <v>#VALUE!</v>
      </c>
      <c r="AC8">
        <f t="shared" si="17"/>
        <v>0</v>
      </c>
      <c r="AD8">
        <f t="shared" si="18"/>
        <v>0</v>
      </c>
      <c r="AE8">
        <f t="shared" si="19"/>
        <v>0</v>
      </c>
      <c r="AF8">
        <f t="shared" si="20"/>
        <v>0</v>
      </c>
    </row>
    <row r="9" spans="1:32" x14ac:dyDescent="0.2">
      <c r="A9" t="s">
        <v>1</v>
      </c>
      <c r="B9">
        <f>טבלאות!C13</f>
        <v>0</v>
      </c>
      <c r="E9">
        <f t="shared" si="6"/>
        <v>7</v>
      </c>
      <c r="F9">
        <f t="shared" si="0"/>
        <v>1.0244379657311251</v>
      </c>
      <c r="G9" t="e">
        <f t="shared" si="7"/>
        <v>#VALUE!</v>
      </c>
      <c r="H9">
        <f t="shared" si="8"/>
        <v>7.8922745396095149</v>
      </c>
      <c r="I9">
        <f t="shared" si="9"/>
        <v>7.8922745396095149</v>
      </c>
      <c r="J9">
        <f t="shared" si="10"/>
        <v>7.8922745396095149</v>
      </c>
      <c r="K9">
        <f t="shared" si="11"/>
        <v>7.8922745396095149</v>
      </c>
      <c r="L9" t="e">
        <f t="shared" si="12"/>
        <v>#VALUE!</v>
      </c>
      <c r="M9" t="str">
        <f>IF($B$9="זכר",INDEX(תמותה!$A$1:$E$121,ROUNDDOWN(E9/12,0)+1,2),INDEX(תמותה!$A$1:$E$121,ROUNDDOWN(E9/12,0)+1,3))</f>
        <v>qy</v>
      </c>
      <c r="N9" t="e">
        <f>IF($B$9="זכר",INDEX('שיפור גברים'!$A$1:$GQ$121,ROUNDDOWN(E9/12,0)+1,ROUNDDOWN((E9+$B$7-$B$8)/12,0)+2),INDEX('שיפור נשים'!$A$1:$GQ$121,ROUNDDOWN(E9/12,0)+1,ROUNDDOWN((E9+$B$7-$B$8)/12,0)+2))</f>
        <v>#VALUE!</v>
      </c>
      <c r="O9" t="e">
        <f>IF($B$9="זכר",INDEX('שיפור גברים'!$A$1:$GQ$121,ROUNDDOWN(E9/12,0)+1,ROUNDDOWN((E9+$B$7-$B$8)/12,0)+1),INDEX('שיפור נשים'!$A$1:$GQ$121,ROUNDDOWN(E9/12,0)+1,ROUNDDOWN((E9+$B$7-$B$8)/12,0)+1))</f>
        <v>#VALUE!</v>
      </c>
      <c r="P9">
        <f t="shared" si="1"/>
        <v>0.25</v>
      </c>
      <c r="Q9" t="e">
        <f t="shared" si="2"/>
        <v>#VALUE!</v>
      </c>
      <c r="R9">
        <f t="shared" si="13"/>
        <v>7</v>
      </c>
      <c r="S9" t="e">
        <f t="shared" si="14"/>
        <v>#VALUE!</v>
      </c>
      <c r="T9" t="str">
        <f>IF($B$11="זכר",INDEX(תמותה!$A$1:$E$121,ROUNDDOWN(R9/12,0)+1,2),INDEX(תמותה!$A$1:$E$121,ROUNDDOWN(R9/12,0)+1,3))</f>
        <v>qy</v>
      </c>
      <c r="U9" t="e">
        <f>IF($B$11="זכר",INDEX('שיפור גברים'!$A$1:$GQ$121,ROUNDDOWN(R9/12,0)+1,ROUNDDOWN((E9+$B$7-$B$8)/12,0)+2),INDEX('שיפור נשים'!$A$1:$GQ$121,ROUNDDOWN(R9/12,0)+1,ROUNDDOWN((E9+$B$7-$B$8)/12,0)+2))</f>
        <v>#VALUE!</v>
      </c>
      <c r="V9" t="e">
        <f>IF($B$11="זכר",INDEX('שיפור גברים'!$A$1:$GQ$121,ROUNDDOWN(R9/12,0)+1,ROUNDDOWN((E9+$B$7-$B$8)/12,0)+1),INDEX('שיפור נשים'!$A$1:$GQ$121,ROUNDDOWN(R9/12,0)+1,ROUNDDOWN((E9+$B$7-$B$8)/12,0)+1))</f>
        <v>#VALUE!</v>
      </c>
      <c r="W9">
        <f t="shared" si="3"/>
        <v>0.25</v>
      </c>
      <c r="X9" t="e">
        <f t="shared" si="15"/>
        <v>#VALUE!</v>
      </c>
      <c r="Y9" t="str">
        <f>IF($B$11="זכר",INDEX(תמותה!$A$1:$E$121,ROUNDDOWN(R9/12,0)+1,4),INDEX(תמותה!$A$1:$E$121,ROUNDDOWN(R9/12,0)+1,5))</f>
        <v>qyw</v>
      </c>
      <c r="Z9" t="e">
        <f t="shared" si="4"/>
        <v>#VALUE!</v>
      </c>
      <c r="AA9" t="e">
        <f t="shared" si="5"/>
        <v>#VALUE!</v>
      </c>
      <c r="AB9" t="e">
        <f t="shared" si="16"/>
        <v>#VALUE!</v>
      </c>
      <c r="AC9">
        <f t="shared" si="17"/>
        <v>0</v>
      </c>
      <c r="AD9">
        <f t="shared" si="18"/>
        <v>0</v>
      </c>
      <c r="AE9">
        <f t="shared" si="19"/>
        <v>0</v>
      </c>
      <c r="AF9">
        <f t="shared" si="20"/>
        <v>0</v>
      </c>
    </row>
    <row r="10" spans="1:32" x14ac:dyDescent="0.2">
      <c r="A10" t="s">
        <v>55</v>
      </c>
      <c r="B10" s="21">
        <f>טבלאות!C16</f>
        <v>0</v>
      </c>
      <c r="E10">
        <f t="shared" si="6"/>
        <v>8</v>
      </c>
      <c r="F10">
        <f t="shared" si="0"/>
        <v>1.0275344071446209</v>
      </c>
      <c r="G10" t="e">
        <f t="shared" si="7"/>
        <v>#VALUE!</v>
      </c>
      <c r="H10">
        <f t="shared" si="8"/>
        <v>8.8654779603872829</v>
      </c>
      <c r="I10">
        <f t="shared" si="9"/>
        <v>8.8654779603872829</v>
      </c>
      <c r="J10">
        <f t="shared" si="10"/>
        <v>8.8654779603872829</v>
      </c>
      <c r="K10">
        <f t="shared" si="11"/>
        <v>8.8654779603872829</v>
      </c>
      <c r="L10" t="e">
        <f t="shared" si="12"/>
        <v>#VALUE!</v>
      </c>
      <c r="M10" t="str">
        <f>IF($B$9="זכר",INDEX(תמותה!$A$1:$E$121,ROUNDDOWN(E10/12,0)+1,2),INDEX(תמותה!$A$1:$E$121,ROUNDDOWN(E10/12,0)+1,3))</f>
        <v>qy</v>
      </c>
      <c r="N10" t="e">
        <f>IF($B$9="זכר",INDEX('שיפור גברים'!$A$1:$GQ$121,ROUNDDOWN(E10/12,0)+1,ROUNDDOWN((E10+$B$7-$B$8)/12,0)+2),INDEX('שיפור נשים'!$A$1:$GQ$121,ROUNDDOWN(E10/12,0)+1,ROUNDDOWN((E10+$B$7-$B$8)/12,0)+2))</f>
        <v>#VALUE!</v>
      </c>
      <c r="O10" t="e">
        <f>IF($B$9="זכר",INDEX('שיפור גברים'!$A$1:$GQ$121,ROUNDDOWN(E10/12,0)+1,ROUNDDOWN((E10+$B$7-$B$8)/12,0)+1),INDEX('שיפור נשים'!$A$1:$GQ$121,ROUNDDOWN(E10/12,0)+1,ROUNDDOWN((E10+$B$7-$B$8)/12,0)+1))</f>
        <v>#VALUE!</v>
      </c>
      <c r="P10">
        <f t="shared" si="1"/>
        <v>0.33333333333333331</v>
      </c>
      <c r="Q10" t="e">
        <f t="shared" si="2"/>
        <v>#VALUE!</v>
      </c>
      <c r="R10">
        <f t="shared" si="13"/>
        <v>8</v>
      </c>
      <c r="S10" t="e">
        <f t="shared" si="14"/>
        <v>#VALUE!</v>
      </c>
      <c r="T10" t="str">
        <f>IF($B$11="זכר",INDEX(תמותה!$A$1:$E$121,ROUNDDOWN(R10/12,0)+1,2),INDEX(תמותה!$A$1:$E$121,ROUNDDOWN(R10/12,0)+1,3))</f>
        <v>qy</v>
      </c>
      <c r="U10" t="e">
        <f>IF($B$11="זכר",INDEX('שיפור גברים'!$A$1:$GQ$121,ROUNDDOWN(R10/12,0)+1,ROUNDDOWN((E10+$B$7-$B$8)/12,0)+2),INDEX('שיפור נשים'!$A$1:$GQ$121,ROUNDDOWN(R10/12,0)+1,ROUNDDOWN((E10+$B$7-$B$8)/12,0)+2))</f>
        <v>#VALUE!</v>
      </c>
      <c r="V10" t="e">
        <f>IF($B$11="זכר",INDEX('שיפור גברים'!$A$1:$GQ$121,ROUNDDOWN(R10/12,0)+1,ROUNDDOWN((E10+$B$7-$B$8)/12,0)+1),INDEX('שיפור נשים'!$A$1:$GQ$121,ROUNDDOWN(R10/12,0)+1,ROUNDDOWN((E10+$B$7-$B$8)/12,0)+1))</f>
        <v>#VALUE!</v>
      </c>
      <c r="W10">
        <f t="shared" si="3"/>
        <v>0.33333333333333331</v>
      </c>
      <c r="X10" t="e">
        <f t="shared" si="15"/>
        <v>#VALUE!</v>
      </c>
      <c r="Y10" t="str">
        <f>IF($B$11="זכר",INDEX(תמותה!$A$1:$E$121,ROUNDDOWN(R10/12,0)+1,4),INDEX(תמותה!$A$1:$E$121,ROUNDDOWN(R10/12,0)+1,5))</f>
        <v>qyw</v>
      </c>
      <c r="Z10" t="e">
        <f t="shared" si="4"/>
        <v>#VALUE!</v>
      </c>
      <c r="AA10" t="e">
        <f t="shared" si="5"/>
        <v>#VALUE!</v>
      </c>
      <c r="AB10" t="e">
        <f t="shared" si="16"/>
        <v>#VALUE!</v>
      </c>
      <c r="AC10">
        <f t="shared" si="17"/>
        <v>0</v>
      </c>
      <c r="AD10">
        <f t="shared" si="18"/>
        <v>0</v>
      </c>
      <c r="AE10">
        <f t="shared" si="19"/>
        <v>0</v>
      </c>
      <c r="AF10">
        <f t="shared" si="20"/>
        <v>0</v>
      </c>
    </row>
    <row r="11" spans="1:32" x14ac:dyDescent="0.2">
      <c r="A11" t="s">
        <v>56</v>
      </c>
      <c r="B11">
        <f>טבלאות!C15</f>
        <v>0</v>
      </c>
      <c r="E11">
        <f t="shared" si="6"/>
        <v>9</v>
      </c>
      <c r="F11">
        <f t="shared" si="0"/>
        <v>1.0306402077870283</v>
      </c>
      <c r="G11" t="e">
        <f t="shared" si="7"/>
        <v>#VALUE!</v>
      </c>
      <c r="H11">
        <f t="shared" si="8"/>
        <v>9.8357486644064682</v>
      </c>
      <c r="I11">
        <f t="shared" si="9"/>
        <v>9.8357486644064682</v>
      </c>
      <c r="J11">
        <f t="shared" si="10"/>
        <v>9.8357486644064682</v>
      </c>
      <c r="K11">
        <f t="shared" si="11"/>
        <v>9.8357486644064682</v>
      </c>
      <c r="L11" t="e">
        <f t="shared" si="12"/>
        <v>#VALUE!</v>
      </c>
      <c r="M11" t="str">
        <f>IF($B$9="זכר",INDEX(תמותה!$A$1:$E$121,ROUNDDOWN(E11/12,0)+1,2),INDEX(תמותה!$A$1:$E$121,ROUNDDOWN(E11/12,0)+1,3))</f>
        <v>qy</v>
      </c>
      <c r="N11" t="e">
        <f>IF($B$9="זכר",INDEX('שיפור גברים'!$A$1:$GQ$121,ROUNDDOWN(E11/12,0)+1,ROUNDDOWN((E11+$B$7-$B$8)/12,0)+2),INDEX('שיפור נשים'!$A$1:$GQ$121,ROUNDDOWN(E11/12,0)+1,ROUNDDOWN((E11+$B$7-$B$8)/12,0)+2))</f>
        <v>#VALUE!</v>
      </c>
      <c r="O11" t="e">
        <f>IF($B$9="זכר",INDEX('שיפור גברים'!$A$1:$GQ$121,ROUNDDOWN(E11/12,0)+1,ROUNDDOWN((E11+$B$7-$B$8)/12,0)+1),INDEX('שיפור נשים'!$A$1:$GQ$121,ROUNDDOWN(E11/12,0)+1,ROUNDDOWN((E11+$B$7-$B$8)/12,0)+1))</f>
        <v>#VALUE!</v>
      </c>
      <c r="P11">
        <f t="shared" si="1"/>
        <v>0.41666666666666669</v>
      </c>
      <c r="Q11" t="e">
        <f t="shared" si="2"/>
        <v>#VALUE!</v>
      </c>
      <c r="R11">
        <f t="shared" si="13"/>
        <v>9</v>
      </c>
      <c r="S11" t="e">
        <f t="shared" si="14"/>
        <v>#VALUE!</v>
      </c>
      <c r="T11" t="str">
        <f>IF($B$11="זכר",INDEX(תמותה!$A$1:$E$121,ROUNDDOWN(R11/12,0)+1,2),INDEX(תמותה!$A$1:$E$121,ROUNDDOWN(R11/12,0)+1,3))</f>
        <v>qy</v>
      </c>
      <c r="U11" t="e">
        <f>IF($B$11="זכר",INDEX('שיפור גברים'!$A$1:$GQ$121,ROUNDDOWN(R11/12,0)+1,ROUNDDOWN((E11+$B$7-$B$8)/12,0)+2),INDEX('שיפור נשים'!$A$1:$GQ$121,ROUNDDOWN(R11/12,0)+1,ROUNDDOWN((E11+$B$7-$B$8)/12,0)+2))</f>
        <v>#VALUE!</v>
      </c>
      <c r="V11" t="e">
        <f>IF($B$11="זכר",INDEX('שיפור גברים'!$A$1:$GQ$121,ROUNDDOWN(R11/12,0)+1,ROUNDDOWN((E11+$B$7-$B$8)/12,0)+1),INDEX('שיפור נשים'!$A$1:$GQ$121,ROUNDDOWN(R11/12,0)+1,ROUNDDOWN((E11+$B$7-$B$8)/12,0)+1))</f>
        <v>#VALUE!</v>
      </c>
      <c r="W11">
        <f t="shared" si="3"/>
        <v>0.41666666666666669</v>
      </c>
      <c r="X11" t="e">
        <f t="shared" si="15"/>
        <v>#VALUE!</v>
      </c>
      <c r="Y11" t="str">
        <f>IF($B$11="זכר",INDEX(תמותה!$A$1:$E$121,ROUNDDOWN(R11/12,0)+1,4),INDEX(תמותה!$A$1:$E$121,ROUNDDOWN(R11/12,0)+1,5))</f>
        <v>qyw</v>
      </c>
      <c r="Z11" t="e">
        <f t="shared" si="4"/>
        <v>#VALUE!</v>
      </c>
      <c r="AA11" t="e">
        <f t="shared" si="5"/>
        <v>#VALUE!</v>
      </c>
      <c r="AB11" t="e">
        <f t="shared" si="16"/>
        <v>#VALUE!</v>
      </c>
      <c r="AC11">
        <f t="shared" si="17"/>
        <v>0</v>
      </c>
      <c r="AD11">
        <f t="shared" si="18"/>
        <v>0</v>
      </c>
      <c r="AE11">
        <f t="shared" si="19"/>
        <v>0</v>
      </c>
      <c r="AF11">
        <f t="shared" si="20"/>
        <v>0</v>
      </c>
    </row>
    <row r="12" spans="1:32" x14ac:dyDescent="0.2">
      <c r="A12" t="s">
        <v>57</v>
      </c>
      <c r="B12">
        <f>110*12</f>
        <v>1320</v>
      </c>
      <c r="E12">
        <f t="shared" si="6"/>
        <v>10</v>
      </c>
      <c r="F12">
        <f t="shared" si="0"/>
        <v>1.0337553959473267</v>
      </c>
      <c r="G12" t="e">
        <f t="shared" si="7"/>
        <v>#VALUE!</v>
      </c>
      <c r="H12">
        <f t="shared" si="8"/>
        <v>10.803095489313348</v>
      </c>
      <c r="I12">
        <f t="shared" si="9"/>
        <v>10.803095489313348</v>
      </c>
      <c r="J12">
        <f t="shared" si="10"/>
        <v>10.803095489313348</v>
      </c>
      <c r="K12">
        <f t="shared" si="11"/>
        <v>10.803095489313348</v>
      </c>
      <c r="L12" t="e">
        <f t="shared" si="12"/>
        <v>#VALUE!</v>
      </c>
      <c r="M12" t="str">
        <f>IF($B$9="זכר",INDEX(תמותה!$A$1:$E$121,ROUNDDOWN(E12/12,0)+1,2),INDEX(תמותה!$A$1:$E$121,ROUNDDOWN(E12/12,0)+1,3))</f>
        <v>qy</v>
      </c>
      <c r="N12" t="e">
        <f>IF($B$9="זכר",INDEX('שיפור גברים'!$A$1:$GQ$121,ROUNDDOWN(E12/12,0)+1,ROUNDDOWN((E12+$B$7-$B$8)/12,0)+2),INDEX('שיפור נשים'!$A$1:$GQ$121,ROUNDDOWN(E12/12,0)+1,ROUNDDOWN((E12+$B$7-$B$8)/12,0)+2))</f>
        <v>#VALUE!</v>
      </c>
      <c r="O12" t="e">
        <f>IF($B$9="זכר",INDEX('שיפור גברים'!$A$1:$GQ$121,ROUNDDOWN(E12/12,0)+1,ROUNDDOWN((E12+$B$7-$B$8)/12,0)+1),INDEX('שיפור נשים'!$A$1:$GQ$121,ROUNDDOWN(E12/12,0)+1,ROUNDDOWN((E12+$B$7-$B$8)/12,0)+1))</f>
        <v>#VALUE!</v>
      </c>
      <c r="P12">
        <f t="shared" si="1"/>
        <v>0.5</v>
      </c>
      <c r="Q12" t="e">
        <f t="shared" si="2"/>
        <v>#VALUE!</v>
      </c>
      <c r="R12">
        <f t="shared" si="13"/>
        <v>10</v>
      </c>
      <c r="S12" t="e">
        <f t="shared" si="14"/>
        <v>#VALUE!</v>
      </c>
      <c r="T12" t="str">
        <f>IF($B$11="זכר",INDEX(תמותה!$A$1:$E$121,ROUNDDOWN(R12/12,0)+1,2),INDEX(תמותה!$A$1:$E$121,ROUNDDOWN(R12/12,0)+1,3))</f>
        <v>qy</v>
      </c>
      <c r="U12" t="e">
        <f>IF($B$11="זכר",INDEX('שיפור גברים'!$A$1:$GQ$121,ROUNDDOWN(R12/12,0)+1,ROUNDDOWN((E12+$B$7-$B$8)/12,0)+2),INDEX('שיפור נשים'!$A$1:$GQ$121,ROUNDDOWN(R12/12,0)+1,ROUNDDOWN((E12+$B$7-$B$8)/12,0)+2))</f>
        <v>#VALUE!</v>
      </c>
      <c r="V12" t="e">
        <f>IF($B$11="זכר",INDEX('שיפור גברים'!$A$1:$GQ$121,ROUNDDOWN(R12/12,0)+1,ROUNDDOWN((E12+$B$7-$B$8)/12,0)+1),INDEX('שיפור נשים'!$A$1:$GQ$121,ROUNDDOWN(R12/12,0)+1,ROUNDDOWN((E12+$B$7-$B$8)/12,0)+1))</f>
        <v>#VALUE!</v>
      </c>
      <c r="W12">
        <f t="shared" si="3"/>
        <v>0.5</v>
      </c>
      <c r="X12" t="e">
        <f t="shared" si="15"/>
        <v>#VALUE!</v>
      </c>
      <c r="Y12" t="str">
        <f>IF($B$11="זכר",INDEX(תמותה!$A$1:$E$121,ROUNDDOWN(R12/12,0)+1,4),INDEX(תמותה!$A$1:$E$121,ROUNDDOWN(R12/12,0)+1,5))</f>
        <v>qyw</v>
      </c>
      <c r="Z12" t="e">
        <f t="shared" si="4"/>
        <v>#VALUE!</v>
      </c>
      <c r="AA12" t="e">
        <f t="shared" si="5"/>
        <v>#VALUE!</v>
      </c>
      <c r="AB12" t="e">
        <f t="shared" si="16"/>
        <v>#VALUE!</v>
      </c>
      <c r="AC12">
        <f t="shared" si="17"/>
        <v>0</v>
      </c>
      <c r="AD12">
        <f t="shared" si="18"/>
        <v>0</v>
      </c>
      <c r="AE12">
        <f t="shared" si="19"/>
        <v>0</v>
      </c>
      <c r="AF12">
        <f t="shared" si="20"/>
        <v>0</v>
      </c>
    </row>
    <row r="13" spans="1:32" x14ac:dyDescent="0.2">
      <c r="E13">
        <f t="shared" si="6"/>
        <v>11</v>
      </c>
      <c r="F13">
        <f t="shared" si="0"/>
        <v>1.03688</v>
      </c>
      <c r="G13" t="e">
        <f t="shared" si="7"/>
        <v>#VALUE!</v>
      </c>
      <c r="H13">
        <f t="shared" si="8"/>
        <v>11.767527246122237</v>
      </c>
      <c r="I13">
        <f t="shared" si="9"/>
        <v>11.767527246122237</v>
      </c>
      <c r="J13">
        <f t="shared" si="10"/>
        <v>11.767527246122237</v>
      </c>
      <c r="K13">
        <f t="shared" si="11"/>
        <v>11.767527246122237</v>
      </c>
      <c r="L13" t="e">
        <f t="shared" si="12"/>
        <v>#VALUE!</v>
      </c>
      <c r="M13" t="str">
        <f>IF($B$9="זכר",INDEX(תמותה!$A$1:$E$121,ROUNDDOWN(E13/12,0)+1,2),INDEX(תמותה!$A$1:$E$121,ROUNDDOWN(E13/12,0)+1,3))</f>
        <v>qy</v>
      </c>
      <c r="N13" t="e">
        <f>IF($B$9="זכר",INDEX('שיפור גברים'!$A$1:$GQ$121,ROUNDDOWN(E13/12,0)+1,ROUNDDOWN((E13+$B$7-$B$8)/12,0)+2),INDEX('שיפור נשים'!$A$1:$GQ$121,ROUNDDOWN(E13/12,0)+1,ROUNDDOWN((E13+$B$7-$B$8)/12,0)+2))</f>
        <v>#VALUE!</v>
      </c>
      <c r="O13" t="e">
        <f>IF($B$9="זכר",INDEX('שיפור גברים'!$A$1:$GQ$121,ROUNDDOWN(E13/12,0)+1,ROUNDDOWN((E13+$B$7-$B$8)/12,0)+1),INDEX('שיפור נשים'!$A$1:$GQ$121,ROUNDDOWN(E13/12,0)+1,ROUNDDOWN((E13+$B$7-$B$8)/12,0)+1))</f>
        <v>#VALUE!</v>
      </c>
      <c r="P13">
        <f t="shared" si="1"/>
        <v>0.58333333333333337</v>
      </c>
      <c r="Q13" t="e">
        <f t="shared" si="2"/>
        <v>#VALUE!</v>
      </c>
      <c r="R13">
        <f t="shared" si="13"/>
        <v>11</v>
      </c>
      <c r="S13" t="e">
        <f t="shared" si="14"/>
        <v>#VALUE!</v>
      </c>
      <c r="T13" t="str">
        <f>IF($B$11="זכר",INDEX(תמותה!$A$1:$E$121,ROUNDDOWN(R13/12,0)+1,2),INDEX(תמותה!$A$1:$E$121,ROUNDDOWN(R13/12,0)+1,3))</f>
        <v>qy</v>
      </c>
      <c r="U13" t="e">
        <f>IF($B$11="זכר",INDEX('שיפור גברים'!$A$1:$GQ$121,ROUNDDOWN(R13/12,0)+1,ROUNDDOWN((E13+$B$7-$B$8)/12,0)+2),INDEX('שיפור נשים'!$A$1:$GQ$121,ROUNDDOWN(R13/12,0)+1,ROUNDDOWN((E13+$B$7-$B$8)/12,0)+2))</f>
        <v>#VALUE!</v>
      </c>
      <c r="V13" t="e">
        <f>IF($B$11="זכר",INDEX('שיפור גברים'!$A$1:$GQ$121,ROUNDDOWN(R13/12,0)+1,ROUNDDOWN((E13+$B$7-$B$8)/12,0)+1),INDEX('שיפור נשים'!$A$1:$GQ$121,ROUNDDOWN(R13/12,0)+1,ROUNDDOWN((E13+$B$7-$B$8)/12,0)+1))</f>
        <v>#VALUE!</v>
      </c>
      <c r="W13">
        <f t="shared" si="3"/>
        <v>0.58333333333333337</v>
      </c>
      <c r="X13" t="e">
        <f t="shared" si="15"/>
        <v>#VALUE!</v>
      </c>
      <c r="Y13" t="str">
        <f>IF($B$11="זכר",INDEX(תמותה!$A$1:$E$121,ROUNDDOWN(R13/12,0)+1,4),INDEX(תמותה!$A$1:$E$121,ROUNDDOWN(R13/12,0)+1,5))</f>
        <v>qyw</v>
      </c>
      <c r="Z13" t="e">
        <f t="shared" si="4"/>
        <v>#VALUE!</v>
      </c>
      <c r="AA13" t="e">
        <f t="shared" si="5"/>
        <v>#VALUE!</v>
      </c>
      <c r="AB13" t="e">
        <f t="shared" si="16"/>
        <v>#VALUE!</v>
      </c>
      <c r="AC13">
        <f t="shared" si="17"/>
        <v>0</v>
      </c>
      <c r="AD13">
        <f t="shared" si="18"/>
        <v>0</v>
      </c>
      <c r="AE13">
        <f t="shared" si="19"/>
        <v>0</v>
      </c>
      <c r="AF13">
        <f t="shared" si="20"/>
        <v>0</v>
      </c>
    </row>
    <row r="14" spans="1:32" x14ac:dyDescent="0.2">
      <c r="E14">
        <f t="shared" si="6"/>
        <v>12</v>
      </c>
      <c r="F14">
        <f t="shared" si="0"/>
        <v>1.0400140484052971</v>
      </c>
      <c r="G14" t="e">
        <f t="shared" si="7"/>
        <v>#VALUE!</v>
      </c>
      <c r="H14">
        <f t="shared" si="8"/>
        <v>12.729052719295746</v>
      </c>
      <c r="I14">
        <f t="shared" si="9"/>
        <v>12.729052719295746</v>
      </c>
      <c r="J14">
        <f t="shared" si="10"/>
        <v>12.729052719295746</v>
      </c>
      <c r="K14">
        <f t="shared" si="11"/>
        <v>12.729052719295746</v>
      </c>
      <c r="L14" t="e">
        <f t="shared" si="12"/>
        <v>#VALUE!</v>
      </c>
      <c r="M14">
        <f>IF($B$9="זכר",INDEX(תמותה!$A$1:$E$121,ROUNDDOWN(E14/12,0)+1,2),INDEX(תמותה!$A$1:$E$121,ROUNDDOWN(E14/12,0)+1,3))</f>
        <v>0</v>
      </c>
      <c r="N14" t="e">
        <f>IF($B$9="זכר",INDEX('שיפור גברים'!$A$1:$GQ$121,ROUNDDOWN(E14/12,0)+1,ROUNDDOWN((E14+$B$7-$B$8)/12,0)+2),INDEX('שיפור נשים'!$A$1:$GQ$121,ROUNDDOWN(E14/12,0)+1,ROUNDDOWN((E14+$B$7-$B$8)/12,0)+2))</f>
        <v>#VALUE!</v>
      </c>
      <c r="O14" t="e">
        <f>IF($B$9="זכר",INDEX('שיפור גברים'!$A$1:$GQ$121,ROUNDDOWN(E14/12,0)+1,ROUNDDOWN((E14+$B$7-$B$8)/12,0)+1),INDEX('שיפור נשים'!$A$1:$GQ$121,ROUNDDOWN(E14/12,0)+1,ROUNDDOWN((E14+$B$7-$B$8)/12,0)+1))</f>
        <v>#VALUE!</v>
      </c>
      <c r="P14">
        <f t="shared" si="1"/>
        <v>0.66666666666666663</v>
      </c>
      <c r="Q14" t="e">
        <f t="shared" si="2"/>
        <v>#VALUE!</v>
      </c>
      <c r="R14">
        <f t="shared" si="13"/>
        <v>12</v>
      </c>
      <c r="S14" t="e">
        <f t="shared" si="14"/>
        <v>#VALUE!</v>
      </c>
      <c r="T14">
        <f>IF($B$11="זכר",INDEX(תמותה!$A$1:$E$121,ROUNDDOWN(R14/12,0)+1,2),INDEX(תמותה!$A$1:$E$121,ROUNDDOWN(R14/12,0)+1,3))</f>
        <v>0</v>
      </c>
      <c r="U14" t="e">
        <f>IF($B$11="זכר",INDEX('שיפור גברים'!$A$1:$GQ$121,ROUNDDOWN(R14/12,0)+1,ROUNDDOWN((E14+$B$7-$B$8)/12,0)+2),INDEX('שיפור נשים'!$A$1:$GQ$121,ROUNDDOWN(R14/12,0)+1,ROUNDDOWN((E14+$B$7-$B$8)/12,0)+2))</f>
        <v>#VALUE!</v>
      </c>
      <c r="V14" t="e">
        <f>IF($B$11="זכר",INDEX('שיפור גברים'!$A$1:$GQ$121,ROUNDDOWN(R14/12,0)+1,ROUNDDOWN((E14+$B$7-$B$8)/12,0)+1),INDEX('שיפור נשים'!$A$1:$GQ$121,ROUNDDOWN(R14/12,0)+1,ROUNDDOWN((E14+$B$7-$B$8)/12,0)+1))</f>
        <v>#VALUE!</v>
      </c>
      <c r="W14">
        <f t="shared" si="3"/>
        <v>0.66666666666666663</v>
      </c>
      <c r="X14" t="e">
        <f t="shared" si="15"/>
        <v>#VALUE!</v>
      </c>
      <c r="Y14">
        <f>IF($B$11="זכר",INDEX(תמותה!$A$1:$E$121,ROUNDDOWN(R14/12,0)+1,4),INDEX(תמותה!$A$1:$E$121,ROUNDDOWN(R14/12,0)+1,5))</f>
        <v>0</v>
      </c>
      <c r="Z14" t="e">
        <f t="shared" si="4"/>
        <v>#VALUE!</v>
      </c>
      <c r="AA14" t="e">
        <f t="shared" si="5"/>
        <v>#VALUE!</v>
      </c>
      <c r="AB14" t="e">
        <f t="shared" si="16"/>
        <v>#VALUE!</v>
      </c>
      <c r="AC14">
        <f t="shared" si="17"/>
        <v>0</v>
      </c>
      <c r="AD14">
        <f t="shared" si="18"/>
        <v>0</v>
      </c>
      <c r="AE14">
        <f t="shared" si="19"/>
        <v>0</v>
      </c>
      <c r="AF14">
        <f t="shared" si="20"/>
        <v>0</v>
      </c>
    </row>
    <row r="15" spans="1:32" x14ac:dyDescent="0.2">
      <c r="E15">
        <f t="shared" si="6"/>
        <v>13</v>
      </c>
      <c r="F15">
        <f t="shared" si="0"/>
        <v>1.0431575697094897</v>
      </c>
      <c r="G15" t="e">
        <f t="shared" si="7"/>
        <v>#VALUE!</v>
      </c>
      <c r="H15">
        <f t="shared" si="8"/>
        <v>13.687680666824797</v>
      </c>
      <c r="I15">
        <f t="shared" si="9"/>
        <v>13.687680666824797</v>
      </c>
      <c r="J15">
        <f t="shared" si="10"/>
        <v>13.687680666824797</v>
      </c>
      <c r="K15">
        <f t="shared" si="11"/>
        <v>13.687680666824797</v>
      </c>
      <c r="L15" t="e">
        <f t="shared" si="12"/>
        <v>#VALUE!</v>
      </c>
      <c r="M15">
        <f>IF($B$9="זכר",INDEX(תמותה!$A$1:$E$121,ROUNDDOWN(E15/12,0)+1,2),INDEX(תמותה!$A$1:$E$121,ROUNDDOWN(E15/12,0)+1,3))</f>
        <v>0</v>
      </c>
      <c r="N15" t="e">
        <f>IF($B$9="זכר",INDEX('שיפור גברים'!$A$1:$GQ$121,ROUNDDOWN(E15/12,0)+1,ROUNDDOWN((E15+$B$7-$B$8)/12,0)+2),INDEX('שיפור נשים'!$A$1:$GQ$121,ROUNDDOWN(E15/12,0)+1,ROUNDDOWN((E15+$B$7-$B$8)/12,0)+2))</f>
        <v>#VALUE!</v>
      </c>
      <c r="O15" t="e">
        <f>IF($B$9="זכר",INDEX('שיפור גברים'!$A$1:$GQ$121,ROUNDDOWN(E15/12,0)+1,ROUNDDOWN((E15+$B$7-$B$8)/12,0)+1),INDEX('שיפור נשים'!$A$1:$GQ$121,ROUNDDOWN(E15/12,0)+1,ROUNDDOWN((E15+$B$7-$B$8)/12,0)+1))</f>
        <v>#VALUE!</v>
      </c>
      <c r="P15">
        <f t="shared" si="1"/>
        <v>0.75</v>
      </c>
      <c r="Q15" t="e">
        <f t="shared" si="2"/>
        <v>#VALUE!</v>
      </c>
      <c r="R15">
        <f t="shared" si="13"/>
        <v>13</v>
      </c>
      <c r="S15" t="e">
        <f t="shared" si="14"/>
        <v>#VALUE!</v>
      </c>
      <c r="T15">
        <f>IF($B$11="זכר",INDEX(תמותה!$A$1:$E$121,ROUNDDOWN(R15/12,0)+1,2),INDEX(תמותה!$A$1:$E$121,ROUNDDOWN(R15/12,0)+1,3))</f>
        <v>0</v>
      </c>
      <c r="U15" t="e">
        <f>IF($B$11="זכר",INDEX('שיפור גברים'!$A$1:$GQ$121,ROUNDDOWN(R15/12,0)+1,ROUNDDOWN((E15+$B$7-$B$8)/12,0)+2),INDEX('שיפור נשים'!$A$1:$GQ$121,ROUNDDOWN(R15/12,0)+1,ROUNDDOWN((E15+$B$7-$B$8)/12,0)+2))</f>
        <v>#VALUE!</v>
      </c>
      <c r="V15" t="e">
        <f>IF($B$11="זכר",INDEX('שיפור גברים'!$A$1:$GQ$121,ROUNDDOWN(R15/12,0)+1,ROUNDDOWN((E15+$B$7-$B$8)/12,0)+1),INDEX('שיפור נשים'!$A$1:$GQ$121,ROUNDDOWN(R15/12,0)+1,ROUNDDOWN((E15+$B$7-$B$8)/12,0)+1))</f>
        <v>#VALUE!</v>
      </c>
      <c r="W15">
        <f t="shared" si="3"/>
        <v>0.75</v>
      </c>
      <c r="X15" t="e">
        <f t="shared" si="15"/>
        <v>#VALUE!</v>
      </c>
      <c r="Y15">
        <f>IF($B$11="זכר",INDEX(תמותה!$A$1:$E$121,ROUNDDOWN(R15/12,0)+1,4),INDEX(תמותה!$A$1:$E$121,ROUNDDOWN(R15/12,0)+1,5))</f>
        <v>0</v>
      </c>
      <c r="Z15" t="e">
        <f t="shared" si="4"/>
        <v>#VALUE!</v>
      </c>
      <c r="AA15" t="e">
        <f t="shared" si="5"/>
        <v>#VALUE!</v>
      </c>
      <c r="AB15" t="e">
        <f t="shared" si="16"/>
        <v>#VALUE!</v>
      </c>
      <c r="AC15">
        <f t="shared" si="17"/>
        <v>0</v>
      </c>
      <c r="AD15">
        <f t="shared" si="18"/>
        <v>0</v>
      </c>
      <c r="AE15">
        <f t="shared" si="19"/>
        <v>0</v>
      </c>
      <c r="AF15">
        <f t="shared" si="20"/>
        <v>0</v>
      </c>
    </row>
    <row r="16" spans="1:32" x14ac:dyDescent="0.2">
      <c r="E16">
        <f t="shared" si="6"/>
        <v>14</v>
      </c>
      <c r="F16">
        <f t="shared" si="0"/>
        <v>1.046310592545133</v>
      </c>
      <c r="G16" t="e">
        <f t="shared" si="7"/>
        <v>#VALUE!</v>
      </c>
      <c r="H16">
        <f t="shared" si="8"/>
        <v>14.643419820308388</v>
      </c>
      <c r="I16">
        <f t="shared" si="9"/>
        <v>14.643419820308388</v>
      </c>
      <c r="J16">
        <f t="shared" si="10"/>
        <v>14.643419820308388</v>
      </c>
      <c r="K16">
        <f t="shared" si="11"/>
        <v>14.643419820308388</v>
      </c>
      <c r="L16" t="e">
        <f t="shared" si="12"/>
        <v>#VALUE!</v>
      </c>
      <c r="M16">
        <f>IF($B$9="זכר",INDEX(תמותה!$A$1:$E$121,ROUNDDOWN(E16/12,0)+1,2),INDEX(תמותה!$A$1:$E$121,ROUNDDOWN(E16/12,0)+1,3))</f>
        <v>0</v>
      </c>
      <c r="N16" t="e">
        <f>IF($B$9="זכר",INDEX('שיפור גברים'!$A$1:$GQ$121,ROUNDDOWN(E16/12,0)+1,ROUNDDOWN((E16+$B$7-$B$8)/12,0)+2),INDEX('שיפור נשים'!$A$1:$GQ$121,ROUNDDOWN(E16/12,0)+1,ROUNDDOWN((E16+$B$7-$B$8)/12,0)+2))</f>
        <v>#VALUE!</v>
      </c>
      <c r="O16" t="e">
        <f>IF($B$9="זכר",INDEX('שיפור גברים'!$A$1:$GQ$121,ROUNDDOWN(E16/12,0)+1,ROUNDDOWN((E16+$B$7-$B$8)/12,0)+1),INDEX('שיפור נשים'!$A$1:$GQ$121,ROUNDDOWN(E16/12,0)+1,ROUNDDOWN((E16+$B$7-$B$8)/12,0)+1))</f>
        <v>#VALUE!</v>
      </c>
      <c r="P16">
        <f t="shared" si="1"/>
        <v>0.83333333333333337</v>
      </c>
      <c r="Q16" t="e">
        <f t="shared" si="2"/>
        <v>#VALUE!</v>
      </c>
      <c r="R16">
        <f t="shared" si="13"/>
        <v>14</v>
      </c>
      <c r="S16" t="e">
        <f t="shared" si="14"/>
        <v>#VALUE!</v>
      </c>
      <c r="T16">
        <f>IF($B$11="זכר",INDEX(תמותה!$A$1:$E$121,ROUNDDOWN(R16/12,0)+1,2),INDEX(תמותה!$A$1:$E$121,ROUNDDOWN(R16/12,0)+1,3))</f>
        <v>0</v>
      </c>
      <c r="U16" t="e">
        <f>IF($B$11="זכר",INDEX('שיפור גברים'!$A$1:$GQ$121,ROUNDDOWN(R16/12,0)+1,ROUNDDOWN((E16+$B$7-$B$8)/12,0)+2),INDEX('שיפור נשים'!$A$1:$GQ$121,ROUNDDOWN(R16/12,0)+1,ROUNDDOWN((E16+$B$7-$B$8)/12,0)+2))</f>
        <v>#VALUE!</v>
      </c>
      <c r="V16" t="e">
        <f>IF($B$11="זכר",INDEX('שיפור גברים'!$A$1:$GQ$121,ROUNDDOWN(R16/12,0)+1,ROUNDDOWN((E16+$B$7-$B$8)/12,0)+1),INDEX('שיפור נשים'!$A$1:$GQ$121,ROUNDDOWN(R16/12,0)+1,ROUNDDOWN((E16+$B$7-$B$8)/12,0)+1))</f>
        <v>#VALUE!</v>
      </c>
      <c r="W16">
        <f t="shared" si="3"/>
        <v>0.83333333333333337</v>
      </c>
      <c r="X16" t="e">
        <f t="shared" si="15"/>
        <v>#VALUE!</v>
      </c>
      <c r="Y16">
        <f>IF($B$11="זכר",INDEX(תמותה!$A$1:$E$121,ROUNDDOWN(R16/12,0)+1,4),INDEX(תמותה!$A$1:$E$121,ROUNDDOWN(R16/12,0)+1,5))</f>
        <v>0</v>
      </c>
      <c r="Z16" t="e">
        <f t="shared" si="4"/>
        <v>#VALUE!</v>
      </c>
      <c r="AA16" t="e">
        <f t="shared" si="5"/>
        <v>#VALUE!</v>
      </c>
      <c r="AB16" t="e">
        <f t="shared" si="16"/>
        <v>#VALUE!</v>
      </c>
      <c r="AC16">
        <f t="shared" si="17"/>
        <v>0</v>
      </c>
      <c r="AD16">
        <f t="shared" si="18"/>
        <v>0</v>
      </c>
      <c r="AE16">
        <f t="shared" si="19"/>
        <v>0</v>
      </c>
      <c r="AF16">
        <f t="shared" si="20"/>
        <v>0</v>
      </c>
    </row>
    <row r="17" spans="5:32" x14ac:dyDescent="0.2">
      <c r="E17">
        <f t="shared" si="6"/>
        <v>15</v>
      </c>
      <c r="F17">
        <f t="shared" si="0"/>
        <v>1.0494731456313258</v>
      </c>
      <c r="G17" t="e">
        <f t="shared" si="7"/>
        <v>#VALUE!</v>
      </c>
      <c r="H17">
        <f t="shared" si="8"/>
        <v>15.596278885033133</v>
      </c>
      <c r="I17">
        <f t="shared" si="9"/>
        <v>15.596278885033133</v>
      </c>
      <c r="J17">
        <f t="shared" si="10"/>
        <v>15.596278885033133</v>
      </c>
      <c r="K17">
        <f t="shared" si="11"/>
        <v>15.596278885033133</v>
      </c>
      <c r="L17" t="e">
        <f t="shared" si="12"/>
        <v>#VALUE!</v>
      </c>
      <c r="M17">
        <f>IF($B$9="זכר",INDEX(תמותה!$A$1:$E$121,ROUNDDOWN(E17/12,0)+1,2),INDEX(תמותה!$A$1:$E$121,ROUNDDOWN(E17/12,0)+1,3))</f>
        <v>0</v>
      </c>
      <c r="N17" t="e">
        <f>IF($B$9="זכר",INDEX('שיפור גברים'!$A$1:$GQ$121,ROUNDDOWN(E17/12,0)+1,ROUNDDOWN((E17+$B$7-$B$8)/12,0)+2),INDEX('שיפור נשים'!$A$1:$GQ$121,ROUNDDOWN(E17/12,0)+1,ROUNDDOWN((E17+$B$7-$B$8)/12,0)+2))</f>
        <v>#VALUE!</v>
      </c>
      <c r="O17" t="e">
        <f>IF($B$9="זכר",INDEX('שיפור גברים'!$A$1:$GQ$121,ROUNDDOWN(E17/12,0)+1,ROUNDDOWN((E17+$B$7-$B$8)/12,0)+1),INDEX('שיפור נשים'!$A$1:$GQ$121,ROUNDDOWN(E17/12,0)+1,ROUNDDOWN((E17+$B$7-$B$8)/12,0)+1))</f>
        <v>#VALUE!</v>
      </c>
      <c r="P17">
        <f t="shared" si="1"/>
        <v>0.91666666666666663</v>
      </c>
      <c r="Q17" t="e">
        <f t="shared" si="2"/>
        <v>#VALUE!</v>
      </c>
      <c r="R17">
        <f t="shared" si="13"/>
        <v>15</v>
      </c>
      <c r="S17" t="e">
        <f t="shared" si="14"/>
        <v>#VALUE!</v>
      </c>
      <c r="T17">
        <f>IF($B$11="זכר",INDEX(תמותה!$A$1:$E$121,ROUNDDOWN(R17/12,0)+1,2),INDEX(תמותה!$A$1:$E$121,ROUNDDOWN(R17/12,0)+1,3))</f>
        <v>0</v>
      </c>
      <c r="U17" t="e">
        <f>IF($B$11="זכר",INDEX('שיפור גברים'!$A$1:$GQ$121,ROUNDDOWN(R17/12,0)+1,ROUNDDOWN((E17+$B$7-$B$8)/12,0)+2),INDEX('שיפור נשים'!$A$1:$GQ$121,ROUNDDOWN(R17/12,0)+1,ROUNDDOWN((E17+$B$7-$B$8)/12,0)+2))</f>
        <v>#VALUE!</v>
      </c>
      <c r="V17" t="e">
        <f>IF($B$11="זכר",INDEX('שיפור גברים'!$A$1:$GQ$121,ROUNDDOWN(R17/12,0)+1,ROUNDDOWN((E17+$B$7-$B$8)/12,0)+1),INDEX('שיפור נשים'!$A$1:$GQ$121,ROUNDDOWN(R17/12,0)+1,ROUNDDOWN((E17+$B$7-$B$8)/12,0)+1))</f>
        <v>#VALUE!</v>
      </c>
      <c r="W17">
        <f t="shared" si="3"/>
        <v>0.91666666666666663</v>
      </c>
      <c r="X17" t="e">
        <f t="shared" si="15"/>
        <v>#VALUE!</v>
      </c>
      <c r="Y17">
        <f>IF($B$11="זכר",INDEX(תמותה!$A$1:$E$121,ROUNDDOWN(R17/12,0)+1,4),INDEX(תמותה!$A$1:$E$121,ROUNDDOWN(R17/12,0)+1,5))</f>
        <v>0</v>
      </c>
      <c r="Z17" t="e">
        <f t="shared" si="4"/>
        <v>#VALUE!</v>
      </c>
      <c r="AA17" t="e">
        <f t="shared" si="5"/>
        <v>#VALUE!</v>
      </c>
      <c r="AB17" t="e">
        <f t="shared" si="16"/>
        <v>#VALUE!</v>
      </c>
      <c r="AC17">
        <f t="shared" si="17"/>
        <v>0</v>
      </c>
      <c r="AD17">
        <f t="shared" si="18"/>
        <v>0</v>
      </c>
      <c r="AE17">
        <f t="shared" si="19"/>
        <v>0</v>
      </c>
      <c r="AF17">
        <f t="shared" si="20"/>
        <v>0</v>
      </c>
    </row>
    <row r="18" spans="5:32" x14ac:dyDescent="0.2">
      <c r="E18">
        <f t="shared" si="6"/>
        <v>16</v>
      </c>
      <c r="F18">
        <f t="shared" si="0"/>
        <v>1.0526452577739729</v>
      </c>
      <c r="G18" t="e">
        <f t="shared" si="7"/>
        <v>#VALUE!</v>
      </c>
      <c r="H18">
        <f t="shared" si="8"/>
        <v>16.546266540052542</v>
      </c>
      <c r="I18">
        <f t="shared" si="9"/>
        <v>16.546266540052542</v>
      </c>
      <c r="J18">
        <f t="shared" si="10"/>
        <v>16.546266540052542</v>
      </c>
      <c r="K18">
        <f t="shared" si="11"/>
        <v>16.546266540052542</v>
      </c>
      <c r="L18" t="e">
        <f t="shared" si="12"/>
        <v>#VALUE!</v>
      </c>
      <c r="M18">
        <f>IF($B$9="זכר",INDEX(תמותה!$A$1:$E$121,ROUNDDOWN(E18/12,0)+1,2),INDEX(תמותה!$A$1:$E$121,ROUNDDOWN(E18/12,0)+1,3))</f>
        <v>0</v>
      </c>
      <c r="N18" t="e">
        <f>IF($B$9="זכר",INDEX('שיפור גברים'!$A$1:$GQ$121,ROUNDDOWN(E18/12,0)+1,ROUNDDOWN((E18+$B$7-$B$8)/12,0)+2),INDEX('שיפור נשים'!$A$1:$GQ$121,ROUNDDOWN(E18/12,0)+1,ROUNDDOWN((E18+$B$7-$B$8)/12,0)+2))</f>
        <v>#VALUE!</v>
      </c>
      <c r="O18" t="e">
        <f>IF($B$9="זכר",INDEX('שיפור גברים'!$A$1:$GQ$121,ROUNDDOWN(E18/12,0)+1,ROUNDDOWN((E18+$B$7-$B$8)/12,0)+1),INDEX('שיפור נשים'!$A$1:$GQ$121,ROUNDDOWN(E18/12,0)+1,ROUNDDOWN((E18+$B$7-$B$8)/12,0)+1))</f>
        <v>#VALUE!</v>
      </c>
      <c r="P18">
        <f t="shared" si="1"/>
        <v>1</v>
      </c>
      <c r="Q18" t="e">
        <f t="shared" si="2"/>
        <v>#VALUE!</v>
      </c>
      <c r="R18">
        <f t="shared" si="13"/>
        <v>16</v>
      </c>
      <c r="S18" t="e">
        <f t="shared" si="14"/>
        <v>#VALUE!</v>
      </c>
      <c r="T18">
        <f>IF($B$11="זכר",INDEX(תמותה!$A$1:$E$121,ROUNDDOWN(R18/12,0)+1,2),INDEX(תמותה!$A$1:$E$121,ROUNDDOWN(R18/12,0)+1,3))</f>
        <v>0</v>
      </c>
      <c r="U18" t="e">
        <f>IF($B$11="זכר",INDEX('שיפור גברים'!$A$1:$GQ$121,ROUNDDOWN(R18/12,0)+1,ROUNDDOWN((E18+$B$7-$B$8)/12,0)+2),INDEX('שיפור נשים'!$A$1:$GQ$121,ROUNDDOWN(R18/12,0)+1,ROUNDDOWN((E18+$B$7-$B$8)/12,0)+2))</f>
        <v>#VALUE!</v>
      </c>
      <c r="V18" t="e">
        <f>IF($B$11="זכר",INDEX('שיפור גברים'!$A$1:$GQ$121,ROUNDDOWN(R18/12,0)+1,ROUNDDOWN((E18+$B$7-$B$8)/12,0)+1),INDEX('שיפור נשים'!$A$1:$GQ$121,ROUNDDOWN(R18/12,0)+1,ROUNDDOWN((E18+$B$7-$B$8)/12,0)+1))</f>
        <v>#VALUE!</v>
      </c>
      <c r="W18">
        <f t="shared" si="3"/>
        <v>1</v>
      </c>
      <c r="X18" t="e">
        <f t="shared" si="15"/>
        <v>#VALUE!</v>
      </c>
      <c r="Y18">
        <f>IF($B$11="זכר",INDEX(תמותה!$A$1:$E$121,ROUNDDOWN(R18/12,0)+1,4),INDEX(תמותה!$A$1:$E$121,ROUNDDOWN(R18/12,0)+1,5))</f>
        <v>0</v>
      </c>
      <c r="Z18" t="e">
        <f t="shared" si="4"/>
        <v>#VALUE!</v>
      </c>
      <c r="AA18" t="e">
        <f t="shared" si="5"/>
        <v>#VALUE!</v>
      </c>
      <c r="AB18" t="e">
        <f t="shared" si="16"/>
        <v>#VALUE!</v>
      </c>
      <c r="AC18">
        <f t="shared" si="17"/>
        <v>0</v>
      </c>
      <c r="AD18">
        <f t="shared" si="18"/>
        <v>0</v>
      </c>
      <c r="AE18">
        <f t="shared" si="19"/>
        <v>0</v>
      </c>
      <c r="AF18">
        <f t="shared" si="20"/>
        <v>0</v>
      </c>
    </row>
    <row r="19" spans="5:32" x14ac:dyDescent="0.2">
      <c r="E19">
        <f t="shared" si="6"/>
        <v>17</v>
      </c>
      <c r="F19">
        <f t="shared" si="0"/>
        <v>1.0558269578660473</v>
      </c>
      <c r="G19" t="e">
        <f t="shared" si="7"/>
        <v>#VALUE!</v>
      </c>
      <c r="H19">
        <f t="shared" si="8"/>
        <v>17.493391438266091</v>
      </c>
      <c r="I19">
        <f t="shared" si="9"/>
        <v>17.493391438266091</v>
      </c>
      <c r="J19">
        <f t="shared" si="10"/>
        <v>17.493391438266091</v>
      </c>
      <c r="K19">
        <f t="shared" si="11"/>
        <v>17.493391438266091</v>
      </c>
      <c r="L19" t="e">
        <f t="shared" si="12"/>
        <v>#VALUE!</v>
      </c>
      <c r="M19">
        <f>IF($B$9="זכר",INDEX(תמותה!$A$1:$E$121,ROUNDDOWN(E19/12,0)+1,2),INDEX(תמותה!$A$1:$E$121,ROUNDDOWN(E19/12,0)+1,3))</f>
        <v>0</v>
      </c>
      <c r="N19" t="e">
        <f>IF($B$9="זכר",INDEX('שיפור גברים'!$A$1:$GQ$121,ROUNDDOWN(E19/12,0)+1,ROUNDDOWN((E19+$B$7-$B$8)/12,0)+2),INDEX('שיפור נשים'!$A$1:$GQ$121,ROUNDDOWN(E19/12,0)+1,ROUNDDOWN((E19+$B$7-$B$8)/12,0)+2))</f>
        <v>#VALUE!</v>
      </c>
      <c r="O19" t="e">
        <f>IF($B$9="זכר",INDEX('שיפור גברים'!$A$1:$GQ$121,ROUNDDOWN(E19/12,0)+1,ROUNDDOWN((E19+$B$7-$B$8)/12,0)+1),INDEX('שיפור נשים'!$A$1:$GQ$121,ROUNDDOWN(E19/12,0)+1,ROUNDDOWN((E19+$B$7-$B$8)/12,0)+1))</f>
        <v>#VALUE!</v>
      </c>
      <c r="P19">
        <f t="shared" si="1"/>
        <v>8.3333333333333329E-2</v>
      </c>
      <c r="Q19" t="e">
        <f t="shared" si="2"/>
        <v>#VALUE!</v>
      </c>
      <c r="R19">
        <f t="shared" si="13"/>
        <v>17</v>
      </c>
      <c r="S19" t="e">
        <f t="shared" si="14"/>
        <v>#VALUE!</v>
      </c>
      <c r="T19">
        <f>IF($B$11="זכר",INDEX(תמותה!$A$1:$E$121,ROUNDDOWN(R19/12,0)+1,2),INDEX(תמותה!$A$1:$E$121,ROUNDDOWN(R19/12,0)+1,3))</f>
        <v>0</v>
      </c>
      <c r="U19" t="e">
        <f>IF($B$11="זכר",INDEX('שיפור גברים'!$A$1:$GQ$121,ROUNDDOWN(R19/12,0)+1,ROUNDDOWN((E19+$B$7-$B$8)/12,0)+2),INDEX('שיפור נשים'!$A$1:$GQ$121,ROUNDDOWN(R19/12,0)+1,ROUNDDOWN((E19+$B$7-$B$8)/12,0)+2))</f>
        <v>#VALUE!</v>
      </c>
      <c r="V19" t="e">
        <f>IF($B$11="זכר",INDEX('שיפור גברים'!$A$1:$GQ$121,ROUNDDOWN(R19/12,0)+1,ROUNDDOWN((E19+$B$7-$B$8)/12,0)+1),INDEX('שיפור נשים'!$A$1:$GQ$121,ROUNDDOWN(R19/12,0)+1,ROUNDDOWN((E19+$B$7-$B$8)/12,0)+1))</f>
        <v>#VALUE!</v>
      </c>
      <c r="W19">
        <f t="shared" si="3"/>
        <v>8.3333333333333329E-2</v>
      </c>
      <c r="X19" t="e">
        <f t="shared" si="15"/>
        <v>#VALUE!</v>
      </c>
      <c r="Y19">
        <f>IF($B$11="זכר",INDEX(תמותה!$A$1:$E$121,ROUNDDOWN(R19/12,0)+1,4),INDEX(תמותה!$A$1:$E$121,ROUNDDOWN(R19/12,0)+1,5))</f>
        <v>0</v>
      </c>
      <c r="Z19" t="e">
        <f t="shared" si="4"/>
        <v>#VALUE!</v>
      </c>
      <c r="AA19" t="e">
        <f t="shared" si="5"/>
        <v>#VALUE!</v>
      </c>
      <c r="AB19" t="e">
        <f t="shared" si="16"/>
        <v>#VALUE!</v>
      </c>
      <c r="AC19">
        <f t="shared" si="17"/>
        <v>0</v>
      </c>
      <c r="AD19">
        <f t="shared" si="18"/>
        <v>0</v>
      </c>
      <c r="AE19">
        <f t="shared" si="19"/>
        <v>0</v>
      </c>
      <c r="AF19">
        <f t="shared" si="20"/>
        <v>0</v>
      </c>
    </row>
    <row r="20" spans="5:32" x14ac:dyDescent="0.2">
      <c r="E20">
        <f t="shared" si="6"/>
        <v>18</v>
      </c>
      <c r="F20">
        <f t="shared" si="0"/>
        <v>1.0590182748878529</v>
      </c>
      <c r="G20" t="e">
        <f t="shared" si="7"/>
        <v>#VALUE!</v>
      </c>
      <c r="H20">
        <f t="shared" si="8"/>
        <v>18.437662206498015</v>
      </c>
      <c r="I20">
        <f t="shared" si="9"/>
        <v>18.437662206498015</v>
      </c>
      <c r="J20">
        <f t="shared" si="10"/>
        <v>18.437662206498015</v>
      </c>
      <c r="K20">
        <f t="shared" si="11"/>
        <v>18.437662206498015</v>
      </c>
      <c r="L20" t="e">
        <f t="shared" si="12"/>
        <v>#VALUE!</v>
      </c>
      <c r="M20">
        <f>IF($B$9="זכר",INDEX(תמותה!$A$1:$E$121,ROUNDDOWN(E20/12,0)+1,2),INDEX(תמותה!$A$1:$E$121,ROUNDDOWN(E20/12,0)+1,3))</f>
        <v>0</v>
      </c>
      <c r="N20" t="e">
        <f>IF($B$9="זכר",INDEX('שיפור גברים'!$A$1:$GQ$121,ROUNDDOWN(E20/12,0)+1,ROUNDDOWN((E20+$B$7-$B$8)/12,0)+2),INDEX('שיפור נשים'!$A$1:$GQ$121,ROUNDDOWN(E20/12,0)+1,ROUNDDOWN((E20+$B$7-$B$8)/12,0)+2))</f>
        <v>#VALUE!</v>
      </c>
      <c r="O20" t="e">
        <f>IF($B$9="זכר",INDEX('שיפור גברים'!$A$1:$GQ$121,ROUNDDOWN(E20/12,0)+1,ROUNDDOWN((E20+$B$7-$B$8)/12,0)+1),INDEX('שיפור נשים'!$A$1:$GQ$121,ROUNDDOWN(E20/12,0)+1,ROUNDDOWN((E20+$B$7-$B$8)/12,0)+1))</f>
        <v>#VALUE!</v>
      </c>
      <c r="P20">
        <f t="shared" si="1"/>
        <v>0.16666666666666666</v>
      </c>
      <c r="Q20" t="e">
        <f t="shared" si="2"/>
        <v>#VALUE!</v>
      </c>
      <c r="R20">
        <f t="shared" si="13"/>
        <v>18</v>
      </c>
      <c r="S20" t="e">
        <f t="shared" si="14"/>
        <v>#VALUE!</v>
      </c>
      <c r="T20">
        <f>IF($B$11="זכר",INDEX(תמותה!$A$1:$E$121,ROUNDDOWN(R20/12,0)+1,2),INDEX(תמותה!$A$1:$E$121,ROUNDDOWN(R20/12,0)+1,3))</f>
        <v>0</v>
      </c>
      <c r="U20" t="e">
        <f>IF($B$11="זכר",INDEX('שיפור גברים'!$A$1:$GQ$121,ROUNDDOWN(R20/12,0)+1,ROUNDDOWN((E20+$B$7-$B$8)/12,0)+2),INDEX('שיפור נשים'!$A$1:$GQ$121,ROUNDDOWN(R20/12,0)+1,ROUNDDOWN((E20+$B$7-$B$8)/12,0)+2))</f>
        <v>#VALUE!</v>
      </c>
      <c r="V20" t="e">
        <f>IF($B$11="זכר",INDEX('שיפור גברים'!$A$1:$GQ$121,ROUNDDOWN(R20/12,0)+1,ROUNDDOWN((E20+$B$7-$B$8)/12,0)+1),INDEX('שיפור נשים'!$A$1:$GQ$121,ROUNDDOWN(R20/12,0)+1,ROUNDDOWN((E20+$B$7-$B$8)/12,0)+1))</f>
        <v>#VALUE!</v>
      </c>
      <c r="W20">
        <f t="shared" si="3"/>
        <v>0.16666666666666666</v>
      </c>
      <c r="X20" t="e">
        <f t="shared" si="15"/>
        <v>#VALUE!</v>
      </c>
      <c r="Y20">
        <f>IF($B$11="זכר",INDEX(תמותה!$A$1:$E$121,ROUNDDOWN(R20/12,0)+1,4),INDEX(תמותה!$A$1:$E$121,ROUNDDOWN(R20/12,0)+1,5))</f>
        <v>0</v>
      </c>
      <c r="Z20" t="e">
        <f t="shared" si="4"/>
        <v>#VALUE!</v>
      </c>
      <c r="AA20" t="e">
        <f t="shared" si="5"/>
        <v>#VALUE!</v>
      </c>
      <c r="AB20" t="e">
        <f t="shared" si="16"/>
        <v>#VALUE!</v>
      </c>
      <c r="AC20">
        <f t="shared" si="17"/>
        <v>0</v>
      </c>
      <c r="AD20">
        <f t="shared" si="18"/>
        <v>0</v>
      </c>
      <c r="AE20">
        <f t="shared" si="19"/>
        <v>0</v>
      </c>
      <c r="AF20">
        <f t="shared" si="20"/>
        <v>0</v>
      </c>
    </row>
    <row r="21" spans="5:32" x14ac:dyDescent="0.2">
      <c r="E21">
        <f t="shared" si="6"/>
        <v>19</v>
      </c>
      <c r="F21">
        <f t="shared" si="0"/>
        <v>1.062219237907289</v>
      </c>
      <c r="G21" t="e">
        <f t="shared" si="7"/>
        <v>#VALUE!</v>
      </c>
      <c r="H21">
        <f t="shared" si="8"/>
        <v>19.379087445575902</v>
      </c>
      <c r="I21">
        <f t="shared" si="9"/>
        <v>19.379087445575902</v>
      </c>
      <c r="J21">
        <f t="shared" si="10"/>
        <v>19.379087445575902</v>
      </c>
      <c r="K21">
        <f t="shared" si="11"/>
        <v>19.379087445575902</v>
      </c>
      <c r="L21" t="e">
        <f t="shared" si="12"/>
        <v>#VALUE!</v>
      </c>
      <c r="M21">
        <f>IF($B$9="זכר",INDEX(תמותה!$A$1:$E$121,ROUNDDOWN(E21/12,0)+1,2),INDEX(תמותה!$A$1:$E$121,ROUNDDOWN(E21/12,0)+1,3))</f>
        <v>0</v>
      </c>
      <c r="N21" t="e">
        <f>IF($B$9="זכר",INDEX('שיפור גברים'!$A$1:$GQ$121,ROUNDDOWN(E21/12,0)+1,ROUNDDOWN((E21+$B$7-$B$8)/12,0)+2),INDEX('שיפור נשים'!$A$1:$GQ$121,ROUNDDOWN(E21/12,0)+1,ROUNDDOWN((E21+$B$7-$B$8)/12,0)+2))</f>
        <v>#VALUE!</v>
      </c>
      <c r="O21" t="e">
        <f>IF($B$9="זכר",INDEX('שיפור גברים'!$A$1:$GQ$121,ROUNDDOWN(E21/12,0)+1,ROUNDDOWN((E21+$B$7-$B$8)/12,0)+1),INDEX('שיפור נשים'!$A$1:$GQ$121,ROUNDDOWN(E21/12,0)+1,ROUNDDOWN((E21+$B$7-$B$8)/12,0)+1))</f>
        <v>#VALUE!</v>
      </c>
      <c r="P21">
        <f t="shared" si="1"/>
        <v>0.25</v>
      </c>
      <c r="Q21" t="e">
        <f t="shared" si="2"/>
        <v>#VALUE!</v>
      </c>
      <c r="R21">
        <f t="shared" si="13"/>
        <v>19</v>
      </c>
      <c r="S21" t="e">
        <f t="shared" si="14"/>
        <v>#VALUE!</v>
      </c>
      <c r="T21">
        <f>IF($B$11="זכר",INDEX(תמותה!$A$1:$E$121,ROUNDDOWN(R21/12,0)+1,2),INDEX(תמותה!$A$1:$E$121,ROUNDDOWN(R21/12,0)+1,3))</f>
        <v>0</v>
      </c>
      <c r="U21" t="e">
        <f>IF($B$11="זכר",INDEX('שיפור גברים'!$A$1:$GQ$121,ROUNDDOWN(R21/12,0)+1,ROUNDDOWN((E21+$B$7-$B$8)/12,0)+2),INDEX('שיפור נשים'!$A$1:$GQ$121,ROUNDDOWN(R21/12,0)+1,ROUNDDOWN((E21+$B$7-$B$8)/12,0)+2))</f>
        <v>#VALUE!</v>
      </c>
      <c r="V21" t="e">
        <f>IF($B$11="זכר",INDEX('שיפור גברים'!$A$1:$GQ$121,ROUNDDOWN(R21/12,0)+1,ROUNDDOWN((E21+$B$7-$B$8)/12,0)+1),INDEX('שיפור נשים'!$A$1:$GQ$121,ROUNDDOWN(R21/12,0)+1,ROUNDDOWN((E21+$B$7-$B$8)/12,0)+1))</f>
        <v>#VALUE!</v>
      </c>
      <c r="W21">
        <f t="shared" si="3"/>
        <v>0.25</v>
      </c>
      <c r="X21" t="e">
        <f t="shared" si="15"/>
        <v>#VALUE!</v>
      </c>
      <c r="Y21">
        <f>IF($B$11="זכר",INDEX(תמותה!$A$1:$E$121,ROUNDDOWN(R21/12,0)+1,4),INDEX(תמותה!$A$1:$E$121,ROUNDDOWN(R21/12,0)+1,5))</f>
        <v>0</v>
      </c>
      <c r="Z21" t="e">
        <f t="shared" si="4"/>
        <v>#VALUE!</v>
      </c>
      <c r="AA21" t="e">
        <f t="shared" si="5"/>
        <v>#VALUE!</v>
      </c>
      <c r="AB21" t="e">
        <f t="shared" si="16"/>
        <v>#VALUE!</v>
      </c>
      <c r="AC21">
        <f t="shared" si="17"/>
        <v>0</v>
      </c>
      <c r="AD21">
        <f t="shared" si="18"/>
        <v>0</v>
      </c>
      <c r="AE21">
        <f t="shared" si="19"/>
        <v>0</v>
      </c>
      <c r="AF21">
        <f t="shared" si="20"/>
        <v>0</v>
      </c>
    </row>
    <row r="22" spans="5:32" x14ac:dyDescent="0.2">
      <c r="E22">
        <f t="shared" si="6"/>
        <v>20</v>
      </c>
      <c r="F22">
        <f t="shared" si="0"/>
        <v>1.0654298760801144</v>
      </c>
      <c r="G22" t="e">
        <f t="shared" si="7"/>
        <v>#VALUE!</v>
      </c>
      <c r="H22">
        <f t="shared" si="8"/>
        <v>20.317675730409022</v>
      </c>
      <c r="I22">
        <f t="shared" si="9"/>
        <v>20.317675730409022</v>
      </c>
      <c r="J22">
        <f t="shared" si="10"/>
        <v>20.317675730409022</v>
      </c>
      <c r="K22">
        <f t="shared" si="11"/>
        <v>20.317675730409022</v>
      </c>
      <c r="L22" t="e">
        <f t="shared" si="12"/>
        <v>#VALUE!</v>
      </c>
      <c r="M22">
        <f>IF($B$9="זכר",INDEX(תמותה!$A$1:$E$121,ROUNDDOWN(E22/12,0)+1,2),INDEX(תמותה!$A$1:$E$121,ROUNDDOWN(E22/12,0)+1,3))</f>
        <v>0</v>
      </c>
      <c r="N22" t="e">
        <f>IF($B$9="זכר",INDEX('שיפור גברים'!$A$1:$GQ$121,ROUNDDOWN(E22/12,0)+1,ROUNDDOWN((E22+$B$7-$B$8)/12,0)+2),INDEX('שיפור נשים'!$A$1:$GQ$121,ROUNDDOWN(E22/12,0)+1,ROUNDDOWN((E22+$B$7-$B$8)/12,0)+2))</f>
        <v>#VALUE!</v>
      </c>
      <c r="O22" t="e">
        <f>IF($B$9="זכר",INDEX('שיפור גברים'!$A$1:$GQ$121,ROUNDDOWN(E22/12,0)+1,ROUNDDOWN((E22+$B$7-$B$8)/12,0)+1),INDEX('שיפור נשים'!$A$1:$GQ$121,ROUNDDOWN(E22/12,0)+1,ROUNDDOWN((E22+$B$7-$B$8)/12,0)+1))</f>
        <v>#VALUE!</v>
      </c>
      <c r="P22">
        <f t="shared" si="1"/>
        <v>0.33333333333333331</v>
      </c>
      <c r="Q22" t="e">
        <f t="shared" si="2"/>
        <v>#VALUE!</v>
      </c>
      <c r="R22">
        <f t="shared" si="13"/>
        <v>20</v>
      </c>
      <c r="S22" t="e">
        <f t="shared" si="14"/>
        <v>#VALUE!</v>
      </c>
      <c r="T22">
        <f>IF($B$11="זכר",INDEX(תמותה!$A$1:$E$121,ROUNDDOWN(R22/12,0)+1,2),INDEX(תמותה!$A$1:$E$121,ROUNDDOWN(R22/12,0)+1,3))</f>
        <v>0</v>
      </c>
      <c r="U22" t="e">
        <f>IF($B$11="זכר",INDEX('שיפור גברים'!$A$1:$GQ$121,ROUNDDOWN(R22/12,0)+1,ROUNDDOWN((E22+$B$7-$B$8)/12,0)+2),INDEX('שיפור נשים'!$A$1:$GQ$121,ROUNDDOWN(R22/12,0)+1,ROUNDDOWN((E22+$B$7-$B$8)/12,0)+2))</f>
        <v>#VALUE!</v>
      </c>
      <c r="V22" t="e">
        <f>IF($B$11="זכר",INDEX('שיפור גברים'!$A$1:$GQ$121,ROUNDDOWN(R22/12,0)+1,ROUNDDOWN((E22+$B$7-$B$8)/12,0)+1),INDEX('שיפור נשים'!$A$1:$GQ$121,ROUNDDOWN(R22/12,0)+1,ROUNDDOWN((E22+$B$7-$B$8)/12,0)+1))</f>
        <v>#VALUE!</v>
      </c>
      <c r="W22">
        <f t="shared" si="3"/>
        <v>0.33333333333333331</v>
      </c>
      <c r="X22" t="e">
        <f t="shared" si="15"/>
        <v>#VALUE!</v>
      </c>
      <c r="Y22">
        <f>IF($B$11="זכר",INDEX(תמותה!$A$1:$E$121,ROUNDDOWN(R22/12,0)+1,4),INDEX(תמותה!$A$1:$E$121,ROUNDDOWN(R22/12,0)+1,5))</f>
        <v>0</v>
      </c>
      <c r="Z22" t="e">
        <f t="shared" si="4"/>
        <v>#VALUE!</v>
      </c>
      <c r="AA22" t="e">
        <f t="shared" si="5"/>
        <v>#VALUE!</v>
      </c>
      <c r="AB22" t="e">
        <f t="shared" si="16"/>
        <v>#VALUE!</v>
      </c>
      <c r="AC22">
        <f t="shared" si="17"/>
        <v>0</v>
      </c>
      <c r="AD22">
        <f t="shared" si="18"/>
        <v>0</v>
      </c>
      <c r="AE22">
        <f t="shared" si="19"/>
        <v>0</v>
      </c>
      <c r="AF22">
        <f t="shared" si="20"/>
        <v>0</v>
      </c>
    </row>
    <row r="23" spans="5:32" x14ac:dyDescent="0.2">
      <c r="E23">
        <f t="shared" si="6"/>
        <v>21</v>
      </c>
      <c r="F23">
        <f t="shared" si="0"/>
        <v>1.068650218650214</v>
      </c>
      <c r="G23" t="e">
        <f t="shared" si="7"/>
        <v>#VALUE!</v>
      </c>
      <c r="H23">
        <f t="shared" si="8"/>
        <v>21.253435610066443</v>
      </c>
      <c r="I23">
        <f t="shared" si="9"/>
        <v>21.253435610066443</v>
      </c>
      <c r="J23">
        <f t="shared" si="10"/>
        <v>21.253435610066443</v>
      </c>
      <c r="K23">
        <f t="shared" si="11"/>
        <v>21.253435610066443</v>
      </c>
      <c r="L23" t="e">
        <f t="shared" si="12"/>
        <v>#VALUE!</v>
      </c>
      <c r="M23">
        <f>IF($B$9="זכר",INDEX(תמותה!$A$1:$E$121,ROUNDDOWN(E23/12,0)+1,2),INDEX(תמותה!$A$1:$E$121,ROUNDDOWN(E23/12,0)+1,3))</f>
        <v>0</v>
      </c>
      <c r="N23" t="e">
        <f>IF($B$9="זכר",INDEX('שיפור גברים'!$A$1:$GQ$121,ROUNDDOWN(E23/12,0)+1,ROUNDDOWN((E23+$B$7-$B$8)/12,0)+2),INDEX('שיפור נשים'!$A$1:$GQ$121,ROUNDDOWN(E23/12,0)+1,ROUNDDOWN((E23+$B$7-$B$8)/12,0)+2))</f>
        <v>#VALUE!</v>
      </c>
      <c r="O23" t="e">
        <f>IF($B$9="זכר",INDEX('שיפור גברים'!$A$1:$GQ$121,ROUNDDOWN(E23/12,0)+1,ROUNDDOWN((E23+$B$7-$B$8)/12,0)+1),INDEX('שיפור נשים'!$A$1:$GQ$121,ROUNDDOWN(E23/12,0)+1,ROUNDDOWN((E23+$B$7-$B$8)/12,0)+1))</f>
        <v>#VALUE!</v>
      </c>
      <c r="P23">
        <f t="shared" si="1"/>
        <v>0.41666666666666669</v>
      </c>
      <c r="Q23" t="e">
        <f t="shared" si="2"/>
        <v>#VALUE!</v>
      </c>
      <c r="R23">
        <f t="shared" si="13"/>
        <v>21</v>
      </c>
      <c r="S23" t="e">
        <f t="shared" si="14"/>
        <v>#VALUE!</v>
      </c>
      <c r="T23">
        <f>IF($B$11="זכר",INDEX(תמותה!$A$1:$E$121,ROUNDDOWN(R23/12,0)+1,2),INDEX(תמותה!$A$1:$E$121,ROUNDDOWN(R23/12,0)+1,3))</f>
        <v>0</v>
      </c>
      <c r="U23" t="e">
        <f>IF($B$11="זכר",INDEX('שיפור גברים'!$A$1:$GQ$121,ROUNDDOWN(R23/12,0)+1,ROUNDDOWN((E23+$B$7-$B$8)/12,0)+2),INDEX('שיפור נשים'!$A$1:$GQ$121,ROUNDDOWN(R23/12,0)+1,ROUNDDOWN((E23+$B$7-$B$8)/12,0)+2))</f>
        <v>#VALUE!</v>
      </c>
      <c r="V23" t="e">
        <f>IF($B$11="זכר",INDEX('שיפור גברים'!$A$1:$GQ$121,ROUNDDOWN(R23/12,0)+1,ROUNDDOWN((E23+$B$7-$B$8)/12,0)+1),INDEX('שיפור נשים'!$A$1:$GQ$121,ROUNDDOWN(R23/12,0)+1,ROUNDDOWN((E23+$B$7-$B$8)/12,0)+1))</f>
        <v>#VALUE!</v>
      </c>
      <c r="W23">
        <f t="shared" si="3"/>
        <v>0.41666666666666669</v>
      </c>
      <c r="X23" t="e">
        <f t="shared" si="15"/>
        <v>#VALUE!</v>
      </c>
      <c r="Y23">
        <f>IF($B$11="זכר",INDEX(תמותה!$A$1:$E$121,ROUNDDOWN(R23/12,0)+1,4),INDEX(תמותה!$A$1:$E$121,ROUNDDOWN(R23/12,0)+1,5))</f>
        <v>0</v>
      </c>
      <c r="Z23" t="e">
        <f t="shared" si="4"/>
        <v>#VALUE!</v>
      </c>
      <c r="AA23" t="e">
        <f t="shared" si="5"/>
        <v>#VALUE!</v>
      </c>
      <c r="AB23" t="e">
        <f t="shared" si="16"/>
        <v>#VALUE!</v>
      </c>
      <c r="AC23">
        <f t="shared" si="17"/>
        <v>0</v>
      </c>
      <c r="AD23">
        <f t="shared" si="18"/>
        <v>0</v>
      </c>
      <c r="AE23">
        <f t="shared" si="19"/>
        <v>0</v>
      </c>
      <c r="AF23">
        <f t="shared" si="20"/>
        <v>0</v>
      </c>
    </row>
    <row r="24" spans="5:32" x14ac:dyDescent="0.2">
      <c r="E24">
        <f t="shared" si="6"/>
        <v>22</v>
      </c>
      <c r="F24">
        <f t="shared" si="0"/>
        <v>1.071880294949864</v>
      </c>
      <c r="G24" t="e">
        <f t="shared" si="7"/>
        <v>#VALUE!</v>
      </c>
      <c r="H24">
        <f t="shared" si="8"/>
        <v>22.186375607854885</v>
      </c>
      <c r="I24">
        <f t="shared" si="9"/>
        <v>22.186375607854885</v>
      </c>
      <c r="J24">
        <f t="shared" si="10"/>
        <v>22.186375607854885</v>
      </c>
      <c r="K24">
        <f t="shared" si="11"/>
        <v>22.186375607854885</v>
      </c>
      <c r="L24" t="e">
        <f t="shared" si="12"/>
        <v>#VALUE!</v>
      </c>
      <c r="M24">
        <f>IF($B$9="זכר",INDEX(תמותה!$A$1:$E$121,ROUNDDOWN(E24/12,0)+1,2),INDEX(תמותה!$A$1:$E$121,ROUNDDOWN(E24/12,0)+1,3))</f>
        <v>0</v>
      </c>
      <c r="N24" t="e">
        <f>IF($B$9="זכר",INDEX('שיפור גברים'!$A$1:$GQ$121,ROUNDDOWN(E24/12,0)+1,ROUNDDOWN((E24+$B$7-$B$8)/12,0)+2),INDEX('שיפור נשים'!$A$1:$GQ$121,ROUNDDOWN(E24/12,0)+1,ROUNDDOWN((E24+$B$7-$B$8)/12,0)+2))</f>
        <v>#VALUE!</v>
      </c>
      <c r="O24" t="e">
        <f>IF($B$9="זכר",INDEX('שיפור גברים'!$A$1:$GQ$121,ROUNDDOWN(E24/12,0)+1,ROUNDDOWN((E24+$B$7-$B$8)/12,0)+1),INDEX('שיפור נשים'!$A$1:$GQ$121,ROUNDDOWN(E24/12,0)+1,ROUNDDOWN((E24+$B$7-$B$8)/12,0)+1))</f>
        <v>#VALUE!</v>
      </c>
      <c r="P24">
        <f t="shared" si="1"/>
        <v>0.5</v>
      </c>
      <c r="Q24" t="e">
        <f t="shared" si="2"/>
        <v>#VALUE!</v>
      </c>
      <c r="R24">
        <f t="shared" si="13"/>
        <v>22</v>
      </c>
      <c r="S24" t="e">
        <f t="shared" si="14"/>
        <v>#VALUE!</v>
      </c>
      <c r="T24">
        <f>IF($B$11="זכר",INDEX(תמותה!$A$1:$E$121,ROUNDDOWN(R24/12,0)+1,2),INDEX(תמותה!$A$1:$E$121,ROUNDDOWN(R24/12,0)+1,3))</f>
        <v>0</v>
      </c>
      <c r="U24" t="e">
        <f>IF($B$11="זכר",INDEX('שיפור גברים'!$A$1:$GQ$121,ROUNDDOWN(R24/12,0)+1,ROUNDDOWN((E24+$B$7-$B$8)/12,0)+2),INDEX('שיפור נשים'!$A$1:$GQ$121,ROUNDDOWN(R24/12,0)+1,ROUNDDOWN((E24+$B$7-$B$8)/12,0)+2))</f>
        <v>#VALUE!</v>
      </c>
      <c r="V24" t="e">
        <f>IF($B$11="זכר",INDEX('שיפור גברים'!$A$1:$GQ$121,ROUNDDOWN(R24/12,0)+1,ROUNDDOWN((E24+$B$7-$B$8)/12,0)+1),INDEX('שיפור נשים'!$A$1:$GQ$121,ROUNDDOWN(R24/12,0)+1,ROUNDDOWN((E24+$B$7-$B$8)/12,0)+1))</f>
        <v>#VALUE!</v>
      </c>
      <c r="W24">
        <f t="shared" si="3"/>
        <v>0.5</v>
      </c>
      <c r="X24" t="e">
        <f t="shared" si="15"/>
        <v>#VALUE!</v>
      </c>
      <c r="Y24">
        <f>IF($B$11="זכר",INDEX(תמותה!$A$1:$E$121,ROUNDDOWN(R24/12,0)+1,4),INDEX(תמותה!$A$1:$E$121,ROUNDDOWN(R24/12,0)+1,5))</f>
        <v>0</v>
      </c>
      <c r="Z24" t="e">
        <f t="shared" si="4"/>
        <v>#VALUE!</v>
      </c>
      <c r="AA24" t="e">
        <f t="shared" si="5"/>
        <v>#VALUE!</v>
      </c>
      <c r="AB24" t="e">
        <f t="shared" si="16"/>
        <v>#VALUE!</v>
      </c>
      <c r="AC24">
        <f t="shared" si="17"/>
        <v>0</v>
      </c>
      <c r="AD24">
        <f t="shared" si="18"/>
        <v>0</v>
      </c>
      <c r="AE24">
        <f t="shared" si="19"/>
        <v>0</v>
      </c>
      <c r="AF24">
        <f t="shared" si="20"/>
        <v>0</v>
      </c>
    </row>
    <row r="25" spans="5:32" x14ac:dyDescent="0.2">
      <c r="E25">
        <f t="shared" si="6"/>
        <v>23</v>
      </c>
      <c r="F25">
        <f t="shared" si="0"/>
        <v>1.0751201344000001</v>
      </c>
      <c r="G25" t="e">
        <f t="shared" si="7"/>
        <v>#VALUE!</v>
      </c>
      <c r="H25">
        <f t="shared" si="8"/>
        <v>23.116504221396362</v>
      </c>
      <c r="I25">
        <f t="shared" si="9"/>
        <v>23.116504221396362</v>
      </c>
      <c r="J25">
        <f t="shared" si="10"/>
        <v>23.116504221396362</v>
      </c>
      <c r="K25">
        <f t="shared" si="11"/>
        <v>23.116504221396362</v>
      </c>
      <c r="L25" t="e">
        <f t="shared" si="12"/>
        <v>#VALUE!</v>
      </c>
      <c r="M25">
        <f>IF($B$9="זכר",INDEX(תמותה!$A$1:$E$121,ROUNDDOWN(E25/12,0)+1,2),INDEX(תמותה!$A$1:$E$121,ROUNDDOWN(E25/12,0)+1,3))</f>
        <v>0</v>
      </c>
      <c r="N25" t="e">
        <f>IF($B$9="זכר",INDEX('שיפור גברים'!$A$1:$GQ$121,ROUNDDOWN(E25/12,0)+1,ROUNDDOWN((E25+$B$7-$B$8)/12,0)+2),INDEX('שיפור נשים'!$A$1:$GQ$121,ROUNDDOWN(E25/12,0)+1,ROUNDDOWN((E25+$B$7-$B$8)/12,0)+2))</f>
        <v>#VALUE!</v>
      </c>
      <c r="O25" t="e">
        <f>IF($B$9="זכר",INDEX('שיפור גברים'!$A$1:$GQ$121,ROUNDDOWN(E25/12,0)+1,ROUNDDOWN((E25+$B$7-$B$8)/12,0)+1),INDEX('שיפור נשים'!$A$1:$GQ$121,ROUNDDOWN(E25/12,0)+1,ROUNDDOWN((E25+$B$7-$B$8)/12,0)+1))</f>
        <v>#VALUE!</v>
      </c>
      <c r="P25">
        <f t="shared" si="1"/>
        <v>0.58333333333333337</v>
      </c>
      <c r="Q25" t="e">
        <f t="shared" si="2"/>
        <v>#VALUE!</v>
      </c>
      <c r="R25">
        <f t="shared" si="13"/>
        <v>23</v>
      </c>
      <c r="S25" t="e">
        <f t="shared" si="14"/>
        <v>#VALUE!</v>
      </c>
      <c r="T25">
        <f>IF($B$11="זכר",INDEX(תמותה!$A$1:$E$121,ROUNDDOWN(R25/12,0)+1,2),INDEX(תמותה!$A$1:$E$121,ROUNDDOWN(R25/12,0)+1,3))</f>
        <v>0</v>
      </c>
      <c r="U25" t="e">
        <f>IF($B$11="זכר",INDEX('שיפור גברים'!$A$1:$GQ$121,ROUNDDOWN(R25/12,0)+1,ROUNDDOWN((E25+$B$7-$B$8)/12,0)+2),INDEX('שיפור נשים'!$A$1:$GQ$121,ROUNDDOWN(R25/12,0)+1,ROUNDDOWN((E25+$B$7-$B$8)/12,0)+2))</f>
        <v>#VALUE!</v>
      </c>
      <c r="V25" t="e">
        <f>IF($B$11="זכר",INDEX('שיפור גברים'!$A$1:$GQ$121,ROUNDDOWN(R25/12,0)+1,ROUNDDOWN((E25+$B$7-$B$8)/12,0)+1),INDEX('שיפור נשים'!$A$1:$GQ$121,ROUNDDOWN(R25/12,0)+1,ROUNDDOWN((E25+$B$7-$B$8)/12,0)+1))</f>
        <v>#VALUE!</v>
      </c>
      <c r="W25">
        <f t="shared" si="3"/>
        <v>0.58333333333333337</v>
      </c>
      <c r="X25" t="e">
        <f t="shared" si="15"/>
        <v>#VALUE!</v>
      </c>
      <c r="Y25">
        <f>IF($B$11="זכר",INDEX(תמותה!$A$1:$E$121,ROUNDDOWN(R25/12,0)+1,4),INDEX(תמותה!$A$1:$E$121,ROUNDDOWN(R25/12,0)+1,5))</f>
        <v>0</v>
      </c>
      <c r="Z25" t="e">
        <f t="shared" si="4"/>
        <v>#VALUE!</v>
      </c>
      <c r="AA25" t="e">
        <f t="shared" si="5"/>
        <v>#VALUE!</v>
      </c>
      <c r="AB25" t="e">
        <f t="shared" si="16"/>
        <v>#VALUE!</v>
      </c>
      <c r="AC25">
        <f t="shared" si="17"/>
        <v>0</v>
      </c>
      <c r="AD25">
        <f t="shared" si="18"/>
        <v>0</v>
      </c>
      <c r="AE25">
        <f t="shared" si="19"/>
        <v>0</v>
      </c>
      <c r="AF25">
        <f t="shared" si="20"/>
        <v>0</v>
      </c>
    </row>
    <row r="26" spans="5:32" x14ac:dyDescent="0.2">
      <c r="E26">
        <f t="shared" si="6"/>
        <v>24</v>
      </c>
      <c r="F26">
        <f t="shared" si="0"/>
        <v>1.0783697665104846</v>
      </c>
      <c r="G26" t="e">
        <f t="shared" si="7"/>
        <v>#VALUE!</v>
      </c>
      <c r="H26">
        <f t="shared" si="8"/>
        <v>24.043829922705587</v>
      </c>
      <c r="I26">
        <f t="shared" si="9"/>
        <v>24.043829922705587</v>
      </c>
      <c r="J26">
        <f t="shared" si="10"/>
        <v>24.043829922705587</v>
      </c>
      <c r="K26">
        <f t="shared" si="11"/>
        <v>24.043829922705587</v>
      </c>
      <c r="L26" t="e">
        <f t="shared" si="12"/>
        <v>#VALUE!</v>
      </c>
      <c r="M26">
        <f>IF($B$9="זכר",INDEX(תמותה!$A$1:$E$121,ROUNDDOWN(E26/12,0)+1,2),INDEX(תמותה!$A$1:$E$121,ROUNDDOWN(E26/12,0)+1,3))</f>
        <v>0</v>
      </c>
      <c r="N26" t="e">
        <f>IF($B$9="זכר",INDEX('שיפור גברים'!$A$1:$GQ$121,ROUNDDOWN(E26/12,0)+1,ROUNDDOWN((E26+$B$7-$B$8)/12,0)+2),INDEX('שיפור נשים'!$A$1:$GQ$121,ROUNDDOWN(E26/12,0)+1,ROUNDDOWN((E26+$B$7-$B$8)/12,0)+2))</f>
        <v>#VALUE!</v>
      </c>
      <c r="O26" t="e">
        <f>IF($B$9="זכר",INDEX('שיפור גברים'!$A$1:$GQ$121,ROUNDDOWN(E26/12,0)+1,ROUNDDOWN((E26+$B$7-$B$8)/12,0)+1),INDEX('שיפור נשים'!$A$1:$GQ$121,ROUNDDOWN(E26/12,0)+1,ROUNDDOWN((E26+$B$7-$B$8)/12,0)+1))</f>
        <v>#VALUE!</v>
      </c>
      <c r="P26">
        <f t="shared" si="1"/>
        <v>0.66666666666666663</v>
      </c>
      <c r="Q26" t="e">
        <f t="shared" si="2"/>
        <v>#VALUE!</v>
      </c>
      <c r="R26">
        <f t="shared" si="13"/>
        <v>24</v>
      </c>
      <c r="S26" t="e">
        <f t="shared" si="14"/>
        <v>#VALUE!</v>
      </c>
      <c r="T26">
        <f>IF($B$11="זכר",INDEX(תמותה!$A$1:$E$121,ROUNDDOWN(R26/12,0)+1,2),INDEX(תמותה!$A$1:$E$121,ROUNDDOWN(R26/12,0)+1,3))</f>
        <v>0</v>
      </c>
      <c r="U26" t="e">
        <f>IF($B$11="זכר",INDEX('שיפור גברים'!$A$1:$GQ$121,ROUNDDOWN(R26/12,0)+1,ROUNDDOWN((E26+$B$7-$B$8)/12,0)+2),INDEX('שיפור נשים'!$A$1:$GQ$121,ROUNDDOWN(R26/12,0)+1,ROUNDDOWN((E26+$B$7-$B$8)/12,0)+2))</f>
        <v>#VALUE!</v>
      </c>
      <c r="V26" t="e">
        <f>IF($B$11="זכר",INDEX('שיפור גברים'!$A$1:$GQ$121,ROUNDDOWN(R26/12,0)+1,ROUNDDOWN((E26+$B$7-$B$8)/12,0)+1),INDEX('שיפור נשים'!$A$1:$GQ$121,ROUNDDOWN(R26/12,0)+1,ROUNDDOWN((E26+$B$7-$B$8)/12,0)+1))</f>
        <v>#VALUE!</v>
      </c>
      <c r="W26">
        <f t="shared" si="3"/>
        <v>0.66666666666666663</v>
      </c>
      <c r="X26" t="e">
        <f t="shared" si="15"/>
        <v>#VALUE!</v>
      </c>
      <c r="Y26">
        <f>IF($B$11="זכר",INDEX(תמותה!$A$1:$E$121,ROUNDDOWN(R26/12,0)+1,4),INDEX(תמותה!$A$1:$E$121,ROUNDDOWN(R26/12,0)+1,5))</f>
        <v>0</v>
      </c>
      <c r="Z26" t="e">
        <f t="shared" si="4"/>
        <v>#VALUE!</v>
      </c>
      <c r="AA26" t="e">
        <f t="shared" si="5"/>
        <v>#VALUE!</v>
      </c>
      <c r="AB26" t="e">
        <f t="shared" si="16"/>
        <v>#VALUE!</v>
      </c>
      <c r="AC26">
        <f t="shared" si="17"/>
        <v>0</v>
      </c>
      <c r="AD26">
        <f t="shared" si="18"/>
        <v>0</v>
      </c>
      <c r="AE26">
        <f t="shared" si="19"/>
        <v>0</v>
      </c>
      <c r="AF26">
        <f t="shared" si="20"/>
        <v>0</v>
      </c>
    </row>
    <row r="27" spans="5:32" x14ac:dyDescent="0.2">
      <c r="E27">
        <f t="shared" si="6"/>
        <v>25</v>
      </c>
      <c r="F27">
        <f t="shared" si="0"/>
        <v>1.0816292208803757</v>
      </c>
      <c r="G27" t="e">
        <f t="shared" si="7"/>
        <v>#VALUE!</v>
      </c>
      <c r="H27">
        <f t="shared" si="8"/>
        <v>24.968361158267129</v>
      </c>
      <c r="I27">
        <f t="shared" si="9"/>
        <v>24.968361158267129</v>
      </c>
      <c r="J27">
        <f t="shared" si="10"/>
        <v>24.968361158267129</v>
      </c>
      <c r="K27">
        <f t="shared" si="11"/>
        <v>24.968361158267129</v>
      </c>
      <c r="L27" t="e">
        <f t="shared" si="12"/>
        <v>#VALUE!</v>
      </c>
      <c r="M27">
        <f>IF($B$9="זכר",INDEX(תמותה!$A$1:$E$121,ROUNDDOWN(E27/12,0)+1,2),INDEX(תמותה!$A$1:$E$121,ROUNDDOWN(E27/12,0)+1,3))</f>
        <v>0</v>
      </c>
      <c r="N27" t="e">
        <f>IF($B$9="זכר",INDEX('שיפור גברים'!$A$1:$GQ$121,ROUNDDOWN(E27/12,0)+1,ROUNDDOWN((E27+$B$7-$B$8)/12,0)+2),INDEX('שיפור נשים'!$A$1:$GQ$121,ROUNDDOWN(E27/12,0)+1,ROUNDDOWN((E27+$B$7-$B$8)/12,0)+2))</f>
        <v>#VALUE!</v>
      </c>
      <c r="O27" t="e">
        <f>IF($B$9="זכר",INDEX('שיפור גברים'!$A$1:$GQ$121,ROUNDDOWN(E27/12,0)+1,ROUNDDOWN((E27+$B$7-$B$8)/12,0)+1),INDEX('שיפור נשים'!$A$1:$GQ$121,ROUNDDOWN(E27/12,0)+1,ROUNDDOWN((E27+$B$7-$B$8)/12,0)+1))</f>
        <v>#VALUE!</v>
      </c>
      <c r="P27">
        <f t="shared" si="1"/>
        <v>0.75</v>
      </c>
      <c r="Q27" t="e">
        <f t="shared" si="2"/>
        <v>#VALUE!</v>
      </c>
      <c r="R27">
        <f t="shared" si="13"/>
        <v>25</v>
      </c>
      <c r="S27" t="e">
        <f t="shared" si="14"/>
        <v>#VALUE!</v>
      </c>
      <c r="T27">
        <f>IF($B$11="זכר",INDEX(תמותה!$A$1:$E$121,ROUNDDOWN(R27/12,0)+1,2),INDEX(תמותה!$A$1:$E$121,ROUNDDOWN(R27/12,0)+1,3))</f>
        <v>0</v>
      </c>
      <c r="U27" t="e">
        <f>IF($B$11="זכר",INDEX('שיפור גברים'!$A$1:$GQ$121,ROUNDDOWN(R27/12,0)+1,ROUNDDOWN((E27+$B$7-$B$8)/12,0)+2),INDEX('שיפור נשים'!$A$1:$GQ$121,ROUNDDOWN(R27/12,0)+1,ROUNDDOWN((E27+$B$7-$B$8)/12,0)+2))</f>
        <v>#VALUE!</v>
      </c>
      <c r="V27" t="e">
        <f>IF($B$11="זכר",INDEX('שיפור גברים'!$A$1:$GQ$121,ROUNDDOWN(R27/12,0)+1,ROUNDDOWN((E27+$B$7-$B$8)/12,0)+1),INDEX('שיפור נשים'!$A$1:$GQ$121,ROUNDDOWN(R27/12,0)+1,ROUNDDOWN((E27+$B$7-$B$8)/12,0)+1))</f>
        <v>#VALUE!</v>
      </c>
      <c r="W27">
        <f t="shared" si="3"/>
        <v>0.75</v>
      </c>
      <c r="X27" t="e">
        <f t="shared" si="15"/>
        <v>#VALUE!</v>
      </c>
      <c r="Y27">
        <f>IF($B$11="זכר",INDEX(תמותה!$A$1:$E$121,ROUNDDOWN(R27/12,0)+1,4),INDEX(תמותה!$A$1:$E$121,ROUNDDOWN(R27/12,0)+1,5))</f>
        <v>0</v>
      </c>
      <c r="Z27" t="e">
        <f t="shared" si="4"/>
        <v>#VALUE!</v>
      </c>
      <c r="AA27" t="e">
        <f t="shared" si="5"/>
        <v>#VALUE!</v>
      </c>
      <c r="AB27" t="e">
        <f t="shared" si="16"/>
        <v>#VALUE!</v>
      </c>
      <c r="AC27">
        <f t="shared" si="17"/>
        <v>0</v>
      </c>
      <c r="AD27">
        <f t="shared" si="18"/>
        <v>0</v>
      </c>
      <c r="AE27">
        <f t="shared" si="19"/>
        <v>0</v>
      </c>
      <c r="AF27">
        <f t="shared" si="20"/>
        <v>0</v>
      </c>
    </row>
    <row r="28" spans="5:32" x14ac:dyDescent="0.2">
      <c r="E28">
        <f t="shared" si="6"/>
        <v>26</v>
      </c>
      <c r="F28">
        <f t="shared" si="0"/>
        <v>1.0848985271981975</v>
      </c>
      <c r="G28" t="e">
        <f t="shared" si="7"/>
        <v>#VALUE!</v>
      </c>
      <c r="H28">
        <f t="shared" si="8"/>
        <v>25.890106349112347</v>
      </c>
      <c r="I28">
        <f t="shared" si="9"/>
        <v>25.890106349112347</v>
      </c>
      <c r="J28">
        <f t="shared" si="10"/>
        <v>25.890106349112347</v>
      </c>
      <c r="K28">
        <f t="shared" si="11"/>
        <v>25.890106349112347</v>
      </c>
      <c r="L28" t="e">
        <f t="shared" si="12"/>
        <v>#VALUE!</v>
      </c>
      <c r="M28">
        <f>IF($B$9="זכר",INDEX(תמותה!$A$1:$E$121,ROUNDDOWN(E28/12,0)+1,2),INDEX(תמותה!$A$1:$E$121,ROUNDDOWN(E28/12,0)+1,3))</f>
        <v>0</v>
      </c>
      <c r="N28" t="e">
        <f>IF($B$9="זכר",INDEX('שיפור גברים'!$A$1:$GQ$121,ROUNDDOWN(E28/12,0)+1,ROUNDDOWN((E28+$B$7-$B$8)/12,0)+2),INDEX('שיפור נשים'!$A$1:$GQ$121,ROUNDDOWN(E28/12,0)+1,ROUNDDOWN((E28+$B$7-$B$8)/12,0)+2))</f>
        <v>#VALUE!</v>
      </c>
      <c r="O28" t="e">
        <f>IF($B$9="זכר",INDEX('שיפור גברים'!$A$1:$GQ$121,ROUNDDOWN(E28/12,0)+1,ROUNDDOWN((E28+$B$7-$B$8)/12,0)+1),INDEX('שיפור נשים'!$A$1:$GQ$121,ROUNDDOWN(E28/12,0)+1,ROUNDDOWN((E28+$B$7-$B$8)/12,0)+1))</f>
        <v>#VALUE!</v>
      </c>
      <c r="P28">
        <f t="shared" si="1"/>
        <v>0.83333333333333337</v>
      </c>
      <c r="Q28" t="e">
        <f t="shared" si="2"/>
        <v>#VALUE!</v>
      </c>
      <c r="R28">
        <f t="shared" si="13"/>
        <v>26</v>
      </c>
      <c r="S28" t="e">
        <f t="shared" si="14"/>
        <v>#VALUE!</v>
      </c>
      <c r="T28">
        <f>IF($B$11="זכר",INDEX(תמותה!$A$1:$E$121,ROUNDDOWN(R28/12,0)+1,2),INDEX(תמותה!$A$1:$E$121,ROUNDDOWN(R28/12,0)+1,3))</f>
        <v>0</v>
      </c>
      <c r="U28" t="e">
        <f>IF($B$11="זכר",INDEX('שיפור גברים'!$A$1:$GQ$121,ROUNDDOWN(R28/12,0)+1,ROUNDDOWN((E28+$B$7-$B$8)/12,0)+2),INDEX('שיפור נשים'!$A$1:$GQ$121,ROUNDDOWN(R28/12,0)+1,ROUNDDOWN((E28+$B$7-$B$8)/12,0)+2))</f>
        <v>#VALUE!</v>
      </c>
      <c r="V28" t="e">
        <f>IF($B$11="זכר",INDEX('שיפור גברים'!$A$1:$GQ$121,ROUNDDOWN(R28/12,0)+1,ROUNDDOWN((E28+$B$7-$B$8)/12,0)+1),INDEX('שיפור נשים'!$A$1:$GQ$121,ROUNDDOWN(R28/12,0)+1,ROUNDDOWN((E28+$B$7-$B$8)/12,0)+1))</f>
        <v>#VALUE!</v>
      </c>
      <c r="W28">
        <f t="shared" si="3"/>
        <v>0.83333333333333337</v>
      </c>
      <c r="X28" t="e">
        <f t="shared" si="15"/>
        <v>#VALUE!</v>
      </c>
      <c r="Y28">
        <f>IF($B$11="זכר",INDEX(תמותה!$A$1:$E$121,ROUNDDOWN(R28/12,0)+1,4),INDEX(תמותה!$A$1:$E$121,ROUNDDOWN(R28/12,0)+1,5))</f>
        <v>0</v>
      </c>
      <c r="Z28" t="e">
        <f t="shared" si="4"/>
        <v>#VALUE!</v>
      </c>
      <c r="AA28" t="e">
        <f t="shared" si="5"/>
        <v>#VALUE!</v>
      </c>
      <c r="AB28" t="e">
        <f t="shared" si="16"/>
        <v>#VALUE!</v>
      </c>
      <c r="AC28">
        <f t="shared" si="17"/>
        <v>0</v>
      </c>
      <c r="AD28">
        <f t="shared" si="18"/>
        <v>0</v>
      </c>
      <c r="AE28">
        <f t="shared" si="19"/>
        <v>0</v>
      </c>
      <c r="AF28">
        <f t="shared" si="20"/>
        <v>0</v>
      </c>
    </row>
    <row r="29" spans="5:32" x14ac:dyDescent="0.2">
      <c r="E29">
        <f t="shared" si="6"/>
        <v>27</v>
      </c>
      <c r="F29">
        <f t="shared" si="0"/>
        <v>1.088177715242209</v>
      </c>
      <c r="G29" t="e">
        <f t="shared" si="7"/>
        <v>#VALUE!</v>
      </c>
      <c r="H29">
        <f t="shared" si="8"/>
        <v>26.809073890896105</v>
      </c>
      <c r="I29">
        <f t="shared" si="9"/>
        <v>26.809073890896105</v>
      </c>
      <c r="J29">
        <f t="shared" si="10"/>
        <v>26.809073890896105</v>
      </c>
      <c r="K29">
        <f t="shared" si="11"/>
        <v>26.809073890896105</v>
      </c>
      <c r="L29" t="e">
        <f t="shared" si="12"/>
        <v>#VALUE!</v>
      </c>
      <c r="M29">
        <f>IF($B$9="זכר",INDEX(תמותה!$A$1:$E$121,ROUNDDOWN(E29/12,0)+1,2),INDEX(תמותה!$A$1:$E$121,ROUNDDOWN(E29/12,0)+1,3))</f>
        <v>0</v>
      </c>
      <c r="N29" t="e">
        <f>IF($B$9="זכר",INDEX('שיפור גברים'!$A$1:$GQ$121,ROUNDDOWN(E29/12,0)+1,ROUNDDOWN((E29+$B$7-$B$8)/12,0)+2),INDEX('שיפור נשים'!$A$1:$GQ$121,ROUNDDOWN(E29/12,0)+1,ROUNDDOWN((E29+$B$7-$B$8)/12,0)+2))</f>
        <v>#VALUE!</v>
      </c>
      <c r="O29" t="e">
        <f>IF($B$9="זכר",INDEX('שיפור גברים'!$A$1:$GQ$121,ROUNDDOWN(E29/12,0)+1,ROUNDDOWN((E29+$B$7-$B$8)/12,0)+1),INDEX('שיפור נשים'!$A$1:$GQ$121,ROUNDDOWN(E29/12,0)+1,ROUNDDOWN((E29+$B$7-$B$8)/12,0)+1))</f>
        <v>#VALUE!</v>
      </c>
      <c r="P29">
        <f t="shared" si="1"/>
        <v>0.91666666666666663</v>
      </c>
      <c r="Q29" t="e">
        <f t="shared" si="2"/>
        <v>#VALUE!</v>
      </c>
      <c r="R29">
        <f t="shared" si="13"/>
        <v>27</v>
      </c>
      <c r="S29" t="e">
        <f t="shared" si="14"/>
        <v>#VALUE!</v>
      </c>
      <c r="T29">
        <f>IF($B$11="זכר",INDEX(תמותה!$A$1:$E$121,ROUNDDOWN(R29/12,0)+1,2),INDEX(תמותה!$A$1:$E$121,ROUNDDOWN(R29/12,0)+1,3))</f>
        <v>0</v>
      </c>
      <c r="U29" t="e">
        <f>IF($B$11="זכר",INDEX('שיפור גברים'!$A$1:$GQ$121,ROUNDDOWN(R29/12,0)+1,ROUNDDOWN((E29+$B$7-$B$8)/12,0)+2),INDEX('שיפור נשים'!$A$1:$GQ$121,ROUNDDOWN(R29/12,0)+1,ROUNDDOWN((E29+$B$7-$B$8)/12,0)+2))</f>
        <v>#VALUE!</v>
      </c>
      <c r="V29" t="e">
        <f>IF($B$11="זכר",INDEX('שיפור גברים'!$A$1:$GQ$121,ROUNDDOWN(R29/12,0)+1,ROUNDDOWN((E29+$B$7-$B$8)/12,0)+1),INDEX('שיפור נשים'!$A$1:$GQ$121,ROUNDDOWN(R29/12,0)+1,ROUNDDOWN((E29+$B$7-$B$8)/12,0)+1))</f>
        <v>#VALUE!</v>
      </c>
      <c r="W29">
        <f t="shared" si="3"/>
        <v>0.91666666666666663</v>
      </c>
      <c r="X29" t="e">
        <f t="shared" si="15"/>
        <v>#VALUE!</v>
      </c>
      <c r="Y29">
        <f>IF($B$11="זכר",INDEX(תמותה!$A$1:$E$121,ROUNDDOWN(R29/12,0)+1,4),INDEX(תמותה!$A$1:$E$121,ROUNDDOWN(R29/12,0)+1,5))</f>
        <v>0</v>
      </c>
      <c r="Z29" t="e">
        <f t="shared" si="4"/>
        <v>#VALUE!</v>
      </c>
      <c r="AA29" t="e">
        <f t="shared" si="5"/>
        <v>#VALUE!</v>
      </c>
      <c r="AB29" t="e">
        <f t="shared" si="16"/>
        <v>#VALUE!</v>
      </c>
      <c r="AC29">
        <f t="shared" si="17"/>
        <v>0</v>
      </c>
      <c r="AD29">
        <f t="shared" si="18"/>
        <v>0</v>
      </c>
      <c r="AE29">
        <f t="shared" si="19"/>
        <v>0</v>
      </c>
      <c r="AF29">
        <f t="shared" si="20"/>
        <v>0</v>
      </c>
    </row>
    <row r="30" spans="5:32" x14ac:dyDescent="0.2">
      <c r="E30">
        <f t="shared" si="6"/>
        <v>28</v>
      </c>
      <c r="F30">
        <f t="shared" si="0"/>
        <v>1.091466814880677</v>
      </c>
      <c r="G30" t="e">
        <f t="shared" si="7"/>
        <v>#VALUE!</v>
      </c>
      <c r="H30">
        <f t="shared" si="8"/>
        <v>27.725272153973233</v>
      </c>
      <c r="I30">
        <f t="shared" si="9"/>
        <v>27.725272153973233</v>
      </c>
      <c r="J30">
        <f t="shared" si="10"/>
        <v>27.725272153973233</v>
      </c>
      <c r="K30">
        <f t="shared" si="11"/>
        <v>27.725272153973233</v>
      </c>
      <c r="L30" t="e">
        <f t="shared" si="12"/>
        <v>#VALUE!</v>
      </c>
      <c r="M30">
        <f>IF($B$9="זכר",INDEX(תמותה!$A$1:$E$121,ROUNDDOWN(E30/12,0)+1,2),INDEX(תמותה!$A$1:$E$121,ROUNDDOWN(E30/12,0)+1,3))</f>
        <v>0</v>
      </c>
      <c r="N30" t="e">
        <f>IF($B$9="זכר",INDEX('שיפור גברים'!$A$1:$GQ$121,ROUNDDOWN(E30/12,0)+1,ROUNDDOWN((E30+$B$7-$B$8)/12,0)+2),INDEX('שיפור נשים'!$A$1:$GQ$121,ROUNDDOWN(E30/12,0)+1,ROUNDDOWN((E30+$B$7-$B$8)/12,0)+2))</f>
        <v>#VALUE!</v>
      </c>
      <c r="O30" t="e">
        <f>IF($B$9="זכר",INDEX('שיפור גברים'!$A$1:$GQ$121,ROUNDDOWN(E30/12,0)+1,ROUNDDOWN((E30+$B$7-$B$8)/12,0)+1),INDEX('שיפור נשים'!$A$1:$GQ$121,ROUNDDOWN(E30/12,0)+1,ROUNDDOWN((E30+$B$7-$B$8)/12,0)+1))</f>
        <v>#VALUE!</v>
      </c>
      <c r="P30">
        <f t="shared" si="1"/>
        <v>1</v>
      </c>
      <c r="Q30" t="e">
        <f t="shared" si="2"/>
        <v>#VALUE!</v>
      </c>
      <c r="R30">
        <f t="shared" si="13"/>
        <v>28</v>
      </c>
      <c r="S30" t="e">
        <f t="shared" si="14"/>
        <v>#VALUE!</v>
      </c>
      <c r="T30">
        <f>IF($B$11="זכר",INDEX(תמותה!$A$1:$E$121,ROUNDDOWN(R30/12,0)+1,2),INDEX(תמותה!$A$1:$E$121,ROUNDDOWN(R30/12,0)+1,3))</f>
        <v>0</v>
      </c>
      <c r="U30" t="e">
        <f>IF($B$11="זכר",INDEX('שיפור גברים'!$A$1:$GQ$121,ROUNDDOWN(R30/12,0)+1,ROUNDDOWN((E30+$B$7-$B$8)/12,0)+2),INDEX('שיפור נשים'!$A$1:$GQ$121,ROUNDDOWN(R30/12,0)+1,ROUNDDOWN((E30+$B$7-$B$8)/12,0)+2))</f>
        <v>#VALUE!</v>
      </c>
      <c r="V30" t="e">
        <f>IF($B$11="זכר",INDEX('שיפור גברים'!$A$1:$GQ$121,ROUNDDOWN(R30/12,0)+1,ROUNDDOWN((E30+$B$7-$B$8)/12,0)+1),INDEX('שיפור נשים'!$A$1:$GQ$121,ROUNDDOWN(R30/12,0)+1,ROUNDDOWN((E30+$B$7-$B$8)/12,0)+1))</f>
        <v>#VALUE!</v>
      </c>
      <c r="W30">
        <f t="shared" si="3"/>
        <v>1</v>
      </c>
      <c r="X30" t="e">
        <f t="shared" si="15"/>
        <v>#VALUE!</v>
      </c>
      <c r="Y30">
        <f>IF($B$11="זכר",INDEX(תמותה!$A$1:$E$121,ROUNDDOWN(R30/12,0)+1,4),INDEX(תמותה!$A$1:$E$121,ROUNDDOWN(R30/12,0)+1,5))</f>
        <v>0</v>
      </c>
      <c r="Z30" t="e">
        <f t="shared" si="4"/>
        <v>#VALUE!</v>
      </c>
      <c r="AA30" t="e">
        <f t="shared" si="5"/>
        <v>#VALUE!</v>
      </c>
      <c r="AB30" t="e">
        <f t="shared" si="16"/>
        <v>#VALUE!</v>
      </c>
      <c r="AC30">
        <f t="shared" si="17"/>
        <v>0</v>
      </c>
      <c r="AD30">
        <f t="shared" si="18"/>
        <v>0</v>
      </c>
      <c r="AE30">
        <f t="shared" si="19"/>
        <v>0</v>
      </c>
      <c r="AF30">
        <f t="shared" si="20"/>
        <v>0</v>
      </c>
    </row>
    <row r="31" spans="5:32" x14ac:dyDescent="0.2">
      <c r="E31">
        <f t="shared" si="6"/>
        <v>29</v>
      </c>
      <c r="F31">
        <f t="shared" si="0"/>
        <v>1.0947658560721472</v>
      </c>
      <c r="G31" t="e">
        <f t="shared" si="7"/>
        <v>#VALUE!</v>
      </c>
      <c r="H31">
        <f t="shared" si="8"/>
        <v>28.638709483474763</v>
      </c>
      <c r="I31">
        <f t="shared" si="9"/>
        <v>28.638709483474763</v>
      </c>
      <c r="J31">
        <f t="shared" si="10"/>
        <v>28.638709483474763</v>
      </c>
      <c r="K31">
        <f t="shared" si="11"/>
        <v>28.638709483474763</v>
      </c>
      <c r="L31" t="e">
        <f t="shared" si="12"/>
        <v>#VALUE!</v>
      </c>
      <c r="M31">
        <f>IF($B$9="זכר",INDEX(תמותה!$A$1:$E$121,ROUNDDOWN(E31/12,0)+1,2),INDEX(תמותה!$A$1:$E$121,ROUNDDOWN(E31/12,0)+1,3))</f>
        <v>0</v>
      </c>
      <c r="N31" t="e">
        <f>IF($B$9="זכר",INDEX('שיפור גברים'!$A$1:$GQ$121,ROUNDDOWN(E31/12,0)+1,ROUNDDOWN((E31+$B$7-$B$8)/12,0)+2),INDEX('שיפור נשים'!$A$1:$GQ$121,ROUNDDOWN(E31/12,0)+1,ROUNDDOWN((E31+$B$7-$B$8)/12,0)+2))</f>
        <v>#VALUE!</v>
      </c>
      <c r="O31" t="e">
        <f>IF($B$9="זכר",INDEX('שיפור גברים'!$A$1:$GQ$121,ROUNDDOWN(E31/12,0)+1,ROUNDDOWN((E31+$B$7-$B$8)/12,0)+1),INDEX('שיפור נשים'!$A$1:$GQ$121,ROUNDDOWN(E31/12,0)+1,ROUNDDOWN((E31+$B$7-$B$8)/12,0)+1))</f>
        <v>#VALUE!</v>
      </c>
      <c r="P31">
        <f t="shared" si="1"/>
        <v>8.3333333333333329E-2</v>
      </c>
      <c r="Q31" t="e">
        <f t="shared" si="2"/>
        <v>#VALUE!</v>
      </c>
      <c r="R31">
        <f t="shared" si="13"/>
        <v>29</v>
      </c>
      <c r="S31" t="e">
        <f t="shared" si="14"/>
        <v>#VALUE!</v>
      </c>
      <c r="T31">
        <f>IF($B$11="זכר",INDEX(תמותה!$A$1:$E$121,ROUNDDOWN(R31/12,0)+1,2),INDEX(תמותה!$A$1:$E$121,ROUNDDOWN(R31/12,0)+1,3))</f>
        <v>0</v>
      </c>
      <c r="U31" t="e">
        <f>IF($B$11="זכר",INDEX('שיפור גברים'!$A$1:$GQ$121,ROUNDDOWN(R31/12,0)+1,ROUNDDOWN((E31+$B$7-$B$8)/12,0)+2),INDEX('שיפור נשים'!$A$1:$GQ$121,ROUNDDOWN(R31/12,0)+1,ROUNDDOWN((E31+$B$7-$B$8)/12,0)+2))</f>
        <v>#VALUE!</v>
      </c>
      <c r="V31" t="e">
        <f>IF($B$11="זכר",INDEX('שיפור גברים'!$A$1:$GQ$121,ROUNDDOWN(R31/12,0)+1,ROUNDDOWN((E31+$B$7-$B$8)/12,0)+1),INDEX('שיפור נשים'!$A$1:$GQ$121,ROUNDDOWN(R31/12,0)+1,ROUNDDOWN((E31+$B$7-$B$8)/12,0)+1))</f>
        <v>#VALUE!</v>
      </c>
      <c r="W31">
        <f t="shared" si="3"/>
        <v>8.3333333333333329E-2</v>
      </c>
      <c r="X31" t="e">
        <f t="shared" si="15"/>
        <v>#VALUE!</v>
      </c>
      <c r="Y31">
        <f>IF($B$11="זכר",INDEX(תמותה!$A$1:$E$121,ROUNDDOWN(R31/12,0)+1,4),INDEX(תמותה!$A$1:$E$121,ROUNDDOWN(R31/12,0)+1,5))</f>
        <v>0</v>
      </c>
      <c r="Z31" t="e">
        <f t="shared" si="4"/>
        <v>#VALUE!</v>
      </c>
      <c r="AA31" t="e">
        <f t="shared" si="5"/>
        <v>#VALUE!</v>
      </c>
      <c r="AB31" t="e">
        <f t="shared" si="16"/>
        <v>#VALUE!</v>
      </c>
      <c r="AC31">
        <f t="shared" si="17"/>
        <v>0</v>
      </c>
      <c r="AD31">
        <f t="shared" si="18"/>
        <v>0</v>
      </c>
      <c r="AE31">
        <f t="shared" si="19"/>
        <v>0</v>
      </c>
      <c r="AF31">
        <f t="shared" si="20"/>
        <v>0</v>
      </c>
    </row>
    <row r="32" spans="5:32" x14ac:dyDescent="0.2">
      <c r="E32">
        <f t="shared" si="6"/>
        <v>30</v>
      </c>
      <c r="F32">
        <f t="shared" si="0"/>
        <v>1.0980748688657169</v>
      </c>
      <c r="G32" t="e">
        <f t="shared" si="7"/>
        <v>#VALUE!</v>
      </c>
      <c r="H32">
        <f t="shared" si="8"/>
        <v>29.549394199383958</v>
      </c>
      <c r="I32">
        <f t="shared" si="9"/>
        <v>29.549394199383958</v>
      </c>
      <c r="J32">
        <f t="shared" si="10"/>
        <v>29.549394199383958</v>
      </c>
      <c r="K32">
        <f t="shared" si="11"/>
        <v>29.549394199383958</v>
      </c>
      <c r="L32" t="e">
        <f t="shared" si="12"/>
        <v>#VALUE!</v>
      </c>
      <c r="M32">
        <f>IF($B$9="זכר",INDEX(תמותה!$A$1:$E$121,ROUNDDOWN(E32/12,0)+1,2),INDEX(תמותה!$A$1:$E$121,ROUNDDOWN(E32/12,0)+1,3))</f>
        <v>0</v>
      </c>
      <c r="N32" t="e">
        <f>IF($B$9="זכר",INDEX('שיפור גברים'!$A$1:$GQ$121,ROUNDDOWN(E32/12,0)+1,ROUNDDOWN((E32+$B$7-$B$8)/12,0)+2),INDEX('שיפור נשים'!$A$1:$GQ$121,ROUNDDOWN(E32/12,0)+1,ROUNDDOWN((E32+$B$7-$B$8)/12,0)+2))</f>
        <v>#VALUE!</v>
      </c>
      <c r="O32" t="e">
        <f>IF($B$9="זכר",INDEX('שיפור גברים'!$A$1:$GQ$121,ROUNDDOWN(E32/12,0)+1,ROUNDDOWN((E32+$B$7-$B$8)/12,0)+1),INDEX('שיפור נשים'!$A$1:$GQ$121,ROUNDDOWN(E32/12,0)+1,ROUNDDOWN((E32+$B$7-$B$8)/12,0)+1))</f>
        <v>#VALUE!</v>
      </c>
      <c r="P32">
        <f t="shared" si="1"/>
        <v>0.16666666666666666</v>
      </c>
      <c r="Q32" t="e">
        <f t="shared" si="2"/>
        <v>#VALUE!</v>
      </c>
      <c r="R32">
        <f t="shared" si="13"/>
        <v>30</v>
      </c>
      <c r="S32" t="e">
        <f t="shared" si="14"/>
        <v>#VALUE!</v>
      </c>
      <c r="T32">
        <f>IF($B$11="זכר",INDEX(תמותה!$A$1:$E$121,ROUNDDOWN(R32/12,0)+1,2),INDEX(תמותה!$A$1:$E$121,ROUNDDOWN(R32/12,0)+1,3))</f>
        <v>0</v>
      </c>
      <c r="U32" t="e">
        <f>IF($B$11="זכר",INDEX('שיפור גברים'!$A$1:$GQ$121,ROUNDDOWN(R32/12,0)+1,ROUNDDOWN((E32+$B$7-$B$8)/12,0)+2),INDEX('שיפור נשים'!$A$1:$GQ$121,ROUNDDOWN(R32/12,0)+1,ROUNDDOWN((E32+$B$7-$B$8)/12,0)+2))</f>
        <v>#VALUE!</v>
      </c>
      <c r="V32" t="e">
        <f>IF($B$11="זכר",INDEX('שיפור גברים'!$A$1:$GQ$121,ROUNDDOWN(R32/12,0)+1,ROUNDDOWN((E32+$B$7-$B$8)/12,0)+1),INDEX('שיפור נשים'!$A$1:$GQ$121,ROUNDDOWN(R32/12,0)+1,ROUNDDOWN((E32+$B$7-$B$8)/12,0)+1))</f>
        <v>#VALUE!</v>
      </c>
      <c r="W32">
        <f t="shared" si="3"/>
        <v>0.16666666666666666</v>
      </c>
      <c r="X32" t="e">
        <f t="shared" si="15"/>
        <v>#VALUE!</v>
      </c>
      <c r="Y32">
        <f>IF($B$11="זכר",INDEX(תמותה!$A$1:$E$121,ROUNDDOWN(R32/12,0)+1,4),INDEX(תמותה!$A$1:$E$121,ROUNDDOWN(R32/12,0)+1,5))</f>
        <v>0</v>
      </c>
      <c r="Z32" t="e">
        <f t="shared" si="4"/>
        <v>#VALUE!</v>
      </c>
      <c r="AA32" t="e">
        <f t="shared" si="5"/>
        <v>#VALUE!</v>
      </c>
      <c r="AB32" t="e">
        <f t="shared" si="16"/>
        <v>#VALUE!</v>
      </c>
      <c r="AC32">
        <f t="shared" si="17"/>
        <v>0</v>
      </c>
      <c r="AD32">
        <f t="shared" si="18"/>
        <v>0</v>
      </c>
      <c r="AE32">
        <f t="shared" si="19"/>
        <v>0</v>
      </c>
      <c r="AF32">
        <f t="shared" si="20"/>
        <v>0</v>
      </c>
    </row>
    <row r="33" spans="5:32" x14ac:dyDescent="0.2">
      <c r="E33">
        <f t="shared" si="6"/>
        <v>31</v>
      </c>
      <c r="F33">
        <f t="shared" si="0"/>
        <v>1.1013938834013097</v>
      </c>
      <c r="G33" t="e">
        <f t="shared" si="7"/>
        <v>#VALUE!</v>
      </c>
      <c r="H33">
        <f t="shared" si="8"/>
        <v>30.457334596612071</v>
      </c>
      <c r="I33">
        <f t="shared" si="9"/>
        <v>30.457334596612071</v>
      </c>
      <c r="J33">
        <f t="shared" si="10"/>
        <v>30.457334596612071</v>
      </c>
      <c r="K33">
        <f t="shared" si="11"/>
        <v>30.457334596612071</v>
      </c>
      <c r="L33" t="e">
        <f t="shared" si="12"/>
        <v>#VALUE!</v>
      </c>
      <c r="M33">
        <f>IF($B$9="זכר",INDEX(תמותה!$A$1:$E$121,ROUNDDOWN(E33/12,0)+1,2),INDEX(תמותה!$A$1:$E$121,ROUNDDOWN(E33/12,0)+1,3))</f>
        <v>0</v>
      </c>
      <c r="N33" t="e">
        <f>IF($B$9="זכר",INDEX('שיפור גברים'!$A$1:$GQ$121,ROUNDDOWN(E33/12,0)+1,ROUNDDOWN((E33+$B$7-$B$8)/12,0)+2),INDEX('שיפור נשים'!$A$1:$GQ$121,ROUNDDOWN(E33/12,0)+1,ROUNDDOWN((E33+$B$7-$B$8)/12,0)+2))</f>
        <v>#VALUE!</v>
      </c>
      <c r="O33" t="e">
        <f>IF($B$9="זכר",INDEX('שיפור גברים'!$A$1:$GQ$121,ROUNDDOWN(E33/12,0)+1,ROUNDDOWN((E33+$B$7-$B$8)/12,0)+1),INDEX('שיפור נשים'!$A$1:$GQ$121,ROUNDDOWN(E33/12,0)+1,ROUNDDOWN((E33+$B$7-$B$8)/12,0)+1))</f>
        <v>#VALUE!</v>
      </c>
      <c r="P33">
        <f t="shared" si="1"/>
        <v>0.25</v>
      </c>
      <c r="Q33" t="e">
        <f t="shared" si="2"/>
        <v>#VALUE!</v>
      </c>
      <c r="R33">
        <f t="shared" si="13"/>
        <v>31</v>
      </c>
      <c r="S33" t="e">
        <f t="shared" si="14"/>
        <v>#VALUE!</v>
      </c>
      <c r="T33">
        <f>IF($B$11="זכר",INDEX(תמותה!$A$1:$E$121,ROUNDDOWN(R33/12,0)+1,2),INDEX(תמותה!$A$1:$E$121,ROUNDDOWN(R33/12,0)+1,3))</f>
        <v>0</v>
      </c>
      <c r="U33" t="e">
        <f>IF($B$11="זכר",INDEX('שיפור גברים'!$A$1:$GQ$121,ROUNDDOWN(R33/12,0)+1,ROUNDDOWN((E33+$B$7-$B$8)/12,0)+2),INDEX('שיפור נשים'!$A$1:$GQ$121,ROUNDDOWN(R33/12,0)+1,ROUNDDOWN((E33+$B$7-$B$8)/12,0)+2))</f>
        <v>#VALUE!</v>
      </c>
      <c r="V33" t="e">
        <f>IF($B$11="זכר",INDEX('שיפור גברים'!$A$1:$GQ$121,ROUNDDOWN(R33/12,0)+1,ROUNDDOWN((E33+$B$7-$B$8)/12,0)+1),INDEX('שיפור נשים'!$A$1:$GQ$121,ROUNDDOWN(R33/12,0)+1,ROUNDDOWN((E33+$B$7-$B$8)/12,0)+1))</f>
        <v>#VALUE!</v>
      </c>
      <c r="W33">
        <f t="shared" si="3"/>
        <v>0.25</v>
      </c>
      <c r="X33" t="e">
        <f t="shared" si="15"/>
        <v>#VALUE!</v>
      </c>
      <c r="Y33">
        <f>IF($B$11="זכר",INDEX(תמותה!$A$1:$E$121,ROUNDDOWN(R33/12,0)+1,4),INDEX(תמותה!$A$1:$E$121,ROUNDDOWN(R33/12,0)+1,5))</f>
        <v>0</v>
      </c>
      <c r="Z33" t="e">
        <f t="shared" si="4"/>
        <v>#VALUE!</v>
      </c>
      <c r="AA33" t="e">
        <f t="shared" si="5"/>
        <v>#VALUE!</v>
      </c>
      <c r="AB33" t="e">
        <f t="shared" si="16"/>
        <v>#VALUE!</v>
      </c>
      <c r="AC33">
        <f t="shared" si="17"/>
        <v>0</v>
      </c>
      <c r="AD33">
        <f t="shared" si="18"/>
        <v>0</v>
      </c>
      <c r="AE33">
        <f t="shared" si="19"/>
        <v>0</v>
      </c>
      <c r="AF33">
        <f t="shared" si="20"/>
        <v>0</v>
      </c>
    </row>
    <row r="34" spans="5:32" x14ac:dyDescent="0.2">
      <c r="E34">
        <f t="shared" si="6"/>
        <v>32</v>
      </c>
      <c r="F34">
        <f t="shared" si="0"/>
        <v>1.104722929909949</v>
      </c>
      <c r="G34" t="e">
        <f t="shared" si="7"/>
        <v>#VALUE!</v>
      </c>
      <c r="H34">
        <f t="shared" si="8"/>
        <v>31.362538945073918</v>
      </c>
      <c r="I34">
        <f t="shared" si="9"/>
        <v>31.362538945073918</v>
      </c>
      <c r="J34">
        <f t="shared" si="10"/>
        <v>31.362538945073918</v>
      </c>
      <c r="K34">
        <f t="shared" si="11"/>
        <v>31.362538945073918</v>
      </c>
      <c r="L34" t="e">
        <f t="shared" si="12"/>
        <v>#VALUE!</v>
      </c>
      <c r="M34">
        <f>IF($B$9="זכר",INDEX(תמותה!$A$1:$E$121,ROUNDDOWN(E34/12,0)+1,2),INDEX(תמותה!$A$1:$E$121,ROUNDDOWN(E34/12,0)+1,3))</f>
        <v>0</v>
      </c>
      <c r="N34" t="e">
        <f>IF($B$9="זכר",INDEX('שיפור גברים'!$A$1:$GQ$121,ROUNDDOWN(E34/12,0)+1,ROUNDDOWN((E34+$B$7-$B$8)/12,0)+2),INDEX('שיפור נשים'!$A$1:$GQ$121,ROUNDDOWN(E34/12,0)+1,ROUNDDOWN((E34+$B$7-$B$8)/12,0)+2))</f>
        <v>#VALUE!</v>
      </c>
      <c r="O34" t="e">
        <f>IF($B$9="זכר",INDEX('שיפור גברים'!$A$1:$GQ$121,ROUNDDOWN(E34/12,0)+1,ROUNDDOWN((E34+$B$7-$B$8)/12,0)+1),INDEX('שיפור נשים'!$A$1:$GQ$121,ROUNDDOWN(E34/12,0)+1,ROUNDDOWN((E34+$B$7-$B$8)/12,0)+1))</f>
        <v>#VALUE!</v>
      </c>
      <c r="P34">
        <f t="shared" si="1"/>
        <v>0.33333333333333331</v>
      </c>
      <c r="Q34" t="e">
        <f t="shared" si="2"/>
        <v>#VALUE!</v>
      </c>
      <c r="R34">
        <f t="shared" si="13"/>
        <v>32</v>
      </c>
      <c r="S34" t="e">
        <f t="shared" si="14"/>
        <v>#VALUE!</v>
      </c>
      <c r="T34">
        <f>IF($B$11="זכר",INDEX(תמותה!$A$1:$E$121,ROUNDDOWN(R34/12,0)+1,2),INDEX(תמותה!$A$1:$E$121,ROUNDDOWN(R34/12,0)+1,3))</f>
        <v>0</v>
      </c>
      <c r="U34" t="e">
        <f>IF($B$11="זכר",INDEX('שיפור גברים'!$A$1:$GQ$121,ROUNDDOWN(R34/12,0)+1,ROUNDDOWN((E34+$B$7-$B$8)/12,0)+2),INDEX('שיפור נשים'!$A$1:$GQ$121,ROUNDDOWN(R34/12,0)+1,ROUNDDOWN((E34+$B$7-$B$8)/12,0)+2))</f>
        <v>#VALUE!</v>
      </c>
      <c r="V34" t="e">
        <f>IF($B$11="זכר",INDEX('שיפור גברים'!$A$1:$GQ$121,ROUNDDOWN(R34/12,0)+1,ROUNDDOWN((E34+$B$7-$B$8)/12,0)+1),INDEX('שיפור נשים'!$A$1:$GQ$121,ROUNDDOWN(R34/12,0)+1,ROUNDDOWN((E34+$B$7-$B$8)/12,0)+1))</f>
        <v>#VALUE!</v>
      </c>
      <c r="W34">
        <f t="shared" si="3"/>
        <v>0.33333333333333331</v>
      </c>
      <c r="X34" t="e">
        <f t="shared" si="15"/>
        <v>#VALUE!</v>
      </c>
      <c r="Y34">
        <f>IF($B$11="זכר",INDEX(תמותה!$A$1:$E$121,ROUNDDOWN(R34/12,0)+1,4),INDEX(תמותה!$A$1:$E$121,ROUNDDOWN(R34/12,0)+1,5))</f>
        <v>0</v>
      </c>
      <c r="Z34" t="e">
        <f t="shared" si="4"/>
        <v>#VALUE!</v>
      </c>
      <c r="AA34" t="e">
        <f t="shared" si="5"/>
        <v>#VALUE!</v>
      </c>
      <c r="AB34" t="e">
        <f t="shared" si="16"/>
        <v>#VALUE!</v>
      </c>
      <c r="AC34">
        <f t="shared" si="17"/>
        <v>0</v>
      </c>
      <c r="AD34">
        <f t="shared" si="18"/>
        <v>0</v>
      </c>
      <c r="AE34">
        <f t="shared" si="19"/>
        <v>0</v>
      </c>
      <c r="AF34">
        <f t="shared" si="20"/>
        <v>0</v>
      </c>
    </row>
    <row r="35" spans="5:32" x14ac:dyDescent="0.2">
      <c r="E35">
        <f t="shared" si="6"/>
        <v>33</v>
      </c>
      <c r="F35">
        <f t="shared" si="0"/>
        <v>1.1080620387140339</v>
      </c>
      <c r="G35" t="e">
        <f t="shared" si="7"/>
        <v>#VALUE!</v>
      </c>
      <c r="H35">
        <f t="shared" si="8"/>
        <v>32.265015489763201</v>
      </c>
      <c r="I35">
        <f t="shared" si="9"/>
        <v>32.265015489763201</v>
      </c>
      <c r="J35">
        <f t="shared" si="10"/>
        <v>32.265015489763201</v>
      </c>
      <c r="K35">
        <f t="shared" si="11"/>
        <v>32.265015489763201</v>
      </c>
      <c r="L35" t="e">
        <f t="shared" si="12"/>
        <v>#VALUE!</v>
      </c>
      <c r="M35">
        <f>IF($B$9="זכר",INDEX(תמותה!$A$1:$E$121,ROUNDDOWN(E35/12,0)+1,2),INDEX(תמותה!$A$1:$E$121,ROUNDDOWN(E35/12,0)+1,3))</f>
        <v>0</v>
      </c>
      <c r="N35" t="e">
        <f>IF($B$9="זכר",INDEX('שיפור גברים'!$A$1:$GQ$121,ROUNDDOWN(E35/12,0)+1,ROUNDDOWN((E35+$B$7-$B$8)/12,0)+2),INDEX('שיפור נשים'!$A$1:$GQ$121,ROUNDDOWN(E35/12,0)+1,ROUNDDOWN((E35+$B$7-$B$8)/12,0)+2))</f>
        <v>#VALUE!</v>
      </c>
      <c r="O35" t="e">
        <f>IF($B$9="זכר",INDEX('שיפור גברים'!$A$1:$GQ$121,ROUNDDOWN(E35/12,0)+1,ROUNDDOWN((E35+$B$7-$B$8)/12,0)+1),INDEX('שיפור נשים'!$A$1:$GQ$121,ROUNDDOWN(E35/12,0)+1,ROUNDDOWN((E35+$B$7-$B$8)/12,0)+1))</f>
        <v>#VALUE!</v>
      </c>
      <c r="P35">
        <f t="shared" si="1"/>
        <v>0.41666666666666669</v>
      </c>
      <c r="Q35" t="e">
        <f t="shared" si="2"/>
        <v>#VALUE!</v>
      </c>
      <c r="R35">
        <f t="shared" si="13"/>
        <v>33</v>
      </c>
      <c r="S35" t="e">
        <f t="shared" si="14"/>
        <v>#VALUE!</v>
      </c>
      <c r="T35">
        <f>IF($B$11="זכר",INDEX(תמותה!$A$1:$E$121,ROUNDDOWN(R35/12,0)+1,2),INDEX(תמותה!$A$1:$E$121,ROUNDDOWN(R35/12,0)+1,3))</f>
        <v>0</v>
      </c>
      <c r="U35" t="e">
        <f>IF($B$11="זכר",INDEX('שיפור גברים'!$A$1:$GQ$121,ROUNDDOWN(R35/12,0)+1,ROUNDDOWN((E35+$B$7-$B$8)/12,0)+2),INDEX('שיפור נשים'!$A$1:$GQ$121,ROUNDDOWN(R35/12,0)+1,ROUNDDOWN((E35+$B$7-$B$8)/12,0)+2))</f>
        <v>#VALUE!</v>
      </c>
      <c r="V35" t="e">
        <f>IF($B$11="זכר",INDEX('שיפור גברים'!$A$1:$GQ$121,ROUNDDOWN(R35/12,0)+1,ROUNDDOWN((E35+$B$7-$B$8)/12,0)+1),INDEX('שיפור נשים'!$A$1:$GQ$121,ROUNDDOWN(R35/12,0)+1,ROUNDDOWN((E35+$B$7-$B$8)/12,0)+1))</f>
        <v>#VALUE!</v>
      </c>
      <c r="W35">
        <f t="shared" si="3"/>
        <v>0.41666666666666669</v>
      </c>
      <c r="X35" t="e">
        <f t="shared" si="15"/>
        <v>#VALUE!</v>
      </c>
      <c r="Y35">
        <f>IF($B$11="זכר",INDEX(תמותה!$A$1:$E$121,ROUNDDOWN(R35/12,0)+1,4),INDEX(תמותה!$A$1:$E$121,ROUNDDOWN(R35/12,0)+1,5))</f>
        <v>0</v>
      </c>
      <c r="Z35" t="e">
        <f t="shared" si="4"/>
        <v>#VALUE!</v>
      </c>
      <c r="AA35" t="e">
        <f t="shared" si="5"/>
        <v>#VALUE!</v>
      </c>
      <c r="AB35" t="e">
        <f t="shared" si="16"/>
        <v>#VALUE!</v>
      </c>
      <c r="AC35">
        <f t="shared" si="17"/>
        <v>0</v>
      </c>
      <c r="AD35">
        <f t="shared" si="18"/>
        <v>0</v>
      </c>
      <c r="AE35">
        <f t="shared" si="19"/>
        <v>0</v>
      </c>
      <c r="AF35">
        <f t="shared" si="20"/>
        <v>0</v>
      </c>
    </row>
    <row r="36" spans="5:32" x14ac:dyDescent="0.2">
      <c r="E36">
        <f t="shared" si="6"/>
        <v>34</v>
      </c>
      <c r="F36">
        <f t="shared" si="0"/>
        <v>1.1114112402276151</v>
      </c>
      <c r="G36" t="e">
        <f t="shared" si="7"/>
        <v>#VALUE!</v>
      </c>
      <c r="H36">
        <f t="shared" si="8"/>
        <v>33.164772450827584</v>
      </c>
      <c r="I36">
        <f t="shared" si="9"/>
        <v>33.164772450827584</v>
      </c>
      <c r="J36">
        <f t="shared" si="10"/>
        <v>33.164772450827584</v>
      </c>
      <c r="K36">
        <f t="shared" si="11"/>
        <v>33.164772450827584</v>
      </c>
      <c r="L36" t="e">
        <f t="shared" si="12"/>
        <v>#VALUE!</v>
      </c>
      <c r="M36">
        <f>IF($B$9="זכר",INDEX(תמותה!$A$1:$E$121,ROUNDDOWN(E36/12,0)+1,2),INDEX(תמותה!$A$1:$E$121,ROUNDDOWN(E36/12,0)+1,3))</f>
        <v>0</v>
      </c>
      <c r="N36" t="e">
        <f>IF($B$9="זכר",INDEX('שיפור גברים'!$A$1:$GQ$121,ROUNDDOWN(E36/12,0)+1,ROUNDDOWN((E36+$B$7-$B$8)/12,0)+2),INDEX('שיפור נשים'!$A$1:$GQ$121,ROUNDDOWN(E36/12,0)+1,ROUNDDOWN((E36+$B$7-$B$8)/12,0)+2))</f>
        <v>#VALUE!</v>
      </c>
      <c r="O36" t="e">
        <f>IF($B$9="זכר",INDEX('שיפור גברים'!$A$1:$GQ$121,ROUNDDOWN(E36/12,0)+1,ROUNDDOWN((E36+$B$7-$B$8)/12,0)+1),INDEX('שיפור נשים'!$A$1:$GQ$121,ROUNDDOWN(E36/12,0)+1,ROUNDDOWN((E36+$B$7-$B$8)/12,0)+1))</f>
        <v>#VALUE!</v>
      </c>
      <c r="P36">
        <f t="shared" si="1"/>
        <v>0.5</v>
      </c>
      <c r="Q36" t="e">
        <f t="shared" si="2"/>
        <v>#VALUE!</v>
      </c>
      <c r="R36">
        <f t="shared" si="13"/>
        <v>34</v>
      </c>
      <c r="S36" t="e">
        <f t="shared" si="14"/>
        <v>#VALUE!</v>
      </c>
      <c r="T36">
        <f>IF($B$11="זכר",INDEX(תמותה!$A$1:$E$121,ROUNDDOWN(R36/12,0)+1,2),INDEX(תמותה!$A$1:$E$121,ROUNDDOWN(R36/12,0)+1,3))</f>
        <v>0</v>
      </c>
      <c r="U36" t="e">
        <f>IF($B$11="זכר",INDEX('שיפור גברים'!$A$1:$GQ$121,ROUNDDOWN(R36/12,0)+1,ROUNDDOWN((E36+$B$7-$B$8)/12,0)+2),INDEX('שיפור נשים'!$A$1:$GQ$121,ROUNDDOWN(R36/12,0)+1,ROUNDDOWN((E36+$B$7-$B$8)/12,0)+2))</f>
        <v>#VALUE!</v>
      </c>
      <c r="V36" t="e">
        <f>IF($B$11="זכר",INDEX('שיפור גברים'!$A$1:$GQ$121,ROUNDDOWN(R36/12,0)+1,ROUNDDOWN((E36+$B$7-$B$8)/12,0)+1),INDEX('שיפור נשים'!$A$1:$GQ$121,ROUNDDOWN(R36/12,0)+1,ROUNDDOWN((E36+$B$7-$B$8)/12,0)+1))</f>
        <v>#VALUE!</v>
      </c>
      <c r="W36">
        <f t="shared" si="3"/>
        <v>0.5</v>
      </c>
      <c r="X36" t="e">
        <f t="shared" si="15"/>
        <v>#VALUE!</v>
      </c>
      <c r="Y36">
        <f>IF($B$11="זכר",INDEX(תמותה!$A$1:$E$121,ROUNDDOWN(R36/12,0)+1,4),INDEX(תמותה!$A$1:$E$121,ROUNDDOWN(R36/12,0)+1,5))</f>
        <v>0</v>
      </c>
      <c r="Z36" t="e">
        <f t="shared" si="4"/>
        <v>#VALUE!</v>
      </c>
      <c r="AA36" t="e">
        <f t="shared" si="5"/>
        <v>#VALUE!</v>
      </c>
      <c r="AB36" t="e">
        <f t="shared" si="16"/>
        <v>#VALUE!</v>
      </c>
      <c r="AC36">
        <f t="shared" si="17"/>
        <v>0</v>
      </c>
      <c r="AD36">
        <f t="shared" si="18"/>
        <v>0</v>
      </c>
      <c r="AE36">
        <f t="shared" si="19"/>
        <v>0</v>
      </c>
      <c r="AF36">
        <f t="shared" si="20"/>
        <v>0</v>
      </c>
    </row>
    <row r="37" spans="5:32" x14ac:dyDescent="0.2">
      <c r="E37">
        <f t="shared" si="6"/>
        <v>35</v>
      </c>
      <c r="F37">
        <f t="shared" si="0"/>
        <v>1.1147705649566721</v>
      </c>
      <c r="G37" t="e">
        <f t="shared" si="7"/>
        <v>#VALUE!</v>
      </c>
      <c r="H37">
        <f t="shared" si="8"/>
        <v>34.06181802364361</v>
      </c>
      <c r="I37">
        <f t="shared" si="9"/>
        <v>34.06181802364361</v>
      </c>
      <c r="J37">
        <f t="shared" si="10"/>
        <v>34.06181802364361</v>
      </c>
      <c r="K37">
        <f t="shared" si="11"/>
        <v>34.06181802364361</v>
      </c>
      <c r="L37" t="e">
        <f t="shared" si="12"/>
        <v>#VALUE!</v>
      </c>
      <c r="M37">
        <f>IF($B$9="זכר",INDEX(תמותה!$A$1:$E$121,ROUNDDOWN(E37/12,0)+1,2),INDEX(תמותה!$A$1:$E$121,ROUNDDOWN(E37/12,0)+1,3))</f>
        <v>0</v>
      </c>
      <c r="N37" t="e">
        <f>IF($B$9="זכר",INDEX('שיפור גברים'!$A$1:$GQ$121,ROUNDDOWN(E37/12,0)+1,ROUNDDOWN((E37+$B$7-$B$8)/12,0)+2),INDEX('שיפור נשים'!$A$1:$GQ$121,ROUNDDOWN(E37/12,0)+1,ROUNDDOWN((E37+$B$7-$B$8)/12,0)+2))</f>
        <v>#VALUE!</v>
      </c>
      <c r="O37" t="e">
        <f>IF($B$9="זכר",INDEX('שיפור גברים'!$A$1:$GQ$121,ROUNDDOWN(E37/12,0)+1,ROUNDDOWN((E37+$B$7-$B$8)/12,0)+1),INDEX('שיפור נשים'!$A$1:$GQ$121,ROUNDDOWN(E37/12,0)+1,ROUNDDOWN((E37+$B$7-$B$8)/12,0)+1))</f>
        <v>#VALUE!</v>
      </c>
      <c r="P37">
        <f t="shared" si="1"/>
        <v>0.58333333333333337</v>
      </c>
      <c r="Q37" t="e">
        <f t="shared" si="2"/>
        <v>#VALUE!</v>
      </c>
      <c r="R37">
        <f t="shared" si="13"/>
        <v>35</v>
      </c>
      <c r="S37" t="e">
        <f t="shared" si="14"/>
        <v>#VALUE!</v>
      </c>
      <c r="T37">
        <f>IF($B$11="זכר",INDEX(תמותה!$A$1:$E$121,ROUNDDOWN(R37/12,0)+1,2),INDEX(תמותה!$A$1:$E$121,ROUNDDOWN(R37/12,0)+1,3))</f>
        <v>0</v>
      </c>
      <c r="U37" t="e">
        <f>IF($B$11="זכר",INDEX('שיפור גברים'!$A$1:$GQ$121,ROUNDDOWN(R37/12,0)+1,ROUNDDOWN((E37+$B$7-$B$8)/12,0)+2),INDEX('שיפור נשים'!$A$1:$GQ$121,ROUNDDOWN(R37/12,0)+1,ROUNDDOWN((E37+$B$7-$B$8)/12,0)+2))</f>
        <v>#VALUE!</v>
      </c>
      <c r="V37" t="e">
        <f>IF($B$11="זכר",INDEX('שיפור גברים'!$A$1:$GQ$121,ROUNDDOWN(R37/12,0)+1,ROUNDDOWN((E37+$B$7-$B$8)/12,0)+1),INDEX('שיפור נשים'!$A$1:$GQ$121,ROUNDDOWN(R37/12,0)+1,ROUNDDOWN((E37+$B$7-$B$8)/12,0)+1))</f>
        <v>#VALUE!</v>
      </c>
      <c r="W37">
        <f t="shared" si="3"/>
        <v>0.58333333333333337</v>
      </c>
      <c r="X37" t="e">
        <f t="shared" si="15"/>
        <v>#VALUE!</v>
      </c>
      <c r="Y37">
        <f>IF($B$11="זכר",INDEX(תמותה!$A$1:$E$121,ROUNDDOWN(R37/12,0)+1,4),INDEX(תמותה!$A$1:$E$121,ROUNDDOWN(R37/12,0)+1,5))</f>
        <v>0</v>
      </c>
      <c r="Z37" t="e">
        <f t="shared" si="4"/>
        <v>#VALUE!</v>
      </c>
      <c r="AA37" t="e">
        <f t="shared" si="5"/>
        <v>#VALUE!</v>
      </c>
      <c r="AB37" t="e">
        <f t="shared" si="16"/>
        <v>#VALUE!</v>
      </c>
      <c r="AC37">
        <f t="shared" si="17"/>
        <v>0</v>
      </c>
      <c r="AD37">
        <f t="shared" si="18"/>
        <v>0</v>
      </c>
      <c r="AE37">
        <f t="shared" si="19"/>
        <v>0</v>
      </c>
      <c r="AF37">
        <f t="shared" si="20"/>
        <v>0</v>
      </c>
    </row>
    <row r="38" spans="5:32" x14ac:dyDescent="0.2">
      <c r="E38">
        <f t="shared" si="6"/>
        <v>36</v>
      </c>
      <c r="F38">
        <f t="shared" si="0"/>
        <v>1.1181400434993913</v>
      </c>
      <c r="G38" t="e">
        <f t="shared" si="7"/>
        <v>#VALUE!</v>
      </c>
      <c r="H38">
        <f t="shared" si="8"/>
        <v>34.956160378891298</v>
      </c>
      <c r="I38">
        <f t="shared" si="9"/>
        <v>34.956160378891298</v>
      </c>
      <c r="J38">
        <f t="shared" si="10"/>
        <v>34.956160378891298</v>
      </c>
      <c r="K38">
        <f t="shared" si="11"/>
        <v>34.956160378891298</v>
      </c>
      <c r="L38" t="e">
        <f t="shared" si="12"/>
        <v>#VALUE!</v>
      </c>
      <c r="M38">
        <f>IF($B$9="זכר",INDEX(תמותה!$A$1:$E$121,ROUNDDOWN(E38/12,0)+1,2),INDEX(תמותה!$A$1:$E$121,ROUNDDOWN(E38/12,0)+1,3))</f>
        <v>0</v>
      </c>
      <c r="N38" t="e">
        <f>IF($B$9="זכר",INDEX('שיפור גברים'!$A$1:$GQ$121,ROUNDDOWN(E38/12,0)+1,ROUNDDOWN((E38+$B$7-$B$8)/12,0)+2),INDEX('שיפור נשים'!$A$1:$GQ$121,ROUNDDOWN(E38/12,0)+1,ROUNDDOWN((E38+$B$7-$B$8)/12,0)+2))</f>
        <v>#VALUE!</v>
      </c>
      <c r="O38" t="e">
        <f>IF($B$9="זכר",INDEX('שיפור גברים'!$A$1:$GQ$121,ROUNDDOWN(E38/12,0)+1,ROUNDDOWN((E38+$B$7-$B$8)/12,0)+1),INDEX('שיפור נשים'!$A$1:$GQ$121,ROUNDDOWN(E38/12,0)+1,ROUNDDOWN((E38+$B$7-$B$8)/12,0)+1))</f>
        <v>#VALUE!</v>
      </c>
      <c r="P38">
        <f t="shared" si="1"/>
        <v>0.66666666666666663</v>
      </c>
      <c r="Q38" t="e">
        <f t="shared" si="2"/>
        <v>#VALUE!</v>
      </c>
      <c r="R38">
        <f t="shared" si="13"/>
        <v>36</v>
      </c>
      <c r="S38" t="e">
        <f t="shared" si="14"/>
        <v>#VALUE!</v>
      </c>
      <c r="T38">
        <f>IF($B$11="זכר",INDEX(תמותה!$A$1:$E$121,ROUNDDOWN(R38/12,0)+1,2),INDEX(תמותה!$A$1:$E$121,ROUNDDOWN(R38/12,0)+1,3))</f>
        <v>0</v>
      </c>
      <c r="U38" t="e">
        <f>IF($B$11="זכר",INDEX('שיפור גברים'!$A$1:$GQ$121,ROUNDDOWN(R38/12,0)+1,ROUNDDOWN((E38+$B$7-$B$8)/12,0)+2),INDEX('שיפור נשים'!$A$1:$GQ$121,ROUNDDOWN(R38/12,0)+1,ROUNDDOWN((E38+$B$7-$B$8)/12,0)+2))</f>
        <v>#VALUE!</v>
      </c>
      <c r="V38" t="e">
        <f>IF($B$11="זכר",INDEX('שיפור גברים'!$A$1:$GQ$121,ROUNDDOWN(R38/12,0)+1,ROUNDDOWN((E38+$B$7-$B$8)/12,0)+1),INDEX('שיפור נשים'!$A$1:$GQ$121,ROUNDDOWN(R38/12,0)+1,ROUNDDOWN((E38+$B$7-$B$8)/12,0)+1))</f>
        <v>#VALUE!</v>
      </c>
      <c r="W38">
        <f t="shared" si="3"/>
        <v>0.66666666666666663</v>
      </c>
      <c r="X38" t="e">
        <f t="shared" si="15"/>
        <v>#VALUE!</v>
      </c>
      <c r="Y38">
        <f>IF($B$11="זכר",INDEX(תמותה!$A$1:$E$121,ROUNDDOWN(R38/12,0)+1,4),INDEX(תמותה!$A$1:$E$121,ROUNDDOWN(R38/12,0)+1,5))</f>
        <v>0</v>
      </c>
      <c r="Z38" t="e">
        <f t="shared" si="4"/>
        <v>#VALUE!</v>
      </c>
      <c r="AA38" t="e">
        <f t="shared" si="5"/>
        <v>#VALUE!</v>
      </c>
      <c r="AB38" t="e">
        <f t="shared" si="16"/>
        <v>#VALUE!</v>
      </c>
      <c r="AC38">
        <f t="shared" si="17"/>
        <v>0</v>
      </c>
      <c r="AD38">
        <f t="shared" si="18"/>
        <v>0</v>
      </c>
      <c r="AE38">
        <f t="shared" si="19"/>
        <v>0</v>
      </c>
      <c r="AF38">
        <f t="shared" si="20"/>
        <v>0</v>
      </c>
    </row>
    <row r="39" spans="5:32" x14ac:dyDescent="0.2">
      <c r="E39">
        <f t="shared" si="6"/>
        <v>37</v>
      </c>
      <c r="F39">
        <f t="shared" si="0"/>
        <v>1.1215197065464442</v>
      </c>
      <c r="G39" t="e">
        <f t="shared" si="7"/>
        <v>#VALUE!</v>
      </c>
      <c r="H39">
        <f t="shared" si="8"/>
        <v>35.847807662628604</v>
      </c>
      <c r="I39">
        <f t="shared" si="9"/>
        <v>35.847807662628604</v>
      </c>
      <c r="J39">
        <f t="shared" si="10"/>
        <v>35.847807662628604</v>
      </c>
      <c r="K39">
        <f t="shared" si="11"/>
        <v>35.847807662628604</v>
      </c>
      <c r="L39" t="e">
        <f t="shared" si="12"/>
        <v>#VALUE!</v>
      </c>
      <c r="M39">
        <f>IF($B$9="זכר",INDEX(תמותה!$A$1:$E$121,ROUNDDOWN(E39/12,0)+1,2),INDEX(תמותה!$A$1:$E$121,ROUNDDOWN(E39/12,0)+1,3))</f>
        <v>0</v>
      </c>
      <c r="N39" t="e">
        <f>IF($B$9="זכר",INDEX('שיפור גברים'!$A$1:$GQ$121,ROUNDDOWN(E39/12,0)+1,ROUNDDOWN((E39+$B$7-$B$8)/12,0)+2),INDEX('שיפור נשים'!$A$1:$GQ$121,ROUNDDOWN(E39/12,0)+1,ROUNDDOWN((E39+$B$7-$B$8)/12,0)+2))</f>
        <v>#VALUE!</v>
      </c>
      <c r="O39" t="e">
        <f>IF($B$9="זכר",INDEX('שיפור גברים'!$A$1:$GQ$121,ROUNDDOWN(E39/12,0)+1,ROUNDDOWN((E39+$B$7-$B$8)/12,0)+1),INDEX('שיפור נשים'!$A$1:$GQ$121,ROUNDDOWN(E39/12,0)+1,ROUNDDOWN((E39+$B$7-$B$8)/12,0)+1))</f>
        <v>#VALUE!</v>
      </c>
      <c r="P39">
        <f t="shared" si="1"/>
        <v>0.75</v>
      </c>
      <c r="Q39" t="e">
        <f t="shared" si="2"/>
        <v>#VALUE!</v>
      </c>
      <c r="R39">
        <f t="shared" si="13"/>
        <v>37</v>
      </c>
      <c r="S39" t="e">
        <f t="shared" si="14"/>
        <v>#VALUE!</v>
      </c>
      <c r="T39">
        <f>IF($B$11="זכר",INDEX(תמותה!$A$1:$E$121,ROUNDDOWN(R39/12,0)+1,2),INDEX(תמותה!$A$1:$E$121,ROUNDDOWN(R39/12,0)+1,3))</f>
        <v>0</v>
      </c>
      <c r="U39" t="e">
        <f>IF($B$11="זכר",INDEX('שיפור גברים'!$A$1:$GQ$121,ROUNDDOWN(R39/12,0)+1,ROUNDDOWN((E39+$B$7-$B$8)/12,0)+2),INDEX('שיפור נשים'!$A$1:$GQ$121,ROUNDDOWN(R39/12,0)+1,ROUNDDOWN((E39+$B$7-$B$8)/12,0)+2))</f>
        <v>#VALUE!</v>
      </c>
      <c r="V39" t="e">
        <f>IF($B$11="זכר",INDEX('שיפור גברים'!$A$1:$GQ$121,ROUNDDOWN(R39/12,0)+1,ROUNDDOWN((E39+$B$7-$B$8)/12,0)+1),INDEX('שיפור נשים'!$A$1:$GQ$121,ROUNDDOWN(R39/12,0)+1,ROUNDDOWN((E39+$B$7-$B$8)/12,0)+1))</f>
        <v>#VALUE!</v>
      </c>
      <c r="W39">
        <f t="shared" si="3"/>
        <v>0.75</v>
      </c>
      <c r="X39" t="e">
        <f t="shared" si="15"/>
        <v>#VALUE!</v>
      </c>
      <c r="Y39">
        <f>IF($B$11="זכר",INDEX(תמותה!$A$1:$E$121,ROUNDDOWN(R39/12,0)+1,4),INDEX(תמותה!$A$1:$E$121,ROUNDDOWN(R39/12,0)+1,5))</f>
        <v>0</v>
      </c>
      <c r="Z39" t="e">
        <f t="shared" si="4"/>
        <v>#VALUE!</v>
      </c>
      <c r="AA39" t="e">
        <f t="shared" si="5"/>
        <v>#VALUE!</v>
      </c>
      <c r="AB39" t="e">
        <f t="shared" si="16"/>
        <v>#VALUE!</v>
      </c>
      <c r="AC39">
        <f t="shared" si="17"/>
        <v>0</v>
      </c>
      <c r="AD39">
        <f t="shared" si="18"/>
        <v>0</v>
      </c>
      <c r="AE39">
        <f t="shared" si="19"/>
        <v>0</v>
      </c>
      <c r="AF39">
        <f t="shared" si="20"/>
        <v>0</v>
      </c>
    </row>
    <row r="40" spans="5:32" x14ac:dyDescent="0.2">
      <c r="E40">
        <f t="shared" si="6"/>
        <v>38</v>
      </c>
      <c r="F40">
        <f t="shared" si="0"/>
        <v>1.1249095848812669</v>
      </c>
      <c r="G40" t="e">
        <f t="shared" si="7"/>
        <v>#VALUE!</v>
      </c>
      <c r="H40">
        <f t="shared" si="8"/>
        <v>36.7367679963656</v>
      </c>
      <c r="I40">
        <f t="shared" si="9"/>
        <v>36.7367679963656</v>
      </c>
      <c r="J40">
        <f t="shared" si="10"/>
        <v>36.7367679963656</v>
      </c>
      <c r="K40">
        <f t="shared" si="11"/>
        <v>36.7367679963656</v>
      </c>
      <c r="L40" t="e">
        <f t="shared" si="12"/>
        <v>#VALUE!</v>
      </c>
      <c r="M40">
        <f>IF($B$9="זכר",INDEX(תמותה!$A$1:$E$121,ROUNDDOWN(E40/12,0)+1,2),INDEX(תמותה!$A$1:$E$121,ROUNDDOWN(E40/12,0)+1,3))</f>
        <v>0</v>
      </c>
      <c r="N40" t="e">
        <f>IF($B$9="זכר",INDEX('שיפור גברים'!$A$1:$GQ$121,ROUNDDOWN(E40/12,0)+1,ROUNDDOWN((E40+$B$7-$B$8)/12,0)+2),INDEX('שיפור נשים'!$A$1:$GQ$121,ROUNDDOWN(E40/12,0)+1,ROUNDDOWN((E40+$B$7-$B$8)/12,0)+2))</f>
        <v>#VALUE!</v>
      </c>
      <c r="O40" t="e">
        <f>IF($B$9="זכר",INDEX('שיפור גברים'!$A$1:$GQ$121,ROUNDDOWN(E40/12,0)+1,ROUNDDOWN((E40+$B$7-$B$8)/12,0)+1),INDEX('שיפור נשים'!$A$1:$GQ$121,ROUNDDOWN(E40/12,0)+1,ROUNDDOWN((E40+$B$7-$B$8)/12,0)+1))</f>
        <v>#VALUE!</v>
      </c>
      <c r="P40">
        <f t="shared" si="1"/>
        <v>0.83333333333333337</v>
      </c>
      <c r="Q40" t="e">
        <f t="shared" si="2"/>
        <v>#VALUE!</v>
      </c>
      <c r="R40">
        <f t="shared" si="13"/>
        <v>38</v>
      </c>
      <c r="S40" t="e">
        <f t="shared" si="14"/>
        <v>#VALUE!</v>
      </c>
      <c r="T40">
        <f>IF($B$11="זכר",INDEX(תמותה!$A$1:$E$121,ROUNDDOWN(R40/12,0)+1,2),INDEX(תמותה!$A$1:$E$121,ROUNDDOWN(R40/12,0)+1,3))</f>
        <v>0</v>
      </c>
      <c r="U40" t="e">
        <f>IF($B$11="זכר",INDEX('שיפור גברים'!$A$1:$GQ$121,ROUNDDOWN(R40/12,0)+1,ROUNDDOWN((E40+$B$7-$B$8)/12,0)+2),INDEX('שיפור נשים'!$A$1:$GQ$121,ROUNDDOWN(R40/12,0)+1,ROUNDDOWN((E40+$B$7-$B$8)/12,0)+2))</f>
        <v>#VALUE!</v>
      </c>
      <c r="V40" t="e">
        <f>IF($B$11="זכר",INDEX('שיפור גברים'!$A$1:$GQ$121,ROUNDDOWN(R40/12,0)+1,ROUNDDOWN((E40+$B$7-$B$8)/12,0)+1),INDEX('שיפור נשים'!$A$1:$GQ$121,ROUNDDOWN(R40/12,0)+1,ROUNDDOWN((E40+$B$7-$B$8)/12,0)+1))</f>
        <v>#VALUE!</v>
      </c>
      <c r="W40">
        <f t="shared" si="3"/>
        <v>0.83333333333333337</v>
      </c>
      <c r="X40" t="e">
        <f t="shared" si="15"/>
        <v>#VALUE!</v>
      </c>
      <c r="Y40">
        <f>IF($B$11="זכר",INDEX(תמותה!$A$1:$E$121,ROUNDDOWN(R40/12,0)+1,4),INDEX(תמותה!$A$1:$E$121,ROUNDDOWN(R40/12,0)+1,5))</f>
        <v>0</v>
      </c>
      <c r="Z40" t="e">
        <f t="shared" si="4"/>
        <v>#VALUE!</v>
      </c>
      <c r="AA40" t="e">
        <f t="shared" si="5"/>
        <v>#VALUE!</v>
      </c>
      <c r="AB40" t="e">
        <f t="shared" si="16"/>
        <v>#VALUE!</v>
      </c>
      <c r="AC40">
        <f t="shared" si="17"/>
        <v>0</v>
      </c>
      <c r="AD40">
        <f t="shared" si="18"/>
        <v>0</v>
      </c>
      <c r="AE40">
        <f t="shared" si="19"/>
        <v>0</v>
      </c>
      <c r="AF40">
        <f t="shared" si="20"/>
        <v>0</v>
      </c>
    </row>
    <row r="41" spans="5:32" x14ac:dyDescent="0.2">
      <c r="E41">
        <f t="shared" si="6"/>
        <v>39</v>
      </c>
      <c r="F41">
        <f t="shared" si="0"/>
        <v>1.1283097093803418</v>
      </c>
      <c r="G41" t="e">
        <f t="shared" si="7"/>
        <v>#VALUE!</v>
      </c>
      <c r="H41">
        <f t="shared" si="8"/>
        <v>37.623049477138458</v>
      </c>
      <c r="I41">
        <f t="shared" si="9"/>
        <v>37.623049477138458</v>
      </c>
      <c r="J41">
        <f t="shared" si="10"/>
        <v>37.623049477138458</v>
      </c>
      <c r="K41">
        <f t="shared" si="11"/>
        <v>37.623049477138458</v>
      </c>
      <c r="L41" t="e">
        <f t="shared" si="12"/>
        <v>#VALUE!</v>
      </c>
      <c r="M41">
        <f>IF($B$9="זכר",INDEX(תמותה!$A$1:$E$121,ROUNDDOWN(E41/12,0)+1,2),INDEX(תמותה!$A$1:$E$121,ROUNDDOWN(E41/12,0)+1,3))</f>
        <v>0</v>
      </c>
      <c r="N41" t="e">
        <f>IF($B$9="זכר",INDEX('שיפור גברים'!$A$1:$GQ$121,ROUNDDOWN(E41/12,0)+1,ROUNDDOWN((E41+$B$7-$B$8)/12,0)+2),INDEX('שיפור נשים'!$A$1:$GQ$121,ROUNDDOWN(E41/12,0)+1,ROUNDDOWN((E41+$B$7-$B$8)/12,0)+2))</f>
        <v>#VALUE!</v>
      </c>
      <c r="O41" t="e">
        <f>IF($B$9="זכר",INDEX('שיפור גברים'!$A$1:$GQ$121,ROUNDDOWN(E41/12,0)+1,ROUNDDOWN((E41+$B$7-$B$8)/12,0)+1),INDEX('שיפור נשים'!$A$1:$GQ$121,ROUNDDOWN(E41/12,0)+1,ROUNDDOWN((E41+$B$7-$B$8)/12,0)+1))</f>
        <v>#VALUE!</v>
      </c>
      <c r="P41">
        <f t="shared" si="1"/>
        <v>0.91666666666666663</v>
      </c>
      <c r="Q41" t="e">
        <f t="shared" si="2"/>
        <v>#VALUE!</v>
      </c>
      <c r="R41">
        <f t="shared" si="13"/>
        <v>39</v>
      </c>
      <c r="S41" t="e">
        <f t="shared" si="14"/>
        <v>#VALUE!</v>
      </c>
      <c r="T41">
        <f>IF($B$11="זכר",INDEX(תמותה!$A$1:$E$121,ROUNDDOWN(R41/12,0)+1,2),INDEX(תמותה!$A$1:$E$121,ROUNDDOWN(R41/12,0)+1,3))</f>
        <v>0</v>
      </c>
      <c r="U41" t="e">
        <f>IF($B$11="זכר",INDEX('שיפור גברים'!$A$1:$GQ$121,ROUNDDOWN(R41/12,0)+1,ROUNDDOWN((E41+$B$7-$B$8)/12,0)+2),INDEX('שיפור נשים'!$A$1:$GQ$121,ROUNDDOWN(R41/12,0)+1,ROUNDDOWN((E41+$B$7-$B$8)/12,0)+2))</f>
        <v>#VALUE!</v>
      </c>
      <c r="V41" t="e">
        <f>IF($B$11="זכר",INDEX('שיפור גברים'!$A$1:$GQ$121,ROUNDDOWN(R41/12,0)+1,ROUNDDOWN((E41+$B$7-$B$8)/12,0)+1),INDEX('שיפור נשים'!$A$1:$GQ$121,ROUNDDOWN(R41/12,0)+1,ROUNDDOWN((E41+$B$7-$B$8)/12,0)+1))</f>
        <v>#VALUE!</v>
      </c>
      <c r="W41">
        <f t="shared" si="3"/>
        <v>0.91666666666666663</v>
      </c>
      <c r="X41" t="e">
        <f t="shared" si="15"/>
        <v>#VALUE!</v>
      </c>
      <c r="Y41">
        <f>IF($B$11="זכר",INDEX(תמותה!$A$1:$E$121,ROUNDDOWN(R41/12,0)+1,4),INDEX(תמותה!$A$1:$E$121,ROUNDDOWN(R41/12,0)+1,5))</f>
        <v>0</v>
      </c>
      <c r="Z41" t="e">
        <f t="shared" si="4"/>
        <v>#VALUE!</v>
      </c>
      <c r="AA41" t="e">
        <f t="shared" si="5"/>
        <v>#VALUE!</v>
      </c>
      <c r="AB41" t="e">
        <f t="shared" si="16"/>
        <v>#VALUE!</v>
      </c>
      <c r="AC41">
        <f t="shared" si="17"/>
        <v>0</v>
      </c>
      <c r="AD41">
        <f t="shared" si="18"/>
        <v>0</v>
      </c>
      <c r="AE41">
        <f t="shared" si="19"/>
        <v>0</v>
      </c>
      <c r="AF41">
        <f t="shared" si="20"/>
        <v>0</v>
      </c>
    </row>
    <row r="42" spans="5:32" x14ac:dyDescent="0.2">
      <c r="E42">
        <f t="shared" si="6"/>
        <v>40</v>
      </c>
      <c r="F42">
        <f t="shared" si="0"/>
        <v>1.1317201110134765</v>
      </c>
      <c r="G42" t="e">
        <f t="shared" si="7"/>
        <v>#VALUE!</v>
      </c>
      <c r="H42">
        <f t="shared" si="8"/>
        <v>38.506660177583186</v>
      </c>
      <c r="I42">
        <f t="shared" si="9"/>
        <v>38.506660177583186</v>
      </c>
      <c r="J42">
        <f t="shared" si="10"/>
        <v>38.506660177583186</v>
      </c>
      <c r="K42">
        <f t="shared" si="11"/>
        <v>38.506660177583186</v>
      </c>
      <c r="L42" t="e">
        <f t="shared" si="12"/>
        <v>#VALUE!</v>
      </c>
      <c r="M42">
        <f>IF($B$9="זכר",INDEX(תמותה!$A$1:$E$121,ROUNDDOWN(E42/12,0)+1,2),INDEX(תמותה!$A$1:$E$121,ROUNDDOWN(E42/12,0)+1,3))</f>
        <v>0</v>
      </c>
      <c r="N42" t="e">
        <f>IF($B$9="זכר",INDEX('שיפור גברים'!$A$1:$GQ$121,ROUNDDOWN(E42/12,0)+1,ROUNDDOWN((E42+$B$7-$B$8)/12,0)+2),INDEX('שיפור נשים'!$A$1:$GQ$121,ROUNDDOWN(E42/12,0)+1,ROUNDDOWN((E42+$B$7-$B$8)/12,0)+2))</f>
        <v>#VALUE!</v>
      </c>
      <c r="O42" t="e">
        <f>IF($B$9="זכר",INDEX('שיפור גברים'!$A$1:$GQ$121,ROUNDDOWN(E42/12,0)+1,ROUNDDOWN((E42+$B$7-$B$8)/12,0)+1),INDEX('שיפור נשים'!$A$1:$GQ$121,ROUNDDOWN(E42/12,0)+1,ROUNDDOWN((E42+$B$7-$B$8)/12,0)+1))</f>
        <v>#VALUE!</v>
      </c>
      <c r="P42">
        <f t="shared" si="1"/>
        <v>1</v>
      </c>
      <c r="Q42" t="e">
        <f t="shared" si="2"/>
        <v>#VALUE!</v>
      </c>
      <c r="R42">
        <f t="shared" si="13"/>
        <v>40</v>
      </c>
      <c r="S42" t="e">
        <f t="shared" si="14"/>
        <v>#VALUE!</v>
      </c>
      <c r="T42">
        <f>IF($B$11="זכר",INDEX(תמותה!$A$1:$E$121,ROUNDDOWN(R42/12,0)+1,2),INDEX(תמותה!$A$1:$E$121,ROUNDDOWN(R42/12,0)+1,3))</f>
        <v>0</v>
      </c>
      <c r="U42" t="e">
        <f>IF($B$11="זכר",INDEX('שיפור גברים'!$A$1:$GQ$121,ROUNDDOWN(R42/12,0)+1,ROUNDDOWN((E42+$B$7-$B$8)/12,0)+2),INDEX('שיפור נשים'!$A$1:$GQ$121,ROUNDDOWN(R42/12,0)+1,ROUNDDOWN((E42+$B$7-$B$8)/12,0)+2))</f>
        <v>#VALUE!</v>
      </c>
      <c r="V42" t="e">
        <f>IF($B$11="זכר",INDEX('שיפור גברים'!$A$1:$GQ$121,ROUNDDOWN(R42/12,0)+1,ROUNDDOWN((E42+$B$7-$B$8)/12,0)+1),INDEX('שיפור נשים'!$A$1:$GQ$121,ROUNDDOWN(R42/12,0)+1,ROUNDDOWN((E42+$B$7-$B$8)/12,0)+1))</f>
        <v>#VALUE!</v>
      </c>
      <c r="W42">
        <f t="shared" si="3"/>
        <v>1</v>
      </c>
      <c r="X42" t="e">
        <f t="shared" si="15"/>
        <v>#VALUE!</v>
      </c>
      <c r="Y42">
        <f>IF($B$11="זכר",INDEX(תמותה!$A$1:$E$121,ROUNDDOWN(R42/12,0)+1,4),INDEX(תמותה!$A$1:$E$121,ROUNDDOWN(R42/12,0)+1,5))</f>
        <v>0</v>
      </c>
      <c r="Z42" t="e">
        <f t="shared" si="4"/>
        <v>#VALUE!</v>
      </c>
      <c r="AA42" t="e">
        <f t="shared" si="5"/>
        <v>#VALUE!</v>
      </c>
      <c r="AB42" t="e">
        <f t="shared" si="16"/>
        <v>#VALUE!</v>
      </c>
      <c r="AC42">
        <f t="shared" si="17"/>
        <v>0</v>
      </c>
      <c r="AD42">
        <f t="shared" si="18"/>
        <v>0</v>
      </c>
      <c r="AE42">
        <f t="shared" si="19"/>
        <v>0</v>
      </c>
      <c r="AF42">
        <f t="shared" si="20"/>
        <v>0</v>
      </c>
    </row>
    <row r="43" spans="5:32" x14ac:dyDescent="0.2">
      <c r="E43">
        <f t="shared" si="6"/>
        <v>41</v>
      </c>
      <c r="F43">
        <f t="shared" si="0"/>
        <v>1.1351408208440881</v>
      </c>
      <c r="G43" t="e">
        <f t="shared" si="7"/>
        <v>#VALUE!</v>
      </c>
      <c r="H43">
        <f t="shared" si="8"/>
        <v>39.387608146009164</v>
      </c>
      <c r="I43">
        <f t="shared" si="9"/>
        <v>39.387608146009164</v>
      </c>
      <c r="J43">
        <f t="shared" si="10"/>
        <v>39.387608146009164</v>
      </c>
      <c r="K43">
        <f t="shared" si="11"/>
        <v>39.387608146009164</v>
      </c>
      <c r="L43" t="e">
        <f t="shared" si="12"/>
        <v>#VALUE!</v>
      </c>
      <c r="M43">
        <f>IF($B$9="זכר",INDEX(תמותה!$A$1:$E$121,ROUNDDOWN(E43/12,0)+1,2),INDEX(תמותה!$A$1:$E$121,ROUNDDOWN(E43/12,0)+1,3))</f>
        <v>0</v>
      </c>
      <c r="N43" t="e">
        <f>IF($B$9="זכר",INDEX('שיפור גברים'!$A$1:$GQ$121,ROUNDDOWN(E43/12,0)+1,ROUNDDOWN((E43+$B$7-$B$8)/12,0)+2),INDEX('שיפור נשים'!$A$1:$GQ$121,ROUNDDOWN(E43/12,0)+1,ROUNDDOWN((E43+$B$7-$B$8)/12,0)+2))</f>
        <v>#VALUE!</v>
      </c>
      <c r="O43" t="e">
        <f>IF($B$9="זכר",INDEX('שיפור גברים'!$A$1:$GQ$121,ROUNDDOWN(E43/12,0)+1,ROUNDDOWN((E43+$B$7-$B$8)/12,0)+1),INDEX('שיפור נשים'!$A$1:$GQ$121,ROUNDDOWN(E43/12,0)+1,ROUNDDOWN((E43+$B$7-$B$8)/12,0)+1))</f>
        <v>#VALUE!</v>
      </c>
      <c r="P43">
        <f t="shared" si="1"/>
        <v>8.3333333333333329E-2</v>
      </c>
      <c r="Q43" t="e">
        <f t="shared" si="2"/>
        <v>#VALUE!</v>
      </c>
      <c r="R43">
        <f t="shared" si="13"/>
        <v>41</v>
      </c>
      <c r="S43" t="e">
        <f t="shared" si="14"/>
        <v>#VALUE!</v>
      </c>
      <c r="T43">
        <f>IF($B$11="זכר",INDEX(תמותה!$A$1:$E$121,ROUNDDOWN(R43/12,0)+1,2),INDEX(תמותה!$A$1:$E$121,ROUNDDOWN(R43/12,0)+1,3))</f>
        <v>0</v>
      </c>
      <c r="U43" t="e">
        <f>IF($B$11="זכר",INDEX('שיפור גברים'!$A$1:$GQ$121,ROUNDDOWN(R43/12,0)+1,ROUNDDOWN((E43+$B$7-$B$8)/12,0)+2),INDEX('שיפור נשים'!$A$1:$GQ$121,ROUNDDOWN(R43/12,0)+1,ROUNDDOWN((E43+$B$7-$B$8)/12,0)+2))</f>
        <v>#VALUE!</v>
      </c>
      <c r="V43" t="e">
        <f>IF($B$11="זכר",INDEX('שיפור גברים'!$A$1:$GQ$121,ROUNDDOWN(R43/12,0)+1,ROUNDDOWN((E43+$B$7-$B$8)/12,0)+1),INDEX('שיפור נשים'!$A$1:$GQ$121,ROUNDDOWN(R43/12,0)+1,ROUNDDOWN((E43+$B$7-$B$8)/12,0)+1))</f>
        <v>#VALUE!</v>
      </c>
      <c r="W43">
        <f t="shared" si="3"/>
        <v>8.3333333333333329E-2</v>
      </c>
      <c r="X43" t="e">
        <f t="shared" si="15"/>
        <v>#VALUE!</v>
      </c>
      <c r="Y43">
        <f>IF($B$11="זכר",INDEX(תמותה!$A$1:$E$121,ROUNDDOWN(R43/12,0)+1,4),INDEX(תמותה!$A$1:$E$121,ROUNDDOWN(R43/12,0)+1,5))</f>
        <v>0</v>
      </c>
      <c r="Z43" t="e">
        <f t="shared" si="4"/>
        <v>#VALUE!</v>
      </c>
      <c r="AA43" t="e">
        <f t="shared" si="5"/>
        <v>#VALUE!</v>
      </c>
      <c r="AB43" t="e">
        <f t="shared" si="16"/>
        <v>#VALUE!</v>
      </c>
      <c r="AC43">
        <f t="shared" si="17"/>
        <v>0</v>
      </c>
      <c r="AD43">
        <f t="shared" si="18"/>
        <v>0</v>
      </c>
      <c r="AE43">
        <f t="shared" si="19"/>
        <v>0</v>
      </c>
      <c r="AF43">
        <f t="shared" si="20"/>
        <v>0</v>
      </c>
    </row>
    <row r="44" spans="5:32" x14ac:dyDescent="0.2">
      <c r="E44">
        <f t="shared" si="6"/>
        <v>42</v>
      </c>
      <c r="F44">
        <f t="shared" si="0"/>
        <v>1.1385718700294847</v>
      </c>
      <c r="G44" t="e">
        <f t="shared" si="7"/>
        <v>#VALUE!</v>
      </c>
      <c r="H44">
        <f t="shared" si="8"/>
        <v>40.265901406472473</v>
      </c>
      <c r="I44">
        <f t="shared" si="9"/>
        <v>40.265901406472473</v>
      </c>
      <c r="J44">
        <f t="shared" si="10"/>
        <v>40.265901406472473</v>
      </c>
      <c r="K44">
        <f t="shared" si="11"/>
        <v>40.265901406472473</v>
      </c>
      <c r="L44" t="e">
        <f t="shared" si="12"/>
        <v>#VALUE!</v>
      </c>
      <c r="M44">
        <f>IF($B$9="זכר",INDEX(תמותה!$A$1:$E$121,ROUNDDOWN(E44/12,0)+1,2),INDEX(תמותה!$A$1:$E$121,ROUNDDOWN(E44/12,0)+1,3))</f>
        <v>0</v>
      </c>
      <c r="N44" t="e">
        <f>IF($B$9="זכר",INDEX('שיפור גברים'!$A$1:$GQ$121,ROUNDDOWN(E44/12,0)+1,ROUNDDOWN((E44+$B$7-$B$8)/12,0)+2),INDEX('שיפור נשים'!$A$1:$GQ$121,ROUNDDOWN(E44/12,0)+1,ROUNDDOWN((E44+$B$7-$B$8)/12,0)+2))</f>
        <v>#VALUE!</v>
      </c>
      <c r="O44" t="e">
        <f>IF($B$9="זכר",INDEX('שיפור גברים'!$A$1:$GQ$121,ROUNDDOWN(E44/12,0)+1,ROUNDDOWN((E44+$B$7-$B$8)/12,0)+1),INDEX('שיפור נשים'!$A$1:$GQ$121,ROUNDDOWN(E44/12,0)+1,ROUNDDOWN((E44+$B$7-$B$8)/12,0)+1))</f>
        <v>#VALUE!</v>
      </c>
      <c r="P44">
        <f t="shared" si="1"/>
        <v>0.16666666666666666</v>
      </c>
      <c r="Q44" t="e">
        <f t="shared" si="2"/>
        <v>#VALUE!</v>
      </c>
      <c r="R44">
        <f t="shared" si="13"/>
        <v>42</v>
      </c>
      <c r="S44" t="e">
        <f t="shared" si="14"/>
        <v>#VALUE!</v>
      </c>
      <c r="T44">
        <f>IF($B$11="זכר",INDEX(תמותה!$A$1:$E$121,ROUNDDOWN(R44/12,0)+1,2),INDEX(תמותה!$A$1:$E$121,ROUNDDOWN(R44/12,0)+1,3))</f>
        <v>0</v>
      </c>
      <c r="U44" t="e">
        <f>IF($B$11="זכר",INDEX('שיפור גברים'!$A$1:$GQ$121,ROUNDDOWN(R44/12,0)+1,ROUNDDOWN((E44+$B$7-$B$8)/12,0)+2),INDEX('שיפור נשים'!$A$1:$GQ$121,ROUNDDOWN(R44/12,0)+1,ROUNDDOWN((E44+$B$7-$B$8)/12,0)+2))</f>
        <v>#VALUE!</v>
      </c>
      <c r="V44" t="e">
        <f>IF($B$11="זכר",INDEX('שיפור גברים'!$A$1:$GQ$121,ROUNDDOWN(R44/12,0)+1,ROUNDDOWN((E44+$B$7-$B$8)/12,0)+1),INDEX('שיפור נשים'!$A$1:$GQ$121,ROUNDDOWN(R44/12,0)+1,ROUNDDOWN((E44+$B$7-$B$8)/12,0)+1))</f>
        <v>#VALUE!</v>
      </c>
      <c r="W44">
        <f t="shared" si="3"/>
        <v>0.16666666666666666</v>
      </c>
      <c r="X44" t="e">
        <f t="shared" si="15"/>
        <v>#VALUE!</v>
      </c>
      <c r="Y44">
        <f>IF($B$11="זכר",INDEX(תמותה!$A$1:$E$121,ROUNDDOWN(R44/12,0)+1,4),INDEX(תמותה!$A$1:$E$121,ROUNDDOWN(R44/12,0)+1,5))</f>
        <v>0</v>
      </c>
      <c r="Z44" t="e">
        <f t="shared" si="4"/>
        <v>#VALUE!</v>
      </c>
      <c r="AA44" t="e">
        <f t="shared" si="5"/>
        <v>#VALUE!</v>
      </c>
      <c r="AB44" t="e">
        <f t="shared" si="16"/>
        <v>#VALUE!</v>
      </c>
      <c r="AC44">
        <f t="shared" si="17"/>
        <v>0</v>
      </c>
      <c r="AD44">
        <f t="shared" si="18"/>
        <v>0</v>
      </c>
      <c r="AE44">
        <f t="shared" si="19"/>
        <v>0</v>
      </c>
      <c r="AF44">
        <f t="shared" si="20"/>
        <v>0</v>
      </c>
    </row>
    <row r="45" spans="5:32" x14ac:dyDescent="0.2">
      <c r="E45">
        <f t="shared" si="6"/>
        <v>43</v>
      </c>
      <c r="F45">
        <f t="shared" si="0"/>
        <v>1.1420132898211501</v>
      </c>
      <c r="G45" t="e">
        <f t="shared" si="7"/>
        <v>#VALUE!</v>
      </c>
      <c r="H45">
        <f t="shared" si="8"/>
        <v>41.141547958848939</v>
      </c>
      <c r="I45">
        <f t="shared" si="9"/>
        <v>41.141547958848939</v>
      </c>
      <c r="J45">
        <f t="shared" si="10"/>
        <v>41.141547958848939</v>
      </c>
      <c r="K45">
        <f t="shared" si="11"/>
        <v>41.141547958848939</v>
      </c>
      <c r="L45" t="e">
        <f t="shared" si="12"/>
        <v>#VALUE!</v>
      </c>
      <c r="M45">
        <f>IF($B$9="זכר",INDEX(תמותה!$A$1:$E$121,ROUNDDOWN(E45/12,0)+1,2),INDEX(תמותה!$A$1:$E$121,ROUNDDOWN(E45/12,0)+1,3))</f>
        <v>0</v>
      </c>
      <c r="N45" t="e">
        <f>IF($B$9="זכר",INDEX('שיפור גברים'!$A$1:$GQ$121,ROUNDDOWN(E45/12,0)+1,ROUNDDOWN((E45+$B$7-$B$8)/12,0)+2),INDEX('שיפור נשים'!$A$1:$GQ$121,ROUNDDOWN(E45/12,0)+1,ROUNDDOWN((E45+$B$7-$B$8)/12,0)+2))</f>
        <v>#VALUE!</v>
      </c>
      <c r="O45" t="e">
        <f>IF($B$9="זכר",INDEX('שיפור גברים'!$A$1:$GQ$121,ROUNDDOWN(E45/12,0)+1,ROUNDDOWN((E45+$B$7-$B$8)/12,0)+1),INDEX('שיפור נשים'!$A$1:$GQ$121,ROUNDDOWN(E45/12,0)+1,ROUNDDOWN((E45+$B$7-$B$8)/12,0)+1))</f>
        <v>#VALUE!</v>
      </c>
      <c r="P45">
        <f t="shared" si="1"/>
        <v>0.25</v>
      </c>
      <c r="Q45" t="e">
        <f t="shared" si="2"/>
        <v>#VALUE!</v>
      </c>
      <c r="R45">
        <f t="shared" si="13"/>
        <v>43</v>
      </c>
      <c r="S45" t="e">
        <f t="shared" si="14"/>
        <v>#VALUE!</v>
      </c>
      <c r="T45">
        <f>IF($B$11="זכר",INDEX(תמותה!$A$1:$E$121,ROUNDDOWN(R45/12,0)+1,2),INDEX(תמותה!$A$1:$E$121,ROUNDDOWN(R45/12,0)+1,3))</f>
        <v>0</v>
      </c>
      <c r="U45" t="e">
        <f>IF($B$11="זכר",INDEX('שיפור גברים'!$A$1:$GQ$121,ROUNDDOWN(R45/12,0)+1,ROUNDDOWN((E45+$B$7-$B$8)/12,0)+2),INDEX('שיפור נשים'!$A$1:$GQ$121,ROUNDDOWN(R45/12,0)+1,ROUNDDOWN((E45+$B$7-$B$8)/12,0)+2))</f>
        <v>#VALUE!</v>
      </c>
      <c r="V45" t="e">
        <f>IF($B$11="זכר",INDEX('שיפור גברים'!$A$1:$GQ$121,ROUNDDOWN(R45/12,0)+1,ROUNDDOWN((E45+$B$7-$B$8)/12,0)+1),INDEX('שיפור נשים'!$A$1:$GQ$121,ROUNDDOWN(R45/12,0)+1,ROUNDDOWN((E45+$B$7-$B$8)/12,0)+1))</f>
        <v>#VALUE!</v>
      </c>
      <c r="W45">
        <f t="shared" si="3"/>
        <v>0.25</v>
      </c>
      <c r="X45" t="e">
        <f t="shared" si="15"/>
        <v>#VALUE!</v>
      </c>
      <c r="Y45">
        <f>IF($B$11="זכר",INDEX(תמותה!$A$1:$E$121,ROUNDDOWN(R45/12,0)+1,4),INDEX(תמותה!$A$1:$E$121,ROUNDDOWN(R45/12,0)+1,5))</f>
        <v>0</v>
      </c>
      <c r="Z45" t="e">
        <f t="shared" si="4"/>
        <v>#VALUE!</v>
      </c>
      <c r="AA45" t="e">
        <f t="shared" si="5"/>
        <v>#VALUE!</v>
      </c>
      <c r="AB45" t="e">
        <f t="shared" si="16"/>
        <v>#VALUE!</v>
      </c>
      <c r="AC45">
        <f t="shared" si="17"/>
        <v>0</v>
      </c>
      <c r="AD45">
        <f t="shared" si="18"/>
        <v>0</v>
      </c>
      <c r="AE45">
        <f t="shared" si="19"/>
        <v>0</v>
      </c>
      <c r="AF45">
        <f t="shared" si="20"/>
        <v>0</v>
      </c>
    </row>
    <row r="46" spans="5:32" x14ac:dyDescent="0.2">
      <c r="E46">
        <f t="shared" si="6"/>
        <v>44</v>
      </c>
      <c r="F46">
        <f t="shared" si="0"/>
        <v>1.1454651115650281</v>
      </c>
      <c r="G46" t="e">
        <f t="shared" si="7"/>
        <v>#VALUE!</v>
      </c>
      <c r="H46">
        <f t="shared" si="8"/>
        <v>42.014555778907045</v>
      </c>
      <c r="I46">
        <f t="shared" si="9"/>
        <v>42.014555778907045</v>
      </c>
      <c r="J46">
        <f t="shared" si="10"/>
        <v>42.014555778907045</v>
      </c>
      <c r="K46">
        <f t="shared" si="11"/>
        <v>42.014555778907045</v>
      </c>
      <c r="L46" t="e">
        <f t="shared" si="12"/>
        <v>#VALUE!</v>
      </c>
      <c r="M46">
        <f>IF($B$9="זכר",INDEX(תמותה!$A$1:$E$121,ROUNDDOWN(E46/12,0)+1,2),INDEX(תמותה!$A$1:$E$121,ROUNDDOWN(E46/12,0)+1,3))</f>
        <v>0</v>
      </c>
      <c r="N46" t="e">
        <f>IF($B$9="זכר",INDEX('שיפור גברים'!$A$1:$GQ$121,ROUNDDOWN(E46/12,0)+1,ROUNDDOWN((E46+$B$7-$B$8)/12,0)+2),INDEX('שיפור נשים'!$A$1:$GQ$121,ROUNDDOWN(E46/12,0)+1,ROUNDDOWN((E46+$B$7-$B$8)/12,0)+2))</f>
        <v>#VALUE!</v>
      </c>
      <c r="O46" t="e">
        <f>IF($B$9="זכר",INDEX('שיפור גברים'!$A$1:$GQ$121,ROUNDDOWN(E46/12,0)+1,ROUNDDOWN((E46+$B$7-$B$8)/12,0)+1),INDEX('שיפור נשים'!$A$1:$GQ$121,ROUNDDOWN(E46/12,0)+1,ROUNDDOWN((E46+$B$7-$B$8)/12,0)+1))</f>
        <v>#VALUE!</v>
      </c>
      <c r="P46">
        <f t="shared" si="1"/>
        <v>0.33333333333333331</v>
      </c>
      <c r="Q46" t="e">
        <f t="shared" si="2"/>
        <v>#VALUE!</v>
      </c>
      <c r="R46">
        <f t="shared" si="13"/>
        <v>44</v>
      </c>
      <c r="S46" t="e">
        <f t="shared" si="14"/>
        <v>#VALUE!</v>
      </c>
      <c r="T46">
        <f>IF($B$11="זכר",INDEX(תמותה!$A$1:$E$121,ROUNDDOWN(R46/12,0)+1,2),INDEX(תמותה!$A$1:$E$121,ROUNDDOWN(R46/12,0)+1,3))</f>
        <v>0</v>
      </c>
      <c r="U46" t="e">
        <f>IF($B$11="זכר",INDEX('שיפור גברים'!$A$1:$GQ$121,ROUNDDOWN(R46/12,0)+1,ROUNDDOWN((E46+$B$7-$B$8)/12,0)+2),INDEX('שיפור נשים'!$A$1:$GQ$121,ROUNDDOWN(R46/12,0)+1,ROUNDDOWN((E46+$B$7-$B$8)/12,0)+2))</f>
        <v>#VALUE!</v>
      </c>
      <c r="V46" t="e">
        <f>IF($B$11="זכר",INDEX('שיפור גברים'!$A$1:$GQ$121,ROUNDDOWN(R46/12,0)+1,ROUNDDOWN((E46+$B$7-$B$8)/12,0)+1),INDEX('שיפור נשים'!$A$1:$GQ$121,ROUNDDOWN(R46/12,0)+1,ROUNDDOWN((E46+$B$7-$B$8)/12,0)+1))</f>
        <v>#VALUE!</v>
      </c>
      <c r="W46">
        <f t="shared" si="3"/>
        <v>0.33333333333333331</v>
      </c>
      <c r="X46" t="e">
        <f t="shared" si="15"/>
        <v>#VALUE!</v>
      </c>
      <c r="Y46">
        <f>IF($B$11="זכר",INDEX(תמותה!$A$1:$E$121,ROUNDDOWN(R46/12,0)+1,4),INDEX(תמותה!$A$1:$E$121,ROUNDDOWN(R46/12,0)+1,5))</f>
        <v>0</v>
      </c>
      <c r="Z46" t="e">
        <f t="shared" si="4"/>
        <v>#VALUE!</v>
      </c>
      <c r="AA46" t="e">
        <f t="shared" si="5"/>
        <v>#VALUE!</v>
      </c>
      <c r="AB46" t="e">
        <f t="shared" si="16"/>
        <v>#VALUE!</v>
      </c>
      <c r="AC46">
        <f t="shared" si="17"/>
        <v>0</v>
      </c>
      <c r="AD46">
        <f t="shared" si="18"/>
        <v>0</v>
      </c>
      <c r="AE46">
        <f t="shared" si="19"/>
        <v>0</v>
      </c>
      <c r="AF46">
        <f t="shared" si="20"/>
        <v>0</v>
      </c>
    </row>
    <row r="47" spans="5:32" x14ac:dyDescent="0.2">
      <c r="E47">
        <f t="shared" si="6"/>
        <v>45</v>
      </c>
      <c r="F47">
        <f t="shared" si="0"/>
        <v>1.1489273667018074</v>
      </c>
      <c r="G47" t="e">
        <f t="shared" si="7"/>
        <v>#VALUE!</v>
      </c>
      <c r="H47">
        <f t="shared" si="8"/>
        <v>42.884932818380541</v>
      </c>
      <c r="I47">
        <f t="shared" si="9"/>
        <v>42.884932818380541</v>
      </c>
      <c r="J47">
        <f t="shared" si="10"/>
        <v>42.884932818380541</v>
      </c>
      <c r="K47">
        <f t="shared" si="11"/>
        <v>42.884932818380541</v>
      </c>
      <c r="L47" t="e">
        <f t="shared" si="12"/>
        <v>#VALUE!</v>
      </c>
      <c r="M47">
        <f>IF($B$9="זכר",INDEX(תמותה!$A$1:$E$121,ROUNDDOWN(E47/12,0)+1,2),INDEX(תמותה!$A$1:$E$121,ROUNDDOWN(E47/12,0)+1,3))</f>
        <v>0</v>
      </c>
      <c r="N47" t="e">
        <f>IF($B$9="זכר",INDEX('שיפור גברים'!$A$1:$GQ$121,ROUNDDOWN(E47/12,0)+1,ROUNDDOWN((E47+$B$7-$B$8)/12,0)+2),INDEX('שיפור נשים'!$A$1:$GQ$121,ROUNDDOWN(E47/12,0)+1,ROUNDDOWN((E47+$B$7-$B$8)/12,0)+2))</f>
        <v>#VALUE!</v>
      </c>
      <c r="O47" t="e">
        <f>IF($B$9="זכר",INDEX('שיפור גברים'!$A$1:$GQ$121,ROUNDDOWN(E47/12,0)+1,ROUNDDOWN((E47+$B$7-$B$8)/12,0)+1),INDEX('שיפור נשים'!$A$1:$GQ$121,ROUNDDOWN(E47/12,0)+1,ROUNDDOWN((E47+$B$7-$B$8)/12,0)+1))</f>
        <v>#VALUE!</v>
      </c>
      <c r="P47">
        <f t="shared" si="1"/>
        <v>0.41666666666666669</v>
      </c>
      <c r="Q47" t="e">
        <f t="shared" si="2"/>
        <v>#VALUE!</v>
      </c>
      <c r="R47">
        <f t="shared" si="13"/>
        <v>45</v>
      </c>
      <c r="S47" t="e">
        <f t="shared" si="14"/>
        <v>#VALUE!</v>
      </c>
      <c r="T47">
        <f>IF($B$11="זכר",INDEX(תמותה!$A$1:$E$121,ROUNDDOWN(R47/12,0)+1,2),INDEX(תמותה!$A$1:$E$121,ROUNDDOWN(R47/12,0)+1,3))</f>
        <v>0</v>
      </c>
      <c r="U47" t="e">
        <f>IF($B$11="זכר",INDEX('שיפור גברים'!$A$1:$GQ$121,ROUNDDOWN(R47/12,0)+1,ROUNDDOWN((E47+$B$7-$B$8)/12,0)+2),INDEX('שיפור נשים'!$A$1:$GQ$121,ROUNDDOWN(R47/12,0)+1,ROUNDDOWN((E47+$B$7-$B$8)/12,0)+2))</f>
        <v>#VALUE!</v>
      </c>
      <c r="V47" t="e">
        <f>IF($B$11="זכר",INDEX('שיפור גברים'!$A$1:$GQ$121,ROUNDDOWN(R47/12,0)+1,ROUNDDOWN((E47+$B$7-$B$8)/12,0)+1),INDEX('שיפור נשים'!$A$1:$GQ$121,ROUNDDOWN(R47/12,0)+1,ROUNDDOWN((E47+$B$7-$B$8)/12,0)+1))</f>
        <v>#VALUE!</v>
      </c>
      <c r="W47">
        <f t="shared" si="3"/>
        <v>0.41666666666666669</v>
      </c>
      <c r="X47" t="e">
        <f t="shared" si="15"/>
        <v>#VALUE!</v>
      </c>
      <c r="Y47">
        <f>IF($B$11="זכר",INDEX(תמותה!$A$1:$E$121,ROUNDDOWN(R47/12,0)+1,4),INDEX(תמותה!$A$1:$E$121,ROUNDDOWN(R47/12,0)+1,5))</f>
        <v>0</v>
      </c>
      <c r="Z47" t="e">
        <f t="shared" si="4"/>
        <v>#VALUE!</v>
      </c>
      <c r="AA47" t="e">
        <f t="shared" si="5"/>
        <v>#VALUE!</v>
      </c>
      <c r="AB47" t="e">
        <f t="shared" si="16"/>
        <v>#VALUE!</v>
      </c>
      <c r="AC47">
        <f t="shared" si="17"/>
        <v>0</v>
      </c>
      <c r="AD47">
        <f t="shared" si="18"/>
        <v>0</v>
      </c>
      <c r="AE47">
        <f t="shared" si="19"/>
        <v>0</v>
      </c>
      <c r="AF47">
        <f t="shared" si="20"/>
        <v>0</v>
      </c>
    </row>
    <row r="48" spans="5:32" x14ac:dyDescent="0.2">
      <c r="E48">
        <f t="shared" si="6"/>
        <v>46</v>
      </c>
      <c r="F48">
        <f t="shared" si="0"/>
        <v>1.1524000867672095</v>
      </c>
      <c r="G48" t="e">
        <f t="shared" si="7"/>
        <v>#VALUE!</v>
      </c>
      <c r="H48">
        <f t="shared" si="8"/>
        <v>43.752687005040897</v>
      </c>
      <c r="I48">
        <f t="shared" si="9"/>
        <v>43.752687005040897</v>
      </c>
      <c r="J48">
        <f t="shared" si="10"/>
        <v>43.752687005040897</v>
      </c>
      <c r="K48">
        <f t="shared" si="11"/>
        <v>43.752687005040897</v>
      </c>
      <c r="L48" t="e">
        <f t="shared" si="12"/>
        <v>#VALUE!</v>
      </c>
      <c r="M48">
        <f>IF($B$9="זכר",INDEX(תמותה!$A$1:$E$121,ROUNDDOWN(E48/12,0)+1,2),INDEX(תמותה!$A$1:$E$121,ROUNDDOWN(E48/12,0)+1,3))</f>
        <v>0</v>
      </c>
      <c r="N48" t="e">
        <f>IF($B$9="זכר",INDEX('שיפור גברים'!$A$1:$GQ$121,ROUNDDOWN(E48/12,0)+1,ROUNDDOWN((E48+$B$7-$B$8)/12,0)+2),INDEX('שיפור נשים'!$A$1:$GQ$121,ROUNDDOWN(E48/12,0)+1,ROUNDDOWN((E48+$B$7-$B$8)/12,0)+2))</f>
        <v>#VALUE!</v>
      </c>
      <c r="O48" t="e">
        <f>IF($B$9="זכר",INDEX('שיפור גברים'!$A$1:$GQ$121,ROUNDDOWN(E48/12,0)+1,ROUNDDOWN((E48+$B$7-$B$8)/12,0)+1),INDEX('שיפור נשים'!$A$1:$GQ$121,ROUNDDOWN(E48/12,0)+1,ROUNDDOWN((E48+$B$7-$B$8)/12,0)+1))</f>
        <v>#VALUE!</v>
      </c>
      <c r="P48">
        <f t="shared" si="1"/>
        <v>0.5</v>
      </c>
      <c r="Q48" t="e">
        <f t="shared" si="2"/>
        <v>#VALUE!</v>
      </c>
      <c r="R48">
        <f t="shared" si="13"/>
        <v>46</v>
      </c>
      <c r="S48" t="e">
        <f t="shared" si="14"/>
        <v>#VALUE!</v>
      </c>
      <c r="T48">
        <f>IF($B$11="זכר",INDEX(תמותה!$A$1:$E$121,ROUNDDOWN(R48/12,0)+1,2),INDEX(תמותה!$A$1:$E$121,ROUNDDOWN(R48/12,0)+1,3))</f>
        <v>0</v>
      </c>
      <c r="U48" t="e">
        <f>IF($B$11="זכר",INDEX('שיפור גברים'!$A$1:$GQ$121,ROUNDDOWN(R48/12,0)+1,ROUNDDOWN((E48+$B$7-$B$8)/12,0)+2),INDEX('שיפור נשים'!$A$1:$GQ$121,ROUNDDOWN(R48/12,0)+1,ROUNDDOWN((E48+$B$7-$B$8)/12,0)+2))</f>
        <v>#VALUE!</v>
      </c>
      <c r="V48" t="e">
        <f>IF($B$11="זכר",INDEX('שיפור גברים'!$A$1:$GQ$121,ROUNDDOWN(R48/12,0)+1,ROUNDDOWN((E48+$B$7-$B$8)/12,0)+1),INDEX('שיפור נשים'!$A$1:$GQ$121,ROUNDDOWN(R48/12,0)+1,ROUNDDOWN((E48+$B$7-$B$8)/12,0)+1))</f>
        <v>#VALUE!</v>
      </c>
      <c r="W48">
        <f t="shared" si="3"/>
        <v>0.5</v>
      </c>
      <c r="X48" t="e">
        <f t="shared" si="15"/>
        <v>#VALUE!</v>
      </c>
      <c r="Y48">
        <f>IF($B$11="זכר",INDEX(תמותה!$A$1:$E$121,ROUNDDOWN(R48/12,0)+1,4),INDEX(תמותה!$A$1:$E$121,ROUNDDOWN(R48/12,0)+1,5))</f>
        <v>0</v>
      </c>
      <c r="Z48" t="e">
        <f t="shared" si="4"/>
        <v>#VALUE!</v>
      </c>
      <c r="AA48" t="e">
        <f t="shared" si="5"/>
        <v>#VALUE!</v>
      </c>
      <c r="AB48" t="e">
        <f t="shared" si="16"/>
        <v>#VALUE!</v>
      </c>
      <c r="AC48">
        <f t="shared" si="17"/>
        <v>0</v>
      </c>
      <c r="AD48">
        <f t="shared" si="18"/>
        <v>0</v>
      </c>
      <c r="AE48">
        <f t="shared" si="19"/>
        <v>0</v>
      </c>
      <c r="AF48">
        <f t="shared" si="20"/>
        <v>0</v>
      </c>
    </row>
    <row r="49" spans="5:32" x14ac:dyDescent="0.2">
      <c r="E49">
        <f t="shared" si="6"/>
        <v>47</v>
      </c>
      <c r="F49">
        <f t="shared" si="0"/>
        <v>1.1558833033922742</v>
      </c>
      <c r="G49" t="e">
        <f t="shared" si="7"/>
        <v>#VALUE!</v>
      </c>
      <c r="H49">
        <f t="shared" si="8"/>
        <v>44.617826242769489</v>
      </c>
      <c r="I49">
        <f t="shared" si="9"/>
        <v>44.617826242769489</v>
      </c>
      <c r="J49">
        <f t="shared" si="10"/>
        <v>44.617826242769489</v>
      </c>
      <c r="K49">
        <f t="shared" si="11"/>
        <v>44.617826242769489</v>
      </c>
      <c r="L49" t="e">
        <f t="shared" si="12"/>
        <v>#VALUE!</v>
      </c>
      <c r="M49">
        <f>IF($B$9="זכר",INDEX(תמותה!$A$1:$E$121,ROUNDDOWN(E49/12,0)+1,2),INDEX(תמותה!$A$1:$E$121,ROUNDDOWN(E49/12,0)+1,3))</f>
        <v>0</v>
      </c>
      <c r="N49" t="e">
        <f>IF($B$9="זכר",INDEX('שיפור גברים'!$A$1:$GQ$121,ROUNDDOWN(E49/12,0)+1,ROUNDDOWN((E49+$B$7-$B$8)/12,0)+2),INDEX('שיפור נשים'!$A$1:$GQ$121,ROUNDDOWN(E49/12,0)+1,ROUNDDOWN((E49+$B$7-$B$8)/12,0)+2))</f>
        <v>#VALUE!</v>
      </c>
      <c r="O49" t="e">
        <f>IF($B$9="זכר",INDEX('שיפור גברים'!$A$1:$GQ$121,ROUNDDOWN(E49/12,0)+1,ROUNDDOWN((E49+$B$7-$B$8)/12,0)+1),INDEX('שיפור נשים'!$A$1:$GQ$121,ROUNDDOWN(E49/12,0)+1,ROUNDDOWN((E49+$B$7-$B$8)/12,0)+1))</f>
        <v>#VALUE!</v>
      </c>
      <c r="P49">
        <f t="shared" si="1"/>
        <v>0.58333333333333337</v>
      </c>
      <c r="Q49" t="e">
        <f t="shared" si="2"/>
        <v>#VALUE!</v>
      </c>
      <c r="R49">
        <f t="shared" si="13"/>
        <v>47</v>
      </c>
      <c r="S49" t="e">
        <f t="shared" si="14"/>
        <v>#VALUE!</v>
      </c>
      <c r="T49">
        <f>IF($B$11="זכר",INDEX(תמותה!$A$1:$E$121,ROUNDDOWN(R49/12,0)+1,2),INDEX(תמותה!$A$1:$E$121,ROUNDDOWN(R49/12,0)+1,3))</f>
        <v>0</v>
      </c>
      <c r="U49" t="e">
        <f>IF($B$11="זכר",INDEX('שיפור גברים'!$A$1:$GQ$121,ROUNDDOWN(R49/12,0)+1,ROUNDDOWN((E49+$B$7-$B$8)/12,0)+2),INDEX('שיפור נשים'!$A$1:$GQ$121,ROUNDDOWN(R49/12,0)+1,ROUNDDOWN((E49+$B$7-$B$8)/12,0)+2))</f>
        <v>#VALUE!</v>
      </c>
      <c r="V49" t="e">
        <f>IF($B$11="זכר",INDEX('שיפור גברים'!$A$1:$GQ$121,ROUNDDOWN(R49/12,0)+1,ROUNDDOWN((E49+$B$7-$B$8)/12,0)+1),INDEX('שיפור נשים'!$A$1:$GQ$121,ROUNDDOWN(R49/12,0)+1,ROUNDDOWN((E49+$B$7-$B$8)/12,0)+1))</f>
        <v>#VALUE!</v>
      </c>
      <c r="W49">
        <f t="shared" si="3"/>
        <v>0.58333333333333337</v>
      </c>
      <c r="X49" t="e">
        <f t="shared" si="15"/>
        <v>#VALUE!</v>
      </c>
      <c r="Y49">
        <f>IF($B$11="זכר",INDEX(תמותה!$A$1:$E$121,ROUNDDOWN(R49/12,0)+1,4),INDEX(תמותה!$A$1:$E$121,ROUNDDOWN(R49/12,0)+1,5))</f>
        <v>0</v>
      </c>
      <c r="Z49" t="e">
        <f t="shared" si="4"/>
        <v>#VALUE!</v>
      </c>
      <c r="AA49" t="e">
        <f t="shared" si="5"/>
        <v>#VALUE!</v>
      </c>
      <c r="AB49" t="e">
        <f t="shared" si="16"/>
        <v>#VALUE!</v>
      </c>
      <c r="AC49">
        <f t="shared" si="17"/>
        <v>0</v>
      </c>
      <c r="AD49">
        <f t="shared" si="18"/>
        <v>0</v>
      </c>
      <c r="AE49">
        <f t="shared" si="19"/>
        <v>0</v>
      </c>
      <c r="AF49">
        <f t="shared" si="20"/>
        <v>0</v>
      </c>
    </row>
    <row r="50" spans="5:32" x14ac:dyDescent="0.2">
      <c r="E50">
        <f t="shared" si="6"/>
        <v>48</v>
      </c>
      <c r="F50">
        <f t="shared" si="0"/>
        <v>1.1593770483036487</v>
      </c>
      <c r="G50" t="e">
        <f t="shared" si="7"/>
        <v>#VALUE!</v>
      </c>
      <c r="H50">
        <f t="shared" si="8"/>
        <v>45.480358411629616</v>
      </c>
      <c r="I50">
        <f t="shared" si="9"/>
        <v>45.480358411629616</v>
      </c>
      <c r="J50">
        <f t="shared" si="10"/>
        <v>45.480358411629616</v>
      </c>
      <c r="K50">
        <f t="shared" si="11"/>
        <v>45.480358411629616</v>
      </c>
      <c r="L50" t="e">
        <f t="shared" si="12"/>
        <v>#VALUE!</v>
      </c>
      <c r="M50">
        <f>IF($B$9="זכר",INDEX(תמותה!$A$1:$E$121,ROUNDDOWN(E50/12,0)+1,2),INDEX(תמותה!$A$1:$E$121,ROUNDDOWN(E50/12,0)+1,3))</f>
        <v>0</v>
      </c>
      <c r="N50" t="e">
        <f>IF($B$9="זכר",INDEX('שיפור גברים'!$A$1:$GQ$121,ROUNDDOWN(E50/12,0)+1,ROUNDDOWN((E50+$B$7-$B$8)/12,0)+2),INDEX('שיפור נשים'!$A$1:$GQ$121,ROUNDDOWN(E50/12,0)+1,ROUNDDOWN((E50+$B$7-$B$8)/12,0)+2))</f>
        <v>#VALUE!</v>
      </c>
      <c r="O50" t="e">
        <f>IF($B$9="זכר",INDEX('שיפור גברים'!$A$1:$GQ$121,ROUNDDOWN(E50/12,0)+1,ROUNDDOWN((E50+$B$7-$B$8)/12,0)+1),INDEX('שיפור נשים'!$A$1:$GQ$121,ROUNDDOWN(E50/12,0)+1,ROUNDDOWN((E50+$B$7-$B$8)/12,0)+1))</f>
        <v>#VALUE!</v>
      </c>
      <c r="P50">
        <f t="shared" si="1"/>
        <v>0.66666666666666663</v>
      </c>
      <c r="Q50" t="e">
        <f t="shared" si="2"/>
        <v>#VALUE!</v>
      </c>
      <c r="R50">
        <f t="shared" si="13"/>
        <v>48</v>
      </c>
      <c r="S50" t="e">
        <f t="shared" si="14"/>
        <v>#VALUE!</v>
      </c>
      <c r="T50">
        <f>IF($B$11="זכר",INDEX(תמותה!$A$1:$E$121,ROUNDDOWN(R50/12,0)+1,2),INDEX(תמותה!$A$1:$E$121,ROUNDDOWN(R50/12,0)+1,3))</f>
        <v>0</v>
      </c>
      <c r="U50" t="e">
        <f>IF($B$11="זכר",INDEX('שיפור גברים'!$A$1:$GQ$121,ROUNDDOWN(R50/12,0)+1,ROUNDDOWN((E50+$B$7-$B$8)/12,0)+2),INDEX('שיפור נשים'!$A$1:$GQ$121,ROUNDDOWN(R50/12,0)+1,ROUNDDOWN((E50+$B$7-$B$8)/12,0)+2))</f>
        <v>#VALUE!</v>
      </c>
      <c r="V50" t="e">
        <f>IF($B$11="זכר",INDEX('שיפור גברים'!$A$1:$GQ$121,ROUNDDOWN(R50/12,0)+1,ROUNDDOWN((E50+$B$7-$B$8)/12,0)+1),INDEX('שיפור נשים'!$A$1:$GQ$121,ROUNDDOWN(R50/12,0)+1,ROUNDDOWN((E50+$B$7-$B$8)/12,0)+1))</f>
        <v>#VALUE!</v>
      </c>
      <c r="W50">
        <f t="shared" si="3"/>
        <v>0.66666666666666663</v>
      </c>
      <c r="X50" t="e">
        <f t="shared" si="15"/>
        <v>#VALUE!</v>
      </c>
      <c r="Y50">
        <f>IF($B$11="זכר",INDEX(תמותה!$A$1:$E$121,ROUNDDOWN(R50/12,0)+1,4),INDEX(תמותה!$A$1:$E$121,ROUNDDOWN(R50/12,0)+1,5))</f>
        <v>0</v>
      </c>
      <c r="Z50" t="e">
        <f t="shared" si="4"/>
        <v>#VALUE!</v>
      </c>
      <c r="AA50" t="e">
        <f t="shared" si="5"/>
        <v>#VALUE!</v>
      </c>
      <c r="AB50" t="e">
        <f t="shared" si="16"/>
        <v>#VALUE!</v>
      </c>
      <c r="AC50">
        <f t="shared" si="17"/>
        <v>0</v>
      </c>
      <c r="AD50">
        <f t="shared" si="18"/>
        <v>0</v>
      </c>
      <c r="AE50">
        <f t="shared" si="19"/>
        <v>0</v>
      </c>
      <c r="AF50">
        <f t="shared" si="20"/>
        <v>0</v>
      </c>
    </row>
    <row r="51" spans="5:32" x14ac:dyDescent="0.2">
      <c r="E51">
        <f t="shared" si="6"/>
        <v>49</v>
      </c>
      <c r="F51">
        <f t="shared" si="0"/>
        <v>1.1628813533238769</v>
      </c>
      <c r="G51" t="e">
        <f t="shared" si="7"/>
        <v>#VALUE!</v>
      </c>
      <c r="H51">
        <f t="shared" si="8"/>
        <v>46.340291367938264</v>
      </c>
      <c r="I51">
        <f t="shared" si="9"/>
        <v>46.340291367938264</v>
      </c>
      <c r="J51">
        <f t="shared" si="10"/>
        <v>46.340291367938264</v>
      </c>
      <c r="K51">
        <f t="shared" si="11"/>
        <v>46.340291367938264</v>
      </c>
      <c r="L51" t="e">
        <f t="shared" si="12"/>
        <v>#VALUE!</v>
      </c>
      <c r="M51">
        <f>IF($B$9="זכר",INDEX(תמותה!$A$1:$E$121,ROUNDDOWN(E51/12,0)+1,2),INDEX(תמותה!$A$1:$E$121,ROUNDDOWN(E51/12,0)+1,3))</f>
        <v>0</v>
      </c>
      <c r="N51" t="e">
        <f>IF($B$9="זכר",INDEX('שיפור גברים'!$A$1:$GQ$121,ROUNDDOWN(E51/12,0)+1,ROUNDDOWN((E51+$B$7-$B$8)/12,0)+2),INDEX('שיפור נשים'!$A$1:$GQ$121,ROUNDDOWN(E51/12,0)+1,ROUNDDOWN((E51+$B$7-$B$8)/12,0)+2))</f>
        <v>#VALUE!</v>
      </c>
      <c r="O51" t="e">
        <f>IF($B$9="זכר",INDEX('שיפור גברים'!$A$1:$GQ$121,ROUNDDOWN(E51/12,0)+1,ROUNDDOWN((E51+$B$7-$B$8)/12,0)+1),INDEX('שיפור נשים'!$A$1:$GQ$121,ROUNDDOWN(E51/12,0)+1,ROUNDDOWN((E51+$B$7-$B$8)/12,0)+1))</f>
        <v>#VALUE!</v>
      </c>
      <c r="P51">
        <f t="shared" si="1"/>
        <v>0.75</v>
      </c>
      <c r="Q51" t="e">
        <f t="shared" si="2"/>
        <v>#VALUE!</v>
      </c>
      <c r="R51">
        <f t="shared" si="13"/>
        <v>49</v>
      </c>
      <c r="S51" t="e">
        <f t="shared" si="14"/>
        <v>#VALUE!</v>
      </c>
      <c r="T51">
        <f>IF($B$11="זכר",INDEX(תמותה!$A$1:$E$121,ROUNDDOWN(R51/12,0)+1,2),INDEX(תמותה!$A$1:$E$121,ROUNDDOWN(R51/12,0)+1,3))</f>
        <v>0</v>
      </c>
      <c r="U51" t="e">
        <f>IF($B$11="זכר",INDEX('שיפור גברים'!$A$1:$GQ$121,ROUNDDOWN(R51/12,0)+1,ROUNDDOWN((E51+$B$7-$B$8)/12,0)+2),INDEX('שיפור נשים'!$A$1:$GQ$121,ROUNDDOWN(R51/12,0)+1,ROUNDDOWN((E51+$B$7-$B$8)/12,0)+2))</f>
        <v>#VALUE!</v>
      </c>
      <c r="V51" t="e">
        <f>IF($B$11="זכר",INDEX('שיפור גברים'!$A$1:$GQ$121,ROUNDDOWN(R51/12,0)+1,ROUNDDOWN((E51+$B$7-$B$8)/12,0)+1),INDEX('שיפור נשים'!$A$1:$GQ$121,ROUNDDOWN(R51/12,0)+1,ROUNDDOWN((E51+$B$7-$B$8)/12,0)+1))</f>
        <v>#VALUE!</v>
      </c>
      <c r="W51">
        <f t="shared" si="3"/>
        <v>0.75</v>
      </c>
      <c r="X51" t="e">
        <f t="shared" si="15"/>
        <v>#VALUE!</v>
      </c>
      <c r="Y51">
        <f>IF($B$11="זכר",INDEX(תמותה!$A$1:$E$121,ROUNDDOWN(R51/12,0)+1,4),INDEX(תמותה!$A$1:$E$121,ROUNDDOWN(R51/12,0)+1,5))</f>
        <v>0</v>
      </c>
      <c r="Z51" t="e">
        <f t="shared" si="4"/>
        <v>#VALUE!</v>
      </c>
      <c r="AA51" t="e">
        <f t="shared" si="5"/>
        <v>#VALUE!</v>
      </c>
      <c r="AB51" t="e">
        <f t="shared" si="16"/>
        <v>#VALUE!</v>
      </c>
      <c r="AC51">
        <f t="shared" si="17"/>
        <v>0</v>
      </c>
      <c r="AD51">
        <f t="shared" si="18"/>
        <v>0</v>
      </c>
      <c r="AE51">
        <f t="shared" si="19"/>
        <v>0</v>
      </c>
      <c r="AF51">
        <f t="shared" si="20"/>
        <v>0</v>
      </c>
    </row>
    <row r="52" spans="5:32" x14ac:dyDescent="0.2">
      <c r="E52">
        <f t="shared" si="6"/>
        <v>50</v>
      </c>
      <c r="F52">
        <f t="shared" si="0"/>
        <v>1.1663962503716883</v>
      </c>
      <c r="G52" t="e">
        <f t="shared" si="7"/>
        <v>#VALUE!</v>
      </c>
      <c r="H52">
        <f t="shared" si="8"/>
        <v>47.197632944337656</v>
      </c>
      <c r="I52">
        <f t="shared" si="9"/>
        <v>47.197632944337656</v>
      </c>
      <c r="J52">
        <f t="shared" si="10"/>
        <v>47.197632944337656</v>
      </c>
      <c r="K52">
        <f t="shared" si="11"/>
        <v>47.197632944337656</v>
      </c>
      <c r="L52" t="e">
        <f t="shared" si="12"/>
        <v>#VALUE!</v>
      </c>
      <c r="M52">
        <f>IF($B$9="זכר",INDEX(תמותה!$A$1:$E$121,ROUNDDOWN(E52/12,0)+1,2),INDEX(תמותה!$A$1:$E$121,ROUNDDOWN(E52/12,0)+1,3))</f>
        <v>0</v>
      </c>
      <c r="N52" t="e">
        <f>IF($B$9="זכר",INDEX('שיפור גברים'!$A$1:$GQ$121,ROUNDDOWN(E52/12,0)+1,ROUNDDOWN((E52+$B$7-$B$8)/12,0)+2),INDEX('שיפור נשים'!$A$1:$GQ$121,ROUNDDOWN(E52/12,0)+1,ROUNDDOWN((E52+$B$7-$B$8)/12,0)+2))</f>
        <v>#VALUE!</v>
      </c>
      <c r="O52" t="e">
        <f>IF($B$9="זכר",INDEX('שיפור גברים'!$A$1:$GQ$121,ROUNDDOWN(E52/12,0)+1,ROUNDDOWN((E52+$B$7-$B$8)/12,0)+1),INDEX('שיפור נשים'!$A$1:$GQ$121,ROUNDDOWN(E52/12,0)+1,ROUNDDOWN((E52+$B$7-$B$8)/12,0)+1))</f>
        <v>#VALUE!</v>
      </c>
      <c r="P52">
        <f t="shared" si="1"/>
        <v>0.83333333333333337</v>
      </c>
      <c r="Q52" t="e">
        <f t="shared" si="2"/>
        <v>#VALUE!</v>
      </c>
      <c r="R52">
        <f t="shared" si="13"/>
        <v>50</v>
      </c>
      <c r="S52" t="e">
        <f t="shared" si="14"/>
        <v>#VALUE!</v>
      </c>
      <c r="T52">
        <f>IF($B$11="זכר",INDEX(תמותה!$A$1:$E$121,ROUNDDOWN(R52/12,0)+1,2),INDEX(תמותה!$A$1:$E$121,ROUNDDOWN(R52/12,0)+1,3))</f>
        <v>0</v>
      </c>
      <c r="U52" t="e">
        <f>IF($B$11="זכר",INDEX('שיפור גברים'!$A$1:$GQ$121,ROUNDDOWN(R52/12,0)+1,ROUNDDOWN((E52+$B$7-$B$8)/12,0)+2),INDEX('שיפור נשים'!$A$1:$GQ$121,ROUNDDOWN(R52/12,0)+1,ROUNDDOWN((E52+$B$7-$B$8)/12,0)+2))</f>
        <v>#VALUE!</v>
      </c>
      <c r="V52" t="e">
        <f>IF($B$11="זכר",INDEX('שיפור גברים'!$A$1:$GQ$121,ROUNDDOWN(R52/12,0)+1,ROUNDDOWN((E52+$B$7-$B$8)/12,0)+1),INDEX('שיפור נשים'!$A$1:$GQ$121,ROUNDDOWN(R52/12,0)+1,ROUNDDOWN((E52+$B$7-$B$8)/12,0)+1))</f>
        <v>#VALUE!</v>
      </c>
      <c r="W52">
        <f t="shared" si="3"/>
        <v>0.83333333333333337</v>
      </c>
      <c r="X52" t="e">
        <f t="shared" si="15"/>
        <v>#VALUE!</v>
      </c>
      <c r="Y52">
        <f>IF($B$11="זכר",INDEX(תמותה!$A$1:$E$121,ROUNDDOWN(R52/12,0)+1,4),INDEX(תמותה!$A$1:$E$121,ROUNDDOWN(R52/12,0)+1,5))</f>
        <v>0</v>
      </c>
      <c r="Z52" t="e">
        <f t="shared" si="4"/>
        <v>#VALUE!</v>
      </c>
      <c r="AA52" t="e">
        <f t="shared" si="5"/>
        <v>#VALUE!</v>
      </c>
      <c r="AB52" t="e">
        <f t="shared" si="16"/>
        <v>#VALUE!</v>
      </c>
      <c r="AC52">
        <f t="shared" si="17"/>
        <v>0</v>
      </c>
      <c r="AD52">
        <f t="shared" si="18"/>
        <v>0</v>
      </c>
      <c r="AE52">
        <f t="shared" si="19"/>
        <v>0</v>
      </c>
      <c r="AF52">
        <f t="shared" si="20"/>
        <v>0</v>
      </c>
    </row>
    <row r="53" spans="5:32" x14ac:dyDescent="0.2">
      <c r="E53">
        <f t="shared" si="6"/>
        <v>51</v>
      </c>
      <c r="F53">
        <f t="shared" si="0"/>
        <v>1.1699217714622887</v>
      </c>
      <c r="G53" t="e">
        <f t="shared" si="7"/>
        <v>#VALUE!</v>
      </c>
      <c r="H53">
        <f t="shared" si="8"/>
        <v>48.052390949866606</v>
      </c>
      <c r="I53">
        <f t="shared" si="9"/>
        <v>48.052390949866606</v>
      </c>
      <c r="J53">
        <f t="shared" si="10"/>
        <v>48.052390949866606</v>
      </c>
      <c r="K53">
        <f t="shared" si="11"/>
        <v>48.052390949866606</v>
      </c>
      <c r="L53" t="e">
        <f t="shared" si="12"/>
        <v>#VALUE!</v>
      </c>
      <c r="M53">
        <f>IF($B$9="זכר",INDEX(תמותה!$A$1:$E$121,ROUNDDOWN(E53/12,0)+1,2),INDEX(תמותה!$A$1:$E$121,ROUNDDOWN(E53/12,0)+1,3))</f>
        <v>0</v>
      </c>
      <c r="N53" t="e">
        <f>IF($B$9="זכר",INDEX('שיפור גברים'!$A$1:$GQ$121,ROUNDDOWN(E53/12,0)+1,ROUNDDOWN((E53+$B$7-$B$8)/12,0)+2),INDEX('שיפור נשים'!$A$1:$GQ$121,ROUNDDOWN(E53/12,0)+1,ROUNDDOWN((E53+$B$7-$B$8)/12,0)+2))</f>
        <v>#VALUE!</v>
      </c>
      <c r="O53" t="e">
        <f>IF($B$9="זכר",INDEX('שיפור גברים'!$A$1:$GQ$121,ROUNDDOWN(E53/12,0)+1,ROUNDDOWN((E53+$B$7-$B$8)/12,0)+1),INDEX('שיפור נשים'!$A$1:$GQ$121,ROUNDDOWN(E53/12,0)+1,ROUNDDOWN((E53+$B$7-$B$8)/12,0)+1))</f>
        <v>#VALUE!</v>
      </c>
      <c r="P53">
        <f t="shared" si="1"/>
        <v>0.91666666666666663</v>
      </c>
      <c r="Q53" t="e">
        <f t="shared" si="2"/>
        <v>#VALUE!</v>
      </c>
      <c r="R53">
        <f t="shared" si="13"/>
        <v>51</v>
      </c>
      <c r="S53" t="e">
        <f t="shared" si="14"/>
        <v>#VALUE!</v>
      </c>
      <c r="T53">
        <f>IF($B$11="זכר",INDEX(תמותה!$A$1:$E$121,ROUNDDOWN(R53/12,0)+1,2),INDEX(תמותה!$A$1:$E$121,ROUNDDOWN(R53/12,0)+1,3))</f>
        <v>0</v>
      </c>
      <c r="U53" t="e">
        <f>IF($B$11="זכר",INDEX('שיפור גברים'!$A$1:$GQ$121,ROUNDDOWN(R53/12,0)+1,ROUNDDOWN((E53+$B$7-$B$8)/12,0)+2),INDEX('שיפור נשים'!$A$1:$GQ$121,ROUNDDOWN(R53/12,0)+1,ROUNDDOWN((E53+$B$7-$B$8)/12,0)+2))</f>
        <v>#VALUE!</v>
      </c>
      <c r="V53" t="e">
        <f>IF($B$11="זכר",INDEX('שיפור גברים'!$A$1:$GQ$121,ROUNDDOWN(R53/12,0)+1,ROUNDDOWN((E53+$B$7-$B$8)/12,0)+1),INDEX('שיפור נשים'!$A$1:$GQ$121,ROUNDDOWN(R53/12,0)+1,ROUNDDOWN((E53+$B$7-$B$8)/12,0)+1))</f>
        <v>#VALUE!</v>
      </c>
      <c r="W53">
        <f t="shared" si="3"/>
        <v>0.91666666666666663</v>
      </c>
      <c r="X53" t="e">
        <f t="shared" si="15"/>
        <v>#VALUE!</v>
      </c>
      <c r="Y53">
        <f>IF($B$11="זכר",INDEX(תמותה!$A$1:$E$121,ROUNDDOWN(R53/12,0)+1,4),INDEX(תמותה!$A$1:$E$121,ROUNDDOWN(R53/12,0)+1,5))</f>
        <v>0</v>
      </c>
      <c r="Z53" t="e">
        <f t="shared" si="4"/>
        <v>#VALUE!</v>
      </c>
      <c r="AA53" t="e">
        <f t="shared" si="5"/>
        <v>#VALUE!</v>
      </c>
      <c r="AB53" t="e">
        <f t="shared" si="16"/>
        <v>#VALUE!</v>
      </c>
      <c r="AC53">
        <f t="shared" si="17"/>
        <v>0</v>
      </c>
      <c r="AD53">
        <f t="shared" si="18"/>
        <v>0</v>
      </c>
      <c r="AE53">
        <f t="shared" si="19"/>
        <v>0</v>
      </c>
      <c r="AF53">
        <f t="shared" si="20"/>
        <v>0</v>
      </c>
    </row>
    <row r="54" spans="5:32" x14ac:dyDescent="0.2">
      <c r="E54">
        <f t="shared" si="6"/>
        <v>52</v>
      </c>
      <c r="F54">
        <f t="shared" si="0"/>
        <v>1.1734579487076535</v>
      </c>
      <c r="G54" t="e">
        <f t="shared" si="7"/>
        <v>#VALUE!</v>
      </c>
      <c r="H54">
        <f t="shared" si="8"/>
        <v>48.904573170031647</v>
      </c>
      <c r="I54">
        <f t="shared" si="9"/>
        <v>48.904573170031647</v>
      </c>
      <c r="J54">
        <f t="shared" si="10"/>
        <v>48.904573170031647</v>
      </c>
      <c r="K54">
        <f t="shared" si="11"/>
        <v>48.904573170031647</v>
      </c>
      <c r="L54" t="e">
        <f t="shared" si="12"/>
        <v>#VALUE!</v>
      </c>
      <c r="M54">
        <f>IF($B$9="זכר",INDEX(תמותה!$A$1:$E$121,ROUNDDOWN(E54/12,0)+1,2),INDEX(תמותה!$A$1:$E$121,ROUNDDOWN(E54/12,0)+1,3))</f>
        <v>0</v>
      </c>
      <c r="N54" t="e">
        <f>IF($B$9="זכר",INDEX('שיפור גברים'!$A$1:$GQ$121,ROUNDDOWN(E54/12,0)+1,ROUNDDOWN((E54+$B$7-$B$8)/12,0)+2),INDEX('שיפור נשים'!$A$1:$GQ$121,ROUNDDOWN(E54/12,0)+1,ROUNDDOWN((E54+$B$7-$B$8)/12,0)+2))</f>
        <v>#VALUE!</v>
      </c>
      <c r="O54" t="e">
        <f>IF($B$9="זכר",INDEX('שיפור גברים'!$A$1:$GQ$121,ROUNDDOWN(E54/12,0)+1,ROUNDDOWN((E54+$B$7-$B$8)/12,0)+1),INDEX('שיפור נשים'!$A$1:$GQ$121,ROUNDDOWN(E54/12,0)+1,ROUNDDOWN((E54+$B$7-$B$8)/12,0)+1))</f>
        <v>#VALUE!</v>
      </c>
      <c r="P54">
        <f t="shared" si="1"/>
        <v>1</v>
      </c>
      <c r="Q54" t="e">
        <f t="shared" si="2"/>
        <v>#VALUE!</v>
      </c>
      <c r="R54">
        <f t="shared" si="13"/>
        <v>52</v>
      </c>
      <c r="S54" t="e">
        <f t="shared" si="14"/>
        <v>#VALUE!</v>
      </c>
      <c r="T54">
        <f>IF($B$11="זכר",INDEX(תמותה!$A$1:$E$121,ROUNDDOWN(R54/12,0)+1,2),INDEX(תמותה!$A$1:$E$121,ROUNDDOWN(R54/12,0)+1,3))</f>
        <v>0</v>
      </c>
      <c r="U54" t="e">
        <f>IF($B$11="זכר",INDEX('שיפור גברים'!$A$1:$GQ$121,ROUNDDOWN(R54/12,0)+1,ROUNDDOWN((E54+$B$7-$B$8)/12,0)+2),INDEX('שיפור נשים'!$A$1:$GQ$121,ROUNDDOWN(R54/12,0)+1,ROUNDDOWN((E54+$B$7-$B$8)/12,0)+2))</f>
        <v>#VALUE!</v>
      </c>
      <c r="V54" t="e">
        <f>IF($B$11="זכר",INDEX('שיפור גברים'!$A$1:$GQ$121,ROUNDDOWN(R54/12,0)+1,ROUNDDOWN((E54+$B$7-$B$8)/12,0)+1),INDEX('שיפור נשים'!$A$1:$GQ$121,ROUNDDOWN(R54/12,0)+1,ROUNDDOWN((E54+$B$7-$B$8)/12,0)+1))</f>
        <v>#VALUE!</v>
      </c>
      <c r="W54">
        <f t="shared" si="3"/>
        <v>1</v>
      </c>
      <c r="X54" t="e">
        <f t="shared" si="15"/>
        <v>#VALUE!</v>
      </c>
      <c r="Y54">
        <f>IF($B$11="זכר",INDEX(תמותה!$A$1:$E$121,ROUNDDOWN(R54/12,0)+1,4),INDEX(תמותה!$A$1:$E$121,ROUNDDOWN(R54/12,0)+1,5))</f>
        <v>0</v>
      </c>
      <c r="Z54" t="e">
        <f t="shared" si="4"/>
        <v>#VALUE!</v>
      </c>
      <c r="AA54" t="e">
        <f t="shared" si="5"/>
        <v>#VALUE!</v>
      </c>
      <c r="AB54" t="e">
        <f t="shared" si="16"/>
        <v>#VALUE!</v>
      </c>
      <c r="AC54">
        <f t="shared" si="17"/>
        <v>0</v>
      </c>
      <c r="AD54">
        <f t="shared" si="18"/>
        <v>0</v>
      </c>
      <c r="AE54">
        <f t="shared" si="19"/>
        <v>0</v>
      </c>
      <c r="AF54">
        <f t="shared" si="20"/>
        <v>0</v>
      </c>
    </row>
    <row r="55" spans="5:32" x14ac:dyDescent="0.2">
      <c r="E55">
        <f t="shared" si="6"/>
        <v>53</v>
      </c>
      <c r="F55">
        <f t="shared" si="0"/>
        <v>1.1770048143168179</v>
      </c>
      <c r="G55" t="e">
        <f t="shared" si="7"/>
        <v>#VALUE!</v>
      </c>
      <c r="H55">
        <f t="shared" si="8"/>
        <v>49.754187366877936</v>
      </c>
      <c r="I55">
        <f t="shared" si="9"/>
        <v>49.754187366877936</v>
      </c>
      <c r="J55">
        <f t="shared" si="10"/>
        <v>49.754187366877936</v>
      </c>
      <c r="K55">
        <f t="shared" si="11"/>
        <v>49.754187366877936</v>
      </c>
      <c r="L55" t="e">
        <f t="shared" si="12"/>
        <v>#VALUE!</v>
      </c>
      <c r="M55">
        <f>IF($B$9="זכר",INDEX(תמותה!$A$1:$E$121,ROUNDDOWN(E55/12,0)+1,2),INDEX(תמותה!$A$1:$E$121,ROUNDDOWN(E55/12,0)+1,3))</f>
        <v>0</v>
      </c>
      <c r="N55" t="e">
        <f>IF($B$9="זכר",INDEX('שיפור גברים'!$A$1:$GQ$121,ROUNDDOWN(E55/12,0)+1,ROUNDDOWN((E55+$B$7-$B$8)/12,0)+2),INDEX('שיפור נשים'!$A$1:$GQ$121,ROUNDDOWN(E55/12,0)+1,ROUNDDOWN((E55+$B$7-$B$8)/12,0)+2))</f>
        <v>#VALUE!</v>
      </c>
      <c r="O55" t="e">
        <f>IF($B$9="זכר",INDEX('שיפור גברים'!$A$1:$GQ$121,ROUNDDOWN(E55/12,0)+1,ROUNDDOWN((E55+$B$7-$B$8)/12,0)+1),INDEX('שיפור נשים'!$A$1:$GQ$121,ROUNDDOWN(E55/12,0)+1,ROUNDDOWN((E55+$B$7-$B$8)/12,0)+1))</f>
        <v>#VALUE!</v>
      </c>
      <c r="P55">
        <f t="shared" si="1"/>
        <v>8.3333333333333329E-2</v>
      </c>
      <c r="Q55" t="e">
        <f t="shared" si="2"/>
        <v>#VALUE!</v>
      </c>
      <c r="R55">
        <f t="shared" si="13"/>
        <v>53</v>
      </c>
      <c r="S55" t="e">
        <f t="shared" si="14"/>
        <v>#VALUE!</v>
      </c>
      <c r="T55">
        <f>IF($B$11="זכר",INDEX(תמותה!$A$1:$E$121,ROUNDDOWN(R55/12,0)+1,2),INDEX(תמותה!$A$1:$E$121,ROUNDDOWN(R55/12,0)+1,3))</f>
        <v>0</v>
      </c>
      <c r="U55" t="e">
        <f>IF($B$11="זכר",INDEX('שיפור גברים'!$A$1:$GQ$121,ROUNDDOWN(R55/12,0)+1,ROUNDDOWN((E55+$B$7-$B$8)/12,0)+2),INDEX('שיפור נשים'!$A$1:$GQ$121,ROUNDDOWN(R55/12,0)+1,ROUNDDOWN((E55+$B$7-$B$8)/12,0)+2))</f>
        <v>#VALUE!</v>
      </c>
      <c r="V55" t="e">
        <f>IF($B$11="זכר",INDEX('שיפור גברים'!$A$1:$GQ$121,ROUNDDOWN(R55/12,0)+1,ROUNDDOWN((E55+$B$7-$B$8)/12,0)+1),INDEX('שיפור נשים'!$A$1:$GQ$121,ROUNDDOWN(R55/12,0)+1,ROUNDDOWN((E55+$B$7-$B$8)/12,0)+1))</f>
        <v>#VALUE!</v>
      </c>
      <c r="W55">
        <f t="shared" si="3"/>
        <v>8.3333333333333329E-2</v>
      </c>
      <c r="X55" t="e">
        <f t="shared" si="15"/>
        <v>#VALUE!</v>
      </c>
      <c r="Y55">
        <f>IF($B$11="זכר",INDEX(תמותה!$A$1:$E$121,ROUNDDOWN(R55/12,0)+1,4),INDEX(תמותה!$A$1:$E$121,ROUNDDOWN(R55/12,0)+1,5))</f>
        <v>0</v>
      </c>
      <c r="Z55" t="e">
        <f t="shared" si="4"/>
        <v>#VALUE!</v>
      </c>
      <c r="AA55" t="e">
        <f t="shared" si="5"/>
        <v>#VALUE!</v>
      </c>
      <c r="AB55" t="e">
        <f t="shared" si="16"/>
        <v>#VALUE!</v>
      </c>
      <c r="AC55">
        <f t="shared" si="17"/>
        <v>0</v>
      </c>
      <c r="AD55">
        <f t="shared" si="18"/>
        <v>0</v>
      </c>
      <c r="AE55">
        <f t="shared" si="19"/>
        <v>0</v>
      </c>
      <c r="AF55">
        <f t="shared" si="20"/>
        <v>0</v>
      </c>
    </row>
    <row r="56" spans="5:32" x14ac:dyDescent="0.2">
      <c r="E56">
        <f t="shared" si="6"/>
        <v>54</v>
      </c>
      <c r="F56">
        <f t="shared" si="0"/>
        <v>1.1805624005961721</v>
      </c>
      <c r="G56" t="e">
        <f t="shared" si="7"/>
        <v>#VALUE!</v>
      </c>
      <c r="H56">
        <f t="shared" si="8"/>
        <v>50.60124127905997</v>
      </c>
      <c r="I56">
        <f t="shared" si="9"/>
        <v>50.60124127905997</v>
      </c>
      <c r="J56">
        <f t="shared" si="10"/>
        <v>50.60124127905997</v>
      </c>
      <c r="K56">
        <f t="shared" si="11"/>
        <v>50.60124127905997</v>
      </c>
      <c r="L56" t="e">
        <f t="shared" si="12"/>
        <v>#VALUE!</v>
      </c>
      <c r="M56">
        <f>IF($B$9="זכר",INDEX(תמותה!$A$1:$E$121,ROUNDDOWN(E56/12,0)+1,2),INDEX(תמותה!$A$1:$E$121,ROUNDDOWN(E56/12,0)+1,3))</f>
        <v>0</v>
      </c>
      <c r="N56" t="e">
        <f>IF($B$9="זכר",INDEX('שיפור גברים'!$A$1:$GQ$121,ROUNDDOWN(E56/12,0)+1,ROUNDDOWN((E56+$B$7-$B$8)/12,0)+2),INDEX('שיפור נשים'!$A$1:$GQ$121,ROUNDDOWN(E56/12,0)+1,ROUNDDOWN((E56+$B$7-$B$8)/12,0)+2))</f>
        <v>#VALUE!</v>
      </c>
      <c r="O56" t="e">
        <f>IF($B$9="זכר",INDEX('שיפור גברים'!$A$1:$GQ$121,ROUNDDOWN(E56/12,0)+1,ROUNDDOWN((E56+$B$7-$B$8)/12,0)+1),INDEX('שיפור נשים'!$A$1:$GQ$121,ROUNDDOWN(E56/12,0)+1,ROUNDDOWN((E56+$B$7-$B$8)/12,0)+1))</f>
        <v>#VALUE!</v>
      </c>
      <c r="P56">
        <f t="shared" si="1"/>
        <v>0.16666666666666666</v>
      </c>
      <c r="Q56" t="e">
        <f t="shared" si="2"/>
        <v>#VALUE!</v>
      </c>
      <c r="R56">
        <f t="shared" si="13"/>
        <v>54</v>
      </c>
      <c r="S56" t="e">
        <f t="shared" si="14"/>
        <v>#VALUE!</v>
      </c>
      <c r="T56">
        <f>IF($B$11="זכר",INDEX(תמותה!$A$1:$E$121,ROUNDDOWN(R56/12,0)+1,2),INDEX(תמותה!$A$1:$E$121,ROUNDDOWN(R56/12,0)+1,3))</f>
        <v>0</v>
      </c>
      <c r="U56" t="e">
        <f>IF($B$11="זכר",INDEX('שיפור גברים'!$A$1:$GQ$121,ROUNDDOWN(R56/12,0)+1,ROUNDDOWN((E56+$B$7-$B$8)/12,0)+2),INDEX('שיפור נשים'!$A$1:$GQ$121,ROUNDDOWN(R56/12,0)+1,ROUNDDOWN((E56+$B$7-$B$8)/12,0)+2))</f>
        <v>#VALUE!</v>
      </c>
      <c r="V56" t="e">
        <f>IF($B$11="זכר",INDEX('שיפור גברים'!$A$1:$GQ$121,ROUNDDOWN(R56/12,0)+1,ROUNDDOWN((E56+$B$7-$B$8)/12,0)+1),INDEX('שיפור נשים'!$A$1:$GQ$121,ROUNDDOWN(R56/12,0)+1,ROUNDDOWN((E56+$B$7-$B$8)/12,0)+1))</f>
        <v>#VALUE!</v>
      </c>
      <c r="W56">
        <f t="shared" si="3"/>
        <v>0.16666666666666666</v>
      </c>
      <c r="X56" t="e">
        <f t="shared" si="15"/>
        <v>#VALUE!</v>
      </c>
      <c r="Y56">
        <f>IF($B$11="זכר",INDEX(תמותה!$A$1:$E$121,ROUNDDOWN(R56/12,0)+1,4),INDEX(תמותה!$A$1:$E$121,ROUNDDOWN(R56/12,0)+1,5))</f>
        <v>0</v>
      </c>
      <c r="Z56" t="e">
        <f t="shared" si="4"/>
        <v>#VALUE!</v>
      </c>
      <c r="AA56" t="e">
        <f t="shared" si="5"/>
        <v>#VALUE!</v>
      </c>
      <c r="AB56" t="e">
        <f t="shared" si="16"/>
        <v>#VALUE!</v>
      </c>
      <c r="AC56">
        <f t="shared" si="17"/>
        <v>0</v>
      </c>
      <c r="AD56">
        <f t="shared" si="18"/>
        <v>0</v>
      </c>
      <c r="AE56">
        <f t="shared" si="19"/>
        <v>0</v>
      </c>
      <c r="AF56">
        <f t="shared" si="20"/>
        <v>0</v>
      </c>
    </row>
    <row r="57" spans="5:32" x14ac:dyDescent="0.2">
      <c r="E57">
        <f t="shared" si="6"/>
        <v>55</v>
      </c>
      <c r="F57">
        <f t="shared" si="0"/>
        <v>1.1841307399497543</v>
      </c>
      <c r="G57" t="e">
        <f t="shared" si="7"/>
        <v>#VALUE!</v>
      </c>
      <c r="H57">
        <f t="shared" si="8"/>
        <v>51.445742621912053</v>
      </c>
      <c r="I57">
        <f t="shared" si="9"/>
        <v>51.445742621912053</v>
      </c>
      <c r="J57">
        <f t="shared" si="10"/>
        <v>51.445742621912053</v>
      </c>
      <c r="K57">
        <f t="shared" si="11"/>
        <v>51.445742621912053</v>
      </c>
      <c r="L57" t="e">
        <f t="shared" si="12"/>
        <v>#VALUE!</v>
      </c>
      <c r="M57">
        <f>IF($B$9="זכר",INDEX(תמותה!$A$1:$E$121,ROUNDDOWN(E57/12,0)+1,2),INDEX(תמותה!$A$1:$E$121,ROUNDDOWN(E57/12,0)+1,3))</f>
        <v>0</v>
      </c>
      <c r="N57" t="e">
        <f>IF($B$9="זכר",INDEX('שיפור גברים'!$A$1:$GQ$121,ROUNDDOWN(E57/12,0)+1,ROUNDDOWN((E57+$B$7-$B$8)/12,0)+2),INDEX('שיפור נשים'!$A$1:$GQ$121,ROUNDDOWN(E57/12,0)+1,ROUNDDOWN((E57+$B$7-$B$8)/12,0)+2))</f>
        <v>#VALUE!</v>
      </c>
      <c r="O57" t="e">
        <f>IF($B$9="זכר",INDEX('שיפור גברים'!$A$1:$GQ$121,ROUNDDOWN(E57/12,0)+1,ROUNDDOWN((E57+$B$7-$B$8)/12,0)+1),INDEX('שיפור נשים'!$A$1:$GQ$121,ROUNDDOWN(E57/12,0)+1,ROUNDDOWN((E57+$B$7-$B$8)/12,0)+1))</f>
        <v>#VALUE!</v>
      </c>
      <c r="P57">
        <f t="shared" si="1"/>
        <v>0.25</v>
      </c>
      <c r="Q57" t="e">
        <f t="shared" si="2"/>
        <v>#VALUE!</v>
      </c>
      <c r="R57">
        <f t="shared" si="13"/>
        <v>55</v>
      </c>
      <c r="S57" t="e">
        <f t="shared" si="14"/>
        <v>#VALUE!</v>
      </c>
      <c r="T57">
        <f>IF($B$11="זכר",INDEX(תמותה!$A$1:$E$121,ROUNDDOWN(R57/12,0)+1,2),INDEX(תמותה!$A$1:$E$121,ROUNDDOWN(R57/12,0)+1,3))</f>
        <v>0</v>
      </c>
      <c r="U57" t="e">
        <f>IF($B$11="זכר",INDEX('שיפור גברים'!$A$1:$GQ$121,ROUNDDOWN(R57/12,0)+1,ROUNDDOWN((E57+$B$7-$B$8)/12,0)+2),INDEX('שיפור נשים'!$A$1:$GQ$121,ROUNDDOWN(R57/12,0)+1,ROUNDDOWN((E57+$B$7-$B$8)/12,0)+2))</f>
        <v>#VALUE!</v>
      </c>
      <c r="V57" t="e">
        <f>IF($B$11="זכר",INDEX('שיפור גברים'!$A$1:$GQ$121,ROUNDDOWN(R57/12,0)+1,ROUNDDOWN((E57+$B$7-$B$8)/12,0)+1),INDEX('שיפור נשים'!$A$1:$GQ$121,ROUNDDOWN(R57/12,0)+1,ROUNDDOWN((E57+$B$7-$B$8)/12,0)+1))</f>
        <v>#VALUE!</v>
      </c>
      <c r="W57">
        <f t="shared" si="3"/>
        <v>0.25</v>
      </c>
      <c r="X57" t="e">
        <f t="shared" si="15"/>
        <v>#VALUE!</v>
      </c>
      <c r="Y57">
        <f>IF($B$11="זכר",INDEX(תמותה!$A$1:$E$121,ROUNDDOWN(R57/12,0)+1,4),INDEX(תמותה!$A$1:$E$121,ROUNDDOWN(R57/12,0)+1,5))</f>
        <v>0</v>
      </c>
      <c r="Z57" t="e">
        <f t="shared" si="4"/>
        <v>#VALUE!</v>
      </c>
      <c r="AA57" t="e">
        <f t="shared" si="5"/>
        <v>#VALUE!</v>
      </c>
      <c r="AB57" t="e">
        <f t="shared" si="16"/>
        <v>#VALUE!</v>
      </c>
      <c r="AC57">
        <f t="shared" si="17"/>
        <v>0</v>
      </c>
      <c r="AD57">
        <f t="shared" si="18"/>
        <v>0</v>
      </c>
      <c r="AE57">
        <f t="shared" si="19"/>
        <v>0</v>
      </c>
      <c r="AF57">
        <f t="shared" si="20"/>
        <v>0</v>
      </c>
    </row>
    <row r="58" spans="5:32" x14ac:dyDescent="0.2">
      <c r="E58">
        <f t="shared" si="6"/>
        <v>56</v>
      </c>
      <c r="F58">
        <f t="shared" si="0"/>
        <v>1.1877098648795463</v>
      </c>
      <c r="G58" t="e">
        <f t="shared" si="7"/>
        <v>#VALUE!</v>
      </c>
      <c r="H58">
        <f t="shared" si="8"/>
        <v>52.28769908751859</v>
      </c>
      <c r="I58">
        <f t="shared" si="9"/>
        <v>52.28769908751859</v>
      </c>
      <c r="J58">
        <f t="shared" si="10"/>
        <v>52.28769908751859</v>
      </c>
      <c r="K58">
        <f t="shared" si="11"/>
        <v>52.28769908751859</v>
      </c>
      <c r="L58" t="e">
        <f t="shared" si="12"/>
        <v>#VALUE!</v>
      </c>
      <c r="M58">
        <f>IF($B$9="זכר",INDEX(תמותה!$A$1:$E$121,ROUNDDOWN(E58/12,0)+1,2),INDEX(תמותה!$A$1:$E$121,ROUNDDOWN(E58/12,0)+1,3))</f>
        <v>0</v>
      </c>
      <c r="N58" t="e">
        <f>IF($B$9="זכר",INDEX('שיפור גברים'!$A$1:$GQ$121,ROUNDDOWN(E58/12,0)+1,ROUNDDOWN((E58+$B$7-$B$8)/12,0)+2),INDEX('שיפור נשים'!$A$1:$GQ$121,ROUNDDOWN(E58/12,0)+1,ROUNDDOWN((E58+$B$7-$B$8)/12,0)+2))</f>
        <v>#VALUE!</v>
      </c>
      <c r="O58" t="e">
        <f>IF($B$9="זכר",INDEX('שיפור גברים'!$A$1:$GQ$121,ROUNDDOWN(E58/12,0)+1,ROUNDDOWN((E58+$B$7-$B$8)/12,0)+1),INDEX('שיפור נשים'!$A$1:$GQ$121,ROUNDDOWN(E58/12,0)+1,ROUNDDOWN((E58+$B$7-$B$8)/12,0)+1))</f>
        <v>#VALUE!</v>
      </c>
      <c r="P58">
        <f t="shared" si="1"/>
        <v>0.33333333333333331</v>
      </c>
      <c r="Q58" t="e">
        <f t="shared" si="2"/>
        <v>#VALUE!</v>
      </c>
      <c r="R58">
        <f t="shared" si="13"/>
        <v>56</v>
      </c>
      <c r="S58" t="e">
        <f t="shared" si="14"/>
        <v>#VALUE!</v>
      </c>
      <c r="T58">
        <f>IF($B$11="זכר",INDEX(תמותה!$A$1:$E$121,ROUNDDOWN(R58/12,0)+1,2),INDEX(תמותה!$A$1:$E$121,ROUNDDOWN(R58/12,0)+1,3))</f>
        <v>0</v>
      </c>
      <c r="U58" t="e">
        <f>IF($B$11="זכר",INDEX('שיפור גברים'!$A$1:$GQ$121,ROUNDDOWN(R58/12,0)+1,ROUNDDOWN((E58+$B$7-$B$8)/12,0)+2),INDEX('שיפור נשים'!$A$1:$GQ$121,ROUNDDOWN(R58/12,0)+1,ROUNDDOWN((E58+$B$7-$B$8)/12,0)+2))</f>
        <v>#VALUE!</v>
      </c>
      <c r="V58" t="e">
        <f>IF($B$11="זכר",INDEX('שיפור גברים'!$A$1:$GQ$121,ROUNDDOWN(R58/12,0)+1,ROUNDDOWN((E58+$B$7-$B$8)/12,0)+1),INDEX('שיפור נשים'!$A$1:$GQ$121,ROUNDDOWN(R58/12,0)+1,ROUNDDOWN((E58+$B$7-$B$8)/12,0)+1))</f>
        <v>#VALUE!</v>
      </c>
      <c r="W58">
        <f t="shared" si="3"/>
        <v>0.33333333333333331</v>
      </c>
      <c r="X58" t="e">
        <f t="shared" si="15"/>
        <v>#VALUE!</v>
      </c>
      <c r="Y58">
        <f>IF($B$11="זכר",INDEX(תמותה!$A$1:$E$121,ROUNDDOWN(R58/12,0)+1,4),INDEX(תמותה!$A$1:$E$121,ROUNDDOWN(R58/12,0)+1,5))</f>
        <v>0</v>
      </c>
      <c r="Z58" t="e">
        <f t="shared" si="4"/>
        <v>#VALUE!</v>
      </c>
      <c r="AA58" t="e">
        <f t="shared" si="5"/>
        <v>#VALUE!</v>
      </c>
      <c r="AB58" t="e">
        <f t="shared" si="16"/>
        <v>#VALUE!</v>
      </c>
      <c r="AC58">
        <f t="shared" si="17"/>
        <v>0</v>
      </c>
      <c r="AD58">
        <f t="shared" si="18"/>
        <v>0</v>
      </c>
      <c r="AE58">
        <f t="shared" si="19"/>
        <v>0</v>
      </c>
      <c r="AF58">
        <f t="shared" si="20"/>
        <v>0</v>
      </c>
    </row>
    <row r="59" spans="5:32" x14ac:dyDescent="0.2">
      <c r="E59">
        <f t="shared" si="6"/>
        <v>57</v>
      </c>
      <c r="F59">
        <f t="shared" si="0"/>
        <v>1.1912998079857702</v>
      </c>
      <c r="G59" t="e">
        <f t="shared" si="7"/>
        <v>#VALUE!</v>
      </c>
      <c r="H59">
        <f t="shared" si="8"/>
        <v>53.127118344784137</v>
      </c>
      <c r="I59">
        <f t="shared" si="9"/>
        <v>53.127118344784137</v>
      </c>
      <c r="J59">
        <f t="shared" si="10"/>
        <v>53.127118344784137</v>
      </c>
      <c r="K59">
        <f t="shared" si="11"/>
        <v>53.127118344784137</v>
      </c>
      <c r="L59" t="e">
        <f t="shared" si="12"/>
        <v>#VALUE!</v>
      </c>
      <c r="M59">
        <f>IF($B$9="זכר",INDEX(תמותה!$A$1:$E$121,ROUNDDOWN(E59/12,0)+1,2),INDEX(תמותה!$A$1:$E$121,ROUNDDOWN(E59/12,0)+1,3))</f>
        <v>0</v>
      </c>
      <c r="N59" t="e">
        <f>IF($B$9="זכר",INDEX('שיפור גברים'!$A$1:$GQ$121,ROUNDDOWN(E59/12,0)+1,ROUNDDOWN((E59+$B$7-$B$8)/12,0)+2),INDEX('שיפור נשים'!$A$1:$GQ$121,ROUNDDOWN(E59/12,0)+1,ROUNDDOWN((E59+$B$7-$B$8)/12,0)+2))</f>
        <v>#VALUE!</v>
      </c>
      <c r="O59" t="e">
        <f>IF($B$9="זכר",INDEX('שיפור גברים'!$A$1:$GQ$121,ROUNDDOWN(E59/12,0)+1,ROUNDDOWN((E59+$B$7-$B$8)/12,0)+1),INDEX('שיפור נשים'!$A$1:$GQ$121,ROUNDDOWN(E59/12,0)+1,ROUNDDOWN((E59+$B$7-$B$8)/12,0)+1))</f>
        <v>#VALUE!</v>
      </c>
      <c r="P59">
        <f t="shared" si="1"/>
        <v>0.41666666666666669</v>
      </c>
      <c r="Q59" t="e">
        <f t="shared" si="2"/>
        <v>#VALUE!</v>
      </c>
      <c r="R59">
        <f t="shared" si="13"/>
        <v>57</v>
      </c>
      <c r="S59" t="e">
        <f t="shared" si="14"/>
        <v>#VALUE!</v>
      </c>
      <c r="T59">
        <f>IF($B$11="זכר",INDEX(תמותה!$A$1:$E$121,ROUNDDOWN(R59/12,0)+1,2),INDEX(תמותה!$A$1:$E$121,ROUNDDOWN(R59/12,0)+1,3))</f>
        <v>0</v>
      </c>
      <c r="U59" t="e">
        <f>IF($B$11="זכר",INDEX('שיפור גברים'!$A$1:$GQ$121,ROUNDDOWN(R59/12,0)+1,ROUNDDOWN((E59+$B$7-$B$8)/12,0)+2),INDEX('שיפור נשים'!$A$1:$GQ$121,ROUNDDOWN(R59/12,0)+1,ROUNDDOWN((E59+$B$7-$B$8)/12,0)+2))</f>
        <v>#VALUE!</v>
      </c>
      <c r="V59" t="e">
        <f>IF($B$11="זכר",INDEX('שיפור גברים'!$A$1:$GQ$121,ROUNDDOWN(R59/12,0)+1,ROUNDDOWN((E59+$B$7-$B$8)/12,0)+1),INDEX('שיפור נשים'!$A$1:$GQ$121,ROUNDDOWN(R59/12,0)+1,ROUNDDOWN((E59+$B$7-$B$8)/12,0)+1))</f>
        <v>#VALUE!</v>
      </c>
      <c r="W59">
        <f t="shared" si="3"/>
        <v>0.41666666666666669</v>
      </c>
      <c r="X59" t="e">
        <f t="shared" si="15"/>
        <v>#VALUE!</v>
      </c>
      <c r="Y59">
        <f>IF($B$11="זכר",INDEX(תמותה!$A$1:$E$121,ROUNDDOWN(R59/12,0)+1,4),INDEX(תמותה!$A$1:$E$121,ROUNDDOWN(R59/12,0)+1,5))</f>
        <v>0</v>
      </c>
      <c r="Z59" t="e">
        <f t="shared" si="4"/>
        <v>#VALUE!</v>
      </c>
      <c r="AA59" t="e">
        <f t="shared" si="5"/>
        <v>#VALUE!</v>
      </c>
      <c r="AB59" t="e">
        <f t="shared" si="16"/>
        <v>#VALUE!</v>
      </c>
      <c r="AC59">
        <f t="shared" si="17"/>
        <v>0</v>
      </c>
      <c r="AD59">
        <f t="shared" si="18"/>
        <v>0</v>
      </c>
      <c r="AE59">
        <f t="shared" si="19"/>
        <v>0</v>
      </c>
      <c r="AF59">
        <f t="shared" si="20"/>
        <v>0</v>
      </c>
    </row>
    <row r="60" spans="5:32" x14ac:dyDescent="0.2">
      <c r="E60">
        <f t="shared" si="6"/>
        <v>58</v>
      </c>
      <c r="F60">
        <f t="shared" si="0"/>
        <v>1.1949006019671842</v>
      </c>
      <c r="G60" t="e">
        <f t="shared" si="7"/>
        <v>#VALUE!</v>
      </c>
      <c r="H60">
        <f t="shared" si="8"/>
        <v>53.964008039503248</v>
      </c>
      <c r="I60">
        <f t="shared" si="9"/>
        <v>53.964008039503248</v>
      </c>
      <c r="J60">
        <f t="shared" si="10"/>
        <v>53.964008039503248</v>
      </c>
      <c r="K60">
        <f t="shared" si="11"/>
        <v>53.964008039503248</v>
      </c>
      <c r="L60" t="e">
        <f t="shared" si="12"/>
        <v>#VALUE!</v>
      </c>
      <c r="M60">
        <f>IF($B$9="זכר",INDEX(תמותה!$A$1:$E$121,ROUNDDOWN(E60/12,0)+1,2),INDEX(תמותה!$A$1:$E$121,ROUNDDOWN(E60/12,0)+1,3))</f>
        <v>0</v>
      </c>
      <c r="N60" t="e">
        <f>IF($B$9="זכר",INDEX('שיפור גברים'!$A$1:$GQ$121,ROUNDDOWN(E60/12,0)+1,ROUNDDOWN((E60+$B$7-$B$8)/12,0)+2),INDEX('שיפור נשים'!$A$1:$GQ$121,ROUNDDOWN(E60/12,0)+1,ROUNDDOWN((E60+$B$7-$B$8)/12,0)+2))</f>
        <v>#VALUE!</v>
      </c>
      <c r="O60" t="e">
        <f>IF($B$9="זכר",INDEX('שיפור גברים'!$A$1:$GQ$121,ROUNDDOWN(E60/12,0)+1,ROUNDDOWN((E60+$B$7-$B$8)/12,0)+1),INDEX('שיפור נשים'!$A$1:$GQ$121,ROUNDDOWN(E60/12,0)+1,ROUNDDOWN((E60+$B$7-$B$8)/12,0)+1))</f>
        <v>#VALUE!</v>
      </c>
      <c r="P60">
        <f t="shared" si="1"/>
        <v>0.5</v>
      </c>
      <c r="Q60" t="e">
        <f t="shared" si="2"/>
        <v>#VALUE!</v>
      </c>
      <c r="R60">
        <f t="shared" si="13"/>
        <v>58</v>
      </c>
      <c r="S60" t="e">
        <f t="shared" si="14"/>
        <v>#VALUE!</v>
      </c>
      <c r="T60">
        <f>IF($B$11="זכר",INDEX(תמותה!$A$1:$E$121,ROUNDDOWN(R60/12,0)+1,2),INDEX(תמותה!$A$1:$E$121,ROUNDDOWN(R60/12,0)+1,3))</f>
        <v>0</v>
      </c>
      <c r="U60" t="e">
        <f>IF($B$11="זכר",INDEX('שיפור גברים'!$A$1:$GQ$121,ROUNDDOWN(R60/12,0)+1,ROUNDDOWN((E60+$B$7-$B$8)/12,0)+2),INDEX('שיפור נשים'!$A$1:$GQ$121,ROUNDDOWN(R60/12,0)+1,ROUNDDOWN((E60+$B$7-$B$8)/12,0)+2))</f>
        <v>#VALUE!</v>
      </c>
      <c r="V60" t="e">
        <f>IF($B$11="זכר",INDEX('שיפור גברים'!$A$1:$GQ$121,ROUNDDOWN(R60/12,0)+1,ROUNDDOWN((E60+$B$7-$B$8)/12,0)+1),INDEX('שיפור נשים'!$A$1:$GQ$121,ROUNDDOWN(R60/12,0)+1,ROUNDDOWN((E60+$B$7-$B$8)/12,0)+1))</f>
        <v>#VALUE!</v>
      </c>
      <c r="W60">
        <f t="shared" si="3"/>
        <v>0.5</v>
      </c>
      <c r="X60" t="e">
        <f t="shared" si="15"/>
        <v>#VALUE!</v>
      </c>
      <c r="Y60">
        <f>IF($B$11="זכר",INDEX(תמותה!$A$1:$E$121,ROUNDDOWN(R60/12,0)+1,4),INDEX(תמותה!$A$1:$E$121,ROUNDDOWN(R60/12,0)+1,5))</f>
        <v>0</v>
      </c>
      <c r="Z60" t="e">
        <f t="shared" si="4"/>
        <v>#VALUE!</v>
      </c>
      <c r="AA60" t="e">
        <f t="shared" si="5"/>
        <v>#VALUE!</v>
      </c>
      <c r="AB60" t="e">
        <f t="shared" si="16"/>
        <v>#VALUE!</v>
      </c>
      <c r="AC60">
        <f t="shared" si="17"/>
        <v>0</v>
      </c>
      <c r="AD60">
        <f t="shared" si="18"/>
        <v>0</v>
      </c>
      <c r="AE60">
        <f t="shared" si="19"/>
        <v>0</v>
      </c>
      <c r="AF60">
        <f t="shared" si="20"/>
        <v>0</v>
      </c>
    </row>
    <row r="61" spans="5:32" x14ac:dyDescent="0.2">
      <c r="E61">
        <f t="shared" si="6"/>
        <v>59</v>
      </c>
      <c r="F61">
        <f t="shared" si="0"/>
        <v>1.1985122796213812</v>
      </c>
      <c r="G61" t="e">
        <f t="shared" si="7"/>
        <v>#VALUE!</v>
      </c>
      <c r="H61">
        <f t="shared" si="8"/>
        <v>54.798375794430136</v>
      </c>
      <c r="I61">
        <f t="shared" si="9"/>
        <v>54.798375794430136</v>
      </c>
      <c r="J61">
        <f t="shared" si="10"/>
        <v>54.798375794430136</v>
      </c>
      <c r="K61">
        <f t="shared" si="11"/>
        <v>54.798375794430136</v>
      </c>
      <c r="L61" t="e">
        <f t="shared" si="12"/>
        <v>#VALUE!</v>
      </c>
      <c r="M61">
        <f>IF($B$9="זכר",INDEX(תמותה!$A$1:$E$121,ROUNDDOWN(E61/12,0)+1,2),INDEX(תמותה!$A$1:$E$121,ROUNDDOWN(E61/12,0)+1,3))</f>
        <v>0</v>
      </c>
      <c r="N61" t="e">
        <f>IF($B$9="זכר",INDEX('שיפור גברים'!$A$1:$GQ$121,ROUNDDOWN(E61/12,0)+1,ROUNDDOWN((E61+$B$7-$B$8)/12,0)+2),INDEX('שיפור נשים'!$A$1:$GQ$121,ROUNDDOWN(E61/12,0)+1,ROUNDDOWN((E61+$B$7-$B$8)/12,0)+2))</f>
        <v>#VALUE!</v>
      </c>
      <c r="O61" t="e">
        <f>IF($B$9="זכר",INDEX('שיפור גברים'!$A$1:$GQ$121,ROUNDDOWN(E61/12,0)+1,ROUNDDOWN((E61+$B$7-$B$8)/12,0)+1),INDEX('שיפור נשים'!$A$1:$GQ$121,ROUNDDOWN(E61/12,0)+1,ROUNDDOWN((E61+$B$7-$B$8)/12,0)+1))</f>
        <v>#VALUE!</v>
      </c>
      <c r="P61">
        <f t="shared" si="1"/>
        <v>0.58333333333333337</v>
      </c>
      <c r="Q61" t="e">
        <f t="shared" si="2"/>
        <v>#VALUE!</v>
      </c>
      <c r="R61">
        <f t="shared" si="13"/>
        <v>59</v>
      </c>
      <c r="S61" t="e">
        <f t="shared" si="14"/>
        <v>#VALUE!</v>
      </c>
      <c r="T61">
        <f>IF($B$11="זכר",INDEX(תמותה!$A$1:$E$121,ROUNDDOWN(R61/12,0)+1,2),INDEX(תמותה!$A$1:$E$121,ROUNDDOWN(R61/12,0)+1,3))</f>
        <v>0</v>
      </c>
      <c r="U61" t="e">
        <f>IF($B$11="זכר",INDEX('שיפור גברים'!$A$1:$GQ$121,ROUNDDOWN(R61/12,0)+1,ROUNDDOWN((E61+$B$7-$B$8)/12,0)+2),INDEX('שיפור נשים'!$A$1:$GQ$121,ROUNDDOWN(R61/12,0)+1,ROUNDDOWN((E61+$B$7-$B$8)/12,0)+2))</f>
        <v>#VALUE!</v>
      </c>
      <c r="V61" t="e">
        <f>IF($B$11="זכר",INDEX('שיפור גברים'!$A$1:$GQ$121,ROUNDDOWN(R61/12,0)+1,ROUNDDOWN((E61+$B$7-$B$8)/12,0)+1),INDEX('שיפור נשים'!$A$1:$GQ$121,ROUNDDOWN(R61/12,0)+1,ROUNDDOWN((E61+$B$7-$B$8)/12,0)+1))</f>
        <v>#VALUE!</v>
      </c>
      <c r="W61">
        <f t="shared" si="3"/>
        <v>0.58333333333333337</v>
      </c>
      <c r="X61" t="e">
        <f t="shared" si="15"/>
        <v>#VALUE!</v>
      </c>
      <c r="Y61">
        <f>IF($B$11="זכר",INDEX(תמותה!$A$1:$E$121,ROUNDDOWN(R61/12,0)+1,4),INDEX(תמותה!$A$1:$E$121,ROUNDDOWN(R61/12,0)+1,5))</f>
        <v>0</v>
      </c>
      <c r="Z61" t="e">
        <f t="shared" si="4"/>
        <v>#VALUE!</v>
      </c>
      <c r="AA61" t="e">
        <f t="shared" si="5"/>
        <v>#VALUE!</v>
      </c>
      <c r="AB61" t="e">
        <f t="shared" si="16"/>
        <v>#VALUE!</v>
      </c>
      <c r="AC61">
        <f t="shared" si="17"/>
        <v>0</v>
      </c>
      <c r="AD61">
        <f t="shared" si="18"/>
        <v>0</v>
      </c>
      <c r="AE61">
        <f t="shared" si="19"/>
        <v>0</v>
      </c>
      <c r="AF61">
        <f t="shared" si="20"/>
        <v>0</v>
      </c>
    </row>
    <row r="62" spans="5:32" x14ac:dyDescent="0.2">
      <c r="E62">
        <f t="shared" si="6"/>
        <v>60</v>
      </c>
      <c r="F62">
        <f t="shared" si="0"/>
        <v>1.2021348738450874</v>
      </c>
      <c r="G62" t="e">
        <f t="shared" si="7"/>
        <v>#VALUE!</v>
      </c>
      <c r="H62" t="e">
        <f t="shared" si="8"/>
        <v>#VALUE!</v>
      </c>
      <c r="I62">
        <f t="shared" si="9"/>
        <v>55.630229209348087</v>
      </c>
      <c r="J62">
        <f t="shared" si="10"/>
        <v>55.630229209348087</v>
      </c>
      <c r="K62">
        <f t="shared" si="11"/>
        <v>55.630229209348087</v>
      </c>
      <c r="L62" t="e">
        <f t="shared" si="12"/>
        <v>#VALUE!</v>
      </c>
      <c r="M62">
        <f>IF($B$9="זכר",INDEX(תמותה!$A$1:$E$121,ROUNDDOWN(E62/12,0)+1,2),INDEX(תמותה!$A$1:$E$121,ROUNDDOWN(E62/12,0)+1,3))</f>
        <v>0</v>
      </c>
      <c r="N62" t="e">
        <f>IF($B$9="זכר",INDEX('שיפור גברים'!$A$1:$GQ$121,ROUNDDOWN(E62/12,0)+1,ROUNDDOWN((E62+$B$7-$B$8)/12,0)+2),INDEX('שיפור נשים'!$A$1:$GQ$121,ROUNDDOWN(E62/12,0)+1,ROUNDDOWN((E62+$B$7-$B$8)/12,0)+2))</f>
        <v>#VALUE!</v>
      </c>
      <c r="O62" t="e">
        <f>IF($B$9="זכר",INDEX('שיפור גברים'!$A$1:$GQ$121,ROUNDDOWN(E62/12,0)+1,ROUNDDOWN((E62+$B$7-$B$8)/12,0)+1),INDEX('שיפור נשים'!$A$1:$GQ$121,ROUNDDOWN(E62/12,0)+1,ROUNDDOWN((E62+$B$7-$B$8)/12,0)+1))</f>
        <v>#VALUE!</v>
      </c>
      <c r="P62">
        <f t="shared" si="1"/>
        <v>0.66666666666666663</v>
      </c>
      <c r="Q62" t="e">
        <f t="shared" si="2"/>
        <v>#VALUE!</v>
      </c>
      <c r="R62">
        <f t="shared" si="13"/>
        <v>60</v>
      </c>
      <c r="S62" t="e">
        <f t="shared" si="14"/>
        <v>#VALUE!</v>
      </c>
      <c r="T62">
        <f>IF($B$11="זכר",INDEX(תמותה!$A$1:$E$121,ROUNDDOWN(R62/12,0)+1,2),INDEX(תמותה!$A$1:$E$121,ROUNDDOWN(R62/12,0)+1,3))</f>
        <v>0</v>
      </c>
      <c r="U62" t="e">
        <f>IF($B$11="זכר",INDEX('שיפור גברים'!$A$1:$GQ$121,ROUNDDOWN(R62/12,0)+1,ROUNDDOWN((E62+$B$7-$B$8)/12,0)+2),INDEX('שיפור נשים'!$A$1:$GQ$121,ROUNDDOWN(R62/12,0)+1,ROUNDDOWN((E62+$B$7-$B$8)/12,0)+2))</f>
        <v>#VALUE!</v>
      </c>
      <c r="V62" t="e">
        <f>IF($B$11="זכר",INDEX('שיפור גברים'!$A$1:$GQ$121,ROUNDDOWN(R62/12,0)+1,ROUNDDOWN((E62+$B$7-$B$8)/12,0)+1),INDEX('שיפור נשים'!$A$1:$GQ$121,ROUNDDOWN(R62/12,0)+1,ROUNDDOWN((E62+$B$7-$B$8)/12,0)+1))</f>
        <v>#VALUE!</v>
      </c>
      <c r="W62">
        <f t="shared" si="3"/>
        <v>0.66666666666666663</v>
      </c>
      <c r="X62" t="e">
        <f t="shared" si="15"/>
        <v>#VALUE!</v>
      </c>
      <c r="Y62">
        <f>IF($B$11="זכר",INDEX(תמותה!$A$1:$E$121,ROUNDDOWN(R62/12,0)+1,4),INDEX(תמותה!$A$1:$E$121,ROUNDDOWN(R62/12,0)+1,5))</f>
        <v>0</v>
      </c>
      <c r="Z62" t="e">
        <f t="shared" si="4"/>
        <v>#VALUE!</v>
      </c>
      <c r="AA62" t="e">
        <f t="shared" si="5"/>
        <v>#VALUE!</v>
      </c>
      <c r="AB62" t="e">
        <f t="shared" si="16"/>
        <v>#VALUE!</v>
      </c>
      <c r="AC62" t="e">
        <f t="shared" si="17"/>
        <v>#VALUE!</v>
      </c>
      <c r="AD62">
        <f t="shared" si="18"/>
        <v>0</v>
      </c>
      <c r="AE62">
        <f t="shared" si="19"/>
        <v>0</v>
      </c>
      <c r="AF62">
        <f t="shared" si="20"/>
        <v>0</v>
      </c>
    </row>
    <row r="63" spans="5:32" x14ac:dyDescent="0.2">
      <c r="E63">
        <f t="shared" si="6"/>
        <v>61</v>
      </c>
      <c r="F63">
        <f t="shared" si="0"/>
        <v>1.2057684176344616</v>
      </c>
      <c r="G63" t="e">
        <f t="shared" si="7"/>
        <v>#VALUE!</v>
      </c>
      <c r="H63" t="e">
        <f t="shared" si="8"/>
        <v>#VALUE!</v>
      </c>
      <c r="I63">
        <f t="shared" si="9"/>
        <v>56.459575861138696</v>
      </c>
      <c r="J63">
        <f t="shared" si="10"/>
        <v>56.459575861138696</v>
      </c>
      <c r="K63">
        <f t="shared" si="11"/>
        <v>56.459575861138696</v>
      </c>
      <c r="L63" t="e">
        <f t="shared" si="12"/>
        <v>#VALUE!</v>
      </c>
      <c r="M63">
        <f>IF($B$9="זכר",INDEX(תמותה!$A$1:$E$121,ROUNDDOWN(E63/12,0)+1,2),INDEX(תמותה!$A$1:$E$121,ROUNDDOWN(E63/12,0)+1,3))</f>
        <v>0</v>
      </c>
      <c r="N63" t="e">
        <f>IF($B$9="זכר",INDEX('שיפור גברים'!$A$1:$GQ$121,ROUNDDOWN(E63/12,0)+1,ROUNDDOWN((E63+$B$7-$B$8)/12,0)+2),INDEX('שיפור נשים'!$A$1:$GQ$121,ROUNDDOWN(E63/12,0)+1,ROUNDDOWN((E63+$B$7-$B$8)/12,0)+2))</f>
        <v>#VALUE!</v>
      </c>
      <c r="O63" t="e">
        <f>IF($B$9="זכר",INDEX('שיפור גברים'!$A$1:$GQ$121,ROUNDDOWN(E63/12,0)+1,ROUNDDOWN((E63+$B$7-$B$8)/12,0)+1),INDEX('שיפור נשים'!$A$1:$GQ$121,ROUNDDOWN(E63/12,0)+1,ROUNDDOWN((E63+$B$7-$B$8)/12,0)+1))</f>
        <v>#VALUE!</v>
      </c>
      <c r="P63">
        <f t="shared" si="1"/>
        <v>0.75</v>
      </c>
      <c r="Q63" t="e">
        <f t="shared" si="2"/>
        <v>#VALUE!</v>
      </c>
      <c r="R63">
        <f t="shared" si="13"/>
        <v>61</v>
      </c>
      <c r="S63" t="e">
        <f t="shared" si="14"/>
        <v>#VALUE!</v>
      </c>
      <c r="T63">
        <f>IF($B$11="זכר",INDEX(תמותה!$A$1:$E$121,ROUNDDOWN(R63/12,0)+1,2),INDEX(תמותה!$A$1:$E$121,ROUNDDOWN(R63/12,0)+1,3))</f>
        <v>0</v>
      </c>
      <c r="U63" t="e">
        <f>IF($B$11="זכר",INDEX('שיפור גברים'!$A$1:$GQ$121,ROUNDDOWN(R63/12,0)+1,ROUNDDOWN((E63+$B$7-$B$8)/12,0)+2),INDEX('שיפור נשים'!$A$1:$GQ$121,ROUNDDOWN(R63/12,0)+1,ROUNDDOWN((E63+$B$7-$B$8)/12,0)+2))</f>
        <v>#VALUE!</v>
      </c>
      <c r="V63" t="e">
        <f>IF($B$11="זכר",INDEX('שיפור גברים'!$A$1:$GQ$121,ROUNDDOWN(R63/12,0)+1,ROUNDDOWN((E63+$B$7-$B$8)/12,0)+1),INDEX('שיפור נשים'!$A$1:$GQ$121,ROUNDDOWN(R63/12,0)+1,ROUNDDOWN((E63+$B$7-$B$8)/12,0)+1))</f>
        <v>#VALUE!</v>
      </c>
      <c r="W63">
        <f t="shared" si="3"/>
        <v>0.75</v>
      </c>
      <c r="X63" t="e">
        <f t="shared" si="15"/>
        <v>#VALUE!</v>
      </c>
      <c r="Y63">
        <f>IF($B$11="זכר",INDEX(תמותה!$A$1:$E$121,ROUNDDOWN(R63/12,0)+1,4),INDEX(תמותה!$A$1:$E$121,ROUNDDOWN(R63/12,0)+1,5))</f>
        <v>0</v>
      </c>
      <c r="Z63" t="e">
        <f t="shared" si="4"/>
        <v>#VALUE!</v>
      </c>
      <c r="AA63" t="e">
        <f t="shared" si="5"/>
        <v>#VALUE!</v>
      </c>
      <c r="AB63" t="e">
        <f t="shared" si="16"/>
        <v>#VALUE!</v>
      </c>
      <c r="AC63" t="e">
        <f t="shared" si="17"/>
        <v>#VALUE!</v>
      </c>
      <c r="AD63">
        <f t="shared" si="18"/>
        <v>0</v>
      </c>
      <c r="AE63">
        <f t="shared" si="19"/>
        <v>0</v>
      </c>
      <c r="AF63">
        <f t="shared" si="20"/>
        <v>0</v>
      </c>
    </row>
    <row r="64" spans="5:32" x14ac:dyDescent="0.2">
      <c r="E64">
        <f t="shared" si="6"/>
        <v>62</v>
      </c>
      <c r="F64">
        <f t="shared" si="0"/>
        <v>1.209412944085396</v>
      </c>
      <c r="G64" t="e">
        <f t="shared" si="7"/>
        <v>#VALUE!</v>
      </c>
      <c r="H64" t="e">
        <f t="shared" si="8"/>
        <v>#VALUE!</v>
      </c>
      <c r="I64">
        <f t="shared" si="9"/>
        <v>57.28642330385086</v>
      </c>
      <c r="J64">
        <f t="shared" si="10"/>
        <v>57.28642330385086</v>
      </c>
      <c r="K64">
        <f t="shared" si="11"/>
        <v>57.28642330385086</v>
      </c>
      <c r="L64" t="e">
        <f t="shared" si="12"/>
        <v>#VALUE!</v>
      </c>
      <c r="M64">
        <f>IF($B$9="זכר",INDEX(תמותה!$A$1:$E$121,ROUNDDOWN(E64/12,0)+1,2),INDEX(תמותה!$A$1:$E$121,ROUNDDOWN(E64/12,0)+1,3))</f>
        <v>0</v>
      </c>
      <c r="N64" t="e">
        <f>IF($B$9="זכר",INDEX('שיפור גברים'!$A$1:$GQ$121,ROUNDDOWN(E64/12,0)+1,ROUNDDOWN((E64+$B$7-$B$8)/12,0)+2),INDEX('שיפור נשים'!$A$1:$GQ$121,ROUNDDOWN(E64/12,0)+1,ROUNDDOWN((E64+$B$7-$B$8)/12,0)+2))</f>
        <v>#VALUE!</v>
      </c>
      <c r="O64" t="e">
        <f>IF($B$9="זכר",INDEX('שיפור גברים'!$A$1:$GQ$121,ROUNDDOWN(E64/12,0)+1,ROUNDDOWN((E64+$B$7-$B$8)/12,0)+1),INDEX('שיפור נשים'!$A$1:$GQ$121,ROUNDDOWN(E64/12,0)+1,ROUNDDOWN((E64+$B$7-$B$8)/12,0)+1))</f>
        <v>#VALUE!</v>
      </c>
      <c r="P64">
        <f t="shared" si="1"/>
        <v>0.83333333333333337</v>
      </c>
      <c r="Q64" t="e">
        <f t="shared" si="2"/>
        <v>#VALUE!</v>
      </c>
      <c r="R64">
        <f t="shared" si="13"/>
        <v>62</v>
      </c>
      <c r="S64" t="e">
        <f t="shared" si="14"/>
        <v>#VALUE!</v>
      </c>
      <c r="T64">
        <f>IF($B$11="זכר",INDEX(תמותה!$A$1:$E$121,ROUNDDOWN(R64/12,0)+1,2),INDEX(תמותה!$A$1:$E$121,ROUNDDOWN(R64/12,0)+1,3))</f>
        <v>0</v>
      </c>
      <c r="U64" t="e">
        <f>IF($B$11="זכר",INDEX('שיפור גברים'!$A$1:$GQ$121,ROUNDDOWN(R64/12,0)+1,ROUNDDOWN((E64+$B$7-$B$8)/12,0)+2),INDEX('שיפור נשים'!$A$1:$GQ$121,ROUNDDOWN(R64/12,0)+1,ROUNDDOWN((E64+$B$7-$B$8)/12,0)+2))</f>
        <v>#VALUE!</v>
      </c>
      <c r="V64" t="e">
        <f>IF($B$11="זכר",INDEX('שיפור גברים'!$A$1:$GQ$121,ROUNDDOWN(R64/12,0)+1,ROUNDDOWN((E64+$B$7-$B$8)/12,0)+1),INDEX('שיפור נשים'!$A$1:$GQ$121,ROUNDDOWN(R64/12,0)+1,ROUNDDOWN((E64+$B$7-$B$8)/12,0)+1))</f>
        <v>#VALUE!</v>
      </c>
      <c r="W64">
        <f t="shared" si="3"/>
        <v>0.83333333333333337</v>
      </c>
      <c r="X64" t="e">
        <f t="shared" si="15"/>
        <v>#VALUE!</v>
      </c>
      <c r="Y64">
        <f>IF($B$11="זכר",INDEX(תמותה!$A$1:$E$121,ROUNDDOWN(R64/12,0)+1,4),INDEX(תמותה!$A$1:$E$121,ROUNDDOWN(R64/12,0)+1,5))</f>
        <v>0</v>
      </c>
      <c r="Z64" t="e">
        <f t="shared" si="4"/>
        <v>#VALUE!</v>
      </c>
      <c r="AA64" t="e">
        <f t="shared" si="5"/>
        <v>#VALUE!</v>
      </c>
      <c r="AB64" t="e">
        <f t="shared" si="16"/>
        <v>#VALUE!</v>
      </c>
      <c r="AC64" t="e">
        <f t="shared" si="17"/>
        <v>#VALUE!</v>
      </c>
      <c r="AD64">
        <f t="shared" si="18"/>
        <v>0</v>
      </c>
      <c r="AE64">
        <f t="shared" si="19"/>
        <v>0</v>
      </c>
      <c r="AF64">
        <f t="shared" si="20"/>
        <v>0</v>
      </c>
    </row>
    <row r="65" spans="5:32" x14ac:dyDescent="0.2">
      <c r="E65">
        <f t="shared" si="6"/>
        <v>63</v>
      </c>
      <c r="F65">
        <f t="shared" si="0"/>
        <v>1.2130684863938179</v>
      </c>
      <c r="G65" t="e">
        <f t="shared" si="7"/>
        <v>#VALUE!</v>
      </c>
      <c r="H65" t="e">
        <f t="shared" si="8"/>
        <v>#VALUE!</v>
      </c>
      <c r="I65">
        <f t="shared" si="9"/>
        <v>58.110779068769602</v>
      </c>
      <c r="J65">
        <f t="shared" si="10"/>
        <v>58.110779068769602</v>
      </c>
      <c r="K65">
        <f t="shared" si="11"/>
        <v>58.110779068769602</v>
      </c>
      <c r="L65" t="e">
        <f t="shared" si="12"/>
        <v>#VALUE!</v>
      </c>
      <c r="M65">
        <f>IF($B$9="זכר",INDEX(תמותה!$A$1:$E$121,ROUNDDOWN(E65/12,0)+1,2),INDEX(תמותה!$A$1:$E$121,ROUNDDOWN(E65/12,0)+1,3))</f>
        <v>0</v>
      </c>
      <c r="N65" t="e">
        <f>IF($B$9="זכר",INDEX('שיפור גברים'!$A$1:$GQ$121,ROUNDDOWN(E65/12,0)+1,ROUNDDOWN((E65+$B$7-$B$8)/12,0)+2),INDEX('שיפור נשים'!$A$1:$GQ$121,ROUNDDOWN(E65/12,0)+1,ROUNDDOWN((E65+$B$7-$B$8)/12,0)+2))</f>
        <v>#VALUE!</v>
      </c>
      <c r="O65" t="e">
        <f>IF($B$9="זכר",INDEX('שיפור גברים'!$A$1:$GQ$121,ROUNDDOWN(E65/12,0)+1,ROUNDDOWN((E65+$B$7-$B$8)/12,0)+1),INDEX('שיפור נשים'!$A$1:$GQ$121,ROUNDDOWN(E65/12,0)+1,ROUNDDOWN((E65+$B$7-$B$8)/12,0)+1))</f>
        <v>#VALUE!</v>
      </c>
      <c r="P65">
        <f t="shared" si="1"/>
        <v>0.91666666666666663</v>
      </c>
      <c r="Q65" t="e">
        <f t="shared" si="2"/>
        <v>#VALUE!</v>
      </c>
      <c r="R65">
        <f t="shared" si="13"/>
        <v>63</v>
      </c>
      <c r="S65" t="e">
        <f t="shared" si="14"/>
        <v>#VALUE!</v>
      </c>
      <c r="T65">
        <f>IF($B$11="זכר",INDEX(תמותה!$A$1:$E$121,ROUNDDOWN(R65/12,0)+1,2),INDEX(תמותה!$A$1:$E$121,ROUNDDOWN(R65/12,0)+1,3))</f>
        <v>0</v>
      </c>
      <c r="U65" t="e">
        <f>IF($B$11="זכר",INDEX('שיפור גברים'!$A$1:$GQ$121,ROUNDDOWN(R65/12,0)+1,ROUNDDOWN((E65+$B$7-$B$8)/12,0)+2),INDEX('שיפור נשים'!$A$1:$GQ$121,ROUNDDOWN(R65/12,0)+1,ROUNDDOWN((E65+$B$7-$B$8)/12,0)+2))</f>
        <v>#VALUE!</v>
      </c>
      <c r="V65" t="e">
        <f>IF($B$11="זכר",INDEX('שיפור גברים'!$A$1:$GQ$121,ROUNDDOWN(R65/12,0)+1,ROUNDDOWN((E65+$B$7-$B$8)/12,0)+1),INDEX('שיפור נשים'!$A$1:$GQ$121,ROUNDDOWN(R65/12,0)+1,ROUNDDOWN((E65+$B$7-$B$8)/12,0)+1))</f>
        <v>#VALUE!</v>
      </c>
      <c r="W65">
        <f t="shared" si="3"/>
        <v>0.91666666666666663</v>
      </c>
      <c r="X65" t="e">
        <f t="shared" si="15"/>
        <v>#VALUE!</v>
      </c>
      <c r="Y65">
        <f>IF($B$11="זכר",INDEX(תמותה!$A$1:$E$121,ROUNDDOWN(R65/12,0)+1,4),INDEX(תמותה!$A$1:$E$121,ROUNDDOWN(R65/12,0)+1,5))</f>
        <v>0</v>
      </c>
      <c r="Z65" t="e">
        <f t="shared" si="4"/>
        <v>#VALUE!</v>
      </c>
      <c r="AA65" t="e">
        <f t="shared" si="5"/>
        <v>#VALUE!</v>
      </c>
      <c r="AB65" t="e">
        <f t="shared" si="16"/>
        <v>#VALUE!</v>
      </c>
      <c r="AC65" t="e">
        <f t="shared" si="17"/>
        <v>#VALUE!</v>
      </c>
      <c r="AD65">
        <f t="shared" si="18"/>
        <v>0</v>
      </c>
      <c r="AE65">
        <f t="shared" si="19"/>
        <v>0</v>
      </c>
      <c r="AF65">
        <f t="shared" si="20"/>
        <v>0</v>
      </c>
    </row>
    <row r="66" spans="5:32" x14ac:dyDescent="0.2">
      <c r="E66">
        <f t="shared" si="6"/>
        <v>64</v>
      </c>
      <c r="F66">
        <f t="shared" si="0"/>
        <v>1.2167350778559918</v>
      </c>
      <c r="G66" t="e">
        <f t="shared" si="7"/>
        <v>#VALUE!</v>
      </c>
      <c r="H66" t="e">
        <f t="shared" si="8"/>
        <v>#VALUE!</v>
      </c>
      <c r="I66">
        <f t="shared" si="9"/>
        <v>58.932650664484669</v>
      </c>
      <c r="J66">
        <f t="shared" si="10"/>
        <v>58.932650664484669</v>
      </c>
      <c r="K66">
        <f t="shared" si="11"/>
        <v>58.932650664484669</v>
      </c>
      <c r="L66" t="e">
        <f t="shared" si="12"/>
        <v>#VALUE!</v>
      </c>
      <c r="M66">
        <f>IF($B$9="זכר",INDEX(תמותה!$A$1:$E$121,ROUNDDOWN(E66/12,0)+1,2),INDEX(תמותה!$A$1:$E$121,ROUNDDOWN(E66/12,0)+1,3))</f>
        <v>0</v>
      </c>
      <c r="N66" t="e">
        <f>IF($B$9="זכר",INDEX('שיפור גברים'!$A$1:$GQ$121,ROUNDDOWN(E66/12,0)+1,ROUNDDOWN((E66+$B$7-$B$8)/12,0)+2),INDEX('שיפור נשים'!$A$1:$GQ$121,ROUNDDOWN(E66/12,0)+1,ROUNDDOWN((E66+$B$7-$B$8)/12,0)+2))</f>
        <v>#VALUE!</v>
      </c>
      <c r="O66" t="e">
        <f>IF($B$9="זכר",INDEX('שיפור גברים'!$A$1:$GQ$121,ROUNDDOWN(E66/12,0)+1,ROUNDDOWN((E66+$B$7-$B$8)/12,0)+1),INDEX('שיפור נשים'!$A$1:$GQ$121,ROUNDDOWN(E66/12,0)+1,ROUNDDOWN((E66+$B$7-$B$8)/12,0)+1))</f>
        <v>#VALUE!</v>
      </c>
      <c r="P66">
        <f t="shared" si="1"/>
        <v>1</v>
      </c>
      <c r="Q66" t="e">
        <f t="shared" si="2"/>
        <v>#VALUE!</v>
      </c>
      <c r="R66">
        <f t="shared" si="13"/>
        <v>64</v>
      </c>
      <c r="S66" t="e">
        <f t="shared" si="14"/>
        <v>#VALUE!</v>
      </c>
      <c r="T66">
        <f>IF($B$11="זכר",INDEX(תמותה!$A$1:$E$121,ROUNDDOWN(R66/12,0)+1,2),INDEX(תמותה!$A$1:$E$121,ROUNDDOWN(R66/12,0)+1,3))</f>
        <v>0</v>
      </c>
      <c r="U66" t="e">
        <f>IF($B$11="זכר",INDEX('שיפור גברים'!$A$1:$GQ$121,ROUNDDOWN(R66/12,0)+1,ROUNDDOWN((E66+$B$7-$B$8)/12,0)+2),INDEX('שיפור נשים'!$A$1:$GQ$121,ROUNDDOWN(R66/12,0)+1,ROUNDDOWN((E66+$B$7-$B$8)/12,0)+2))</f>
        <v>#VALUE!</v>
      </c>
      <c r="V66" t="e">
        <f>IF($B$11="זכר",INDEX('שיפור גברים'!$A$1:$GQ$121,ROUNDDOWN(R66/12,0)+1,ROUNDDOWN((E66+$B$7-$B$8)/12,0)+1),INDEX('שיפור נשים'!$A$1:$GQ$121,ROUNDDOWN(R66/12,0)+1,ROUNDDOWN((E66+$B$7-$B$8)/12,0)+1))</f>
        <v>#VALUE!</v>
      </c>
      <c r="W66">
        <f t="shared" si="3"/>
        <v>1</v>
      </c>
      <c r="X66" t="e">
        <f t="shared" si="15"/>
        <v>#VALUE!</v>
      </c>
      <c r="Y66">
        <f>IF($B$11="זכר",INDEX(תמותה!$A$1:$E$121,ROUNDDOWN(R66/12,0)+1,4),INDEX(תמותה!$A$1:$E$121,ROUNDDOWN(R66/12,0)+1,5))</f>
        <v>0</v>
      </c>
      <c r="Z66" t="e">
        <f t="shared" si="4"/>
        <v>#VALUE!</v>
      </c>
      <c r="AA66" t="e">
        <f t="shared" si="5"/>
        <v>#VALUE!</v>
      </c>
      <c r="AB66" t="e">
        <f t="shared" si="16"/>
        <v>#VALUE!</v>
      </c>
      <c r="AC66" t="e">
        <f t="shared" si="17"/>
        <v>#VALUE!</v>
      </c>
      <c r="AD66">
        <f t="shared" si="18"/>
        <v>0</v>
      </c>
      <c r="AE66">
        <f t="shared" si="19"/>
        <v>0</v>
      </c>
      <c r="AF66">
        <f t="shared" si="20"/>
        <v>0</v>
      </c>
    </row>
    <row r="67" spans="5:32" x14ac:dyDescent="0.2">
      <c r="E67">
        <f t="shared" si="6"/>
        <v>65</v>
      </c>
      <c r="F67">
        <f t="shared" ref="F67:F130" si="21">(1+$B$2)^((E67-$E$2+1)/12)</f>
        <v>1.2204127518688224</v>
      </c>
      <c r="G67" t="e">
        <f t="shared" si="7"/>
        <v>#VALUE!</v>
      </c>
      <c r="H67" t="e">
        <f t="shared" si="8"/>
        <v>#VALUE!</v>
      </c>
      <c r="I67">
        <f t="shared" si="9"/>
        <v>59.752045576958906</v>
      </c>
      <c r="J67">
        <f t="shared" si="10"/>
        <v>59.752045576958906</v>
      </c>
      <c r="K67">
        <f t="shared" si="11"/>
        <v>59.752045576958906</v>
      </c>
      <c r="L67" t="e">
        <f t="shared" si="12"/>
        <v>#VALUE!</v>
      </c>
      <c r="M67">
        <f>IF($B$9="זכר",INDEX(תמותה!$A$1:$E$121,ROUNDDOWN(E67/12,0)+1,2),INDEX(תמותה!$A$1:$E$121,ROUNDDOWN(E67/12,0)+1,3))</f>
        <v>0</v>
      </c>
      <c r="N67" t="e">
        <f>IF($B$9="זכר",INDEX('שיפור גברים'!$A$1:$GQ$121,ROUNDDOWN(E67/12,0)+1,ROUNDDOWN((E67+$B$7-$B$8)/12,0)+2),INDEX('שיפור נשים'!$A$1:$GQ$121,ROUNDDOWN(E67/12,0)+1,ROUNDDOWN((E67+$B$7-$B$8)/12,0)+2))</f>
        <v>#VALUE!</v>
      </c>
      <c r="O67" t="e">
        <f>IF($B$9="זכר",INDEX('שיפור גברים'!$A$1:$GQ$121,ROUNDDOWN(E67/12,0)+1,ROUNDDOWN((E67+$B$7-$B$8)/12,0)+1),INDEX('שיפור נשים'!$A$1:$GQ$121,ROUNDDOWN(E67/12,0)+1,ROUNDDOWN((E67+$B$7-$B$8)/12,0)+1))</f>
        <v>#VALUE!</v>
      </c>
      <c r="P67">
        <f t="shared" ref="P67:P130" si="22">(MOD((E67-$E$2+7),12)+1)/12</f>
        <v>8.3333333333333329E-2</v>
      </c>
      <c r="Q67" t="e">
        <f t="shared" ref="Q67:Q130" si="23">IF(E67&lt;$B$12,1-(1-M67*(N67*P67+O67*(1-P67)))^(1/12),1)</f>
        <v>#VALUE!</v>
      </c>
      <c r="R67">
        <f t="shared" si="13"/>
        <v>65</v>
      </c>
      <c r="S67" t="e">
        <f t="shared" si="14"/>
        <v>#VALUE!</v>
      </c>
      <c r="T67">
        <f>IF($B$11="זכר",INDEX(תמותה!$A$1:$E$121,ROUNDDOWN(R67/12,0)+1,2),INDEX(תמותה!$A$1:$E$121,ROUNDDOWN(R67/12,0)+1,3))</f>
        <v>0</v>
      </c>
      <c r="U67" t="e">
        <f>IF($B$11="זכר",INDEX('שיפור גברים'!$A$1:$GQ$121,ROUNDDOWN(R67/12,0)+1,ROUNDDOWN((E67+$B$7-$B$8)/12,0)+2),INDEX('שיפור נשים'!$A$1:$GQ$121,ROUNDDOWN(R67/12,0)+1,ROUNDDOWN((E67+$B$7-$B$8)/12,0)+2))</f>
        <v>#VALUE!</v>
      </c>
      <c r="V67" t="e">
        <f>IF($B$11="זכר",INDEX('שיפור גברים'!$A$1:$GQ$121,ROUNDDOWN(R67/12,0)+1,ROUNDDOWN((E67+$B$7-$B$8)/12,0)+1),INDEX('שיפור נשים'!$A$1:$GQ$121,ROUNDDOWN(R67/12,0)+1,ROUNDDOWN((E67+$B$7-$B$8)/12,0)+1))</f>
        <v>#VALUE!</v>
      </c>
      <c r="W67">
        <f t="shared" ref="W67:W130" si="24">(MOD((R67-$E$2+7),12)+1)/12</f>
        <v>8.3333333333333329E-2</v>
      </c>
      <c r="X67" t="e">
        <f t="shared" si="15"/>
        <v>#VALUE!</v>
      </c>
      <c r="Y67">
        <f>IF($B$11="זכר",INDEX(תמותה!$A$1:$E$121,ROUNDDOWN(R67/12,0)+1,4),INDEX(תמותה!$A$1:$E$121,ROUNDDOWN(R67/12,0)+1,5))</f>
        <v>0</v>
      </c>
      <c r="Z67" t="e">
        <f t="shared" ref="Z67:Z130" si="25">IF(R67&lt;$B$12,1-(1-T67*(U67*W67+V67*(1-W67)))^(1/12),1)</f>
        <v>#VALUE!</v>
      </c>
      <c r="AA67" t="e">
        <f t="shared" ref="AA67:AA130" si="26">IF(R67&lt;$B$12,1-(1-Y67*(U67*W67+V67*(1-W67)))^(1/12),1)</f>
        <v>#VALUE!</v>
      </c>
      <c r="AB67" t="e">
        <f t="shared" si="16"/>
        <v>#VALUE!</v>
      </c>
      <c r="AC67" t="e">
        <f t="shared" si="17"/>
        <v>#VALUE!</v>
      </c>
      <c r="AD67">
        <f t="shared" si="18"/>
        <v>0</v>
      </c>
      <c r="AE67">
        <f t="shared" si="19"/>
        <v>0</v>
      </c>
      <c r="AF67">
        <f t="shared" si="20"/>
        <v>0</v>
      </c>
    </row>
    <row r="68" spans="5:32" x14ac:dyDescent="0.2">
      <c r="E68">
        <f t="shared" ref="E68:E131" si="27">E67+1</f>
        <v>66</v>
      </c>
      <c r="F68">
        <f t="shared" si="21"/>
        <v>1.2241015419301589</v>
      </c>
      <c r="G68" t="e">
        <f t="shared" ref="G68:G131" si="28">IF(E68&lt;=$B$3,IF(AND((E68-$E$2)&lt;0,E68&lt;$B$4),G67+1/F68,G67+L67/F68))</f>
        <v>#VALUE!</v>
      </c>
      <c r="H68" t="e">
        <f t="shared" ref="H68:H131" si="29">IF(E68&lt;=$B$3,IF(AND((E68-$E$2)&lt;60,E68&lt;$B$4),H67+1/F68,H67+L67/F68))</f>
        <v>#VALUE!</v>
      </c>
      <c r="I68">
        <f t="shared" ref="I68:I131" si="30">IF(E68&lt;=$B$3,IF(AND((E68-$E$2)&lt;120,E68&lt;$B$4),I67+1/F68,I67+L67/F68))</f>
        <v>60.568971269596467</v>
      </c>
      <c r="J68">
        <f t="shared" ref="J68:J131" si="31">IF(E68&lt;=$B$3,IF(AND((E68-$E$2)&lt;180,E68&lt;$B$4),J67+1/F68,J67+L67/F68))</f>
        <v>60.568971269596467</v>
      </c>
      <c r="K68">
        <f t="shared" ref="K68:K131" si="32">IF(E68&lt;=$B$3,IF(AND((E68-$E$2)&lt;240,E68&lt;$B$4),K67+1/F68,K67+L67/F68))</f>
        <v>60.568971269596467</v>
      </c>
      <c r="L68" t="e">
        <f t="shared" ref="L68:L131" si="33">L67*(1-Q68)</f>
        <v>#VALUE!</v>
      </c>
      <c r="M68">
        <f>IF($B$9="זכר",INDEX(תמותה!$A$1:$E$121,ROUNDDOWN(E68/12,0)+1,2),INDEX(תמותה!$A$1:$E$121,ROUNDDOWN(E68/12,0)+1,3))</f>
        <v>0</v>
      </c>
      <c r="N68" t="e">
        <f>IF($B$9="זכר",INDEX('שיפור גברים'!$A$1:$GQ$121,ROUNDDOWN(E68/12,0)+1,ROUNDDOWN((E68+$B$7-$B$8)/12,0)+2),INDEX('שיפור נשים'!$A$1:$GQ$121,ROUNDDOWN(E68/12,0)+1,ROUNDDOWN((E68+$B$7-$B$8)/12,0)+2))</f>
        <v>#VALUE!</v>
      </c>
      <c r="O68" t="e">
        <f>IF($B$9="זכר",INDEX('שיפור גברים'!$A$1:$GQ$121,ROUNDDOWN(E68/12,0)+1,ROUNDDOWN((E68+$B$7-$B$8)/12,0)+1),INDEX('שיפור נשים'!$A$1:$GQ$121,ROUNDDOWN(E68/12,0)+1,ROUNDDOWN((E68+$B$7-$B$8)/12,0)+1))</f>
        <v>#VALUE!</v>
      </c>
      <c r="P68">
        <f t="shared" si="22"/>
        <v>0.16666666666666666</v>
      </c>
      <c r="Q68" t="e">
        <f t="shared" si="23"/>
        <v>#VALUE!</v>
      </c>
      <c r="R68">
        <f t="shared" ref="R68:R131" si="34">R67+1</f>
        <v>66</v>
      </c>
      <c r="S68" t="e">
        <f t="shared" ref="S68:S131" si="35">S67*(1-Z68)</f>
        <v>#VALUE!</v>
      </c>
      <c r="T68">
        <f>IF($B$11="זכר",INDEX(תמותה!$A$1:$E$121,ROUNDDOWN(R68/12,0)+1,2),INDEX(תמותה!$A$1:$E$121,ROUNDDOWN(R68/12,0)+1,3))</f>
        <v>0</v>
      </c>
      <c r="U68" t="e">
        <f>IF($B$11="זכר",INDEX('שיפור גברים'!$A$1:$GQ$121,ROUNDDOWN(R68/12,0)+1,ROUNDDOWN((E68+$B$7-$B$8)/12,0)+2),INDEX('שיפור נשים'!$A$1:$GQ$121,ROUNDDOWN(R68/12,0)+1,ROUNDDOWN((E68+$B$7-$B$8)/12,0)+2))</f>
        <v>#VALUE!</v>
      </c>
      <c r="V68" t="e">
        <f>IF($B$11="זכר",INDEX('שיפור גברים'!$A$1:$GQ$121,ROUNDDOWN(R68/12,0)+1,ROUNDDOWN((E68+$B$7-$B$8)/12,0)+1),INDEX('שיפור נשים'!$A$1:$GQ$121,ROUNDDOWN(R68/12,0)+1,ROUNDDOWN((E68+$B$7-$B$8)/12,0)+1))</f>
        <v>#VALUE!</v>
      </c>
      <c r="W68">
        <f t="shared" si="24"/>
        <v>0.16666666666666666</v>
      </c>
      <c r="X68" t="e">
        <f t="shared" ref="X68:X131" si="36">X67*(1-AA68)+Q68*S68*L67</f>
        <v>#VALUE!</v>
      </c>
      <c r="Y68">
        <f>IF($B$11="זכר",INDEX(תמותה!$A$1:$E$121,ROUNDDOWN(R68/12,0)+1,4),INDEX(תמותה!$A$1:$E$121,ROUNDDOWN(R68/12,0)+1,5))</f>
        <v>0</v>
      </c>
      <c r="Z68" t="e">
        <f t="shared" si="25"/>
        <v>#VALUE!</v>
      </c>
      <c r="AA68" t="e">
        <f t="shared" si="26"/>
        <v>#VALUE!</v>
      </c>
      <c r="AB68" t="e">
        <f t="shared" ref="AB68:AB131" si="37">IF(E68&lt;=$B$3,IF(AND((E68-$E$2)&lt;0,E68&lt;$B$4),AB67+0/F68,AB67+X67/F68))</f>
        <v>#VALUE!</v>
      </c>
      <c r="AC68" t="e">
        <f t="shared" ref="AC68:AC131" si="38">IF(E68&lt;=$B$3,IF(AND((E68-$E$2)&lt;60,E68&lt;$B$4),AC67+0/F68,AC67+X67/F68))</f>
        <v>#VALUE!</v>
      </c>
      <c r="AD68">
        <f t="shared" ref="AD68:AD131" si="39">IF(E68&lt;=$B$3,IF(AND((E68-$E$2)&lt;120,E68&lt;$B$4),AD67+0/F68,AD67+X67/F68))</f>
        <v>0</v>
      </c>
      <c r="AE68">
        <f t="shared" ref="AE68:AE131" si="40">IF(E68&lt;=$B$3,IF(AND((E68-$E$2)&lt;180,E68&lt;$B$4),AE67+0/F68,AE67+X67/F68))</f>
        <v>0</v>
      </c>
      <c r="AF68">
        <f t="shared" ref="AF68:AF131" si="41">IF(E68&lt;=$B$3,IF(AND((E68-$E$2)&lt;240,E68&lt;$B$4),AF67+0/F68,AF67+X67/F68))</f>
        <v>0</v>
      </c>
    </row>
    <row r="69" spans="5:32" x14ac:dyDescent="0.2">
      <c r="E69">
        <f t="shared" si="27"/>
        <v>67</v>
      </c>
      <c r="F69">
        <f t="shared" si="21"/>
        <v>1.2278014816391012</v>
      </c>
      <c r="G69" t="e">
        <f t="shared" si="28"/>
        <v>#VALUE!</v>
      </c>
      <c r="H69" t="e">
        <f t="shared" si="29"/>
        <v>#VALUE!</v>
      </c>
      <c r="I69">
        <f t="shared" si="30"/>
        <v>61.383435183310766</v>
      </c>
      <c r="J69">
        <f t="shared" si="31"/>
        <v>61.383435183310766</v>
      </c>
      <c r="K69">
        <f t="shared" si="32"/>
        <v>61.383435183310766</v>
      </c>
      <c r="L69" t="e">
        <f t="shared" si="33"/>
        <v>#VALUE!</v>
      </c>
      <c r="M69">
        <f>IF($B$9="זכר",INDEX(תמותה!$A$1:$E$121,ROUNDDOWN(E69/12,0)+1,2),INDEX(תמותה!$A$1:$E$121,ROUNDDOWN(E69/12,0)+1,3))</f>
        <v>0</v>
      </c>
      <c r="N69" t="e">
        <f>IF($B$9="זכר",INDEX('שיפור גברים'!$A$1:$GQ$121,ROUNDDOWN(E69/12,0)+1,ROUNDDOWN((E69+$B$7-$B$8)/12,0)+2),INDEX('שיפור נשים'!$A$1:$GQ$121,ROUNDDOWN(E69/12,0)+1,ROUNDDOWN((E69+$B$7-$B$8)/12,0)+2))</f>
        <v>#VALUE!</v>
      </c>
      <c r="O69" t="e">
        <f>IF($B$9="זכר",INDEX('שיפור גברים'!$A$1:$GQ$121,ROUNDDOWN(E69/12,0)+1,ROUNDDOWN((E69+$B$7-$B$8)/12,0)+1),INDEX('שיפור נשים'!$A$1:$GQ$121,ROUNDDOWN(E69/12,0)+1,ROUNDDOWN((E69+$B$7-$B$8)/12,0)+1))</f>
        <v>#VALUE!</v>
      </c>
      <c r="P69">
        <f t="shared" si="22"/>
        <v>0.25</v>
      </c>
      <c r="Q69" t="e">
        <f t="shared" si="23"/>
        <v>#VALUE!</v>
      </c>
      <c r="R69">
        <f t="shared" si="34"/>
        <v>67</v>
      </c>
      <c r="S69" t="e">
        <f t="shared" si="35"/>
        <v>#VALUE!</v>
      </c>
      <c r="T69">
        <f>IF($B$11="זכר",INDEX(תמותה!$A$1:$E$121,ROUNDDOWN(R69/12,0)+1,2),INDEX(תמותה!$A$1:$E$121,ROUNDDOWN(R69/12,0)+1,3))</f>
        <v>0</v>
      </c>
      <c r="U69" t="e">
        <f>IF($B$11="זכר",INDEX('שיפור גברים'!$A$1:$GQ$121,ROUNDDOWN(R69/12,0)+1,ROUNDDOWN((E69+$B$7-$B$8)/12,0)+2),INDEX('שיפור נשים'!$A$1:$GQ$121,ROUNDDOWN(R69/12,0)+1,ROUNDDOWN((E69+$B$7-$B$8)/12,0)+2))</f>
        <v>#VALUE!</v>
      </c>
      <c r="V69" t="e">
        <f>IF($B$11="זכר",INDEX('שיפור גברים'!$A$1:$GQ$121,ROUNDDOWN(R69/12,0)+1,ROUNDDOWN((E69+$B$7-$B$8)/12,0)+1),INDEX('שיפור נשים'!$A$1:$GQ$121,ROUNDDOWN(R69/12,0)+1,ROUNDDOWN((E69+$B$7-$B$8)/12,0)+1))</f>
        <v>#VALUE!</v>
      </c>
      <c r="W69">
        <f t="shared" si="24"/>
        <v>0.25</v>
      </c>
      <c r="X69" t="e">
        <f t="shared" si="36"/>
        <v>#VALUE!</v>
      </c>
      <c r="Y69">
        <f>IF($B$11="זכר",INDEX(תמותה!$A$1:$E$121,ROUNDDOWN(R69/12,0)+1,4),INDEX(תמותה!$A$1:$E$121,ROUNDDOWN(R69/12,0)+1,5))</f>
        <v>0</v>
      </c>
      <c r="Z69" t="e">
        <f t="shared" si="25"/>
        <v>#VALUE!</v>
      </c>
      <c r="AA69" t="e">
        <f t="shared" si="26"/>
        <v>#VALUE!</v>
      </c>
      <c r="AB69" t="e">
        <f t="shared" si="37"/>
        <v>#VALUE!</v>
      </c>
      <c r="AC69" t="e">
        <f t="shared" si="38"/>
        <v>#VALUE!</v>
      </c>
      <c r="AD69">
        <f t="shared" si="39"/>
        <v>0</v>
      </c>
      <c r="AE69">
        <f t="shared" si="40"/>
        <v>0</v>
      </c>
      <c r="AF69">
        <f t="shared" si="41"/>
        <v>0</v>
      </c>
    </row>
    <row r="70" spans="5:32" x14ac:dyDescent="0.2">
      <c r="E70">
        <f t="shared" si="27"/>
        <v>68</v>
      </c>
      <c r="F70">
        <f t="shared" si="21"/>
        <v>1.2315126046963041</v>
      </c>
      <c r="G70" t="e">
        <f t="shared" si="28"/>
        <v>#VALUE!</v>
      </c>
      <c r="H70" t="e">
        <f t="shared" si="29"/>
        <v>#VALUE!</v>
      </c>
      <c r="I70">
        <f t="shared" si="30"/>
        <v>62.195444736592279</v>
      </c>
      <c r="J70">
        <f t="shared" si="31"/>
        <v>62.195444736592279</v>
      </c>
      <c r="K70">
        <f t="shared" si="32"/>
        <v>62.195444736592279</v>
      </c>
      <c r="L70" t="e">
        <f t="shared" si="33"/>
        <v>#VALUE!</v>
      </c>
      <c r="M70">
        <f>IF($B$9="זכר",INDEX(תמותה!$A$1:$E$121,ROUNDDOWN(E70/12,0)+1,2),INDEX(תמותה!$A$1:$E$121,ROUNDDOWN(E70/12,0)+1,3))</f>
        <v>0</v>
      </c>
      <c r="N70" t="e">
        <f>IF($B$9="זכר",INDEX('שיפור גברים'!$A$1:$GQ$121,ROUNDDOWN(E70/12,0)+1,ROUNDDOWN((E70+$B$7-$B$8)/12,0)+2),INDEX('שיפור נשים'!$A$1:$GQ$121,ROUNDDOWN(E70/12,0)+1,ROUNDDOWN((E70+$B$7-$B$8)/12,0)+2))</f>
        <v>#VALUE!</v>
      </c>
      <c r="O70" t="e">
        <f>IF($B$9="זכר",INDEX('שיפור גברים'!$A$1:$GQ$121,ROUNDDOWN(E70/12,0)+1,ROUNDDOWN((E70+$B$7-$B$8)/12,0)+1),INDEX('שיפור נשים'!$A$1:$GQ$121,ROUNDDOWN(E70/12,0)+1,ROUNDDOWN((E70+$B$7-$B$8)/12,0)+1))</f>
        <v>#VALUE!</v>
      </c>
      <c r="P70">
        <f t="shared" si="22"/>
        <v>0.33333333333333331</v>
      </c>
      <c r="Q70" t="e">
        <f t="shared" si="23"/>
        <v>#VALUE!</v>
      </c>
      <c r="R70">
        <f t="shared" si="34"/>
        <v>68</v>
      </c>
      <c r="S70" t="e">
        <f t="shared" si="35"/>
        <v>#VALUE!</v>
      </c>
      <c r="T70">
        <f>IF($B$11="זכר",INDEX(תמותה!$A$1:$E$121,ROUNDDOWN(R70/12,0)+1,2),INDEX(תמותה!$A$1:$E$121,ROUNDDOWN(R70/12,0)+1,3))</f>
        <v>0</v>
      </c>
      <c r="U70" t="e">
        <f>IF($B$11="זכר",INDEX('שיפור גברים'!$A$1:$GQ$121,ROUNDDOWN(R70/12,0)+1,ROUNDDOWN((E70+$B$7-$B$8)/12,0)+2),INDEX('שיפור נשים'!$A$1:$GQ$121,ROUNDDOWN(R70/12,0)+1,ROUNDDOWN((E70+$B$7-$B$8)/12,0)+2))</f>
        <v>#VALUE!</v>
      </c>
      <c r="V70" t="e">
        <f>IF($B$11="זכר",INDEX('שיפור גברים'!$A$1:$GQ$121,ROUNDDOWN(R70/12,0)+1,ROUNDDOWN((E70+$B$7-$B$8)/12,0)+1),INDEX('שיפור נשים'!$A$1:$GQ$121,ROUNDDOWN(R70/12,0)+1,ROUNDDOWN((E70+$B$7-$B$8)/12,0)+1))</f>
        <v>#VALUE!</v>
      </c>
      <c r="W70">
        <f t="shared" si="24"/>
        <v>0.33333333333333331</v>
      </c>
      <c r="X70" t="e">
        <f t="shared" si="36"/>
        <v>#VALUE!</v>
      </c>
      <c r="Y70">
        <f>IF($B$11="זכר",INDEX(תמותה!$A$1:$E$121,ROUNDDOWN(R70/12,0)+1,4),INDEX(תמותה!$A$1:$E$121,ROUNDDOWN(R70/12,0)+1,5))</f>
        <v>0</v>
      </c>
      <c r="Z70" t="e">
        <f t="shared" si="25"/>
        <v>#VALUE!</v>
      </c>
      <c r="AA70" t="e">
        <f t="shared" si="26"/>
        <v>#VALUE!</v>
      </c>
      <c r="AB70" t="e">
        <f t="shared" si="37"/>
        <v>#VALUE!</v>
      </c>
      <c r="AC70" t="e">
        <f t="shared" si="38"/>
        <v>#VALUE!</v>
      </c>
      <c r="AD70">
        <f t="shared" si="39"/>
        <v>0</v>
      </c>
      <c r="AE70">
        <f t="shared" si="40"/>
        <v>0</v>
      </c>
      <c r="AF70">
        <f t="shared" si="41"/>
        <v>0</v>
      </c>
    </row>
    <row r="71" spans="5:32" x14ac:dyDescent="0.2">
      <c r="E71">
        <f t="shared" si="27"/>
        <v>69</v>
      </c>
      <c r="F71">
        <f t="shared" si="21"/>
        <v>1.2352349449042854</v>
      </c>
      <c r="G71" t="e">
        <f t="shared" si="28"/>
        <v>#VALUE!</v>
      </c>
      <c r="H71" t="e">
        <f t="shared" si="29"/>
        <v>#VALUE!</v>
      </c>
      <c r="I71">
        <f t="shared" si="30"/>
        <v>63.005007325576102</v>
      </c>
      <c r="J71">
        <f t="shared" si="31"/>
        <v>63.005007325576102</v>
      </c>
      <c r="K71">
        <f t="shared" si="32"/>
        <v>63.005007325576102</v>
      </c>
      <c r="L71" t="e">
        <f t="shared" si="33"/>
        <v>#VALUE!</v>
      </c>
      <c r="M71">
        <f>IF($B$9="זכר",INDEX(תמותה!$A$1:$E$121,ROUNDDOWN(E71/12,0)+1,2),INDEX(תמותה!$A$1:$E$121,ROUNDDOWN(E71/12,0)+1,3))</f>
        <v>0</v>
      </c>
      <c r="N71" t="e">
        <f>IF($B$9="זכר",INDEX('שיפור גברים'!$A$1:$GQ$121,ROUNDDOWN(E71/12,0)+1,ROUNDDOWN((E71+$B$7-$B$8)/12,0)+2),INDEX('שיפור נשים'!$A$1:$GQ$121,ROUNDDOWN(E71/12,0)+1,ROUNDDOWN((E71+$B$7-$B$8)/12,0)+2))</f>
        <v>#VALUE!</v>
      </c>
      <c r="O71" t="e">
        <f>IF($B$9="זכר",INDEX('שיפור גברים'!$A$1:$GQ$121,ROUNDDOWN(E71/12,0)+1,ROUNDDOWN((E71+$B$7-$B$8)/12,0)+1),INDEX('שיפור נשים'!$A$1:$GQ$121,ROUNDDOWN(E71/12,0)+1,ROUNDDOWN((E71+$B$7-$B$8)/12,0)+1))</f>
        <v>#VALUE!</v>
      </c>
      <c r="P71">
        <f t="shared" si="22"/>
        <v>0.41666666666666669</v>
      </c>
      <c r="Q71" t="e">
        <f t="shared" si="23"/>
        <v>#VALUE!</v>
      </c>
      <c r="R71">
        <f t="shared" si="34"/>
        <v>69</v>
      </c>
      <c r="S71" t="e">
        <f t="shared" si="35"/>
        <v>#VALUE!</v>
      </c>
      <c r="T71">
        <f>IF($B$11="זכר",INDEX(תמותה!$A$1:$E$121,ROUNDDOWN(R71/12,0)+1,2),INDEX(תמותה!$A$1:$E$121,ROUNDDOWN(R71/12,0)+1,3))</f>
        <v>0</v>
      </c>
      <c r="U71" t="e">
        <f>IF($B$11="זכר",INDEX('שיפור גברים'!$A$1:$GQ$121,ROUNDDOWN(R71/12,0)+1,ROUNDDOWN((E71+$B$7-$B$8)/12,0)+2),INDEX('שיפור נשים'!$A$1:$GQ$121,ROUNDDOWN(R71/12,0)+1,ROUNDDOWN((E71+$B$7-$B$8)/12,0)+2))</f>
        <v>#VALUE!</v>
      </c>
      <c r="V71" t="e">
        <f>IF($B$11="זכר",INDEX('שיפור גברים'!$A$1:$GQ$121,ROUNDDOWN(R71/12,0)+1,ROUNDDOWN((E71+$B$7-$B$8)/12,0)+1),INDEX('שיפור נשים'!$A$1:$GQ$121,ROUNDDOWN(R71/12,0)+1,ROUNDDOWN((E71+$B$7-$B$8)/12,0)+1))</f>
        <v>#VALUE!</v>
      </c>
      <c r="W71">
        <f t="shared" si="24"/>
        <v>0.41666666666666669</v>
      </c>
      <c r="X71" t="e">
        <f t="shared" si="36"/>
        <v>#VALUE!</v>
      </c>
      <c r="Y71">
        <f>IF($B$11="זכר",INDEX(תמותה!$A$1:$E$121,ROUNDDOWN(R71/12,0)+1,4),INDEX(תמותה!$A$1:$E$121,ROUNDDOWN(R71/12,0)+1,5))</f>
        <v>0</v>
      </c>
      <c r="Z71" t="e">
        <f t="shared" si="25"/>
        <v>#VALUE!</v>
      </c>
      <c r="AA71" t="e">
        <f t="shared" si="26"/>
        <v>#VALUE!</v>
      </c>
      <c r="AB71" t="e">
        <f t="shared" si="37"/>
        <v>#VALUE!</v>
      </c>
      <c r="AC71" t="e">
        <f t="shared" si="38"/>
        <v>#VALUE!</v>
      </c>
      <c r="AD71">
        <f t="shared" si="39"/>
        <v>0</v>
      </c>
      <c r="AE71">
        <f t="shared" si="40"/>
        <v>0</v>
      </c>
      <c r="AF71">
        <f t="shared" si="41"/>
        <v>0</v>
      </c>
    </row>
    <row r="72" spans="5:32" x14ac:dyDescent="0.2">
      <c r="E72">
        <f t="shared" si="27"/>
        <v>70</v>
      </c>
      <c r="F72">
        <f t="shared" si="21"/>
        <v>1.2389685361677341</v>
      </c>
      <c r="G72" t="e">
        <f t="shared" si="28"/>
        <v>#VALUE!</v>
      </c>
      <c r="H72" t="e">
        <f t="shared" si="29"/>
        <v>#VALUE!</v>
      </c>
      <c r="I72">
        <f t="shared" si="30"/>
        <v>63.812130324109312</v>
      </c>
      <c r="J72">
        <f t="shared" si="31"/>
        <v>63.812130324109312</v>
      </c>
      <c r="K72">
        <f t="shared" si="32"/>
        <v>63.812130324109312</v>
      </c>
      <c r="L72" t="e">
        <f t="shared" si="33"/>
        <v>#VALUE!</v>
      </c>
      <c r="M72">
        <f>IF($B$9="זכר",INDEX(תמותה!$A$1:$E$121,ROUNDDOWN(E72/12,0)+1,2),INDEX(תמותה!$A$1:$E$121,ROUNDDOWN(E72/12,0)+1,3))</f>
        <v>0</v>
      </c>
      <c r="N72" t="e">
        <f>IF($B$9="זכר",INDEX('שיפור גברים'!$A$1:$GQ$121,ROUNDDOWN(E72/12,0)+1,ROUNDDOWN((E72+$B$7-$B$8)/12,0)+2),INDEX('שיפור נשים'!$A$1:$GQ$121,ROUNDDOWN(E72/12,0)+1,ROUNDDOWN((E72+$B$7-$B$8)/12,0)+2))</f>
        <v>#VALUE!</v>
      </c>
      <c r="O72" t="e">
        <f>IF($B$9="זכר",INDEX('שיפור גברים'!$A$1:$GQ$121,ROUNDDOWN(E72/12,0)+1,ROUNDDOWN((E72+$B$7-$B$8)/12,0)+1),INDEX('שיפור נשים'!$A$1:$GQ$121,ROUNDDOWN(E72/12,0)+1,ROUNDDOWN((E72+$B$7-$B$8)/12,0)+1))</f>
        <v>#VALUE!</v>
      </c>
      <c r="P72">
        <f t="shared" si="22"/>
        <v>0.5</v>
      </c>
      <c r="Q72" t="e">
        <f t="shared" si="23"/>
        <v>#VALUE!</v>
      </c>
      <c r="R72">
        <f t="shared" si="34"/>
        <v>70</v>
      </c>
      <c r="S72" t="e">
        <f t="shared" si="35"/>
        <v>#VALUE!</v>
      </c>
      <c r="T72">
        <f>IF($B$11="זכר",INDEX(תמותה!$A$1:$E$121,ROUNDDOWN(R72/12,0)+1,2),INDEX(תמותה!$A$1:$E$121,ROUNDDOWN(R72/12,0)+1,3))</f>
        <v>0</v>
      </c>
      <c r="U72" t="e">
        <f>IF($B$11="זכר",INDEX('שיפור גברים'!$A$1:$GQ$121,ROUNDDOWN(R72/12,0)+1,ROUNDDOWN((E72+$B$7-$B$8)/12,0)+2),INDEX('שיפור נשים'!$A$1:$GQ$121,ROUNDDOWN(R72/12,0)+1,ROUNDDOWN((E72+$B$7-$B$8)/12,0)+2))</f>
        <v>#VALUE!</v>
      </c>
      <c r="V72" t="e">
        <f>IF($B$11="זכר",INDEX('שיפור גברים'!$A$1:$GQ$121,ROUNDDOWN(R72/12,0)+1,ROUNDDOWN((E72+$B$7-$B$8)/12,0)+1),INDEX('שיפור נשים'!$A$1:$GQ$121,ROUNDDOWN(R72/12,0)+1,ROUNDDOWN((E72+$B$7-$B$8)/12,0)+1))</f>
        <v>#VALUE!</v>
      </c>
      <c r="W72">
        <f t="shared" si="24"/>
        <v>0.5</v>
      </c>
      <c r="X72" t="e">
        <f t="shared" si="36"/>
        <v>#VALUE!</v>
      </c>
      <c r="Y72">
        <f>IF($B$11="זכר",INDEX(תמותה!$A$1:$E$121,ROUNDDOWN(R72/12,0)+1,4),INDEX(תמותה!$A$1:$E$121,ROUNDDOWN(R72/12,0)+1,5))</f>
        <v>0</v>
      </c>
      <c r="Z72" t="e">
        <f t="shared" si="25"/>
        <v>#VALUE!</v>
      </c>
      <c r="AA72" t="e">
        <f t="shared" si="26"/>
        <v>#VALUE!</v>
      </c>
      <c r="AB72" t="e">
        <f t="shared" si="37"/>
        <v>#VALUE!</v>
      </c>
      <c r="AC72" t="e">
        <f t="shared" si="38"/>
        <v>#VALUE!</v>
      </c>
      <c r="AD72">
        <f t="shared" si="39"/>
        <v>0</v>
      </c>
      <c r="AE72">
        <f t="shared" si="40"/>
        <v>0</v>
      </c>
      <c r="AF72">
        <f t="shared" si="41"/>
        <v>0</v>
      </c>
    </row>
    <row r="73" spans="5:32" x14ac:dyDescent="0.2">
      <c r="E73">
        <f t="shared" si="27"/>
        <v>71</v>
      </c>
      <c r="F73">
        <f t="shared" si="21"/>
        <v>1.2427134124938179</v>
      </c>
      <c r="G73" t="e">
        <f t="shared" si="28"/>
        <v>#VALUE!</v>
      </c>
      <c r="H73" t="e">
        <f t="shared" si="29"/>
        <v>#VALUE!</v>
      </c>
      <c r="I73">
        <f t="shared" si="30"/>
        <v>64.616821083818138</v>
      </c>
      <c r="J73">
        <f t="shared" si="31"/>
        <v>64.616821083818138</v>
      </c>
      <c r="K73">
        <f t="shared" si="32"/>
        <v>64.616821083818138</v>
      </c>
      <c r="L73" t="e">
        <f t="shared" si="33"/>
        <v>#VALUE!</v>
      </c>
      <c r="M73">
        <f>IF($B$9="זכר",INDEX(תמותה!$A$1:$E$121,ROUNDDOWN(E73/12,0)+1,2),INDEX(תמותה!$A$1:$E$121,ROUNDDOWN(E73/12,0)+1,3))</f>
        <v>0</v>
      </c>
      <c r="N73" t="e">
        <f>IF($B$9="זכר",INDEX('שיפור גברים'!$A$1:$GQ$121,ROUNDDOWN(E73/12,0)+1,ROUNDDOWN((E73+$B$7-$B$8)/12,0)+2),INDEX('שיפור נשים'!$A$1:$GQ$121,ROUNDDOWN(E73/12,0)+1,ROUNDDOWN((E73+$B$7-$B$8)/12,0)+2))</f>
        <v>#VALUE!</v>
      </c>
      <c r="O73" t="e">
        <f>IF($B$9="זכר",INDEX('שיפור גברים'!$A$1:$GQ$121,ROUNDDOWN(E73/12,0)+1,ROUNDDOWN((E73+$B$7-$B$8)/12,0)+1),INDEX('שיפור נשים'!$A$1:$GQ$121,ROUNDDOWN(E73/12,0)+1,ROUNDDOWN((E73+$B$7-$B$8)/12,0)+1))</f>
        <v>#VALUE!</v>
      </c>
      <c r="P73">
        <f t="shared" si="22"/>
        <v>0.58333333333333337</v>
      </c>
      <c r="Q73" t="e">
        <f t="shared" si="23"/>
        <v>#VALUE!</v>
      </c>
      <c r="R73">
        <f t="shared" si="34"/>
        <v>71</v>
      </c>
      <c r="S73" t="e">
        <f t="shared" si="35"/>
        <v>#VALUE!</v>
      </c>
      <c r="T73">
        <f>IF($B$11="זכר",INDEX(תמותה!$A$1:$E$121,ROUNDDOWN(R73/12,0)+1,2),INDEX(תמותה!$A$1:$E$121,ROUNDDOWN(R73/12,0)+1,3))</f>
        <v>0</v>
      </c>
      <c r="U73" t="e">
        <f>IF($B$11="זכר",INDEX('שיפור גברים'!$A$1:$GQ$121,ROUNDDOWN(R73/12,0)+1,ROUNDDOWN((E73+$B$7-$B$8)/12,0)+2),INDEX('שיפור נשים'!$A$1:$GQ$121,ROUNDDOWN(R73/12,0)+1,ROUNDDOWN((E73+$B$7-$B$8)/12,0)+2))</f>
        <v>#VALUE!</v>
      </c>
      <c r="V73" t="e">
        <f>IF($B$11="זכר",INDEX('שיפור גברים'!$A$1:$GQ$121,ROUNDDOWN(R73/12,0)+1,ROUNDDOWN((E73+$B$7-$B$8)/12,0)+1),INDEX('שיפור נשים'!$A$1:$GQ$121,ROUNDDOWN(R73/12,0)+1,ROUNDDOWN((E73+$B$7-$B$8)/12,0)+1))</f>
        <v>#VALUE!</v>
      </c>
      <c r="W73">
        <f t="shared" si="24"/>
        <v>0.58333333333333337</v>
      </c>
      <c r="X73" t="e">
        <f t="shared" si="36"/>
        <v>#VALUE!</v>
      </c>
      <c r="Y73">
        <f>IF($B$11="זכר",INDEX(תמותה!$A$1:$E$121,ROUNDDOWN(R73/12,0)+1,4),INDEX(תמותה!$A$1:$E$121,ROUNDDOWN(R73/12,0)+1,5))</f>
        <v>0</v>
      </c>
      <c r="Z73" t="e">
        <f t="shared" si="25"/>
        <v>#VALUE!</v>
      </c>
      <c r="AA73" t="e">
        <f t="shared" si="26"/>
        <v>#VALUE!</v>
      </c>
      <c r="AB73" t="e">
        <f t="shared" si="37"/>
        <v>#VALUE!</v>
      </c>
      <c r="AC73" t="e">
        <f t="shared" si="38"/>
        <v>#VALUE!</v>
      </c>
      <c r="AD73">
        <f t="shared" si="39"/>
        <v>0</v>
      </c>
      <c r="AE73">
        <f t="shared" si="40"/>
        <v>0</v>
      </c>
      <c r="AF73">
        <f t="shared" si="41"/>
        <v>0</v>
      </c>
    </row>
    <row r="74" spans="5:32" x14ac:dyDescent="0.2">
      <c r="E74">
        <f t="shared" si="27"/>
        <v>72</v>
      </c>
      <c r="F74">
        <f t="shared" si="21"/>
        <v>1.2464696079924942</v>
      </c>
      <c r="G74" t="e">
        <f t="shared" si="28"/>
        <v>#VALUE!</v>
      </c>
      <c r="H74" t="e">
        <f t="shared" si="29"/>
        <v>#VALUE!</v>
      </c>
      <c r="I74">
        <f t="shared" si="30"/>
        <v>65.419086934174928</v>
      </c>
      <c r="J74">
        <f t="shared" si="31"/>
        <v>65.419086934174928</v>
      </c>
      <c r="K74">
        <f t="shared" si="32"/>
        <v>65.419086934174928</v>
      </c>
      <c r="L74" t="e">
        <f t="shared" si="33"/>
        <v>#VALUE!</v>
      </c>
      <c r="M74">
        <f>IF($B$9="זכר",INDEX(תמותה!$A$1:$E$121,ROUNDDOWN(E74/12,0)+1,2),INDEX(תמותה!$A$1:$E$121,ROUNDDOWN(E74/12,0)+1,3))</f>
        <v>0</v>
      </c>
      <c r="N74" t="e">
        <f>IF($B$9="זכר",INDEX('שיפור גברים'!$A$1:$GQ$121,ROUNDDOWN(E74/12,0)+1,ROUNDDOWN((E74+$B$7-$B$8)/12,0)+2),INDEX('שיפור נשים'!$A$1:$GQ$121,ROUNDDOWN(E74/12,0)+1,ROUNDDOWN((E74+$B$7-$B$8)/12,0)+2))</f>
        <v>#VALUE!</v>
      </c>
      <c r="O74" t="e">
        <f>IF($B$9="זכר",INDEX('שיפור גברים'!$A$1:$GQ$121,ROUNDDOWN(E74/12,0)+1,ROUNDDOWN((E74+$B$7-$B$8)/12,0)+1),INDEX('שיפור נשים'!$A$1:$GQ$121,ROUNDDOWN(E74/12,0)+1,ROUNDDOWN((E74+$B$7-$B$8)/12,0)+1))</f>
        <v>#VALUE!</v>
      </c>
      <c r="P74">
        <f t="shared" si="22"/>
        <v>0.66666666666666663</v>
      </c>
      <c r="Q74" t="e">
        <f t="shared" si="23"/>
        <v>#VALUE!</v>
      </c>
      <c r="R74">
        <f t="shared" si="34"/>
        <v>72</v>
      </c>
      <c r="S74" t="e">
        <f t="shared" si="35"/>
        <v>#VALUE!</v>
      </c>
      <c r="T74">
        <f>IF($B$11="זכר",INDEX(תמותה!$A$1:$E$121,ROUNDDOWN(R74/12,0)+1,2),INDEX(תמותה!$A$1:$E$121,ROUNDDOWN(R74/12,0)+1,3))</f>
        <v>0</v>
      </c>
      <c r="U74" t="e">
        <f>IF($B$11="זכר",INDEX('שיפור גברים'!$A$1:$GQ$121,ROUNDDOWN(R74/12,0)+1,ROUNDDOWN((E74+$B$7-$B$8)/12,0)+2),INDEX('שיפור נשים'!$A$1:$GQ$121,ROUNDDOWN(R74/12,0)+1,ROUNDDOWN((E74+$B$7-$B$8)/12,0)+2))</f>
        <v>#VALUE!</v>
      </c>
      <c r="V74" t="e">
        <f>IF($B$11="זכר",INDEX('שיפור גברים'!$A$1:$GQ$121,ROUNDDOWN(R74/12,0)+1,ROUNDDOWN((E74+$B$7-$B$8)/12,0)+1),INDEX('שיפור נשים'!$A$1:$GQ$121,ROUNDDOWN(R74/12,0)+1,ROUNDDOWN((E74+$B$7-$B$8)/12,0)+1))</f>
        <v>#VALUE!</v>
      </c>
      <c r="W74">
        <f t="shared" si="24"/>
        <v>0.66666666666666663</v>
      </c>
      <c r="X74" t="e">
        <f t="shared" si="36"/>
        <v>#VALUE!</v>
      </c>
      <c r="Y74">
        <f>IF($B$11="זכר",INDEX(תמותה!$A$1:$E$121,ROUNDDOWN(R74/12,0)+1,4),INDEX(תמותה!$A$1:$E$121,ROUNDDOWN(R74/12,0)+1,5))</f>
        <v>0</v>
      </c>
      <c r="Z74" t="e">
        <f t="shared" si="25"/>
        <v>#VALUE!</v>
      </c>
      <c r="AA74" t="e">
        <f t="shared" si="26"/>
        <v>#VALUE!</v>
      </c>
      <c r="AB74" t="e">
        <f t="shared" si="37"/>
        <v>#VALUE!</v>
      </c>
      <c r="AC74" t="e">
        <f t="shared" si="38"/>
        <v>#VALUE!</v>
      </c>
      <c r="AD74">
        <f t="shared" si="39"/>
        <v>0</v>
      </c>
      <c r="AE74">
        <f t="shared" si="40"/>
        <v>0</v>
      </c>
      <c r="AF74">
        <f t="shared" si="41"/>
        <v>0</v>
      </c>
    </row>
    <row r="75" spans="5:32" x14ac:dyDescent="0.2">
      <c r="E75">
        <f t="shared" si="27"/>
        <v>73</v>
      </c>
      <c r="F75">
        <f t="shared" si="21"/>
        <v>1.2502371568768205</v>
      </c>
      <c r="G75" t="e">
        <f t="shared" si="28"/>
        <v>#VALUE!</v>
      </c>
      <c r="H75" t="e">
        <f t="shared" si="29"/>
        <v>#VALUE!</v>
      </c>
      <c r="I75">
        <f t="shared" si="30"/>
        <v>66.21893518256492</v>
      </c>
      <c r="J75">
        <f t="shared" si="31"/>
        <v>66.21893518256492</v>
      </c>
      <c r="K75">
        <f t="shared" si="32"/>
        <v>66.21893518256492</v>
      </c>
      <c r="L75" t="e">
        <f t="shared" si="33"/>
        <v>#VALUE!</v>
      </c>
      <c r="M75">
        <f>IF($B$9="זכר",INDEX(תמותה!$A$1:$E$121,ROUNDDOWN(E75/12,0)+1,2),INDEX(תמותה!$A$1:$E$121,ROUNDDOWN(E75/12,0)+1,3))</f>
        <v>0</v>
      </c>
      <c r="N75" t="e">
        <f>IF($B$9="זכר",INDEX('שיפור גברים'!$A$1:$GQ$121,ROUNDDOWN(E75/12,0)+1,ROUNDDOWN((E75+$B$7-$B$8)/12,0)+2),INDEX('שיפור נשים'!$A$1:$GQ$121,ROUNDDOWN(E75/12,0)+1,ROUNDDOWN((E75+$B$7-$B$8)/12,0)+2))</f>
        <v>#VALUE!</v>
      </c>
      <c r="O75" t="e">
        <f>IF($B$9="זכר",INDEX('שיפור גברים'!$A$1:$GQ$121,ROUNDDOWN(E75/12,0)+1,ROUNDDOWN((E75+$B$7-$B$8)/12,0)+1),INDEX('שיפור נשים'!$A$1:$GQ$121,ROUNDDOWN(E75/12,0)+1,ROUNDDOWN((E75+$B$7-$B$8)/12,0)+1))</f>
        <v>#VALUE!</v>
      </c>
      <c r="P75">
        <f t="shared" si="22"/>
        <v>0.75</v>
      </c>
      <c r="Q75" t="e">
        <f t="shared" si="23"/>
        <v>#VALUE!</v>
      </c>
      <c r="R75">
        <f t="shared" si="34"/>
        <v>73</v>
      </c>
      <c r="S75" t="e">
        <f t="shared" si="35"/>
        <v>#VALUE!</v>
      </c>
      <c r="T75">
        <f>IF($B$11="זכר",INDEX(תמותה!$A$1:$E$121,ROUNDDOWN(R75/12,0)+1,2),INDEX(תמותה!$A$1:$E$121,ROUNDDOWN(R75/12,0)+1,3))</f>
        <v>0</v>
      </c>
      <c r="U75" t="e">
        <f>IF($B$11="זכר",INDEX('שיפור גברים'!$A$1:$GQ$121,ROUNDDOWN(R75/12,0)+1,ROUNDDOWN((E75+$B$7-$B$8)/12,0)+2),INDEX('שיפור נשים'!$A$1:$GQ$121,ROUNDDOWN(R75/12,0)+1,ROUNDDOWN((E75+$B$7-$B$8)/12,0)+2))</f>
        <v>#VALUE!</v>
      </c>
      <c r="V75" t="e">
        <f>IF($B$11="זכר",INDEX('שיפור גברים'!$A$1:$GQ$121,ROUNDDOWN(R75/12,0)+1,ROUNDDOWN((E75+$B$7-$B$8)/12,0)+1),INDEX('שיפור נשים'!$A$1:$GQ$121,ROUNDDOWN(R75/12,0)+1,ROUNDDOWN((E75+$B$7-$B$8)/12,0)+1))</f>
        <v>#VALUE!</v>
      </c>
      <c r="W75">
        <f t="shared" si="24"/>
        <v>0.75</v>
      </c>
      <c r="X75" t="e">
        <f t="shared" si="36"/>
        <v>#VALUE!</v>
      </c>
      <c r="Y75">
        <f>IF($B$11="זכר",INDEX(תמותה!$A$1:$E$121,ROUNDDOWN(R75/12,0)+1,4),INDEX(תמותה!$A$1:$E$121,ROUNDDOWN(R75/12,0)+1,5))</f>
        <v>0</v>
      </c>
      <c r="Z75" t="e">
        <f t="shared" si="25"/>
        <v>#VALUE!</v>
      </c>
      <c r="AA75" t="e">
        <f t="shared" si="26"/>
        <v>#VALUE!</v>
      </c>
      <c r="AB75" t="e">
        <f t="shared" si="37"/>
        <v>#VALUE!</v>
      </c>
      <c r="AC75" t="e">
        <f t="shared" si="38"/>
        <v>#VALUE!</v>
      </c>
      <c r="AD75">
        <f t="shared" si="39"/>
        <v>0</v>
      </c>
      <c r="AE75">
        <f t="shared" si="40"/>
        <v>0</v>
      </c>
      <c r="AF75">
        <f t="shared" si="41"/>
        <v>0</v>
      </c>
    </row>
    <row r="76" spans="5:32" x14ac:dyDescent="0.2">
      <c r="E76">
        <f t="shared" si="27"/>
        <v>74</v>
      </c>
      <c r="F76">
        <f t="shared" si="21"/>
        <v>1.2540160934632654</v>
      </c>
      <c r="G76" t="e">
        <f t="shared" si="28"/>
        <v>#VALUE!</v>
      </c>
      <c r="H76" t="e">
        <f t="shared" si="29"/>
        <v>#VALUE!</v>
      </c>
      <c r="I76">
        <f t="shared" si="30"/>
        <v>67.016373114352746</v>
      </c>
      <c r="J76">
        <f t="shared" si="31"/>
        <v>67.016373114352746</v>
      </c>
      <c r="K76">
        <f t="shared" si="32"/>
        <v>67.016373114352746</v>
      </c>
      <c r="L76" t="e">
        <f t="shared" si="33"/>
        <v>#VALUE!</v>
      </c>
      <c r="M76">
        <f>IF($B$9="זכר",INDEX(תמותה!$A$1:$E$121,ROUNDDOWN(E76/12,0)+1,2),INDEX(תמותה!$A$1:$E$121,ROUNDDOWN(E76/12,0)+1,3))</f>
        <v>0</v>
      </c>
      <c r="N76" t="e">
        <f>IF($B$9="זכר",INDEX('שיפור גברים'!$A$1:$GQ$121,ROUNDDOWN(E76/12,0)+1,ROUNDDOWN((E76+$B$7-$B$8)/12,0)+2),INDEX('שיפור נשים'!$A$1:$GQ$121,ROUNDDOWN(E76/12,0)+1,ROUNDDOWN((E76+$B$7-$B$8)/12,0)+2))</f>
        <v>#VALUE!</v>
      </c>
      <c r="O76" t="e">
        <f>IF($B$9="זכר",INDEX('שיפור גברים'!$A$1:$GQ$121,ROUNDDOWN(E76/12,0)+1,ROUNDDOWN((E76+$B$7-$B$8)/12,0)+1),INDEX('שיפור נשים'!$A$1:$GQ$121,ROUNDDOWN(E76/12,0)+1,ROUNDDOWN((E76+$B$7-$B$8)/12,0)+1))</f>
        <v>#VALUE!</v>
      </c>
      <c r="P76">
        <f t="shared" si="22"/>
        <v>0.83333333333333337</v>
      </c>
      <c r="Q76" t="e">
        <f t="shared" si="23"/>
        <v>#VALUE!</v>
      </c>
      <c r="R76">
        <f t="shared" si="34"/>
        <v>74</v>
      </c>
      <c r="S76" t="e">
        <f t="shared" si="35"/>
        <v>#VALUE!</v>
      </c>
      <c r="T76">
        <f>IF($B$11="זכר",INDEX(תמותה!$A$1:$E$121,ROUNDDOWN(R76/12,0)+1,2),INDEX(תמותה!$A$1:$E$121,ROUNDDOWN(R76/12,0)+1,3))</f>
        <v>0</v>
      </c>
      <c r="U76" t="e">
        <f>IF($B$11="זכר",INDEX('שיפור גברים'!$A$1:$GQ$121,ROUNDDOWN(R76/12,0)+1,ROUNDDOWN((E76+$B$7-$B$8)/12,0)+2),INDEX('שיפור נשים'!$A$1:$GQ$121,ROUNDDOWN(R76/12,0)+1,ROUNDDOWN((E76+$B$7-$B$8)/12,0)+2))</f>
        <v>#VALUE!</v>
      </c>
      <c r="V76" t="e">
        <f>IF($B$11="זכר",INDEX('שיפור גברים'!$A$1:$GQ$121,ROUNDDOWN(R76/12,0)+1,ROUNDDOWN((E76+$B$7-$B$8)/12,0)+1),INDEX('שיפור נשים'!$A$1:$GQ$121,ROUNDDOWN(R76/12,0)+1,ROUNDDOWN((E76+$B$7-$B$8)/12,0)+1))</f>
        <v>#VALUE!</v>
      </c>
      <c r="W76">
        <f t="shared" si="24"/>
        <v>0.83333333333333337</v>
      </c>
      <c r="X76" t="e">
        <f t="shared" si="36"/>
        <v>#VALUE!</v>
      </c>
      <c r="Y76">
        <f>IF($B$11="זכר",INDEX(תמותה!$A$1:$E$121,ROUNDDOWN(R76/12,0)+1,4),INDEX(תמותה!$A$1:$E$121,ROUNDDOWN(R76/12,0)+1,5))</f>
        <v>0</v>
      </c>
      <c r="Z76" t="e">
        <f t="shared" si="25"/>
        <v>#VALUE!</v>
      </c>
      <c r="AA76" t="e">
        <f t="shared" si="26"/>
        <v>#VALUE!</v>
      </c>
      <c r="AB76" t="e">
        <f t="shared" si="37"/>
        <v>#VALUE!</v>
      </c>
      <c r="AC76" t="e">
        <f t="shared" si="38"/>
        <v>#VALUE!</v>
      </c>
      <c r="AD76">
        <f t="shared" si="39"/>
        <v>0</v>
      </c>
      <c r="AE76">
        <f t="shared" si="40"/>
        <v>0</v>
      </c>
      <c r="AF76">
        <f t="shared" si="41"/>
        <v>0</v>
      </c>
    </row>
    <row r="77" spans="5:32" x14ac:dyDescent="0.2">
      <c r="E77">
        <f t="shared" si="27"/>
        <v>75</v>
      </c>
      <c r="F77">
        <f t="shared" si="21"/>
        <v>1.257806452172022</v>
      </c>
      <c r="G77" t="e">
        <f t="shared" si="28"/>
        <v>#VALUE!</v>
      </c>
      <c r="H77" t="e">
        <f t="shared" si="29"/>
        <v>#VALUE!</v>
      </c>
      <c r="I77">
        <f t="shared" si="30"/>
        <v>67.811407992948872</v>
      </c>
      <c r="J77">
        <f t="shared" si="31"/>
        <v>67.811407992948872</v>
      </c>
      <c r="K77">
        <f t="shared" si="32"/>
        <v>67.811407992948872</v>
      </c>
      <c r="L77" t="e">
        <f t="shared" si="33"/>
        <v>#VALUE!</v>
      </c>
      <c r="M77">
        <f>IF($B$9="זכר",INDEX(תמותה!$A$1:$E$121,ROUNDDOWN(E77/12,0)+1,2),INDEX(תמותה!$A$1:$E$121,ROUNDDOWN(E77/12,0)+1,3))</f>
        <v>0</v>
      </c>
      <c r="N77" t="e">
        <f>IF($B$9="זכר",INDEX('שיפור גברים'!$A$1:$GQ$121,ROUNDDOWN(E77/12,0)+1,ROUNDDOWN((E77+$B$7-$B$8)/12,0)+2),INDEX('שיפור נשים'!$A$1:$GQ$121,ROUNDDOWN(E77/12,0)+1,ROUNDDOWN((E77+$B$7-$B$8)/12,0)+2))</f>
        <v>#VALUE!</v>
      </c>
      <c r="O77" t="e">
        <f>IF($B$9="זכר",INDEX('שיפור גברים'!$A$1:$GQ$121,ROUNDDOWN(E77/12,0)+1,ROUNDDOWN((E77+$B$7-$B$8)/12,0)+1),INDEX('שיפור נשים'!$A$1:$GQ$121,ROUNDDOWN(E77/12,0)+1,ROUNDDOWN((E77+$B$7-$B$8)/12,0)+1))</f>
        <v>#VALUE!</v>
      </c>
      <c r="P77">
        <f t="shared" si="22"/>
        <v>0.91666666666666663</v>
      </c>
      <c r="Q77" t="e">
        <f t="shared" si="23"/>
        <v>#VALUE!</v>
      </c>
      <c r="R77">
        <f t="shared" si="34"/>
        <v>75</v>
      </c>
      <c r="S77" t="e">
        <f t="shared" si="35"/>
        <v>#VALUE!</v>
      </c>
      <c r="T77">
        <f>IF($B$11="זכר",INDEX(תמותה!$A$1:$E$121,ROUNDDOWN(R77/12,0)+1,2),INDEX(תמותה!$A$1:$E$121,ROUNDDOWN(R77/12,0)+1,3))</f>
        <v>0</v>
      </c>
      <c r="U77" t="e">
        <f>IF($B$11="זכר",INDEX('שיפור גברים'!$A$1:$GQ$121,ROUNDDOWN(R77/12,0)+1,ROUNDDOWN((E77+$B$7-$B$8)/12,0)+2),INDEX('שיפור נשים'!$A$1:$GQ$121,ROUNDDOWN(R77/12,0)+1,ROUNDDOWN((E77+$B$7-$B$8)/12,0)+2))</f>
        <v>#VALUE!</v>
      </c>
      <c r="V77" t="e">
        <f>IF($B$11="זכר",INDEX('שיפור גברים'!$A$1:$GQ$121,ROUNDDOWN(R77/12,0)+1,ROUNDDOWN((E77+$B$7-$B$8)/12,0)+1),INDEX('שיפור נשים'!$A$1:$GQ$121,ROUNDDOWN(R77/12,0)+1,ROUNDDOWN((E77+$B$7-$B$8)/12,0)+1))</f>
        <v>#VALUE!</v>
      </c>
      <c r="W77">
        <f t="shared" si="24"/>
        <v>0.91666666666666663</v>
      </c>
      <c r="X77" t="e">
        <f t="shared" si="36"/>
        <v>#VALUE!</v>
      </c>
      <c r="Y77">
        <f>IF($B$11="זכר",INDEX(תמותה!$A$1:$E$121,ROUNDDOWN(R77/12,0)+1,4),INDEX(תמותה!$A$1:$E$121,ROUNDDOWN(R77/12,0)+1,5))</f>
        <v>0</v>
      </c>
      <c r="Z77" t="e">
        <f t="shared" si="25"/>
        <v>#VALUE!</v>
      </c>
      <c r="AA77" t="e">
        <f t="shared" si="26"/>
        <v>#VALUE!</v>
      </c>
      <c r="AB77" t="e">
        <f t="shared" si="37"/>
        <v>#VALUE!</v>
      </c>
      <c r="AC77" t="e">
        <f t="shared" si="38"/>
        <v>#VALUE!</v>
      </c>
      <c r="AD77">
        <f t="shared" si="39"/>
        <v>0</v>
      </c>
      <c r="AE77">
        <f t="shared" si="40"/>
        <v>0</v>
      </c>
      <c r="AF77">
        <f t="shared" si="41"/>
        <v>0</v>
      </c>
    </row>
    <row r="78" spans="5:32" x14ac:dyDescent="0.2">
      <c r="E78">
        <f t="shared" si="27"/>
        <v>76</v>
      </c>
      <c r="F78">
        <f t="shared" si="21"/>
        <v>1.2616082675273208</v>
      </c>
      <c r="G78" t="e">
        <f t="shared" si="28"/>
        <v>#VALUE!</v>
      </c>
      <c r="H78" t="e">
        <f t="shared" si="29"/>
        <v>#VALUE!</v>
      </c>
      <c r="I78">
        <f t="shared" si="30"/>
        <v>68.604047059875683</v>
      </c>
      <c r="J78">
        <f t="shared" si="31"/>
        <v>68.604047059875683</v>
      </c>
      <c r="K78">
        <f t="shared" si="32"/>
        <v>68.604047059875683</v>
      </c>
      <c r="L78" t="e">
        <f t="shared" si="33"/>
        <v>#VALUE!</v>
      </c>
      <c r="M78">
        <f>IF($B$9="זכר",INDEX(תמותה!$A$1:$E$121,ROUNDDOWN(E78/12,0)+1,2),INDEX(תמותה!$A$1:$E$121,ROUNDDOWN(E78/12,0)+1,3))</f>
        <v>0</v>
      </c>
      <c r="N78" t="e">
        <f>IF($B$9="זכר",INDEX('שיפור גברים'!$A$1:$GQ$121,ROUNDDOWN(E78/12,0)+1,ROUNDDOWN((E78+$B$7-$B$8)/12,0)+2),INDEX('שיפור נשים'!$A$1:$GQ$121,ROUNDDOWN(E78/12,0)+1,ROUNDDOWN((E78+$B$7-$B$8)/12,0)+2))</f>
        <v>#VALUE!</v>
      </c>
      <c r="O78" t="e">
        <f>IF($B$9="זכר",INDEX('שיפור גברים'!$A$1:$GQ$121,ROUNDDOWN(E78/12,0)+1,ROUNDDOWN((E78+$B$7-$B$8)/12,0)+1),INDEX('שיפור נשים'!$A$1:$GQ$121,ROUNDDOWN(E78/12,0)+1,ROUNDDOWN((E78+$B$7-$B$8)/12,0)+1))</f>
        <v>#VALUE!</v>
      </c>
      <c r="P78">
        <f t="shared" si="22"/>
        <v>1</v>
      </c>
      <c r="Q78" t="e">
        <f t="shared" si="23"/>
        <v>#VALUE!</v>
      </c>
      <c r="R78">
        <f t="shared" si="34"/>
        <v>76</v>
      </c>
      <c r="S78" t="e">
        <f t="shared" si="35"/>
        <v>#VALUE!</v>
      </c>
      <c r="T78">
        <f>IF($B$11="זכר",INDEX(תמותה!$A$1:$E$121,ROUNDDOWN(R78/12,0)+1,2),INDEX(תמותה!$A$1:$E$121,ROUNDDOWN(R78/12,0)+1,3))</f>
        <v>0</v>
      </c>
      <c r="U78" t="e">
        <f>IF($B$11="זכר",INDEX('שיפור גברים'!$A$1:$GQ$121,ROUNDDOWN(R78/12,0)+1,ROUNDDOWN((E78+$B$7-$B$8)/12,0)+2),INDEX('שיפור נשים'!$A$1:$GQ$121,ROUNDDOWN(R78/12,0)+1,ROUNDDOWN((E78+$B$7-$B$8)/12,0)+2))</f>
        <v>#VALUE!</v>
      </c>
      <c r="V78" t="e">
        <f>IF($B$11="זכר",INDEX('שיפור גברים'!$A$1:$GQ$121,ROUNDDOWN(R78/12,0)+1,ROUNDDOWN((E78+$B$7-$B$8)/12,0)+1),INDEX('שיפור נשים'!$A$1:$GQ$121,ROUNDDOWN(R78/12,0)+1,ROUNDDOWN((E78+$B$7-$B$8)/12,0)+1))</f>
        <v>#VALUE!</v>
      </c>
      <c r="W78">
        <f t="shared" si="24"/>
        <v>1</v>
      </c>
      <c r="X78" t="e">
        <f t="shared" si="36"/>
        <v>#VALUE!</v>
      </c>
      <c r="Y78">
        <f>IF($B$11="זכר",INDEX(תמותה!$A$1:$E$121,ROUNDDOWN(R78/12,0)+1,4),INDEX(תמותה!$A$1:$E$121,ROUNDDOWN(R78/12,0)+1,5))</f>
        <v>0</v>
      </c>
      <c r="Z78" t="e">
        <f t="shared" si="25"/>
        <v>#VALUE!</v>
      </c>
      <c r="AA78" t="e">
        <f t="shared" si="26"/>
        <v>#VALUE!</v>
      </c>
      <c r="AB78" t="e">
        <f t="shared" si="37"/>
        <v>#VALUE!</v>
      </c>
      <c r="AC78" t="e">
        <f t="shared" si="38"/>
        <v>#VALUE!</v>
      </c>
      <c r="AD78">
        <f t="shared" si="39"/>
        <v>0</v>
      </c>
      <c r="AE78">
        <f t="shared" si="40"/>
        <v>0</v>
      </c>
      <c r="AF78">
        <f t="shared" si="41"/>
        <v>0</v>
      </c>
    </row>
    <row r="79" spans="5:32" x14ac:dyDescent="0.2">
      <c r="E79">
        <f t="shared" si="27"/>
        <v>77</v>
      </c>
      <c r="F79">
        <f t="shared" si="21"/>
        <v>1.2654215741577444</v>
      </c>
      <c r="G79" t="e">
        <f t="shared" si="28"/>
        <v>#VALUE!</v>
      </c>
      <c r="H79" t="e">
        <f t="shared" si="29"/>
        <v>#VALUE!</v>
      </c>
      <c r="I79">
        <f t="shared" si="30"/>
        <v>69.394297534833484</v>
      </c>
      <c r="J79">
        <f t="shared" si="31"/>
        <v>69.394297534833484</v>
      </c>
      <c r="K79">
        <f t="shared" si="32"/>
        <v>69.394297534833484</v>
      </c>
      <c r="L79" t="e">
        <f t="shared" si="33"/>
        <v>#VALUE!</v>
      </c>
      <c r="M79">
        <f>IF($B$9="זכר",INDEX(תמותה!$A$1:$E$121,ROUNDDOWN(E79/12,0)+1,2),INDEX(תמותה!$A$1:$E$121,ROUNDDOWN(E79/12,0)+1,3))</f>
        <v>0</v>
      </c>
      <c r="N79" t="e">
        <f>IF($B$9="זכר",INDEX('שיפור גברים'!$A$1:$GQ$121,ROUNDDOWN(E79/12,0)+1,ROUNDDOWN((E79+$B$7-$B$8)/12,0)+2),INDEX('שיפור נשים'!$A$1:$GQ$121,ROUNDDOWN(E79/12,0)+1,ROUNDDOWN((E79+$B$7-$B$8)/12,0)+2))</f>
        <v>#VALUE!</v>
      </c>
      <c r="O79" t="e">
        <f>IF($B$9="זכר",INDEX('שיפור גברים'!$A$1:$GQ$121,ROUNDDOWN(E79/12,0)+1,ROUNDDOWN((E79+$B$7-$B$8)/12,0)+1),INDEX('שיפור נשים'!$A$1:$GQ$121,ROUNDDOWN(E79/12,0)+1,ROUNDDOWN((E79+$B$7-$B$8)/12,0)+1))</f>
        <v>#VALUE!</v>
      </c>
      <c r="P79">
        <f t="shared" si="22"/>
        <v>8.3333333333333329E-2</v>
      </c>
      <c r="Q79" t="e">
        <f t="shared" si="23"/>
        <v>#VALUE!</v>
      </c>
      <c r="R79">
        <f t="shared" si="34"/>
        <v>77</v>
      </c>
      <c r="S79" t="e">
        <f t="shared" si="35"/>
        <v>#VALUE!</v>
      </c>
      <c r="T79">
        <f>IF($B$11="זכר",INDEX(תמותה!$A$1:$E$121,ROUNDDOWN(R79/12,0)+1,2),INDEX(תמותה!$A$1:$E$121,ROUNDDOWN(R79/12,0)+1,3))</f>
        <v>0</v>
      </c>
      <c r="U79" t="e">
        <f>IF($B$11="זכר",INDEX('שיפור גברים'!$A$1:$GQ$121,ROUNDDOWN(R79/12,0)+1,ROUNDDOWN((E79+$B$7-$B$8)/12,0)+2),INDEX('שיפור נשים'!$A$1:$GQ$121,ROUNDDOWN(R79/12,0)+1,ROUNDDOWN((E79+$B$7-$B$8)/12,0)+2))</f>
        <v>#VALUE!</v>
      </c>
      <c r="V79" t="e">
        <f>IF($B$11="זכר",INDEX('שיפור גברים'!$A$1:$GQ$121,ROUNDDOWN(R79/12,0)+1,ROUNDDOWN((E79+$B$7-$B$8)/12,0)+1),INDEX('שיפור נשים'!$A$1:$GQ$121,ROUNDDOWN(R79/12,0)+1,ROUNDDOWN((E79+$B$7-$B$8)/12,0)+1))</f>
        <v>#VALUE!</v>
      </c>
      <c r="W79">
        <f t="shared" si="24"/>
        <v>8.3333333333333329E-2</v>
      </c>
      <c r="X79" t="e">
        <f t="shared" si="36"/>
        <v>#VALUE!</v>
      </c>
      <c r="Y79">
        <f>IF($B$11="זכר",INDEX(תמותה!$A$1:$E$121,ROUNDDOWN(R79/12,0)+1,4),INDEX(תמותה!$A$1:$E$121,ROUNDDOWN(R79/12,0)+1,5))</f>
        <v>0</v>
      </c>
      <c r="Z79" t="e">
        <f t="shared" si="25"/>
        <v>#VALUE!</v>
      </c>
      <c r="AA79" t="e">
        <f t="shared" si="26"/>
        <v>#VALUE!</v>
      </c>
      <c r="AB79" t="e">
        <f t="shared" si="37"/>
        <v>#VALUE!</v>
      </c>
      <c r="AC79" t="e">
        <f t="shared" si="38"/>
        <v>#VALUE!</v>
      </c>
      <c r="AD79">
        <f t="shared" si="39"/>
        <v>0</v>
      </c>
      <c r="AE79">
        <f t="shared" si="40"/>
        <v>0</v>
      </c>
      <c r="AF79">
        <f t="shared" si="41"/>
        <v>0</v>
      </c>
    </row>
    <row r="80" spans="5:32" x14ac:dyDescent="0.2">
      <c r="E80">
        <f t="shared" si="27"/>
        <v>78</v>
      </c>
      <c r="F80">
        <f t="shared" si="21"/>
        <v>1.2692464067965432</v>
      </c>
      <c r="G80" t="e">
        <f t="shared" si="28"/>
        <v>#VALUE!</v>
      </c>
      <c r="H80" t="e">
        <f t="shared" si="29"/>
        <v>#VALUE!</v>
      </c>
      <c r="I80">
        <f t="shared" si="30"/>
        <v>70.182166615766249</v>
      </c>
      <c r="J80">
        <f t="shared" si="31"/>
        <v>70.182166615766249</v>
      </c>
      <c r="K80">
        <f t="shared" si="32"/>
        <v>70.182166615766249</v>
      </c>
      <c r="L80" t="e">
        <f t="shared" si="33"/>
        <v>#VALUE!</v>
      </c>
      <c r="M80">
        <f>IF($B$9="זכר",INDEX(תמותה!$A$1:$E$121,ROUNDDOWN(E80/12,0)+1,2),INDEX(תמותה!$A$1:$E$121,ROUNDDOWN(E80/12,0)+1,3))</f>
        <v>0</v>
      </c>
      <c r="N80" t="e">
        <f>IF($B$9="זכר",INDEX('שיפור גברים'!$A$1:$GQ$121,ROUNDDOWN(E80/12,0)+1,ROUNDDOWN((E80+$B$7-$B$8)/12,0)+2),INDEX('שיפור נשים'!$A$1:$GQ$121,ROUNDDOWN(E80/12,0)+1,ROUNDDOWN((E80+$B$7-$B$8)/12,0)+2))</f>
        <v>#VALUE!</v>
      </c>
      <c r="O80" t="e">
        <f>IF($B$9="זכר",INDEX('שיפור גברים'!$A$1:$GQ$121,ROUNDDOWN(E80/12,0)+1,ROUNDDOWN((E80+$B$7-$B$8)/12,0)+1),INDEX('שיפור נשים'!$A$1:$GQ$121,ROUNDDOWN(E80/12,0)+1,ROUNDDOWN((E80+$B$7-$B$8)/12,0)+1))</f>
        <v>#VALUE!</v>
      </c>
      <c r="P80">
        <f t="shared" si="22"/>
        <v>0.16666666666666666</v>
      </c>
      <c r="Q80" t="e">
        <f t="shared" si="23"/>
        <v>#VALUE!</v>
      </c>
      <c r="R80">
        <f t="shared" si="34"/>
        <v>78</v>
      </c>
      <c r="S80" t="e">
        <f t="shared" si="35"/>
        <v>#VALUE!</v>
      </c>
      <c r="T80">
        <f>IF($B$11="זכר",INDEX(תמותה!$A$1:$E$121,ROUNDDOWN(R80/12,0)+1,2),INDEX(תמותה!$A$1:$E$121,ROUNDDOWN(R80/12,0)+1,3))</f>
        <v>0</v>
      </c>
      <c r="U80" t="e">
        <f>IF($B$11="זכר",INDEX('שיפור גברים'!$A$1:$GQ$121,ROUNDDOWN(R80/12,0)+1,ROUNDDOWN((E80+$B$7-$B$8)/12,0)+2),INDEX('שיפור נשים'!$A$1:$GQ$121,ROUNDDOWN(R80/12,0)+1,ROUNDDOWN((E80+$B$7-$B$8)/12,0)+2))</f>
        <v>#VALUE!</v>
      </c>
      <c r="V80" t="e">
        <f>IF($B$11="זכר",INDEX('שיפור גברים'!$A$1:$GQ$121,ROUNDDOWN(R80/12,0)+1,ROUNDDOWN((E80+$B$7-$B$8)/12,0)+1),INDEX('שיפור נשים'!$A$1:$GQ$121,ROUNDDOWN(R80/12,0)+1,ROUNDDOWN((E80+$B$7-$B$8)/12,0)+1))</f>
        <v>#VALUE!</v>
      </c>
      <c r="W80">
        <f t="shared" si="24"/>
        <v>0.16666666666666666</v>
      </c>
      <c r="X80" t="e">
        <f t="shared" si="36"/>
        <v>#VALUE!</v>
      </c>
      <c r="Y80">
        <f>IF($B$11="זכר",INDEX(תמותה!$A$1:$E$121,ROUNDDOWN(R80/12,0)+1,4),INDEX(תמותה!$A$1:$E$121,ROUNDDOWN(R80/12,0)+1,5))</f>
        <v>0</v>
      </c>
      <c r="Z80" t="e">
        <f t="shared" si="25"/>
        <v>#VALUE!</v>
      </c>
      <c r="AA80" t="e">
        <f t="shared" si="26"/>
        <v>#VALUE!</v>
      </c>
      <c r="AB80" t="e">
        <f t="shared" si="37"/>
        <v>#VALUE!</v>
      </c>
      <c r="AC80" t="e">
        <f t="shared" si="38"/>
        <v>#VALUE!</v>
      </c>
      <c r="AD80">
        <f t="shared" si="39"/>
        <v>0</v>
      </c>
      <c r="AE80">
        <f t="shared" si="40"/>
        <v>0</v>
      </c>
      <c r="AF80">
        <f t="shared" si="41"/>
        <v>0</v>
      </c>
    </row>
    <row r="81" spans="5:32" x14ac:dyDescent="0.2">
      <c r="E81">
        <f t="shared" si="27"/>
        <v>79</v>
      </c>
      <c r="F81">
        <f t="shared" si="21"/>
        <v>1.2730828002819512</v>
      </c>
      <c r="G81" t="e">
        <f t="shared" si="28"/>
        <v>#VALUE!</v>
      </c>
      <c r="H81" t="e">
        <f t="shared" si="29"/>
        <v>#VALUE!</v>
      </c>
      <c r="I81">
        <f t="shared" si="30"/>
        <v>70.96766147892717</v>
      </c>
      <c r="J81">
        <f t="shared" si="31"/>
        <v>70.96766147892717</v>
      </c>
      <c r="K81">
        <f t="shared" si="32"/>
        <v>70.96766147892717</v>
      </c>
      <c r="L81" t="e">
        <f t="shared" si="33"/>
        <v>#VALUE!</v>
      </c>
      <c r="M81">
        <f>IF($B$9="זכר",INDEX(תמותה!$A$1:$E$121,ROUNDDOWN(E81/12,0)+1,2),INDEX(תמותה!$A$1:$E$121,ROUNDDOWN(E81/12,0)+1,3))</f>
        <v>0</v>
      </c>
      <c r="N81" t="e">
        <f>IF($B$9="זכר",INDEX('שיפור גברים'!$A$1:$GQ$121,ROUNDDOWN(E81/12,0)+1,ROUNDDOWN((E81+$B$7-$B$8)/12,0)+2),INDEX('שיפור נשים'!$A$1:$GQ$121,ROUNDDOWN(E81/12,0)+1,ROUNDDOWN((E81+$B$7-$B$8)/12,0)+2))</f>
        <v>#VALUE!</v>
      </c>
      <c r="O81" t="e">
        <f>IF($B$9="זכר",INDEX('שיפור גברים'!$A$1:$GQ$121,ROUNDDOWN(E81/12,0)+1,ROUNDDOWN((E81+$B$7-$B$8)/12,0)+1),INDEX('שיפור נשים'!$A$1:$GQ$121,ROUNDDOWN(E81/12,0)+1,ROUNDDOWN((E81+$B$7-$B$8)/12,0)+1))</f>
        <v>#VALUE!</v>
      </c>
      <c r="P81">
        <f t="shared" si="22"/>
        <v>0.25</v>
      </c>
      <c r="Q81" t="e">
        <f t="shared" si="23"/>
        <v>#VALUE!</v>
      </c>
      <c r="R81">
        <f t="shared" si="34"/>
        <v>79</v>
      </c>
      <c r="S81" t="e">
        <f t="shared" si="35"/>
        <v>#VALUE!</v>
      </c>
      <c r="T81">
        <f>IF($B$11="זכר",INDEX(תמותה!$A$1:$E$121,ROUNDDOWN(R81/12,0)+1,2),INDEX(תמותה!$A$1:$E$121,ROUNDDOWN(R81/12,0)+1,3))</f>
        <v>0</v>
      </c>
      <c r="U81" t="e">
        <f>IF($B$11="זכר",INDEX('שיפור גברים'!$A$1:$GQ$121,ROUNDDOWN(R81/12,0)+1,ROUNDDOWN((E81+$B$7-$B$8)/12,0)+2),INDEX('שיפור נשים'!$A$1:$GQ$121,ROUNDDOWN(R81/12,0)+1,ROUNDDOWN((E81+$B$7-$B$8)/12,0)+2))</f>
        <v>#VALUE!</v>
      </c>
      <c r="V81" t="e">
        <f>IF($B$11="זכר",INDEX('שיפור גברים'!$A$1:$GQ$121,ROUNDDOWN(R81/12,0)+1,ROUNDDOWN((E81+$B$7-$B$8)/12,0)+1),INDEX('שיפור נשים'!$A$1:$GQ$121,ROUNDDOWN(R81/12,0)+1,ROUNDDOWN((E81+$B$7-$B$8)/12,0)+1))</f>
        <v>#VALUE!</v>
      </c>
      <c r="W81">
        <f t="shared" si="24"/>
        <v>0.25</v>
      </c>
      <c r="X81" t="e">
        <f t="shared" si="36"/>
        <v>#VALUE!</v>
      </c>
      <c r="Y81">
        <f>IF($B$11="זכר",INDEX(תמותה!$A$1:$E$121,ROUNDDOWN(R81/12,0)+1,4),INDEX(תמותה!$A$1:$E$121,ROUNDDOWN(R81/12,0)+1,5))</f>
        <v>0</v>
      </c>
      <c r="Z81" t="e">
        <f t="shared" si="25"/>
        <v>#VALUE!</v>
      </c>
      <c r="AA81" t="e">
        <f t="shared" si="26"/>
        <v>#VALUE!</v>
      </c>
      <c r="AB81" t="e">
        <f t="shared" si="37"/>
        <v>#VALUE!</v>
      </c>
      <c r="AC81" t="e">
        <f t="shared" si="38"/>
        <v>#VALUE!</v>
      </c>
      <c r="AD81">
        <f t="shared" si="39"/>
        <v>0</v>
      </c>
      <c r="AE81">
        <f t="shared" si="40"/>
        <v>0</v>
      </c>
      <c r="AF81">
        <f t="shared" si="41"/>
        <v>0</v>
      </c>
    </row>
    <row r="82" spans="5:32" x14ac:dyDescent="0.2">
      <c r="E82">
        <f t="shared" si="27"/>
        <v>80</v>
      </c>
      <c r="F82">
        <f t="shared" si="21"/>
        <v>1.2769307895575037</v>
      </c>
      <c r="G82" t="e">
        <f t="shared" si="28"/>
        <v>#VALUE!</v>
      </c>
      <c r="H82" t="e">
        <f t="shared" si="29"/>
        <v>#VALUE!</v>
      </c>
      <c r="I82">
        <f t="shared" si="30"/>
        <v>71.750789278944055</v>
      </c>
      <c r="J82">
        <f t="shared" si="31"/>
        <v>71.750789278944055</v>
      </c>
      <c r="K82">
        <f t="shared" si="32"/>
        <v>71.750789278944055</v>
      </c>
      <c r="L82" t="e">
        <f t="shared" si="33"/>
        <v>#VALUE!</v>
      </c>
      <c r="M82">
        <f>IF($B$9="זכר",INDEX(תמותה!$A$1:$E$121,ROUNDDOWN(E82/12,0)+1,2),INDEX(תמותה!$A$1:$E$121,ROUNDDOWN(E82/12,0)+1,3))</f>
        <v>0</v>
      </c>
      <c r="N82" t="e">
        <f>IF($B$9="זכר",INDEX('שיפור גברים'!$A$1:$GQ$121,ROUNDDOWN(E82/12,0)+1,ROUNDDOWN((E82+$B$7-$B$8)/12,0)+2),INDEX('שיפור נשים'!$A$1:$GQ$121,ROUNDDOWN(E82/12,0)+1,ROUNDDOWN((E82+$B$7-$B$8)/12,0)+2))</f>
        <v>#VALUE!</v>
      </c>
      <c r="O82" t="e">
        <f>IF($B$9="זכר",INDEX('שיפור גברים'!$A$1:$GQ$121,ROUNDDOWN(E82/12,0)+1,ROUNDDOWN((E82+$B$7-$B$8)/12,0)+1),INDEX('שיפור נשים'!$A$1:$GQ$121,ROUNDDOWN(E82/12,0)+1,ROUNDDOWN((E82+$B$7-$B$8)/12,0)+1))</f>
        <v>#VALUE!</v>
      </c>
      <c r="P82">
        <f t="shared" si="22"/>
        <v>0.33333333333333331</v>
      </c>
      <c r="Q82" t="e">
        <f t="shared" si="23"/>
        <v>#VALUE!</v>
      </c>
      <c r="R82">
        <f t="shared" si="34"/>
        <v>80</v>
      </c>
      <c r="S82" t="e">
        <f t="shared" si="35"/>
        <v>#VALUE!</v>
      </c>
      <c r="T82">
        <f>IF($B$11="זכר",INDEX(תמותה!$A$1:$E$121,ROUNDDOWN(R82/12,0)+1,2),INDEX(תמותה!$A$1:$E$121,ROUNDDOWN(R82/12,0)+1,3))</f>
        <v>0</v>
      </c>
      <c r="U82" t="e">
        <f>IF($B$11="זכר",INDEX('שיפור גברים'!$A$1:$GQ$121,ROUNDDOWN(R82/12,0)+1,ROUNDDOWN((E82+$B$7-$B$8)/12,0)+2),INDEX('שיפור נשים'!$A$1:$GQ$121,ROUNDDOWN(R82/12,0)+1,ROUNDDOWN((E82+$B$7-$B$8)/12,0)+2))</f>
        <v>#VALUE!</v>
      </c>
      <c r="V82" t="e">
        <f>IF($B$11="זכר",INDEX('שיפור גברים'!$A$1:$GQ$121,ROUNDDOWN(R82/12,0)+1,ROUNDDOWN((E82+$B$7-$B$8)/12,0)+1),INDEX('שיפור נשים'!$A$1:$GQ$121,ROUNDDOWN(R82/12,0)+1,ROUNDDOWN((E82+$B$7-$B$8)/12,0)+1))</f>
        <v>#VALUE!</v>
      </c>
      <c r="W82">
        <f t="shared" si="24"/>
        <v>0.33333333333333331</v>
      </c>
      <c r="X82" t="e">
        <f t="shared" si="36"/>
        <v>#VALUE!</v>
      </c>
      <c r="Y82">
        <f>IF($B$11="זכר",INDEX(תמותה!$A$1:$E$121,ROUNDDOWN(R82/12,0)+1,4),INDEX(תמותה!$A$1:$E$121,ROUNDDOWN(R82/12,0)+1,5))</f>
        <v>0</v>
      </c>
      <c r="Z82" t="e">
        <f t="shared" si="25"/>
        <v>#VALUE!</v>
      </c>
      <c r="AA82" t="e">
        <f t="shared" si="26"/>
        <v>#VALUE!</v>
      </c>
      <c r="AB82" t="e">
        <f t="shared" si="37"/>
        <v>#VALUE!</v>
      </c>
      <c r="AC82" t="e">
        <f t="shared" si="38"/>
        <v>#VALUE!</v>
      </c>
      <c r="AD82">
        <f t="shared" si="39"/>
        <v>0</v>
      </c>
      <c r="AE82">
        <f t="shared" si="40"/>
        <v>0</v>
      </c>
      <c r="AF82">
        <f t="shared" si="41"/>
        <v>0</v>
      </c>
    </row>
    <row r="83" spans="5:32" x14ac:dyDescent="0.2">
      <c r="E83">
        <f t="shared" si="27"/>
        <v>81</v>
      </c>
      <c r="F83">
        <f t="shared" si="21"/>
        <v>1.2807904096723555</v>
      </c>
      <c r="G83" t="e">
        <f t="shared" si="28"/>
        <v>#VALUE!</v>
      </c>
      <c r="H83" t="e">
        <f t="shared" si="29"/>
        <v>#VALUE!</v>
      </c>
      <c r="I83">
        <f t="shared" si="30"/>
        <v>72.531557148884474</v>
      </c>
      <c r="J83">
        <f t="shared" si="31"/>
        <v>72.531557148884474</v>
      </c>
      <c r="K83">
        <f t="shared" si="32"/>
        <v>72.531557148884474</v>
      </c>
      <c r="L83" t="e">
        <f t="shared" si="33"/>
        <v>#VALUE!</v>
      </c>
      <c r="M83">
        <f>IF($B$9="זכר",INDEX(תמותה!$A$1:$E$121,ROUNDDOWN(E83/12,0)+1,2),INDEX(תמותה!$A$1:$E$121,ROUNDDOWN(E83/12,0)+1,3))</f>
        <v>0</v>
      </c>
      <c r="N83" t="e">
        <f>IF($B$9="זכר",INDEX('שיפור גברים'!$A$1:$GQ$121,ROUNDDOWN(E83/12,0)+1,ROUNDDOWN((E83+$B$7-$B$8)/12,0)+2),INDEX('שיפור נשים'!$A$1:$GQ$121,ROUNDDOWN(E83/12,0)+1,ROUNDDOWN((E83+$B$7-$B$8)/12,0)+2))</f>
        <v>#VALUE!</v>
      </c>
      <c r="O83" t="e">
        <f>IF($B$9="זכר",INDEX('שיפור גברים'!$A$1:$GQ$121,ROUNDDOWN(E83/12,0)+1,ROUNDDOWN((E83+$B$7-$B$8)/12,0)+1),INDEX('שיפור נשים'!$A$1:$GQ$121,ROUNDDOWN(E83/12,0)+1,ROUNDDOWN((E83+$B$7-$B$8)/12,0)+1))</f>
        <v>#VALUE!</v>
      </c>
      <c r="P83">
        <f t="shared" si="22"/>
        <v>0.41666666666666669</v>
      </c>
      <c r="Q83" t="e">
        <f t="shared" si="23"/>
        <v>#VALUE!</v>
      </c>
      <c r="R83">
        <f t="shared" si="34"/>
        <v>81</v>
      </c>
      <c r="S83" t="e">
        <f t="shared" si="35"/>
        <v>#VALUE!</v>
      </c>
      <c r="T83">
        <f>IF($B$11="זכר",INDEX(תמותה!$A$1:$E$121,ROUNDDOWN(R83/12,0)+1,2),INDEX(תמותה!$A$1:$E$121,ROUNDDOWN(R83/12,0)+1,3))</f>
        <v>0</v>
      </c>
      <c r="U83" t="e">
        <f>IF($B$11="זכר",INDEX('שיפור גברים'!$A$1:$GQ$121,ROUNDDOWN(R83/12,0)+1,ROUNDDOWN((E83+$B$7-$B$8)/12,0)+2),INDEX('שיפור נשים'!$A$1:$GQ$121,ROUNDDOWN(R83/12,0)+1,ROUNDDOWN((E83+$B$7-$B$8)/12,0)+2))</f>
        <v>#VALUE!</v>
      </c>
      <c r="V83" t="e">
        <f>IF($B$11="זכר",INDEX('שיפור גברים'!$A$1:$GQ$121,ROUNDDOWN(R83/12,0)+1,ROUNDDOWN((E83+$B$7-$B$8)/12,0)+1),INDEX('שיפור נשים'!$A$1:$GQ$121,ROUNDDOWN(R83/12,0)+1,ROUNDDOWN((E83+$B$7-$B$8)/12,0)+1))</f>
        <v>#VALUE!</v>
      </c>
      <c r="W83">
        <f t="shared" si="24"/>
        <v>0.41666666666666669</v>
      </c>
      <c r="X83" t="e">
        <f t="shared" si="36"/>
        <v>#VALUE!</v>
      </c>
      <c r="Y83">
        <f>IF($B$11="זכר",INDEX(תמותה!$A$1:$E$121,ROUNDDOWN(R83/12,0)+1,4),INDEX(תמותה!$A$1:$E$121,ROUNDDOWN(R83/12,0)+1,5))</f>
        <v>0</v>
      </c>
      <c r="Z83" t="e">
        <f t="shared" si="25"/>
        <v>#VALUE!</v>
      </c>
      <c r="AA83" t="e">
        <f t="shared" si="26"/>
        <v>#VALUE!</v>
      </c>
      <c r="AB83" t="e">
        <f t="shared" si="37"/>
        <v>#VALUE!</v>
      </c>
      <c r="AC83" t="e">
        <f t="shared" si="38"/>
        <v>#VALUE!</v>
      </c>
      <c r="AD83">
        <f t="shared" si="39"/>
        <v>0</v>
      </c>
      <c r="AE83">
        <f t="shared" si="40"/>
        <v>0</v>
      </c>
      <c r="AF83">
        <f t="shared" si="41"/>
        <v>0</v>
      </c>
    </row>
    <row r="84" spans="5:32" x14ac:dyDescent="0.2">
      <c r="E84">
        <f t="shared" si="27"/>
        <v>82</v>
      </c>
      <c r="F84">
        <f t="shared" si="21"/>
        <v>1.2846616957815999</v>
      </c>
      <c r="G84" t="e">
        <f t="shared" si="28"/>
        <v>#VALUE!</v>
      </c>
      <c r="H84" t="e">
        <f t="shared" si="29"/>
        <v>#VALUE!</v>
      </c>
      <c r="I84">
        <f t="shared" si="30"/>
        <v>73.309972200320715</v>
      </c>
      <c r="J84">
        <f t="shared" si="31"/>
        <v>73.309972200320715</v>
      </c>
      <c r="K84">
        <f t="shared" si="32"/>
        <v>73.309972200320715</v>
      </c>
      <c r="L84" t="e">
        <f t="shared" si="33"/>
        <v>#VALUE!</v>
      </c>
      <c r="M84">
        <f>IF($B$9="זכר",INDEX(תמותה!$A$1:$E$121,ROUNDDOWN(E84/12,0)+1,2),INDEX(תמותה!$A$1:$E$121,ROUNDDOWN(E84/12,0)+1,3))</f>
        <v>0</v>
      </c>
      <c r="N84" t="e">
        <f>IF($B$9="זכר",INDEX('שיפור גברים'!$A$1:$GQ$121,ROUNDDOWN(E84/12,0)+1,ROUNDDOWN((E84+$B$7-$B$8)/12,0)+2),INDEX('שיפור נשים'!$A$1:$GQ$121,ROUNDDOWN(E84/12,0)+1,ROUNDDOWN((E84+$B$7-$B$8)/12,0)+2))</f>
        <v>#VALUE!</v>
      </c>
      <c r="O84" t="e">
        <f>IF($B$9="זכר",INDEX('שיפור גברים'!$A$1:$GQ$121,ROUNDDOWN(E84/12,0)+1,ROUNDDOWN((E84+$B$7-$B$8)/12,0)+1),INDEX('שיפור נשים'!$A$1:$GQ$121,ROUNDDOWN(E84/12,0)+1,ROUNDDOWN((E84+$B$7-$B$8)/12,0)+1))</f>
        <v>#VALUE!</v>
      </c>
      <c r="P84">
        <f t="shared" si="22"/>
        <v>0.5</v>
      </c>
      <c r="Q84" t="e">
        <f t="shared" si="23"/>
        <v>#VALUE!</v>
      </c>
      <c r="R84">
        <f t="shared" si="34"/>
        <v>82</v>
      </c>
      <c r="S84" t="e">
        <f t="shared" si="35"/>
        <v>#VALUE!</v>
      </c>
      <c r="T84">
        <f>IF($B$11="זכר",INDEX(תמותה!$A$1:$E$121,ROUNDDOWN(R84/12,0)+1,2),INDEX(תמותה!$A$1:$E$121,ROUNDDOWN(R84/12,0)+1,3))</f>
        <v>0</v>
      </c>
      <c r="U84" t="e">
        <f>IF($B$11="זכר",INDEX('שיפור גברים'!$A$1:$GQ$121,ROUNDDOWN(R84/12,0)+1,ROUNDDOWN((E84+$B$7-$B$8)/12,0)+2),INDEX('שיפור נשים'!$A$1:$GQ$121,ROUNDDOWN(R84/12,0)+1,ROUNDDOWN((E84+$B$7-$B$8)/12,0)+2))</f>
        <v>#VALUE!</v>
      </c>
      <c r="V84" t="e">
        <f>IF($B$11="זכר",INDEX('שיפור גברים'!$A$1:$GQ$121,ROUNDDOWN(R84/12,0)+1,ROUNDDOWN((E84+$B$7-$B$8)/12,0)+1),INDEX('שיפור נשים'!$A$1:$GQ$121,ROUNDDOWN(R84/12,0)+1,ROUNDDOWN((E84+$B$7-$B$8)/12,0)+1))</f>
        <v>#VALUE!</v>
      </c>
      <c r="W84">
        <f t="shared" si="24"/>
        <v>0.5</v>
      </c>
      <c r="X84" t="e">
        <f t="shared" si="36"/>
        <v>#VALUE!</v>
      </c>
      <c r="Y84">
        <f>IF($B$11="זכר",INDEX(תמותה!$A$1:$E$121,ROUNDDOWN(R84/12,0)+1,4),INDEX(תמותה!$A$1:$E$121,ROUNDDOWN(R84/12,0)+1,5))</f>
        <v>0</v>
      </c>
      <c r="Z84" t="e">
        <f t="shared" si="25"/>
        <v>#VALUE!</v>
      </c>
      <c r="AA84" t="e">
        <f t="shared" si="26"/>
        <v>#VALUE!</v>
      </c>
      <c r="AB84" t="e">
        <f t="shared" si="37"/>
        <v>#VALUE!</v>
      </c>
      <c r="AC84" t="e">
        <f t="shared" si="38"/>
        <v>#VALUE!</v>
      </c>
      <c r="AD84">
        <f t="shared" si="39"/>
        <v>0</v>
      </c>
      <c r="AE84">
        <f t="shared" si="40"/>
        <v>0</v>
      </c>
      <c r="AF84">
        <f t="shared" si="41"/>
        <v>0</v>
      </c>
    </row>
    <row r="85" spans="5:32" x14ac:dyDescent="0.2">
      <c r="E85">
        <f t="shared" si="27"/>
        <v>83</v>
      </c>
      <c r="F85">
        <f t="shared" si="21"/>
        <v>1.2885446831465899</v>
      </c>
      <c r="G85" t="e">
        <f t="shared" si="28"/>
        <v>#VALUE!</v>
      </c>
      <c r="H85" t="e">
        <f t="shared" si="29"/>
        <v>#VALUE!</v>
      </c>
      <c r="I85">
        <f t="shared" si="30"/>
        <v>74.086041523394584</v>
      </c>
      <c r="J85">
        <f t="shared" si="31"/>
        <v>74.086041523394584</v>
      </c>
      <c r="K85">
        <f t="shared" si="32"/>
        <v>74.086041523394584</v>
      </c>
      <c r="L85" t="e">
        <f t="shared" si="33"/>
        <v>#VALUE!</v>
      </c>
      <c r="M85">
        <f>IF($B$9="זכר",INDEX(תמותה!$A$1:$E$121,ROUNDDOWN(E85/12,0)+1,2),INDEX(תמותה!$A$1:$E$121,ROUNDDOWN(E85/12,0)+1,3))</f>
        <v>0</v>
      </c>
      <c r="N85" t="e">
        <f>IF($B$9="זכר",INDEX('שיפור גברים'!$A$1:$GQ$121,ROUNDDOWN(E85/12,0)+1,ROUNDDOWN((E85+$B$7-$B$8)/12,0)+2),INDEX('שיפור נשים'!$A$1:$GQ$121,ROUNDDOWN(E85/12,0)+1,ROUNDDOWN((E85+$B$7-$B$8)/12,0)+2))</f>
        <v>#VALUE!</v>
      </c>
      <c r="O85" t="e">
        <f>IF($B$9="זכר",INDEX('שיפור גברים'!$A$1:$GQ$121,ROUNDDOWN(E85/12,0)+1,ROUNDDOWN((E85+$B$7-$B$8)/12,0)+1),INDEX('שיפור נשים'!$A$1:$GQ$121,ROUNDDOWN(E85/12,0)+1,ROUNDDOWN((E85+$B$7-$B$8)/12,0)+1))</f>
        <v>#VALUE!</v>
      </c>
      <c r="P85">
        <f t="shared" si="22"/>
        <v>0.58333333333333337</v>
      </c>
      <c r="Q85" t="e">
        <f t="shared" si="23"/>
        <v>#VALUE!</v>
      </c>
      <c r="R85">
        <f t="shared" si="34"/>
        <v>83</v>
      </c>
      <c r="S85" t="e">
        <f t="shared" si="35"/>
        <v>#VALUE!</v>
      </c>
      <c r="T85">
        <f>IF($B$11="זכר",INDEX(תמותה!$A$1:$E$121,ROUNDDOWN(R85/12,0)+1,2),INDEX(תמותה!$A$1:$E$121,ROUNDDOWN(R85/12,0)+1,3))</f>
        <v>0</v>
      </c>
      <c r="U85" t="e">
        <f>IF($B$11="זכר",INDEX('שיפור גברים'!$A$1:$GQ$121,ROUNDDOWN(R85/12,0)+1,ROUNDDOWN((E85+$B$7-$B$8)/12,0)+2),INDEX('שיפור נשים'!$A$1:$GQ$121,ROUNDDOWN(R85/12,0)+1,ROUNDDOWN((E85+$B$7-$B$8)/12,0)+2))</f>
        <v>#VALUE!</v>
      </c>
      <c r="V85" t="e">
        <f>IF($B$11="זכר",INDEX('שיפור גברים'!$A$1:$GQ$121,ROUNDDOWN(R85/12,0)+1,ROUNDDOWN((E85+$B$7-$B$8)/12,0)+1),INDEX('שיפור נשים'!$A$1:$GQ$121,ROUNDDOWN(R85/12,0)+1,ROUNDDOWN((E85+$B$7-$B$8)/12,0)+1))</f>
        <v>#VALUE!</v>
      </c>
      <c r="W85">
        <f t="shared" si="24"/>
        <v>0.58333333333333337</v>
      </c>
      <c r="X85" t="e">
        <f t="shared" si="36"/>
        <v>#VALUE!</v>
      </c>
      <c r="Y85">
        <f>IF($B$11="זכר",INDEX(תמותה!$A$1:$E$121,ROUNDDOWN(R85/12,0)+1,4),INDEX(תמותה!$A$1:$E$121,ROUNDDOWN(R85/12,0)+1,5))</f>
        <v>0</v>
      </c>
      <c r="Z85" t="e">
        <f t="shared" si="25"/>
        <v>#VALUE!</v>
      </c>
      <c r="AA85" t="e">
        <f t="shared" si="26"/>
        <v>#VALUE!</v>
      </c>
      <c r="AB85" t="e">
        <f t="shared" si="37"/>
        <v>#VALUE!</v>
      </c>
      <c r="AC85" t="e">
        <f t="shared" si="38"/>
        <v>#VALUE!</v>
      </c>
      <c r="AD85">
        <f t="shared" si="39"/>
        <v>0</v>
      </c>
      <c r="AE85">
        <f t="shared" si="40"/>
        <v>0</v>
      </c>
      <c r="AF85">
        <f t="shared" si="41"/>
        <v>0</v>
      </c>
    </row>
    <row r="86" spans="5:32" x14ac:dyDescent="0.2">
      <c r="E86">
        <f t="shared" si="27"/>
        <v>84</v>
      </c>
      <c r="F86">
        <f t="shared" si="21"/>
        <v>1.2924394071352576</v>
      </c>
      <c r="G86" t="e">
        <f t="shared" si="28"/>
        <v>#VALUE!</v>
      </c>
      <c r="H86" t="e">
        <f t="shared" si="29"/>
        <v>#VALUE!</v>
      </c>
      <c r="I86">
        <f t="shared" si="30"/>
        <v>74.859772186881969</v>
      </c>
      <c r="J86">
        <f t="shared" si="31"/>
        <v>74.859772186881969</v>
      </c>
      <c r="K86">
        <f t="shared" si="32"/>
        <v>74.859772186881969</v>
      </c>
      <c r="L86" t="e">
        <f t="shared" si="33"/>
        <v>#VALUE!</v>
      </c>
      <c r="M86">
        <f>IF($B$9="זכר",INDEX(תמותה!$A$1:$E$121,ROUNDDOWN(E86/12,0)+1,2),INDEX(תמותה!$A$1:$E$121,ROUNDDOWN(E86/12,0)+1,3))</f>
        <v>0</v>
      </c>
      <c r="N86" t="e">
        <f>IF($B$9="זכר",INDEX('שיפור גברים'!$A$1:$GQ$121,ROUNDDOWN(E86/12,0)+1,ROUNDDOWN((E86+$B$7-$B$8)/12,0)+2),INDEX('שיפור נשים'!$A$1:$GQ$121,ROUNDDOWN(E86/12,0)+1,ROUNDDOWN((E86+$B$7-$B$8)/12,0)+2))</f>
        <v>#VALUE!</v>
      </c>
      <c r="O86" t="e">
        <f>IF($B$9="זכר",INDEX('שיפור גברים'!$A$1:$GQ$121,ROUNDDOWN(E86/12,0)+1,ROUNDDOWN((E86+$B$7-$B$8)/12,0)+1),INDEX('שיפור נשים'!$A$1:$GQ$121,ROUNDDOWN(E86/12,0)+1,ROUNDDOWN((E86+$B$7-$B$8)/12,0)+1))</f>
        <v>#VALUE!</v>
      </c>
      <c r="P86">
        <f t="shared" si="22"/>
        <v>0.66666666666666663</v>
      </c>
      <c r="Q86" t="e">
        <f t="shared" si="23"/>
        <v>#VALUE!</v>
      </c>
      <c r="R86">
        <f t="shared" si="34"/>
        <v>84</v>
      </c>
      <c r="S86" t="e">
        <f t="shared" si="35"/>
        <v>#VALUE!</v>
      </c>
      <c r="T86">
        <f>IF($B$11="זכר",INDEX(תמותה!$A$1:$E$121,ROUNDDOWN(R86/12,0)+1,2),INDEX(תמותה!$A$1:$E$121,ROUNDDOWN(R86/12,0)+1,3))</f>
        <v>0</v>
      </c>
      <c r="U86" t="e">
        <f>IF($B$11="זכר",INDEX('שיפור גברים'!$A$1:$GQ$121,ROUNDDOWN(R86/12,0)+1,ROUNDDOWN((E86+$B$7-$B$8)/12,0)+2),INDEX('שיפור נשים'!$A$1:$GQ$121,ROUNDDOWN(R86/12,0)+1,ROUNDDOWN((E86+$B$7-$B$8)/12,0)+2))</f>
        <v>#VALUE!</v>
      </c>
      <c r="V86" t="e">
        <f>IF($B$11="זכר",INDEX('שיפור גברים'!$A$1:$GQ$121,ROUNDDOWN(R86/12,0)+1,ROUNDDOWN((E86+$B$7-$B$8)/12,0)+1),INDEX('שיפור נשים'!$A$1:$GQ$121,ROUNDDOWN(R86/12,0)+1,ROUNDDOWN((E86+$B$7-$B$8)/12,0)+1))</f>
        <v>#VALUE!</v>
      </c>
      <c r="W86">
        <f t="shared" si="24"/>
        <v>0.66666666666666663</v>
      </c>
      <c r="X86" t="e">
        <f t="shared" si="36"/>
        <v>#VALUE!</v>
      </c>
      <c r="Y86">
        <f>IF($B$11="זכר",INDEX(תמותה!$A$1:$E$121,ROUNDDOWN(R86/12,0)+1,4),INDEX(תמותה!$A$1:$E$121,ROUNDDOWN(R86/12,0)+1,5))</f>
        <v>0</v>
      </c>
      <c r="Z86" t="e">
        <f t="shared" si="25"/>
        <v>#VALUE!</v>
      </c>
      <c r="AA86" t="e">
        <f t="shared" si="26"/>
        <v>#VALUE!</v>
      </c>
      <c r="AB86" t="e">
        <f t="shared" si="37"/>
        <v>#VALUE!</v>
      </c>
      <c r="AC86" t="e">
        <f t="shared" si="38"/>
        <v>#VALUE!</v>
      </c>
      <c r="AD86">
        <f t="shared" si="39"/>
        <v>0</v>
      </c>
      <c r="AE86">
        <f t="shared" si="40"/>
        <v>0</v>
      </c>
      <c r="AF86">
        <f t="shared" si="41"/>
        <v>0</v>
      </c>
    </row>
    <row r="87" spans="5:32" x14ac:dyDescent="0.2">
      <c r="E87">
        <f t="shared" si="27"/>
        <v>85</v>
      </c>
      <c r="F87">
        <f t="shared" si="21"/>
        <v>1.2963459032224378</v>
      </c>
      <c r="G87" t="e">
        <f t="shared" si="28"/>
        <v>#VALUE!</v>
      </c>
      <c r="H87" t="e">
        <f t="shared" si="29"/>
        <v>#VALUE!</v>
      </c>
      <c r="I87">
        <f t="shared" si="30"/>
        <v>75.631171238257238</v>
      </c>
      <c r="J87">
        <f t="shared" si="31"/>
        <v>75.631171238257238</v>
      </c>
      <c r="K87">
        <f t="shared" si="32"/>
        <v>75.631171238257238</v>
      </c>
      <c r="L87" t="e">
        <f t="shared" si="33"/>
        <v>#VALUE!</v>
      </c>
      <c r="M87">
        <f>IF($B$9="זכר",INDEX(תמותה!$A$1:$E$121,ROUNDDOWN(E87/12,0)+1,2),INDEX(תמותה!$A$1:$E$121,ROUNDDOWN(E87/12,0)+1,3))</f>
        <v>0</v>
      </c>
      <c r="N87" t="e">
        <f>IF($B$9="זכר",INDEX('שיפור גברים'!$A$1:$GQ$121,ROUNDDOWN(E87/12,0)+1,ROUNDDOWN((E87+$B$7-$B$8)/12,0)+2),INDEX('שיפור נשים'!$A$1:$GQ$121,ROUNDDOWN(E87/12,0)+1,ROUNDDOWN((E87+$B$7-$B$8)/12,0)+2))</f>
        <v>#VALUE!</v>
      </c>
      <c r="O87" t="e">
        <f>IF($B$9="זכר",INDEX('שיפור גברים'!$A$1:$GQ$121,ROUNDDOWN(E87/12,0)+1,ROUNDDOWN((E87+$B$7-$B$8)/12,0)+1),INDEX('שיפור נשים'!$A$1:$GQ$121,ROUNDDOWN(E87/12,0)+1,ROUNDDOWN((E87+$B$7-$B$8)/12,0)+1))</f>
        <v>#VALUE!</v>
      </c>
      <c r="P87">
        <f t="shared" si="22"/>
        <v>0.75</v>
      </c>
      <c r="Q87" t="e">
        <f t="shared" si="23"/>
        <v>#VALUE!</v>
      </c>
      <c r="R87">
        <f t="shared" si="34"/>
        <v>85</v>
      </c>
      <c r="S87" t="e">
        <f t="shared" si="35"/>
        <v>#VALUE!</v>
      </c>
      <c r="T87">
        <f>IF($B$11="זכר",INDEX(תמותה!$A$1:$E$121,ROUNDDOWN(R87/12,0)+1,2),INDEX(תמותה!$A$1:$E$121,ROUNDDOWN(R87/12,0)+1,3))</f>
        <v>0</v>
      </c>
      <c r="U87" t="e">
        <f>IF($B$11="זכר",INDEX('שיפור גברים'!$A$1:$GQ$121,ROUNDDOWN(R87/12,0)+1,ROUNDDOWN((E87+$B$7-$B$8)/12,0)+2),INDEX('שיפור נשים'!$A$1:$GQ$121,ROUNDDOWN(R87/12,0)+1,ROUNDDOWN((E87+$B$7-$B$8)/12,0)+2))</f>
        <v>#VALUE!</v>
      </c>
      <c r="V87" t="e">
        <f>IF($B$11="זכר",INDEX('שיפור גברים'!$A$1:$GQ$121,ROUNDDOWN(R87/12,0)+1,ROUNDDOWN((E87+$B$7-$B$8)/12,0)+1),INDEX('שיפור נשים'!$A$1:$GQ$121,ROUNDDOWN(R87/12,0)+1,ROUNDDOWN((E87+$B$7-$B$8)/12,0)+1))</f>
        <v>#VALUE!</v>
      </c>
      <c r="W87">
        <f t="shared" si="24"/>
        <v>0.75</v>
      </c>
      <c r="X87" t="e">
        <f t="shared" si="36"/>
        <v>#VALUE!</v>
      </c>
      <c r="Y87">
        <f>IF($B$11="זכר",INDEX(תמותה!$A$1:$E$121,ROUNDDOWN(R87/12,0)+1,4),INDEX(תמותה!$A$1:$E$121,ROUNDDOWN(R87/12,0)+1,5))</f>
        <v>0</v>
      </c>
      <c r="Z87" t="e">
        <f t="shared" si="25"/>
        <v>#VALUE!</v>
      </c>
      <c r="AA87" t="e">
        <f t="shared" si="26"/>
        <v>#VALUE!</v>
      </c>
      <c r="AB87" t="e">
        <f t="shared" si="37"/>
        <v>#VALUE!</v>
      </c>
      <c r="AC87" t="e">
        <f t="shared" si="38"/>
        <v>#VALUE!</v>
      </c>
      <c r="AD87">
        <f t="shared" si="39"/>
        <v>0</v>
      </c>
      <c r="AE87">
        <f t="shared" si="40"/>
        <v>0</v>
      </c>
      <c r="AF87">
        <f t="shared" si="41"/>
        <v>0</v>
      </c>
    </row>
    <row r="88" spans="5:32" x14ac:dyDescent="0.2">
      <c r="E88">
        <f t="shared" si="27"/>
        <v>86</v>
      </c>
      <c r="F88">
        <f t="shared" si="21"/>
        <v>1.3002642069901906</v>
      </c>
      <c r="G88" t="e">
        <f t="shared" si="28"/>
        <v>#VALUE!</v>
      </c>
      <c r="H88" t="e">
        <f t="shared" si="29"/>
        <v>#VALUE!</v>
      </c>
      <c r="I88">
        <f t="shared" si="30"/>
        <v>76.40024570375742</v>
      </c>
      <c r="J88">
        <f t="shared" si="31"/>
        <v>76.40024570375742</v>
      </c>
      <c r="K88">
        <f t="shared" si="32"/>
        <v>76.40024570375742</v>
      </c>
      <c r="L88" t="e">
        <f t="shared" si="33"/>
        <v>#VALUE!</v>
      </c>
      <c r="M88">
        <f>IF($B$9="זכר",INDEX(תמותה!$A$1:$E$121,ROUNDDOWN(E88/12,0)+1,2),INDEX(תמותה!$A$1:$E$121,ROUNDDOWN(E88/12,0)+1,3))</f>
        <v>0</v>
      </c>
      <c r="N88" t="e">
        <f>IF($B$9="זכר",INDEX('שיפור גברים'!$A$1:$GQ$121,ROUNDDOWN(E88/12,0)+1,ROUNDDOWN((E88+$B$7-$B$8)/12,0)+2),INDEX('שיפור נשים'!$A$1:$GQ$121,ROUNDDOWN(E88/12,0)+1,ROUNDDOWN((E88+$B$7-$B$8)/12,0)+2))</f>
        <v>#VALUE!</v>
      </c>
      <c r="O88" t="e">
        <f>IF($B$9="זכר",INDEX('שיפור גברים'!$A$1:$GQ$121,ROUNDDOWN(E88/12,0)+1,ROUNDDOWN((E88+$B$7-$B$8)/12,0)+1),INDEX('שיפור נשים'!$A$1:$GQ$121,ROUNDDOWN(E88/12,0)+1,ROUNDDOWN((E88+$B$7-$B$8)/12,0)+1))</f>
        <v>#VALUE!</v>
      </c>
      <c r="P88">
        <f t="shared" si="22"/>
        <v>0.83333333333333337</v>
      </c>
      <c r="Q88" t="e">
        <f t="shared" si="23"/>
        <v>#VALUE!</v>
      </c>
      <c r="R88">
        <f t="shared" si="34"/>
        <v>86</v>
      </c>
      <c r="S88" t="e">
        <f t="shared" si="35"/>
        <v>#VALUE!</v>
      </c>
      <c r="T88">
        <f>IF($B$11="זכר",INDEX(תמותה!$A$1:$E$121,ROUNDDOWN(R88/12,0)+1,2),INDEX(תמותה!$A$1:$E$121,ROUNDDOWN(R88/12,0)+1,3))</f>
        <v>0</v>
      </c>
      <c r="U88" t="e">
        <f>IF($B$11="זכר",INDEX('שיפור גברים'!$A$1:$GQ$121,ROUNDDOWN(R88/12,0)+1,ROUNDDOWN((E88+$B$7-$B$8)/12,0)+2),INDEX('שיפור נשים'!$A$1:$GQ$121,ROUNDDOWN(R88/12,0)+1,ROUNDDOWN((E88+$B$7-$B$8)/12,0)+2))</f>
        <v>#VALUE!</v>
      </c>
      <c r="V88" t="e">
        <f>IF($B$11="זכר",INDEX('שיפור גברים'!$A$1:$GQ$121,ROUNDDOWN(R88/12,0)+1,ROUNDDOWN((E88+$B$7-$B$8)/12,0)+1),INDEX('שיפור נשים'!$A$1:$GQ$121,ROUNDDOWN(R88/12,0)+1,ROUNDDOWN((E88+$B$7-$B$8)/12,0)+1))</f>
        <v>#VALUE!</v>
      </c>
      <c r="W88">
        <f t="shared" si="24"/>
        <v>0.83333333333333337</v>
      </c>
      <c r="X88" t="e">
        <f t="shared" si="36"/>
        <v>#VALUE!</v>
      </c>
      <c r="Y88">
        <f>IF($B$11="זכר",INDEX(תמותה!$A$1:$E$121,ROUNDDOWN(R88/12,0)+1,4),INDEX(תמותה!$A$1:$E$121,ROUNDDOWN(R88/12,0)+1,5))</f>
        <v>0</v>
      </c>
      <c r="Z88" t="e">
        <f t="shared" si="25"/>
        <v>#VALUE!</v>
      </c>
      <c r="AA88" t="e">
        <f t="shared" si="26"/>
        <v>#VALUE!</v>
      </c>
      <c r="AB88" t="e">
        <f t="shared" si="37"/>
        <v>#VALUE!</v>
      </c>
      <c r="AC88" t="e">
        <f t="shared" si="38"/>
        <v>#VALUE!</v>
      </c>
      <c r="AD88">
        <f t="shared" si="39"/>
        <v>0</v>
      </c>
      <c r="AE88">
        <f t="shared" si="40"/>
        <v>0</v>
      </c>
      <c r="AF88">
        <f t="shared" si="41"/>
        <v>0</v>
      </c>
    </row>
    <row r="89" spans="5:32" x14ac:dyDescent="0.2">
      <c r="E89">
        <f t="shared" si="27"/>
        <v>87</v>
      </c>
      <c r="F89">
        <f t="shared" si="21"/>
        <v>1.3041943541281262</v>
      </c>
      <c r="G89" t="e">
        <f t="shared" si="28"/>
        <v>#VALUE!</v>
      </c>
      <c r="H89" t="e">
        <f t="shared" si="29"/>
        <v>#VALUE!</v>
      </c>
      <c r="I89">
        <f t="shared" si="30"/>
        <v>77.167002588446223</v>
      </c>
      <c r="J89">
        <f t="shared" si="31"/>
        <v>77.167002588446223</v>
      </c>
      <c r="K89">
        <f t="shared" si="32"/>
        <v>77.167002588446223</v>
      </c>
      <c r="L89" t="e">
        <f t="shared" si="33"/>
        <v>#VALUE!</v>
      </c>
      <c r="M89">
        <f>IF($B$9="זכר",INDEX(תמותה!$A$1:$E$121,ROUNDDOWN(E89/12,0)+1,2),INDEX(תמותה!$A$1:$E$121,ROUNDDOWN(E89/12,0)+1,3))</f>
        <v>0</v>
      </c>
      <c r="N89" t="e">
        <f>IF($B$9="זכר",INDEX('שיפור גברים'!$A$1:$GQ$121,ROUNDDOWN(E89/12,0)+1,ROUNDDOWN((E89+$B$7-$B$8)/12,0)+2),INDEX('שיפור נשים'!$A$1:$GQ$121,ROUNDDOWN(E89/12,0)+1,ROUNDDOWN((E89+$B$7-$B$8)/12,0)+2))</f>
        <v>#VALUE!</v>
      </c>
      <c r="O89" t="e">
        <f>IF($B$9="זכר",INDEX('שיפור גברים'!$A$1:$GQ$121,ROUNDDOWN(E89/12,0)+1,ROUNDDOWN((E89+$B$7-$B$8)/12,0)+1),INDEX('שיפור נשים'!$A$1:$GQ$121,ROUNDDOWN(E89/12,0)+1,ROUNDDOWN((E89+$B$7-$B$8)/12,0)+1))</f>
        <v>#VALUE!</v>
      </c>
      <c r="P89">
        <f t="shared" si="22"/>
        <v>0.91666666666666663</v>
      </c>
      <c r="Q89" t="e">
        <f t="shared" si="23"/>
        <v>#VALUE!</v>
      </c>
      <c r="R89">
        <f t="shared" si="34"/>
        <v>87</v>
      </c>
      <c r="S89" t="e">
        <f t="shared" si="35"/>
        <v>#VALUE!</v>
      </c>
      <c r="T89">
        <f>IF($B$11="זכר",INDEX(תמותה!$A$1:$E$121,ROUNDDOWN(R89/12,0)+1,2),INDEX(תמותה!$A$1:$E$121,ROUNDDOWN(R89/12,0)+1,3))</f>
        <v>0</v>
      </c>
      <c r="U89" t="e">
        <f>IF($B$11="זכר",INDEX('שיפור גברים'!$A$1:$GQ$121,ROUNDDOWN(R89/12,0)+1,ROUNDDOWN((E89+$B$7-$B$8)/12,0)+2),INDEX('שיפור נשים'!$A$1:$GQ$121,ROUNDDOWN(R89/12,0)+1,ROUNDDOWN((E89+$B$7-$B$8)/12,0)+2))</f>
        <v>#VALUE!</v>
      </c>
      <c r="V89" t="e">
        <f>IF($B$11="זכר",INDEX('שיפור גברים'!$A$1:$GQ$121,ROUNDDOWN(R89/12,0)+1,ROUNDDOWN((E89+$B$7-$B$8)/12,0)+1),INDEX('שיפור נשים'!$A$1:$GQ$121,ROUNDDOWN(R89/12,0)+1,ROUNDDOWN((E89+$B$7-$B$8)/12,0)+1))</f>
        <v>#VALUE!</v>
      </c>
      <c r="W89">
        <f t="shared" si="24"/>
        <v>0.91666666666666663</v>
      </c>
      <c r="X89" t="e">
        <f t="shared" si="36"/>
        <v>#VALUE!</v>
      </c>
      <c r="Y89">
        <f>IF($B$11="זכר",INDEX(תמותה!$A$1:$E$121,ROUNDDOWN(R89/12,0)+1,4),INDEX(תמותה!$A$1:$E$121,ROUNDDOWN(R89/12,0)+1,5))</f>
        <v>0</v>
      </c>
      <c r="Z89" t="e">
        <f t="shared" si="25"/>
        <v>#VALUE!</v>
      </c>
      <c r="AA89" t="e">
        <f t="shared" si="26"/>
        <v>#VALUE!</v>
      </c>
      <c r="AB89" t="e">
        <f t="shared" si="37"/>
        <v>#VALUE!</v>
      </c>
      <c r="AC89" t="e">
        <f t="shared" si="38"/>
        <v>#VALUE!</v>
      </c>
      <c r="AD89">
        <f t="shared" si="39"/>
        <v>0</v>
      </c>
      <c r="AE89">
        <f t="shared" si="40"/>
        <v>0</v>
      </c>
      <c r="AF89">
        <f t="shared" si="41"/>
        <v>0</v>
      </c>
    </row>
    <row r="90" spans="5:32" x14ac:dyDescent="0.2">
      <c r="E90">
        <f t="shared" si="27"/>
        <v>88</v>
      </c>
      <c r="F90">
        <f t="shared" si="21"/>
        <v>1.3081363804337285</v>
      </c>
      <c r="G90" t="e">
        <f t="shared" si="28"/>
        <v>#VALUE!</v>
      </c>
      <c r="H90" t="e">
        <f t="shared" si="29"/>
        <v>#VALUE!</v>
      </c>
      <c r="I90">
        <f t="shared" si="30"/>
        <v>77.931448876277798</v>
      </c>
      <c r="J90">
        <f t="shared" si="31"/>
        <v>77.931448876277798</v>
      </c>
      <c r="K90">
        <f t="shared" si="32"/>
        <v>77.931448876277798</v>
      </c>
      <c r="L90" t="e">
        <f t="shared" si="33"/>
        <v>#VALUE!</v>
      </c>
      <c r="M90">
        <f>IF($B$9="זכר",INDEX(תמותה!$A$1:$E$121,ROUNDDOWN(E90/12,0)+1,2),INDEX(תמותה!$A$1:$E$121,ROUNDDOWN(E90/12,0)+1,3))</f>
        <v>0</v>
      </c>
      <c r="N90" t="e">
        <f>IF($B$9="זכר",INDEX('שיפור גברים'!$A$1:$GQ$121,ROUNDDOWN(E90/12,0)+1,ROUNDDOWN((E90+$B$7-$B$8)/12,0)+2),INDEX('שיפור נשים'!$A$1:$GQ$121,ROUNDDOWN(E90/12,0)+1,ROUNDDOWN((E90+$B$7-$B$8)/12,0)+2))</f>
        <v>#VALUE!</v>
      </c>
      <c r="O90" t="e">
        <f>IF($B$9="זכר",INDEX('שיפור גברים'!$A$1:$GQ$121,ROUNDDOWN(E90/12,0)+1,ROUNDDOWN((E90+$B$7-$B$8)/12,0)+1),INDEX('שיפור נשים'!$A$1:$GQ$121,ROUNDDOWN(E90/12,0)+1,ROUNDDOWN((E90+$B$7-$B$8)/12,0)+1))</f>
        <v>#VALUE!</v>
      </c>
      <c r="P90">
        <f t="shared" si="22"/>
        <v>1</v>
      </c>
      <c r="Q90" t="e">
        <f t="shared" si="23"/>
        <v>#VALUE!</v>
      </c>
      <c r="R90">
        <f t="shared" si="34"/>
        <v>88</v>
      </c>
      <c r="S90" t="e">
        <f t="shared" si="35"/>
        <v>#VALUE!</v>
      </c>
      <c r="T90">
        <f>IF($B$11="זכר",INDEX(תמותה!$A$1:$E$121,ROUNDDOWN(R90/12,0)+1,2),INDEX(תמותה!$A$1:$E$121,ROUNDDOWN(R90/12,0)+1,3))</f>
        <v>0</v>
      </c>
      <c r="U90" t="e">
        <f>IF($B$11="זכר",INDEX('שיפור גברים'!$A$1:$GQ$121,ROUNDDOWN(R90/12,0)+1,ROUNDDOWN((E90+$B$7-$B$8)/12,0)+2),INDEX('שיפור נשים'!$A$1:$GQ$121,ROUNDDOWN(R90/12,0)+1,ROUNDDOWN((E90+$B$7-$B$8)/12,0)+2))</f>
        <v>#VALUE!</v>
      </c>
      <c r="V90" t="e">
        <f>IF($B$11="זכר",INDEX('שיפור גברים'!$A$1:$GQ$121,ROUNDDOWN(R90/12,0)+1,ROUNDDOWN((E90+$B$7-$B$8)/12,0)+1),INDEX('שיפור נשים'!$A$1:$GQ$121,ROUNDDOWN(R90/12,0)+1,ROUNDDOWN((E90+$B$7-$B$8)/12,0)+1))</f>
        <v>#VALUE!</v>
      </c>
      <c r="W90">
        <f t="shared" si="24"/>
        <v>1</v>
      </c>
      <c r="X90" t="e">
        <f t="shared" si="36"/>
        <v>#VALUE!</v>
      </c>
      <c r="Y90">
        <f>IF($B$11="זכר",INDEX(תמותה!$A$1:$E$121,ROUNDDOWN(R90/12,0)+1,4),INDEX(תמותה!$A$1:$E$121,ROUNDDOWN(R90/12,0)+1,5))</f>
        <v>0</v>
      </c>
      <c r="Z90" t="e">
        <f t="shared" si="25"/>
        <v>#VALUE!</v>
      </c>
      <c r="AA90" t="e">
        <f t="shared" si="26"/>
        <v>#VALUE!</v>
      </c>
      <c r="AB90" t="e">
        <f t="shared" si="37"/>
        <v>#VALUE!</v>
      </c>
      <c r="AC90" t="e">
        <f t="shared" si="38"/>
        <v>#VALUE!</v>
      </c>
      <c r="AD90">
        <f t="shared" si="39"/>
        <v>0</v>
      </c>
      <c r="AE90">
        <f t="shared" si="40"/>
        <v>0</v>
      </c>
      <c r="AF90">
        <f t="shared" si="41"/>
        <v>0</v>
      </c>
    </row>
    <row r="91" spans="5:32" x14ac:dyDescent="0.2">
      <c r="E91">
        <f t="shared" si="27"/>
        <v>89</v>
      </c>
      <c r="F91">
        <f t="shared" si="21"/>
        <v>1.3120903218126823</v>
      </c>
      <c r="G91" t="e">
        <f t="shared" si="28"/>
        <v>#VALUE!</v>
      </c>
      <c r="H91" t="e">
        <f t="shared" si="29"/>
        <v>#VALUE!</v>
      </c>
      <c r="I91">
        <f t="shared" si="30"/>
        <v>78.693591530160404</v>
      </c>
      <c r="J91">
        <f t="shared" si="31"/>
        <v>78.693591530160404</v>
      </c>
      <c r="K91">
        <f t="shared" si="32"/>
        <v>78.693591530160404</v>
      </c>
      <c r="L91" t="e">
        <f t="shared" si="33"/>
        <v>#VALUE!</v>
      </c>
      <c r="M91">
        <f>IF($B$9="זכר",INDEX(תמותה!$A$1:$E$121,ROUNDDOWN(E91/12,0)+1,2),INDEX(תמותה!$A$1:$E$121,ROUNDDOWN(E91/12,0)+1,3))</f>
        <v>0</v>
      </c>
      <c r="N91" t="e">
        <f>IF($B$9="זכר",INDEX('שיפור גברים'!$A$1:$GQ$121,ROUNDDOWN(E91/12,0)+1,ROUNDDOWN((E91+$B$7-$B$8)/12,0)+2),INDEX('שיפור נשים'!$A$1:$GQ$121,ROUNDDOWN(E91/12,0)+1,ROUNDDOWN((E91+$B$7-$B$8)/12,0)+2))</f>
        <v>#VALUE!</v>
      </c>
      <c r="O91" t="e">
        <f>IF($B$9="זכר",INDEX('שיפור גברים'!$A$1:$GQ$121,ROUNDDOWN(E91/12,0)+1,ROUNDDOWN((E91+$B$7-$B$8)/12,0)+1),INDEX('שיפור נשים'!$A$1:$GQ$121,ROUNDDOWN(E91/12,0)+1,ROUNDDOWN((E91+$B$7-$B$8)/12,0)+1))</f>
        <v>#VALUE!</v>
      </c>
      <c r="P91">
        <f t="shared" si="22"/>
        <v>8.3333333333333329E-2</v>
      </c>
      <c r="Q91" t="e">
        <f t="shared" si="23"/>
        <v>#VALUE!</v>
      </c>
      <c r="R91">
        <f t="shared" si="34"/>
        <v>89</v>
      </c>
      <c r="S91" t="e">
        <f t="shared" si="35"/>
        <v>#VALUE!</v>
      </c>
      <c r="T91">
        <f>IF($B$11="זכר",INDEX(תמותה!$A$1:$E$121,ROUNDDOWN(R91/12,0)+1,2),INDEX(תמותה!$A$1:$E$121,ROUNDDOWN(R91/12,0)+1,3))</f>
        <v>0</v>
      </c>
      <c r="U91" t="e">
        <f>IF($B$11="זכר",INDEX('שיפור גברים'!$A$1:$GQ$121,ROUNDDOWN(R91/12,0)+1,ROUNDDOWN((E91+$B$7-$B$8)/12,0)+2),INDEX('שיפור נשים'!$A$1:$GQ$121,ROUNDDOWN(R91/12,0)+1,ROUNDDOWN((E91+$B$7-$B$8)/12,0)+2))</f>
        <v>#VALUE!</v>
      </c>
      <c r="V91" t="e">
        <f>IF($B$11="זכר",INDEX('שיפור גברים'!$A$1:$GQ$121,ROUNDDOWN(R91/12,0)+1,ROUNDDOWN((E91+$B$7-$B$8)/12,0)+1),INDEX('שיפור נשים'!$A$1:$GQ$121,ROUNDDOWN(R91/12,0)+1,ROUNDDOWN((E91+$B$7-$B$8)/12,0)+1))</f>
        <v>#VALUE!</v>
      </c>
      <c r="W91">
        <f t="shared" si="24"/>
        <v>8.3333333333333329E-2</v>
      </c>
      <c r="X91" t="e">
        <f t="shared" si="36"/>
        <v>#VALUE!</v>
      </c>
      <c r="Y91">
        <f>IF($B$11="זכר",INDEX(תמותה!$A$1:$E$121,ROUNDDOWN(R91/12,0)+1,4),INDEX(תמותה!$A$1:$E$121,ROUNDDOWN(R91/12,0)+1,5))</f>
        <v>0</v>
      </c>
      <c r="Z91" t="e">
        <f t="shared" si="25"/>
        <v>#VALUE!</v>
      </c>
      <c r="AA91" t="e">
        <f t="shared" si="26"/>
        <v>#VALUE!</v>
      </c>
      <c r="AB91" t="e">
        <f t="shared" si="37"/>
        <v>#VALUE!</v>
      </c>
      <c r="AC91" t="e">
        <f t="shared" si="38"/>
        <v>#VALUE!</v>
      </c>
      <c r="AD91">
        <f t="shared" si="39"/>
        <v>0</v>
      </c>
      <c r="AE91">
        <f t="shared" si="40"/>
        <v>0</v>
      </c>
      <c r="AF91">
        <f t="shared" si="41"/>
        <v>0</v>
      </c>
    </row>
    <row r="92" spans="5:32" x14ac:dyDescent="0.2">
      <c r="E92">
        <f t="shared" si="27"/>
        <v>90</v>
      </c>
      <c r="F92">
        <f t="shared" si="21"/>
        <v>1.3160562142791998</v>
      </c>
      <c r="G92" t="e">
        <f t="shared" si="28"/>
        <v>#VALUE!</v>
      </c>
      <c r="H92" t="e">
        <f t="shared" si="29"/>
        <v>#VALUE!</v>
      </c>
      <c r="I92">
        <f t="shared" si="30"/>
        <v>79.453437492019788</v>
      </c>
      <c r="J92">
        <f t="shared" si="31"/>
        <v>79.453437492019788</v>
      </c>
      <c r="K92">
        <f t="shared" si="32"/>
        <v>79.453437492019788</v>
      </c>
      <c r="L92" t="e">
        <f t="shared" si="33"/>
        <v>#VALUE!</v>
      </c>
      <c r="M92">
        <f>IF($B$9="זכר",INDEX(תמותה!$A$1:$E$121,ROUNDDOWN(E92/12,0)+1,2),INDEX(תמותה!$A$1:$E$121,ROUNDDOWN(E92/12,0)+1,3))</f>
        <v>0</v>
      </c>
      <c r="N92" t="e">
        <f>IF($B$9="זכר",INDEX('שיפור גברים'!$A$1:$GQ$121,ROUNDDOWN(E92/12,0)+1,ROUNDDOWN((E92+$B$7-$B$8)/12,0)+2),INDEX('שיפור נשים'!$A$1:$GQ$121,ROUNDDOWN(E92/12,0)+1,ROUNDDOWN((E92+$B$7-$B$8)/12,0)+2))</f>
        <v>#VALUE!</v>
      </c>
      <c r="O92" t="e">
        <f>IF($B$9="זכר",INDEX('שיפור גברים'!$A$1:$GQ$121,ROUNDDOWN(E92/12,0)+1,ROUNDDOWN((E92+$B$7-$B$8)/12,0)+1),INDEX('שיפור נשים'!$A$1:$GQ$121,ROUNDDOWN(E92/12,0)+1,ROUNDDOWN((E92+$B$7-$B$8)/12,0)+1))</f>
        <v>#VALUE!</v>
      </c>
      <c r="P92">
        <f t="shared" si="22"/>
        <v>0.16666666666666666</v>
      </c>
      <c r="Q92" t="e">
        <f t="shared" si="23"/>
        <v>#VALUE!</v>
      </c>
      <c r="R92">
        <f t="shared" si="34"/>
        <v>90</v>
      </c>
      <c r="S92" t="e">
        <f t="shared" si="35"/>
        <v>#VALUE!</v>
      </c>
      <c r="T92">
        <f>IF($B$11="זכר",INDEX(תמותה!$A$1:$E$121,ROUNDDOWN(R92/12,0)+1,2),INDEX(תמותה!$A$1:$E$121,ROUNDDOWN(R92/12,0)+1,3))</f>
        <v>0</v>
      </c>
      <c r="U92" t="e">
        <f>IF($B$11="זכר",INDEX('שיפור גברים'!$A$1:$GQ$121,ROUNDDOWN(R92/12,0)+1,ROUNDDOWN((E92+$B$7-$B$8)/12,0)+2),INDEX('שיפור נשים'!$A$1:$GQ$121,ROUNDDOWN(R92/12,0)+1,ROUNDDOWN((E92+$B$7-$B$8)/12,0)+2))</f>
        <v>#VALUE!</v>
      </c>
      <c r="V92" t="e">
        <f>IF($B$11="זכר",INDEX('שיפור גברים'!$A$1:$GQ$121,ROUNDDOWN(R92/12,0)+1,ROUNDDOWN((E92+$B$7-$B$8)/12,0)+1),INDEX('שיפור נשים'!$A$1:$GQ$121,ROUNDDOWN(R92/12,0)+1,ROUNDDOWN((E92+$B$7-$B$8)/12,0)+1))</f>
        <v>#VALUE!</v>
      </c>
      <c r="W92">
        <f t="shared" si="24"/>
        <v>0.16666666666666666</v>
      </c>
      <c r="X92" t="e">
        <f t="shared" si="36"/>
        <v>#VALUE!</v>
      </c>
      <c r="Y92">
        <f>IF($B$11="זכר",INDEX(תמותה!$A$1:$E$121,ROUNDDOWN(R92/12,0)+1,4),INDEX(תמותה!$A$1:$E$121,ROUNDDOWN(R92/12,0)+1,5))</f>
        <v>0</v>
      </c>
      <c r="Z92" t="e">
        <f t="shared" si="25"/>
        <v>#VALUE!</v>
      </c>
      <c r="AA92" t="e">
        <f t="shared" si="26"/>
        <v>#VALUE!</v>
      </c>
      <c r="AB92" t="e">
        <f t="shared" si="37"/>
        <v>#VALUE!</v>
      </c>
      <c r="AC92" t="e">
        <f t="shared" si="38"/>
        <v>#VALUE!</v>
      </c>
      <c r="AD92">
        <f t="shared" si="39"/>
        <v>0</v>
      </c>
      <c r="AE92">
        <f t="shared" si="40"/>
        <v>0</v>
      </c>
      <c r="AF92">
        <f t="shared" si="41"/>
        <v>0</v>
      </c>
    </row>
    <row r="93" spans="5:32" x14ac:dyDescent="0.2">
      <c r="E93">
        <f t="shared" si="27"/>
        <v>91</v>
      </c>
      <c r="F93">
        <f t="shared" si="21"/>
        <v>1.3200340939563495</v>
      </c>
      <c r="G93" t="e">
        <f t="shared" si="28"/>
        <v>#VALUE!</v>
      </c>
      <c r="H93" t="e">
        <f t="shared" si="29"/>
        <v>#VALUE!</v>
      </c>
      <c r="I93">
        <f t="shared" si="30"/>
        <v>80.210993682862437</v>
      </c>
      <c r="J93">
        <f t="shared" si="31"/>
        <v>80.210993682862437</v>
      </c>
      <c r="K93">
        <f t="shared" si="32"/>
        <v>80.210993682862437</v>
      </c>
      <c r="L93" t="e">
        <f t="shared" si="33"/>
        <v>#VALUE!</v>
      </c>
      <c r="M93">
        <f>IF($B$9="זכר",INDEX(תמותה!$A$1:$E$121,ROUNDDOWN(E93/12,0)+1,2),INDEX(תמותה!$A$1:$E$121,ROUNDDOWN(E93/12,0)+1,3))</f>
        <v>0</v>
      </c>
      <c r="N93" t="e">
        <f>IF($B$9="זכר",INDEX('שיפור גברים'!$A$1:$GQ$121,ROUNDDOWN(E93/12,0)+1,ROUNDDOWN((E93+$B$7-$B$8)/12,0)+2),INDEX('שיפור נשים'!$A$1:$GQ$121,ROUNDDOWN(E93/12,0)+1,ROUNDDOWN((E93+$B$7-$B$8)/12,0)+2))</f>
        <v>#VALUE!</v>
      </c>
      <c r="O93" t="e">
        <f>IF($B$9="זכר",INDEX('שיפור גברים'!$A$1:$GQ$121,ROUNDDOWN(E93/12,0)+1,ROUNDDOWN((E93+$B$7-$B$8)/12,0)+1),INDEX('שיפור נשים'!$A$1:$GQ$121,ROUNDDOWN(E93/12,0)+1,ROUNDDOWN((E93+$B$7-$B$8)/12,0)+1))</f>
        <v>#VALUE!</v>
      </c>
      <c r="P93">
        <f t="shared" si="22"/>
        <v>0.25</v>
      </c>
      <c r="Q93" t="e">
        <f t="shared" si="23"/>
        <v>#VALUE!</v>
      </c>
      <c r="R93">
        <f t="shared" si="34"/>
        <v>91</v>
      </c>
      <c r="S93" t="e">
        <f t="shared" si="35"/>
        <v>#VALUE!</v>
      </c>
      <c r="T93">
        <f>IF($B$11="זכר",INDEX(תמותה!$A$1:$E$121,ROUNDDOWN(R93/12,0)+1,2),INDEX(תמותה!$A$1:$E$121,ROUNDDOWN(R93/12,0)+1,3))</f>
        <v>0</v>
      </c>
      <c r="U93" t="e">
        <f>IF($B$11="זכר",INDEX('שיפור גברים'!$A$1:$GQ$121,ROUNDDOWN(R93/12,0)+1,ROUNDDOWN((E93+$B$7-$B$8)/12,0)+2),INDEX('שיפור נשים'!$A$1:$GQ$121,ROUNDDOWN(R93/12,0)+1,ROUNDDOWN((E93+$B$7-$B$8)/12,0)+2))</f>
        <v>#VALUE!</v>
      </c>
      <c r="V93" t="e">
        <f>IF($B$11="זכר",INDEX('שיפור גברים'!$A$1:$GQ$121,ROUNDDOWN(R93/12,0)+1,ROUNDDOWN((E93+$B$7-$B$8)/12,0)+1),INDEX('שיפור נשים'!$A$1:$GQ$121,ROUNDDOWN(R93/12,0)+1,ROUNDDOWN((E93+$B$7-$B$8)/12,0)+1))</f>
        <v>#VALUE!</v>
      </c>
      <c r="W93">
        <f t="shared" si="24"/>
        <v>0.25</v>
      </c>
      <c r="X93" t="e">
        <f t="shared" si="36"/>
        <v>#VALUE!</v>
      </c>
      <c r="Y93">
        <f>IF($B$11="זכר",INDEX(תמותה!$A$1:$E$121,ROUNDDOWN(R93/12,0)+1,4),INDEX(תמותה!$A$1:$E$121,ROUNDDOWN(R93/12,0)+1,5))</f>
        <v>0</v>
      </c>
      <c r="Z93" t="e">
        <f t="shared" si="25"/>
        <v>#VALUE!</v>
      </c>
      <c r="AA93" t="e">
        <f t="shared" si="26"/>
        <v>#VALUE!</v>
      </c>
      <c r="AB93" t="e">
        <f t="shared" si="37"/>
        <v>#VALUE!</v>
      </c>
      <c r="AC93" t="e">
        <f t="shared" si="38"/>
        <v>#VALUE!</v>
      </c>
      <c r="AD93">
        <f t="shared" si="39"/>
        <v>0</v>
      </c>
      <c r="AE93">
        <f t="shared" si="40"/>
        <v>0</v>
      </c>
      <c r="AF93">
        <f t="shared" si="41"/>
        <v>0</v>
      </c>
    </row>
    <row r="94" spans="5:32" x14ac:dyDescent="0.2">
      <c r="E94">
        <f t="shared" si="27"/>
        <v>92</v>
      </c>
      <c r="F94">
        <f t="shared" si="21"/>
        <v>1.3240239970763845</v>
      </c>
      <c r="G94" t="e">
        <f t="shared" si="28"/>
        <v>#VALUE!</v>
      </c>
      <c r="H94" t="e">
        <f t="shared" si="29"/>
        <v>#VALUE!</v>
      </c>
      <c r="I94">
        <f t="shared" si="30"/>
        <v>80.966267002838606</v>
      </c>
      <c r="J94">
        <f t="shared" si="31"/>
        <v>80.966267002838606</v>
      </c>
      <c r="K94">
        <f t="shared" si="32"/>
        <v>80.966267002838606</v>
      </c>
      <c r="L94" t="e">
        <f t="shared" si="33"/>
        <v>#VALUE!</v>
      </c>
      <c r="M94">
        <f>IF($B$9="זכר",INDEX(תמותה!$A$1:$E$121,ROUNDDOWN(E94/12,0)+1,2),INDEX(תמותה!$A$1:$E$121,ROUNDDOWN(E94/12,0)+1,3))</f>
        <v>0</v>
      </c>
      <c r="N94" t="e">
        <f>IF($B$9="זכר",INDEX('שיפור גברים'!$A$1:$GQ$121,ROUNDDOWN(E94/12,0)+1,ROUNDDOWN((E94+$B$7-$B$8)/12,0)+2),INDEX('שיפור נשים'!$A$1:$GQ$121,ROUNDDOWN(E94/12,0)+1,ROUNDDOWN((E94+$B$7-$B$8)/12,0)+2))</f>
        <v>#VALUE!</v>
      </c>
      <c r="O94" t="e">
        <f>IF($B$9="זכר",INDEX('שיפור גברים'!$A$1:$GQ$121,ROUNDDOWN(E94/12,0)+1,ROUNDDOWN((E94+$B$7-$B$8)/12,0)+1),INDEX('שיפור נשים'!$A$1:$GQ$121,ROUNDDOWN(E94/12,0)+1,ROUNDDOWN((E94+$B$7-$B$8)/12,0)+1))</f>
        <v>#VALUE!</v>
      </c>
      <c r="P94">
        <f t="shared" si="22"/>
        <v>0.33333333333333331</v>
      </c>
      <c r="Q94" t="e">
        <f t="shared" si="23"/>
        <v>#VALUE!</v>
      </c>
      <c r="R94">
        <f t="shared" si="34"/>
        <v>92</v>
      </c>
      <c r="S94" t="e">
        <f t="shared" si="35"/>
        <v>#VALUE!</v>
      </c>
      <c r="T94">
        <f>IF($B$11="זכר",INDEX(תמותה!$A$1:$E$121,ROUNDDOWN(R94/12,0)+1,2),INDEX(תמותה!$A$1:$E$121,ROUNDDOWN(R94/12,0)+1,3))</f>
        <v>0</v>
      </c>
      <c r="U94" t="e">
        <f>IF($B$11="זכר",INDEX('שיפור גברים'!$A$1:$GQ$121,ROUNDDOWN(R94/12,0)+1,ROUNDDOWN((E94+$B$7-$B$8)/12,0)+2),INDEX('שיפור נשים'!$A$1:$GQ$121,ROUNDDOWN(R94/12,0)+1,ROUNDDOWN((E94+$B$7-$B$8)/12,0)+2))</f>
        <v>#VALUE!</v>
      </c>
      <c r="V94" t="e">
        <f>IF($B$11="זכר",INDEX('שיפור גברים'!$A$1:$GQ$121,ROUNDDOWN(R94/12,0)+1,ROUNDDOWN((E94+$B$7-$B$8)/12,0)+1),INDEX('שיפור נשים'!$A$1:$GQ$121,ROUNDDOWN(R94/12,0)+1,ROUNDDOWN((E94+$B$7-$B$8)/12,0)+1))</f>
        <v>#VALUE!</v>
      </c>
      <c r="W94">
        <f t="shared" si="24"/>
        <v>0.33333333333333331</v>
      </c>
      <c r="X94" t="e">
        <f t="shared" si="36"/>
        <v>#VALUE!</v>
      </c>
      <c r="Y94">
        <f>IF($B$11="זכר",INDEX(תמותה!$A$1:$E$121,ROUNDDOWN(R94/12,0)+1,4),INDEX(תמותה!$A$1:$E$121,ROUNDDOWN(R94/12,0)+1,5))</f>
        <v>0</v>
      </c>
      <c r="Z94" t="e">
        <f t="shared" si="25"/>
        <v>#VALUE!</v>
      </c>
      <c r="AA94" t="e">
        <f t="shared" si="26"/>
        <v>#VALUE!</v>
      </c>
      <c r="AB94" t="e">
        <f t="shared" si="37"/>
        <v>#VALUE!</v>
      </c>
      <c r="AC94" t="e">
        <f t="shared" si="38"/>
        <v>#VALUE!</v>
      </c>
      <c r="AD94">
        <f t="shared" si="39"/>
        <v>0</v>
      </c>
      <c r="AE94">
        <f t="shared" si="40"/>
        <v>0</v>
      </c>
      <c r="AF94">
        <f t="shared" si="41"/>
        <v>0</v>
      </c>
    </row>
    <row r="95" spans="5:32" x14ac:dyDescent="0.2">
      <c r="E95">
        <f t="shared" si="27"/>
        <v>93</v>
      </c>
      <c r="F95">
        <f t="shared" si="21"/>
        <v>1.328025959981072</v>
      </c>
      <c r="G95" t="e">
        <f t="shared" si="28"/>
        <v>#VALUE!</v>
      </c>
      <c r="H95" t="e">
        <f t="shared" si="29"/>
        <v>#VALUE!</v>
      </c>
      <c r="I95">
        <f t="shared" si="30"/>
        <v>81.719264331305183</v>
      </c>
      <c r="J95">
        <f t="shared" si="31"/>
        <v>81.719264331305183</v>
      </c>
      <c r="K95">
        <f t="shared" si="32"/>
        <v>81.719264331305183</v>
      </c>
      <c r="L95" t="e">
        <f t="shared" si="33"/>
        <v>#VALUE!</v>
      </c>
      <c r="M95">
        <f>IF($B$9="זכר",INDEX(תמותה!$A$1:$E$121,ROUNDDOWN(E95/12,0)+1,2),INDEX(תמותה!$A$1:$E$121,ROUNDDOWN(E95/12,0)+1,3))</f>
        <v>0</v>
      </c>
      <c r="N95" t="e">
        <f>IF($B$9="זכר",INDEX('שיפור גברים'!$A$1:$GQ$121,ROUNDDOWN(E95/12,0)+1,ROUNDDOWN((E95+$B$7-$B$8)/12,0)+2),INDEX('שיפור נשים'!$A$1:$GQ$121,ROUNDDOWN(E95/12,0)+1,ROUNDDOWN((E95+$B$7-$B$8)/12,0)+2))</f>
        <v>#VALUE!</v>
      </c>
      <c r="O95" t="e">
        <f>IF($B$9="זכר",INDEX('שיפור גברים'!$A$1:$GQ$121,ROUNDDOWN(E95/12,0)+1,ROUNDDOWN((E95+$B$7-$B$8)/12,0)+1),INDEX('שיפור נשים'!$A$1:$GQ$121,ROUNDDOWN(E95/12,0)+1,ROUNDDOWN((E95+$B$7-$B$8)/12,0)+1))</f>
        <v>#VALUE!</v>
      </c>
      <c r="P95">
        <f t="shared" si="22"/>
        <v>0.41666666666666669</v>
      </c>
      <c r="Q95" t="e">
        <f t="shared" si="23"/>
        <v>#VALUE!</v>
      </c>
      <c r="R95">
        <f t="shared" si="34"/>
        <v>93</v>
      </c>
      <c r="S95" t="e">
        <f t="shared" si="35"/>
        <v>#VALUE!</v>
      </c>
      <c r="T95">
        <f>IF($B$11="זכר",INDEX(תמותה!$A$1:$E$121,ROUNDDOWN(R95/12,0)+1,2),INDEX(תמותה!$A$1:$E$121,ROUNDDOWN(R95/12,0)+1,3))</f>
        <v>0</v>
      </c>
      <c r="U95" t="e">
        <f>IF($B$11="זכר",INDEX('שיפור גברים'!$A$1:$GQ$121,ROUNDDOWN(R95/12,0)+1,ROUNDDOWN((E95+$B$7-$B$8)/12,0)+2),INDEX('שיפור נשים'!$A$1:$GQ$121,ROUNDDOWN(R95/12,0)+1,ROUNDDOWN((E95+$B$7-$B$8)/12,0)+2))</f>
        <v>#VALUE!</v>
      </c>
      <c r="V95" t="e">
        <f>IF($B$11="זכר",INDEX('שיפור גברים'!$A$1:$GQ$121,ROUNDDOWN(R95/12,0)+1,ROUNDDOWN((E95+$B$7-$B$8)/12,0)+1),INDEX('שיפור נשים'!$A$1:$GQ$121,ROUNDDOWN(R95/12,0)+1,ROUNDDOWN((E95+$B$7-$B$8)/12,0)+1))</f>
        <v>#VALUE!</v>
      </c>
      <c r="W95">
        <f t="shared" si="24"/>
        <v>0.41666666666666669</v>
      </c>
      <c r="X95" t="e">
        <f t="shared" si="36"/>
        <v>#VALUE!</v>
      </c>
      <c r="Y95">
        <f>IF($B$11="זכר",INDEX(תמותה!$A$1:$E$121,ROUNDDOWN(R95/12,0)+1,4),INDEX(תמותה!$A$1:$E$121,ROUNDDOWN(R95/12,0)+1,5))</f>
        <v>0</v>
      </c>
      <c r="Z95" t="e">
        <f t="shared" si="25"/>
        <v>#VALUE!</v>
      </c>
      <c r="AA95" t="e">
        <f t="shared" si="26"/>
        <v>#VALUE!</v>
      </c>
      <c r="AB95" t="e">
        <f t="shared" si="37"/>
        <v>#VALUE!</v>
      </c>
      <c r="AC95" t="e">
        <f t="shared" si="38"/>
        <v>#VALUE!</v>
      </c>
      <c r="AD95">
        <f t="shared" si="39"/>
        <v>0</v>
      </c>
      <c r="AE95">
        <f t="shared" si="40"/>
        <v>0</v>
      </c>
      <c r="AF95">
        <f t="shared" si="41"/>
        <v>0</v>
      </c>
    </row>
    <row r="96" spans="5:32" x14ac:dyDescent="0.2">
      <c r="E96">
        <f t="shared" si="27"/>
        <v>94</v>
      </c>
      <c r="F96">
        <f t="shared" si="21"/>
        <v>1.3320400191220254</v>
      </c>
      <c r="G96" t="e">
        <f t="shared" si="28"/>
        <v>#VALUE!</v>
      </c>
      <c r="H96" t="e">
        <f t="shared" si="29"/>
        <v>#VALUE!</v>
      </c>
      <c r="I96">
        <f t="shared" si="30"/>
        <v>82.469992526888319</v>
      </c>
      <c r="J96">
        <f t="shared" si="31"/>
        <v>82.469992526888319</v>
      </c>
      <c r="K96">
        <f t="shared" si="32"/>
        <v>82.469992526888319</v>
      </c>
      <c r="L96" t="e">
        <f t="shared" si="33"/>
        <v>#VALUE!</v>
      </c>
      <c r="M96">
        <f>IF($B$9="זכר",INDEX(תמותה!$A$1:$E$121,ROUNDDOWN(E96/12,0)+1,2),INDEX(תמותה!$A$1:$E$121,ROUNDDOWN(E96/12,0)+1,3))</f>
        <v>0</v>
      </c>
      <c r="N96" t="e">
        <f>IF($B$9="זכר",INDEX('שיפור גברים'!$A$1:$GQ$121,ROUNDDOWN(E96/12,0)+1,ROUNDDOWN((E96+$B$7-$B$8)/12,0)+2),INDEX('שיפור נשים'!$A$1:$GQ$121,ROUNDDOWN(E96/12,0)+1,ROUNDDOWN((E96+$B$7-$B$8)/12,0)+2))</f>
        <v>#VALUE!</v>
      </c>
      <c r="O96" t="e">
        <f>IF($B$9="זכר",INDEX('שיפור גברים'!$A$1:$GQ$121,ROUNDDOWN(E96/12,0)+1,ROUNDDOWN((E96+$B$7-$B$8)/12,0)+1),INDEX('שיפור נשים'!$A$1:$GQ$121,ROUNDDOWN(E96/12,0)+1,ROUNDDOWN((E96+$B$7-$B$8)/12,0)+1))</f>
        <v>#VALUE!</v>
      </c>
      <c r="P96">
        <f t="shared" si="22"/>
        <v>0.5</v>
      </c>
      <c r="Q96" t="e">
        <f t="shared" si="23"/>
        <v>#VALUE!</v>
      </c>
      <c r="R96">
        <f t="shared" si="34"/>
        <v>94</v>
      </c>
      <c r="S96" t="e">
        <f t="shared" si="35"/>
        <v>#VALUE!</v>
      </c>
      <c r="T96">
        <f>IF($B$11="זכר",INDEX(תמותה!$A$1:$E$121,ROUNDDOWN(R96/12,0)+1,2),INDEX(תמותה!$A$1:$E$121,ROUNDDOWN(R96/12,0)+1,3))</f>
        <v>0</v>
      </c>
      <c r="U96" t="e">
        <f>IF($B$11="זכר",INDEX('שיפור גברים'!$A$1:$GQ$121,ROUNDDOWN(R96/12,0)+1,ROUNDDOWN((E96+$B$7-$B$8)/12,0)+2),INDEX('שיפור נשים'!$A$1:$GQ$121,ROUNDDOWN(R96/12,0)+1,ROUNDDOWN((E96+$B$7-$B$8)/12,0)+2))</f>
        <v>#VALUE!</v>
      </c>
      <c r="V96" t="e">
        <f>IF($B$11="זכר",INDEX('שיפור גברים'!$A$1:$GQ$121,ROUNDDOWN(R96/12,0)+1,ROUNDDOWN((E96+$B$7-$B$8)/12,0)+1),INDEX('שיפור נשים'!$A$1:$GQ$121,ROUNDDOWN(R96/12,0)+1,ROUNDDOWN((E96+$B$7-$B$8)/12,0)+1))</f>
        <v>#VALUE!</v>
      </c>
      <c r="W96">
        <f t="shared" si="24"/>
        <v>0.5</v>
      </c>
      <c r="X96" t="e">
        <f t="shared" si="36"/>
        <v>#VALUE!</v>
      </c>
      <c r="Y96">
        <f>IF($B$11="זכר",INDEX(תמותה!$A$1:$E$121,ROUNDDOWN(R96/12,0)+1,4),INDEX(תמותה!$A$1:$E$121,ROUNDDOWN(R96/12,0)+1,5))</f>
        <v>0</v>
      </c>
      <c r="Z96" t="e">
        <f t="shared" si="25"/>
        <v>#VALUE!</v>
      </c>
      <c r="AA96" t="e">
        <f t="shared" si="26"/>
        <v>#VALUE!</v>
      </c>
      <c r="AB96" t="e">
        <f t="shared" si="37"/>
        <v>#VALUE!</v>
      </c>
      <c r="AC96" t="e">
        <f t="shared" si="38"/>
        <v>#VALUE!</v>
      </c>
      <c r="AD96">
        <f t="shared" si="39"/>
        <v>0</v>
      </c>
      <c r="AE96">
        <f t="shared" si="40"/>
        <v>0</v>
      </c>
      <c r="AF96">
        <f t="shared" si="41"/>
        <v>0</v>
      </c>
    </row>
    <row r="97" spans="5:32" x14ac:dyDescent="0.2">
      <c r="E97">
        <f t="shared" si="27"/>
        <v>95</v>
      </c>
      <c r="F97">
        <f t="shared" si="21"/>
        <v>1.3360662110610362</v>
      </c>
      <c r="G97" t="e">
        <f t="shared" si="28"/>
        <v>#VALUE!</v>
      </c>
      <c r="H97" t="e">
        <f t="shared" si="29"/>
        <v>#VALUE!</v>
      </c>
      <c r="I97">
        <f t="shared" si="30"/>
        <v>83.218458427545926</v>
      </c>
      <c r="J97">
        <f t="shared" si="31"/>
        <v>83.218458427545926</v>
      </c>
      <c r="K97">
        <f t="shared" si="32"/>
        <v>83.218458427545926</v>
      </c>
      <c r="L97" t="e">
        <f t="shared" si="33"/>
        <v>#VALUE!</v>
      </c>
      <c r="M97">
        <f>IF($B$9="זכר",INDEX(תמותה!$A$1:$E$121,ROUNDDOWN(E97/12,0)+1,2),INDEX(תמותה!$A$1:$E$121,ROUNDDOWN(E97/12,0)+1,3))</f>
        <v>0</v>
      </c>
      <c r="N97" t="e">
        <f>IF($B$9="זכר",INDEX('שיפור גברים'!$A$1:$GQ$121,ROUNDDOWN(E97/12,0)+1,ROUNDDOWN((E97+$B$7-$B$8)/12,0)+2),INDEX('שיפור נשים'!$A$1:$GQ$121,ROUNDDOWN(E97/12,0)+1,ROUNDDOWN((E97+$B$7-$B$8)/12,0)+2))</f>
        <v>#VALUE!</v>
      </c>
      <c r="O97" t="e">
        <f>IF($B$9="זכר",INDEX('שיפור גברים'!$A$1:$GQ$121,ROUNDDOWN(E97/12,0)+1,ROUNDDOWN((E97+$B$7-$B$8)/12,0)+1),INDEX('שיפור נשים'!$A$1:$GQ$121,ROUNDDOWN(E97/12,0)+1,ROUNDDOWN((E97+$B$7-$B$8)/12,0)+1))</f>
        <v>#VALUE!</v>
      </c>
      <c r="P97">
        <f t="shared" si="22"/>
        <v>0.58333333333333337</v>
      </c>
      <c r="Q97" t="e">
        <f t="shared" si="23"/>
        <v>#VALUE!</v>
      </c>
      <c r="R97">
        <f t="shared" si="34"/>
        <v>95</v>
      </c>
      <c r="S97" t="e">
        <f t="shared" si="35"/>
        <v>#VALUE!</v>
      </c>
      <c r="T97">
        <f>IF($B$11="זכר",INDEX(תמותה!$A$1:$E$121,ROUNDDOWN(R97/12,0)+1,2),INDEX(תמותה!$A$1:$E$121,ROUNDDOWN(R97/12,0)+1,3))</f>
        <v>0</v>
      </c>
      <c r="U97" t="e">
        <f>IF($B$11="זכר",INDEX('שיפור גברים'!$A$1:$GQ$121,ROUNDDOWN(R97/12,0)+1,ROUNDDOWN((E97+$B$7-$B$8)/12,0)+2),INDEX('שיפור נשים'!$A$1:$GQ$121,ROUNDDOWN(R97/12,0)+1,ROUNDDOWN((E97+$B$7-$B$8)/12,0)+2))</f>
        <v>#VALUE!</v>
      </c>
      <c r="V97" t="e">
        <f>IF($B$11="זכר",INDEX('שיפור גברים'!$A$1:$GQ$121,ROUNDDOWN(R97/12,0)+1,ROUNDDOWN((E97+$B$7-$B$8)/12,0)+1),INDEX('שיפור נשים'!$A$1:$GQ$121,ROUNDDOWN(R97/12,0)+1,ROUNDDOWN((E97+$B$7-$B$8)/12,0)+1))</f>
        <v>#VALUE!</v>
      </c>
      <c r="W97">
        <f t="shared" si="24"/>
        <v>0.58333333333333337</v>
      </c>
      <c r="X97" t="e">
        <f t="shared" si="36"/>
        <v>#VALUE!</v>
      </c>
      <c r="Y97">
        <f>IF($B$11="זכר",INDEX(תמותה!$A$1:$E$121,ROUNDDOWN(R97/12,0)+1,4),INDEX(תמותה!$A$1:$E$121,ROUNDDOWN(R97/12,0)+1,5))</f>
        <v>0</v>
      </c>
      <c r="Z97" t="e">
        <f t="shared" si="25"/>
        <v>#VALUE!</v>
      </c>
      <c r="AA97" t="e">
        <f t="shared" si="26"/>
        <v>#VALUE!</v>
      </c>
      <c r="AB97" t="e">
        <f t="shared" si="37"/>
        <v>#VALUE!</v>
      </c>
      <c r="AC97" t="e">
        <f t="shared" si="38"/>
        <v>#VALUE!</v>
      </c>
      <c r="AD97">
        <f t="shared" si="39"/>
        <v>0</v>
      </c>
      <c r="AE97">
        <f t="shared" si="40"/>
        <v>0</v>
      </c>
      <c r="AF97">
        <f t="shared" si="41"/>
        <v>0</v>
      </c>
    </row>
    <row r="98" spans="5:32" x14ac:dyDescent="0.2">
      <c r="E98">
        <f t="shared" si="27"/>
        <v>96</v>
      </c>
      <c r="F98">
        <f t="shared" si="21"/>
        <v>1.3401045724704059</v>
      </c>
      <c r="G98" t="e">
        <f t="shared" si="28"/>
        <v>#VALUE!</v>
      </c>
      <c r="H98" t="e">
        <f t="shared" si="29"/>
        <v>#VALUE!</v>
      </c>
      <c r="I98">
        <f t="shared" si="30"/>
        <v>83.964668850629963</v>
      </c>
      <c r="J98">
        <f t="shared" si="31"/>
        <v>83.964668850629963</v>
      </c>
      <c r="K98">
        <f t="shared" si="32"/>
        <v>83.964668850629963</v>
      </c>
      <c r="L98" t="e">
        <f t="shared" si="33"/>
        <v>#VALUE!</v>
      </c>
      <c r="M98">
        <f>IF($B$9="זכר",INDEX(תמותה!$A$1:$E$121,ROUNDDOWN(E98/12,0)+1,2),INDEX(תמותה!$A$1:$E$121,ROUNDDOWN(E98/12,0)+1,3))</f>
        <v>0</v>
      </c>
      <c r="N98" t="e">
        <f>IF($B$9="זכר",INDEX('שיפור גברים'!$A$1:$GQ$121,ROUNDDOWN(E98/12,0)+1,ROUNDDOWN((E98+$B$7-$B$8)/12,0)+2),INDEX('שיפור נשים'!$A$1:$GQ$121,ROUNDDOWN(E98/12,0)+1,ROUNDDOWN((E98+$B$7-$B$8)/12,0)+2))</f>
        <v>#VALUE!</v>
      </c>
      <c r="O98" t="e">
        <f>IF($B$9="זכר",INDEX('שיפור גברים'!$A$1:$GQ$121,ROUNDDOWN(E98/12,0)+1,ROUNDDOWN((E98+$B$7-$B$8)/12,0)+1),INDEX('שיפור נשים'!$A$1:$GQ$121,ROUNDDOWN(E98/12,0)+1,ROUNDDOWN((E98+$B$7-$B$8)/12,0)+1))</f>
        <v>#VALUE!</v>
      </c>
      <c r="P98">
        <f t="shared" si="22"/>
        <v>0.66666666666666663</v>
      </c>
      <c r="Q98" t="e">
        <f t="shared" si="23"/>
        <v>#VALUE!</v>
      </c>
      <c r="R98">
        <f t="shared" si="34"/>
        <v>96</v>
      </c>
      <c r="S98" t="e">
        <f t="shared" si="35"/>
        <v>#VALUE!</v>
      </c>
      <c r="T98">
        <f>IF($B$11="זכר",INDEX(תמותה!$A$1:$E$121,ROUNDDOWN(R98/12,0)+1,2),INDEX(תמותה!$A$1:$E$121,ROUNDDOWN(R98/12,0)+1,3))</f>
        <v>0</v>
      </c>
      <c r="U98" t="e">
        <f>IF($B$11="זכר",INDEX('שיפור גברים'!$A$1:$GQ$121,ROUNDDOWN(R98/12,0)+1,ROUNDDOWN((E98+$B$7-$B$8)/12,0)+2),INDEX('שיפור נשים'!$A$1:$GQ$121,ROUNDDOWN(R98/12,0)+1,ROUNDDOWN((E98+$B$7-$B$8)/12,0)+2))</f>
        <v>#VALUE!</v>
      </c>
      <c r="V98" t="e">
        <f>IF($B$11="זכר",INDEX('שיפור גברים'!$A$1:$GQ$121,ROUNDDOWN(R98/12,0)+1,ROUNDDOWN((E98+$B$7-$B$8)/12,0)+1),INDEX('שיפור נשים'!$A$1:$GQ$121,ROUNDDOWN(R98/12,0)+1,ROUNDDOWN((E98+$B$7-$B$8)/12,0)+1))</f>
        <v>#VALUE!</v>
      </c>
      <c r="W98">
        <f t="shared" si="24"/>
        <v>0.66666666666666663</v>
      </c>
      <c r="X98" t="e">
        <f t="shared" si="36"/>
        <v>#VALUE!</v>
      </c>
      <c r="Y98">
        <f>IF($B$11="זכר",INDEX(תמותה!$A$1:$E$121,ROUNDDOWN(R98/12,0)+1,4),INDEX(תמותה!$A$1:$E$121,ROUNDDOWN(R98/12,0)+1,5))</f>
        <v>0</v>
      </c>
      <c r="Z98" t="e">
        <f t="shared" si="25"/>
        <v>#VALUE!</v>
      </c>
      <c r="AA98" t="e">
        <f t="shared" si="26"/>
        <v>#VALUE!</v>
      </c>
      <c r="AB98" t="e">
        <f t="shared" si="37"/>
        <v>#VALUE!</v>
      </c>
      <c r="AC98" t="e">
        <f t="shared" si="38"/>
        <v>#VALUE!</v>
      </c>
      <c r="AD98">
        <f t="shared" si="39"/>
        <v>0</v>
      </c>
      <c r="AE98">
        <f t="shared" si="40"/>
        <v>0</v>
      </c>
      <c r="AF98">
        <f t="shared" si="41"/>
        <v>0</v>
      </c>
    </row>
    <row r="99" spans="5:32" x14ac:dyDescent="0.2">
      <c r="E99">
        <f t="shared" si="27"/>
        <v>97</v>
      </c>
      <c r="F99">
        <f t="shared" si="21"/>
        <v>1.3441551401332812</v>
      </c>
      <c r="G99" t="e">
        <f t="shared" si="28"/>
        <v>#VALUE!</v>
      </c>
      <c r="H99" t="e">
        <f t="shared" si="29"/>
        <v>#VALUE!</v>
      </c>
      <c r="I99">
        <f t="shared" si="30"/>
        <v>84.708630592948523</v>
      </c>
      <c r="J99">
        <f t="shared" si="31"/>
        <v>84.708630592948523</v>
      </c>
      <c r="K99">
        <f t="shared" si="32"/>
        <v>84.708630592948523</v>
      </c>
      <c r="L99" t="e">
        <f t="shared" si="33"/>
        <v>#VALUE!</v>
      </c>
      <c r="M99">
        <f>IF($B$9="זכר",INDEX(תמותה!$A$1:$E$121,ROUNDDOWN(E99/12,0)+1,2),INDEX(תמותה!$A$1:$E$121,ROUNDDOWN(E99/12,0)+1,3))</f>
        <v>0</v>
      </c>
      <c r="N99" t="e">
        <f>IF($B$9="זכר",INDEX('שיפור גברים'!$A$1:$GQ$121,ROUNDDOWN(E99/12,0)+1,ROUNDDOWN((E99+$B$7-$B$8)/12,0)+2),INDEX('שיפור נשים'!$A$1:$GQ$121,ROUNDDOWN(E99/12,0)+1,ROUNDDOWN((E99+$B$7-$B$8)/12,0)+2))</f>
        <v>#VALUE!</v>
      </c>
      <c r="O99" t="e">
        <f>IF($B$9="זכר",INDEX('שיפור גברים'!$A$1:$GQ$121,ROUNDDOWN(E99/12,0)+1,ROUNDDOWN((E99+$B$7-$B$8)/12,0)+1),INDEX('שיפור נשים'!$A$1:$GQ$121,ROUNDDOWN(E99/12,0)+1,ROUNDDOWN((E99+$B$7-$B$8)/12,0)+1))</f>
        <v>#VALUE!</v>
      </c>
      <c r="P99">
        <f t="shared" si="22"/>
        <v>0.75</v>
      </c>
      <c r="Q99" t="e">
        <f t="shared" si="23"/>
        <v>#VALUE!</v>
      </c>
      <c r="R99">
        <f t="shared" si="34"/>
        <v>97</v>
      </c>
      <c r="S99" t="e">
        <f t="shared" si="35"/>
        <v>#VALUE!</v>
      </c>
      <c r="T99">
        <f>IF($B$11="זכר",INDEX(תמותה!$A$1:$E$121,ROUNDDOWN(R99/12,0)+1,2),INDEX(תמותה!$A$1:$E$121,ROUNDDOWN(R99/12,0)+1,3))</f>
        <v>0</v>
      </c>
      <c r="U99" t="e">
        <f>IF($B$11="זכר",INDEX('שיפור גברים'!$A$1:$GQ$121,ROUNDDOWN(R99/12,0)+1,ROUNDDOWN((E99+$B$7-$B$8)/12,0)+2),INDEX('שיפור נשים'!$A$1:$GQ$121,ROUNDDOWN(R99/12,0)+1,ROUNDDOWN((E99+$B$7-$B$8)/12,0)+2))</f>
        <v>#VALUE!</v>
      </c>
      <c r="V99" t="e">
        <f>IF($B$11="זכר",INDEX('שיפור גברים'!$A$1:$GQ$121,ROUNDDOWN(R99/12,0)+1,ROUNDDOWN((E99+$B$7-$B$8)/12,0)+1),INDEX('שיפור נשים'!$A$1:$GQ$121,ROUNDDOWN(R99/12,0)+1,ROUNDDOWN((E99+$B$7-$B$8)/12,0)+1))</f>
        <v>#VALUE!</v>
      </c>
      <c r="W99">
        <f t="shared" si="24"/>
        <v>0.75</v>
      </c>
      <c r="X99" t="e">
        <f t="shared" si="36"/>
        <v>#VALUE!</v>
      </c>
      <c r="Y99">
        <f>IF($B$11="זכר",INDEX(תמותה!$A$1:$E$121,ROUNDDOWN(R99/12,0)+1,4),INDEX(תמותה!$A$1:$E$121,ROUNDDOWN(R99/12,0)+1,5))</f>
        <v>0</v>
      </c>
      <c r="Z99" t="e">
        <f t="shared" si="25"/>
        <v>#VALUE!</v>
      </c>
      <c r="AA99" t="e">
        <f t="shared" si="26"/>
        <v>#VALUE!</v>
      </c>
      <c r="AB99" t="e">
        <f t="shared" si="37"/>
        <v>#VALUE!</v>
      </c>
      <c r="AC99" t="e">
        <f t="shared" si="38"/>
        <v>#VALUE!</v>
      </c>
      <c r="AD99">
        <f t="shared" si="39"/>
        <v>0</v>
      </c>
      <c r="AE99">
        <f t="shared" si="40"/>
        <v>0</v>
      </c>
      <c r="AF99">
        <f t="shared" si="41"/>
        <v>0</v>
      </c>
    </row>
    <row r="100" spans="5:32" x14ac:dyDescent="0.2">
      <c r="E100">
        <f t="shared" si="27"/>
        <v>98</v>
      </c>
      <c r="F100">
        <f t="shared" si="21"/>
        <v>1.3482179509439891</v>
      </c>
      <c r="G100" t="e">
        <f t="shared" si="28"/>
        <v>#VALUE!</v>
      </c>
      <c r="H100" t="e">
        <f t="shared" si="29"/>
        <v>#VALUE!</v>
      </c>
      <c r="I100">
        <f t="shared" si="30"/>
        <v>85.450350430827726</v>
      </c>
      <c r="J100">
        <f t="shared" si="31"/>
        <v>85.450350430827726</v>
      </c>
      <c r="K100">
        <f t="shared" si="32"/>
        <v>85.450350430827726</v>
      </c>
      <c r="L100" t="e">
        <f t="shared" si="33"/>
        <v>#VALUE!</v>
      </c>
      <c r="M100">
        <f>IF($B$9="זכר",INDEX(תמותה!$A$1:$E$121,ROUNDDOWN(E100/12,0)+1,2),INDEX(תמותה!$A$1:$E$121,ROUNDDOWN(E100/12,0)+1,3))</f>
        <v>0</v>
      </c>
      <c r="N100" t="e">
        <f>IF($B$9="זכר",INDEX('שיפור גברים'!$A$1:$GQ$121,ROUNDDOWN(E100/12,0)+1,ROUNDDOWN((E100+$B$7-$B$8)/12,0)+2),INDEX('שיפור נשים'!$A$1:$GQ$121,ROUNDDOWN(E100/12,0)+1,ROUNDDOWN((E100+$B$7-$B$8)/12,0)+2))</f>
        <v>#VALUE!</v>
      </c>
      <c r="O100" t="e">
        <f>IF($B$9="זכר",INDEX('שיפור גברים'!$A$1:$GQ$121,ROUNDDOWN(E100/12,0)+1,ROUNDDOWN((E100+$B$7-$B$8)/12,0)+1),INDEX('שיפור נשים'!$A$1:$GQ$121,ROUNDDOWN(E100/12,0)+1,ROUNDDOWN((E100+$B$7-$B$8)/12,0)+1))</f>
        <v>#VALUE!</v>
      </c>
      <c r="P100">
        <f t="shared" si="22"/>
        <v>0.83333333333333337</v>
      </c>
      <c r="Q100" t="e">
        <f t="shared" si="23"/>
        <v>#VALUE!</v>
      </c>
      <c r="R100">
        <f t="shared" si="34"/>
        <v>98</v>
      </c>
      <c r="S100" t="e">
        <f t="shared" si="35"/>
        <v>#VALUE!</v>
      </c>
      <c r="T100">
        <f>IF($B$11="זכר",INDEX(תמותה!$A$1:$E$121,ROUNDDOWN(R100/12,0)+1,2),INDEX(תמותה!$A$1:$E$121,ROUNDDOWN(R100/12,0)+1,3))</f>
        <v>0</v>
      </c>
      <c r="U100" t="e">
        <f>IF($B$11="זכר",INDEX('שיפור גברים'!$A$1:$GQ$121,ROUNDDOWN(R100/12,0)+1,ROUNDDOWN((E100+$B$7-$B$8)/12,0)+2),INDEX('שיפור נשים'!$A$1:$GQ$121,ROUNDDOWN(R100/12,0)+1,ROUNDDOWN((E100+$B$7-$B$8)/12,0)+2))</f>
        <v>#VALUE!</v>
      </c>
      <c r="V100" t="e">
        <f>IF($B$11="זכר",INDEX('שיפור גברים'!$A$1:$GQ$121,ROUNDDOWN(R100/12,0)+1,ROUNDDOWN((E100+$B$7-$B$8)/12,0)+1),INDEX('שיפור נשים'!$A$1:$GQ$121,ROUNDDOWN(R100/12,0)+1,ROUNDDOWN((E100+$B$7-$B$8)/12,0)+1))</f>
        <v>#VALUE!</v>
      </c>
      <c r="W100">
        <f t="shared" si="24"/>
        <v>0.83333333333333337</v>
      </c>
      <c r="X100" t="e">
        <f t="shared" si="36"/>
        <v>#VALUE!</v>
      </c>
      <c r="Y100">
        <f>IF($B$11="זכר",INDEX(תמותה!$A$1:$E$121,ROUNDDOWN(R100/12,0)+1,4),INDEX(תמותה!$A$1:$E$121,ROUNDDOWN(R100/12,0)+1,5))</f>
        <v>0</v>
      </c>
      <c r="Z100" t="e">
        <f t="shared" si="25"/>
        <v>#VALUE!</v>
      </c>
      <c r="AA100" t="e">
        <f t="shared" si="26"/>
        <v>#VALUE!</v>
      </c>
      <c r="AB100" t="e">
        <f t="shared" si="37"/>
        <v>#VALUE!</v>
      </c>
      <c r="AC100" t="e">
        <f t="shared" si="38"/>
        <v>#VALUE!</v>
      </c>
      <c r="AD100">
        <f t="shared" si="39"/>
        <v>0</v>
      </c>
      <c r="AE100">
        <f t="shared" si="40"/>
        <v>0</v>
      </c>
      <c r="AF100">
        <f t="shared" si="41"/>
        <v>0</v>
      </c>
    </row>
    <row r="101" spans="5:32" x14ac:dyDescent="0.2">
      <c r="E101">
        <f t="shared" si="27"/>
        <v>99</v>
      </c>
      <c r="F101">
        <f t="shared" si="21"/>
        <v>1.3522930419083716</v>
      </c>
      <c r="G101" t="e">
        <f t="shared" si="28"/>
        <v>#VALUE!</v>
      </c>
      <c r="H101" t="e">
        <f t="shared" si="29"/>
        <v>#VALUE!</v>
      </c>
      <c r="I101">
        <f t="shared" si="30"/>
        <v>86.189835120173456</v>
      </c>
      <c r="J101">
        <f t="shared" si="31"/>
        <v>86.189835120173456</v>
      </c>
      <c r="K101">
        <f t="shared" si="32"/>
        <v>86.189835120173456</v>
      </c>
      <c r="L101" t="e">
        <f t="shared" si="33"/>
        <v>#VALUE!</v>
      </c>
      <c r="M101">
        <f>IF($B$9="זכר",INDEX(תמותה!$A$1:$E$121,ROUNDDOWN(E101/12,0)+1,2),INDEX(תמותה!$A$1:$E$121,ROUNDDOWN(E101/12,0)+1,3))</f>
        <v>0</v>
      </c>
      <c r="N101" t="e">
        <f>IF($B$9="זכר",INDEX('שיפור גברים'!$A$1:$GQ$121,ROUNDDOWN(E101/12,0)+1,ROUNDDOWN((E101+$B$7-$B$8)/12,0)+2),INDEX('שיפור נשים'!$A$1:$GQ$121,ROUNDDOWN(E101/12,0)+1,ROUNDDOWN((E101+$B$7-$B$8)/12,0)+2))</f>
        <v>#VALUE!</v>
      </c>
      <c r="O101" t="e">
        <f>IF($B$9="זכר",INDEX('שיפור גברים'!$A$1:$GQ$121,ROUNDDOWN(E101/12,0)+1,ROUNDDOWN((E101+$B$7-$B$8)/12,0)+1),INDEX('שיפור נשים'!$A$1:$GQ$121,ROUNDDOWN(E101/12,0)+1,ROUNDDOWN((E101+$B$7-$B$8)/12,0)+1))</f>
        <v>#VALUE!</v>
      </c>
      <c r="P101">
        <f t="shared" si="22"/>
        <v>0.91666666666666663</v>
      </c>
      <c r="Q101" t="e">
        <f t="shared" si="23"/>
        <v>#VALUE!</v>
      </c>
      <c r="R101">
        <f t="shared" si="34"/>
        <v>99</v>
      </c>
      <c r="S101" t="e">
        <f t="shared" si="35"/>
        <v>#VALUE!</v>
      </c>
      <c r="T101">
        <f>IF($B$11="זכר",INDEX(תמותה!$A$1:$E$121,ROUNDDOWN(R101/12,0)+1,2),INDEX(תמותה!$A$1:$E$121,ROUNDDOWN(R101/12,0)+1,3))</f>
        <v>0</v>
      </c>
      <c r="U101" t="e">
        <f>IF($B$11="זכר",INDEX('שיפור גברים'!$A$1:$GQ$121,ROUNDDOWN(R101/12,0)+1,ROUNDDOWN((E101+$B$7-$B$8)/12,0)+2),INDEX('שיפור נשים'!$A$1:$GQ$121,ROUNDDOWN(R101/12,0)+1,ROUNDDOWN((E101+$B$7-$B$8)/12,0)+2))</f>
        <v>#VALUE!</v>
      </c>
      <c r="V101" t="e">
        <f>IF($B$11="זכר",INDEX('שיפור גברים'!$A$1:$GQ$121,ROUNDDOWN(R101/12,0)+1,ROUNDDOWN((E101+$B$7-$B$8)/12,0)+1),INDEX('שיפור נשים'!$A$1:$GQ$121,ROUNDDOWN(R101/12,0)+1,ROUNDDOWN((E101+$B$7-$B$8)/12,0)+1))</f>
        <v>#VALUE!</v>
      </c>
      <c r="W101">
        <f t="shared" si="24"/>
        <v>0.91666666666666663</v>
      </c>
      <c r="X101" t="e">
        <f t="shared" si="36"/>
        <v>#VALUE!</v>
      </c>
      <c r="Y101">
        <f>IF($B$11="זכר",INDEX(תמותה!$A$1:$E$121,ROUNDDOWN(R101/12,0)+1,4),INDEX(תמותה!$A$1:$E$121,ROUNDDOWN(R101/12,0)+1,5))</f>
        <v>0</v>
      </c>
      <c r="Z101" t="e">
        <f t="shared" si="25"/>
        <v>#VALUE!</v>
      </c>
      <c r="AA101" t="e">
        <f t="shared" si="26"/>
        <v>#VALUE!</v>
      </c>
      <c r="AB101" t="e">
        <f t="shared" si="37"/>
        <v>#VALUE!</v>
      </c>
      <c r="AC101" t="e">
        <f t="shared" si="38"/>
        <v>#VALUE!</v>
      </c>
      <c r="AD101">
        <f t="shared" si="39"/>
        <v>0</v>
      </c>
      <c r="AE101">
        <f t="shared" si="40"/>
        <v>0</v>
      </c>
      <c r="AF101">
        <f t="shared" si="41"/>
        <v>0</v>
      </c>
    </row>
    <row r="102" spans="5:32" x14ac:dyDescent="0.2">
      <c r="E102">
        <f t="shared" si="27"/>
        <v>100</v>
      </c>
      <c r="F102">
        <f t="shared" si="21"/>
        <v>1.3563804501441243</v>
      </c>
      <c r="G102" t="e">
        <f t="shared" si="28"/>
        <v>#VALUE!</v>
      </c>
      <c r="H102" t="e">
        <f t="shared" si="29"/>
        <v>#VALUE!</v>
      </c>
      <c r="I102">
        <f t="shared" si="30"/>
        <v>86.927091396532902</v>
      </c>
      <c r="J102">
        <f t="shared" si="31"/>
        <v>86.927091396532902</v>
      </c>
      <c r="K102">
        <f t="shared" si="32"/>
        <v>86.927091396532902</v>
      </c>
      <c r="L102" t="e">
        <f t="shared" si="33"/>
        <v>#VALUE!</v>
      </c>
      <c r="M102">
        <f>IF($B$9="זכר",INDEX(תמותה!$A$1:$E$121,ROUNDDOWN(E102/12,0)+1,2),INDEX(תמותה!$A$1:$E$121,ROUNDDOWN(E102/12,0)+1,3))</f>
        <v>0</v>
      </c>
      <c r="N102" t="e">
        <f>IF($B$9="זכר",INDEX('שיפור גברים'!$A$1:$GQ$121,ROUNDDOWN(E102/12,0)+1,ROUNDDOWN((E102+$B$7-$B$8)/12,0)+2),INDEX('שיפור נשים'!$A$1:$GQ$121,ROUNDDOWN(E102/12,0)+1,ROUNDDOWN((E102+$B$7-$B$8)/12,0)+2))</f>
        <v>#VALUE!</v>
      </c>
      <c r="O102" t="e">
        <f>IF($B$9="זכר",INDEX('שיפור גברים'!$A$1:$GQ$121,ROUNDDOWN(E102/12,0)+1,ROUNDDOWN((E102+$B$7-$B$8)/12,0)+1),INDEX('שיפור נשים'!$A$1:$GQ$121,ROUNDDOWN(E102/12,0)+1,ROUNDDOWN((E102+$B$7-$B$8)/12,0)+1))</f>
        <v>#VALUE!</v>
      </c>
      <c r="P102">
        <f t="shared" si="22"/>
        <v>1</v>
      </c>
      <c r="Q102" t="e">
        <f t="shared" si="23"/>
        <v>#VALUE!</v>
      </c>
      <c r="R102">
        <f t="shared" si="34"/>
        <v>100</v>
      </c>
      <c r="S102" t="e">
        <f t="shared" si="35"/>
        <v>#VALUE!</v>
      </c>
      <c r="T102">
        <f>IF($B$11="זכר",INDEX(תמותה!$A$1:$E$121,ROUNDDOWN(R102/12,0)+1,2),INDEX(תמותה!$A$1:$E$121,ROUNDDOWN(R102/12,0)+1,3))</f>
        <v>0</v>
      </c>
      <c r="U102" t="e">
        <f>IF($B$11="זכר",INDEX('שיפור גברים'!$A$1:$GQ$121,ROUNDDOWN(R102/12,0)+1,ROUNDDOWN((E102+$B$7-$B$8)/12,0)+2),INDEX('שיפור נשים'!$A$1:$GQ$121,ROUNDDOWN(R102/12,0)+1,ROUNDDOWN((E102+$B$7-$B$8)/12,0)+2))</f>
        <v>#VALUE!</v>
      </c>
      <c r="V102" t="e">
        <f>IF($B$11="זכר",INDEX('שיפור גברים'!$A$1:$GQ$121,ROUNDDOWN(R102/12,0)+1,ROUNDDOWN((E102+$B$7-$B$8)/12,0)+1),INDEX('שיפור נשים'!$A$1:$GQ$121,ROUNDDOWN(R102/12,0)+1,ROUNDDOWN((E102+$B$7-$B$8)/12,0)+1))</f>
        <v>#VALUE!</v>
      </c>
      <c r="W102">
        <f t="shared" si="24"/>
        <v>1</v>
      </c>
      <c r="X102" t="e">
        <f t="shared" si="36"/>
        <v>#VALUE!</v>
      </c>
      <c r="Y102">
        <f>IF($B$11="זכר",INDEX(תמותה!$A$1:$E$121,ROUNDDOWN(R102/12,0)+1,4),INDEX(תמותה!$A$1:$E$121,ROUNDDOWN(R102/12,0)+1,5))</f>
        <v>0</v>
      </c>
      <c r="Z102" t="e">
        <f t="shared" si="25"/>
        <v>#VALUE!</v>
      </c>
      <c r="AA102" t="e">
        <f t="shared" si="26"/>
        <v>#VALUE!</v>
      </c>
      <c r="AB102" t="e">
        <f t="shared" si="37"/>
        <v>#VALUE!</v>
      </c>
      <c r="AC102" t="e">
        <f t="shared" si="38"/>
        <v>#VALUE!</v>
      </c>
      <c r="AD102">
        <f t="shared" si="39"/>
        <v>0</v>
      </c>
      <c r="AE102">
        <f t="shared" si="40"/>
        <v>0</v>
      </c>
      <c r="AF102">
        <f t="shared" si="41"/>
        <v>0</v>
      </c>
    </row>
    <row r="103" spans="5:32" x14ac:dyDescent="0.2">
      <c r="E103">
        <f t="shared" si="27"/>
        <v>101</v>
      </c>
      <c r="F103">
        <f t="shared" si="21"/>
        <v>1.3604802128811337</v>
      </c>
      <c r="G103" t="e">
        <f t="shared" si="28"/>
        <v>#VALUE!</v>
      </c>
      <c r="H103" t="e">
        <f t="shared" si="29"/>
        <v>#VALUE!</v>
      </c>
      <c r="I103">
        <f t="shared" si="30"/>
        <v>87.662125975155888</v>
      </c>
      <c r="J103">
        <f t="shared" si="31"/>
        <v>87.662125975155888</v>
      </c>
      <c r="K103">
        <f t="shared" si="32"/>
        <v>87.662125975155888</v>
      </c>
      <c r="L103" t="e">
        <f t="shared" si="33"/>
        <v>#VALUE!</v>
      </c>
      <c r="M103">
        <f>IF($B$9="זכר",INDEX(תמותה!$A$1:$E$121,ROUNDDOWN(E103/12,0)+1,2),INDEX(תמותה!$A$1:$E$121,ROUNDDOWN(E103/12,0)+1,3))</f>
        <v>0</v>
      </c>
      <c r="N103" t="e">
        <f>IF($B$9="זכר",INDEX('שיפור גברים'!$A$1:$GQ$121,ROUNDDOWN(E103/12,0)+1,ROUNDDOWN((E103+$B$7-$B$8)/12,0)+2),INDEX('שיפור נשים'!$A$1:$GQ$121,ROUNDDOWN(E103/12,0)+1,ROUNDDOWN((E103+$B$7-$B$8)/12,0)+2))</f>
        <v>#VALUE!</v>
      </c>
      <c r="O103" t="e">
        <f>IF($B$9="זכר",INDEX('שיפור גברים'!$A$1:$GQ$121,ROUNDDOWN(E103/12,0)+1,ROUNDDOWN((E103+$B$7-$B$8)/12,0)+1),INDEX('שיפור נשים'!$A$1:$GQ$121,ROUNDDOWN(E103/12,0)+1,ROUNDDOWN((E103+$B$7-$B$8)/12,0)+1))</f>
        <v>#VALUE!</v>
      </c>
      <c r="P103">
        <f t="shared" si="22"/>
        <v>8.3333333333333329E-2</v>
      </c>
      <c r="Q103" t="e">
        <f t="shared" si="23"/>
        <v>#VALUE!</v>
      </c>
      <c r="R103">
        <f t="shared" si="34"/>
        <v>101</v>
      </c>
      <c r="S103" t="e">
        <f t="shared" si="35"/>
        <v>#VALUE!</v>
      </c>
      <c r="T103">
        <f>IF($B$11="זכר",INDEX(תמותה!$A$1:$E$121,ROUNDDOWN(R103/12,0)+1,2),INDEX(תמותה!$A$1:$E$121,ROUNDDOWN(R103/12,0)+1,3))</f>
        <v>0</v>
      </c>
      <c r="U103" t="e">
        <f>IF($B$11="זכר",INDEX('שיפור גברים'!$A$1:$GQ$121,ROUNDDOWN(R103/12,0)+1,ROUNDDOWN((E103+$B$7-$B$8)/12,0)+2),INDEX('שיפור נשים'!$A$1:$GQ$121,ROUNDDOWN(R103/12,0)+1,ROUNDDOWN((E103+$B$7-$B$8)/12,0)+2))</f>
        <v>#VALUE!</v>
      </c>
      <c r="V103" t="e">
        <f>IF($B$11="זכר",INDEX('שיפור גברים'!$A$1:$GQ$121,ROUNDDOWN(R103/12,0)+1,ROUNDDOWN((E103+$B$7-$B$8)/12,0)+1),INDEX('שיפור נשים'!$A$1:$GQ$121,ROUNDDOWN(R103/12,0)+1,ROUNDDOWN((E103+$B$7-$B$8)/12,0)+1))</f>
        <v>#VALUE!</v>
      </c>
      <c r="W103">
        <f t="shared" si="24"/>
        <v>8.3333333333333329E-2</v>
      </c>
      <c r="X103" t="e">
        <f t="shared" si="36"/>
        <v>#VALUE!</v>
      </c>
      <c r="Y103">
        <f>IF($B$11="זכר",INDEX(תמותה!$A$1:$E$121,ROUNDDOWN(R103/12,0)+1,4),INDEX(תמותה!$A$1:$E$121,ROUNDDOWN(R103/12,0)+1,5))</f>
        <v>0</v>
      </c>
      <c r="Z103" t="e">
        <f t="shared" si="25"/>
        <v>#VALUE!</v>
      </c>
      <c r="AA103" t="e">
        <f t="shared" si="26"/>
        <v>#VALUE!</v>
      </c>
      <c r="AB103" t="e">
        <f t="shared" si="37"/>
        <v>#VALUE!</v>
      </c>
      <c r="AC103" t="e">
        <f t="shared" si="38"/>
        <v>#VALUE!</v>
      </c>
      <c r="AD103">
        <f t="shared" si="39"/>
        <v>0</v>
      </c>
      <c r="AE103">
        <f t="shared" si="40"/>
        <v>0</v>
      </c>
      <c r="AF103">
        <f t="shared" si="41"/>
        <v>0</v>
      </c>
    </row>
    <row r="104" spans="5:32" x14ac:dyDescent="0.2">
      <c r="E104">
        <f t="shared" si="27"/>
        <v>102</v>
      </c>
      <c r="F104">
        <f t="shared" si="21"/>
        <v>1.3645923674618168</v>
      </c>
      <c r="G104" t="e">
        <f t="shared" si="28"/>
        <v>#VALUE!</v>
      </c>
      <c r="H104" t="e">
        <f t="shared" si="29"/>
        <v>#VALUE!</v>
      </c>
      <c r="I104">
        <f t="shared" si="30"/>
        <v>88.394945551056068</v>
      </c>
      <c r="J104">
        <f t="shared" si="31"/>
        <v>88.394945551056068</v>
      </c>
      <c r="K104">
        <f t="shared" si="32"/>
        <v>88.394945551056068</v>
      </c>
      <c r="L104" t="e">
        <f t="shared" si="33"/>
        <v>#VALUE!</v>
      </c>
      <c r="M104">
        <f>IF($B$9="זכר",INDEX(תמותה!$A$1:$E$121,ROUNDDOWN(E104/12,0)+1,2),INDEX(תמותה!$A$1:$E$121,ROUNDDOWN(E104/12,0)+1,3))</f>
        <v>0</v>
      </c>
      <c r="N104" t="e">
        <f>IF($B$9="זכר",INDEX('שיפור גברים'!$A$1:$GQ$121,ROUNDDOWN(E104/12,0)+1,ROUNDDOWN((E104+$B$7-$B$8)/12,0)+2),INDEX('שיפור נשים'!$A$1:$GQ$121,ROUNDDOWN(E104/12,0)+1,ROUNDDOWN((E104+$B$7-$B$8)/12,0)+2))</f>
        <v>#VALUE!</v>
      </c>
      <c r="O104" t="e">
        <f>IF($B$9="זכר",INDEX('שיפור גברים'!$A$1:$GQ$121,ROUNDDOWN(E104/12,0)+1,ROUNDDOWN((E104+$B$7-$B$8)/12,0)+1),INDEX('שיפור נשים'!$A$1:$GQ$121,ROUNDDOWN(E104/12,0)+1,ROUNDDOWN((E104+$B$7-$B$8)/12,0)+1))</f>
        <v>#VALUE!</v>
      </c>
      <c r="P104">
        <f t="shared" si="22"/>
        <v>0.16666666666666666</v>
      </c>
      <c r="Q104" t="e">
        <f t="shared" si="23"/>
        <v>#VALUE!</v>
      </c>
      <c r="R104">
        <f t="shared" si="34"/>
        <v>102</v>
      </c>
      <c r="S104" t="e">
        <f t="shared" si="35"/>
        <v>#VALUE!</v>
      </c>
      <c r="T104">
        <f>IF($B$11="זכר",INDEX(תמותה!$A$1:$E$121,ROUNDDOWN(R104/12,0)+1,2),INDEX(תמותה!$A$1:$E$121,ROUNDDOWN(R104/12,0)+1,3))</f>
        <v>0</v>
      </c>
      <c r="U104" t="e">
        <f>IF($B$11="זכר",INDEX('שיפור גברים'!$A$1:$GQ$121,ROUNDDOWN(R104/12,0)+1,ROUNDDOWN((E104+$B$7-$B$8)/12,0)+2),INDEX('שיפור נשים'!$A$1:$GQ$121,ROUNDDOWN(R104/12,0)+1,ROUNDDOWN((E104+$B$7-$B$8)/12,0)+2))</f>
        <v>#VALUE!</v>
      </c>
      <c r="V104" t="e">
        <f>IF($B$11="זכר",INDEX('שיפור גברים'!$A$1:$GQ$121,ROUNDDOWN(R104/12,0)+1,ROUNDDOWN((E104+$B$7-$B$8)/12,0)+1),INDEX('שיפור נשים'!$A$1:$GQ$121,ROUNDDOWN(R104/12,0)+1,ROUNDDOWN((E104+$B$7-$B$8)/12,0)+1))</f>
        <v>#VALUE!</v>
      </c>
      <c r="W104">
        <f t="shared" si="24"/>
        <v>0.16666666666666666</v>
      </c>
      <c r="X104" t="e">
        <f t="shared" si="36"/>
        <v>#VALUE!</v>
      </c>
      <c r="Y104">
        <f>IF($B$11="זכר",INDEX(תמותה!$A$1:$E$121,ROUNDDOWN(R104/12,0)+1,4),INDEX(תמותה!$A$1:$E$121,ROUNDDOWN(R104/12,0)+1,5))</f>
        <v>0</v>
      </c>
      <c r="Z104" t="e">
        <f t="shared" si="25"/>
        <v>#VALUE!</v>
      </c>
      <c r="AA104" t="e">
        <f t="shared" si="26"/>
        <v>#VALUE!</v>
      </c>
      <c r="AB104" t="e">
        <f t="shared" si="37"/>
        <v>#VALUE!</v>
      </c>
      <c r="AC104" t="e">
        <f t="shared" si="38"/>
        <v>#VALUE!</v>
      </c>
      <c r="AD104">
        <f t="shared" si="39"/>
        <v>0</v>
      </c>
      <c r="AE104">
        <f t="shared" si="40"/>
        <v>0</v>
      </c>
      <c r="AF104">
        <f t="shared" si="41"/>
        <v>0</v>
      </c>
    </row>
    <row r="105" spans="5:32" x14ac:dyDescent="0.2">
      <c r="E105">
        <f t="shared" si="27"/>
        <v>103</v>
      </c>
      <c r="F105">
        <f t="shared" si="21"/>
        <v>1.3687169513414599</v>
      </c>
      <c r="G105" t="e">
        <f t="shared" si="28"/>
        <v>#VALUE!</v>
      </c>
      <c r="H105" t="e">
        <f t="shared" si="29"/>
        <v>#VALUE!</v>
      </c>
      <c r="I105">
        <f t="shared" si="30"/>
        <v>89.125556799071887</v>
      </c>
      <c r="J105">
        <f t="shared" si="31"/>
        <v>89.125556799071887</v>
      </c>
      <c r="K105">
        <f t="shared" si="32"/>
        <v>89.125556799071887</v>
      </c>
      <c r="L105" t="e">
        <f t="shared" si="33"/>
        <v>#VALUE!</v>
      </c>
      <c r="M105">
        <f>IF($B$9="זכר",INDEX(תמותה!$A$1:$E$121,ROUNDDOWN(E105/12,0)+1,2),INDEX(תמותה!$A$1:$E$121,ROUNDDOWN(E105/12,0)+1,3))</f>
        <v>0</v>
      </c>
      <c r="N105" t="e">
        <f>IF($B$9="זכר",INDEX('שיפור גברים'!$A$1:$GQ$121,ROUNDDOWN(E105/12,0)+1,ROUNDDOWN((E105+$B$7-$B$8)/12,0)+2),INDEX('שיפור נשים'!$A$1:$GQ$121,ROUNDDOWN(E105/12,0)+1,ROUNDDOWN((E105+$B$7-$B$8)/12,0)+2))</f>
        <v>#VALUE!</v>
      </c>
      <c r="O105" t="e">
        <f>IF($B$9="זכר",INDEX('שיפור גברים'!$A$1:$GQ$121,ROUNDDOWN(E105/12,0)+1,ROUNDDOWN((E105+$B$7-$B$8)/12,0)+1),INDEX('שיפור נשים'!$A$1:$GQ$121,ROUNDDOWN(E105/12,0)+1,ROUNDDOWN((E105+$B$7-$B$8)/12,0)+1))</f>
        <v>#VALUE!</v>
      </c>
      <c r="P105">
        <f t="shared" si="22"/>
        <v>0.25</v>
      </c>
      <c r="Q105" t="e">
        <f t="shared" si="23"/>
        <v>#VALUE!</v>
      </c>
      <c r="R105">
        <f t="shared" si="34"/>
        <v>103</v>
      </c>
      <c r="S105" t="e">
        <f t="shared" si="35"/>
        <v>#VALUE!</v>
      </c>
      <c r="T105">
        <f>IF($B$11="זכר",INDEX(תמותה!$A$1:$E$121,ROUNDDOWN(R105/12,0)+1,2),INDEX(תמותה!$A$1:$E$121,ROUNDDOWN(R105/12,0)+1,3))</f>
        <v>0</v>
      </c>
      <c r="U105" t="e">
        <f>IF($B$11="זכר",INDEX('שיפור גברים'!$A$1:$GQ$121,ROUNDDOWN(R105/12,0)+1,ROUNDDOWN((E105+$B$7-$B$8)/12,0)+2),INDEX('שיפור נשים'!$A$1:$GQ$121,ROUNDDOWN(R105/12,0)+1,ROUNDDOWN((E105+$B$7-$B$8)/12,0)+2))</f>
        <v>#VALUE!</v>
      </c>
      <c r="V105" t="e">
        <f>IF($B$11="זכר",INDEX('שיפור גברים'!$A$1:$GQ$121,ROUNDDOWN(R105/12,0)+1,ROUNDDOWN((E105+$B$7-$B$8)/12,0)+1),INDEX('שיפור נשים'!$A$1:$GQ$121,ROUNDDOWN(R105/12,0)+1,ROUNDDOWN((E105+$B$7-$B$8)/12,0)+1))</f>
        <v>#VALUE!</v>
      </c>
      <c r="W105">
        <f t="shared" si="24"/>
        <v>0.25</v>
      </c>
      <c r="X105" t="e">
        <f t="shared" si="36"/>
        <v>#VALUE!</v>
      </c>
      <c r="Y105">
        <f>IF($B$11="זכר",INDEX(תמותה!$A$1:$E$121,ROUNDDOWN(R105/12,0)+1,4),INDEX(תמותה!$A$1:$E$121,ROUNDDOWN(R105/12,0)+1,5))</f>
        <v>0</v>
      </c>
      <c r="Z105" t="e">
        <f t="shared" si="25"/>
        <v>#VALUE!</v>
      </c>
      <c r="AA105" t="e">
        <f t="shared" si="26"/>
        <v>#VALUE!</v>
      </c>
      <c r="AB105" t="e">
        <f t="shared" si="37"/>
        <v>#VALUE!</v>
      </c>
      <c r="AC105" t="e">
        <f t="shared" si="38"/>
        <v>#VALUE!</v>
      </c>
      <c r="AD105">
        <f t="shared" si="39"/>
        <v>0</v>
      </c>
      <c r="AE105">
        <f t="shared" si="40"/>
        <v>0</v>
      </c>
      <c r="AF105">
        <f t="shared" si="41"/>
        <v>0</v>
      </c>
    </row>
    <row r="106" spans="5:32" x14ac:dyDescent="0.2">
      <c r="E106">
        <f t="shared" si="27"/>
        <v>104</v>
      </c>
      <c r="F106">
        <f t="shared" si="21"/>
        <v>1.3728540020885616</v>
      </c>
      <c r="G106" t="e">
        <f t="shared" si="28"/>
        <v>#VALUE!</v>
      </c>
      <c r="H106" t="e">
        <f t="shared" si="29"/>
        <v>#VALUE!</v>
      </c>
      <c r="I106">
        <f t="shared" si="30"/>
        <v>89.853966373927392</v>
      </c>
      <c r="J106">
        <f t="shared" si="31"/>
        <v>89.853966373927392</v>
      </c>
      <c r="K106">
        <f t="shared" si="32"/>
        <v>89.853966373927392</v>
      </c>
      <c r="L106" t="e">
        <f t="shared" si="33"/>
        <v>#VALUE!</v>
      </c>
      <c r="M106">
        <f>IF($B$9="זכר",INDEX(תמותה!$A$1:$E$121,ROUNDDOWN(E106/12,0)+1,2),INDEX(תמותה!$A$1:$E$121,ROUNDDOWN(E106/12,0)+1,3))</f>
        <v>0</v>
      </c>
      <c r="N106" t="e">
        <f>IF($B$9="זכר",INDEX('שיפור גברים'!$A$1:$GQ$121,ROUNDDOWN(E106/12,0)+1,ROUNDDOWN((E106+$B$7-$B$8)/12,0)+2),INDEX('שיפור נשים'!$A$1:$GQ$121,ROUNDDOWN(E106/12,0)+1,ROUNDDOWN((E106+$B$7-$B$8)/12,0)+2))</f>
        <v>#VALUE!</v>
      </c>
      <c r="O106" t="e">
        <f>IF($B$9="זכר",INDEX('שיפור גברים'!$A$1:$GQ$121,ROUNDDOWN(E106/12,0)+1,ROUNDDOWN((E106+$B$7-$B$8)/12,0)+1),INDEX('שיפור נשים'!$A$1:$GQ$121,ROUNDDOWN(E106/12,0)+1,ROUNDDOWN((E106+$B$7-$B$8)/12,0)+1))</f>
        <v>#VALUE!</v>
      </c>
      <c r="P106">
        <f t="shared" si="22"/>
        <v>0.33333333333333331</v>
      </c>
      <c r="Q106" t="e">
        <f t="shared" si="23"/>
        <v>#VALUE!</v>
      </c>
      <c r="R106">
        <f t="shared" si="34"/>
        <v>104</v>
      </c>
      <c r="S106" t="e">
        <f t="shared" si="35"/>
        <v>#VALUE!</v>
      </c>
      <c r="T106">
        <f>IF($B$11="זכר",INDEX(תמותה!$A$1:$E$121,ROUNDDOWN(R106/12,0)+1,2),INDEX(תמותה!$A$1:$E$121,ROUNDDOWN(R106/12,0)+1,3))</f>
        <v>0</v>
      </c>
      <c r="U106" t="e">
        <f>IF($B$11="זכר",INDEX('שיפור גברים'!$A$1:$GQ$121,ROUNDDOWN(R106/12,0)+1,ROUNDDOWN((E106+$B$7-$B$8)/12,0)+2),INDEX('שיפור נשים'!$A$1:$GQ$121,ROUNDDOWN(R106/12,0)+1,ROUNDDOWN((E106+$B$7-$B$8)/12,0)+2))</f>
        <v>#VALUE!</v>
      </c>
      <c r="V106" t="e">
        <f>IF($B$11="זכר",INDEX('שיפור גברים'!$A$1:$GQ$121,ROUNDDOWN(R106/12,0)+1,ROUNDDOWN((E106+$B$7-$B$8)/12,0)+1),INDEX('שיפור נשים'!$A$1:$GQ$121,ROUNDDOWN(R106/12,0)+1,ROUNDDOWN((E106+$B$7-$B$8)/12,0)+1))</f>
        <v>#VALUE!</v>
      </c>
      <c r="W106">
        <f t="shared" si="24"/>
        <v>0.33333333333333331</v>
      </c>
      <c r="X106" t="e">
        <f t="shared" si="36"/>
        <v>#VALUE!</v>
      </c>
      <c r="Y106">
        <f>IF($B$11="זכר",INDEX(תמותה!$A$1:$E$121,ROUNDDOWN(R106/12,0)+1,4),INDEX(תמותה!$A$1:$E$121,ROUNDDOWN(R106/12,0)+1,5))</f>
        <v>0</v>
      </c>
      <c r="Z106" t="e">
        <f t="shared" si="25"/>
        <v>#VALUE!</v>
      </c>
      <c r="AA106" t="e">
        <f t="shared" si="26"/>
        <v>#VALUE!</v>
      </c>
      <c r="AB106" t="e">
        <f t="shared" si="37"/>
        <v>#VALUE!</v>
      </c>
      <c r="AC106" t="e">
        <f t="shared" si="38"/>
        <v>#VALUE!</v>
      </c>
      <c r="AD106">
        <f t="shared" si="39"/>
        <v>0</v>
      </c>
      <c r="AE106">
        <f t="shared" si="40"/>
        <v>0</v>
      </c>
      <c r="AF106">
        <f t="shared" si="41"/>
        <v>0</v>
      </c>
    </row>
    <row r="107" spans="5:32" x14ac:dyDescent="0.2">
      <c r="E107">
        <f t="shared" si="27"/>
        <v>105</v>
      </c>
      <c r="F107">
        <f t="shared" si="21"/>
        <v>1.377003557385174</v>
      </c>
      <c r="G107" t="e">
        <f t="shared" si="28"/>
        <v>#VALUE!</v>
      </c>
      <c r="H107" t="e">
        <f t="shared" si="29"/>
        <v>#VALUE!</v>
      </c>
      <c r="I107">
        <f t="shared" si="30"/>
        <v>90.58018091029281</v>
      </c>
      <c r="J107">
        <f t="shared" si="31"/>
        <v>90.58018091029281</v>
      </c>
      <c r="K107">
        <f t="shared" si="32"/>
        <v>90.58018091029281</v>
      </c>
      <c r="L107" t="e">
        <f t="shared" si="33"/>
        <v>#VALUE!</v>
      </c>
      <c r="M107">
        <f>IF($B$9="זכר",INDEX(תמותה!$A$1:$E$121,ROUNDDOWN(E107/12,0)+1,2),INDEX(תמותה!$A$1:$E$121,ROUNDDOWN(E107/12,0)+1,3))</f>
        <v>0</v>
      </c>
      <c r="N107" t="e">
        <f>IF($B$9="זכר",INDEX('שיפור גברים'!$A$1:$GQ$121,ROUNDDOWN(E107/12,0)+1,ROUNDDOWN((E107+$B$7-$B$8)/12,0)+2),INDEX('שיפור נשים'!$A$1:$GQ$121,ROUNDDOWN(E107/12,0)+1,ROUNDDOWN((E107+$B$7-$B$8)/12,0)+2))</f>
        <v>#VALUE!</v>
      </c>
      <c r="O107" t="e">
        <f>IF($B$9="זכר",INDEX('שיפור גברים'!$A$1:$GQ$121,ROUNDDOWN(E107/12,0)+1,ROUNDDOWN((E107+$B$7-$B$8)/12,0)+1),INDEX('שיפור נשים'!$A$1:$GQ$121,ROUNDDOWN(E107/12,0)+1,ROUNDDOWN((E107+$B$7-$B$8)/12,0)+1))</f>
        <v>#VALUE!</v>
      </c>
      <c r="P107">
        <f t="shared" si="22"/>
        <v>0.41666666666666669</v>
      </c>
      <c r="Q107" t="e">
        <f t="shared" si="23"/>
        <v>#VALUE!</v>
      </c>
      <c r="R107">
        <f t="shared" si="34"/>
        <v>105</v>
      </c>
      <c r="S107" t="e">
        <f t="shared" si="35"/>
        <v>#VALUE!</v>
      </c>
      <c r="T107">
        <f>IF($B$11="זכר",INDEX(תמותה!$A$1:$E$121,ROUNDDOWN(R107/12,0)+1,2),INDEX(תמותה!$A$1:$E$121,ROUNDDOWN(R107/12,0)+1,3))</f>
        <v>0</v>
      </c>
      <c r="U107" t="e">
        <f>IF($B$11="זכר",INDEX('שיפור גברים'!$A$1:$GQ$121,ROUNDDOWN(R107/12,0)+1,ROUNDDOWN((E107+$B$7-$B$8)/12,0)+2),INDEX('שיפור נשים'!$A$1:$GQ$121,ROUNDDOWN(R107/12,0)+1,ROUNDDOWN((E107+$B$7-$B$8)/12,0)+2))</f>
        <v>#VALUE!</v>
      </c>
      <c r="V107" t="e">
        <f>IF($B$11="זכר",INDEX('שיפור גברים'!$A$1:$GQ$121,ROUNDDOWN(R107/12,0)+1,ROUNDDOWN((E107+$B$7-$B$8)/12,0)+1),INDEX('שיפור נשים'!$A$1:$GQ$121,ROUNDDOWN(R107/12,0)+1,ROUNDDOWN((E107+$B$7-$B$8)/12,0)+1))</f>
        <v>#VALUE!</v>
      </c>
      <c r="W107">
        <f t="shared" si="24"/>
        <v>0.41666666666666669</v>
      </c>
      <c r="X107" t="e">
        <f t="shared" si="36"/>
        <v>#VALUE!</v>
      </c>
      <c r="Y107">
        <f>IF($B$11="זכר",INDEX(תמותה!$A$1:$E$121,ROUNDDOWN(R107/12,0)+1,4),INDEX(תמותה!$A$1:$E$121,ROUNDDOWN(R107/12,0)+1,5))</f>
        <v>0</v>
      </c>
      <c r="Z107" t="e">
        <f t="shared" si="25"/>
        <v>#VALUE!</v>
      </c>
      <c r="AA107" t="e">
        <f t="shared" si="26"/>
        <v>#VALUE!</v>
      </c>
      <c r="AB107" t="e">
        <f t="shared" si="37"/>
        <v>#VALUE!</v>
      </c>
      <c r="AC107" t="e">
        <f t="shared" si="38"/>
        <v>#VALUE!</v>
      </c>
      <c r="AD107">
        <f t="shared" si="39"/>
        <v>0</v>
      </c>
      <c r="AE107">
        <f t="shared" si="40"/>
        <v>0</v>
      </c>
      <c r="AF107">
        <f t="shared" si="41"/>
        <v>0</v>
      </c>
    </row>
    <row r="108" spans="5:32" x14ac:dyDescent="0.2">
      <c r="E108">
        <f t="shared" si="27"/>
        <v>106</v>
      </c>
      <c r="F108">
        <f t="shared" si="21"/>
        <v>1.3811656550272458</v>
      </c>
      <c r="G108" t="e">
        <f t="shared" si="28"/>
        <v>#VALUE!</v>
      </c>
      <c r="H108" t="e">
        <f t="shared" si="29"/>
        <v>#VALUE!</v>
      </c>
      <c r="I108">
        <f t="shared" si="30"/>
        <v>91.30420702284502</v>
      </c>
      <c r="J108">
        <f t="shared" si="31"/>
        <v>91.30420702284502</v>
      </c>
      <c r="K108">
        <f t="shared" si="32"/>
        <v>91.30420702284502</v>
      </c>
      <c r="L108" t="e">
        <f t="shared" si="33"/>
        <v>#VALUE!</v>
      </c>
      <c r="M108">
        <f>IF($B$9="זכר",INDEX(תמותה!$A$1:$E$121,ROUNDDOWN(E108/12,0)+1,2),INDEX(תמותה!$A$1:$E$121,ROUNDDOWN(E108/12,0)+1,3))</f>
        <v>0</v>
      </c>
      <c r="N108" t="e">
        <f>IF($B$9="זכר",INDEX('שיפור גברים'!$A$1:$GQ$121,ROUNDDOWN(E108/12,0)+1,ROUNDDOWN((E108+$B$7-$B$8)/12,0)+2),INDEX('שיפור נשים'!$A$1:$GQ$121,ROUNDDOWN(E108/12,0)+1,ROUNDDOWN((E108+$B$7-$B$8)/12,0)+2))</f>
        <v>#VALUE!</v>
      </c>
      <c r="O108" t="e">
        <f>IF($B$9="זכר",INDEX('שיפור גברים'!$A$1:$GQ$121,ROUNDDOWN(E108/12,0)+1,ROUNDDOWN((E108+$B$7-$B$8)/12,0)+1),INDEX('שיפור נשים'!$A$1:$GQ$121,ROUNDDOWN(E108/12,0)+1,ROUNDDOWN((E108+$B$7-$B$8)/12,0)+1))</f>
        <v>#VALUE!</v>
      </c>
      <c r="P108">
        <f t="shared" si="22"/>
        <v>0.5</v>
      </c>
      <c r="Q108" t="e">
        <f t="shared" si="23"/>
        <v>#VALUE!</v>
      </c>
      <c r="R108">
        <f t="shared" si="34"/>
        <v>106</v>
      </c>
      <c r="S108" t="e">
        <f t="shared" si="35"/>
        <v>#VALUE!</v>
      </c>
      <c r="T108">
        <f>IF($B$11="זכר",INDEX(תמותה!$A$1:$E$121,ROUNDDOWN(R108/12,0)+1,2),INDEX(תמותה!$A$1:$E$121,ROUNDDOWN(R108/12,0)+1,3))</f>
        <v>0</v>
      </c>
      <c r="U108" t="e">
        <f>IF($B$11="זכר",INDEX('שיפור גברים'!$A$1:$GQ$121,ROUNDDOWN(R108/12,0)+1,ROUNDDOWN((E108+$B$7-$B$8)/12,0)+2),INDEX('שיפור נשים'!$A$1:$GQ$121,ROUNDDOWN(R108/12,0)+1,ROUNDDOWN((E108+$B$7-$B$8)/12,0)+2))</f>
        <v>#VALUE!</v>
      </c>
      <c r="V108" t="e">
        <f>IF($B$11="זכר",INDEX('שיפור גברים'!$A$1:$GQ$121,ROUNDDOWN(R108/12,0)+1,ROUNDDOWN((E108+$B$7-$B$8)/12,0)+1),INDEX('שיפור נשים'!$A$1:$GQ$121,ROUNDDOWN(R108/12,0)+1,ROUNDDOWN((E108+$B$7-$B$8)/12,0)+1))</f>
        <v>#VALUE!</v>
      </c>
      <c r="W108">
        <f t="shared" si="24"/>
        <v>0.5</v>
      </c>
      <c r="X108" t="e">
        <f t="shared" si="36"/>
        <v>#VALUE!</v>
      </c>
      <c r="Y108">
        <f>IF($B$11="זכר",INDEX(תמותה!$A$1:$E$121,ROUNDDOWN(R108/12,0)+1,4),INDEX(תמותה!$A$1:$E$121,ROUNDDOWN(R108/12,0)+1,5))</f>
        <v>0</v>
      </c>
      <c r="Z108" t="e">
        <f t="shared" si="25"/>
        <v>#VALUE!</v>
      </c>
      <c r="AA108" t="e">
        <f t="shared" si="26"/>
        <v>#VALUE!</v>
      </c>
      <c r="AB108" t="e">
        <f t="shared" si="37"/>
        <v>#VALUE!</v>
      </c>
      <c r="AC108" t="e">
        <f t="shared" si="38"/>
        <v>#VALUE!</v>
      </c>
      <c r="AD108">
        <f t="shared" si="39"/>
        <v>0</v>
      </c>
      <c r="AE108">
        <f t="shared" si="40"/>
        <v>0</v>
      </c>
      <c r="AF108">
        <f t="shared" si="41"/>
        <v>0</v>
      </c>
    </row>
    <row r="109" spans="5:32" x14ac:dyDescent="0.2">
      <c r="E109">
        <f t="shared" si="27"/>
        <v>107</v>
      </c>
      <c r="F109">
        <f t="shared" si="21"/>
        <v>1.3853403329249672</v>
      </c>
      <c r="G109" t="e">
        <f t="shared" si="28"/>
        <v>#VALUE!</v>
      </c>
      <c r="H109" t="e">
        <f t="shared" si="29"/>
        <v>#VALUE!</v>
      </c>
      <c r="I109">
        <f t="shared" si="30"/>
        <v>92.026051306327787</v>
      </c>
      <c r="J109">
        <f t="shared" si="31"/>
        <v>92.026051306327787</v>
      </c>
      <c r="K109">
        <f t="shared" si="32"/>
        <v>92.026051306327787</v>
      </c>
      <c r="L109" t="e">
        <f t="shared" si="33"/>
        <v>#VALUE!</v>
      </c>
      <c r="M109">
        <f>IF($B$9="זכר",INDEX(תמותה!$A$1:$E$121,ROUNDDOWN(E109/12,0)+1,2),INDEX(תמותה!$A$1:$E$121,ROUNDDOWN(E109/12,0)+1,3))</f>
        <v>0</v>
      </c>
      <c r="N109" t="e">
        <f>IF($B$9="זכר",INDEX('שיפור גברים'!$A$1:$GQ$121,ROUNDDOWN(E109/12,0)+1,ROUNDDOWN((E109+$B$7-$B$8)/12,0)+2),INDEX('שיפור נשים'!$A$1:$GQ$121,ROUNDDOWN(E109/12,0)+1,ROUNDDOWN((E109+$B$7-$B$8)/12,0)+2))</f>
        <v>#VALUE!</v>
      </c>
      <c r="O109" t="e">
        <f>IF($B$9="זכר",INDEX('שיפור גברים'!$A$1:$GQ$121,ROUNDDOWN(E109/12,0)+1,ROUNDDOWN((E109+$B$7-$B$8)/12,0)+1),INDEX('שיפור נשים'!$A$1:$GQ$121,ROUNDDOWN(E109/12,0)+1,ROUNDDOWN((E109+$B$7-$B$8)/12,0)+1))</f>
        <v>#VALUE!</v>
      </c>
      <c r="P109">
        <f t="shared" si="22"/>
        <v>0.58333333333333337</v>
      </c>
      <c r="Q109" t="e">
        <f t="shared" si="23"/>
        <v>#VALUE!</v>
      </c>
      <c r="R109">
        <f t="shared" si="34"/>
        <v>107</v>
      </c>
      <c r="S109" t="e">
        <f t="shared" si="35"/>
        <v>#VALUE!</v>
      </c>
      <c r="T109">
        <f>IF($B$11="זכר",INDEX(תמותה!$A$1:$E$121,ROUNDDOWN(R109/12,0)+1,2),INDEX(תמותה!$A$1:$E$121,ROUNDDOWN(R109/12,0)+1,3))</f>
        <v>0</v>
      </c>
      <c r="U109" t="e">
        <f>IF($B$11="זכר",INDEX('שיפור גברים'!$A$1:$GQ$121,ROUNDDOWN(R109/12,0)+1,ROUNDDOWN((E109+$B$7-$B$8)/12,0)+2),INDEX('שיפור נשים'!$A$1:$GQ$121,ROUNDDOWN(R109/12,0)+1,ROUNDDOWN((E109+$B$7-$B$8)/12,0)+2))</f>
        <v>#VALUE!</v>
      </c>
      <c r="V109" t="e">
        <f>IF($B$11="זכר",INDEX('שיפור גברים'!$A$1:$GQ$121,ROUNDDOWN(R109/12,0)+1,ROUNDDOWN((E109+$B$7-$B$8)/12,0)+1),INDEX('שיפור נשים'!$A$1:$GQ$121,ROUNDDOWN(R109/12,0)+1,ROUNDDOWN((E109+$B$7-$B$8)/12,0)+1))</f>
        <v>#VALUE!</v>
      </c>
      <c r="W109">
        <f t="shared" si="24"/>
        <v>0.58333333333333337</v>
      </c>
      <c r="X109" t="e">
        <f t="shared" si="36"/>
        <v>#VALUE!</v>
      </c>
      <c r="Y109">
        <f>IF($B$11="זכר",INDEX(תמותה!$A$1:$E$121,ROUNDDOWN(R109/12,0)+1,4),INDEX(תמותה!$A$1:$E$121,ROUNDDOWN(R109/12,0)+1,5))</f>
        <v>0</v>
      </c>
      <c r="Z109" t="e">
        <f t="shared" si="25"/>
        <v>#VALUE!</v>
      </c>
      <c r="AA109" t="e">
        <f t="shared" si="26"/>
        <v>#VALUE!</v>
      </c>
      <c r="AB109" t="e">
        <f t="shared" si="37"/>
        <v>#VALUE!</v>
      </c>
      <c r="AC109" t="e">
        <f t="shared" si="38"/>
        <v>#VALUE!</v>
      </c>
      <c r="AD109">
        <f t="shared" si="39"/>
        <v>0</v>
      </c>
      <c r="AE109">
        <f t="shared" si="40"/>
        <v>0</v>
      </c>
      <c r="AF109">
        <f t="shared" si="41"/>
        <v>0</v>
      </c>
    </row>
    <row r="110" spans="5:32" x14ac:dyDescent="0.2">
      <c r="E110">
        <f t="shared" si="27"/>
        <v>108</v>
      </c>
      <c r="F110">
        <f t="shared" si="21"/>
        <v>1.3895276291031144</v>
      </c>
      <c r="G110" t="e">
        <f t="shared" si="28"/>
        <v>#VALUE!</v>
      </c>
      <c r="H110" t="e">
        <f t="shared" si="29"/>
        <v>#VALUE!</v>
      </c>
      <c r="I110">
        <f t="shared" si="30"/>
        <v>92.745720335611836</v>
      </c>
      <c r="J110">
        <f t="shared" si="31"/>
        <v>92.745720335611836</v>
      </c>
      <c r="K110">
        <f t="shared" si="32"/>
        <v>92.745720335611836</v>
      </c>
      <c r="L110" t="e">
        <f t="shared" si="33"/>
        <v>#VALUE!</v>
      </c>
      <c r="M110">
        <f>IF($B$9="זכר",INDEX(תמותה!$A$1:$E$121,ROUNDDOWN(E110/12,0)+1,2),INDEX(תמותה!$A$1:$E$121,ROUNDDOWN(E110/12,0)+1,3))</f>
        <v>0</v>
      </c>
      <c r="N110" t="e">
        <f>IF($B$9="זכר",INDEX('שיפור גברים'!$A$1:$GQ$121,ROUNDDOWN(E110/12,0)+1,ROUNDDOWN((E110+$B$7-$B$8)/12,0)+2),INDEX('שיפור נשים'!$A$1:$GQ$121,ROUNDDOWN(E110/12,0)+1,ROUNDDOWN((E110+$B$7-$B$8)/12,0)+2))</f>
        <v>#VALUE!</v>
      </c>
      <c r="O110" t="e">
        <f>IF($B$9="זכר",INDEX('שיפור גברים'!$A$1:$GQ$121,ROUNDDOWN(E110/12,0)+1,ROUNDDOWN((E110+$B$7-$B$8)/12,0)+1),INDEX('שיפור נשים'!$A$1:$GQ$121,ROUNDDOWN(E110/12,0)+1,ROUNDDOWN((E110+$B$7-$B$8)/12,0)+1))</f>
        <v>#VALUE!</v>
      </c>
      <c r="P110">
        <f t="shared" si="22"/>
        <v>0.66666666666666663</v>
      </c>
      <c r="Q110" t="e">
        <f t="shared" si="23"/>
        <v>#VALUE!</v>
      </c>
      <c r="R110">
        <f t="shared" si="34"/>
        <v>108</v>
      </c>
      <c r="S110" t="e">
        <f t="shared" si="35"/>
        <v>#VALUE!</v>
      </c>
      <c r="T110">
        <f>IF($B$11="זכר",INDEX(תמותה!$A$1:$E$121,ROUNDDOWN(R110/12,0)+1,2),INDEX(תמותה!$A$1:$E$121,ROUNDDOWN(R110/12,0)+1,3))</f>
        <v>0</v>
      </c>
      <c r="U110" t="e">
        <f>IF($B$11="זכר",INDEX('שיפור גברים'!$A$1:$GQ$121,ROUNDDOWN(R110/12,0)+1,ROUNDDOWN((E110+$B$7-$B$8)/12,0)+2),INDEX('שיפור נשים'!$A$1:$GQ$121,ROUNDDOWN(R110/12,0)+1,ROUNDDOWN((E110+$B$7-$B$8)/12,0)+2))</f>
        <v>#VALUE!</v>
      </c>
      <c r="V110" t="e">
        <f>IF($B$11="זכר",INDEX('שיפור גברים'!$A$1:$GQ$121,ROUNDDOWN(R110/12,0)+1,ROUNDDOWN((E110+$B$7-$B$8)/12,0)+1),INDEX('שיפור נשים'!$A$1:$GQ$121,ROUNDDOWN(R110/12,0)+1,ROUNDDOWN((E110+$B$7-$B$8)/12,0)+1))</f>
        <v>#VALUE!</v>
      </c>
      <c r="W110">
        <f t="shared" si="24"/>
        <v>0.66666666666666663</v>
      </c>
      <c r="X110" t="e">
        <f t="shared" si="36"/>
        <v>#VALUE!</v>
      </c>
      <c r="Y110">
        <f>IF($B$11="זכר",INDEX(תמותה!$A$1:$E$121,ROUNDDOWN(R110/12,0)+1,4),INDEX(תמותה!$A$1:$E$121,ROUNDDOWN(R110/12,0)+1,5))</f>
        <v>0</v>
      </c>
      <c r="Z110" t="e">
        <f t="shared" si="25"/>
        <v>#VALUE!</v>
      </c>
      <c r="AA110" t="e">
        <f t="shared" si="26"/>
        <v>#VALUE!</v>
      </c>
      <c r="AB110" t="e">
        <f t="shared" si="37"/>
        <v>#VALUE!</v>
      </c>
      <c r="AC110" t="e">
        <f t="shared" si="38"/>
        <v>#VALUE!</v>
      </c>
      <c r="AD110">
        <f t="shared" si="39"/>
        <v>0</v>
      </c>
      <c r="AE110">
        <f t="shared" si="40"/>
        <v>0</v>
      </c>
      <c r="AF110">
        <f t="shared" si="41"/>
        <v>0</v>
      </c>
    </row>
    <row r="111" spans="5:32" x14ac:dyDescent="0.2">
      <c r="E111">
        <f t="shared" si="27"/>
        <v>109</v>
      </c>
      <c r="F111">
        <f t="shared" si="21"/>
        <v>1.3937275817013968</v>
      </c>
      <c r="G111" t="e">
        <f t="shared" si="28"/>
        <v>#VALUE!</v>
      </c>
      <c r="H111" t="e">
        <f t="shared" si="29"/>
        <v>#VALUE!</v>
      </c>
      <c r="I111">
        <f t="shared" si="30"/>
        <v>93.463220665754719</v>
      </c>
      <c r="J111">
        <f t="shared" si="31"/>
        <v>93.463220665754719</v>
      </c>
      <c r="K111">
        <f t="shared" si="32"/>
        <v>93.463220665754719</v>
      </c>
      <c r="L111" t="e">
        <f t="shared" si="33"/>
        <v>#VALUE!</v>
      </c>
      <c r="M111">
        <f>IF($B$9="זכר",INDEX(תמותה!$A$1:$E$121,ROUNDDOWN(E111/12,0)+1,2),INDEX(תמותה!$A$1:$E$121,ROUNDDOWN(E111/12,0)+1,3))</f>
        <v>0</v>
      </c>
      <c r="N111" t="e">
        <f>IF($B$9="זכר",INDEX('שיפור גברים'!$A$1:$GQ$121,ROUNDDOWN(E111/12,0)+1,ROUNDDOWN((E111+$B$7-$B$8)/12,0)+2),INDEX('שיפור נשים'!$A$1:$GQ$121,ROUNDDOWN(E111/12,0)+1,ROUNDDOWN((E111+$B$7-$B$8)/12,0)+2))</f>
        <v>#VALUE!</v>
      </c>
      <c r="O111" t="e">
        <f>IF($B$9="זכר",INDEX('שיפור גברים'!$A$1:$GQ$121,ROUNDDOWN(E111/12,0)+1,ROUNDDOWN((E111+$B$7-$B$8)/12,0)+1),INDEX('שיפור נשים'!$A$1:$GQ$121,ROUNDDOWN(E111/12,0)+1,ROUNDDOWN((E111+$B$7-$B$8)/12,0)+1))</f>
        <v>#VALUE!</v>
      </c>
      <c r="P111">
        <f t="shared" si="22"/>
        <v>0.75</v>
      </c>
      <c r="Q111" t="e">
        <f t="shared" si="23"/>
        <v>#VALUE!</v>
      </c>
      <c r="R111">
        <f t="shared" si="34"/>
        <v>109</v>
      </c>
      <c r="S111" t="e">
        <f t="shared" si="35"/>
        <v>#VALUE!</v>
      </c>
      <c r="T111">
        <f>IF($B$11="זכר",INDEX(תמותה!$A$1:$E$121,ROUNDDOWN(R111/12,0)+1,2),INDEX(תמותה!$A$1:$E$121,ROUNDDOWN(R111/12,0)+1,3))</f>
        <v>0</v>
      </c>
      <c r="U111" t="e">
        <f>IF($B$11="זכר",INDEX('שיפור גברים'!$A$1:$GQ$121,ROUNDDOWN(R111/12,0)+1,ROUNDDOWN((E111+$B$7-$B$8)/12,0)+2),INDEX('שיפור נשים'!$A$1:$GQ$121,ROUNDDOWN(R111/12,0)+1,ROUNDDOWN((E111+$B$7-$B$8)/12,0)+2))</f>
        <v>#VALUE!</v>
      </c>
      <c r="V111" t="e">
        <f>IF($B$11="זכר",INDEX('שיפור גברים'!$A$1:$GQ$121,ROUNDDOWN(R111/12,0)+1,ROUNDDOWN((E111+$B$7-$B$8)/12,0)+1),INDEX('שיפור נשים'!$A$1:$GQ$121,ROUNDDOWN(R111/12,0)+1,ROUNDDOWN((E111+$B$7-$B$8)/12,0)+1))</f>
        <v>#VALUE!</v>
      </c>
      <c r="W111">
        <f t="shared" si="24"/>
        <v>0.75</v>
      </c>
      <c r="X111" t="e">
        <f t="shared" si="36"/>
        <v>#VALUE!</v>
      </c>
      <c r="Y111">
        <f>IF($B$11="זכר",INDEX(תמותה!$A$1:$E$121,ROUNDDOWN(R111/12,0)+1,4),INDEX(תמותה!$A$1:$E$121,ROUNDDOWN(R111/12,0)+1,5))</f>
        <v>0</v>
      </c>
      <c r="Z111" t="e">
        <f t="shared" si="25"/>
        <v>#VALUE!</v>
      </c>
      <c r="AA111" t="e">
        <f t="shared" si="26"/>
        <v>#VALUE!</v>
      </c>
      <c r="AB111" t="e">
        <f t="shared" si="37"/>
        <v>#VALUE!</v>
      </c>
      <c r="AC111" t="e">
        <f t="shared" si="38"/>
        <v>#VALUE!</v>
      </c>
      <c r="AD111">
        <f t="shared" si="39"/>
        <v>0</v>
      </c>
      <c r="AE111">
        <f t="shared" si="40"/>
        <v>0</v>
      </c>
      <c r="AF111">
        <f t="shared" si="41"/>
        <v>0</v>
      </c>
    </row>
    <row r="112" spans="5:32" x14ac:dyDescent="0.2">
      <c r="E112">
        <f t="shared" si="27"/>
        <v>110</v>
      </c>
      <c r="F112">
        <f t="shared" si="21"/>
        <v>1.3979402289748033</v>
      </c>
      <c r="G112" t="e">
        <f t="shared" si="28"/>
        <v>#VALUE!</v>
      </c>
      <c r="H112" t="e">
        <f t="shared" si="29"/>
        <v>#VALUE!</v>
      </c>
      <c r="I112">
        <f t="shared" si="30"/>
        <v>94.17855883206056</v>
      </c>
      <c r="J112">
        <f t="shared" si="31"/>
        <v>94.17855883206056</v>
      </c>
      <c r="K112">
        <f t="shared" si="32"/>
        <v>94.17855883206056</v>
      </c>
      <c r="L112" t="e">
        <f t="shared" si="33"/>
        <v>#VALUE!</v>
      </c>
      <c r="M112">
        <f>IF($B$9="זכר",INDEX(תמותה!$A$1:$E$121,ROUNDDOWN(E112/12,0)+1,2),INDEX(תמותה!$A$1:$E$121,ROUNDDOWN(E112/12,0)+1,3))</f>
        <v>0</v>
      </c>
      <c r="N112" t="e">
        <f>IF($B$9="זכר",INDEX('שיפור גברים'!$A$1:$GQ$121,ROUNDDOWN(E112/12,0)+1,ROUNDDOWN((E112+$B$7-$B$8)/12,0)+2),INDEX('שיפור נשים'!$A$1:$GQ$121,ROUNDDOWN(E112/12,0)+1,ROUNDDOWN((E112+$B$7-$B$8)/12,0)+2))</f>
        <v>#VALUE!</v>
      </c>
      <c r="O112" t="e">
        <f>IF($B$9="זכר",INDEX('שיפור גברים'!$A$1:$GQ$121,ROUNDDOWN(E112/12,0)+1,ROUNDDOWN((E112+$B$7-$B$8)/12,0)+1),INDEX('שיפור נשים'!$A$1:$GQ$121,ROUNDDOWN(E112/12,0)+1,ROUNDDOWN((E112+$B$7-$B$8)/12,0)+1))</f>
        <v>#VALUE!</v>
      </c>
      <c r="P112">
        <f t="shared" si="22"/>
        <v>0.83333333333333337</v>
      </c>
      <c r="Q112" t="e">
        <f t="shared" si="23"/>
        <v>#VALUE!</v>
      </c>
      <c r="R112">
        <f t="shared" si="34"/>
        <v>110</v>
      </c>
      <c r="S112" t="e">
        <f t="shared" si="35"/>
        <v>#VALUE!</v>
      </c>
      <c r="T112">
        <f>IF($B$11="זכר",INDEX(תמותה!$A$1:$E$121,ROUNDDOWN(R112/12,0)+1,2),INDEX(תמותה!$A$1:$E$121,ROUNDDOWN(R112/12,0)+1,3))</f>
        <v>0</v>
      </c>
      <c r="U112" t="e">
        <f>IF($B$11="זכר",INDEX('שיפור גברים'!$A$1:$GQ$121,ROUNDDOWN(R112/12,0)+1,ROUNDDOWN((E112+$B$7-$B$8)/12,0)+2),INDEX('שיפור נשים'!$A$1:$GQ$121,ROUNDDOWN(R112/12,0)+1,ROUNDDOWN((E112+$B$7-$B$8)/12,0)+2))</f>
        <v>#VALUE!</v>
      </c>
      <c r="V112" t="e">
        <f>IF($B$11="זכר",INDEX('שיפור גברים'!$A$1:$GQ$121,ROUNDDOWN(R112/12,0)+1,ROUNDDOWN((E112+$B$7-$B$8)/12,0)+1),INDEX('שיפור נשים'!$A$1:$GQ$121,ROUNDDOWN(R112/12,0)+1,ROUNDDOWN((E112+$B$7-$B$8)/12,0)+1))</f>
        <v>#VALUE!</v>
      </c>
      <c r="W112">
        <f t="shared" si="24"/>
        <v>0.83333333333333337</v>
      </c>
      <c r="X112" t="e">
        <f t="shared" si="36"/>
        <v>#VALUE!</v>
      </c>
      <c r="Y112">
        <f>IF($B$11="זכר",INDEX(תמותה!$A$1:$E$121,ROUNDDOWN(R112/12,0)+1,4),INDEX(תמותה!$A$1:$E$121,ROUNDDOWN(R112/12,0)+1,5))</f>
        <v>0</v>
      </c>
      <c r="Z112" t="e">
        <f t="shared" si="25"/>
        <v>#VALUE!</v>
      </c>
      <c r="AA112" t="e">
        <f t="shared" si="26"/>
        <v>#VALUE!</v>
      </c>
      <c r="AB112" t="e">
        <f t="shared" si="37"/>
        <v>#VALUE!</v>
      </c>
      <c r="AC112" t="e">
        <f t="shared" si="38"/>
        <v>#VALUE!</v>
      </c>
      <c r="AD112">
        <f t="shared" si="39"/>
        <v>0</v>
      </c>
      <c r="AE112">
        <f t="shared" si="40"/>
        <v>0</v>
      </c>
      <c r="AF112">
        <f t="shared" si="41"/>
        <v>0</v>
      </c>
    </row>
    <row r="113" spans="5:32" x14ac:dyDescent="0.2">
      <c r="E113">
        <f t="shared" si="27"/>
        <v>111</v>
      </c>
      <c r="F113">
        <f t="shared" si="21"/>
        <v>1.4021656092939523</v>
      </c>
      <c r="G113" t="e">
        <f t="shared" si="28"/>
        <v>#VALUE!</v>
      </c>
      <c r="H113" t="e">
        <f t="shared" si="29"/>
        <v>#VALUE!</v>
      </c>
      <c r="I113">
        <f t="shared" si="30"/>
        <v>94.89174135013954</v>
      </c>
      <c r="J113">
        <f t="shared" si="31"/>
        <v>94.89174135013954</v>
      </c>
      <c r="K113">
        <f t="shared" si="32"/>
        <v>94.89174135013954</v>
      </c>
      <c r="L113" t="e">
        <f t="shared" si="33"/>
        <v>#VALUE!</v>
      </c>
      <c r="M113">
        <f>IF($B$9="זכר",INDEX(תמותה!$A$1:$E$121,ROUNDDOWN(E113/12,0)+1,2),INDEX(תמותה!$A$1:$E$121,ROUNDDOWN(E113/12,0)+1,3))</f>
        <v>0</v>
      </c>
      <c r="N113" t="e">
        <f>IF($B$9="זכר",INDEX('שיפור גברים'!$A$1:$GQ$121,ROUNDDOWN(E113/12,0)+1,ROUNDDOWN((E113+$B$7-$B$8)/12,0)+2),INDEX('שיפור נשים'!$A$1:$GQ$121,ROUNDDOWN(E113/12,0)+1,ROUNDDOWN((E113+$B$7-$B$8)/12,0)+2))</f>
        <v>#VALUE!</v>
      </c>
      <c r="O113" t="e">
        <f>IF($B$9="זכר",INDEX('שיפור גברים'!$A$1:$GQ$121,ROUNDDOWN(E113/12,0)+1,ROUNDDOWN((E113+$B$7-$B$8)/12,0)+1),INDEX('שיפור נשים'!$A$1:$GQ$121,ROUNDDOWN(E113/12,0)+1,ROUNDDOWN((E113+$B$7-$B$8)/12,0)+1))</f>
        <v>#VALUE!</v>
      </c>
      <c r="P113">
        <f t="shared" si="22"/>
        <v>0.91666666666666663</v>
      </c>
      <c r="Q113" t="e">
        <f t="shared" si="23"/>
        <v>#VALUE!</v>
      </c>
      <c r="R113">
        <f t="shared" si="34"/>
        <v>111</v>
      </c>
      <c r="S113" t="e">
        <f t="shared" si="35"/>
        <v>#VALUE!</v>
      </c>
      <c r="T113">
        <f>IF($B$11="זכר",INDEX(תמותה!$A$1:$E$121,ROUNDDOWN(R113/12,0)+1,2),INDEX(תמותה!$A$1:$E$121,ROUNDDOWN(R113/12,0)+1,3))</f>
        <v>0</v>
      </c>
      <c r="U113" t="e">
        <f>IF($B$11="זכר",INDEX('שיפור גברים'!$A$1:$GQ$121,ROUNDDOWN(R113/12,0)+1,ROUNDDOWN((E113+$B$7-$B$8)/12,0)+2),INDEX('שיפור נשים'!$A$1:$GQ$121,ROUNDDOWN(R113/12,0)+1,ROUNDDOWN((E113+$B$7-$B$8)/12,0)+2))</f>
        <v>#VALUE!</v>
      </c>
      <c r="V113" t="e">
        <f>IF($B$11="זכר",INDEX('שיפור גברים'!$A$1:$GQ$121,ROUNDDOWN(R113/12,0)+1,ROUNDDOWN((E113+$B$7-$B$8)/12,0)+1),INDEX('שיפור נשים'!$A$1:$GQ$121,ROUNDDOWN(R113/12,0)+1,ROUNDDOWN((E113+$B$7-$B$8)/12,0)+1))</f>
        <v>#VALUE!</v>
      </c>
      <c r="W113">
        <f t="shared" si="24"/>
        <v>0.91666666666666663</v>
      </c>
      <c r="X113" t="e">
        <f t="shared" si="36"/>
        <v>#VALUE!</v>
      </c>
      <c r="Y113">
        <f>IF($B$11="זכר",INDEX(תמותה!$A$1:$E$121,ROUNDDOWN(R113/12,0)+1,4),INDEX(תמותה!$A$1:$E$121,ROUNDDOWN(R113/12,0)+1,5))</f>
        <v>0</v>
      </c>
      <c r="Z113" t="e">
        <f t="shared" si="25"/>
        <v>#VALUE!</v>
      </c>
      <c r="AA113" t="e">
        <f t="shared" si="26"/>
        <v>#VALUE!</v>
      </c>
      <c r="AB113" t="e">
        <f t="shared" si="37"/>
        <v>#VALUE!</v>
      </c>
      <c r="AC113" t="e">
        <f t="shared" si="38"/>
        <v>#VALUE!</v>
      </c>
      <c r="AD113">
        <f t="shared" si="39"/>
        <v>0</v>
      </c>
      <c r="AE113">
        <f t="shared" si="40"/>
        <v>0</v>
      </c>
      <c r="AF113">
        <f t="shared" si="41"/>
        <v>0</v>
      </c>
    </row>
    <row r="114" spans="5:32" x14ac:dyDescent="0.2">
      <c r="E114">
        <f t="shared" si="27"/>
        <v>112</v>
      </c>
      <c r="F114">
        <f t="shared" si="21"/>
        <v>1.4064037611454396</v>
      </c>
      <c r="G114" t="e">
        <f t="shared" si="28"/>
        <v>#VALUE!</v>
      </c>
      <c r="H114" t="e">
        <f t="shared" si="29"/>
        <v>#VALUE!</v>
      </c>
      <c r="I114">
        <f t="shared" si="30"/>
        <v>95.602774715967257</v>
      </c>
      <c r="J114">
        <f t="shared" si="31"/>
        <v>95.602774715967257</v>
      </c>
      <c r="K114">
        <f t="shared" si="32"/>
        <v>95.602774715967257</v>
      </c>
      <c r="L114" t="e">
        <f t="shared" si="33"/>
        <v>#VALUE!</v>
      </c>
      <c r="M114">
        <f>IF($B$9="זכר",INDEX(תמותה!$A$1:$E$121,ROUNDDOWN(E114/12,0)+1,2),INDEX(תמותה!$A$1:$E$121,ROUNDDOWN(E114/12,0)+1,3))</f>
        <v>0</v>
      </c>
      <c r="N114" t="e">
        <f>IF($B$9="זכר",INDEX('שיפור גברים'!$A$1:$GQ$121,ROUNDDOWN(E114/12,0)+1,ROUNDDOWN((E114+$B$7-$B$8)/12,0)+2),INDEX('שיפור נשים'!$A$1:$GQ$121,ROUNDDOWN(E114/12,0)+1,ROUNDDOWN((E114+$B$7-$B$8)/12,0)+2))</f>
        <v>#VALUE!</v>
      </c>
      <c r="O114" t="e">
        <f>IF($B$9="זכר",INDEX('שיפור גברים'!$A$1:$GQ$121,ROUNDDOWN(E114/12,0)+1,ROUNDDOWN((E114+$B$7-$B$8)/12,0)+1),INDEX('שיפור נשים'!$A$1:$GQ$121,ROUNDDOWN(E114/12,0)+1,ROUNDDOWN((E114+$B$7-$B$8)/12,0)+1))</f>
        <v>#VALUE!</v>
      </c>
      <c r="P114">
        <f t="shared" si="22"/>
        <v>1</v>
      </c>
      <c r="Q114" t="e">
        <f t="shared" si="23"/>
        <v>#VALUE!</v>
      </c>
      <c r="R114">
        <f t="shared" si="34"/>
        <v>112</v>
      </c>
      <c r="S114" t="e">
        <f t="shared" si="35"/>
        <v>#VALUE!</v>
      </c>
      <c r="T114">
        <f>IF($B$11="זכר",INDEX(תמותה!$A$1:$E$121,ROUNDDOWN(R114/12,0)+1,2),INDEX(תמותה!$A$1:$E$121,ROUNDDOWN(R114/12,0)+1,3))</f>
        <v>0</v>
      </c>
      <c r="U114" t="e">
        <f>IF($B$11="זכר",INDEX('שיפור גברים'!$A$1:$GQ$121,ROUNDDOWN(R114/12,0)+1,ROUNDDOWN((E114+$B$7-$B$8)/12,0)+2),INDEX('שיפור נשים'!$A$1:$GQ$121,ROUNDDOWN(R114/12,0)+1,ROUNDDOWN((E114+$B$7-$B$8)/12,0)+2))</f>
        <v>#VALUE!</v>
      </c>
      <c r="V114" t="e">
        <f>IF($B$11="זכר",INDEX('שיפור גברים'!$A$1:$GQ$121,ROUNDDOWN(R114/12,0)+1,ROUNDDOWN((E114+$B$7-$B$8)/12,0)+1),INDEX('שיפור נשים'!$A$1:$GQ$121,ROUNDDOWN(R114/12,0)+1,ROUNDDOWN((E114+$B$7-$B$8)/12,0)+1))</f>
        <v>#VALUE!</v>
      </c>
      <c r="W114">
        <f t="shared" si="24"/>
        <v>1</v>
      </c>
      <c r="X114" t="e">
        <f t="shared" si="36"/>
        <v>#VALUE!</v>
      </c>
      <c r="Y114">
        <f>IF($B$11="זכר",INDEX(תמותה!$A$1:$E$121,ROUNDDOWN(R114/12,0)+1,4),INDEX(תמותה!$A$1:$E$121,ROUNDDOWN(R114/12,0)+1,5))</f>
        <v>0</v>
      </c>
      <c r="Z114" t="e">
        <f t="shared" si="25"/>
        <v>#VALUE!</v>
      </c>
      <c r="AA114" t="e">
        <f t="shared" si="26"/>
        <v>#VALUE!</v>
      </c>
      <c r="AB114" t="e">
        <f t="shared" si="37"/>
        <v>#VALUE!</v>
      </c>
      <c r="AC114" t="e">
        <f t="shared" si="38"/>
        <v>#VALUE!</v>
      </c>
      <c r="AD114">
        <f t="shared" si="39"/>
        <v>0</v>
      </c>
      <c r="AE114">
        <f t="shared" si="40"/>
        <v>0</v>
      </c>
      <c r="AF114">
        <f t="shared" si="41"/>
        <v>0</v>
      </c>
    </row>
    <row r="115" spans="5:32" x14ac:dyDescent="0.2">
      <c r="E115">
        <f t="shared" si="27"/>
        <v>113</v>
      </c>
      <c r="F115">
        <f t="shared" si="21"/>
        <v>1.4106547231321902</v>
      </c>
      <c r="G115" t="e">
        <f t="shared" si="28"/>
        <v>#VALUE!</v>
      </c>
      <c r="H115" t="e">
        <f t="shared" si="29"/>
        <v>#VALUE!</v>
      </c>
      <c r="I115">
        <f t="shared" si="30"/>
        <v>96.311665405943913</v>
      </c>
      <c r="J115">
        <f t="shared" si="31"/>
        <v>96.311665405943913</v>
      </c>
      <c r="K115">
        <f t="shared" si="32"/>
        <v>96.311665405943913</v>
      </c>
      <c r="L115" t="e">
        <f t="shared" si="33"/>
        <v>#VALUE!</v>
      </c>
      <c r="M115">
        <f>IF($B$9="זכר",INDEX(תמותה!$A$1:$E$121,ROUNDDOWN(E115/12,0)+1,2),INDEX(תמותה!$A$1:$E$121,ROUNDDOWN(E115/12,0)+1,3))</f>
        <v>0</v>
      </c>
      <c r="N115" t="e">
        <f>IF($B$9="זכר",INDEX('שיפור גברים'!$A$1:$GQ$121,ROUNDDOWN(E115/12,0)+1,ROUNDDOWN((E115+$B$7-$B$8)/12,0)+2),INDEX('שיפור נשים'!$A$1:$GQ$121,ROUNDDOWN(E115/12,0)+1,ROUNDDOWN((E115+$B$7-$B$8)/12,0)+2))</f>
        <v>#VALUE!</v>
      </c>
      <c r="O115" t="e">
        <f>IF($B$9="זכר",INDEX('שיפור גברים'!$A$1:$GQ$121,ROUNDDOWN(E115/12,0)+1,ROUNDDOWN((E115+$B$7-$B$8)/12,0)+1),INDEX('שיפור נשים'!$A$1:$GQ$121,ROUNDDOWN(E115/12,0)+1,ROUNDDOWN((E115+$B$7-$B$8)/12,0)+1))</f>
        <v>#VALUE!</v>
      </c>
      <c r="P115">
        <f t="shared" si="22"/>
        <v>8.3333333333333329E-2</v>
      </c>
      <c r="Q115" t="e">
        <f t="shared" si="23"/>
        <v>#VALUE!</v>
      </c>
      <c r="R115">
        <f t="shared" si="34"/>
        <v>113</v>
      </c>
      <c r="S115" t="e">
        <f t="shared" si="35"/>
        <v>#VALUE!</v>
      </c>
      <c r="T115">
        <f>IF($B$11="זכר",INDEX(תמותה!$A$1:$E$121,ROUNDDOWN(R115/12,0)+1,2),INDEX(תמותה!$A$1:$E$121,ROUNDDOWN(R115/12,0)+1,3))</f>
        <v>0</v>
      </c>
      <c r="U115" t="e">
        <f>IF($B$11="זכר",INDEX('שיפור גברים'!$A$1:$GQ$121,ROUNDDOWN(R115/12,0)+1,ROUNDDOWN((E115+$B$7-$B$8)/12,0)+2),INDEX('שיפור נשים'!$A$1:$GQ$121,ROUNDDOWN(R115/12,0)+1,ROUNDDOWN((E115+$B$7-$B$8)/12,0)+2))</f>
        <v>#VALUE!</v>
      </c>
      <c r="V115" t="e">
        <f>IF($B$11="זכר",INDEX('שיפור גברים'!$A$1:$GQ$121,ROUNDDOWN(R115/12,0)+1,ROUNDDOWN((E115+$B$7-$B$8)/12,0)+1),INDEX('שיפור נשים'!$A$1:$GQ$121,ROUNDDOWN(R115/12,0)+1,ROUNDDOWN((E115+$B$7-$B$8)/12,0)+1))</f>
        <v>#VALUE!</v>
      </c>
      <c r="W115">
        <f t="shared" si="24"/>
        <v>8.3333333333333329E-2</v>
      </c>
      <c r="X115" t="e">
        <f t="shared" si="36"/>
        <v>#VALUE!</v>
      </c>
      <c r="Y115">
        <f>IF($B$11="זכר",INDEX(תמותה!$A$1:$E$121,ROUNDDOWN(R115/12,0)+1,4),INDEX(תמותה!$A$1:$E$121,ROUNDDOWN(R115/12,0)+1,5))</f>
        <v>0</v>
      </c>
      <c r="Z115" t="e">
        <f t="shared" si="25"/>
        <v>#VALUE!</v>
      </c>
      <c r="AA115" t="e">
        <f t="shared" si="26"/>
        <v>#VALUE!</v>
      </c>
      <c r="AB115" t="e">
        <f t="shared" si="37"/>
        <v>#VALUE!</v>
      </c>
      <c r="AC115" t="e">
        <f t="shared" si="38"/>
        <v>#VALUE!</v>
      </c>
      <c r="AD115">
        <f t="shared" si="39"/>
        <v>0</v>
      </c>
      <c r="AE115">
        <f t="shared" si="40"/>
        <v>0</v>
      </c>
      <c r="AF115">
        <f t="shared" si="41"/>
        <v>0</v>
      </c>
    </row>
    <row r="116" spans="5:32" x14ac:dyDescent="0.2">
      <c r="E116">
        <f t="shared" si="27"/>
        <v>114</v>
      </c>
      <c r="F116">
        <f t="shared" si="21"/>
        <v>1.4149185339738086</v>
      </c>
      <c r="G116" t="e">
        <f t="shared" si="28"/>
        <v>#VALUE!</v>
      </c>
      <c r="H116" t="e">
        <f t="shared" si="29"/>
        <v>#VALUE!</v>
      </c>
      <c r="I116">
        <f t="shared" si="30"/>
        <v>97.018419876953274</v>
      </c>
      <c r="J116">
        <f t="shared" si="31"/>
        <v>97.018419876953274</v>
      </c>
      <c r="K116">
        <f t="shared" si="32"/>
        <v>97.018419876953274</v>
      </c>
      <c r="L116" t="e">
        <f t="shared" si="33"/>
        <v>#VALUE!</v>
      </c>
      <c r="M116">
        <f>IF($B$9="זכר",INDEX(תמותה!$A$1:$E$121,ROUNDDOWN(E116/12,0)+1,2),INDEX(תמותה!$A$1:$E$121,ROUNDDOWN(E116/12,0)+1,3))</f>
        <v>0</v>
      </c>
      <c r="N116" t="e">
        <f>IF($B$9="זכר",INDEX('שיפור גברים'!$A$1:$GQ$121,ROUNDDOWN(E116/12,0)+1,ROUNDDOWN((E116+$B$7-$B$8)/12,0)+2),INDEX('שיפור נשים'!$A$1:$GQ$121,ROUNDDOWN(E116/12,0)+1,ROUNDDOWN((E116+$B$7-$B$8)/12,0)+2))</f>
        <v>#VALUE!</v>
      </c>
      <c r="O116" t="e">
        <f>IF($B$9="זכר",INDEX('שיפור גברים'!$A$1:$GQ$121,ROUNDDOWN(E116/12,0)+1,ROUNDDOWN((E116+$B$7-$B$8)/12,0)+1),INDEX('שיפור נשים'!$A$1:$GQ$121,ROUNDDOWN(E116/12,0)+1,ROUNDDOWN((E116+$B$7-$B$8)/12,0)+1))</f>
        <v>#VALUE!</v>
      </c>
      <c r="P116">
        <f t="shared" si="22"/>
        <v>0.16666666666666666</v>
      </c>
      <c r="Q116" t="e">
        <f t="shared" si="23"/>
        <v>#VALUE!</v>
      </c>
      <c r="R116">
        <f t="shared" si="34"/>
        <v>114</v>
      </c>
      <c r="S116" t="e">
        <f t="shared" si="35"/>
        <v>#VALUE!</v>
      </c>
      <c r="T116">
        <f>IF($B$11="זכר",INDEX(תמותה!$A$1:$E$121,ROUNDDOWN(R116/12,0)+1,2),INDEX(תמותה!$A$1:$E$121,ROUNDDOWN(R116/12,0)+1,3))</f>
        <v>0</v>
      </c>
      <c r="U116" t="e">
        <f>IF($B$11="זכר",INDEX('שיפור גברים'!$A$1:$GQ$121,ROUNDDOWN(R116/12,0)+1,ROUNDDOWN((E116+$B$7-$B$8)/12,0)+2),INDEX('שיפור נשים'!$A$1:$GQ$121,ROUNDDOWN(R116/12,0)+1,ROUNDDOWN((E116+$B$7-$B$8)/12,0)+2))</f>
        <v>#VALUE!</v>
      </c>
      <c r="V116" t="e">
        <f>IF($B$11="זכר",INDEX('שיפור גברים'!$A$1:$GQ$121,ROUNDDOWN(R116/12,0)+1,ROUNDDOWN((E116+$B$7-$B$8)/12,0)+1),INDEX('שיפור נשים'!$A$1:$GQ$121,ROUNDDOWN(R116/12,0)+1,ROUNDDOWN((E116+$B$7-$B$8)/12,0)+1))</f>
        <v>#VALUE!</v>
      </c>
      <c r="W116">
        <f t="shared" si="24"/>
        <v>0.16666666666666666</v>
      </c>
      <c r="X116" t="e">
        <f t="shared" si="36"/>
        <v>#VALUE!</v>
      </c>
      <c r="Y116">
        <f>IF($B$11="זכר",INDEX(תמותה!$A$1:$E$121,ROUNDDOWN(R116/12,0)+1,4),INDEX(תמותה!$A$1:$E$121,ROUNDDOWN(R116/12,0)+1,5))</f>
        <v>0</v>
      </c>
      <c r="Z116" t="e">
        <f t="shared" si="25"/>
        <v>#VALUE!</v>
      </c>
      <c r="AA116" t="e">
        <f t="shared" si="26"/>
        <v>#VALUE!</v>
      </c>
      <c r="AB116" t="e">
        <f t="shared" si="37"/>
        <v>#VALUE!</v>
      </c>
      <c r="AC116" t="e">
        <f t="shared" si="38"/>
        <v>#VALUE!</v>
      </c>
      <c r="AD116">
        <f t="shared" si="39"/>
        <v>0</v>
      </c>
      <c r="AE116">
        <f t="shared" si="40"/>
        <v>0</v>
      </c>
      <c r="AF116">
        <f t="shared" si="41"/>
        <v>0</v>
      </c>
    </row>
    <row r="117" spans="5:32" x14ac:dyDescent="0.2">
      <c r="E117">
        <f t="shared" si="27"/>
        <v>115</v>
      </c>
      <c r="F117">
        <f t="shared" si="21"/>
        <v>1.4191952325069328</v>
      </c>
      <c r="G117" t="e">
        <f t="shared" si="28"/>
        <v>#VALUE!</v>
      </c>
      <c r="H117" t="e">
        <f t="shared" si="29"/>
        <v>#VALUE!</v>
      </c>
      <c r="I117">
        <f t="shared" si="30"/>
        <v>97.723044566421507</v>
      </c>
      <c r="J117">
        <f t="shared" si="31"/>
        <v>97.723044566421507</v>
      </c>
      <c r="K117">
        <f t="shared" si="32"/>
        <v>97.723044566421507</v>
      </c>
      <c r="L117" t="e">
        <f t="shared" si="33"/>
        <v>#VALUE!</v>
      </c>
      <c r="M117">
        <f>IF($B$9="זכר",INDEX(תמותה!$A$1:$E$121,ROUNDDOWN(E117/12,0)+1,2),INDEX(תמותה!$A$1:$E$121,ROUNDDOWN(E117/12,0)+1,3))</f>
        <v>0</v>
      </c>
      <c r="N117" t="e">
        <f>IF($B$9="זכר",INDEX('שיפור גברים'!$A$1:$GQ$121,ROUNDDOWN(E117/12,0)+1,ROUNDDOWN((E117+$B$7-$B$8)/12,0)+2),INDEX('שיפור נשים'!$A$1:$GQ$121,ROUNDDOWN(E117/12,0)+1,ROUNDDOWN((E117+$B$7-$B$8)/12,0)+2))</f>
        <v>#VALUE!</v>
      </c>
      <c r="O117" t="e">
        <f>IF($B$9="זכר",INDEX('שיפור גברים'!$A$1:$GQ$121,ROUNDDOWN(E117/12,0)+1,ROUNDDOWN((E117+$B$7-$B$8)/12,0)+1),INDEX('שיפור נשים'!$A$1:$GQ$121,ROUNDDOWN(E117/12,0)+1,ROUNDDOWN((E117+$B$7-$B$8)/12,0)+1))</f>
        <v>#VALUE!</v>
      </c>
      <c r="P117">
        <f t="shared" si="22"/>
        <v>0.25</v>
      </c>
      <c r="Q117" t="e">
        <f t="shared" si="23"/>
        <v>#VALUE!</v>
      </c>
      <c r="R117">
        <f t="shared" si="34"/>
        <v>115</v>
      </c>
      <c r="S117" t="e">
        <f t="shared" si="35"/>
        <v>#VALUE!</v>
      </c>
      <c r="T117">
        <f>IF($B$11="זכר",INDEX(תמותה!$A$1:$E$121,ROUNDDOWN(R117/12,0)+1,2),INDEX(תמותה!$A$1:$E$121,ROUNDDOWN(R117/12,0)+1,3))</f>
        <v>0</v>
      </c>
      <c r="U117" t="e">
        <f>IF($B$11="זכר",INDEX('שיפור גברים'!$A$1:$GQ$121,ROUNDDOWN(R117/12,0)+1,ROUNDDOWN((E117+$B$7-$B$8)/12,0)+2),INDEX('שיפור נשים'!$A$1:$GQ$121,ROUNDDOWN(R117/12,0)+1,ROUNDDOWN((E117+$B$7-$B$8)/12,0)+2))</f>
        <v>#VALUE!</v>
      </c>
      <c r="V117" t="e">
        <f>IF($B$11="זכר",INDEX('שיפור גברים'!$A$1:$GQ$121,ROUNDDOWN(R117/12,0)+1,ROUNDDOWN((E117+$B$7-$B$8)/12,0)+1),INDEX('שיפור נשים'!$A$1:$GQ$121,ROUNDDOWN(R117/12,0)+1,ROUNDDOWN((E117+$B$7-$B$8)/12,0)+1))</f>
        <v>#VALUE!</v>
      </c>
      <c r="W117">
        <f t="shared" si="24"/>
        <v>0.25</v>
      </c>
      <c r="X117" t="e">
        <f t="shared" si="36"/>
        <v>#VALUE!</v>
      </c>
      <c r="Y117">
        <f>IF($B$11="זכר",INDEX(תמותה!$A$1:$E$121,ROUNDDOWN(R117/12,0)+1,4),INDEX(תמותה!$A$1:$E$121,ROUNDDOWN(R117/12,0)+1,5))</f>
        <v>0</v>
      </c>
      <c r="Z117" t="e">
        <f t="shared" si="25"/>
        <v>#VALUE!</v>
      </c>
      <c r="AA117" t="e">
        <f t="shared" si="26"/>
        <v>#VALUE!</v>
      </c>
      <c r="AB117" t="e">
        <f t="shared" si="37"/>
        <v>#VALUE!</v>
      </c>
      <c r="AC117" t="e">
        <f t="shared" si="38"/>
        <v>#VALUE!</v>
      </c>
      <c r="AD117">
        <f t="shared" si="39"/>
        <v>0</v>
      </c>
      <c r="AE117">
        <f t="shared" si="40"/>
        <v>0</v>
      </c>
      <c r="AF117">
        <f t="shared" si="41"/>
        <v>0</v>
      </c>
    </row>
    <row r="118" spans="5:32" x14ac:dyDescent="0.2">
      <c r="E118">
        <f t="shared" si="27"/>
        <v>116</v>
      </c>
      <c r="F118">
        <f t="shared" si="21"/>
        <v>1.4234848576855879</v>
      </c>
      <c r="G118" t="e">
        <f t="shared" si="28"/>
        <v>#VALUE!</v>
      </c>
      <c r="H118" t="e">
        <f t="shared" si="29"/>
        <v>#VALUE!</v>
      </c>
      <c r="I118">
        <f t="shared" si="30"/>
        <v>98.425545892375808</v>
      </c>
      <c r="J118">
        <f t="shared" si="31"/>
        <v>98.425545892375808</v>
      </c>
      <c r="K118">
        <f t="shared" si="32"/>
        <v>98.425545892375808</v>
      </c>
      <c r="L118" t="e">
        <f t="shared" si="33"/>
        <v>#VALUE!</v>
      </c>
      <c r="M118">
        <f>IF($B$9="זכר",INDEX(תמותה!$A$1:$E$121,ROUNDDOWN(E118/12,0)+1,2),INDEX(תמותה!$A$1:$E$121,ROUNDDOWN(E118/12,0)+1,3))</f>
        <v>0</v>
      </c>
      <c r="N118" t="e">
        <f>IF($B$9="זכר",INDEX('שיפור גברים'!$A$1:$GQ$121,ROUNDDOWN(E118/12,0)+1,ROUNDDOWN((E118+$B$7-$B$8)/12,0)+2),INDEX('שיפור נשים'!$A$1:$GQ$121,ROUNDDOWN(E118/12,0)+1,ROUNDDOWN((E118+$B$7-$B$8)/12,0)+2))</f>
        <v>#VALUE!</v>
      </c>
      <c r="O118" t="e">
        <f>IF($B$9="זכר",INDEX('שיפור גברים'!$A$1:$GQ$121,ROUNDDOWN(E118/12,0)+1,ROUNDDOWN((E118+$B$7-$B$8)/12,0)+1),INDEX('שיפור נשים'!$A$1:$GQ$121,ROUNDDOWN(E118/12,0)+1,ROUNDDOWN((E118+$B$7-$B$8)/12,0)+1))</f>
        <v>#VALUE!</v>
      </c>
      <c r="P118">
        <f t="shared" si="22"/>
        <v>0.33333333333333331</v>
      </c>
      <c r="Q118" t="e">
        <f t="shared" si="23"/>
        <v>#VALUE!</v>
      </c>
      <c r="R118">
        <f t="shared" si="34"/>
        <v>116</v>
      </c>
      <c r="S118" t="e">
        <f t="shared" si="35"/>
        <v>#VALUE!</v>
      </c>
      <c r="T118">
        <f>IF($B$11="זכר",INDEX(תמותה!$A$1:$E$121,ROUNDDOWN(R118/12,0)+1,2),INDEX(תמותה!$A$1:$E$121,ROUNDDOWN(R118/12,0)+1,3))</f>
        <v>0</v>
      </c>
      <c r="U118" t="e">
        <f>IF($B$11="זכר",INDEX('שיפור גברים'!$A$1:$GQ$121,ROUNDDOWN(R118/12,0)+1,ROUNDDOWN((E118+$B$7-$B$8)/12,0)+2),INDEX('שיפור נשים'!$A$1:$GQ$121,ROUNDDOWN(R118/12,0)+1,ROUNDDOWN((E118+$B$7-$B$8)/12,0)+2))</f>
        <v>#VALUE!</v>
      </c>
      <c r="V118" t="e">
        <f>IF($B$11="זכר",INDEX('שיפור גברים'!$A$1:$GQ$121,ROUNDDOWN(R118/12,0)+1,ROUNDDOWN((E118+$B$7-$B$8)/12,0)+1),INDEX('שיפור נשים'!$A$1:$GQ$121,ROUNDDOWN(R118/12,0)+1,ROUNDDOWN((E118+$B$7-$B$8)/12,0)+1))</f>
        <v>#VALUE!</v>
      </c>
      <c r="W118">
        <f t="shared" si="24"/>
        <v>0.33333333333333331</v>
      </c>
      <c r="X118" t="e">
        <f t="shared" si="36"/>
        <v>#VALUE!</v>
      </c>
      <c r="Y118">
        <f>IF($B$11="זכר",INDEX(תמותה!$A$1:$E$121,ROUNDDOWN(R118/12,0)+1,4),INDEX(תמותה!$A$1:$E$121,ROUNDDOWN(R118/12,0)+1,5))</f>
        <v>0</v>
      </c>
      <c r="Z118" t="e">
        <f t="shared" si="25"/>
        <v>#VALUE!</v>
      </c>
      <c r="AA118" t="e">
        <f t="shared" si="26"/>
        <v>#VALUE!</v>
      </c>
      <c r="AB118" t="e">
        <f t="shared" si="37"/>
        <v>#VALUE!</v>
      </c>
      <c r="AC118" t="e">
        <f t="shared" si="38"/>
        <v>#VALUE!</v>
      </c>
      <c r="AD118">
        <f t="shared" si="39"/>
        <v>0</v>
      </c>
      <c r="AE118">
        <f t="shared" si="40"/>
        <v>0</v>
      </c>
      <c r="AF118">
        <f t="shared" si="41"/>
        <v>0</v>
      </c>
    </row>
    <row r="119" spans="5:32" x14ac:dyDescent="0.2">
      <c r="E119">
        <f t="shared" si="27"/>
        <v>117</v>
      </c>
      <c r="F119">
        <f t="shared" si="21"/>
        <v>1.4277874485815392</v>
      </c>
      <c r="G119" t="e">
        <f t="shared" si="28"/>
        <v>#VALUE!</v>
      </c>
      <c r="H119" t="e">
        <f t="shared" si="29"/>
        <v>#VALUE!</v>
      </c>
      <c r="I119">
        <f t="shared" si="30"/>
        <v>99.125930253502858</v>
      </c>
      <c r="J119">
        <f t="shared" si="31"/>
        <v>99.125930253502858</v>
      </c>
      <c r="K119">
        <f t="shared" si="32"/>
        <v>99.125930253502858</v>
      </c>
      <c r="L119" t="e">
        <f t="shared" si="33"/>
        <v>#VALUE!</v>
      </c>
      <c r="M119">
        <f>IF($B$9="זכר",INDEX(תמותה!$A$1:$E$121,ROUNDDOWN(E119/12,0)+1,2),INDEX(תמותה!$A$1:$E$121,ROUNDDOWN(E119/12,0)+1,3))</f>
        <v>0</v>
      </c>
      <c r="N119" t="e">
        <f>IF($B$9="זכר",INDEX('שיפור גברים'!$A$1:$GQ$121,ROUNDDOWN(E119/12,0)+1,ROUNDDOWN((E119+$B$7-$B$8)/12,0)+2),INDEX('שיפור נשים'!$A$1:$GQ$121,ROUNDDOWN(E119/12,0)+1,ROUNDDOWN((E119+$B$7-$B$8)/12,0)+2))</f>
        <v>#VALUE!</v>
      </c>
      <c r="O119" t="e">
        <f>IF($B$9="זכר",INDEX('שיפור גברים'!$A$1:$GQ$121,ROUNDDOWN(E119/12,0)+1,ROUNDDOWN((E119+$B$7-$B$8)/12,0)+1),INDEX('שיפור נשים'!$A$1:$GQ$121,ROUNDDOWN(E119/12,0)+1,ROUNDDOWN((E119+$B$7-$B$8)/12,0)+1))</f>
        <v>#VALUE!</v>
      </c>
      <c r="P119">
        <f t="shared" si="22"/>
        <v>0.41666666666666669</v>
      </c>
      <c r="Q119" t="e">
        <f t="shared" si="23"/>
        <v>#VALUE!</v>
      </c>
      <c r="R119">
        <f t="shared" si="34"/>
        <v>117</v>
      </c>
      <c r="S119" t="e">
        <f t="shared" si="35"/>
        <v>#VALUE!</v>
      </c>
      <c r="T119">
        <f>IF($B$11="זכר",INDEX(תמותה!$A$1:$E$121,ROUNDDOWN(R119/12,0)+1,2),INDEX(תמותה!$A$1:$E$121,ROUNDDOWN(R119/12,0)+1,3))</f>
        <v>0</v>
      </c>
      <c r="U119" t="e">
        <f>IF($B$11="זכר",INDEX('שיפור גברים'!$A$1:$GQ$121,ROUNDDOWN(R119/12,0)+1,ROUNDDOWN((E119+$B$7-$B$8)/12,0)+2),INDEX('שיפור נשים'!$A$1:$GQ$121,ROUNDDOWN(R119/12,0)+1,ROUNDDOWN((E119+$B$7-$B$8)/12,0)+2))</f>
        <v>#VALUE!</v>
      </c>
      <c r="V119" t="e">
        <f>IF($B$11="זכר",INDEX('שיפור גברים'!$A$1:$GQ$121,ROUNDDOWN(R119/12,0)+1,ROUNDDOWN((E119+$B$7-$B$8)/12,0)+1),INDEX('שיפור נשים'!$A$1:$GQ$121,ROUNDDOWN(R119/12,0)+1,ROUNDDOWN((E119+$B$7-$B$8)/12,0)+1))</f>
        <v>#VALUE!</v>
      </c>
      <c r="W119">
        <f t="shared" si="24"/>
        <v>0.41666666666666669</v>
      </c>
      <c r="X119" t="e">
        <f t="shared" si="36"/>
        <v>#VALUE!</v>
      </c>
      <c r="Y119">
        <f>IF($B$11="זכר",INDEX(תמותה!$A$1:$E$121,ROUNDDOWN(R119/12,0)+1,4),INDEX(תמותה!$A$1:$E$121,ROUNDDOWN(R119/12,0)+1,5))</f>
        <v>0</v>
      </c>
      <c r="Z119" t="e">
        <f t="shared" si="25"/>
        <v>#VALUE!</v>
      </c>
      <c r="AA119" t="e">
        <f t="shared" si="26"/>
        <v>#VALUE!</v>
      </c>
      <c r="AB119" t="e">
        <f t="shared" si="37"/>
        <v>#VALUE!</v>
      </c>
      <c r="AC119" t="e">
        <f t="shared" si="38"/>
        <v>#VALUE!</v>
      </c>
      <c r="AD119">
        <f t="shared" si="39"/>
        <v>0</v>
      </c>
      <c r="AE119">
        <f t="shared" si="40"/>
        <v>0</v>
      </c>
      <c r="AF119">
        <f t="shared" si="41"/>
        <v>0</v>
      </c>
    </row>
    <row r="120" spans="5:32" x14ac:dyDescent="0.2">
      <c r="E120">
        <f t="shared" si="27"/>
        <v>118</v>
      </c>
      <c r="F120">
        <f t="shared" si="21"/>
        <v>1.4321030443846507</v>
      </c>
      <c r="G120" t="e">
        <f t="shared" si="28"/>
        <v>#VALUE!</v>
      </c>
      <c r="H120" t="e">
        <f t="shared" si="29"/>
        <v>#VALUE!</v>
      </c>
      <c r="I120">
        <f t="shared" si="30"/>
        <v>99.824204029207095</v>
      </c>
      <c r="J120">
        <f t="shared" si="31"/>
        <v>99.824204029207095</v>
      </c>
      <c r="K120">
        <f t="shared" si="32"/>
        <v>99.824204029207095</v>
      </c>
      <c r="L120" t="e">
        <f t="shared" si="33"/>
        <v>#VALUE!</v>
      </c>
      <c r="M120">
        <f>IF($B$9="זכר",INDEX(תמותה!$A$1:$E$121,ROUNDDOWN(E120/12,0)+1,2),INDEX(תמותה!$A$1:$E$121,ROUNDDOWN(E120/12,0)+1,3))</f>
        <v>0</v>
      </c>
      <c r="N120" t="e">
        <f>IF($B$9="זכר",INDEX('שיפור גברים'!$A$1:$GQ$121,ROUNDDOWN(E120/12,0)+1,ROUNDDOWN((E120+$B$7-$B$8)/12,0)+2),INDEX('שיפור נשים'!$A$1:$GQ$121,ROUNDDOWN(E120/12,0)+1,ROUNDDOWN((E120+$B$7-$B$8)/12,0)+2))</f>
        <v>#VALUE!</v>
      </c>
      <c r="O120" t="e">
        <f>IF($B$9="זכר",INDEX('שיפור גברים'!$A$1:$GQ$121,ROUNDDOWN(E120/12,0)+1,ROUNDDOWN((E120+$B$7-$B$8)/12,0)+1),INDEX('שיפור נשים'!$A$1:$GQ$121,ROUNDDOWN(E120/12,0)+1,ROUNDDOWN((E120+$B$7-$B$8)/12,0)+1))</f>
        <v>#VALUE!</v>
      </c>
      <c r="P120">
        <f t="shared" si="22"/>
        <v>0.5</v>
      </c>
      <c r="Q120" t="e">
        <f t="shared" si="23"/>
        <v>#VALUE!</v>
      </c>
      <c r="R120">
        <f t="shared" si="34"/>
        <v>118</v>
      </c>
      <c r="S120" t="e">
        <f t="shared" si="35"/>
        <v>#VALUE!</v>
      </c>
      <c r="T120">
        <f>IF($B$11="זכר",INDEX(תמותה!$A$1:$E$121,ROUNDDOWN(R120/12,0)+1,2),INDEX(תמותה!$A$1:$E$121,ROUNDDOWN(R120/12,0)+1,3))</f>
        <v>0</v>
      </c>
      <c r="U120" t="e">
        <f>IF($B$11="זכר",INDEX('שיפור גברים'!$A$1:$GQ$121,ROUNDDOWN(R120/12,0)+1,ROUNDDOWN((E120+$B$7-$B$8)/12,0)+2),INDEX('שיפור נשים'!$A$1:$GQ$121,ROUNDDOWN(R120/12,0)+1,ROUNDDOWN((E120+$B$7-$B$8)/12,0)+2))</f>
        <v>#VALUE!</v>
      </c>
      <c r="V120" t="e">
        <f>IF($B$11="זכר",INDEX('שיפור גברים'!$A$1:$GQ$121,ROUNDDOWN(R120/12,0)+1,ROUNDDOWN((E120+$B$7-$B$8)/12,0)+1),INDEX('שיפור נשים'!$A$1:$GQ$121,ROUNDDOWN(R120/12,0)+1,ROUNDDOWN((E120+$B$7-$B$8)/12,0)+1))</f>
        <v>#VALUE!</v>
      </c>
      <c r="W120">
        <f t="shared" si="24"/>
        <v>0.5</v>
      </c>
      <c r="X120" t="e">
        <f t="shared" si="36"/>
        <v>#VALUE!</v>
      </c>
      <c r="Y120">
        <f>IF($B$11="זכר",INDEX(תמותה!$A$1:$E$121,ROUNDDOWN(R120/12,0)+1,4),INDEX(תמותה!$A$1:$E$121,ROUNDDOWN(R120/12,0)+1,5))</f>
        <v>0</v>
      </c>
      <c r="Z120" t="e">
        <f t="shared" si="25"/>
        <v>#VALUE!</v>
      </c>
      <c r="AA120" t="e">
        <f t="shared" si="26"/>
        <v>#VALUE!</v>
      </c>
      <c r="AB120" t="e">
        <f t="shared" si="37"/>
        <v>#VALUE!</v>
      </c>
      <c r="AC120" t="e">
        <f t="shared" si="38"/>
        <v>#VALUE!</v>
      </c>
      <c r="AD120">
        <f t="shared" si="39"/>
        <v>0</v>
      </c>
      <c r="AE120">
        <f t="shared" si="40"/>
        <v>0</v>
      </c>
      <c r="AF120">
        <f t="shared" si="41"/>
        <v>0</v>
      </c>
    </row>
    <row r="121" spans="5:32" x14ac:dyDescent="0.2">
      <c r="E121">
        <f t="shared" si="27"/>
        <v>119</v>
      </c>
      <c r="F121">
        <f t="shared" si="21"/>
        <v>1.4364316844032401</v>
      </c>
      <c r="G121" t="e">
        <f t="shared" si="28"/>
        <v>#VALUE!</v>
      </c>
      <c r="H121" t="e">
        <f t="shared" si="29"/>
        <v>#VALUE!</v>
      </c>
      <c r="I121">
        <f t="shared" si="30"/>
        <v>100.52037357966883</v>
      </c>
      <c r="J121">
        <f t="shared" si="31"/>
        <v>100.52037357966883</v>
      </c>
      <c r="K121">
        <f t="shared" si="32"/>
        <v>100.52037357966883</v>
      </c>
      <c r="L121" t="e">
        <f t="shared" si="33"/>
        <v>#VALUE!</v>
      </c>
      <c r="M121">
        <f>IF($B$9="זכר",INDEX(תמותה!$A$1:$E$121,ROUNDDOWN(E121/12,0)+1,2),INDEX(תמותה!$A$1:$E$121,ROUNDDOWN(E121/12,0)+1,3))</f>
        <v>0</v>
      </c>
      <c r="N121" t="e">
        <f>IF($B$9="זכר",INDEX('שיפור גברים'!$A$1:$GQ$121,ROUNDDOWN(E121/12,0)+1,ROUNDDOWN((E121+$B$7-$B$8)/12,0)+2),INDEX('שיפור נשים'!$A$1:$GQ$121,ROUNDDOWN(E121/12,0)+1,ROUNDDOWN((E121+$B$7-$B$8)/12,0)+2))</f>
        <v>#VALUE!</v>
      </c>
      <c r="O121" t="e">
        <f>IF($B$9="זכר",INDEX('שיפור גברים'!$A$1:$GQ$121,ROUNDDOWN(E121/12,0)+1,ROUNDDOWN((E121+$B$7-$B$8)/12,0)+1),INDEX('שיפור נשים'!$A$1:$GQ$121,ROUNDDOWN(E121/12,0)+1,ROUNDDOWN((E121+$B$7-$B$8)/12,0)+1))</f>
        <v>#VALUE!</v>
      </c>
      <c r="P121">
        <f t="shared" si="22"/>
        <v>0.58333333333333337</v>
      </c>
      <c r="Q121" t="e">
        <f t="shared" si="23"/>
        <v>#VALUE!</v>
      </c>
      <c r="R121">
        <f t="shared" si="34"/>
        <v>119</v>
      </c>
      <c r="S121" t="e">
        <f t="shared" si="35"/>
        <v>#VALUE!</v>
      </c>
      <c r="T121">
        <f>IF($B$11="זכר",INDEX(תמותה!$A$1:$E$121,ROUNDDOWN(R121/12,0)+1,2),INDEX(תמותה!$A$1:$E$121,ROUNDDOWN(R121/12,0)+1,3))</f>
        <v>0</v>
      </c>
      <c r="U121" t="e">
        <f>IF($B$11="זכר",INDEX('שיפור גברים'!$A$1:$GQ$121,ROUNDDOWN(R121/12,0)+1,ROUNDDOWN((E121+$B$7-$B$8)/12,0)+2),INDEX('שיפור נשים'!$A$1:$GQ$121,ROUNDDOWN(R121/12,0)+1,ROUNDDOWN((E121+$B$7-$B$8)/12,0)+2))</f>
        <v>#VALUE!</v>
      </c>
      <c r="V121" t="e">
        <f>IF($B$11="זכר",INDEX('שיפור גברים'!$A$1:$GQ$121,ROUNDDOWN(R121/12,0)+1,ROUNDDOWN((E121+$B$7-$B$8)/12,0)+1),INDEX('שיפור נשים'!$A$1:$GQ$121,ROUNDDOWN(R121/12,0)+1,ROUNDDOWN((E121+$B$7-$B$8)/12,0)+1))</f>
        <v>#VALUE!</v>
      </c>
      <c r="W121">
        <f t="shared" si="24"/>
        <v>0.58333333333333337</v>
      </c>
      <c r="X121" t="e">
        <f t="shared" si="36"/>
        <v>#VALUE!</v>
      </c>
      <c r="Y121">
        <f>IF($B$11="זכר",INDEX(תמותה!$A$1:$E$121,ROUNDDOWN(R121/12,0)+1,4),INDEX(תמותה!$A$1:$E$121,ROUNDDOWN(R121/12,0)+1,5))</f>
        <v>0</v>
      </c>
      <c r="Z121" t="e">
        <f t="shared" si="25"/>
        <v>#VALUE!</v>
      </c>
      <c r="AA121" t="e">
        <f t="shared" si="26"/>
        <v>#VALUE!</v>
      </c>
      <c r="AB121" t="e">
        <f t="shared" si="37"/>
        <v>#VALUE!</v>
      </c>
      <c r="AC121" t="e">
        <f t="shared" si="38"/>
        <v>#VALUE!</v>
      </c>
      <c r="AD121">
        <f t="shared" si="39"/>
        <v>0</v>
      </c>
      <c r="AE121">
        <f t="shared" si="40"/>
        <v>0</v>
      </c>
      <c r="AF121">
        <f t="shared" si="41"/>
        <v>0</v>
      </c>
    </row>
    <row r="122" spans="5:32" x14ac:dyDescent="0.2">
      <c r="E122">
        <f t="shared" si="27"/>
        <v>120</v>
      </c>
      <c r="F122">
        <f t="shared" si="21"/>
        <v>1.4407734080644374</v>
      </c>
      <c r="G122" t="e">
        <f t="shared" si="28"/>
        <v>#VALUE!</v>
      </c>
      <c r="H122" t="e">
        <f t="shared" si="29"/>
        <v>#VALUE!</v>
      </c>
      <c r="I122" t="e">
        <f t="shared" si="30"/>
        <v>#VALUE!</v>
      </c>
      <c r="J122">
        <f t="shared" si="31"/>
        <v>101.21444524590218</v>
      </c>
      <c r="K122">
        <f t="shared" si="32"/>
        <v>101.21444524590218</v>
      </c>
      <c r="L122" t="e">
        <f t="shared" si="33"/>
        <v>#VALUE!</v>
      </c>
      <c r="M122">
        <f>IF($B$9="זכר",INDEX(תמותה!$A$1:$E$121,ROUNDDOWN(E122/12,0)+1,2),INDEX(תמותה!$A$1:$E$121,ROUNDDOWN(E122/12,0)+1,3))</f>
        <v>0</v>
      </c>
      <c r="N122" t="e">
        <f>IF($B$9="זכר",INDEX('שיפור גברים'!$A$1:$GQ$121,ROUNDDOWN(E122/12,0)+1,ROUNDDOWN((E122+$B$7-$B$8)/12,0)+2),INDEX('שיפור נשים'!$A$1:$GQ$121,ROUNDDOWN(E122/12,0)+1,ROUNDDOWN((E122+$B$7-$B$8)/12,0)+2))</f>
        <v>#VALUE!</v>
      </c>
      <c r="O122" t="e">
        <f>IF($B$9="זכר",INDEX('שיפור גברים'!$A$1:$GQ$121,ROUNDDOWN(E122/12,0)+1,ROUNDDOWN((E122+$B$7-$B$8)/12,0)+1),INDEX('שיפור נשים'!$A$1:$GQ$121,ROUNDDOWN(E122/12,0)+1,ROUNDDOWN((E122+$B$7-$B$8)/12,0)+1))</f>
        <v>#VALUE!</v>
      </c>
      <c r="P122">
        <f t="shared" si="22"/>
        <v>0.66666666666666663</v>
      </c>
      <c r="Q122" t="e">
        <f t="shared" si="23"/>
        <v>#VALUE!</v>
      </c>
      <c r="R122">
        <f t="shared" si="34"/>
        <v>120</v>
      </c>
      <c r="S122" t="e">
        <f t="shared" si="35"/>
        <v>#VALUE!</v>
      </c>
      <c r="T122">
        <f>IF($B$11="זכר",INDEX(תמותה!$A$1:$E$121,ROUNDDOWN(R122/12,0)+1,2),INDEX(תמותה!$A$1:$E$121,ROUNDDOWN(R122/12,0)+1,3))</f>
        <v>0</v>
      </c>
      <c r="U122" t="e">
        <f>IF($B$11="זכר",INDEX('שיפור גברים'!$A$1:$GQ$121,ROUNDDOWN(R122/12,0)+1,ROUNDDOWN((E122+$B$7-$B$8)/12,0)+2),INDEX('שיפור נשים'!$A$1:$GQ$121,ROUNDDOWN(R122/12,0)+1,ROUNDDOWN((E122+$B$7-$B$8)/12,0)+2))</f>
        <v>#VALUE!</v>
      </c>
      <c r="V122" t="e">
        <f>IF($B$11="זכר",INDEX('שיפור גברים'!$A$1:$GQ$121,ROUNDDOWN(R122/12,0)+1,ROUNDDOWN((E122+$B$7-$B$8)/12,0)+1),INDEX('שיפור נשים'!$A$1:$GQ$121,ROUNDDOWN(R122/12,0)+1,ROUNDDOWN((E122+$B$7-$B$8)/12,0)+1))</f>
        <v>#VALUE!</v>
      </c>
      <c r="W122">
        <f t="shared" si="24"/>
        <v>0.66666666666666663</v>
      </c>
      <c r="X122" t="e">
        <f t="shared" si="36"/>
        <v>#VALUE!</v>
      </c>
      <c r="Y122">
        <f>IF($B$11="זכר",INDEX(תמותה!$A$1:$E$121,ROUNDDOWN(R122/12,0)+1,4),INDEX(תמותה!$A$1:$E$121,ROUNDDOWN(R122/12,0)+1,5))</f>
        <v>0</v>
      </c>
      <c r="Z122" t="e">
        <f t="shared" si="25"/>
        <v>#VALUE!</v>
      </c>
      <c r="AA122" t="e">
        <f t="shared" si="26"/>
        <v>#VALUE!</v>
      </c>
      <c r="AB122" t="e">
        <f t="shared" si="37"/>
        <v>#VALUE!</v>
      </c>
      <c r="AC122" t="e">
        <f t="shared" si="38"/>
        <v>#VALUE!</v>
      </c>
      <c r="AD122" t="e">
        <f t="shared" si="39"/>
        <v>#VALUE!</v>
      </c>
      <c r="AE122">
        <f t="shared" si="40"/>
        <v>0</v>
      </c>
      <c r="AF122">
        <f t="shared" si="41"/>
        <v>0</v>
      </c>
    </row>
    <row r="123" spans="5:32" x14ac:dyDescent="0.2">
      <c r="E123">
        <f t="shared" si="27"/>
        <v>121</v>
      </c>
      <c r="F123">
        <f t="shared" si="21"/>
        <v>1.4451282549145441</v>
      </c>
      <c r="G123" t="e">
        <f t="shared" si="28"/>
        <v>#VALUE!</v>
      </c>
      <c r="H123" t="e">
        <f t="shared" si="29"/>
        <v>#VALUE!</v>
      </c>
      <c r="I123" t="e">
        <f t="shared" si="30"/>
        <v>#VALUE!</v>
      </c>
      <c r="J123">
        <f t="shared" si="31"/>
        <v>101.90642534981285</v>
      </c>
      <c r="K123">
        <f t="shared" si="32"/>
        <v>101.90642534981285</v>
      </c>
      <c r="L123" t="e">
        <f t="shared" si="33"/>
        <v>#VALUE!</v>
      </c>
      <c r="M123">
        <f>IF($B$9="זכר",INDEX(תמותה!$A$1:$E$121,ROUNDDOWN(E123/12,0)+1,2),INDEX(תמותה!$A$1:$E$121,ROUNDDOWN(E123/12,0)+1,3))</f>
        <v>0</v>
      </c>
      <c r="N123" t="e">
        <f>IF($B$9="זכר",INDEX('שיפור גברים'!$A$1:$GQ$121,ROUNDDOWN(E123/12,0)+1,ROUNDDOWN((E123+$B$7-$B$8)/12,0)+2),INDEX('שיפור נשים'!$A$1:$GQ$121,ROUNDDOWN(E123/12,0)+1,ROUNDDOWN((E123+$B$7-$B$8)/12,0)+2))</f>
        <v>#VALUE!</v>
      </c>
      <c r="O123" t="e">
        <f>IF($B$9="זכר",INDEX('שיפור גברים'!$A$1:$GQ$121,ROUNDDOWN(E123/12,0)+1,ROUNDDOWN((E123+$B$7-$B$8)/12,0)+1),INDEX('שיפור נשים'!$A$1:$GQ$121,ROUNDDOWN(E123/12,0)+1,ROUNDDOWN((E123+$B$7-$B$8)/12,0)+1))</f>
        <v>#VALUE!</v>
      </c>
      <c r="P123">
        <f t="shared" si="22"/>
        <v>0.75</v>
      </c>
      <c r="Q123" t="e">
        <f t="shared" si="23"/>
        <v>#VALUE!</v>
      </c>
      <c r="R123">
        <f t="shared" si="34"/>
        <v>121</v>
      </c>
      <c r="S123" t="e">
        <f t="shared" si="35"/>
        <v>#VALUE!</v>
      </c>
      <c r="T123">
        <f>IF($B$11="זכר",INDEX(תמותה!$A$1:$E$121,ROUNDDOWN(R123/12,0)+1,2),INDEX(תמותה!$A$1:$E$121,ROUNDDOWN(R123/12,0)+1,3))</f>
        <v>0</v>
      </c>
      <c r="U123" t="e">
        <f>IF($B$11="זכר",INDEX('שיפור גברים'!$A$1:$GQ$121,ROUNDDOWN(R123/12,0)+1,ROUNDDOWN((E123+$B$7-$B$8)/12,0)+2),INDEX('שיפור נשים'!$A$1:$GQ$121,ROUNDDOWN(R123/12,0)+1,ROUNDDOWN((E123+$B$7-$B$8)/12,0)+2))</f>
        <v>#VALUE!</v>
      </c>
      <c r="V123" t="e">
        <f>IF($B$11="זכר",INDEX('שיפור גברים'!$A$1:$GQ$121,ROUNDDOWN(R123/12,0)+1,ROUNDDOWN((E123+$B$7-$B$8)/12,0)+1),INDEX('שיפור נשים'!$A$1:$GQ$121,ROUNDDOWN(R123/12,0)+1,ROUNDDOWN((E123+$B$7-$B$8)/12,0)+1))</f>
        <v>#VALUE!</v>
      </c>
      <c r="W123">
        <f t="shared" si="24"/>
        <v>0.75</v>
      </c>
      <c r="X123" t="e">
        <f t="shared" si="36"/>
        <v>#VALUE!</v>
      </c>
      <c r="Y123">
        <f>IF($B$11="זכר",INDEX(תמותה!$A$1:$E$121,ROUNDDOWN(R123/12,0)+1,4),INDEX(תמותה!$A$1:$E$121,ROUNDDOWN(R123/12,0)+1,5))</f>
        <v>0</v>
      </c>
      <c r="Z123" t="e">
        <f t="shared" si="25"/>
        <v>#VALUE!</v>
      </c>
      <c r="AA123" t="e">
        <f t="shared" si="26"/>
        <v>#VALUE!</v>
      </c>
      <c r="AB123" t="e">
        <f t="shared" si="37"/>
        <v>#VALUE!</v>
      </c>
      <c r="AC123" t="e">
        <f t="shared" si="38"/>
        <v>#VALUE!</v>
      </c>
      <c r="AD123" t="e">
        <f t="shared" si="39"/>
        <v>#VALUE!</v>
      </c>
      <c r="AE123">
        <f t="shared" si="40"/>
        <v>0</v>
      </c>
      <c r="AF123">
        <f t="shared" si="41"/>
        <v>0</v>
      </c>
    </row>
    <row r="124" spans="5:32" x14ac:dyDescent="0.2">
      <c r="E124">
        <f t="shared" si="27"/>
        <v>122</v>
      </c>
      <c r="F124">
        <f t="shared" si="21"/>
        <v>1.4494962646193941</v>
      </c>
      <c r="G124" t="e">
        <f t="shared" si="28"/>
        <v>#VALUE!</v>
      </c>
      <c r="H124" t="e">
        <f t="shared" si="29"/>
        <v>#VALUE!</v>
      </c>
      <c r="I124" t="e">
        <f t="shared" si="30"/>
        <v>#VALUE!</v>
      </c>
      <c r="J124">
        <f t="shared" si="31"/>
        <v>102.59632019425564</v>
      </c>
      <c r="K124">
        <f t="shared" si="32"/>
        <v>102.59632019425564</v>
      </c>
      <c r="L124" t="e">
        <f t="shared" si="33"/>
        <v>#VALUE!</v>
      </c>
      <c r="M124">
        <f>IF($B$9="זכר",INDEX(תמותה!$A$1:$E$121,ROUNDDOWN(E124/12,0)+1,2),INDEX(תמותה!$A$1:$E$121,ROUNDDOWN(E124/12,0)+1,3))</f>
        <v>0</v>
      </c>
      <c r="N124" t="e">
        <f>IF($B$9="זכר",INDEX('שיפור גברים'!$A$1:$GQ$121,ROUNDDOWN(E124/12,0)+1,ROUNDDOWN((E124+$B$7-$B$8)/12,0)+2),INDEX('שיפור נשים'!$A$1:$GQ$121,ROUNDDOWN(E124/12,0)+1,ROUNDDOWN((E124+$B$7-$B$8)/12,0)+2))</f>
        <v>#VALUE!</v>
      </c>
      <c r="O124" t="e">
        <f>IF($B$9="זכר",INDEX('שיפור גברים'!$A$1:$GQ$121,ROUNDDOWN(E124/12,0)+1,ROUNDDOWN((E124+$B$7-$B$8)/12,0)+1),INDEX('שיפור נשים'!$A$1:$GQ$121,ROUNDDOWN(E124/12,0)+1,ROUNDDOWN((E124+$B$7-$B$8)/12,0)+1))</f>
        <v>#VALUE!</v>
      </c>
      <c r="P124">
        <f t="shared" si="22"/>
        <v>0.83333333333333337</v>
      </c>
      <c r="Q124" t="e">
        <f t="shared" si="23"/>
        <v>#VALUE!</v>
      </c>
      <c r="R124">
        <f t="shared" si="34"/>
        <v>122</v>
      </c>
      <c r="S124" t="e">
        <f t="shared" si="35"/>
        <v>#VALUE!</v>
      </c>
      <c r="T124">
        <f>IF($B$11="זכר",INDEX(תמותה!$A$1:$E$121,ROUNDDOWN(R124/12,0)+1,2),INDEX(תמותה!$A$1:$E$121,ROUNDDOWN(R124/12,0)+1,3))</f>
        <v>0</v>
      </c>
      <c r="U124" t="e">
        <f>IF($B$11="זכר",INDEX('שיפור גברים'!$A$1:$GQ$121,ROUNDDOWN(R124/12,0)+1,ROUNDDOWN((E124+$B$7-$B$8)/12,0)+2),INDEX('שיפור נשים'!$A$1:$GQ$121,ROUNDDOWN(R124/12,0)+1,ROUNDDOWN((E124+$B$7-$B$8)/12,0)+2))</f>
        <v>#VALUE!</v>
      </c>
      <c r="V124" t="e">
        <f>IF($B$11="זכר",INDEX('שיפור גברים'!$A$1:$GQ$121,ROUNDDOWN(R124/12,0)+1,ROUNDDOWN((E124+$B$7-$B$8)/12,0)+1),INDEX('שיפור נשים'!$A$1:$GQ$121,ROUNDDOWN(R124/12,0)+1,ROUNDDOWN((E124+$B$7-$B$8)/12,0)+1))</f>
        <v>#VALUE!</v>
      </c>
      <c r="W124">
        <f t="shared" si="24"/>
        <v>0.83333333333333337</v>
      </c>
      <c r="X124" t="e">
        <f t="shared" si="36"/>
        <v>#VALUE!</v>
      </c>
      <c r="Y124">
        <f>IF($B$11="זכר",INDEX(תמותה!$A$1:$E$121,ROUNDDOWN(R124/12,0)+1,4),INDEX(תמותה!$A$1:$E$121,ROUNDDOWN(R124/12,0)+1,5))</f>
        <v>0</v>
      </c>
      <c r="Z124" t="e">
        <f t="shared" si="25"/>
        <v>#VALUE!</v>
      </c>
      <c r="AA124" t="e">
        <f t="shared" si="26"/>
        <v>#VALUE!</v>
      </c>
      <c r="AB124" t="e">
        <f t="shared" si="37"/>
        <v>#VALUE!</v>
      </c>
      <c r="AC124" t="e">
        <f t="shared" si="38"/>
        <v>#VALUE!</v>
      </c>
      <c r="AD124" t="e">
        <f t="shared" si="39"/>
        <v>#VALUE!</v>
      </c>
      <c r="AE124">
        <f t="shared" si="40"/>
        <v>0</v>
      </c>
      <c r="AF124">
        <f t="shared" si="41"/>
        <v>0</v>
      </c>
    </row>
    <row r="125" spans="5:32" x14ac:dyDescent="0.2">
      <c r="E125">
        <f t="shared" si="27"/>
        <v>123</v>
      </c>
      <c r="F125">
        <f t="shared" si="21"/>
        <v>1.4538774769647134</v>
      </c>
      <c r="G125" t="e">
        <f t="shared" si="28"/>
        <v>#VALUE!</v>
      </c>
      <c r="H125" t="e">
        <f t="shared" si="29"/>
        <v>#VALUE!</v>
      </c>
      <c r="I125" t="e">
        <f t="shared" si="30"/>
        <v>#VALUE!</v>
      </c>
      <c r="J125">
        <f t="shared" si="31"/>
        <v>103.28413606309194</v>
      </c>
      <c r="K125">
        <f t="shared" si="32"/>
        <v>103.28413606309194</v>
      </c>
      <c r="L125" t="e">
        <f t="shared" si="33"/>
        <v>#VALUE!</v>
      </c>
      <c r="M125">
        <f>IF($B$9="זכר",INDEX(תמותה!$A$1:$E$121,ROUNDDOWN(E125/12,0)+1,2),INDEX(תמותה!$A$1:$E$121,ROUNDDOWN(E125/12,0)+1,3))</f>
        <v>0</v>
      </c>
      <c r="N125" t="e">
        <f>IF($B$9="זכר",INDEX('שיפור גברים'!$A$1:$GQ$121,ROUNDDOWN(E125/12,0)+1,ROUNDDOWN((E125+$B$7-$B$8)/12,0)+2),INDEX('שיפור נשים'!$A$1:$GQ$121,ROUNDDOWN(E125/12,0)+1,ROUNDDOWN((E125+$B$7-$B$8)/12,0)+2))</f>
        <v>#VALUE!</v>
      </c>
      <c r="O125" t="e">
        <f>IF($B$9="זכר",INDEX('שיפור גברים'!$A$1:$GQ$121,ROUNDDOWN(E125/12,0)+1,ROUNDDOWN((E125+$B$7-$B$8)/12,0)+1),INDEX('שיפור נשים'!$A$1:$GQ$121,ROUNDDOWN(E125/12,0)+1,ROUNDDOWN((E125+$B$7-$B$8)/12,0)+1))</f>
        <v>#VALUE!</v>
      </c>
      <c r="P125">
        <f t="shared" si="22"/>
        <v>0.91666666666666663</v>
      </c>
      <c r="Q125" t="e">
        <f t="shared" si="23"/>
        <v>#VALUE!</v>
      </c>
      <c r="R125">
        <f t="shared" si="34"/>
        <v>123</v>
      </c>
      <c r="S125" t="e">
        <f t="shared" si="35"/>
        <v>#VALUE!</v>
      </c>
      <c r="T125">
        <f>IF($B$11="זכר",INDEX(תמותה!$A$1:$E$121,ROUNDDOWN(R125/12,0)+1,2),INDEX(תמותה!$A$1:$E$121,ROUNDDOWN(R125/12,0)+1,3))</f>
        <v>0</v>
      </c>
      <c r="U125" t="e">
        <f>IF($B$11="זכר",INDEX('שיפור גברים'!$A$1:$GQ$121,ROUNDDOWN(R125/12,0)+1,ROUNDDOWN((E125+$B$7-$B$8)/12,0)+2),INDEX('שיפור נשים'!$A$1:$GQ$121,ROUNDDOWN(R125/12,0)+1,ROUNDDOWN((E125+$B$7-$B$8)/12,0)+2))</f>
        <v>#VALUE!</v>
      </c>
      <c r="V125" t="e">
        <f>IF($B$11="זכר",INDEX('שיפור גברים'!$A$1:$GQ$121,ROUNDDOWN(R125/12,0)+1,ROUNDDOWN((E125+$B$7-$B$8)/12,0)+1),INDEX('שיפור נשים'!$A$1:$GQ$121,ROUNDDOWN(R125/12,0)+1,ROUNDDOWN((E125+$B$7-$B$8)/12,0)+1))</f>
        <v>#VALUE!</v>
      </c>
      <c r="W125">
        <f t="shared" si="24"/>
        <v>0.91666666666666663</v>
      </c>
      <c r="X125" t="e">
        <f t="shared" si="36"/>
        <v>#VALUE!</v>
      </c>
      <c r="Y125">
        <f>IF($B$11="זכר",INDEX(תמותה!$A$1:$E$121,ROUNDDOWN(R125/12,0)+1,4),INDEX(תמותה!$A$1:$E$121,ROUNDDOWN(R125/12,0)+1,5))</f>
        <v>0</v>
      </c>
      <c r="Z125" t="e">
        <f t="shared" si="25"/>
        <v>#VALUE!</v>
      </c>
      <c r="AA125" t="e">
        <f t="shared" si="26"/>
        <v>#VALUE!</v>
      </c>
      <c r="AB125" t="e">
        <f t="shared" si="37"/>
        <v>#VALUE!</v>
      </c>
      <c r="AC125" t="e">
        <f t="shared" si="38"/>
        <v>#VALUE!</v>
      </c>
      <c r="AD125" t="e">
        <f t="shared" si="39"/>
        <v>#VALUE!</v>
      </c>
      <c r="AE125">
        <f t="shared" si="40"/>
        <v>0</v>
      </c>
      <c r="AF125">
        <f t="shared" si="41"/>
        <v>0</v>
      </c>
    </row>
    <row r="126" spans="5:32" x14ac:dyDescent="0.2">
      <c r="E126">
        <f t="shared" si="27"/>
        <v>124</v>
      </c>
      <c r="F126">
        <f t="shared" si="21"/>
        <v>1.4582719318564834</v>
      </c>
      <c r="G126" t="e">
        <f t="shared" si="28"/>
        <v>#VALUE!</v>
      </c>
      <c r="H126" t="e">
        <f t="shared" si="29"/>
        <v>#VALUE!</v>
      </c>
      <c r="I126" t="e">
        <f t="shared" si="30"/>
        <v>#VALUE!</v>
      </c>
      <c r="J126">
        <f t="shared" si="31"/>
        <v>103.9698792212469</v>
      </c>
      <c r="K126">
        <f t="shared" si="32"/>
        <v>103.9698792212469</v>
      </c>
      <c r="L126" t="e">
        <f t="shared" si="33"/>
        <v>#VALUE!</v>
      </c>
      <c r="M126">
        <f>IF($B$9="זכר",INDEX(תמותה!$A$1:$E$121,ROUNDDOWN(E126/12,0)+1,2),INDEX(תמותה!$A$1:$E$121,ROUNDDOWN(E126/12,0)+1,3))</f>
        <v>0</v>
      </c>
      <c r="N126" t="e">
        <f>IF($B$9="זכר",INDEX('שיפור גברים'!$A$1:$GQ$121,ROUNDDOWN(E126/12,0)+1,ROUNDDOWN((E126+$B$7-$B$8)/12,0)+2),INDEX('שיפור נשים'!$A$1:$GQ$121,ROUNDDOWN(E126/12,0)+1,ROUNDDOWN((E126+$B$7-$B$8)/12,0)+2))</f>
        <v>#VALUE!</v>
      </c>
      <c r="O126" t="e">
        <f>IF($B$9="זכר",INDEX('שיפור גברים'!$A$1:$GQ$121,ROUNDDOWN(E126/12,0)+1,ROUNDDOWN((E126+$B$7-$B$8)/12,0)+1),INDEX('שיפור נשים'!$A$1:$GQ$121,ROUNDDOWN(E126/12,0)+1,ROUNDDOWN((E126+$B$7-$B$8)/12,0)+1))</f>
        <v>#VALUE!</v>
      </c>
      <c r="P126">
        <f t="shared" si="22"/>
        <v>1</v>
      </c>
      <c r="Q126" t="e">
        <f t="shared" si="23"/>
        <v>#VALUE!</v>
      </c>
      <c r="R126">
        <f t="shared" si="34"/>
        <v>124</v>
      </c>
      <c r="S126" t="e">
        <f t="shared" si="35"/>
        <v>#VALUE!</v>
      </c>
      <c r="T126">
        <f>IF($B$11="זכר",INDEX(תמותה!$A$1:$E$121,ROUNDDOWN(R126/12,0)+1,2),INDEX(תמותה!$A$1:$E$121,ROUNDDOWN(R126/12,0)+1,3))</f>
        <v>0</v>
      </c>
      <c r="U126" t="e">
        <f>IF($B$11="זכר",INDEX('שיפור גברים'!$A$1:$GQ$121,ROUNDDOWN(R126/12,0)+1,ROUNDDOWN((E126+$B$7-$B$8)/12,0)+2),INDEX('שיפור נשים'!$A$1:$GQ$121,ROUNDDOWN(R126/12,0)+1,ROUNDDOWN((E126+$B$7-$B$8)/12,0)+2))</f>
        <v>#VALUE!</v>
      </c>
      <c r="V126" t="e">
        <f>IF($B$11="זכר",INDEX('שיפור גברים'!$A$1:$GQ$121,ROUNDDOWN(R126/12,0)+1,ROUNDDOWN((E126+$B$7-$B$8)/12,0)+1),INDEX('שיפור נשים'!$A$1:$GQ$121,ROUNDDOWN(R126/12,0)+1,ROUNDDOWN((E126+$B$7-$B$8)/12,0)+1))</f>
        <v>#VALUE!</v>
      </c>
      <c r="W126">
        <f t="shared" si="24"/>
        <v>1</v>
      </c>
      <c r="X126" t="e">
        <f t="shared" si="36"/>
        <v>#VALUE!</v>
      </c>
      <c r="Y126">
        <f>IF($B$11="זכר",INDEX(תמותה!$A$1:$E$121,ROUNDDOWN(R126/12,0)+1,4),INDEX(תמותה!$A$1:$E$121,ROUNDDOWN(R126/12,0)+1,5))</f>
        <v>0</v>
      </c>
      <c r="Z126" t="e">
        <f t="shared" si="25"/>
        <v>#VALUE!</v>
      </c>
      <c r="AA126" t="e">
        <f t="shared" si="26"/>
        <v>#VALUE!</v>
      </c>
      <c r="AB126" t="e">
        <f t="shared" si="37"/>
        <v>#VALUE!</v>
      </c>
      <c r="AC126" t="e">
        <f t="shared" si="38"/>
        <v>#VALUE!</v>
      </c>
      <c r="AD126" t="e">
        <f t="shared" si="39"/>
        <v>#VALUE!</v>
      </c>
      <c r="AE126">
        <f t="shared" si="40"/>
        <v>0</v>
      </c>
      <c r="AF126">
        <f t="shared" si="41"/>
        <v>0</v>
      </c>
    </row>
    <row r="127" spans="5:32" x14ac:dyDescent="0.2">
      <c r="E127">
        <f t="shared" si="27"/>
        <v>125</v>
      </c>
      <c r="F127">
        <f t="shared" si="21"/>
        <v>1.4626796693213053</v>
      </c>
      <c r="G127" t="e">
        <f t="shared" si="28"/>
        <v>#VALUE!</v>
      </c>
      <c r="H127" t="e">
        <f t="shared" si="29"/>
        <v>#VALUE!</v>
      </c>
      <c r="I127" t="e">
        <f t="shared" si="30"/>
        <v>#VALUE!</v>
      </c>
      <c r="J127">
        <f t="shared" si="31"/>
        <v>104.65355591476654</v>
      </c>
      <c r="K127">
        <f t="shared" si="32"/>
        <v>104.65355591476654</v>
      </c>
      <c r="L127" t="e">
        <f t="shared" si="33"/>
        <v>#VALUE!</v>
      </c>
      <c r="M127">
        <f>IF($B$9="זכר",INDEX(תמותה!$A$1:$E$121,ROUNDDOWN(E127/12,0)+1,2),INDEX(תמותה!$A$1:$E$121,ROUNDDOWN(E127/12,0)+1,3))</f>
        <v>0</v>
      </c>
      <c r="N127" t="e">
        <f>IF($B$9="זכר",INDEX('שיפור גברים'!$A$1:$GQ$121,ROUNDDOWN(E127/12,0)+1,ROUNDDOWN((E127+$B$7-$B$8)/12,0)+2),INDEX('שיפור נשים'!$A$1:$GQ$121,ROUNDDOWN(E127/12,0)+1,ROUNDDOWN((E127+$B$7-$B$8)/12,0)+2))</f>
        <v>#VALUE!</v>
      </c>
      <c r="O127" t="e">
        <f>IF($B$9="זכר",INDEX('שיפור גברים'!$A$1:$GQ$121,ROUNDDOWN(E127/12,0)+1,ROUNDDOWN((E127+$B$7-$B$8)/12,0)+1),INDEX('שיפור נשים'!$A$1:$GQ$121,ROUNDDOWN(E127/12,0)+1,ROUNDDOWN((E127+$B$7-$B$8)/12,0)+1))</f>
        <v>#VALUE!</v>
      </c>
      <c r="P127">
        <f t="shared" si="22"/>
        <v>8.3333333333333329E-2</v>
      </c>
      <c r="Q127" t="e">
        <f t="shared" si="23"/>
        <v>#VALUE!</v>
      </c>
      <c r="R127">
        <f t="shared" si="34"/>
        <v>125</v>
      </c>
      <c r="S127" t="e">
        <f t="shared" si="35"/>
        <v>#VALUE!</v>
      </c>
      <c r="T127">
        <f>IF($B$11="זכר",INDEX(תמותה!$A$1:$E$121,ROUNDDOWN(R127/12,0)+1,2),INDEX(תמותה!$A$1:$E$121,ROUNDDOWN(R127/12,0)+1,3))</f>
        <v>0</v>
      </c>
      <c r="U127" t="e">
        <f>IF($B$11="זכר",INDEX('שיפור גברים'!$A$1:$GQ$121,ROUNDDOWN(R127/12,0)+1,ROUNDDOWN((E127+$B$7-$B$8)/12,0)+2),INDEX('שיפור נשים'!$A$1:$GQ$121,ROUNDDOWN(R127/12,0)+1,ROUNDDOWN((E127+$B$7-$B$8)/12,0)+2))</f>
        <v>#VALUE!</v>
      </c>
      <c r="V127" t="e">
        <f>IF($B$11="זכר",INDEX('שיפור גברים'!$A$1:$GQ$121,ROUNDDOWN(R127/12,0)+1,ROUNDDOWN((E127+$B$7-$B$8)/12,0)+1),INDEX('שיפור נשים'!$A$1:$GQ$121,ROUNDDOWN(R127/12,0)+1,ROUNDDOWN((E127+$B$7-$B$8)/12,0)+1))</f>
        <v>#VALUE!</v>
      </c>
      <c r="W127">
        <f t="shared" si="24"/>
        <v>8.3333333333333329E-2</v>
      </c>
      <c r="X127" t="e">
        <f t="shared" si="36"/>
        <v>#VALUE!</v>
      </c>
      <c r="Y127">
        <f>IF($B$11="זכר",INDEX(תמותה!$A$1:$E$121,ROUNDDOWN(R127/12,0)+1,4),INDEX(תמותה!$A$1:$E$121,ROUNDDOWN(R127/12,0)+1,5))</f>
        <v>0</v>
      </c>
      <c r="Z127" t="e">
        <f t="shared" si="25"/>
        <v>#VALUE!</v>
      </c>
      <c r="AA127" t="e">
        <f t="shared" si="26"/>
        <v>#VALUE!</v>
      </c>
      <c r="AB127" t="e">
        <f t="shared" si="37"/>
        <v>#VALUE!</v>
      </c>
      <c r="AC127" t="e">
        <f t="shared" si="38"/>
        <v>#VALUE!</v>
      </c>
      <c r="AD127" t="e">
        <f t="shared" si="39"/>
        <v>#VALUE!</v>
      </c>
      <c r="AE127">
        <f t="shared" si="40"/>
        <v>0</v>
      </c>
      <c r="AF127">
        <f t="shared" si="41"/>
        <v>0</v>
      </c>
    </row>
    <row r="128" spans="5:32" x14ac:dyDescent="0.2">
      <c r="E128">
        <f t="shared" si="27"/>
        <v>126</v>
      </c>
      <c r="F128">
        <f t="shared" si="21"/>
        <v>1.4671007295067626</v>
      </c>
      <c r="G128" t="e">
        <f t="shared" si="28"/>
        <v>#VALUE!</v>
      </c>
      <c r="H128" t="e">
        <f t="shared" si="29"/>
        <v>#VALUE!</v>
      </c>
      <c r="I128" t="e">
        <f t="shared" si="30"/>
        <v>#VALUE!</v>
      </c>
      <c r="J128">
        <f t="shared" si="31"/>
        <v>105.33517237087463</v>
      </c>
      <c r="K128">
        <f t="shared" si="32"/>
        <v>105.33517237087463</v>
      </c>
      <c r="L128" t="e">
        <f t="shared" si="33"/>
        <v>#VALUE!</v>
      </c>
      <c r="M128">
        <f>IF($B$9="זכר",INDEX(תמותה!$A$1:$E$121,ROUNDDOWN(E128/12,0)+1,2),INDEX(תמותה!$A$1:$E$121,ROUNDDOWN(E128/12,0)+1,3))</f>
        <v>0</v>
      </c>
      <c r="N128" t="e">
        <f>IF($B$9="זכר",INDEX('שיפור גברים'!$A$1:$GQ$121,ROUNDDOWN(E128/12,0)+1,ROUNDDOWN((E128+$B$7-$B$8)/12,0)+2),INDEX('שיפור נשים'!$A$1:$GQ$121,ROUNDDOWN(E128/12,0)+1,ROUNDDOWN((E128+$B$7-$B$8)/12,0)+2))</f>
        <v>#VALUE!</v>
      </c>
      <c r="O128" t="e">
        <f>IF($B$9="זכר",INDEX('שיפור גברים'!$A$1:$GQ$121,ROUNDDOWN(E128/12,0)+1,ROUNDDOWN((E128+$B$7-$B$8)/12,0)+1),INDEX('שיפור נשים'!$A$1:$GQ$121,ROUNDDOWN(E128/12,0)+1,ROUNDDOWN((E128+$B$7-$B$8)/12,0)+1))</f>
        <v>#VALUE!</v>
      </c>
      <c r="P128">
        <f t="shared" si="22"/>
        <v>0.16666666666666666</v>
      </c>
      <c r="Q128" t="e">
        <f t="shared" si="23"/>
        <v>#VALUE!</v>
      </c>
      <c r="R128">
        <f t="shared" si="34"/>
        <v>126</v>
      </c>
      <c r="S128" t="e">
        <f t="shared" si="35"/>
        <v>#VALUE!</v>
      </c>
      <c r="T128">
        <f>IF($B$11="זכר",INDEX(תמותה!$A$1:$E$121,ROUNDDOWN(R128/12,0)+1,2),INDEX(תמותה!$A$1:$E$121,ROUNDDOWN(R128/12,0)+1,3))</f>
        <v>0</v>
      </c>
      <c r="U128" t="e">
        <f>IF($B$11="זכר",INDEX('שיפור גברים'!$A$1:$GQ$121,ROUNDDOWN(R128/12,0)+1,ROUNDDOWN((E128+$B$7-$B$8)/12,0)+2),INDEX('שיפור נשים'!$A$1:$GQ$121,ROUNDDOWN(R128/12,0)+1,ROUNDDOWN((E128+$B$7-$B$8)/12,0)+2))</f>
        <v>#VALUE!</v>
      </c>
      <c r="V128" t="e">
        <f>IF($B$11="זכר",INDEX('שיפור גברים'!$A$1:$GQ$121,ROUNDDOWN(R128/12,0)+1,ROUNDDOWN((E128+$B$7-$B$8)/12,0)+1),INDEX('שיפור נשים'!$A$1:$GQ$121,ROUNDDOWN(R128/12,0)+1,ROUNDDOWN((E128+$B$7-$B$8)/12,0)+1))</f>
        <v>#VALUE!</v>
      </c>
      <c r="W128">
        <f t="shared" si="24"/>
        <v>0.16666666666666666</v>
      </c>
      <c r="X128" t="e">
        <f t="shared" si="36"/>
        <v>#VALUE!</v>
      </c>
      <c r="Y128">
        <f>IF($B$11="זכר",INDEX(תמותה!$A$1:$E$121,ROUNDDOWN(R128/12,0)+1,4),INDEX(תמותה!$A$1:$E$121,ROUNDDOWN(R128/12,0)+1,5))</f>
        <v>0</v>
      </c>
      <c r="Z128" t="e">
        <f t="shared" si="25"/>
        <v>#VALUE!</v>
      </c>
      <c r="AA128" t="e">
        <f t="shared" si="26"/>
        <v>#VALUE!</v>
      </c>
      <c r="AB128" t="e">
        <f t="shared" si="37"/>
        <v>#VALUE!</v>
      </c>
      <c r="AC128" t="e">
        <f t="shared" si="38"/>
        <v>#VALUE!</v>
      </c>
      <c r="AD128" t="e">
        <f t="shared" si="39"/>
        <v>#VALUE!</v>
      </c>
      <c r="AE128">
        <f t="shared" si="40"/>
        <v>0</v>
      </c>
      <c r="AF128">
        <f t="shared" si="41"/>
        <v>0</v>
      </c>
    </row>
    <row r="129" spans="5:32" x14ac:dyDescent="0.2">
      <c r="E129">
        <f t="shared" si="27"/>
        <v>127</v>
      </c>
      <c r="F129">
        <f t="shared" si="21"/>
        <v>1.4715351526817886</v>
      </c>
      <c r="G129" t="e">
        <f t="shared" si="28"/>
        <v>#VALUE!</v>
      </c>
      <c r="H129" t="e">
        <f t="shared" si="29"/>
        <v>#VALUE!</v>
      </c>
      <c r="I129" t="e">
        <f t="shared" si="30"/>
        <v>#VALUE!</v>
      </c>
      <c r="J129">
        <f t="shared" si="31"/>
        <v>106.01473479802939</v>
      </c>
      <c r="K129">
        <f t="shared" si="32"/>
        <v>106.01473479802939</v>
      </c>
      <c r="L129" t="e">
        <f t="shared" si="33"/>
        <v>#VALUE!</v>
      </c>
      <c r="M129">
        <f>IF($B$9="זכר",INDEX(תמותה!$A$1:$E$121,ROUNDDOWN(E129/12,0)+1,2),INDEX(תמותה!$A$1:$E$121,ROUNDDOWN(E129/12,0)+1,3))</f>
        <v>0</v>
      </c>
      <c r="N129" t="e">
        <f>IF($B$9="זכר",INDEX('שיפור גברים'!$A$1:$GQ$121,ROUNDDOWN(E129/12,0)+1,ROUNDDOWN((E129+$B$7-$B$8)/12,0)+2),INDEX('שיפור נשים'!$A$1:$GQ$121,ROUNDDOWN(E129/12,0)+1,ROUNDDOWN((E129+$B$7-$B$8)/12,0)+2))</f>
        <v>#VALUE!</v>
      </c>
      <c r="O129" t="e">
        <f>IF($B$9="זכר",INDEX('שיפור גברים'!$A$1:$GQ$121,ROUNDDOWN(E129/12,0)+1,ROUNDDOWN((E129+$B$7-$B$8)/12,0)+1),INDEX('שיפור נשים'!$A$1:$GQ$121,ROUNDDOWN(E129/12,0)+1,ROUNDDOWN((E129+$B$7-$B$8)/12,0)+1))</f>
        <v>#VALUE!</v>
      </c>
      <c r="P129">
        <f t="shared" si="22"/>
        <v>0.25</v>
      </c>
      <c r="Q129" t="e">
        <f t="shared" si="23"/>
        <v>#VALUE!</v>
      </c>
      <c r="R129">
        <f t="shared" si="34"/>
        <v>127</v>
      </c>
      <c r="S129" t="e">
        <f t="shared" si="35"/>
        <v>#VALUE!</v>
      </c>
      <c r="T129">
        <f>IF($B$11="זכר",INDEX(תמותה!$A$1:$E$121,ROUNDDOWN(R129/12,0)+1,2),INDEX(תמותה!$A$1:$E$121,ROUNDDOWN(R129/12,0)+1,3))</f>
        <v>0</v>
      </c>
      <c r="U129" t="e">
        <f>IF($B$11="זכר",INDEX('שיפור גברים'!$A$1:$GQ$121,ROUNDDOWN(R129/12,0)+1,ROUNDDOWN((E129+$B$7-$B$8)/12,0)+2),INDEX('שיפור נשים'!$A$1:$GQ$121,ROUNDDOWN(R129/12,0)+1,ROUNDDOWN((E129+$B$7-$B$8)/12,0)+2))</f>
        <v>#VALUE!</v>
      </c>
      <c r="V129" t="e">
        <f>IF($B$11="זכר",INDEX('שיפור גברים'!$A$1:$GQ$121,ROUNDDOWN(R129/12,0)+1,ROUNDDOWN((E129+$B$7-$B$8)/12,0)+1),INDEX('שיפור נשים'!$A$1:$GQ$121,ROUNDDOWN(R129/12,0)+1,ROUNDDOWN((E129+$B$7-$B$8)/12,0)+1))</f>
        <v>#VALUE!</v>
      </c>
      <c r="W129">
        <f t="shared" si="24"/>
        <v>0.25</v>
      </c>
      <c r="X129" t="e">
        <f t="shared" si="36"/>
        <v>#VALUE!</v>
      </c>
      <c r="Y129">
        <f>IF($B$11="זכר",INDEX(תמותה!$A$1:$E$121,ROUNDDOWN(R129/12,0)+1,4),INDEX(תמותה!$A$1:$E$121,ROUNDDOWN(R129/12,0)+1,5))</f>
        <v>0</v>
      </c>
      <c r="Z129" t="e">
        <f t="shared" si="25"/>
        <v>#VALUE!</v>
      </c>
      <c r="AA129" t="e">
        <f t="shared" si="26"/>
        <v>#VALUE!</v>
      </c>
      <c r="AB129" t="e">
        <f t="shared" si="37"/>
        <v>#VALUE!</v>
      </c>
      <c r="AC129" t="e">
        <f t="shared" si="38"/>
        <v>#VALUE!</v>
      </c>
      <c r="AD129" t="e">
        <f t="shared" si="39"/>
        <v>#VALUE!</v>
      </c>
      <c r="AE129">
        <f t="shared" si="40"/>
        <v>0</v>
      </c>
      <c r="AF129">
        <f t="shared" si="41"/>
        <v>0</v>
      </c>
    </row>
    <row r="130" spans="5:32" x14ac:dyDescent="0.2">
      <c r="E130">
        <f t="shared" si="27"/>
        <v>128</v>
      </c>
      <c r="F130">
        <f t="shared" si="21"/>
        <v>1.4759829792370323</v>
      </c>
      <c r="G130" t="e">
        <f t="shared" si="28"/>
        <v>#VALUE!</v>
      </c>
      <c r="H130" t="e">
        <f t="shared" si="29"/>
        <v>#VALUE!</v>
      </c>
      <c r="I130" t="e">
        <f t="shared" si="30"/>
        <v>#VALUE!</v>
      </c>
      <c r="J130">
        <f t="shared" si="31"/>
        <v>106.69224938598008</v>
      </c>
      <c r="K130">
        <f t="shared" si="32"/>
        <v>106.69224938598008</v>
      </c>
      <c r="L130" t="e">
        <f t="shared" si="33"/>
        <v>#VALUE!</v>
      </c>
      <c r="M130">
        <f>IF($B$9="זכר",INDEX(תמותה!$A$1:$E$121,ROUNDDOWN(E130/12,0)+1,2),INDEX(תמותה!$A$1:$E$121,ROUNDDOWN(E130/12,0)+1,3))</f>
        <v>0</v>
      </c>
      <c r="N130" t="e">
        <f>IF($B$9="זכר",INDEX('שיפור גברים'!$A$1:$GQ$121,ROUNDDOWN(E130/12,0)+1,ROUNDDOWN((E130+$B$7-$B$8)/12,0)+2),INDEX('שיפור נשים'!$A$1:$GQ$121,ROUNDDOWN(E130/12,0)+1,ROUNDDOWN((E130+$B$7-$B$8)/12,0)+2))</f>
        <v>#VALUE!</v>
      </c>
      <c r="O130" t="e">
        <f>IF($B$9="זכר",INDEX('שיפור גברים'!$A$1:$GQ$121,ROUNDDOWN(E130/12,0)+1,ROUNDDOWN((E130+$B$7-$B$8)/12,0)+1),INDEX('שיפור נשים'!$A$1:$GQ$121,ROUNDDOWN(E130/12,0)+1,ROUNDDOWN((E130+$B$7-$B$8)/12,0)+1))</f>
        <v>#VALUE!</v>
      </c>
      <c r="P130">
        <f t="shared" si="22"/>
        <v>0.33333333333333331</v>
      </c>
      <c r="Q130" t="e">
        <f t="shared" si="23"/>
        <v>#VALUE!</v>
      </c>
      <c r="R130">
        <f t="shared" si="34"/>
        <v>128</v>
      </c>
      <c r="S130" t="e">
        <f t="shared" si="35"/>
        <v>#VALUE!</v>
      </c>
      <c r="T130">
        <f>IF($B$11="זכר",INDEX(תמותה!$A$1:$E$121,ROUNDDOWN(R130/12,0)+1,2),INDEX(תמותה!$A$1:$E$121,ROUNDDOWN(R130/12,0)+1,3))</f>
        <v>0</v>
      </c>
      <c r="U130" t="e">
        <f>IF($B$11="זכר",INDEX('שיפור גברים'!$A$1:$GQ$121,ROUNDDOWN(R130/12,0)+1,ROUNDDOWN((E130+$B$7-$B$8)/12,0)+2),INDEX('שיפור נשים'!$A$1:$GQ$121,ROUNDDOWN(R130/12,0)+1,ROUNDDOWN((E130+$B$7-$B$8)/12,0)+2))</f>
        <v>#VALUE!</v>
      </c>
      <c r="V130" t="e">
        <f>IF($B$11="זכר",INDEX('שיפור גברים'!$A$1:$GQ$121,ROUNDDOWN(R130/12,0)+1,ROUNDDOWN((E130+$B$7-$B$8)/12,0)+1),INDEX('שיפור נשים'!$A$1:$GQ$121,ROUNDDOWN(R130/12,0)+1,ROUNDDOWN((E130+$B$7-$B$8)/12,0)+1))</f>
        <v>#VALUE!</v>
      </c>
      <c r="W130">
        <f t="shared" si="24"/>
        <v>0.33333333333333331</v>
      </c>
      <c r="X130" t="e">
        <f t="shared" si="36"/>
        <v>#VALUE!</v>
      </c>
      <c r="Y130">
        <f>IF($B$11="זכר",INDEX(תמותה!$A$1:$E$121,ROUNDDOWN(R130/12,0)+1,4),INDEX(תמותה!$A$1:$E$121,ROUNDDOWN(R130/12,0)+1,5))</f>
        <v>0</v>
      </c>
      <c r="Z130" t="e">
        <f t="shared" si="25"/>
        <v>#VALUE!</v>
      </c>
      <c r="AA130" t="e">
        <f t="shared" si="26"/>
        <v>#VALUE!</v>
      </c>
      <c r="AB130" t="e">
        <f t="shared" si="37"/>
        <v>#VALUE!</v>
      </c>
      <c r="AC130" t="e">
        <f t="shared" si="38"/>
        <v>#VALUE!</v>
      </c>
      <c r="AD130" t="e">
        <f t="shared" si="39"/>
        <v>#VALUE!</v>
      </c>
      <c r="AE130">
        <f t="shared" si="40"/>
        <v>0</v>
      </c>
      <c r="AF130">
        <f t="shared" si="41"/>
        <v>0</v>
      </c>
    </row>
    <row r="131" spans="5:32" x14ac:dyDescent="0.2">
      <c r="E131">
        <f t="shared" si="27"/>
        <v>129</v>
      </c>
      <c r="F131">
        <f t="shared" ref="F131:F194" si="42">(1+$B$2)^((E131-$E$2+1)/12)</f>
        <v>1.4804442496852264</v>
      </c>
      <c r="G131" t="e">
        <f t="shared" si="28"/>
        <v>#VALUE!</v>
      </c>
      <c r="H131" t="e">
        <f t="shared" si="29"/>
        <v>#VALUE!</v>
      </c>
      <c r="I131" t="e">
        <f t="shared" si="30"/>
        <v>#VALUE!</v>
      </c>
      <c r="J131">
        <f t="shared" si="31"/>
        <v>107.36772230582331</v>
      </c>
      <c r="K131">
        <f t="shared" si="32"/>
        <v>107.36772230582331</v>
      </c>
      <c r="L131" t="e">
        <f t="shared" si="33"/>
        <v>#VALUE!</v>
      </c>
      <c r="M131">
        <f>IF($B$9="זכר",INDEX(תמותה!$A$1:$E$121,ROUNDDOWN(E131/12,0)+1,2),INDEX(תמותה!$A$1:$E$121,ROUNDDOWN(E131/12,0)+1,3))</f>
        <v>0</v>
      </c>
      <c r="N131" t="e">
        <f>IF($B$9="זכר",INDEX('שיפור גברים'!$A$1:$GQ$121,ROUNDDOWN(E131/12,0)+1,ROUNDDOWN((E131+$B$7-$B$8)/12,0)+2),INDEX('שיפור נשים'!$A$1:$GQ$121,ROUNDDOWN(E131/12,0)+1,ROUNDDOWN((E131+$B$7-$B$8)/12,0)+2))</f>
        <v>#VALUE!</v>
      </c>
      <c r="O131" t="e">
        <f>IF($B$9="זכר",INDEX('שיפור גברים'!$A$1:$GQ$121,ROUNDDOWN(E131/12,0)+1,ROUNDDOWN((E131+$B$7-$B$8)/12,0)+1),INDEX('שיפור נשים'!$A$1:$GQ$121,ROUNDDOWN(E131/12,0)+1,ROUNDDOWN((E131+$B$7-$B$8)/12,0)+1))</f>
        <v>#VALUE!</v>
      </c>
      <c r="P131">
        <f t="shared" ref="P131:P194" si="43">(MOD((E131-$E$2+7),12)+1)/12</f>
        <v>0.41666666666666669</v>
      </c>
      <c r="Q131" t="e">
        <f t="shared" ref="Q131:Q194" si="44">IF(E131&lt;$B$12,1-(1-M131*(N131*P131+O131*(1-P131)))^(1/12),1)</f>
        <v>#VALUE!</v>
      </c>
      <c r="R131">
        <f t="shared" si="34"/>
        <v>129</v>
      </c>
      <c r="S131" t="e">
        <f t="shared" si="35"/>
        <v>#VALUE!</v>
      </c>
      <c r="T131">
        <f>IF($B$11="זכר",INDEX(תמותה!$A$1:$E$121,ROUNDDOWN(R131/12,0)+1,2),INDEX(תמותה!$A$1:$E$121,ROUNDDOWN(R131/12,0)+1,3))</f>
        <v>0</v>
      </c>
      <c r="U131" t="e">
        <f>IF($B$11="זכר",INDEX('שיפור גברים'!$A$1:$GQ$121,ROUNDDOWN(R131/12,0)+1,ROUNDDOWN((E131+$B$7-$B$8)/12,0)+2),INDEX('שיפור נשים'!$A$1:$GQ$121,ROUNDDOWN(R131/12,0)+1,ROUNDDOWN((E131+$B$7-$B$8)/12,0)+2))</f>
        <v>#VALUE!</v>
      </c>
      <c r="V131" t="e">
        <f>IF($B$11="זכר",INDEX('שיפור גברים'!$A$1:$GQ$121,ROUNDDOWN(R131/12,0)+1,ROUNDDOWN((E131+$B$7-$B$8)/12,0)+1),INDEX('שיפור נשים'!$A$1:$GQ$121,ROUNDDOWN(R131/12,0)+1,ROUNDDOWN((E131+$B$7-$B$8)/12,0)+1))</f>
        <v>#VALUE!</v>
      </c>
      <c r="W131">
        <f t="shared" ref="W131:W194" si="45">(MOD((R131-$E$2+7),12)+1)/12</f>
        <v>0.41666666666666669</v>
      </c>
      <c r="X131" t="e">
        <f t="shared" si="36"/>
        <v>#VALUE!</v>
      </c>
      <c r="Y131">
        <f>IF($B$11="זכר",INDEX(תמותה!$A$1:$E$121,ROUNDDOWN(R131/12,0)+1,4),INDEX(תמותה!$A$1:$E$121,ROUNDDOWN(R131/12,0)+1,5))</f>
        <v>0</v>
      </c>
      <c r="Z131" t="e">
        <f t="shared" ref="Z131:Z194" si="46">IF(R131&lt;$B$12,1-(1-T131*(U131*W131+V131*(1-W131)))^(1/12),1)</f>
        <v>#VALUE!</v>
      </c>
      <c r="AA131" t="e">
        <f t="shared" ref="AA131:AA194" si="47">IF(R131&lt;$B$12,1-(1-Y131*(U131*W131+V131*(1-W131)))^(1/12),1)</f>
        <v>#VALUE!</v>
      </c>
      <c r="AB131" t="e">
        <f t="shared" si="37"/>
        <v>#VALUE!</v>
      </c>
      <c r="AC131" t="e">
        <f t="shared" si="38"/>
        <v>#VALUE!</v>
      </c>
      <c r="AD131" t="e">
        <f t="shared" si="39"/>
        <v>#VALUE!</v>
      </c>
      <c r="AE131">
        <f t="shared" si="40"/>
        <v>0</v>
      </c>
      <c r="AF131">
        <f t="shared" si="41"/>
        <v>0</v>
      </c>
    </row>
    <row r="132" spans="5:32" x14ac:dyDescent="0.2">
      <c r="E132">
        <f t="shared" ref="E132:E195" si="48">E131+1</f>
        <v>130</v>
      </c>
      <c r="F132">
        <f t="shared" si="42"/>
        <v>1.4849190046615566</v>
      </c>
      <c r="G132" t="e">
        <f t="shared" ref="G132:G195" si="49">IF(E132&lt;=$B$3,IF(AND((E132-$E$2)&lt;0,E132&lt;$B$4),G131+1/F132,G131+L131/F132))</f>
        <v>#VALUE!</v>
      </c>
      <c r="H132" t="e">
        <f t="shared" ref="H132:H195" si="50">IF(E132&lt;=$B$3,IF(AND((E132-$E$2)&lt;60,E132&lt;$B$4),H131+1/F132,H131+L131/F132))</f>
        <v>#VALUE!</v>
      </c>
      <c r="I132" t="e">
        <f t="shared" ref="I132:I195" si="51">IF(E132&lt;=$B$3,IF(AND((E132-$E$2)&lt;120,E132&lt;$B$4),I131+1/F132,I131+L131/F132))</f>
        <v>#VALUE!</v>
      </c>
      <c r="J132">
        <f t="shared" ref="J132:J195" si="52">IF(E132&lt;=$B$3,IF(AND((E132-$E$2)&lt;180,E132&lt;$B$4),J131+1/F132,J131+L131/F132))</f>
        <v>108.04115971005932</v>
      </c>
      <c r="K132">
        <f t="shared" ref="K132:K195" si="53">IF(E132&lt;=$B$3,IF(AND((E132-$E$2)&lt;240,E132&lt;$B$4),K131+1/F132,K131+L131/F132))</f>
        <v>108.04115971005932</v>
      </c>
      <c r="L132" t="e">
        <f t="shared" ref="L132:L195" si="54">L131*(1-Q132)</f>
        <v>#VALUE!</v>
      </c>
      <c r="M132">
        <f>IF($B$9="זכר",INDEX(תמותה!$A$1:$E$121,ROUNDDOWN(E132/12,0)+1,2),INDEX(תמותה!$A$1:$E$121,ROUNDDOWN(E132/12,0)+1,3))</f>
        <v>0</v>
      </c>
      <c r="N132" t="e">
        <f>IF($B$9="זכר",INDEX('שיפור גברים'!$A$1:$GQ$121,ROUNDDOWN(E132/12,0)+1,ROUNDDOWN((E132+$B$7-$B$8)/12,0)+2),INDEX('שיפור נשים'!$A$1:$GQ$121,ROUNDDOWN(E132/12,0)+1,ROUNDDOWN((E132+$B$7-$B$8)/12,0)+2))</f>
        <v>#VALUE!</v>
      </c>
      <c r="O132" t="e">
        <f>IF($B$9="זכר",INDEX('שיפור גברים'!$A$1:$GQ$121,ROUNDDOWN(E132/12,0)+1,ROUNDDOWN((E132+$B$7-$B$8)/12,0)+1),INDEX('שיפור נשים'!$A$1:$GQ$121,ROUNDDOWN(E132/12,0)+1,ROUNDDOWN((E132+$B$7-$B$8)/12,0)+1))</f>
        <v>#VALUE!</v>
      </c>
      <c r="P132">
        <f t="shared" si="43"/>
        <v>0.5</v>
      </c>
      <c r="Q132" t="e">
        <f t="shared" si="44"/>
        <v>#VALUE!</v>
      </c>
      <c r="R132">
        <f t="shared" ref="R132:R195" si="55">R131+1</f>
        <v>130</v>
      </c>
      <c r="S132" t="e">
        <f t="shared" ref="S132:S195" si="56">S131*(1-Z132)</f>
        <v>#VALUE!</v>
      </c>
      <c r="T132">
        <f>IF($B$11="זכר",INDEX(תמותה!$A$1:$E$121,ROUNDDOWN(R132/12,0)+1,2),INDEX(תמותה!$A$1:$E$121,ROUNDDOWN(R132/12,0)+1,3))</f>
        <v>0</v>
      </c>
      <c r="U132" t="e">
        <f>IF($B$11="זכר",INDEX('שיפור גברים'!$A$1:$GQ$121,ROUNDDOWN(R132/12,0)+1,ROUNDDOWN((E132+$B$7-$B$8)/12,0)+2),INDEX('שיפור נשים'!$A$1:$GQ$121,ROUNDDOWN(R132/12,0)+1,ROUNDDOWN((E132+$B$7-$B$8)/12,0)+2))</f>
        <v>#VALUE!</v>
      </c>
      <c r="V132" t="e">
        <f>IF($B$11="זכר",INDEX('שיפור גברים'!$A$1:$GQ$121,ROUNDDOWN(R132/12,0)+1,ROUNDDOWN((E132+$B$7-$B$8)/12,0)+1),INDEX('שיפור נשים'!$A$1:$GQ$121,ROUNDDOWN(R132/12,0)+1,ROUNDDOWN((E132+$B$7-$B$8)/12,0)+1))</f>
        <v>#VALUE!</v>
      </c>
      <c r="W132">
        <f t="shared" si="45"/>
        <v>0.5</v>
      </c>
      <c r="X132" t="e">
        <f t="shared" ref="X132:X195" si="57">X131*(1-AA132)+Q132*S132*L131</f>
        <v>#VALUE!</v>
      </c>
      <c r="Y132">
        <f>IF($B$11="זכר",INDEX(תמותה!$A$1:$E$121,ROUNDDOWN(R132/12,0)+1,4),INDEX(תמותה!$A$1:$E$121,ROUNDDOWN(R132/12,0)+1,5))</f>
        <v>0</v>
      </c>
      <c r="Z132" t="e">
        <f t="shared" si="46"/>
        <v>#VALUE!</v>
      </c>
      <c r="AA132" t="e">
        <f t="shared" si="47"/>
        <v>#VALUE!</v>
      </c>
      <c r="AB132" t="e">
        <f t="shared" ref="AB132:AB195" si="58">IF(E132&lt;=$B$3,IF(AND((E132-$E$2)&lt;0,E132&lt;$B$4),AB131+0/F132,AB131+X131/F132))</f>
        <v>#VALUE!</v>
      </c>
      <c r="AC132" t="e">
        <f t="shared" ref="AC132:AC195" si="59">IF(E132&lt;=$B$3,IF(AND((E132-$E$2)&lt;60,E132&lt;$B$4),AC131+0/F132,AC131+X131/F132))</f>
        <v>#VALUE!</v>
      </c>
      <c r="AD132" t="e">
        <f t="shared" ref="AD132:AD195" si="60">IF(E132&lt;=$B$3,IF(AND((E132-$E$2)&lt;120,E132&lt;$B$4),AD131+0/F132,AD131+X131/F132))</f>
        <v>#VALUE!</v>
      </c>
      <c r="AE132">
        <f t="shared" ref="AE132:AE195" si="61">IF(E132&lt;=$B$3,IF(AND((E132-$E$2)&lt;180,E132&lt;$B$4),AE131+0/F132,AE131+X131/F132))</f>
        <v>0</v>
      </c>
      <c r="AF132">
        <f t="shared" ref="AF132:AF195" si="62">IF(E132&lt;=$B$3,IF(AND((E132-$E$2)&lt;240,E132&lt;$B$4),AF131+0/F132,AF131+X131/F132))</f>
        <v>0</v>
      </c>
    </row>
    <row r="133" spans="5:32" x14ac:dyDescent="0.2">
      <c r="E133">
        <f t="shared" si="48"/>
        <v>131</v>
      </c>
      <c r="F133">
        <f t="shared" si="42"/>
        <v>1.4894072849240316</v>
      </c>
      <c r="G133" t="e">
        <f t="shared" si="49"/>
        <v>#VALUE!</v>
      </c>
      <c r="H133" t="e">
        <f t="shared" si="50"/>
        <v>#VALUE!</v>
      </c>
      <c r="I133" t="e">
        <f t="shared" si="51"/>
        <v>#VALUE!</v>
      </c>
      <c r="J133">
        <f t="shared" si="52"/>
        <v>108.71256773264798</v>
      </c>
      <c r="K133">
        <f t="shared" si="53"/>
        <v>108.71256773264798</v>
      </c>
      <c r="L133" t="e">
        <f t="shared" si="54"/>
        <v>#VALUE!</v>
      </c>
      <c r="M133">
        <f>IF($B$9="זכר",INDEX(תמותה!$A$1:$E$121,ROUNDDOWN(E133/12,0)+1,2),INDEX(תמותה!$A$1:$E$121,ROUNDDOWN(E133/12,0)+1,3))</f>
        <v>0</v>
      </c>
      <c r="N133" t="e">
        <f>IF($B$9="זכר",INDEX('שיפור גברים'!$A$1:$GQ$121,ROUNDDOWN(E133/12,0)+1,ROUNDDOWN((E133+$B$7-$B$8)/12,0)+2),INDEX('שיפור נשים'!$A$1:$GQ$121,ROUNDDOWN(E133/12,0)+1,ROUNDDOWN((E133+$B$7-$B$8)/12,0)+2))</f>
        <v>#VALUE!</v>
      </c>
      <c r="O133" t="e">
        <f>IF($B$9="זכר",INDEX('שיפור גברים'!$A$1:$GQ$121,ROUNDDOWN(E133/12,0)+1,ROUNDDOWN((E133+$B$7-$B$8)/12,0)+1),INDEX('שיפור נשים'!$A$1:$GQ$121,ROUNDDOWN(E133/12,0)+1,ROUNDDOWN((E133+$B$7-$B$8)/12,0)+1))</f>
        <v>#VALUE!</v>
      </c>
      <c r="P133">
        <f t="shared" si="43"/>
        <v>0.58333333333333337</v>
      </c>
      <c r="Q133" t="e">
        <f t="shared" si="44"/>
        <v>#VALUE!</v>
      </c>
      <c r="R133">
        <f t="shared" si="55"/>
        <v>131</v>
      </c>
      <c r="S133" t="e">
        <f t="shared" si="56"/>
        <v>#VALUE!</v>
      </c>
      <c r="T133">
        <f>IF($B$11="זכר",INDEX(תמותה!$A$1:$E$121,ROUNDDOWN(R133/12,0)+1,2),INDEX(תמותה!$A$1:$E$121,ROUNDDOWN(R133/12,0)+1,3))</f>
        <v>0</v>
      </c>
      <c r="U133" t="e">
        <f>IF($B$11="זכר",INDEX('שיפור גברים'!$A$1:$GQ$121,ROUNDDOWN(R133/12,0)+1,ROUNDDOWN((E133+$B$7-$B$8)/12,0)+2),INDEX('שיפור נשים'!$A$1:$GQ$121,ROUNDDOWN(R133/12,0)+1,ROUNDDOWN((E133+$B$7-$B$8)/12,0)+2))</f>
        <v>#VALUE!</v>
      </c>
      <c r="V133" t="e">
        <f>IF($B$11="זכר",INDEX('שיפור גברים'!$A$1:$GQ$121,ROUNDDOWN(R133/12,0)+1,ROUNDDOWN((E133+$B$7-$B$8)/12,0)+1),INDEX('שיפור נשים'!$A$1:$GQ$121,ROUNDDOWN(R133/12,0)+1,ROUNDDOWN((E133+$B$7-$B$8)/12,0)+1))</f>
        <v>#VALUE!</v>
      </c>
      <c r="W133">
        <f t="shared" si="45"/>
        <v>0.58333333333333337</v>
      </c>
      <c r="X133" t="e">
        <f t="shared" si="57"/>
        <v>#VALUE!</v>
      </c>
      <c r="Y133">
        <f>IF($B$11="זכר",INDEX(תמותה!$A$1:$E$121,ROUNDDOWN(R133/12,0)+1,4),INDEX(תמותה!$A$1:$E$121,ROUNDDOWN(R133/12,0)+1,5))</f>
        <v>0</v>
      </c>
      <c r="Z133" t="e">
        <f t="shared" si="46"/>
        <v>#VALUE!</v>
      </c>
      <c r="AA133" t="e">
        <f t="shared" si="47"/>
        <v>#VALUE!</v>
      </c>
      <c r="AB133" t="e">
        <f t="shared" si="58"/>
        <v>#VALUE!</v>
      </c>
      <c r="AC133" t="e">
        <f t="shared" si="59"/>
        <v>#VALUE!</v>
      </c>
      <c r="AD133" t="e">
        <f t="shared" si="60"/>
        <v>#VALUE!</v>
      </c>
      <c r="AE133">
        <f t="shared" si="61"/>
        <v>0</v>
      </c>
      <c r="AF133">
        <f t="shared" si="62"/>
        <v>0</v>
      </c>
    </row>
    <row r="134" spans="5:32" x14ac:dyDescent="0.2">
      <c r="E134">
        <f t="shared" si="48"/>
        <v>132</v>
      </c>
      <c r="F134">
        <f t="shared" si="42"/>
        <v>1.4939091313538537</v>
      </c>
      <c r="G134" t="e">
        <f t="shared" si="49"/>
        <v>#VALUE!</v>
      </c>
      <c r="H134" t="e">
        <f t="shared" si="50"/>
        <v>#VALUE!</v>
      </c>
      <c r="I134" t="e">
        <f t="shared" si="51"/>
        <v>#VALUE!</v>
      </c>
      <c r="J134">
        <f t="shared" si="52"/>
        <v>109.38195248906469</v>
      </c>
      <c r="K134">
        <f t="shared" si="53"/>
        <v>109.38195248906469</v>
      </c>
      <c r="L134" t="e">
        <f t="shared" si="54"/>
        <v>#VALUE!</v>
      </c>
      <c r="M134">
        <f>IF($B$9="זכר",INDEX(תמותה!$A$1:$E$121,ROUNDDOWN(E134/12,0)+1,2),INDEX(תמותה!$A$1:$E$121,ROUNDDOWN(E134/12,0)+1,3))</f>
        <v>0</v>
      </c>
      <c r="N134" t="e">
        <f>IF($B$9="זכר",INDEX('שיפור גברים'!$A$1:$GQ$121,ROUNDDOWN(E134/12,0)+1,ROUNDDOWN((E134+$B$7-$B$8)/12,0)+2),INDEX('שיפור נשים'!$A$1:$GQ$121,ROUNDDOWN(E134/12,0)+1,ROUNDDOWN((E134+$B$7-$B$8)/12,0)+2))</f>
        <v>#VALUE!</v>
      </c>
      <c r="O134" t="e">
        <f>IF($B$9="זכר",INDEX('שיפור גברים'!$A$1:$GQ$121,ROUNDDOWN(E134/12,0)+1,ROUNDDOWN((E134+$B$7-$B$8)/12,0)+1),INDEX('שיפור נשים'!$A$1:$GQ$121,ROUNDDOWN(E134/12,0)+1,ROUNDDOWN((E134+$B$7-$B$8)/12,0)+1))</f>
        <v>#VALUE!</v>
      </c>
      <c r="P134">
        <f t="shared" si="43"/>
        <v>0.66666666666666663</v>
      </c>
      <c r="Q134" t="e">
        <f t="shared" si="44"/>
        <v>#VALUE!</v>
      </c>
      <c r="R134">
        <f t="shared" si="55"/>
        <v>132</v>
      </c>
      <c r="S134" t="e">
        <f t="shared" si="56"/>
        <v>#VALUE!</v>
      </c>
      <c r="T134">
        <f>IF($B$11="זכר",INDEX(תמותה!$A$1:$E$121,ROUNDDOWN(R134/12,0)+1,2),INDEX(תמותה!$A$1:$E$121,ROUNDDOWN(R134/12,0)+1,3))</f>
        <v>0</v>
      </c>
      <c r="U134" t="e">
        <f>IF($B$11="זכר",INDEX('שיפור גברים'!$A$1:$GQ$121,ROUNDDOWN(R134/12,0)+1,ROUNDDOWN((E134+$B$7-$B$8)/12,0)+2),INDEX('שיפור נשים'!$A$1:$GQ$121,ROUNDDOWN(R134/12,0)+1,ROUNDDOWN((E134+$B$7-$B$8)/12,0)+2))</f>
        <v>#VALUE!</v>
      </c>
      <c r="V134" t="e">
        <f>IF($B$11="זכר",INDEX('שיפור גברים'!$A$1:$GQ$121,ROUNDDOWN(R134/12,0)+1,ROUNDDOWN((E134+$B$7-$B$8)/12,0)+1),INDEX('שיפור נשים'!$A$1:$GQ$121,ROUNDDOWN(R134/12,0)+1,ROUNDDOWN((E134+$B$7-$B$8)/12,0)+1))</f>
        <v>#VALUE!</v>
      </c>
      <c r="W134">
        <f t="shared" si="45"/>
        <v>0.66666666666666663</v>
      </c>
      <c r="X134" t="e">
        <f t="shared" si="57"/>
        <v>#VALUE!</v>
      </c>
      <c r="Y134">
        <f>IF($B$11="זכר",INDEX(תמותה!$A$1:$E$121,ROUNDDOWN(R134/12,0)+1,4),INDEX(תמותה!$A$1:$E$121,ROUNDDOWN(R134/12,0)+1,5))</f>
        <v>0</v>
      </c>
      <c r="Z134" t="e">
        <f t="shared" si="46"/>
        <v>#VALUE!</v>
      </c>
      <c r="AA134" t="e">
        <f t="shared" si="47"/>
        <v>#VALUE!</v>
      </c>
      <c r="AB134" t="e">
        <f t="shared" si="58"/>
        <v>#VALUE!</v>
      </c>
      <c r="AC134" t="e">
        <f t="shared" si="59"/>
        <v>#VALUE!</v>
      </c>
      <c r="AD134" t="e">
        <f t="shared" si="60"/>
        <v>#VALUE!</v>
      </c>
      <c r="AE134">
        <f t="shared" si="61"/>
        <v>0</v>
      </c>
      <c r="AF134">
        <f t="shared" si="62"/>
        <v>0</v>
      </c>
    </row>
    <row r="135" spans="5:32" x14ac:dyDescent="0.2">
      <c r="E135">
        <f t="shared" si="48"/>
        <v>133</v>
      </c>
      <c r="F135">
        <f t="shared" si="42"/>
        <v>1.4984245849557927</v>
      </c>
      <c r="G135" t="e">
        <f t="shared" si="49"/>
        <v>#VALUE!</v>
      </c>
      <c r="H135" t="e">
        <f t="shared" si="50"/>
        <v>#VALUE!</v>
      </c>
      <c r="I135" t="e">
        <f t="shared" si="51"/>
        <v>#VALUE!</v>
      </c>
      <c r="J135">
        <f t="shared" si="52"/>
        <v>110.04932007635604</v>
      </c>
      <c r="K135">
        <f t="shared" si="53"/>
        <v>110.04932007635604</v>
      </c>
      <c r="L135" t="e">
        <f t="shared" si="54"/>
        <v>#VALUE!</v>
      </c>
      <c r="M135">
        <f>IF($B$9="זכר",INDEX(תמותה!$A$1:$E$121,ROUNDDOWN(E135/12,0)+1,2),INDEX(תמותה!$A$1:$E$121,ROUNDDOWN(E135/12,0)+1,3))</f>
        <v>0</v>
      </c>
      <c r="N135" t="e">
        <f>IF($B$9="זכר",INDEX('שיפור גברים'!$A$1:$GQ$121,ROUNDDOWN(E135/12,0)+1,ROUNDDOWN((E135+$B$7-$B$8)/12,0)+2),INDEX('שיפור נשים'!$A$1:$GQ$121,ROUNDDOWN(E135/12,0)+1,ROUNDDOWN((E135+$B$7-$B$8)/12,0)+2))</f>
        <v>#VALUE!</v>
      </c>
      <c r="O135" t="e">
        <f>IF($B$9="זכר",INDEX('שיפור גברים'!$A$1:$GQ$121,ROUNDDOWN(E135/12,0)+1,ROUNDDOWN((E135+$B$7-$B$8)/12,0)+1),INDEX('שיפור נשים'!$A$1:$GQ$121,ROUNDDOWN(E135/12,0)+1,ROUNDDOWN((E135+$B$7-$B$8)/12,0)+1))</f>
        <v>#VALUE!</v>
      </c>
      <c r="P135">
        <f t="shared" si="43"/>
        <v>0.75</v>
      </c>
      <c r="Q135" t="e">
        <f t="shared" si="44"/>
        <v>#VALUE!</v>
      </c>
      <c r="R135">
        <f t="shared" si="55"/>
        <v>133</v>
      </c>
      <c r="S135" t="e">
        <f t="shared" si="56"/>
        <v>#VALUE!</v>
      </c>
      <c r="T135">
        <f>IF($B$11="זכר",INDEX(תמותה!$A$1:$E$121,ROUNDDOWN(R135/12,0)+1,2),INDEX(תמותה!$A$1:$E$121,ROUNDDOWN(R135/12,0)+1,3))</f>
        <v>0</v>
      </c>
      <c r="U135" t="e">
        <f>IF($B$11="זכר",INDEX('שיפור גברים'!$A$1:$GQ$121,ROUNDDOWN(R135/12,0)+1,ROUNDDOWN((E135+$B$7-$B$8)/12,0)+2),INDEX('שיפור נשים'!$A$1:$GQ$121,ROUNDDOWN(R135/12,0)+1,ROUNDDOWN((E135+$B$7-$B$8)/12,0)+2))</f>
        <v>#VALUE!</v>
      </c>
      <c r="V135" t="e">
        <f>IF($B$11="זכר",INDEX('שיפור גברים'!$A$1:$GQ$121,ROUNDDOWN(R135/12,0)+1,ROUNDDOWN((E135+$B$7-$B$8)/12,0)+1),INDEX('שיפור נשים'!$A$1:$GQ$121,ROUNDDOWN(R135/12,0)+1,ROUNDDOWN((E135+$B$7-$B$8)/12,0)+1))</f>
        <v>#VALUE!</v>
      </c>
      <c r="W135">
        <f t="shared" si="45"/>
        <v>0.75</v>
      </c>
      <c r="X135" t="e">
        <f t="shared" si="57"/>
        <v>#VALUE!</v>
      </c>
      <c r="Y135">
        <f>IF($B$11="זכר",INDEX(תמותה!$A$1:$E$121,ROUNDDOWN(R135/12,0)+1,4),INDEX(תמותה!$A$1:$E$121,ROUNDDOWN(R135/12,0)+1,5))</f>
        <v>0</v>
      </c>
      <c r="Z135" t="e">
        <f t="shared" si="46"/>
        <v>#VALUE!</v>
      </c>
      <c r="AA135" t="e">
        <f t="shared" si="47"/>
        <v>#VALUE!</v>
      </c>
      <c r="AB135" t="e">
        <f t="shared" si="58"/>
        <v>#VALUE!</v>
      </c>
      <c r="AC135" t="e">
        <f t="shared" si="59"/>
        <v>#VALUE!</v>
      </c>
      <c r="AD135" t="e">
        <f t="shared" si="60"/>
        <v>#VALUE!</v>
      </c>
      <c r="AE135">
        <f t="shared" si="61"/>
        <v>0</v>
      </c>
      <c r="AF135">
        <f t="shared" si="62"/>
        <v>0</v>
      </c>
    </row>
    <row r="136" spans="5:32" x14ac:dyDescent="0.2">
      <c r="E136">
        <f t="shared" si="48"/>
        <v>134</v>
      </c>
      <c r="F136">
        <f t="shared" si="42"/>
        <v>1.5029536868585573</v>
      </c>
      <c r="G136" t="e">
        <f t="shared" si="49"/>
        <v>#VALUE!</v>
      </c>
      <c r="H136" t="e">
        <f t="shared" si="50"/>
        <v>#VALUE!</v>
      </c>
      <c r="I136" t="e">
        <f t="shared" si="51"/>
        <v>#VALUE!</v>
      </c>
      <c r="J136">
        <f t="shared" si="52"/>
        <v>110.71467657319539</v>
      </c>
      <c r="K136">
        <f t="shared" si="53"/>
        <v>110.71467657319539</v>
      </c>
      <c r="L136" t="e">
        <f t="shared" si="54"/>
        <v>#VALUE!</v>
      </c>
      <c r="M136">
        <f>IF($B$9="זכר",INDEX(תמותה!$A$1:$E$121,ROUNDDOWN(E136/12,0)+1,2),INDEX(תמותה!$A$1:$E$121,ROUNDDOWN(E136/12,0)+1,3))</f>
        <v>0</v>
      </c>
      <c r="N136" t="e">
        <f>IF($B$9="זכר",INDEX('שיפור גברים'!$A$1:$GQ$121,ROUNDDOWN(E136/12,0)+1,ROUNDDOWN((E136+$B$7-$B$8)/12,0)+2),INDEX('שיפור נשים'!$A$1:$GQ$121,ROUNDDOWN(E136/12,0)+1,ROUNDDOWN((E136+$B$7-$B$8)/12,0)+2))</f>
        <v>#VALUE!</v>
      </c>
      <c r="O136" t="e">
        <f>IF($B$9="זכר",INDEX('שיפור גברים'!$A$1:$GQ$121,ROUNDDOWN(E136/12,0)+1,ROUNDDOWN((E136+$B$7-$B$8)/12,0)+1),INDEX('שיפור נשים'!$A$1:$GQ$121,ROUNDDOWN(E136/12,0)+1,ROUNDDOWN((E136+$B$7-$B$8)/12,0)+1))</f>
        <v>#VALUE!</v>
      </c>
      <c r="P136">
        <f t="shared" si="43"/>
        <v>0.83333333333333337</v>
      </c>
      <c r="Q136" t="e">
        <f t="shared" si="44"/>
        <v>#VALUE!</v>
      </c>
      <c r="R136">
        <f t="shared" si="55"/>
        <v>134</v>
      </c>
      <c r="S136" t="e">
        <f t="shared" si="56"/>
        <v>#VALUE!</v>
      </c>
      <c r="T136">
        <f>IF($B$11="זכר",INDEX(תמותה!$A$1:$E$121,ROUNDDOWN(R136/12,0)+1,2),INDEX(תמותה!$A$1:$E$121,ROUNDDOWN(R136/12,0)+1,3))</f>
        <v>0</v>
      </c>
      <c r="U136" t="e">
        <f>IF($B$11="זכר",INDEX('שיפור גברים'!$A$1:$GQ$121,ROUNDDOWN(R136/12,0)+1,ROUNDDOWN((E136+$B$7-$B$8)/12,0)+2),INDEX('שיפור נשים'!$A$1:$GQ$121,ROUNDDOWN(R136/12,0)+1,ROUNDDOWN((E136+$B$7-$B$8)/12,0)+2))</f>
        <v>#VALUE!</v>
      </c>
      <c r="V136" t="e">
        <f>IF($B$11="זכר",INDEX('שיפור גברים'!$A$1:$GQ$121,ROUNDDOWN(R136/12,0)+1,ROUNDDOWN((E136+$B$7-$B$8)/12,0)+1),INDEX('שיפור נשים'!$A$1:$GQ$121,ROUNDDOWN(R136/12,0)+1,ROUNDDOWN((E136+$B$7-$B$8)/12,0)+1))</f>
        <v>#VALUE!</v>
      </c>
      <c r="W136">
        <f t="shared" si="45"/>
        <v>0.83333333333333337</v>
      </c>
      <c r="X136" t="e">
        <f t="shared" si="57"/>
        <v>#VALUE!</v>
      </c>
      <c r="Y136">
        <f>IF($B$11="זכר",INDEX(תמותה!$A$1:$E$121,ROUNDDOWN(R136/12,0)+1,4),INDEX(תמותה!$A$1:$E$121,ROUNDDOWN(R136/12,0)+1,5))</f>
        <v>0</v>
      </c>
      <c r="Z136" t="e">
        <f t="shared" si="46"/>
        <v>#VALUE!</v>
      </c>
      <c r="AA136" t="e">
        <f t="shared" si="47"/>
        <v>#VALUE!</v>
      </c>
      <c r="AB136" t="e">
        <f t="shared" si="58"/>
        <v>#VALUE!</v>
      </c>
      <c r="AC136" t="e">
        <f t="shared" si="59"/>
        <v>#VALUE!</v>
      </c>
      <c r="AD136" t="e">
        <f t="shared" si="60"/>
        <v>#VALUE!</v>
      </c>
      <c r="AE136">
        <f t="shared" si="61"/>
        <v>0</v>
      </c>
      <c r="AF136">
        <f t="shared" si="62"/>
        <v>0</v>
      </c>
    </row>
    <row r="137" spans="5:32" x14ac:dyDescent="0.2">
      <c r="E137">
        <f t="shared" si="48"/>
        <v>135</v>
      </c>
      <c r="F137">
        <f t="shared" si="42"/>
        <v>1.5074964783151721</v>
      </c>
      <c r="G137" t="e">
        <f t="shared" si="49"/>
        <v>#VALUE!</v>
      </c>
      <c r="H137" t="e">
        <f t="shared" si="50"/>
        <v>#VALUE!</v>
      </c>
      <c r="I137" t="e">
        <f t="shared" si="51"/>
        <v>#VALUE!</v>
      </c>
      <c r="J137">
        <f t="shared" si="52"/>
        <v>111.3780280399382</v>
      </c>
      <c r="K137">
        <f t="shared" si="53"/>
        <v>111.3780280399382</v>
      </c>
      <c r="L137" t="e">
        <f t="shared" si="54"/>
        <v>#VALUE!</v>
      </c>
      <c r="M137">
        <f>IF($B$9="זכר",INDEX(תמותה!$A$1:$E$121,ROUNDDOWN(E137/12,0)+1,2),INDEX(תמותה!$A$1:$E$121,ROUNDDOWN(E137/12,0)+1,3))</f>
        <v>0</v>
      </c>
      <c r="N137" t="e">
        <f>IF($B$9="זכר",INDEX('שיפור גברים'!$A$1:$GQ$121,ROUNDDOWN(E137/12,0)+1,ROUNDDOWN((E137+$B$7-$B$8)/12,0)+2),INDEX('שיפור נשים'!$A$1:$GQ$121,ROUNDDOWN(E137/12,0)+1,ROUNDDOWN((E137+$B$7-$B$8)/12,0)+2))</f>
        <v>#VALUE!</v>
      </c>
      <c r="O137" t="e">
        <f>IF($B$9="זכר",INDEX('שיפור גברים'!$A$1:$GQ$121,ROUNDDOWN(E137/12,0)+1,ROUNDDOWN((E137+$B$7-$B$8)/12,0)+1),INDEX('שיפור נשים'!$A$1:$GQ$121,ROUNDDOWN(E137/12,0)+1,ROUNDDOWN((E137+$B$7-$B$8)/12,0)+1))</f>
        <v>#VALUE!</v>
      </c>
      <c r="P137">
        <f t="shared" si="43"/>
        <v>0.91666666666666663</v>
      </c>
      <c r="Q137" t="e">
        <f t="shared" si="44"/>
        <v>#VALUE!</v>
      </c>
      <c r="R137">
        <f t="shared" si="55"/>
        <v>135</v>
      </c>
      <c r="S137" t="e">
        <f t="shared" si="56"/>
        <v>#VALUE!</v>
      </c>
      <c r="T137">
        <f>IF($B$11="זכר",INDEX(תמותה!$A$1:$E$121,ROUNDDOWN(R137/12,0)+1,2),INDEX(תמותה!$A$1:$E$121,ROUNDDOWN(R137/12,0)+1,3))</f>
        <v>0</v>
      </c>
      <c r="U137" t="e">
        <f>IF($B$11="זכר",INDEX('שיפור גברים'!$A$1:$GQ$121,ROUNDDOWN(R137/12,0)+1,ROUNDDOWN((E137+$B$7-$B$8)/12,0)+2),INDEX('שיפור נשים'!$A$1:$GQ$121,ROUNDDOWN(R137/12,0)+1,ROUNDDOWN((E137+$B$7-$B$8)/12,0)+2))</f>
        <v>#VALUE!</v>
      </c>
      <c r="V137" t="e">
        <f>IF($B$11="זכר",INDEX('שיפור גברים'!$A$1:$GQ$121,ROUNDDOWN(R137/12,0)+1,ROUNDDOWN((E137+$B$7-$B$8)/12,0)+1),INDEX('שיפור נשים'!$A$1:$GQ$121,ROUNDDOWN(R137/12,0)+1,ROUNDDOWN((E137+$B$7-$B$8)/12,0)+1))</f>
        <v>#VALUE!</v>
      </c>
      <c r="W137">
        <f t="shared" si="45"/>
        <v>0.91666666666666663</v>
      </c>
      <c r="X137" t="e">
        <f t="shared" si="57"/>
        <v>#VALUE!</v>
      </c>
      <c r="Y137">
        <f>IF($B$11="זכר",INDEX(תמותה!$A$1:$E$121,ROUNDDOWN(R137/12,0)+1,4),INDEX(תמותה!$A$1:$E$121,ROUNDDOWN(R137/12,0)+1,5))</f>
        <v>0</v>
      </c>
      <c r="Z137" t="e">
        <f t="shared" si="46"/>
        <v>#VALUE!</v>
      </c>
      <c r="AA137" t="e">
        <f t="shared" si="47"/>
        <v>#VALUE!</v>
      </c>
      <c r="AB137" t="e">
        <f t="shared" si="58"/>
        <v>#VALUE!</v>
      </c>
      <c r="AC137" t="e">
        <f t="shared" si="59"/>
        <v>#VALUE!</v>
      </c>
      <c r="AD137" t="e">
        <f t="shared" si="60"/>
        <v>#VALUE!</v>
      </c>
      <c r="AE137">
        <f t="shared" si="61"/>
        <v>0</v>
      </c>
      <c r="AF137">
        <f t="shared" si="62"/>
        <v>0</v>
      </c>
    </row>
    <row r="138" spans="5:32" x14ac:dyDescent="0.2">
      <c r="E138">
        <f t="shared" si="48"/>
        <v>136</v>
      </c>
      <c r="F138">
        <f t="shared" si="42"/>
        <v>1.5120530007033506</v>
      </c>
      <c r="G138" t="e">
        <f t="shared" si="49"/>
        <v>#VALUE!</v>
      </c>
      <c r="H138" t="e">
        <f t="shared" si="50"/>
        <v>#VALUE!</v>
      </c>
      <c r="I138" t="e">
        <f t="shared" si="51"/>
        <v>#VALUE!</v>
      </c>
      <c r="J138">
        <f t="shared" si="52"/>
        <v>112.03938051867726</v>
      </c>
      <c r="K138">
        <f t="shared" si="53"/>
        <v>112.03938051867726</v>
      </c>
      <c r="L138" t="e">
        <f t="shared" si="54"/>
        <v>#VALUE!</v>
      </c>
      <c r="M138">
        <f>IF($B$9="זכר",INDEX(תמותה!$A$1:$E$121,ROUNDDOWN(E138/12,0)+1,2),INDEX(תמותה!$A$1:$E$121,ROUNDDOWN(E138/12,0)+1,3))</f>
        <v>0</v>
      </c>
      <c r="N138" t="e">
        <f>IF($B$9="זכר",INDEX('שיפור גברים'!$A$1:$GQ$121,ROUNDDOWN(E138/12,0)+1,ROUNDDOWN((E138+$B$7-$B$8)/12,0)+2),INDEX('שיפור נשים'!$A$1:$GQ$121,ROUNDDOWN(E138/12,0)+1,ROUNDDOWN((E138+$B$7-$B$8)/12,0)+2))</f>
        <v>#VALUE!</v>
      </c>
      <c r="O138" t="e">
        <f>IF($B$9="זכר",INDEX('שיפור גברים'!$A$1:$GQ$121,ROUNDDOWN(E138/12,0)+1,ROUNDDOWN((E138+$B$7-$B$8)/12,0)+1),INDEX('שיפור נשים'!$A$1:$GQ$121,ROUNDDOWN(E138/12,0)+1,ROUNDDOWN((E138+$B$7-$B$8)/12,0)+1))</f>
        <v>#VALUE!</v>
      </c>
      <c r="P138">
        <f t="shared" si="43"/>
        <v>1</v>
      </c>
      <c r="Q138" t="e">
        <f t="shared" si="44"/>
        <v>#VALUE!</v>
      </c>
      <c r="R138">
        <f t="shared" si="55"/>
        <v>136</v>
      </c>
      <c r="S138" t="e">
        <f t="shared" si="56"/>
        <v>#VALUE!</v>
      </c>
      <c r="T138">
        <f>IF($B$11="זכר",INDEX(תמותה!$A$1:$E$121,ROUNDDOWN(R138/12,0)+1,2),INDEX(תמותה!$A$1:$E$121,ROUNDDOWN(R138/12,0)+1,3))</f>
        <v>0</v>
      </c>
      <c r="U138" t="e">
        <f>IF($B$11="זכר",INDEX('שיפור גברים'!$A$1:$GQ$121,ROUNDDOWN(R138/12,0)+1,ROUNDDOWN((E138+$B$7-$B$8)/12,0)+2),INDEX('שיפור נשים'!$A$1:$GQ$121,ROUNDDOWN(R138/12,0)+1,ROUNDDOWN((E138+$B$7-$B$8)/12,0)+2))</f>
        <v>#VALUE!</v>
      </c>
      <c r="V138" t="e">
        <f>IF($B$11="זכר",INDEX('שיפור גברים'!$A$1:$GQ$121,ROUNDDOWN(R138/12,0)+1,ROUNDDOWN((E138+$B$7-$B$8)/12,0)+1),INDEX('שיפור נשים'!$A$1:$GQ$121,ROUNDDOWN(R138/12,0)+1,ROUNDDOWN((E138+$B$7-$B$8)/12,0)+1))</f>
        <v>#VALUE!</v>
      </c>
      <c r="W138">
        <f t="shared" si="45"/>
        <v>1</v>
      </c>
      <c r="X138" t="e">
        <f t="shared" si="57"/>
        <v>#VALUE!</v>
      </c>
      <c r="Y138">
        <f>IF($B$11="זכר",INDEX(תמותה!$A$1:$E$121,ROUNDDOWN(R138/12,0)+1,4),INDEX(תמותה!$A$1:$E$121,ROUNDDOWN(R138/12,0)+1,5))</f>
        <v>0</v>
      </c>
      <c r="Z138" t="e">
        <f t="shared" si="46"/>
        <v>#VALUE!</v>
      </c>
      <c r="AA138" t="e">
        <f t="shared" si="47"/>
        <v>#VALUE!</v>
      </c>
      <c r="AB138" t="e">
        <f t="shared" si="58"/>
        <v>#VALUE!</v>
      </c>
      <c r="AC138" t="e">
        <f t="shared" si="59"/>
        <v>#VALUE!</v>
      </c>
      <c r="AD138" t="e">
        <f t="shared" si="60"/>
        <v>#VALUE!</v>
      </c>
      <c r="AE138">
        <f t="shared" si="61"/>
        <v>0</v>
      </c>
      <c r="AF138">
        <f t="shared" si="62"/>
        <v>0</v>
      </c>
    </row>
    <row r="139" spans="5:32" x14ac:dyDescent="0.2">
      <c r="E139">
        <f t="shared" si="48"/>
        <v>137</v>
      </c>
      <c r="F139">
        <f t="shared" si="42"/>
        <v>1.5166232955258752</v>
      </c>
      <c r="G139" t="e">
        <f t="shared" si="49"/>
        <v>#VALUE!</v>
      </c>
      <c r="H139" t="e">
        <f t="shared" si="50"/>
        <v>#VALUE!</v>
      </c>
      <c r="I139" t="e">
        <f t="shared" si="51"/>
        <v>#VALUE!</v>
      </c>
      <c r="J139">
        <f t="shared" si="52"/>
        <v>112.69874003329771</v>
      </c>
      <c r="K139">
        <f t="shared" si="53"/>
        <v>112.69874003329771</v>
      </c>
      <c r="L139" t="e">
        <f t="shared" si="54"/>
        <v>#VALUE!</v>
      </c>
      <c r="M139">
        <f>IF($B$9="זכר",INDEX(תמותה!$A$1:$E$121,ROUNDDOWN(E139/12,0)+1,2),INDEX(תמותה!$A$1:$E$121,ROUNDDOWN(E139/12,0)+1,3))</f>
        <v>0</v>
      </c>
      <c r="N139" t="e">
        <f>IF($B$9="זכר",INDEX('שיפור גברים'!$A$1:$GQ$121,ROUNDDOWN(E139/12,0)+1,ROUNDDOWN((E139+$B$7-$B$8)/12,0)+2),INDEX('שיפור נשים'!$A$1:$GQ$121,ROUNDDOWN(E139/12,0)+1,ROUNDDOWN((E139+$B$7-$B$8)/12,0)+2))</f>
        <v>#VALUE!</v>
      </c>
      <c r="O139" t="e">
        <f>IF($B$9="זכר",INDEX('שיפור גברים'!$A$1:$GQ$121,ROUNDDOWN(E139/12,0)+1,ROUNDDOWN((E139+$B$7-$B$8)/12,0)+1),INDEX('שיפור נשים'!$A$1:$GQ$121,ROUNDDOWN(E139/12,0)+1,ROUNDDOWN((E139+$B$7-$B$8)/12,0)+1))</f>
        <v>#VALUE!</v>
      </c>
      <c r="P139">
        <f t="shared" si="43"/>
        <v>8.3333333333333329E-2</v>
      </c>
      <c r="Q139" t="e">
        <f t="shared" si="44"/>
        <v>#VALUE!</v>
      </c>
      <c r="R139">
        <f t="shared" si="55"/>
        <v>137</v>
      </c>
      <c r="S139" t="e">
        <f t="shared" si="56"/>
        <v>#VALUE!</v>
      </c>
      <c r="T139">
        <f>IF($B$11="זכר",INDEX(תמותה!$A$1:$E$121,ROUNDDOWN(R139/12,0)+1,2),INDEX(תמותה!$A$1:$E$121,ROUNDDOWN(R139/12,0)+1,3))</f>
        <v>0</v>
      </c>
      <c r="U139" t="e">
        <f>IF($B$11="זכר",INDEX('שיפור גברים'!$A$1:$GQ$121,ROUNDDOWN(R139/12,0)+1,ROUNDDOWN((E139+$B$7-$B$8)/12,0)+2),INDEX('שיפור נשים'!$A$1:$GQ$121,ROUNDDOWN(R139/12,0)+1,ROUNDDOWN((E139+$B$7-$B$8)/12,0)+2))</f>
        <v>#VALUE!</v>
      </c>
      <c r="V139" t="e">
        <f>IF($B$11="זכר",INDEX('שיפור גברים'!$A$1:$GQ$121,ROUNDDOWN(R139/12,0)+1,ROUNDDOWN((E139+$B$7-$B$8)/12,0)+1),INDEX('שיפור נשים'!$A$1:$GQ$121,ROUNDDOWN(R139/12,0)+1,ROUNDDOWN((E139+$B$7-$B$8)/12,0)+1))</f>
        <v>#VALUE!</v>
      </c>
      <c r="W139">
        <f t="shared" si="45"/>
        <v>8.3333333333333329E-2</v>
      </c>
      <c r="X139" t="e">
        <f t="shared" si="57"/>
        <v>#VALUE!</v>
      </c>
      <c r="Y139">
        <f>IF($B$11="זכר",INDEX(תמותה!$A$1:$E$121,ROUNDDOWN(R139/12,0)+1,4),INDEX(תמותה!$A$1:$E$121,ROUNDDOWN(R139/12,0)+1,5))</f>
        <v>0</v>
      </c>
      <c r="Z139" t="e">
        <f t="shared" si="46"/>
        <v>#VALUE!</v>
      </c>
      <c r="AA139" t="e">
        <f t="shared" si="47"/>
        <v>#VALUE!</v>
      </c>
      <c r="AB139" t="e">
        <f t="shared" si="58"/>
        <v>#VALUE!</v>
      </c>
      <c r="AC139" t="e">
        <f t="shared" si="59"/>
        <v>#VALUE!</v>
      </c>
      <c r="AD139" t="e">
        <f t="shared" si="60"/>
        <v>#VALUE!</v>
      </c>
      <c r="AE139">
        <f t="shared" si="61"/>
        <v>0</v>
      </c>
      <c r="AF139">
        <f t="shared" si="62"/>
        <v>0</v>
      </c>
    </row>
    <row r="140" spans="5:32" x14ac:dyDescent="0.2">
      <c r="E140">
        <f t="shared" si="48"/>
        <v>138</v>
      </c>
      <c r="F140">
        <f t="shared" si="42"/>
        <v>1.5212074044109722</v>
      </c>
      <c r="G140" t="e">
        <f t="shared" si="49"/>
        <v>#VALUE!</v>
      </c>
      <c r="H140" t="e">
        <f t="shared" si="50"/>
        <v>#VALUE!</v>
      </c>
      <c r="I140" t="e">
        <f t="shared" si="51"/>
        <v>#VALUE!</v>
      </c>
      <c r="J140">
        <f t="shared" si="52"/>
        <v>113.35611258953189</v>
      </c>
      <c r="K140">
        <f t="shared" si="53"/>
        <v>113.35611258953189</v>
      </c>
      <c r="L140" t="e">
        <f t="shared" si="54"/>
        <v>#VALUE!</v>
      </c>
      <c r="M140">
        <f>IF($B$9="זכר",INDEX(תמותה!$A$1:$E$121,ROUNDDOWN(E140/12,0)+1,2),INDEX(תמותה!$A$1:$E$121,ROUNDDOWN(E140/12,0)+1,3))</f>
        <v>0</v>
      </c>
      <c r="N140" t="e">
        <f>IF($B$9="זכר",INDEX('שיפור גברים'!$A$1:$GQ$121,ROUNDDOWN(E140/12,0)+1,ROUNDDOWN((E140+$B$7-$B$8)/12,0)+2),INDEX('שיפור נשים'!$A$1:$GQ$121,ROUNDDOWN(E140/12,0)+1,ROUNDDOWN((E140+$B$7-$B$8)/12,0)+2))</f>
        <v>#VALUE!</v>
      </c>
      <c r="O140" t="e">
        <f>IF($B$9="זכר",INDEX('שיפור גברים'!$A$1:$GQ$121,ROUNDDOWN(E140/12,0)+1,ROUNDDOWN((E140+$B$7-$B$8)/12,0)+1),INDEX('שיפור נשים'!$A$1:$GQ$121,ROUNDDOWN(E140/12,0)+1,ROUNDDOWN((E140+$B$7-$B$8)/12,0)+1))</f>
        <v>#VALUE!</v>
      </c>
      <c r="P140">
        <f t="shared" si="43"/>
        <v>0.16666666666666666</v>
      </c>
      <c r="Q140" t="e">
        <f t="shared" si="44"/>
        <v>#VALUE!</v>
      </c>
      <c r="R140">
        <f t="shared" si="55"/>
        <v>138</v>
      </c>
      <c r="S140" t="e">
        <f t="shared" si="56"/>
        <v>#VALUE!</v>
      </c>
      <c r="T140">
        <f>IF($B$11="זכר",INDEX(תמותה!$A$1:$E$121,ROUNDDOWN(R140/12,0)+1,2),INDEX(תמותה!$A$1:$E$121,ROUNDDOWN(R140/12,0)+1,3))</f>
        <v>0</v>
      </c>
      <c r="U140" t="e">
        <f>IF($B$11="זכר",INDEX('שיפור גברים'!$A$1:$GQ$121,ROUNDDOWN(R140/12,0)+1,ROUNDDOWN((E140+$B$7-$B$8)/12,0)+2),INDEX('שיפור נשים'!$A$1:$GQ$121,ROUNDDOWN(R140/12,0)+1,ROUNDDOWN((E140+$B$7-$B$8)/12,0)+2))</f>
        <v>#VALUE!</v>
      </c>
      <c r="V140" t="e">
        <f>IF($B$11="זכר",INDEX('שיפור גברים'!$A$1:$GQ$121,ROUNDDOWN(R140/12,0)+1,ROUNDDOWN((E140+$B$7-$B$8)/12,0)+1),INDEX('שיפור נשים'!$A$1:$GQ$121,ROUNDDOWN(R140/12,0)+1,ROUNDDOWN((E140+$B$7-$B$8)/12,0)+1))</f>
        <v>#VALUE!</v>
      </c>
      <c r="W140">
        <f t="shared" si="45"/>
        <v>0.16666666666666666</v>
      </c>
      <c r="X140" t="e">
        <f t="shared" si="57"/>
        <v>#VALUE!</v>
      </c>
      <c r="Y140">
        <f>IF($B$11="זכר",INDEX(תמותה!$A$1:$E$121,ROUNDDOWN(R140/12,0)+1,4),INDEX(תמותה!$A$1:$E$121,ROUNDDOWN(R140/12,0)+1,5))</f>
        <v>0</v>
      </c>
      <c r="Z140" t="e">
        <f t="shared" si="46"/>
        <v>#VALUE!</v>
      </c>
      <c r="AA140" t="e">
        <f t="shared" si="47"/>
        <v>#VALUE!</v>
      </c>
      <c r="AB140" t="e">
        <f t="shared" si="58"/>
        <v>#VALUE!</v>
      </c>
      <c r="AC140" t="e">
        <f t="shared" si="59"/>
        <v>#VALUE!</v>
      </c>
      <c r="AD140" t="e">
        <f t="shared" si="60"/>
        <v>#VALUE!</v>
      </c>
      <c r="AE140">
        <f t="shared" si="61"/>
        <v>0</v>
      </c>
      <c r="AF140">
        <f t="shared" si="62"/>
        <v>0</v>
      </c>
    </row>
    <row r="141" spans="5:32" x14ac:dyDescent="0.2">
      <c r="E141">
        <f t="shared" si="48"/>
        <v>139</v>
      </c>
      <c r="F141">
        <f t="shared" si="42"/>
        <v>1.5258053691126929</v>
      </c>
      <c r="G141" t="e">
        <f t="shared" si="49"/>
        <v>#VALUE!</v>
      </c>
      <c r="H141" t="e">
        <f t="shared" si="50"/>
        <v>#VALUE!</v>
      </c>
      <c r="I141" t="e">
        <f t="shared" si="51"/>
        <v>#VALUE!</v>
      </c>
      <c r="J141">
        <f t="shared" si="52"/>
        <v>114.01150417501408</v>
      </c>
      <c r="K141">
        <f t="shared" si="53"/>
        <v>114.01150417501408</v>
      </c>
      <c r="L141" t="e">
        <f t="shared" si="54"/>
        <v>#VALUE!</v>
      </c>
      <c r="M141">
        <f>IF($B$9="זכר",INDEX(תמותה!$A$1:$E$121,ROUNDDOWN(E141/12,0)+1,2),INDEX(תמותה!$A$1:$E$121,ROUNDDOWN(E141/12,0)+1,3))</f>
        <v>0</v>
      </c>
      <c r="N141" t="e">
        <f>IF($B$9="זכר",INDEX('שיפור גברים'!$A$1:$GQ$121,ROUNDDOWN(E141/12,0)+1,ROUNDDOWN((E141+$B$7-$B$8)/12,0)+2),INDEX('שיפור נשים'!$A$1:$GQ$121,ROUNDDOWN(E141/12,0)+1,ROUNDDOWN((E141+$B$7-$B$8)/12,0)+2))</f>
        <v>#VALUE!</v>
      </c>
      <c r="O141" t="e">
        <f>IF($B$9="זכר",INDEX('שיפור גברים'!$A$1:$GQ$121,ROUNDDOWN(E141/12,0)+1,ROUNDDOWN((E141+$B$7-$B$8)/12,0)+1),INDEX('שיפור נשים'!$A$1:$GQ$121,ROUNDDOWN(E141/12,0)+1,ROUNDDOWN((E141+$B$7-$B$8)/12,0)+1))</f>
        <v>#VALUE!</v>
      </c>
      <c r="P141">
        <f t="shared" si="43"/>
        <v>0.25</v>
      </c>
      <c r="Q141" t="e">
        <f t="shared" si="44"/>
        <v>#VALUE!</v>
      </c>
      <c r="R141">
        <f t="shared" si="55"/>
        <v>139</v>
      </c>
      <c r="S141" t="e">
        <f t="shared" si="56"/>
        <v>#VALUE!</v>
      </c>
      <c r="T141">
        <f>IF($B$11="זכר",INDEX(תמותה!$A$1:$E$121,ROUNDDOWN(R141/12,0)+1,2),INDEX(תמותה!$A$1:$E$121,ROUNDDOWN(R141/12,0)+1,3))</f>
        <v>0</v>
      </c>
      <c r="U141" t="e">
        <f>IF($B$11="זכר",INDEX('שיפור גברים'!$A$1:$GQ$121,ROUNDDOWN(R141/12,0)+1,ROUNDDOWN((E141+$B$7-$B$8)/12,0)+2),INDEX('שיפור נשים'!$A$1:$GQ$121,ROUNDDOWN(R141/12,0)+1,ROUNDDOWN((E141+$B$7-$B$8)/12,0)+2))</f>
        <v>#VALUE!</v>
      </c>
      <c r="V141" t="e">
        <f>IF($B$11="זכר",INDEX('שיפור גברים'!$A$1:$GQ$121,ROUNDDOWN(R141/12,0)+1,ROUNDDOWN((E141+$B$7-$B$8)/12,0)+1),INDEX('שיפור נשים'!$A$1:$GQ$121,ROUNDDOWN(R141/12,0)+1,ROUNDDOWN((E141+$B$7-$B$8)/12,0)+1))</f>
        <v>#VALUE!</v>
      </c>
      <c r="W141">
        <f t="shared" si="45"/>
        <v>0.25</v>
      </c>
      <c r="X141" t="e">
        <f t="shared" si="57"/>
        <v>#VALUE!</v>
      </c>
      <c r="Y141">
        <f>IF($B$11="זכר",INDEX(תמותה!$A$1:$E$121,ROUNDDOWN(R141/12,0)+1,4),INDEX(תמותה!$A$1:$E$121,ROUNDDOWN(R141/12,0)+1,5))</f>
        <v>0</v>
      </c>
      <c r="Z141" t="e">
        <f t="shared" si="46"/>
        <v>#VALUE!</v>
      </c>
      <c r="AA141" t="e">
        <f t="shared" si="47"/>
        <v>#VALUE!</v>
      </c>
      <c r="AB141" t="e">
        <f t="shared" si="58"/>
        <v>#VALUE!</v>
      </c>
      <c r="AC141" t="e">
        <f t="shared" si="59"/>
        <v>#VALUE!</v>
      </c>
      <c r="AD141" t="e">
        <f t="shared" si="60"/>
        <v>#VALUE!</v>
      </c>
      <c r="AE141">
        <f t="shared" si="61"/>
        <v>0</v>
      </c>
      <c r="AF141">
        <f t="shared" si="62"/>
        <v>0</v>
      </c>
    </row>
    <row r="142" spans="5:32" x14ac:dyDescent="0.2">
      <c r="E142">
        <f t="shared" si="48"/>
        <v>140</v>
      </c>
      <c r="F142">
        <f t="shared" si="42"/>
        <v>1.5304172315112941</v>
      </c>
      <c r="G142" t="e">
        <f t="shared" si="49"/>
        <v>#VALUE!</v>
      </c>
      <c r="H142" t="e">
        <f t="shared" si="50"/>
        <v>#VALUE!</v>
      </c>
      <c r="I142" t="e">
        <f t="shared" si="51"/>
        <v>#VALUE!</v>
      </c>
      <c r="J142">
        <f t="shared" si="52"/>
        <v>114.664920759335</v>
      </c>
      <c r="K142">
        <f t="shared" si="53"/>
        <v>114.664920759335</v>
      </c>
      <c r="L142" t="e">
        <f t="shared" si="54"/>
        <v>#VALUE!</v>
      </c>
      <c r="M142">
        <f>IF($B$9="זכר",INDEX(תמותה!$A$1:$E$121,ROUNDDOWN(E142/12,0)+1,2),INDEX(תמותה!$A$1:$E$121,ROUNDDOWN(E142/12,0)+1,3))</f>
        <v>0</v>
      </c>
      <c r="N142" t="e">
        <f>IF($B$9="זכר",INDEX('שיפור גברים'!$A$1:$GQ$121,ROUNDDOWN(E142/12,0)+1,ROUNDDOWN((E142+$B$7-$B$8)/12,0)+2),INDEX('שיפור נשים'!$A$1:$GQ$121,ROUNDDOWN(E142/12,0)+1,ROUNDDOWN((E142+$B$7-$B$8)/12,0)+2))</f>
        <v>#VALUE!</v>
      </c>
      <c r="O142" t="e">
        <f>IF($B$9="זכר",INDEX('שיפור גברים'!$A$1:$GQ$121,ROUNDDOWN(E142/12,0)+1,ROUNDDOWN((E142+$B$7-$B$8)/12,0)+1),INDEX('שיפור נשים'!$A$1:$GQ$121,ROUNDDOWN(E142/12,0)+1,ROUNDDOWN((E142+$B$7-$B$8)/12,0)+1))</f>
        <v>#VALUE!</v>
      </c>
      <c r="P142">
        <f t="shared" si="43"/>
        <v>0.33333333333333331</v>
      </c>
      <c r="Q142" t="e">
        <f t="shared" si="44"/>
        <v>#VALUE!</v>
      </c>
      <c r="R142">
        <f t="shared" si="55"/>
        <v>140</v>
      </c>
      <c r="S142" t="e">
        <f t="shared" si="56"/>
        <v>#VALUE!</v>
      </c>
      <c r="T142">
        <f>IF($B$11="זכר",INDEX(תמותה!$A$1:$E$121,ROUNDDOWN(R142/12,0)+1,2),INDEX(תמותה!$A$1:$E$121,ROUNDDOWN(R142/12,0)+1,3))</f>
        <v>0</v>
      </c>
      <c r="U142" t="e">
        <f>IF($B$11="זכר",INDEX('שיפור גברים'!$A$1:$GQ$121,ROUNDDOWN(R142/12,0)+1,ROUNDDOWN((E142+$B$7-$B$8)/12,0)+2),INDEX('שיפור נשים'!$A$1:$GQ$121,ROUNDDOWN(R142/12,0)+1,ROUNDDOWN((E142+$B$7-$B$8)/12,0)+2))</f>
        <v>#VALUE!</v>
      </c>
      <c r="V142" t="e">
        <f>IF($B$11="זכר",INDEX('שיפור גברים'!$A$1:$GQ$121,ROUNDDOWN(R142/12,0)+1,ROUNDDOWN((E142+$B$7-$B$8)/12,0)+1),INDEX('שיפור נשים'!$A$1:$GQ$121,ROUNDDOWN(R142/12,0)+1,ROUNDDOWN((E142+$B$7-$B$8)/12,0)+1))</f>
        <v>#VALUE!</v>
      </c>
      <c r="W142">
        <f t="shared" si="45"/>
        <v>0.33333333333333331</v>
      </c>
      <c r="X142" t="e">
        <f t="shared" si="57"/>
        <v>#VALUE!</v>
      </c>
      <c r="Y142">
        <f>IF($B$11="זכר",INDEX(תמותה!$A$1:$E$121,ROUNDDOWN(R142/12,0)+1,4),INDEX(תמותה!$A$1:$E$121,ROUNDDOWN(R142/12,0)+1,5))</f>
        <v>0</v>
      </c>
      <c r="Z142" t="e">
        <f t="shared" si="46"/>
        <v>#VALUE!</v>
      </c>
      <c r="AA142" t="e">
        <f t="shared" si="47"/>
        <v>#VALUE!</v>
      </c>
      <c r="AB142" t="e">
        <f t="shared" si="58"/>
        <v>#VALUE!</v>
      </c>
      <c r="AC142" t="e">
        <f t="shared" si="59"/>
        <v>#VALUE!</v>
      </c>
      <c r="AD142" t="e">
        <f t="shared" si="60"/>
        <v>#VALUE!</v>
      </c>
      <c r="AE142">
        <f t="shared" si="61"/>
        <v>0</v>
      </c>
      <c r="AF142">
        <f t="shared" si="62"/>
        <v>0</v>
      </c>
    </row>
    <row r="143" spans="5:32" x14ac:dyDescent="0.2">
      <c r="E143">
        <f t="shared" si="48"/>
        <v>141</v>
      </c>
      <c r="F143">
        <f t="shared" si="42"/>
        <v>1.5350430336136176</v>
      </c>
      <c r="G143" t="e">
        <f t="shared" si="49"/>
        <v>#VALUE!</v>
      </c>
      <c r="H143" t="e">
        <f t="shared" si="50"/>
        <v>#VALUE!</v>
      </c>
      <c r="I143" t="e">
        <f t="shared" si="51"/>
        <v>#VALUE!</v>
      </c>
      <c r="J143">
        <f t="shared" si="52"/>
        <v>115.31636829409624</v>
      </c>
      <c r="K143">
        <f t="shared" si="53"/>
        <v>115.31636829409624</v>
      </c>
      <c r="L143" t="e">
        <f t="shared" si="54"/>
        <v>#VALUE!</v>
      </c>
      <c r="M143">
        <f>IF($B$9="זכר",INDEX(תמותה!$A$1:$E$121,ROUNDDOWN(E143/12,0)+1,2),INDEX(תמותה!$A$1:$E$121,ROUNDDOWN(E143/12,0)+1,3))</f>
        <v>0</v>
      </c>
      <c r="N143" t="e">
        <f>IF($B$9="זכר",INDEX('שיפור גברים'!$A$1:$GQ$121,ROUNDDOWN(E143/12,0)+1,ROUNDDOWN((E143+$B$7-$B$8)/12,0)+2),INDEX('שיפור נשים'!$A$1:$GQ$121,ROUNDDOWN(E143/12,0)+1,ROUNDDOWN((E143+$B$7-$B$8)/12,0)+2))</f>
        <v>#VALUE!</v>
      </c>
      <c r="O143" t="e">
        <f>IF($B$9="זכר",INDEX('שיפור גברים'!$A$1:$GQ$121,ROUNDDOWN(E143/12,0)+1,ROUNDDOWN((E143+$B$7-$B$8)/12,0)+1),INDEX('שיפור נשים'!$A$1:$GQ$121,ROUNDDOWN(E143/12,0)+1,ROUNDDOWN((E143+$B$7-$B$8)/12,0)+1))</f>
        <v>#VALUE!</v>
      </c>
      <c r="P143">
        <f t="shared" si="43"/>
        <v>0.41666666666666669</v>
      </c>
      <c r="Q143" t="e">
        <f t="shared" si="44"/>
        <v>#VALUE!</v>
      </c>
      <c r="R143">
        <f t="shared" si="55"/>
        <v>141</v>
      </c>
      <c r="S143" t="e">
        <f t="shared" si="56"/>
        <v>#VALUE!</v>
      </c>
      <c r="T143">
        <f>IF($B$11="זכר",INDEX(תמותה!$A$1:$E$121,ROUNDDOWN(R143/12,0)+1,2),INDEX(תמותה!$A$1:$E$121,ROUNDDOWN(R143/12,0)+1,3))</f>
        <v>0</v>
      </c>
      <c r="U143" t="e">
        <f>IF($B$11="זכר",INDEX('שיפור גברים'!$A$1:$GQ$121,ROUNDDOWN(R143/12,0)+1,ROUNDDOWN((E143+$B$7-$B$8)/12,0)+2),INDEX('שיפור נשים'!$A$1:$GQ$121,ROUNDDOWN(R143/12,0)+1,ROUNDDOWN((E143+$B$7-$B$8)/12,0)+2))</f>
        <v>#VALUE!</v>
      </c>
      <c r="V143" t="e">
        <f>IF($B$11="זכר",INDEX('שיפור גברים'!$A$1:$GQ$121,ROUNDDOWN(R143/12,0)+1,ROUNDDOWN((E143+$B$7-$B$8)/12,0)+1),INDEX('שיפור נשים'!$A$1:$GQ$121,ROUNDDOWN(R143/12,0)+1,ROUNDDOWN((E143+$B$7-$B$8)/12,0)+1))</f>
        <v>#VALUE!</v>
      </c>
      <c r="W143">
        <f t="shared" si="45"/>
        <v>0.41666666666666669</v>
      </c>
      <c r="X143" t="e">
        <f t="shared" si="57"/>
        <v>#VALUE!</v>
      </c>
      <c r="Y143">
        <f>IF($B$11="זכר",INDEX(תמותה!$A$1:$E$121,ROUNDDOWN(R143/12,0)+1,4),INDEX(תמותה!$A$1:$E$121,ROUNDDOWN(R143/12,0)+1,5))</f>
        <v>0</v>
      </c>
      <c r="Z143" t="e">
        <f t="shared" si="46"/>
        <v>#VALUE!</v>
      </c>
      <c r="AA143" t="e">
        <f t="shared" si="47"/>
        <v>#VALUE!</v>
      </c>
      <c r="AB143" t="e">
        <f t="shared" si="58"/>
        <v>#VALUE!</v>
      </c>
      <c r="AC143" t="e">
        <f t="shared" si="59"/>
        <v>#VALUE!</v>
      </c>
      <c r="AD143" t="e">
        <f t="shared" si="60"/>
        <v>#VALUE!</v>
      </c>
      <c r="AE143">
        <f t="shared" si="61"/>
        <v>0</v>
      </c>
      <c r="AF143">
        <f t="shared" si="62"/>
        <v>0</v>
      </c>
    </row>
    <row r="144" spans="5:32" x14ac:dyDescent="0.2">
      <c r="E144">
        <f t="shared" si="48"/>
        <v>142</v>
      </c>
      <c r="F144">
        <f t="shared" si="42"/>
        <v>1.5396828175534749</v>
      </c>
      <c r="G144" t="e">
        <f t="shared" si="49"/>
        <v>#VALUE!</v>
      </c>
      <c r="H144" t="e">
        <f t="shared" si="50"/>
        <v>#VALUE!</v>
      </c>
      <c r="I144" t="e">
        <f t="shared" si="51"/>
        <v>#VALUE!</v>
      </c>
      <c r="J144">
        <f t="shared" si="52"/>
        <v>115.96585271296439</v>
      </c>
      <c r="K144">
        <f t="shared" si="53"/>
        <v>115.96585271296439</v>
      </c>
      <c r="L144" t="e">
        <f t="shared" si="54"/>
        <v>#VALUE!</v>
      </c>
      <c r="M144">
        <f>IF($B$9="זכר",INDEX(תמותה!$A$1:$E$121,ROUNDDOWN(E144/12,0)+1,2),INDEX(תמותה!$A$1:$E$121,ROUNDDOWN(E144/12,0)+1,3))</f>
        <v>0</v>
      </c>
      <c r="N144" t="e">
        <f>IF($B$9="זכר",INDEX('שיפור גברים'!$A$1:$GQ$121,ROUNDDOWN(E144/12,0)+1,ROUNDDOWN((E144+$B$7-$B$8)/12,0)+2),INDEX('שיפור נשים'!$A$1:$GQ$121,ROUNDDOWN(E144/12,0)+1,ROUNDDOWN((E144+$B$7-$B$8)/12,0)+2))</f>
        <v>#VALUE!</v>
      </c>
      <c r="O144" t="e">
        <f>IF($B$9="זכר",INDEX('שיפור גברים'!$A$1:$GQ$121,ROUNDDOWN(E144/12,0)+1,ROUNDDOWN((E144+$B$7-$B$8)/12,0)+1),INDEX('שיפור נשים'!$A$1:$GQ$121,ROUNDDOWN(E144/12,0)+1,ROUNDDOWN((E144+$B$7-$B$8)/12,0)+1))</f>
        <v>#VALUE!</v>
      </c>
      <c r="P144">
        <f t="shared" si="43"/>
        <v>0.5</v>
      </c>
      <c r="Q144" t="e">
        <f t="shared" si="44"/>
        <v>#VALUE!</v>
      </c>
      <c r="R144">
        <f t="shared" si="55"/>
        <v>142</v>
      </c>
      <c r="S144" t="e">
        <f t="shared" si="56"/>
        <v>#VALUE!</v>
      </c>
      <c r="T144">
        <f>IF($B$11="זכר",INDEX(תמותה!$A$1:$E$121,ROUNDDOWN(R144/12,0)+1,2),INDEX(תמותה!$A$1:$E$121,ROUNDDOWN(R144/12,0)+1,3))</f>
        <v>0</v>
      </c>
      <c r="U144" t="e">
        <f>IF($B$11="זכר",INDEX('שיפור גברים'!$A$1:$GQ$121,ROUNDDOWN(R144/12,0)+1,ROUNDDOWN((E144+$B$7-$B$8)/12,0)+2),INDEX('שיפור נשים'!$A$1:$GQ$121,ROUNDDOWN(R144/12,0)+1,ROUNDDOWN((E144+$B$7-$B$8)/12,0)+2))</f>
        <v>#VALUE!</v>
      </c>
      <c r="V144" t="e">
        <f>IF($B$11="זכר",INDEX('שיפור גברים'!$A$1:$GQ$121,ROUNDDOWN(R144/12,0)+1,ROUNDDOWN((E144+$B$7-$B$8)/12,0)+1),INDEX('שיפור נשים'!$A$1:$GQ$121,ROUNDDOWN(R144/12,0)+1,ROUNDDOWN((E144+$B$7-$B$8)/12,0)+1))</f>
        <v>#VALUE!</v>
      </c>
      <c r="W144">
        <f t="shared" si="45"/>
        <v>0.5</v>
      </c>
      <c r="X144" t="e">
        <f t="shared" si="57"/>
        <v>#VALUE!</v>
      </c>
      <c r="Y144">
        <f>IF($B$11="זכר",INDEX(תמותה!$A$1:$E$121,ROUNDDOWN(R144/12,0)+1,4),INDEX(תמותה!$A$1:$E$121,ROUNDDOWN(R144/12,0)+1,5))</f>
        <v>0</v>
      </c>
      <c r="Z144" t="e">
        <f t="shared" si="46"/>
        <v>#VALUE!</v>
      </c>
      <c r="AA144" t="e">
        <f t="shared" si="47"/>
        <v>#VALUE!</v>
      </c>
      <c r="AB144" t="e">
        <f t="shared" si="58"/>
        <v>#VALUE!</v>
      </c>
      <c r="AC144" t="e">
        <f t="shared" si="59"/>
        <v>#VALUE!</v>
      </c>
      <c r="AD144" t="e">
        <f t="shared" si="60"/>
        <v>#VALUE!</v>
      </c>
      <c r="AE144">
        <f t="shared" si="61"/>
        <v>0</v>
      </c>
      <c r="AF144">
        <f t="shared" si="62"/>
        <v>0</v>
      </c>
    </row>
    <row r="145" spans="5:32" x14ac:dyDescent="0.2">
      <c r="E145">
        <f t="shared" si="48"/>
        <v>143</v>
      </c>
      <c r="F145">
        <f t="shared" si="42"/>
        <v>1.5443366255920299</v>
      </c>
      <c r="G145" t="e">
        <f t="shared" si="49"/>
        <v>#VALUE!</v>
      </c>
      <c r="H145" t="e">
        <f t="shared" si="50"/>
        <v>#VALUE!</v>
      </c>
      <c r="I145" t="e">
        <f t="shared" si="51"/>
        <v>#VALUE!</v>
      </c>
      <c r="J145">
        <f t="shared" si="52"/>
        <v>116.61337993172516</v>
      </c>
      <c r="K145">
        <f t="shared" si="53"/>
        <v>116.61337993172516</v>
      </c>
      <c r="L145" t="e">
        <f t="shared" si="54"/>
        <v>#VALUE!</v>
      </c>
      <c r="M145">
        <f>IF($B$9="זכר",INDEX(תמותה!$A$1:$E$121,ROUNDDOWN(E145/12,0)+1,2),INDEX(תמותה!$A$1:$E$121,ROUNDDOWN(E145/12,0)+1,3))</f>
        <v>0</v>
      </c>
      <c r="N145" t="e">
        <f>IF($B$9="זכר",INDEX('שיפור גברים'!$A$1:$GQ$121,ROUNDDOWN(E145/12,0)+1,ROUNDDOWN((E145+$B$7-$B$8)/12,0)+2),INDEX('שיפור נשים'!$A$1:$GQ$121,ROUNDDOWN(E145/12,0)+1,ROUNDDOWN((E145+$B$7-$B$8)/12,0)+2))</f>
        <v>#VALUE!</v>
      </c>
      <c r="O145" t="e">
        <f>IF($B$9="זכר",INDEX('שיפור גברים'!$A$1:$GQ$121,ROUNDDOWN(E145/12,0)+1,ROUNDDOWN((E145+$B$7-$B$8)/12,0)+1),INDEX('שיפור נשים'!$A$1:$GQ$121,ROUNDDOWN(E145/12,0)+1,ROUNDDOWN((E145+$B$7-$B$8)/12,0)+1))</f>
        <v>#VALUE!</v>
      </c>
      <c r="P145">
        <f t="shared" si="43"/>
        <v>0.58333333333333337</v>
      </c>
      <c r="Q145" t="e">
        <f t="shared" si="44"/>
        <v>#VALUE!</v>
      </c>
      <c r="R145">
        <f t="shared" si="55"/>
        <v>143</v>
      </c>
      <c r="S145" t="e">
        <f t="shared" si="56"/>
        <v>#VALUE!</v>
      </c>
      <c r="T145">
        <f>IF($B$11="זכר",INDEX(תמותה!$A$1:$E$121,ROUNDDOWN(R145/12,0)+1,2),INDEX(תמותה!$A$1:$E$121,ROUNDDOWN(R145/12,0)+1,3))</f>
        <v>0</v>
      </c>
      <c r="U145" t="e">
        <f>IF($B$11="זכר",INDEX('שיפור גברים'!$A$1:$GQ$121,ROUNDDOWN(R145/12,0)+1,ROUNDDOWN((E145+$B$7-$B$8)/12,0)+2),INDEX('שיפור נשים'!$A$1:$GQ$121,ROUNDDOWN(R145/12,0)+1,ROUNDDOWN((E145+$B$7-$B$8)/12,0)+2))</f>
        <v>#VALUE!</v>
      </c>
      <c r="V145" t="e">
        <f>IF($B$11="זכר",INDEX('שיפור גברים'!$A$1:$GQ$121,ROUNDDOWN(R145/12,0)+1,ROUNDDOWN((E145+$B$7-$B$8)/12,0)+1),INDEX('שיפור נשים'!$A$1:$GQ$121,ROUNDDOWN(R145/12,0)+1,ROUNDDOWN((E145+$B$7-$B$8)/12,0)+1))</f>
        <v>#VALUE!</v>
      </c>
      <c r="W145">
        <f t="shared" si="45"/>
        <v>0.58333333333333337</v>
      </c>
      <c r="X145" t="e">
        <f t="shared" si="57"/>
        <v>#VALUE!</v>
      </c>
      <c r="Y145">
        <f>IF($B$11="זכר",INDEX(תמותה!$A$1:$E$121,ROUNDDOWN(R145/12,0)+1,4),INDEX(תמותה!$A$1:$E$121,ROUNDDOWN(R145/12,0)+1,5))</f>
        <v>0</v>
      </c>
      <c r="Z145" t="e">
        <f t="shared" si="46"/>
        <v>#VALUE!</v>
      </c>
      <c r="AA145" t="e">
        <f t="shared" si="47"/>
        <v>#VALUE!</v>
      </c>
      <c r="AB145" t="e">
        <f t="shared" si="58"/>
        <v>#VALUE!</v>
      </c>
      <c r="AC145" t="e">
        <f t="shared" si="59"/>
        <v>#VALUE!</v>
      </c>
      <c r="AD145" t="e">
        <f t="shared" si="60"/>
        <v>#VALUE!</v>
      </c>
      <c r="AE145">
        <f t="shared" si="61"/>
        <v>0</v>
      </c>
      <c r="AF145">
        <f t="shared" si="62"/>
        <v>0</v>
      </c>
    </row>
    <row r="146" spans="5:32" x14ac:dyDescent="0.2">
      <c r="E146">
        <f t="shared" si="48"/>
        <v>144</v>
      </c>
      <c r="F146">
        <f t="shared" si="42"/>
        <v>1.549004500118184</v>
      </c>
      <c r="G146" t="e">
        <f t="shared" si="49"/>
        <v>#VALUE!</v>
      </c>
      <c r="H146" t="e">
        <f t="shared" si="50"/>
        <v>#VALUE!</v>
      </c>
      <c r="I146" t="e">
        <f t="shared" si="51"/>
        <v>#VALUE!</v>
      </c>
      <c r="J146">
        <f t="shared" si="52"/>
        <v>117.25895584833722</v>
      </c>
      <c r="K146">
        <f t="shared" si="53"/>
        <v>117.25895584833722</v>
      </c>
      <c r="L146" t="e">
        <f t="shared" si="54"/>
        <v>#VALUE!</v>
      </c>
      <c r="M146">
        <f>IF($B$9="זכר",INDEX(תמותה!$A$1:$E$121,ROUNDDOWN(E146/12,0)+1,2),INDEX(תמותה!$A$1:$E$121,ROUNDDOWN(E146/12,0)+1,3))</f>
        <v>0</v>
      </c>
      <c r="N146" t="e">
        <f>IF($B$9="זכר",INDEX('שיפור גברים'!$A$1:$GQ$121,ROUNDDOWN(E146/12,0)+1,ROUNDDOWN((E146+$B$7-$B$8)/12,0)+2),INDEX('שיפור נשים'!$A$1:$GQ$121,ROUNDDOWN(E146/12,0)+1,ROUNDDOWN((E146+$B$7-$B$8)/12,0)+2))</f>
        <v>#VALUE!</v>
      </c>
      <c r="O146" t="e">
        <f>IF($B$9="זכר",INDEX('שיפור גברים'!$A$1:$GQ$121,ROUNDDOWN(E146/12,0)+1,ROUNDDOWN((E146+$B$7-$B$8)/12,0)+1),INDEX('שיפור נשים'!$A$1:$GQ$121,ROUNDDOWN(E146/12,0)+1,ROUNDDOWN((E146+$B$7-$B$8)/12,0)+1))</f>
        <v>#VALUE!</v>
      </c>
      <c r="P146">
        <f t="shared" si="43"/>
        <v>0.66666666666666663</v>
      </c>
      <c r="Q146" t="e">
        <f t="shared" si="44"/>
        <v>#VALUE!</v>
      </c>
      <c r="R146">
        <f t="shared" si="55"/>
        <v>144</v>
      </c>
      <c r="S146" t="e">
        <f t="shared" si="56"/>
        <v>#VALUE!</v>
      </c>
      <c r="T146">
        <f>IF($B$11="זכר",INDEX(תמותה!$A$1:$E$121,ROUNDDOWN(R146/12,0)+1,2),INDEX(תמותה!$A$1:$E$121,ROUNDDOWN(R146/12,0)+1,3))</f>
        <v>0</v>
      </c>
      <c r="U146" t="e">
        <f>IF($B$11="זכר",INDEX('שיפור גברים'!$A$1:$GQ$121,ROUNDDOWN(R146/12,0)+1,ROUNDDOWN((E146+$B$7-$B$8)/12,0)+2),INDEX('שיפור נשים'!$A$1:$GQ$121,ROUNDDOWN(R146/12,0)+1,ROUNDDOWN((E146+$B$7-$B$8)/12,0)+2))</f>
        <v>#VALUE!</v>
      </c>
      <c r="V146" t="e">
        <f>IF($B$11="זכר",INDEX('שיפור גברים'!$A$1:$GQ$121,ROUNDDOWN(R146/12,0)+1,ROUNDDOWN((E146+$B$7-$B$8)/12,0)+1),INDEX('שיפור נשים'!$A$1:$GQ$121,ROUNDDOWN(R146/12,0)+1,ROUNDDOWN((E146+$B$7-$B$8)/12,0)+1))</f>
        <v>#VALUE!</v>
      </c>
      <c r="W146">
        <f t="shared" si="45"/>
        <v>0.66666666666666663</v>
      </c>
      <c r="X146" t="e">
        <f t="shared" si="57"/>
        <v>#VALUE!</v>
      </c>
      <c r="Y146">
        <f>IF($B$11="זכר",INDEX(תמותה!$A$1:$E$121,ROUNDDOWN(R146/12,0)+1,4),INDEX(תמותה!$A$1:$E$121,ROUNDDOWN(R146/12,0)+1,5))</f>
        <v>0</v>
      </c>
      <c r="Z146" t="e">
        <f t="shared" si="46"/>
        <v>#VALUE!</v>
      </c>
      <c r="AA146" t="e">
        <f t="shared" si="47"/>
        <v>#VALUE!</v>
      </c>
      <c r="AB146" t="e">
        <f t="shared" si="58"/>
        <v>#VALUE!</v>
      </c>
      <c r="AC146" t="e">
        <f t="shared" si="59"/>
        <v>#VALUE!</v>
      </c>
      <c r="AD146" t="e">
        <f t="shared" si="60"/>
        <v>#VALUE!</v>
      </c>
      <c r="AE146">
        <f t="shared" si="61"/>
        <v>0</v>
      </c>
      <c r="AF146">
        <f t="shared" si="62"/>
        <v>0</v>
      </c>
    </row>
    <row r="147" spans="5:32" x14ac:dyDescent="0.2">
      <c r="E147">
        <f t="shared" si="48"/>
        <v>145</v>
      </c>
      <c r="F147">
        <f t="shared" si="42"/>
        <v>1.5536864836489623</v>
      </c>
      <c r="G147" t="e">
        <f t="shared" si="49"/>
        <v>#VALUE!</v>
      </c>
      <c r="H147" t="e">
        <f t="shared" si="50"/>
        <v>#VALUE!</v>
      </c>
      <c r="I147" t="e">
        <f t="shared" si="51"/>
        <v>#VALUE!</v>
      </c>
      <c r="J147">
        <f t="shared" si="52"/>
        <v>117.90258634298594</v>
      </c>
      <c r="K147">
        <f t="shared" si="53"/>
        <v>117.90258634298594</v>
      </c>
      <c r="L147" t="e">
        <f t="shared" si="54"/>
        <v>#VALUE!</v>
      </c>
      <c r="M147">
        <f>IF($B$9="זכר",INDEX(תמותה!$A$1:$E$121,ROUNDDOWN(E147/12,0)+1,2),INDEX(תמותה!$A$1:$E$121,ROUNDDOWN(E147/12,0)+1,3))</f>
        <v>0</v>
      </c>
      <c r="N147" t="e">
        <f>IF($B$9="זכר",INDEX('שיפור גברים'!$A$1:$GQ$121,ROUNDDOWN(E147/12,0)+1,ROUNDDOWN((E147+$B$7-$B$8)/12,0)+2),INDEX('שיפור נשים'!$A$1:$GQ$121,ROUNDDOWN(E147/12,0)+1,ROUNDDOWN((E147+$B$7-$B$8)/12,0)+2))</f>
        <v>#VALUE!</v>
      </c>
      <c r="O147" t="e">
        <f>IF($B$9="זכר",INDEX('שיפור גברים'!$A$1:$GQ$121,ROUNDDOWN(E147/12,0)+1,ROUNDDOWN((E147+$B$7-$B$8)/12,0)+1),INDEX('שיפור נשים'!$A$1:$GQ$121,ROUNDDOWN(E147/12,0)+1,ROUNDDOWN((E147+$B$7-$B$8)/12,0)+1))</f>
        <v>#VALUE!</v>
      </c>
      <c r="P147">
        <f t="shared" si="43"/>
        <v>0.75</v>
      </c>
      <c r="Q147" t="e">
        <f t="shared" si="44"/>
        <v>#VALUE!</v>
      </c>
      <c r="R147">
        <f t="shared" si="55"/>
        <v>145</v>
      </c>
      <c r="S147" t="e">
        <f t="shared" si="56"/>
        <v>#VALUE!</v>
      </c>
      <c r="T147">
        <f>IF($B$11="זכר",INDEX(תמותה!$A$1:$E$121,ROUNDDOWN(R147/12,0)+1,2),INDEX(תמותה!$A$1:$E$121,ROUNDDOWN(R147/12,0)+1,3))</f>
        <v>0</v>
      </c>
      <c r="U147" t="e">
        <f>IF($B$11="זכר",INDEX('שיפור גברים'!$A$1:$GQ$121,ROUNDDOWN(R147/12,0)+1,ROUNDDOWN((E147+$B$7-$B$8)/12,0)+2),INDEX('שיפור נשים'!$A$1:$GQ$121,ROUNDDOWN(R147/12,0)+1,ROUNDDOWN((E147+$B$7-$B$8)/12,0)+2))</f>
        <v>#VALUE!</v>
      </c>
      <c r="V147" t="e">
        <f>IF($B$11="זכר",INDEX('שיפור גברים'!$A$1:$GQ$121,ROUNDDOWN(R147/12,0)+1,ROUNDDOWN((E147+$B$7-$B$8)/12,0)+1),INDEX('שיפור נשים'!$A$1:$GQ$121,ROUNDDOWN(R147/12,0)+1,ROUNDDOWN((E147+$B$7-$B$8)/12,0)+1))</f>
        <v>#VALUE!</v>
      </c>
      <c r="W147">
        <f t="shared" si="45"/>
        <v>0.75</v>
      </c>
      <c r="X147" t="e">
        <f t="shared" si="57"/>
        <v>#VALUE!</v>
      </c>
      <c r="Y147">
        <f>IF($B$11="זכר",INDEX(תמותה!$A$1:$E$121,ROUNDDOWN(R147/12,0)+1,4),INDEX(תמותה!$A$1:$E$121,ROUNDDOWN(R147/12,0)+1,5))</f>
        <v>0</v>
      </c>
      <c r="Z147" t="e">
        <f t="shared" si="46"/>
        <v>#VALUE!</v>
      </c>
      <c r="AA147" t="e">
        <f t="shared" si="47"/>
        <v>#VALUE!</v>
      </c>
      <c r="AB147" t="e">
        <f t="shared" si="58"/>
        <v>#VALUE!</v>
      </c>
      <c r="AC147" t="e">
        <f t="shared" si="59"/>
        <v>#VALUE!</v>
      </c>
      <c r="AD147" t="e">
        <f t="shared" si="60"/>
        <v>#VALUE!</v>
      </c>
      <c r="AE147">
        <f t="shared" si="61"/>
        <v>0</v>
      </c>
      <c r="AF147">
        <f t="shared" si="62"/>
        <v>0</v>
      </c>
    </row>
    <row r="148" spans="5:32" x14ac:dyDescent="0.2">
      <c r="E148">
        <f t="shared" si="48"/>
        <v>146</v>
      </c>
      <c r="F148">
        <f t="shared" si="42"/>
        <v>1.558382618829901</v>
      </c>
      <c r="G148" t="e">
        <f t="shared" si="49"/>
        <v>#VALUE!</v>
      </c>
      <c r="H148" t="e">
        <f t="shared" si="50"/>
        <v>#VALUE!</v>
      </c>
      <c r="I148" t="e">
        <f t="shared" si="51"/>
        <v>#VALUE!</v>
      </c>
      <c r="J148">
        <f t="shared" si="52"/>
        <v>118.54427727813693</v>
      </c>
      <c r="K148">
        <f t="shared" si="53"/>
        <v>118.54427727813693</v>
      </c>
      <c r="L148" t="e">
        <f t="shared" si="54"/>
        <v>#VALUE!</v>
      </c>
      <c r="M148">
        <f>IF($B$9="זכר",INDEX(תמותה!$A$1:$E$121,ROUNDDOWN(E148/12,0)+1,2),INDEX(תמותה!$A$1:$E$121,ROUNDDOWN(E148/12,0)+1,3))</f>
        <v>0</v>
      </c>
      <c r="N148" t="e">
        <f>IF($B$9="זכר",INDEX('שיפור גברים'!$A$1:$GQ$121,ROUNDDOWN(E148/12,0)+1,ROUNDDOWN((E148+$B$7-$B$8)/12,0)+2),INDEX('שיפור נשים'!$A$1:$GQ$121,ROUNDDOWN(E148/12,0)+1,ROUNDDOWN((E148+$B$7-$B$8)/12,0)+2))</f>
        <v>#VALUE!</v>
      </c>
      <c r="O148" t="e">
        <f>IF($B$9="זכר",INDEX('שיפור גברים'!$A$1:$GQ$121,ROUNDDOWN(E148/12,0)+1,ROUNDDOWN((E148+$B$7-$B$8)/12,0)+1),INDEX('שיפור נשים'!$A$1:$GQ$121,ROUNDDOWN(E148/12,0)+1,ROUNDDOWN((E148+$B$7-$B$8)/12,0)+1))</f>
        <v>#VALUE!</v>
      </c>
      <c r="P148">
        <f t="shared" si="43"/>
        <v>0.83333333333333337</v>
      </c>
      <c r="Q148" t="e">
        <f t="shared" si="44"/>
        <v>#VALUE!</v>
      </c>
      <c r="R148">
        <f t="shared" si="55"/>
        <v>146</v>
      </c>
      <c r="S148" t="e">
        <f t="shared" si="56"/>
        <v>#VALUE!</v>
      </c>
      <c r="T148">
        <f>IF($B$11="זכר",INDEX(תמותה!$A$1:$E$121,ROUNDDOWN(R148/12,0)+1,2),INDEX(תמותה!$A$1:$E$121,ROUNDDOWN(R148/12,0)+1,3))</f>
        <v>0</v>
      </c>
      <c r="U148" t="e">
        <f>IF($B$11="זכר",INDEX('שיפור גברים'!$A$1:$GQ$121,ROUNDDOWN(R148/12,0)+1,ROUNDDOWN((E148+$B$7-$B$8)/12,0)+2),INDEX('שיפור נשים'!$A$1:$GQ$121,ROUNDDOWN(R148/12,0)+1,ROUNDDOWN((E148+$B$7-$B$8)/12,0)+2))</f>
        <v>#VALUE!</v>
      </c>
      <c r="V148" t="e">
        <f>IF($B$11="זכר",INDEX('שיפור גברים'!$A$1:$GQ$121,ROUNDDOWN(R148/12,0)+1,ROUNDDOWN((E148+$B$7-$B$8)/12,0)+1),INDEX('שיפור נשים'!$A$1:$GQ$121,ROUNDDOWN(R148/12,0)+1,ROUNDDOWN((E148+$B$7-$B$8)/12,0)+1))</f>
        <v>#VALUE!</v>
      </c>
      <c r="W148">
        <f t="shared" si="45"/>
        <v>0.83333333333333337</v>
      </c>
      <c r="X148" t="e">
        <f t="shared" si="57"/>
        <v>#VALUE!</v>
      </c>
      <c r="Y148">
        <f>IF($B$11="זכר",INDEX(תמותה!$A$1:$E$121,ROUNDDOWN(R148/12,0)+1,4),INDEX(תמותה!$A$1:$E$121,ROUNDDOWN(R148/12,0)+1,5))</f>
        <v>0</v>
      </c>
      <c r="Z148" t="e">
        <f t="shared" si="46"/>
        <v>#VALUE!</v>
      </c>
      <c r="AA148" t="e">
        <f t="shared" si="47"/>
        <v>#VALUE!</v>
      </c>
      <c r="AB148" t="e">
        <f t="shared" si="58"/>
        <v>#VALUE!</v>
      </c>
      <c r="AC148" t="e">
        <f t="shared" si="59"/>
        <v>#VALUE!</v>
      </c>
      <c r="AD148" t="e">
        <f t="shared" si="60"/>
        <v>#VALUE!</v>
      </c>
      <c r="AE148">
        <f t="shared" si="61"/>
        <v>0</v>
      </c>
      <c r="AF148">
        <f t="shared" si="62"/>
        <v>0</v>
      </c>
    </row>
    <row r="149" spans="5:32" x14ac:dyDescent="0.2">
      <c r="E149">
        <f t="shared" si="48"/>
        <v>147</v>
      </c>
      <c r="F149">
        <f t="shared" si="42"/>
        <v>1.5630929484354357</v>
      </c>
      <c r="G149" t="e">
        <f t="shared" si="49"/>
        <v>#VALUE!</v>
      </c>
      <c r="H149" t="e">
        <f t="shared" si="50"/>
        <v>#VALUE!</v>
      </c>
      <c r="I149" t="e">
        <f t="shared" si="51"/>
        <v>#VALUE!</v>
      </c>
      <c r="J149">
        <f t="shared" si="52"/>
        <v>119.18403449858945</v>
      </c>
      <c r="K149">
        <f t="shared" si="53"/>
        <v>119.18403449858945</v>
      </c>
      <c r="L149" t="e">
        <f t="shared" si="54"/>
        <v>#VALUE!</v>
      </c>
      <c r="M149">
        <f>IF($B$9="זכר",INDEX(תמותה!$A$1:$E$121,ROUNDDOWN(E149/12,0)+1,2),INDEX(תמותה!$A$1:$E$121,ROUNDDOWN(E149/12,0)+1,3))</f>
        <v>0</v>
      </c>
      <c r="N149" t="e">
        <f>IF($B$9="זכר",INDEX('שיפור גברים'!$A$1:$GQ$121,ROUNDDOWN(E149/12,0)+1,ROUNDDOWN((E149+$B$7-$B$8)/12,0)+2),INDEX('שיפור נשים'!$A$1:$GQ$121,ROUNDDOWN(E149/12,0)+1,ROUNDDOWN((E149+$B$7-$B$8)/12,0)+2))</f>
        <v>#VALUE!</v>
      </c>
      <c r="O149" t="e">
        <f>IF($B$9="זכר",INDEX('שיפור גברים'!$A$1:$GQ$121,ROUNDDOWN(E149/12,0)+1,ROUNDDOWN((E149+$B$7-$B$8)/12,0)+1),INDEX('שיפור נשים'!$A$1:$GQ$121,ROUNDDOWN(E149/12,0)+1,ROUNDDOWN((E149+$B$7-$B$8)/12,0)+1))</f>
        <v>#VALUE!</v>
      </c>
      <c r="P149">
        <f t="shared" si="43"/>
        <v>0.91666666666666663</v>
      </c>
      <c r="Q149" t="e">
        <f t="shared" si="44"/>
        <v>#VALUE!</v>
      </c>
      <c r="R149">
        <f t="shared" si="55"/>
        <v>147</v>
      </c>
      <c r="S149" t="e">
        <f t="shared" si="56"/>
        <v>#VALUE!</v>
      </c>
      <c r="T149">
        <f>IF($B$11="זכר",INDEX(תמותה!$A$1:$E$121,ROUNDDOWN(R149/12,0)+1,2),INDEX(תמותה!$A$1:$E$121,ROUNDDOWN(R149/12,0)+1,3))</f>
        <v>0</v>
      </c>
      <c r="U149" t="e">
        <f>IF($B$11="זכר",INDEX('שיפור גברים'!$A$1:$GQ$121,ROUNDDOWN(R149/12,0)+1,ROUNDDOWN((E149+$B$7-$B$8)/12,0)+2),INDEX('שיפור נשים'!$A$1:$GQ$121,ROUNDDOWN(R149/12,0)+1,ROUNDDOWN((E149+$B$7-$B$8)/12,0)+2))</f>
        <v>#VALUE!</v>
      </c>
      <c r="V149" t="e">
        <f>IF($B$11="זכר",INDEX('שיפור גברים'!$A$1:$GQ$121,ROUNDDOWN(R149/12,0)+1,ROUNDDOWN((E149+$B$7-$B$8)/12,0)+1),INDEX('שיפור נשים'!$A$1:$GQ$121,ROUNDDOWN(R149/12,0)+1,ROUNDDOWN((E149+$B$7-$B$8)/12,0)+1))</f>
        <v>#VALUE!</v>
      </c>
      <c r="W149">
        <f t="shared" si="45"/>
        <v>0.91666666666666663</v>
      </c>
      <c r="X149" t="e">
        <f t="shared" si="57"/>
        <v>#VALUE!</v>
      </c>
      <c r="Y149">
        <f>IF($B$11="זכר",INDEX(תמותה!$A$1:$E$121,ROUNDDOWN(R149/12,0)+1,4),INDEX(תמותה!$A$1:$E$121,ROUNDDOWN(R149/12,0)+1,5))</f>
        <v>0</v>
      </c>
      <c r="Z149" t="e">
        <f t="shared" si="46"/>
        <v>#VALUE!</v>
      </c>
      <c r="AA149" t="e">
        <f t="shared" si="47"/>
        <v>#VALUE!</v>
      </c>
      <c r="AB149" t="e">
        <f t="shared" si="58"/>
        <v>#VALUE!</v>
      </c>
      <c r="AC149" t="e">
        <f t="shared" si="59"/>
        <v>#VALUE!</v>
      </c>
      <c r="AD149" t="e">
        <f t="shared" si="60"/>
        <v>#VALUE!</v>
      </c>
      <c r="AE149">
        <f t="shared" si="61"/>
        <v>0</v>
      </c>
      <c r="AF149">
        <f t="shared" si="62"/>
        <v>0</v>
      </c>
    </row>
    <row r="150" spans="5:32" x14ac:dyDescent="0.2">
      <c r="E150">
        <f t="shared" si="48"/>
        <v>148</v>
      </c>
      <c r="F150">
        <f t="shared" si="42"/>
        <v>1.5678175153692901</v>
      </c>
      <c r="G150" t="e">
        <f t="shared" si="49"/>
        <v>#VALUE!</v>
      </c>
      <c r="H150" t="e">
        <f t="shared" si="50"/>
        <v>#VALUE!</v>
      </c>
      <c r="I150" t="e">
        <f t="shared" si="51"/>
        <v>#VALUE!</v>
      </c>
      <c r="J150">
        <f t="shared" si="52"/>
        <v>119.82186383152968</v>
      </c>
      <c r="K150">
        <f t="shared" si="53"/>
        <v>119.82186383152968</v>
      </c>
      <c r="L150" t="e">
        <f t="shared" si="54"/>
        <v>#VALUE!</v>
      </c>
      <c r="M150">
        <f>IF($B$9="זכר",INDEX(תמותה!$A$1:$E$121,ROUNDDOWN(E150/12,0)+1,2),INDEX(תמותה!$A$1:$E$121,ROUNDDOWN(E150/12,0)+1,3))</f>
        <v>0</v>
      </c>
      <c r="N150" t="e">
        <f>IF($B$9="זכר",INDEX('שיפור גברים'!$A$1:$GQ$121,ROUNDDOWN(E150/12,0)+1,ROUNDDOWN((E150+$B$7-$B$8)/12,0)+2),INDEX('שיפור נשים'!$A$1:$GQ$121,ROUNDDOWN(E150/12,0)+1,ROUNDDOWN((E150+$B$7-$B$8)/12,0)+2))</f>
        <v>#VALUE!</v>
      </c>
      <c r="O150" t="e">
        <f>IF($B$9="זכר",INDEX('שיפור גברים'!$A$1:$GQ$121,ROUNDDOWN(E150/12,0)+1,ROUNDDOWN((E150+$B$7-$B$8)/12,0)+1),INDEX('שיפור נשים'!$A$1:$GQ$121,ROUNDDOWN(E150/12,0)+1,ROUNDDOWN((E150+$B$7-$B$8)/12,0)+1))</f>
        <v>#VALUE!</v>
      </c>
      <c r="P150">
        <f t="shared" si="43"/>
        <v>1</v>
      </c>
      <c r="Q150" t="e">
        <f t="shared" si="44"/>
        <v>#VALUE!</v>
      </c>
      <c r="R150">
        <f t="shared" si="55"/>
        <v>148</v>
      </c>
      <c r="S150" t="e">
        <f t="shared" si="56"/>
        <v>#VALUE!</v>
      </c>
      <c r="T150">
        <f>IF($B$11="זכר",INDEX(תמותה!$A$1:$E$121,ROUNDDOWN(R150/12,0)+1,2),INDEX(תמותה!$A$1:$E$121,ROUNDDOWN(R150/12,0)+1,3))</f>
        <v>0</v>
      </c>
      <c r="U150" t="e">
        <f>IF($B$11="זכר",INDEX('שיפור גברים'!$A$1:$GQ$121,ROUNDDOWN(R150/12,0)+1,ROUNDDOWN((E150+$B$7-$B$8)/12,0)+2),INDEX('שיפור נשים'!$A$1:$GQ$121,ROUNDDOWN(R150/12,0)+1,ROUNDDOWN((E150+$B$7-$B$8)/12,0)+2))</f>
        <v>#VALUE!</v>
      </c>
      <c r="V150" t="e">
        <f>IF($B$11="זכר",INDEX('שיפור גברים'!$A$1:$GQ$121,ROUNDDOWN(R150/12,0)+1,ROUNDDOWN((E150+$B$7-$B$8)/12,0)+1),INDEX('שיפור נשים'!$A$1:$GQ$121,ROUNDDOWN(R150/12,0)+1,ROUNDDOWN((E150+$B$7-$B$8)/12,0)+1))</f>
        <v>#VALUE!</v>
      </c>
      <c r="W150">
        <f t="shared" si="45"/>
        <v>1</v>
      </c>
      <c r="X150" t="e">
        <f t="shared" si="57"/>
        <v>#VALUE!</v>
      </c>
      <c r="Y150">
        <f>IF($B$11="זכר",INDEX(תמותה!$A$1:$E$121,ROUNDDOWN(R150/12,0)+1,4),INDEX(תמותה!$A$1:$E$121,ROUNDDOWN(R150/12,0)+1,5))</f>
        <v>0</v>
      </c>
      <c r="Z150" t="e">
        <f t="shared" si="46"/>
        <v>#VALUE!</v>
      </c>
      <c r="AA150" t="e">
        <f t="shared" si="47"/>
        <v>#VALUE!</v>
      </c>
      <c r="AB150" t="e">
        <f t="shared" si="58"/>
        <v>#VALUE!</v>
      </c>
      <c r="AC150" t="e">
        <f t="shared" si="59"/>
        <v>#VALUE!</v>
      </c>
      <c r="AD150" t="e">
        <f t="shared" si="60"/>
        <v>#VALUE!</v>
      </c>
      <c r="AE150">
        <f t="shared" si="61"/>
        <v>0</v>
      </c>
      <c r="AF150">
        <f t="shared" si="62"/>
        <v>0</v>
      </c>
    </row>
    <row r="151" spans="5:32" x14ac:dyDescent="0.2">
      <c r="E151">
        <f t="shared" si="48"/>
        <v>149</v>
      </c>
      <c r="F151">
        <f t="shared" si="42"/>
        <v>1.5725563626648693</v>
      </c>
      <c r="G151" t="e">
        <f t="shared" si="49"/>
        <v>#VALUE!</v>
      </c>
      <c r="H151" t="e">
        <f t="shared" si="50"/>
        <v>#VALUE!</v>
      </c>
      <c r="I151" t="e">
        <f t="shared" si="51"/>
        <v>#VALUE!</v>
      </c>
      <c r="J151">
        <f t="shared" si="52"/>
        <v>120.45777108658373</v>
      </c>
      <c r="K151">
        <f t="shared" si="53"/>
        <v>120.45777108658373</v>
      </c>
      <c r="L151" t="e">
        <f t="shared" si="54"/>
        <v>#VALUE!</v>
      </c>
      <c r="M151">
        <f>IF($B$9="זכר",INDEX(תמותה!$A$1:$E$121,ROUNDDOWN(E151/12,0)+1,2),INDEX(תמותה!$A$1:$E$121,ROUNDDOWN(E151/12,0)+1,3))</f>
        <v>0</v>
      </c>
      <c r="N151" t="e">
        <f>IF($B$9="זכר",INDEX('שיפור גברים'!$A$1:$GQ$121,ROUNDDOWN(E151/12,0)+1,ROUNDDOWN((E151+$B$7-$B$8)/12,0)+2),INDEX('שיפור נשים'!$A$1:$GQ$121,ROUNDDOWN(E151/12,0)+1,ROUNDDOWN((E151+$B$7-$B$8)/12,0)+2))</f>
        <v>#VALUE!</v>
      </c>
      <c r="O151" t="e">
        <f>IF($B$9="זכר",INDEX('שיפור גברים'!$A$1:$GQ$121,ROUNDDOWN(E151/12,0)+1,ROUNDDOWN((E151+$B$7-$B$8)/12,0)+1),INDEX('שיפור נשים'!$A$1:$GQ$121,ROUNDDOWN(E151/12,0)+1,ROUNDDOWN((E151+$B$7-$B$8)/12,0)+1))</f>
        <v>#VALUE!</v>
      </c>
      <c r="P151">
        <f t="shared" si="43"/>
        <v>8.3333333333333329E-2</v>
      </c>
      <c r="Q151" t="e">
        <f t="shared" si="44"/>
        <v>#VALUE!</v>
      </c>
      <c r="R151">
        <f t="shared" si="55"/>
        <v>149</v>
      </c>
      <c r="S151" t="e">
        <f t="shared" si="56"/>
        <v>#VALUE!</v>
      </c>
      <c r="T151">
        <f>IF($B$11="זכר",INDEX(תמותה!$A$1:$E$121,ROUNDDOWN(R151/12,0)+1,2),INDEX(תמותה!$A$1:$E$121,ROUNDDOWN(R151/12,0)+1,3))</f>
        <v>0</v>
      </c>
      <c r="U151" t="e">
        <f>IF($B$11="זכר",INDEX('שיפור גברים'!$A$1:$GQ$121,ROUNDDOWN(R151/12,0)+1,ROUNDDOWN((E151+$B$7-$B$8)/12,0)+2),INDEX('שיפור נשים'!$A$1:$GQ$121,ROUNDDOWN(R151/12,0)+1,ROUNDDOWN((E151+$B$7-$B$8)/12,0)+2))</f>
        <v>#VALUE!</v>
      </c>
      <c r="V151" t="e">
        <f>IF($B$11="זכר",INDEX('שיפור גברים'!$A$1:$GQ$121,ROUNDDOWN(R151/12,0)+1,ROUNDDOWN((E151+$B$7-$B$8)/12,0)+1),INDEX('שיפור נשים'!$A$1:$GQ$121,ROUNDDOWN(R151/12,0)+1,ROUNDDOWN((E151+$B$7-$B$8)/12,0)+1))</f>
        <v>#VALUE!</v>
      </c>
      <c r="W151">
        <f t="shared" si="45"/>
        <v>8.3333333333333329E-2</v>
      </c>
      <c r="X151" t="e">
        <f t="shared" si="57"/>
        <v>#VALUE!</v>
      </c>
      <c r="Y151">
        <f>IF($B$11="זכר",INDEX(תמותה!$A$1:$E$121,ROUNDDOWN(R151/12,0)+1,4),INDEX(תמותה!$A$1:$E$121,ROUNDDOWN(R151/12,0)+1,5))</f>
        <v>0</v>
      </c>
      <c r="Z151" t="e">
        <f t="shared" si="46"/>
        <v>#VALUE!</v>
      </c>
      <c r="AA151" t="e">
        <f t="shared" si="47"/>
        <v>#VALUE!</v>
      </c>
      <c r="AB151" t="e">
        <f t="shared" si="58"/>
        <v>#VALUE!</v>
      </c>
      <c r="AC151" t="e">
        <f t="shared" si="59"/>
        <v>#VALUE!</v>
      </c>
      <c r="AD151" t="e">
        <f t="shared" si="60"/>
        <v>#VALUE!</v>
      </c>
      <c r="AE151">
        <f t="shared" si="61"/>
        <v>0</v>
      </c>
      <c r="AF151">
        <f t="shared" si="62"/>
        <v>0</v>
      </c>
    </row>
    <row r="152" spans="5:32" x14ac:dyDescent="0.2">
      <c r="E152">
        <f t="shared" si="48"/>
        <v>150</v>
      </c>
      <c r="F152">
        <f t="shared" si="42"/>
        <v>1.5773095334856488</v>
      </c>
      <c r="G152" t="e">
        <f t="shared" si="49"/>
        <v>#VALUE!</v>
      </c>
      <c r="H152" t="e">
        <f t="shared" si="50"/>
        <v>#VALUE!</v>
      </c>
      <c r="I152" t="e">
        <f t="shared" si="51"/>
        <v>#VALUE!</v>
      </c>
      <c r="J152">
        <f t="shared" si="52"/>
        <v>121.09176205587062</v>
      </c>
      <c r="K152">
        <f t="shared" si="53"/>
        <v>121.09176205587062</v>
      </c>
      <c r="L152" t="e">
        <f t="shared" si="54"/>
        <v>#VALUE!</v>
      </c>
      <c r="M152">
        <f>IF($B$9="זכר",INDEX(תמותה!$A$1:$E$121,ROUNDDOWN(E152/12,0)+1,2),INDEX(תמותה!$A$1:$E$121,ROUNDDOWN(E152/12,0)+1,3))</f>
        <v>0</v>
      </c>
      <c r="N152" t="e">
        <f>IF($B$9="זכר",INDEX('שיפור גברים'!$A$1:$GQ$121,ROUNDDOWN(E152/12,0)+1,ROUNDDOWN((E152+$B$7-$B$8)/12,0)+2),INDEX('שיפור נשים'!$A$1:$GQ$121,ROUNDDOWN(E152/12,0)+1,ROUNDDOWN((E152+$B$7-$B$8)/12,0)+2))</f>
        <v>#VALUE!</v>
      </c>
      <c r="O152" t="e">
        <f>IF($B$9="זכר",INDEX('שיפור גברים'!$A$1:$GQ$121,ROUNDDOWN(E152/12,0)+1,ROUNDDOWN((E152+$B$7-$B$8)/12,0)+1),INDEX('שיפור נשים'!$A$1:$GQ$121,ROUNDDOWN(E152/12,0)+1,ROUNDDOWN((E152+$B$7-$B$8)/12,0)+1))</f>
        <v>#VALUE!</v>
      </c>
      <c r="P152">
        <f t="shared" si="43"/>
        <v>0.16666666666666666</v>
      </c>
      <c r="Q152" t="e">
        <f t="shared" si="44"/>
        <v>#VALUE!</v>
      </c>
      <c r="R152">
        <f t="shared" si="55"/>
        <v>150</v>
      </c>
      <c r="S152" t="e">
        <f t="shared" si="56"/>
        <v>#VALUE!</v>
      </c>
      <c r="T152">
        <f>IF($B$11="זכר",INDEX(תמותה!$A$1:$E$121,ROUNDDOWN(R152/12,0)+1,2),INDEX(תמותה!$A$1:$E$121,ROUNDDOWN(R152/12,0)+1,3))</f>
        <v>0</v>
      </c>
      <c r="U152" t="e">
        <f>IF($B$11="זכר",INDEX('שיפור גברים'!$A$1:$GQ$121,ROUNDDOWN(R152/12,0)+1,ROUNDDOWN((E152+$B$7-$B$8)/12,0)+2),INDEX('שיפור נשים'!$A$1:$GQ$121,ROUNDDOWN(R152/12,0)+1,ROUNDDOWN((E152+$B$7-$B$8)/12,0)+2))</f>
        <v>#VALUE!</v>
      </c>
      <c r="V152" t="e">
        <f>IF($B$11="זכר",INDEX('שיפור גברים'!$A$1:$GQ$121,ROUNDDOWN(R152/12,0)+1,ROUNDDOWN((E152+$B$7-$B$8)/12,0)+1),INDEX('שיפור נשים'!$A$1:$GQ$121,ROUNDDOWN(R152/12,0)+1,ROUNDDOWN((E152+$B$7-$B$8)/12,0)+1))</f>
        <v>#VALUE!</v>
      </c>
      <c r="W152">
        <f t="shared" si="45"/>
        <v>0.16666666666666666</v>
      </c>
      <c r="X152" t="e">
        <f t="shared" si="57"/>
        <v>#VALUE!</v>
      </c>
      <c r="Y152">
        <f>IF($B$11="זכר",INDEX(תמותה!$A$1:$E$121,ROUNDDOWN(R152/12,0)+1,4),INDEX(תמותה!$A$1:$E$121,ROUNDDOWN(R152/12,0)+1,5))</f>
        <v>0</v>
      </c>
      <c r="Z152" t="e">
        <f t="shared" si="46"/>
        <v>#VALUE!</v>
      </c>
      <c r="AA152" t="e">
        <f t="shared" si="47"/>
        <v>#VALUE!</v>
      </c>
      <c r="AB152" t="e">
        <f t="shared" si="58"/>
        <v>#VALUE!</v>
      </c>
      <c r="AC152" t="e">
        <f t="shared" si="59"/>
        <v>#VALUE!</v>
      </c>
      <c r="AD152" t="e">
        <f t="shared" si="60"/>
        <v>#VALUE!</v>
      </c>
      <c r="AE152">
        <f t="shared" si="61"/>
        <v>0</v>
      </c>
      <c r="AF152">
        <f t="shared" si="62"/>
        <v>0</v>
      </c>
    </row>
    <row r="153" spans="5:32" x14ac:dyDescent="0.2">
      <c r="E153">
        <f t="shared" si="48"/>
        <v>151</v>
      </c>
      <c r="F153">
        <f t="shared" si="42"/>
        <v>1.5820770711255692</v>
      </c>
      <c r="G153" t="e">
        <f t="shared" si="49"/>
        <v>#VALUE!</v>
      </c>
      <c r="H153" t="e">
        <f t="shared" si="50"/>
        <v>#VALUE!</v>
      </c>
      <c r="I153" t="e">
        <f t="shared" si="51"/>
        <v>#VALUE!</v>
      </c>
      <c r="J153">
        <f t="shared" si="52"/>
        <v>121.72384251405497</v>
      </c>
      <c r="K153">
        <f t="shared" si="53"/>
        <v>121.72384251405497</v>
      </c>
      <c r="L153" t="e">
        <f t="shared" si="54"/>
        <v>#VALUE!</v>
      </c>
      <c r="M153">
        <f>IF($B$9="זכר",INDEX(תמותה!$A$1:$E$121,ROUNDDOWN(E153/12,0)+1,2),INDEX(תמותה!$A$1:$E$121,ROUNDDOWN(E153/12,0)+1,3))</f>
        <v>0</v>
      </c>
      <c r="N153" t="e">
        <f>IF($B$9="זכר",INDEX('שיפור גברים'!$A$1:$GQ$121,ROUNDDOWN(E153/12,0)+1,ROUNDDOWN((E153+$B$7-$B$8)/12,0)+2),INDEX('שיפור נשים'!$A$1:$GQ$121,ROUNDDOWN(E153/12,0)+1,ROUNDDOWN((E153+$B$7-$B$8)/12,0)+2))</f>
        <v>#VALUE!</v>
      </c>
      <c r="O153" t="e">
        <f>IF($B$9="זכר",INDEX('שיפור גברים'!$A$1:$GQ$121,ROUNDDOWN(E153/12,0)+1,ROUNDDOWN((E153+$B$7-$B$8)/12,0)+1),INDEX('שיפור נשים'!$A$1:$GQ$121,ROUNDDOWN(E153/12,0)+1,ROUNDDOWN((E153+$B$7-$B$8)/12,0)+1))</f>
        <v>#VALUE!</v>
      </c>
      <c r="P153">
        <f t="shared" si="43"/>
        <v>0.25</v>
      </c>
      <c r="Q153" t="e">
        <f t="shared" si="44"/>
        <v>#VALUE!</v>
      </c>
      <c r="R153">
        <f t="shared" si="55"/>
        <v>151</v>
      </c>
      <c r="S153" t="e">
        <f t="shared" si="56"/>
        <v>#VALUE!</v>
      </c>
      <c r="T153">
        <f>IF($B$11="זכר",INDEX(תמותה!$A$1:$E$121,ROUNDDOWN(R153/12,0)+1,2),INDEX(תמותה!$A$1:$E$121,ROUNDDOWN(R153/12,0)+1,3))</f>
        <v>0</v>
      </c>
      <c r="U153" t="e">
        <f>IF($B$11="זכר",INDEX('שיפור גברים'!$A$1:$GQ$121,ROUNDDOWN(R153/12,0)+1,ROUNDDOWN((E153+$B$7-$B$8)/12,0)+2),INDEX('שיפור נשים'!$A$1:$GQ$121,ROUNDDOWN(R153/12,0)+1,ROUNDDOWN((E153+$B$7-$B$8)/12,0)+2))</f>
        <v>#VALUE!</v>
      </c>
      <c r="V153" t="e">
        <f>IF($B$11="זכר",INDEX('שיפור גברים'!$A$1:$GQ$121,ROUNDDOWN(R153/12,0)+1,ROUNDDOWN((E153+$B$7-$B$8)/12,0)+1),INDEX('שיפור נשים'!$A$1:$GQ$121,ROUNDDOWN(R153/12,0)+1,ROUNDDOWN((E153+$B$7-$B$8)/12,0)+1))</f>
        <v>#VALUE!</v>
      </c>
      <c r="W153">
        <f t="shared" si="45"/>
        <v>0.25</v>
      </c>
      <c r="X153" t="e">
        <f t="shared" si="57"/>
        <v>#VALUE!</v>
      </c>
      <c r="Y153">
        <f>IF($B$11="זכר",INDEX(תמותה!$A$1:$E$121,ROUNDDOWN(R153/12,0)+1,4),INDEX(תמותה!$A$1:$E$121,ROUNDDOWN(R153/12,0)+1,5))</f>
        <v>0</v>
      </c>
      <c r="Z153" t="e">
        <f t="shared" si="46"/>
        <v>#VALUE!</v>
      </c>
      <c r="AA153" t="e">
        <f t="shared" si="47"/>
        <v>#VALUE!</v>
      </c>
      <c r="AB153" t="e">
        <f t="shared" si="58"/>
        <v>#VALUE!</v>
      </c>
      <c r="AC153" t="e">
        <f t="shared" si="59"/>
        <v>#VALUE!</v>
      </c>
      <c r="AD153" t="e">
        <f t="shared" si="60"/>
        <v>#VALUE!</v>
      </c>
      <c r="AE153">
        <f t="shared" si="61"/>
        <v>0</v>
      </c>
      <c r="AF153">
        <f t="shared" si="62"/>
        <v>0</v>
      </c>
    </row>
    <row r="154" spans="5:32" x14ac:dyDescent="0.2">
      <c r="E154">
        <f t="shared" si="48"/>
        <v>152</v>
      </c>
      <c r="F154">
        <f t="shared" si="42"/>
        <v>1.5868590190094307</v>
      </c>
      <c r="G154" t="e">
        <f t="shared" si="49"/>
        <v>#VALUE!</v>
      </c>
      <c r="H154" t="e">
        <f t="shared" si="50"/>
        <v>#VALUE!</v>
      </c>
      <c r="I154" t="e">
        <f t="shared" si="51"/>
        <v>#VALUE!</v>
      </c>
      <c r="J154">
        <f t="shared" si="52"/>
        <v>122.35401821839966</v>
      </c>
      <c r="K154">
        <f t="shared" si="53"/>
        <v>122.35401821839966</v>
      </c>
      <c r="L154" t="e">
        <f t="shared" si="54"/>
        <v>#VALUE!</v>
      </c>
      <c r="M154">
        <f>IF($B$9="זכר",INDEX(תמותה!$A$1:$E$121,ROUNDDOWN(E154/12,0)+1,2),INDEX(תמותה!$A$1:$E$121,ROUNDDOWN(E154/12,0)+1,3))</f>
        <v>0</v>
      </c>
      <c r="N154" t="e">
        <f>IF($B$9="זכר",INDEX('שיפור גברים'!$A$1:$GQ$121,ROUNDDOWN(E154/12,0)+1,ROUNDDOWN((E154+$B$7-$B$8)/12,0)+2),INDEX('שיפור נשים'!$A$1:$GQ$121,ROUNDDOWN(E154/12,0)+1,ROUNDDOWN((E154+$B$7-$B$8)/12,0)+2))</f>
        <v>#VALUE!</v>
      </c>
      <c r="O154" t="e">
        <f>IF($B$9="זכר",INDEX('שיפור גברים'!$A$1:$GQ$121,ROUNDDOWN(E154/12,0)+1,ROUNDDOWN((E154+$B$7-$B$8)/12,0)+1),INDEX('שיפור נשים'!$A$1:$GQ$121,ROUNDDOWN(E154/12,0)+1,ROUNDDOWN((E154+$B$7-$B$8)/12,0)+1))</f>
        <v>#VALUE!</v>
      </c>
      <c r="P154">
        <f t="shared" si="43"/>
        <v>0.33333333333333331</v>
      </c>
      <c r="Q154" t="e">
        <f t="shared" si="44"/>
        <v>#VALUE!</v>
      </c>
      <c r="R154">
        <f t="shared" si="55"/>
        <v>152</v>
      </c>
      <c r="S154" t="e">
        <f t="shared" si="56"/>
        <v>#VALUE!</v>
      </c>
      <c r="T154">
        <f>IF($B$11="זכר",INDEX(תמותה!$A$1:$E$121,ROUNDDOWN(R154/12,0)+1,2),INDEX(תמותה!$A$1:$E$121,ROUNDDOWN(R154/12,0)+1,3))</f>
        <v>0</v>
      </c>
      <c r="U154" t="e">
        <f>IF($B$11="זכר",INDEX('שיפור גברים'!$A$1:$GQ$121,ROUNDDOWN(R154/12,0)+1,ROUNDDOWN((E154+$B$7-$B$8)/12,0)+2),INDEX('שיפור נשים'!$A$1:$GQ$121,ROUNDDOWN(R154/12,0)+1,ROUNDDOWN((E154+$B$7-$B$8)/12,0)+2))</f>
        <v>#VALUE!</v>
      </c>
      <c r="V154" t="e">
        <f>IF($B$11="זכר",INDEX('שיפור גברים'!$A$1:$GQ$121,ROUNDDOWN(R154/12,0)+1,ROUNDDOWN((E154+$B$7-$B$8)/12,0)+1),INDEX('שיפור נשים'!$A$1:$GQ$121,ROUNDDOWN(R154/12,0)+1,ROUNDDOWN((E154+$B$7-$B$8)/12,0)+1))</f>
        <v>#VALUE!</v>
      </c>
      <c r="W154">
        <f t="shared" si="45"/>
        <v>0.33333333333333331</v>
      </c>
      <c r="X154" t="e">
        <f t="shared" si="57"/>
        <v>#VALUE!</v>
      </c>
      <c r="Y154">
        <f>IF($B$11="זכר",INDEX(תמותה!$A$1:$E$121,ROUNDDOWN(R154/12,0)+1,4),INDEX(תמותה!$A$1:$E$121,ROUNDDOWN(R154/12,0)+1,5))</f>
        <v>0</v>
      </c>
      <c r="Z154" t="e">
        <f t="shared" si="46"/>
        <v>#VALUE!</v>
      </c>
      <c r="AA154" t="e">
        <f t="shared" si="47"/>
        <v>#VALUE!</v>
      </c>
      <c r="AB154" t="e">
        <f t="shared" si="58"/>
        <v>#VALUE!</v>
      </c>
      <c r="AC154" t="e">
        <f t="shared" si="59"/>
        <v>#VALUE!</v>
      </c>
      <c r="AD154" t="e">
        <f t="shared" si="60"/>
        <v>#VALUE!</v>
      </c>
      <c r="AE154">
        <f t="shared" si="61"/>
        <v>0</v>
      </c>
      <c r="AF154">
        <f t="shared" si="62"/>
        <v>0</v>
      </c>
    </row>
    <row r="155" spans="5:32" x14ac:dyDescent="0.2">
      <c r="E155">
        <f t="shared" si="48"/>
        <v>153</v>
      </c>
      <c r="F155">
        <f t="shared" si="42"/>
        <v>1.5916554206932878</v>
      </c>
      <c r="G155" t="e">
        <f t="shared" si="49"/>
        <v>#VALUE!</v>
      </c>
      <c r="H155" t="e">
        <f t="shared" si="50"/>
        <v>#VALUE!</v>
      </c>
      <c r="I155" t="e">
        <f t="shared" si="51"/>
        <v>#VALUE!</v>
      </c>
      <c r="J155">
        <f t="shared" si="52"/>
        <v>122.98229490881826</v>
      </c>
      <c r="K155">
        <f t="shared" si="53"/>
        <v>122.98229490881826</v>
      </c>
      <c r="L155" t="e">
        <f t="shared" si="54"/>
        <v>#VALUE!</v>
      </c>
      <c r="M155">
        <f>IF($B$9="זכר",INDEX(תמותה!$A$1:$E$121,ROUNDDOWN(E155/12,0)+1,2),INDEX(תמותה!$A$1:$E$121,ROUNDDOWN(E155/12,0)+1,3))</f>
        <v>0</v>
      </c>
      <c r="N155" t="e">
        <f>IF($B$9="זכר",INDEX('שיפור גברים'!$A$1:$GQ$121,ROUNDDOWN(E155/12,0)+1,ROUNDDOWN((E155+$B$7-$B$8)/12,0)+2),INDEX('שיפור נשים'!$A$1:$GQ$121,ROUNDDOWN(E155/12,0)+1,ROUNDDOWN((E155+$B$7-$B$8)/12,0)+2))</f>
        <v>#VALUE!</v>
      </c>
      <c r="O155" t="e">
        <f>IF($B$9="זכר",INDEX('שיפור גברים'!$A$1:$GQ$121,ROUNDDOWN(E155/12,0)+1,ROUNDDOWN((E155+$B$7-$B$8)/12,0)+1),INDEX('שיפור נשים'!$A$1:$GQ$121,ROUNDDOWN(E155/12,0)+1,ROUNDDOWN((E155+$B$7-$B$8)/12,0)+1))</f>
        <v>#VALUE!</v>
      </c>
      <c r="P155">
        <f t="shared" si="43"/>
        <v>0.41666666666666669</v>
      </c>
      <c r="Q155" t="e">
        <f t="shared" si="44"/>
        <v>#VALUE!</v>
      </c>
      <c r="R155">
        <f t="shared" si="55"/>
        <v>153</v>
      </c>
      <c r="S155" t="e">
        <f t="shared" si="56"/>
        <v>#VALUE!</v>
      </c>
      <c r="T155">
        <f>IF($B$11="זכר",INDEX(תמותה!$A$1:$E$121,ROUNDDOWN(R155/12,0)+1,2),INDEX(תמותה!$A$1:$E$121,ROUNDDOWN(R155/12,0)+1,3))</f>
        <v>0</v>
      </c>
      <c r="U155" t="e">
        <f>IF($B$11="זכר",INDEX('שיפור גברים'!$A$1:$GQ$121,ROUNDDOWN(R155/12,0)+1,ROUNDDOWN((E155+$B$7-$B$8)/12,0)+2),INDEX('שיפור נשים'!$A$1:$GQ$121,ROUNDDOWN(R155/12,0)+1,ROUNDDOWN((E155+$B$7-$B$8)/12,0)+2))</f>
        <v>#VALUE!</v>
      </c>
      <c r="V155" t="e">
        <f>IF($B$11="זכר",INDEX('שיפור גברים'!$A$1:$GQ$121,ROUNDDOWN(R155/12,0)+1,ROUNDDOWN((E155+$B$7-$B$8)/12,0)+1),INDEX('שיפור נשים'!$A$1:$GQ$121,ROUNDDOWN(R155/12,0)+1,ROUNDDOWN((E155+$B$7-$B$8)/12,0)+1))</f>
        <v>#VALUE!</v>
      </c>
      <c r="W155">
        <f t="shared" si="45"/>
        <v>0.41666666666666669</v>
      </c>
      <c r="X155" t="e">
        <f t="shared" si="57"/>
        <v>#VALUE!</v>
      </c>
      <c r="Y155">
        <f>IF($B$11="זכר",INDEX(תמותה!$A$1:$E$121,ROUNDDOWN(R155/12,0)+1,4),INDEX(תמותה!$A$1:$E$121,ROUNDDOWN(R155/12,0)+1,5))</f>
        <v>0</v>
      </c>
      <c r="Z155" t="e">
        <f t="shared" si="46"/>
        <v>#VALUE!</v>
      </c>
      <c r="AA155" t="e">
        <f t="shared" si="47"/>
        <v>#VALUE!</v>
      </c>
      <c r="AB155" t="e">
        <f t="shared" si="58"/>
        <v>#VALUE!</v>
      </c>
      <c r="AC155" t="e">
        <f t="shared" si="59"/>
        <v>#VALUE!</v>
      </c>
      <c r="AD155" t="e">
        <f t="shared" si="60"/>
        <v>#VALUE!</v>
      </c>
      <c r="AE155">
        <f t="shared" si="61"/>
        <v>0</v>
      </c>
      <c r="AF155">
        <f t="shared" si="62"/>
        <v>0</v>
      </c>
    </row>
    <row r="156" spans="5:32" x14ac:dyDescent="0.2">
      <c r="E156">
        <f t="shared" si="48"/>
        <v>154</v>
      </c>
      <c r="F156">
        <f t="shared" si="42"/>
        <v>1.596466319864847</v>
      </c>
      <c r="G156" t="e">
        <f t="shared" si="49"/>
        <v>#VALUE!</v>
      </c>
      <c r="H156" t="e">
        <f t="shared" si="50"/>
        <v>#VALUE!</v>
      </c>
      <c r="I156" t="e">
        <f t="shared" si="51"/>
        <v>#VALUE!</v>
      </c>
      <c r="J156">
        <f t="shared" si="52"/>
        <v>123.60867830792728</v>
      </c>
      <c r="K156">
        <f t="shared" si="53"/>
        <v>123.60867830792728</v>
      </c>
      <c r="L156" t="e">
        <f t="shared" si="54"/>
        <v>#VALUE!</v>
      </c>
      <c r="M156">
        <f>IF($B$9="זכר",INDEX(תמותה!$A$1:$E$121,ROUNDDOWN(E156/12,0)+1,2),INDEX(תמותה!$A$1:$E$121,ROUNDDOWN(E156/12,0)+1,3))</f>
        <v>0</v>
      </c>
      <c r="N156" t="e">
        <f>IF($B$9="זכר",INDEX('שיפור גברים'!$A$1:$GQ$121,ROUNDDOWN(E156/12,0)+1,ROUNDDOWN((E156+$B$7-$B$8)/12,0)+2),INDEX('שיפור נשים'!$A$1:$GQ$121,ROUNDDOWN(E156/12,0)+1,ROUNDDOWN((E156+$B$7-$B$8)/12,0)+2))</f>
        <v>#VALUE!</v>
      </c>
      <c r="O156" t="e">
        <f>IF($B$9="זכר",INDEX('שיפור גברים'!$A$1:$GQ$121,ROUNDDOWN(E156/12,0)+1,ROUNDDOWN((E156+$B$7-$B$8)/12,0)+1),INDEX('שיפור נשים'!$A$1:$GQ$121,ROUNDDOWN(E156/12,0)+1,ROUNDDOWN((E156+$B$7-$B$8)/12,0)+1))</f>
        <v>#VALUE!</v>
      </c>
      <c r="P156">
        <f t="shared" si="43"/>
        <v>0.5</v>
      </c>
      <c r="Q156" t="e">
        <f t="shared" si="44"/>
        <v>#VALUE!</v>
      </c>
      <c r="R156">
        <f t="shared" si="55"/>
        <v>154</v>
      </c>
      <c r="S156" t="e">
        <f t="shared" si="56"/>
        <v>#VALUE!</v>
      </c>
      <c r="T156">
        <f>IF($B$11="זכר",INDEX(תמותה!$A$1:$E$121,ROUNDDOWN(R156/12,0)+1,2),INDEX(תמותה!$A$1:$E$121,ROUNDDOWN(R156/12,0)+1,3))</f>
        <v>0</v>
      </c>
      <c r="U156" t="e">
        <f>IF($B$11="זכר",INDEX('שיפור גברים'!$A$1:$GQ$121,ROUNDDOWN(R156/12,0)+1,ROUNDDOWN((E156+$B$7-$B$8)/12,0)+2),INDEX('שיפור נשים'!$A$1:$GQ$121,ROUNDDOWN(R156/12,0)+1,ROUNDDOWN((E156+$B$7-$B$8)/12,0)+2))</f>
        <v>#VALUE!</v>
      </c>
      <c r="V156" t="e">
        <f>IF($B$11="זכר",INDEX('שיפור גברים'!$A$1:$GQ$121,ROUNDDOWN(R156/12,0)+1,ROUNDDOWN((E156+$B$7-$B$8)/12,0)+1),INDEX('שיפור נשים'!$A$1:$GQ$121,ROUNDDOWN(R156/12,0)+1,ROUNDDOWN((E156+$B$7-$B$8)/12,0)+1))</f>
        <v>#VALUE!</v>
      </c>
      <c r="W156">
        <f t="shared" si="45"/>
        <v>0.5</v>
      </c>
      <c r="X156" t="e">
        <f t="shared" si="57"/>
        <v>#VALUE!</v>
      </c>
      <c r="Y156">
        <f>IF($B$11="זכר",INDEX(תמותה!$A$1:$E$121,ROUNDDOWN(R156/12,0)+1,4),INDEX(תמותה!$A$1:$E$121,ROUNDDOWN(R156/12,0)+1,5))</f>
        <v>0</v>
      </c>
      <c r="Z156" t="e">
        <f t="shared" si="46"/>
        <v>#VALUE!</v>
      </c>
      <c r="AA156" t="e">
        <f t="shared" si="47"/>
        <v>#VALUE!</v>
      </c>
      <c r="AB156" t="e">
        <f t="shared" si="58"/>
        <v>#VALUE!</v>
      </c>
      <c r="AC156" t="e">
        <f t="shared" si="59"/>
        <v>#VALUE!</v>
      </c>
      <c r="AD156" t="e">
        <f t="shared" si="60"/>
        <v>#VALUE!</v>
      </c>
      <c r="AE156">
        <f t="shared" si="61"/>
        <v>0</v>
      </c>
      <c r="AF156">
        <f t="shared" si="62"/>
        <v>0</v>
      </c>
    </row>
    <row r="157" spans="5:32" x14ac:dyDescent="0.2">
      <c r="E157">
        <f t="shared" si="48"/>
        <v>155</v>
      </c>
      <c r="F157">
        <f t="shared" si="42"/>
        <v>1.6012917603438639</v>
      </c>
      <c r="G157" t="e">
        <f t="shared" si="49"/>
        <v>#VALUE!</v>
      </c>
      <c r="H157" t="e">
        <f t="shared" si="50"/>
        <v>#VALUE!</v>
      </c>
      <c r="I157" t="e">
        <f t="shared" si="51"/>
        <v>#VALUE!</v>
      </c>
      <c r="J157">
        <f t="shared" si="52"/>
        <v>124.2331741210983</v>
      </c>
      <c r="K157">
        <f t="shared" si="53"/>
        <v>124.2331741210983</v>
      </c>
      <c r="L157" t="e">
        <f t="shared" si="54"/>
        <v>#VALUE!</v>
      </c>
      <c r="M157">
        <f>IF($B$9="זכר",INDEX(תמותה!$A$1:$E$121,ROUNDDOWN(E157/12,0)+1,2),INDEX(תמותה!$A$1:$E$121,ROUNDDOWN(E157/12,0)+1,3))</f>
        <v>0</v>
      </c>
      <c r="N157" t="e">
        <f>IF($B$9="זכר",INDEX('שיפור גברים'!$A$1:$GQ$121,ROUNDDOWN(E157/12,0)+1,ROUNDDOWN((E157+$B$7-$B$8)/12,0)+2),INDEX('שיפור נשים'!$A$1:$GQ$121,ROUNDDOWN(E157/12,0)+1,ROUNDDOWN((E157+$B$7-$B$8)/12,0)+2))</f>
        <v>#VALUE!</v>
      </c>
      <c r="O157" t="e">
        <f>IF($B$9="זכר",INDEX('שיפור גברים'!$A$1:$GQ$121,ROUNDDOWN(E157/12,0)+1,ROUNDDOWN((E157+$B$7-$B$8)/12,0)+1),INDEX('שיפור נשים'!$A$1:$GQ$121,ROUNDDOWN(E157/12,0)+1,ROUNDDOWN((E157+$B$7-$B$8)/12,0)+1))</f>
        <v>#VALUE!</v>
      </c>
      <c r="P157">
        <f t="shared" si="43"/>
        <v>0.58333333333333337</v>
      </c>
      <c r="Q157" t="e">
        <f t="shared" si="44"/>
        <v>#VALUE!</v>
      </c>
      <c r="R157">
        <f t="shared" si="55"/>
        <v>155</v>
      </c>
      <c r="S157" t="e">
        <f t="shared" si="56"/>
        <v>#VALUE!</v>
      </c>
      <c r="T157">
        <f>IF($B$11="זכר",INDEX(תמותה!$A$1:$E$121,ROUNDDOWN(R157/12,0)+1,2),INDEX(תמותה!$A$1:$E$121,ROUNDDOWN(R157/12,0)+1,3))</f>
        <v>0</v>
      </c>
      <c r="U157" t="e">
        <f>IF($B$11="זכר",INDEX('שיפור גברים'!$A$1:$GQ$121,ROUNDDOWN(R157/12,0)+1,ROUNDDOWN((E157+$B$7-$B$8)/12,0)+2),INDEX('שיפור נשים'!$A$1:$GQ$121,ROUNDDOWN(R157/12,0)+1,ROUNDDOWN((E157+$B$7-$B$8)/12,0)+2))</f>
        <v>#VALUE!</v>
      </c>
      <c r="V157" t="e">
        <f>IF($B$11="זכר",INDEX('שיפור גברים'!$A$1:$GQ$121,ROUNDDOWN(R157/12,0)+1,ROUNDDOWN((E157+$B$7-$B$8)/12,0)+1),INDEX('שיפור נשים'!$A$1:$GQ$121,ROUNDDOWN(R157/12,0)+1,ROUNDDOWN((E157+$B$7-$B$8)/12,0)+1))</f>
        <v>#VALUE!</v>
      </c>
      <c r="W157">
        <f t="shared" si="45"/>
        <v>0.58333333333333337</v>
      </c>
      <c r="X157" t="e">
        <f t="shared" si="57"/>
        <v>#VALUE!</v>
      </c>
      <c r="Y157">
        <f>IF($B$11="זכר",INDEX(תמותה!$A$1:$E$121,ROUNDDOWN(R157/12,0)+1,4),INDEX(תמותה!$A$1:$E$121,ROUNDDOWN(R157/12,0)+1,5))</f>
        <v>0</v>
      </c>
      <c r="Z157" t="e">
        <f t="shared" si="46"/>
        <v>#VALUE!</v>
      </c>
      <c r="AA157" t="e">
        <f t="shared" si="47"/>
        <v>#VALUE!</v>
      </c>
      <c r="AB157" t="e">
        <f t="shared" si="58"/>
        <v>#VALUE!</v>
      </c>
      <c r="AC157" t="e">
        <f t="shared" si="59"/>
        <v>#VALUE!</v>
      </c>
      <c r="AD157" t="e">
        <f t="shared" si="60"/>
        <v>#VALUE!</v>
      </c>
      <c r="AE157">
        <f t="shared" si="61"/>
        <v>0</v>
      </c>
      <c r="AF157">
        <f t="shared" si="62"/>
        <v>0</v>
      </c>
    </row>
    <row r="158" spans="5:32" x14ac:dyDescent="0.2">
      <c r="E158">
        <f t="shared" si="48"/>
        <v>156</v>
      </c>
      <c r="F158">
        <f t="shared" si="42"/>
        <v>1.6061317860825426</v>
      </c>
      <c r="G158" t="e">
        <f t="shared" si="49"/>
        <v>#VALUE!</v>
      </c>
      <c r="H158" t="e">
        <f t="shared" si="50"/>
        <v>#VALUE!</v>
      </c>
      <c r="I158" t="e">
        <f t="shared" si="51"/>
        <v>#VALUE!</v>
      </c>
      <c r="J158">
        <f t="shared" si="52"/>
        <v>124.85578803650998</v>
      </c>
      <c r="K158">
        <f t="shared" si="53"/>
        <v>124.85578803650998</v>
      </c>
      <c r="L158" t="e">
        <f t="shared" si="54"/>
        <v>#VALUE!</v>
      </c>
      <c r="M158">
        <f>IF($B$9="זכר",INDEX(תמותה!$A$1:$E$121,ROUNDDOWN(E158/12,0)+1,2),INDEX(תמותה!$A$1:$E$121,ROUNDDOWN(E158/12,0)+1,3))</f>
        <v>0</v>
      </c>
      <c r="N158" t="e">
        <f>IF($B$9="זכר",INDEX('שיפור גברים'!$A$1:$GQ$121,ROUNDDOWN(E158/12,0)+1,ROUNDDOWN((E158+$B$7-$B$8)/12,0)+2),INDEX('שיפור נשים'!$A$1:$GQ$121,ROUNDDOWN(E158/12,0)+1,ROUNDDOWN((E158+$B$7-$B$8)/12,0)+2))</f>
        <v>#VALUE!</v>
      </c>
      <c r="O158" t="e">
        <f>IF($B$9="זכר",INDEX('שיפור גברים'!$A$1:$GQ$121,ROUNDDOWN(E158/12,0)+1,ROUNDDOWN((E158+$B$7-$B$8)/12,0)+1),INDEX('שיפור נשים'!$A$1:$GQ$121,ROUNDDOWN(E158/12,0)+1,ROUNDDOWN((E158+$B$7-$B$8)/12,0)+1))</f>
        <v>#VALUE!</v>
      </c>
      <c r="P158">
        <f t="shared" si="43"/>
        <v>0.66666666666666663</v>
      </c>
      <c r="Q158" t="e">
        <f t="shared" si="44"/>
        <v>#VALUE!</v>
      </c>
      <c r="R158">
        <f t="shared" si="55"/>
        <v>156</v>
      </c>
      <c r="S158" t="e">
        <f t="shared" si="56"/>
        <v>#VALUE!</v>
      </c>
      <c r="T158">
        <f>IF($B$11="זכר",INDEX(תמותה!$A$1:$E$121,ROUNDDOWN(R158/12,0)+1,2),INDEX(תמותה!$A$1:$E$121,ROUNDDOWN(R158/12,0)+1,3))</f>
        <v>0</v>
      </c>
      <c r="U158" t="e">
        <f>IF($B$11="זכר",INDEX('שיפור גברים'!$A$1:$GQ$121,ROUNDDOWN(R158/12,0)+1,ROUNDDOWN((E158+$B$7-$B$8)/12,0)+2),INDEX('שיפור נשים'!$A$1:$GQ$121,ROUNDDOWN(R158/12,0)+1,ROUNDDOWN((E158+$B$7-$B$8)/12,0)+2))</f>
        <v>#VALUE!</v>
      </c>
      <c r="V158" t="e">
        <f>IF($B$11="זכר",INDEX('שיפור גברים'!$A$1:$GQ$121,ROUNDDOWN(R158/12,0)+1,ROUNDDOWN((E158+$B$7-$B$8)/12,0)+1),INDEX('שיפור נשים'!$A$1:$GQ$121,ROUNDDOWN(R158/12,0)+1,ROUNDDOWN((E158+$B$7-$B$8)/12,0)+1))</f>
        <v>#VALUE!</v>
      </c>
      <c r="W158">
        <f t="shared" si="45"/>
        <v>0.66666666666666663</v>
      </c>
      <c r="X158" t="e">
        <f t="shared" si="57"/>
        <v>#VALUE!</v>
      </c>
      <c r="Y158">
        <f>IF($B$11="זכר",INDEX(תמותה!$A$1:$E$121,ROUNDDOWN(R158/12,0)+1,4),INDEX(תמותה!$A$1:$E$121,ROUNDDOWN(R158/12,0)+1,5))</f>
        <v>0</v>
      </c>
      <c r="Z158" t="e">
        <f t="shared" si="46"/>
        <v>#VALUE!</v>
      </c>
      <c r="AA158" t="e">
        <f t="shared" si="47"/>
        <v>#VALUE!</v>
      </c>
      <c r="AB158" t="e">
        <f t="shared" si="58"/>
        <v>#VALUE!</v>
      </c>
      <c r="AC158" t="e">
        <f t="shared" si="59"/>
        <v>#VALUE!</v>
      </c>
      <c r="AD158" t="e">
        <f t="shared" si="60"/>
        <v>#VALUE!</v>
      </c>
      <c r="AE158">
        <f t="shared" si="61"/>
        <v>0</v>
      </c>
      <c r="AF158">
        <f t="shared" si="62"/>
        <v>0</v>
      </c>
    </row>
    <row r="159" spans="5:32" x14ac:dyDescent="0.2">
      <c r="E159">
        <f t="shared" si="48"/>
        <v>157</v>
      </c>
      <c r="F159">
        <f t="shared" si="42"/>
        <v>1.610986441165936</v>
      </c>
      <c r="G159" t="e">
        <f t="shared" si="49"/>
        <v>#VALUE!</v>
      </c>
      <c r="H159" t="e">
        <f t="shared" si="50"/>
        <v>#VALUE!</v>
      </c>
      <c r="I159" t="e">
        <f t="shared" si="51"/>
        <v>#VALUE!</v>
      </c>
      <c r="J159">
        <f t="shared" si="52"/>
        <v>125.47652572519981</v>
      </c>
      <c r="K159">
        <f t="shared" si="53"/>
        <v>125.47652572519981</v>
      </c>
      <c r="L159" t="e">
        <f t="shared" si="54"/>
        <v>#VALUE!</v>
      </c>
      <c r="M159">
        <f>IF($B$9="זכר",INDEX(תמותה!$A$1:$E$121,ROUNDDOWN(E159/12,0)+1,2),INDEX(תמותה!$A$1:$E$121,ROUNDDOWN(E159/12,0)+1,3))</f>
        <v>0</v>
      </c>
      <c r="N159" t="e">
        <f>IF($B$9="זכר",INDEX('שיפור גברים'!$A$1:$GQ$121,ROUNDDOWN(E159/12,0)+1,ROUNDDOWN((E159+$B$7-$B$8)/12,0)+2),INDEX('שיפור נשים'!$A$1:$GQ$121,ROUNDDOWN(E159/12,0)+1,ROUNDDOWN((E159+$B$7-$B$8)/12,0)+2))</f>
        <v>#VALUE!</v>
      </c>
      <c r="O159" t="e">
        <f>IF($B$9="זכר",INDEX('שיפור גברים'!$A$1:$GQ$121,ROUNDDOWN(E159/12,0)+1,ROUNDDOWN((E159+$B$7-$B$8)/12,0)+1),INDEX('שיפור נשים'!$A$1:$GQ$121,ROUNDDOWN(E159/12,0)+1,ROUNDDOWN((E159+$B$7-$B$8)/12,0)+1))</f>
        <v>#VALUE!</v>
      </c>
      <c r="P159">
        <f t="shared" si="43"/>
        <v>0.75</v>
      </c>
      <c r="Q159" t="e">
        <f t="shared" si="44"/>
        <v>#VALUE!</v>
      </c>
      <c r="R159">
        <f t="shared" si="55"/>
        <v>157</v>
      </c>
      <c r="S159" t="e">
        <f t="shared" si="56"/>
        <v>#VALUE!</v>
      </c>
      <c r="T159">
        <f>IF($B$11="זכר",INDEX(תמותה!$A$1:$E$121,ROUNDDOWN(R159/12,0)+1,2),INDEX(תמותה!$A$1:$E$121,ROUNDDOWN(R159/12,0)+1,3))</f>
        <v>0</v>
      </c>
      <c r="U159" t="e">
        <f>IF($B$11="זכר",INDEX('שיפור גברים'!$A$1:$GQ$121,ROUNDDOWN(R159/12,0)+1,ROUNDDOWN((E159+$B$7-$B$8)/12,0)+2),INDEX('שיפור נשים'!$A$1:$GQ$121,ROUNDDOWN(R159/12,0)+1,ROUNDDOWN((E159+$B$7-$B$8)/12,0)+2))</f>
        <v>#VALUE!</v>
      </c>
      <c r="V159" t="e">
        <f>IF($B$11="זכר",INDEX('שיפור גברים'!$A$1:$GQ$121,ROUNDDOWN(R159/12,0)+1,ROUNDDOWN((E159+$B$7-$B$8)/12,0)+1),INDEX('שיפור נשים'!$A$1:$GQ$121,ROUNDDOWN(R159/12,0)+1,ROUNDDOWN((E159+$B$7-$B$8)/12,0)+1))</f>
        <v>#VALUE!</v>
      </c>
      <c r="W159">
        <f t="shared" si="45"/>
        <v>0.75</v>
      </c>
      <c r="X159" t="e">
        <f t="shared" si="57"/>
        <v>#VALUE!</v>
      </c>
      <c r="Y159">
        <f>IF($B$11="זכר",INDEX(תמותה!$A$1:$E$121,ROUNDDOWN(R159/12,0)+1,4),INDEX(תמותה!$A$1:$E$121,ROUNDDOWN(R159/12,0)+1,5))</f>
        <v>0</v>
      </c>
      <c r="Z159" t="e">
        <f t="shared" si="46"/>
        <v>#VALUE!</v>
      </c>
      <c r="AA159" t="e">
        <f t="shared" si="47"/>
        <v>#VALUE!</v>
      </c>
      <c r="AB159" t="e">
        <f t="shared" si="58"/>
        <v>#VALUE!</v>
      </c>
      <c r="AC159" t="e">
        <f t="shared" si="59"/>
        <v>#VALUE!</v>
      </c>
      <c r="AD159" t="e">
        <f t="shared" si="60"/>
        <v>#VALUE!</v>
      </c>
      <c r="AE159">
        <f t="shared" si="61"/>
        <v>0</v>
      </c>
      <c r="AF159">
        <f t="shared" si="62"/>
        <v>0</v>
      </c>
    </row>
    <row r="160" spans="5:32" x14ac:dyDescent="0.2">
      <c r="E160">
        <f t="shared" si="48"/>
        <v>158</v>
      </c>
      <c r="F160">
        <f t="shared" si="42"/>
        <v>1.6158557698123479</v>
      </c>
      <c r="G160" t="e">
        <f t="shared" si="49"/>
        <v>#VALUE!</v>
      </c>
      <c r="H160" t="e">
        <f t="shared" si="50"/>
        <v>#VALUE!</v>
      </c>
      <c r="I160" t="e">
        <f t="shared" si="51"/>
        <v>#VALUE!</v>
      </c>
      <c r="J160">
        <f t="shared" si="52"/>
        <v>126.09539284111581</v>
      </c>
      <c r="K160">
        <f t="shared" si="53"/>
        <v>126.09539284111581</v>
      </c>
      <c r="L160" t="e">
        <f t="shared" si="54"/>
        <v>#VALUE!</v>
      </c>
      <c r="M160">
        <f>IF($B$9="זכר",INDEX(תמותה!$A$1:$E$121,ROUNDDOWN(E160/12,0)+1,2),INDEX(תמותה!$A$1:$E$121,ROUNDDOWN(E160/12,0)+1,3))</f>
        <v>0</v>
      </c>
      <c r="N160" t="e">
        <f>IF($B$9="זכר",INDEX('שיפור גברים'!$A$1:$GQ$121,ROUNDDOWN(E160/12,0)+1,ROUNDDOWN((E160+$B$7-$B$8)/12,0)+2),INDEX('שיפור נשים'!$A$1:$GQ$121,ROUNDDOWN(E160/12,0)+1,ROUNDDOWN((E160+$B$7-$B$8)/12,0)+2))</f>
        <v>#VALUE!</v>
      </c>
      <c r="O160" t="e">
        <f>IF($B$9="זכר",INDEX('שיפור גברים'!$A$1:$GQ$121,ROUNDDOWN(E160/12,0)+1,ROUNDDOWN((E160+$B$7-$B$8)/12,0)+1),INDEX('שיפור נשים'!$A$1:$GQ$121,ROUNDDOWN(E160/12,0)+1,ROUNDDOWN((E160+$B$7-$B$8)/12,0)+1))</f>
        <v>#VALUE!</v>
      </c>
      <c r="P160">
        <f t="shared" si="43"/>
        <v>0.83333333333333337</v>
      </c>
      <c r="Q160" t="e">
        <f t="shared" si="44"/>
        <v>#VALUE!</v>
      </c>
      <c r="R160">
        <f t="shared" si="55"/>
        <v>158</v>
      </c>
      <c r="S160" t="e">
        <f t="shared" si="56"/>
        <v>#VALUE!</v>
      </c>
      <c r="T160">
        <f>IF($B$11="זכר",INDEX(תמותה!$A$1:$E$121,ROUNDDOWN(R160/12,0)+1,2),INDEX(תמותה!$A$1:$E$121,ROUNDDOWN(R160/12,0)+1,3))</f>
        <v>0</v>
      </c>
      <c r="U160" t="e">
        <f>IF($B$11="זכר",INDEX('שיפור גברים'!$A$1:$GQ$121,ROUNDDOWN(R160/12,0)+1,ROUNDDOWN((E160+$B$7-$B$8)/12,0)+2),INDEX('שיפור נשים'!$A$1:$GQ$121,ROUNDDOWN(R160/12,0)+1,ROUNDDOWN((E160+$B$7-$B$8)/12,0)+2))</f>
        <v>#VALUE!</v>
      </c>
      <c r="V160" t="e">
        <f>IF($B$11="זכר",INDEX('שיפור גברים'!$A$1:$GQ$121,ROUNDDOWN(R160/12,0)+1,ROUNDDOWN((E160+$B$7-$B$8)/12,0)+1),INDEX('שיפור נשים'!$A$1:$GQ$121,ROUNDDOWN(R160/12,0)+1,ROUNDDOWN((E160+$B$7-$B$8)/12,0)+1))</f>
        <v>#VALUE!</v>
      </c>
      <c r="W160">
        <f t="shared" si="45"/>
        <v>0.83333333333333337</v>
      </c>
      <c r="X160" t="e">
        <f t="shared" si="57"/>
        <v>#VALUE!</v>
      </c>
      <c r="Y160">
        <f>IF($B$11="זכר",INDEX(תמותה!$A$1:$E$121,ROUNDDOWN(R160/12,0)+1,4),INDEX(תמותה!$A$1:$E$121,ROUNDDOWN(R160/12,0)+1,5))</f>
        <v>0</v>
      </c>
      <c r="Z160" t="e">
        <f t="shared" si="46"/>
        <v>#VALUE!</v>
      </c>
      <c r="AA160" t="e">
        <f t="shared" si="47"/>
        <v>#VALUE!</v>
      </c>
      <c r="AB160" t="e">
        <f t="shared" si="58"/>
        <v>#VALUE!</v>
      </c>
      <c r="AC160" t="e">
        <f t="shared" si="59"/>
        <v>#VALUE!</v>
      </c>
      <c r="AD160" t="e">
        <f t="shared" si="60"/>
        <v>#VALUE!</v>
      </c>
      <c r="AE160">
        <f t="shared" si="61"/>
        <v>0</v>
      </c>
      <c r="AF160">
        <f t="shared" si="62"/>
        <v>0</v>
      </c>
    </row>
    <row r="161" spans="5:32" x14ac:dyDescent="0.2">
      <c r="E161">
        <f t="shared" si="48"/>
        <v>159</v>
      </c>
      <c r="F161">
        <f t="shared" si="42"/>
        <v>1.6207398163737345</v>
      </c>
      <c r="G161" t="e">
        <f t="shared" si="49"/>
        <v>#VALUE!</v>
      </c>
      <c r="H161" t="e">
        <f t="shared" si="50"/>
        <v>#VALUE!</v>
      </c>
      <c r="I161" t="e">
        <f t="shared" si="51"/>
        <v>#VALUE!</v>
      </c>
      <c r="J161">
        <f t="shared" si="52"/>
        <v>126.71239502116801</v>
      </c>
      <c r="K161">
        <f t="shared" si="53"/>
        <v>126.71239502116801</v>
      </c>
      <c r="L161" t="e">
        <f t="shared" si="54"/>
        <v>#VALUE!</v>
      </c>
      <c r="M161">
        <f>IF($B$9="זכר",INDEX(תמותה!$A$1:$E$121,ROUNDDOWN(E161/12,0)+1,2),INDEX(תמותה!$A$1:$E$121,ROUNDDOWN(E161/12,0)+1,3))</f>
        <v>0</v>
      </c>
      <c r="N161" t="e">
        <f>IF($B$9="זכר",INDEX('שיפור גברים'!$A$1:$GQ$121,ROUNDDOWN(E161/12,0)+1,ROUNDDOWN((E161+$B$7-$B$8)/12,0)+2),INDEX('שיפור נשים'!$A$1:$GQ$121,ROUNDDOWN(E161/12,0)+1,ROUNDDOWN((E161+$B$7-$B$8)/12,0)+2))</f>
        <v>#VALUE!</v>
      </c>
      <c r="O161" t="e">
        <f>IF($B$9="זכר",INDEX('שיפור גברים'!$A$1:$GQ$121,ROUNDDOWN(E161/12,0)+1,ROUNDDOWN((E161+$B$7-$B$8)/12,0)+1),INDEX('שיפור נשים'!$A$1:$GQ$121,ROUNDDOWN(E161/12,0)+1,ROUNDDOWN((E161+$B$7-$B$8)/12,0)+1))</f>
        <v>#VALUE!</v>
      </c>
      <c r="P161">
        <f t="shared" si="43"/>
        <v>0.91666666666666663</v>
      </c>
      <c r="Q161" t="e">
        <f t="shared" si="44"/>
        <v>#VALUE!</v>
      </c>
      <c r="R161">
        <f t="shared" si="55"/>
        <v>159</v>
      </c>
      <c r="S161" t="e">
        <f t="shared" si="56"/>
        <v>#VALUE!</v>
      </c>
      <c r="T161">
        <f>IF($B$11="זכר",INDEX(תמותה!$A$1:$E$121,ROUNDDOWN(R161/12,0)+1,2),INDEX(תמותה!$A$1:$E$121,ROUNDDOWN(R161/12,0)+1,3))</f>
        <v>0</v>
      </c>
      <c r="U161" t="e">
        <f>IF($B$11="זכר",INDEX('שיפור גברים'!$A$1:$GQ$121,ROUNDDOWN(R161/12,0)+1,ROUNDDOWN((E161+$B$7-$B$8)/12,0)+2),INDEX('שיפור נשים'!$A$1:$GQ$121,ROUNDDOWN(R161/12,0)+1,ROUNDDOWN((E161+$B$7-$B$8)/12,0)+2))</f>
        <v>#VALUE!</v>
      </c>
      <c r="V161" t="e">
        <f>IF($B$11="זכר",INDEX('שיפור גברים'!$A$1:$GQ$121,ROUNDDOWN(R161/12,0)+1,ROUNDDOWN((E161+$B$7-$B$8)/12,0)+1),INDEX('שיפור נשים'!$A$1:$GQ$121,ROUNDDOWN(R161/12,0)+1,ROUNDDOWN((E161+$B$7-$B$8)/12,0)+1))</f>
        <v>#VALUE!</v>
      </c>
      <c r="W161">
        <f t="shared" si="45"/>
        <v>0.91666666666666663</v>
      </c>
      <c r="X161" t="e">
        <f t="shared" si="57"/>
        <v>#VALUE!</v>
      </c>
      <c r="Y161">
        <f>IF($B$11="זכר",INDEX(תמותה!$A$1:$E$121,ROUNDDOWN(R161/12,0)+1,4),INDEX(תמותה!$A$1:$E$121,ROUNDDOWN(R161/12,0)+1,5))</f>
        <v>0</v>
      </c>
      <c r="Z161" t="e">
        <f t="shared" si="46"/>
        <v>#VALUE!</v>
      </c>
      <c r="AA161" t="e">
        <f t="shared" si="47"/>
        <v>#VALUE!</v>
      </c>
      <c r="AB161" t="e">
        <f t="shared" si="58"/>
        <v>#VALUE!</v>
      </c>
      <c r="AC161" t="e">
        <f t="shared" si="59"/>
        <v>#VALUE!</v>
      </c>
      <c r="AD161" t="e">
        <f t="shared" si="60"/>
        <v>#VALUE!</v>
      </c>
      <c r="AE161">
        <f t="shared" si="61"/>
        <v>0</v>
      </c>
      <c r="AF161">
        <f t="shared" si="62"/>
        <v>0</v>
      </c>
    </row>
    <row r="162" spans="5:32" x14ac:dyDescent="0.2">
      <c r="E162">
        <f t="shared" si="48"/>
        <v>160</v>
      </c>
      <c r="F162">
        <f t="shared" si="42"/>
        <v>1.6256386253361097</v>
      </c>
      <c r="G162" t="e">
        <f t="shared" si="49"/>
        <v>#VALUE!</v>
      </c>
      <c r="H162" t="e">
        <f t="shared" si="50"/>
        <v>#VALUE!</v>
      </c>
      <c r="I162" t="e">
        <f t="shared" si="51"/>
        <v>#VALUE!</v>
      </c>
      <c r="J162">
        <f t="shared" si="52"/>
        <v>127.3275378852798</v>
      </c>
      <c r="K162">
        <f t="shared" si="53"/>
        <v>127.3275378852798</v>
      </c>
      <c r="L162" t="e">
        <f t="shared" si="54"/>
        <v>#VALUE!</v>
      </c>
      <c r="M162">
        <f>IF($B$9="זכר",INDEX(תמותה!$A$1:$E$121,ROUNDDOWN(E162/12,0)+1,2),INDEX(תמותה!$A$1:$E$121,ROUNDDOWN(E162/12,0)+1,3))</f>
        <v>0</v>
      </c>
      <c r="N162" t="e">
        <f>IF($B$9="זכר",INDEX('שיפור גברים'!$A$1:$GQ$121,ROUNDDOWN(E162/12,0)+1,ROUNDDOWN((E162+$B$7-$B$8)/12,0)+2),INDEX('שיפור נשים'!$A$1:$GQ$121,ROUNDDOWN(E162/12,0)+1,ROUNDDOWN((E162+$B$7-$B$8)/12,0)+2))</f>
        <v>#VALUE!</v>
      </c>
      <c r="O162" t="e">
        <f>IF($B$9="זכר",INDEX('שיפור גברים'!$A$1:$GQ$121,ROUNDDOWN(E162/12,0)+1,ROUNDDOWN((E162+$B$7-$B$8)/12,0)+1),INDEX('שיפור נשים'!$A$1:$GQ$121,ROUNDDOWN(E162/12,0)+1,ROUNDDOWN((E162+$B$7-$B$8)/12,0)+1))</f>
        <v>#VALUE!</v>
      </c>
      <c r="P162">
        <f t="shared" si="43"/>
        <v>1</v>
      </c>
      <c r="Q162" t="e">
        <f t="shared" si="44"/>
        <v>#VALUE!</v>
      </c>
      <c r="R162">
        <f t="shared" si="55"/>
        <v>160</v>
      </c>
      <c r="S162" t="e">
        <f t="shared" si="56"/>
        <v>#VALUE!</v>
      </c>
      <c r="T162">
        <f>IF($B$11="זכר",INDEX(תמותה!$A$1:$E$121,ROUNDDOWN(R162/12,0)+1,2),INDEX(תמותה!$A$1:$E$121,ROUNDDOWN(R162/12,0)+1,3))</f>
        <v>0</v>
      </c>
      <c r="U162" t="e">
        <f>IF($B$11="זכר",INDEX('שיפור גברים'!$A$1:$GQ$121,ROUNDDOWN(R162/12,0)+1,ROUNDDOWN((E162+$B$7-$B$8)/12,0)+2),INDEX('שיפור נשים'!$A$1:$GQ$121,ROUNDDOWN(R162/12,0)+1,ROUNDDOWN((E162+$B$7-$B$8)/12,0)+2))</f>
        <v>#VALUE!</v>
      </c>
      <c r="V162" t="e">
        <f>IF($B$11="זכר",INDEX('שיפור גברים'!$A$1:$GQ$121,ROUNDDOWN(R162/12,0)+1,ROUNDDOWN((E162+$B$7-$B$8)/12,0)+1),INDEX('שיפור נשים'!$A$1:$GQ$121,ROUNDDOWN(R162/12,0)+1,ROUNDDOWN((E162+$B$7-$B$8)/12,0)+1))</f>
        <v>#VALUE!</v>
      </c>
      <c r="W162">
        <f t="shared" si="45"/>
        <v>1</v>
      </c>
      <c r="X162" t="e">
        <f t="shared" si="57"/>
        <v>#VALUE!</v>
      </c>
      <c r="Y162">
        <f>IF($B$11="זכר",INDEX(תמותה!$A$1:$E$121,ROUNDDOWN(R162/12,0)+1,4),INDEX(תמותה!$A$1:$E$121,ROUNDDOWN(R162/12,0)+1,5))</f>
        <v>0</v>
      </c>
      <c r="Z162" t="e">
        <f t="shared" si="46"/>
        <v>#VALUE!</v>
      </c>
      <c r="AA162" t="e">
        <f t="shared" si="47"/>
        <v>#VALUE!</v>
      </c>
      <c r="AB162" t="e">
        <f t="shared" si="58"/>
        <v>#VALUE!</v>
      </c>
      <c r="AC162" t="e">
        <f t="shared" si="59"/>
        <v>#VALUE!</v>
      </c>
      <c r="AD162" t="e">
        <f t="shared" si="60"/>
        <v>#VALUE!</v>
      </c>
      <c r="AE162">
        <f t="shared" si="61"/>
        <v>0</v>
      </c>
      <c r="AF162">
        <f t="shared" si="62"/>
        <v>0</v>
      </c>
    </row>
    <row r="163" spans="5:32" x14ac:dyDescent="0.2">
      <c r="E163">
        <f t="shared" si="48"/>
        <v>161</v>
      </c>
      <c r="F163">
        <f t="shared" si="42"/>
        <v>1.6305522413199498</v>
      </c>
      <c r="G163" t="e">
        <f t="shared" si="49"/>
        <v>#VALUE!</v>
      </c>
      <c r="H163" t="e">
        <f t="shared" si="50"/>
        <v>#VALUE!</v>
      </c>
      <c r="I163" t="e">
        <f t="shared" si="51"/>
        <v>#VALUE!</v>
      </c>
      <c r="J163">
        <f t="shared" si="52"/>
        <v>127.94082703643909</v>
      </c>
      <c r="K163">
        <f t="shared" si="53"/>
        <v>127.94082703643909</v>
      </c>
      <c r="L163" t="e">
        <f t="shared" si="54"/>
        <v>#VALUE!</v>
      </c>
      <c r="M163">
        <f>IF($B$9="זכר",INDEX(תמותה!$A$1:$E$121,ROUNDDOWN(E163/12,0)+1,2),INDEX(תמותה!$A$1:$E$121,ROUNDDOWN(E163/12,0)+1,3))</f>
        <v>0</v>
      </c>
      <c r="N163" t="e">
        <f>IF($B$9="זכר",INDEX('שיפור גברים'!$A$1:$GQ$121,ROUNDDOWN(E163/12,0)+1,ROUNDDOWN((E163+$B$7-$B$8)/12,0)+2),INDEX('שיפור נשים'!$A$1:$GQ$121,ROUNDDOWN(E163/12,0)+1,ROUNDDOWN((E163+$B$7-$B$8)/12,0)+2))</f>
        <v>#VALUE!</v>
      </c>
      <c r="O163" t="e">
        <f>IF($B$9="זכר",INDEX('שיפור גברים'!$A$1:$GQ$121,ROUNDDOWN(E163/12,0)+1,ROUNDDOWN((E163+$B$7-$B$8)/12,0)+1),INDEX('שיפור נשים'!$A$1:$GQ$121,ROUNDDOWN(E163/12,0)+1,ROUNDDOWN((E163+$B$7-$B$8)/12,0)+1))</f>
        <v>#VALUE!</v>
      </c>
      <c r="P163">
        <f t="shared" si="43"/>
        <v>8.3333333333333329E-2</v>
      </c>
      <c r="Q163" t="e">
        <f t="shared" si="44"/>
        <v>#VALUE!</v>
      </c>
      <c r="R163">
        <f t="shared" si="55"/>
        <v>161</v>
      </c>
      <c r="S163" t="e">
        <f t="shared" si="56"/>
        <v>#VALUE!</v>
      </c>
      <c r="T163">
        <f>IF($B$11="זכר",INDEX(תמותה!$A$1:$E$121,ROUNDDOWN(R163/12,0)+1,2),INDEX(תמותה!$A$1:$E$121,ROUNDDOWN(R163/12,0)+1,3))</f>
        <v>0</v>
      </c>
      <c r="U163" t="e">
        <f>IF($B$11="זכר",INDEX('שיפור גברים'!$A$1:$GQ$121,ROUNDDOWN(R163/12,0)+1,ROUNDDOWN((E163+$B$7-$B$8)/12,0)+2),INDEX('שיפור נשים'!$A$1:$GQ$121,ROUNDDOWN(R163/12,0)+1,ROUNDDOWN((E163+$B$7-$B$8)/12,0)+2))</f>
        <v>#VALUE!</v>
      </c>
      <c r="V163" t="e">
        <f>IF($B$11="זכר",INDEX('שיפור גברים'!$A$1:$GQ$121,ROUNDDOWN(R163/12,0)+1,ROUNDDOWN((E163+$B$7-$B$8)/12,0)+1),INDEX('שיפור נשים'!$A$1:$GQ$121,ROUNDDOWN(R163/12,0)+1,ROUNDDOWN((E163+$B$7-$B$8)/12,0)+1))</f>
        <v>#VALUE!</v>
      </c>
      <c r="W163">
        <f t="shared" si="45"/>
        <v>8.3333333333333329E-2</v>
      </c>
      <c r="X163" t="e">
        <f t="shared" si="57"/>
        <v>#VALUE!</v>
      </c>
      <c r="Y163">
        <f>IF($B$11="זכר",INDEX(תמותה!$A$1:$E$121,ROUNDDOWN(R163/12,0)+1,4),INDEX(תמותה!$A$1:$E$121,ROUNDDOWN(R163/12,0)+1,5))</f>
        <v>0</v>
      </c>
      <c r="Z163" t="e">
        <f t="shared" si="46"/>
        <v>#VALUE!</v>
      </c>
      <c r="AA163" t="e">
        <f t="shared" si="47"/>
        <v>#VALUE!</v>
      </c>
      <c r="AB163" t="e">
        <f t="shared" si="58"/>
        <v>#VALUE!</v>
      </c>
      <c r="AC163" t="e">
        <f t="shared" si="59"/>
        <v>#VALUE!</v>
      </c>
      <c r="AD163" t="e">
        <f t="shared" si="60"/>
        <v>#VALUE!</v>
      </c>
      <c r="AE163">
        <f t="shared" si="61"/>
        <v>0</v>
      </c>
      <c r="AF163">
        <f t="shared" si="62"/>
        <v>0</v>
      </c>
    </row>
    <row r="164" spans="5:32" x14ac:dyDescent="0.2">
      <c r="E164">
        <f t="shared" si="48"/>
        <v>162</v>
      </c>
      <c r="F164">
        <f t="shared" si="42"/>
        <v>1.6354807090805996</v>
      </c>
      <c r="G164" t="e">
        <f t="shared" si="49"/>
        <v>#VALUE!</v>
      </c>
      <c r="H164" t="e">
        <f t="shared" si="50"/>
        <v>#VALUE!</v>
      </c>
      <c r="I164" t="e">
        <f t="shared" si="51"/>
        <v>#VALUE!</v>
      </c>
      <c r="J164">
        <f t="shared" si="52"/>
        <v>128.55226806074941</v>
      </c>
      <c r="K164">
        <f t="shared" si="53"/>
        <v>128.55226806074941</v>
      </c>
      <c r="L164" t="e">
        <f t="shared" si="54"/>
        <v>#VALUE!</v>
      </c>
      <c r="M164">
        <f>IF($B$9="זכר",INDEX(תמותה!$A$1:$E$121,ROUNDDOWN(E164/12,0)+1,2),INDEX(תמותה!$A$1:$E$121,ROUNDDOWN(E164/12,0)+1,3))</f>
        <v>0</v>
      </c>
      <c r="N164" t="e">
        <f>IF($B$9="זכר",INDEX('שיפור גברים'!$A$1:$GQ$121,ROUNDDOWN(E164/12,0)+1,ROUNDDOWN((E164+$B$7-$B$8)/12,0)+2),INDEX('שיפור נשים'!$A$1:$GQ$121,ROUNDDOWN(E164/12,0)+1,ROUNDDOWN((E164+$B$7-$B$8)/12,0)+2))</f>
        <v>#VALUE!</v>
      </c>
      <c r="O164" t="e">
        <f>IF($B$9="זכר",INDEX('שיפור גברים'!$A$1:$GQ$121,ROUNDDOWN(E164/12,0)+1,ROUNDDOWN((E164+$B$7-$B$8)/12,0)+1),INDEX('שיפור נשים'!$A$1:$GQ$121,ROUNDDOWN(E164/12,0)+1,ROUNDDOWN((E164+$B$7-$B$8)/12,0)+1))</f>
        <v>#VALUE!</v>
      </c>
      <c r="P164">
        <f t="shared" si="43"/>
        <v>0.16666666666666666</v>
      </c>
      <c r="Q164" t="e">
        <f t="shared" si="44"/>
        <v>#VALUE!</v>
      </c>
      <c r="R164">
        <f t="shared" si="55"/>
        <v>162</v>
      </c>
      <c r="S164" t="e">
        <f t="shared" si="56"/>
        <v>#VALUE!</v>
      </c>
      <c r="T164">
        <f>IF($B$11="זכר",INDEX(תמותה!$A$1:$E$121,ROUNDDOWN(R164/12,0)+1,2),INDEX(תמותה!$A$1:$E$121,ROUNDDOWN(R164/12,0)+1,3))</f>
        <v>0</v>
      </c>
      <c r="U164" t="e">
        <f>IF($B$11="זכר",INDEX('שיפור גברים'!$A$1:$GQ$121,ROUNDDOWN(R164/12,0)+1,ROUNDDOWN((E164+$B$7-$B$8)/12,0)+2),INDEX('שיפור נשים'!$A$1:$GQ$121,ROUNDDOWN(R164/12,0)+1,ROUNDDOWN((E164+$B$7-$B$8)/12,0)+2))</f>
        <v>#VALUE!</v>
      </c>
      <c r="V164" t="e">
        <f>IF($B$11="זכר",INDEX('שיפור גברים'!$A$1:$GQ$121,ROUNDDOWN(R164/12,0)+1,ROUNDDOWN((E164+$B$7-$B$8)/12,0)+1),INDEX('שיפור נשים'!$A$1:$GQ$121,ROUNDDOWN(R164/12,0)+1,ROUNDDOWN((E164+$B$7-$B$8)/12,0)+1))</f>
        <v>#VALUE!</v>
      </c>
      <c r="W164">
        <f t="shared" si="45"/>
        <v>0.16666666666666666</v>
      </c>
      <c r="X164" t="e">
        <f t="shared" si="57"/>
        <v>#VALUE!</v>
      </c>
      <c r="Y164">
        <f>IF($B$11="זכר",INDEX(תמותה!$A$1:$E$121,ROUNDDOWN(R164/12,0)+1,4),INDEX(תמותה!$A$1:$E$121,ROUNDDOWN(R164/12,0)+1,5))</f>
        <v>0</v>
      </c>
      <c r="Z164" t="e">
        <f t="shared" si="46"/>
        <v>#VALUE!</v>
      </c>
      <c r="AA164" t="e">
        <f t="shared" si="47"/>
        <v>#VALUE!</v>
      </c>
      <c r="AB164" t="e">
        <f t="shared" si="58"/>
        <v>#VALUE!</v>
      </c>
      <c r="AC164" t="e">
        <f t="shared" si="59"/>
        <v>#VALUE!</v>
      </c>
      <c r="AD164" t="e">
        <f t="shared" si="60"/>
        <v>#VALUE!</v>
      </c>
      <c r="AE164">
        <f t="shared" si="61"/>
        <v>0</v>
      </c>
      <c r="AF164">
        <f t="shared" si="62"/>
        <v>0</v>
      </c>
    </row>
    <row r="165" spans="5:32" x14ac:dyDescent="0.2">
      <c r="E165">
        <f t="shared" si="48"/>
        <v>163</v>
      </c>
      <c r="F165">
        <f t="shared" si="42"/>
        <v>1.6404240735086801</v>
      </c>
      <c r="G165" t="e">
        <f t="shared" si="49"/>
        <v>#VALUE!</v>
      </c>
      <c r="H165" t="e">
        <f t="shared" si="50"/>
        <v>#VALUE!</v>
      </c>
      <c r="I165" t="e">
        <f t="shared" si="51"/>
        <v>#VALUE!</v>
      </c>
      <c r="J165">
        <f t="shared" si="52"/>
        <v>129.1618665274807</v>
      </c>
      <c r="K165">
        <f t="shared" si="53"/>
        <v>129.1618665274807</v>
      </c>
      <c r="L165" t="e">
        <f t="shared" si="54"/>
        <v>#VALUE!</v>
      </c>
      <c r="M165">
        <f>IF($B$9="זכר",INDEX(תמותה!$A$1:$E$121,ROUNDDOWN(E165/12,0)+1,2),INDEX(תמותה!$A$1:$E$121,ROUNDDOWN(E165/12,0)+1,3))</f>
        <v>0</v>
      </c>
      <c r="N165" t="e">
        <f>IF($B$9="זכר",INDEX('שיפור גברים'!$A$1:$GQ$121,ROUNDDOWN(E165/12,0)+1,ROUNDDOWN((E165+$B$7-$B$8)/12,0)+2),INDEX('שיפור נשים'!$A$1:$GQ$121,ROUNDDOWN(E165/12,0)+1,ROUNDDOWN((E165+$B$7-$B$8)/12,0)+2))</f>
        <v>#VALUE!</v>
      </c>
      <c r="O165" t="e">
        <f>IF($B$9="זכר",INDEX('שיפור גברים'!$A$1:$GQ$121,ROUNDDOWN(E165/12,0)+1,ROUNDDOWN((E165+$B$7-$B$8)/12,0)+1),INDEX('שיפור נשים'!$A$1:$GQ$121,ROUNDDOWN(E165/12,0)+1,ROUNDDOWN((E165+$B$7-$B$8)/12,0)+1))</f>
        <v>#VALUE!</v>
      </c>
      <c r="P165">
        <f t="shared" si="43"/>
        <v>0.25</v>
      </c>
      <c r="Q165" t="e">
        <f t="shared" si="44"/>
        <v>#VALUE!</v>
      </c>
      <c r="R165">
        <f t="shared" si="55"/>
        <v>163</v>
      </c>
      <c r="S165" t="e">
        <f t="shared" si="56"/>
        <v>#VALUE!</v>
      </c>
      <c r="T165">
        <f>IF($B$11="זכר",INDEX(תמותה!$A$1:$E$121,ROUNDDOWN(R165/12,0)+1,2),INDEX(תמותה!$A$1:$E$121,ROUNDDOWN(R165/12,0)+1,3))</f>
        <v>0</v>
      </c>
      <c r="U165" t="e">
        <f>IF($B$11="זכר",INDEX('שיפור גברים'!$A$1:$GQ$121,ROUNDDOWN(R165/12,0)+1,ROUNDDOWN((E165+$B$7-$B$8)/12,0)+2),INDEX('שיפור נשים'!$A$1:$GQ$121,ROUNDDOWN(R165/12,0)+1,ROUNDDOWN((E165+$B$7-$B$8)/12,0)+2))</f>
        <v>#VALUE!</v>
      </c>
      <c r="V165" t="e">
        <f>IF($B$11="זכר",INDEX('שיפור גברים'!$A$1:$GQ$121,ROUNDDOWN(R165/12,0)+1,ROUNDDOWN((E165+$B$7-$B$8)/12,0)+1),INDEX('שיפור נשים'!$A$1:$GQ$121,ROUNDDOWN(R165/12,0)+1,ROUNDDOWN((E165+$B$7-$B$8)/12,0)+1))</f>
        <v>#VALUE!</v>
      </c>
      <c r="W165">
        <f t="shared" si="45"/>
        <v>0.25</v>
      </c>
      <c r="X165" t="e">
        <f t="shared" si="57"/>
        <v>#VALUE!</v>
      </c>
      <c r="Y165">
        <f>IF($B$11="זכר",INDEX(תמותה!$A$1:$E$121,ROUNDDOWN(R165/12,0)+1,4),INDEX(תמותה!$A$1:$E$121,ROUNDDOWN(R165/12,0)+1,5))</f>
        <v>0</v>
      </c>
      <c r="Z165" t="e">
        <f t="shared" si="46"/>
        <v>#VALUE!</v>
      </c>
      <c r="AA165" t="e">
        <f t="shared" si="47"/>
        <v>#VALUE!</v>
      </c>
      <c r="AB165" t="e">
        <f t="shared" si="58"/>
        <v>#VALUE!</v>
      </c>
      <c r="AC165" t="e">
        <f t="shared" si="59"/>
        <v>#VALUE!</v>
      </c>
      <c r="AD165" t="e">
        <f t="shared" si="60"/>
        <v>#VALUE!</v>
      </c>
      <c r="AE165">
        <f t="shared" si="61"/>
        <v>0</v>
      </c>
      <c r="AF165">
        <f t="shared" si="62"/>
        <v>0</v>
      </c>
    </row>
    <row r="166" spans="5:32" x14ac:dyDescent="0.2">
      <c r="E166">
        <f t="shared" si="48"/>
        <v>164</v>
      </c>
      <c r="F166">
        <f t="shared" si="42"/>
        <v>1.6453823796304985</v>
      </c>
      <c r="G166" t="e">
        <f t="shared" si="49"/>
        <v>#VALUE!</v>
      </c>
      <c r="H166" t="e">
        <f t="shared" si="50"/>
        <v>#VALUE!</v>
      </c>
      <c r="I166" t="e">
        <f t="shared" si="51"/>
        <v>#VALUE!</v>
      </c>
      <c r="J166">
        <f t="shared" si="52"/>
        <v>129.76962798912012</v>
      </c>
      <c r="K166">
        <f t="shared" si="53"/>
        <v>129.76962798912012</v>
      </c>
      <c r="L166" t="e">
        <f t="shared" si="54"/>
        <v>#VALUE!</v>
      </c>
      <c r="M166">
        <f>IF($B$9="זכר",INDEX(תמותה!$A$1:$E$121,ROUNDDOWN(E166/12,0)+1,2),INDEX(תמותה!$A$1:$E$121,ROUNDDOWN(E166/12,0)+1,3))</f>
        <v>0</v>
      </c>
      <c r="N166" t="e">
        <f>IF($B$9="זכר",INDEX('שיפור גברים'!$A$1:$GQ$121,ROUNDDOWN(E166/12,0)+1,ROUNDDOWN((E166+$B$7-$B$8)/12,0)+2),INDEX('שיפור נשים'!$A$1:$GQ$121,ROUNDDOWN(E166/12,0)+1,ROUNDDOWN((E166+$B$7-$B$8)/12,0)+2))</f>
        <v>#VALUE!</v>
      </c>
      <c r="O166" t="e">
        <f>IF($B$9="זכר",INDEX('שיפור גברים'!$A$1:$GQ$121,ROUNDDOWN(E166/12,0)+1,ROUNDDOWN((E166+$B$7-$B$8)/12,0)+1),INDEX('שיפור נשים'!$A$1:$GQ$121,ROUNDDOWN(E166/12,0)+1,ROUNDDOWN((E166+$B$7-$B$8)/12,0)+1))</f>
        <v>#VALUE!</v>
      </c>
      <c r="P166">
        <f t="shared" si="43"/>
        <v>0.33333333333333331</v>
      </c>
      <c r="Q166" t="e">
        <f t="shared" si="44"/>
        <v>#VALUE!</v>
      </c>
      <c r="R166">
        <f t="shared" si="55"/>
        <v>164</v>
      </c>
      <c r="S166" t="e">
        <f t="shared" si="56"/>
        <v>#VALUE!</v>
      </c>
      <c r="T166">
        <f>IF($B$11="זכר",INDEX(תמותה!$A$1:$E$121,ROUNDDOWN(R166/12,0)+1,2),INDEX(תמותה!$A$1:$E$121,ROUNDDOWN(R166/12,0)+1,3))</f>
        <v>0</v>
      </c>
      <c r="U166" t="e">
        <f>IF($B$11="זכר",INDEX('שיפור גברים'!$A$1:$GQ$121,ROUNDDOWN(R166/12,0)+1,ROUNDDOWN((E166+$B$7-$B$8)/12,0)+2),INDEX('שיפור נשים'!$A$1:$GQ$121,ROUNDDOWN(R166/12,0)+1,ROUNDDOWN((E166+$B$7-$B$8)/12,0)+2))</f>
        <v>#VALUE!</v>
      </c>
      <c r="V166" t="e">
        <f>IF($B$11="זכר",INDEX('שיפור גברים'!$A$1:$GQ$121,ROUNDDOWN(R166/12,0)+1,ROUNDDOWN((E166+$B$7-$B$8)/12,0)+1),INDEX('שיפור נשים'!$A$1:$GQ$121,ROUNDDOWN(R166/12,0)+1,ROUNDDOWN((E166+$B$7-$B$8)/12,0)+1))</f>
        <v>#VALUE!</v>
      </c>
      <c r="W166">
        <f t="shared" si="45"/>
        <v>0.33333333333333331</v>
      </c>
      <c r="X166" t="e">
        <f t="shared" si="57"/>
        <v>#VALUE!</v>
      </c>
      <c r="Y166">
        <f>IF($B$11="זכר",INDEX(תמותה!$A$1:$E$121,ROUNDDOWN(R166/12,0)+1,4),INDEX(תמותה!$A$1:$E$121,ROUNDDOWN(R166/12,0)+1,5))</f>
        <v>0</v>
      </c>
      <c r="Z166" t="e">
        <f t="shared" si="46"/>
        <v>#VALUE!</v>
      </c>
      <c r="AA166" t="e">
        <f t="shared" si="47"/>
        <v>#VALUE!</v>
      </c>
      <c r="AB166" t="e">
        <f t="shared" si="58"/>
        <v>#VALUE!</v>
      </c>
      <c r="AC166" t="e">
        <f t="shared" si="59"/>
        <v>#VALUE!</v>
      </c>
      <c r="AD166" t="e">
        <f t="shared" si="60"/>
        <v>#VALUE!</v>
      </c>
      <c r="AE166">
        <f t="shared" si="61"/>
        <v>0</v>
      </c>
      <c r="AF166">
        <f t="shared" si="62"/>
        <v>0</v>
      </c>
    </row>
    <row r="167" spans="5:32" x14ac:dyDescent="0.2">
      <c r="E167">
        <f t="shared" si="48"/>
        <v>165</v>
      </c>
      <c r="F167">
        <f t="shared" si="42"/>
        <v>1.6503556726084563</v>
      </c>
      <c r="G167" t="e">
        <f t="shared" si="49"/>
        <v>#VALUE!</v>
      </c>
      <c r="H167" t="e">
        <f t="shared" si="50"/>
        <v>#VALUE!</v>
      </c>
      <c r="I167" t="e">
        <f t="shared" si="51"/>
        <v>#VALUE!</v>
      </c>
      <c r="J167">
        <f t="shared" si="52"/>
        <v>130.37555798142262</v>
      </c>
      <c r="K167">
        <f t="shared" si="53"/>
        <v>130.37555798142262</v>
      </c>
      <c r="L167" t="e">
        <f t="shared" si="54"/>
        <v>#VALUE!</v>
      </c>
      <c r="M167">
        <f>IF($B$9="זכר",INDEX(תמותה!$A$1:$E$121,ROUNDDOWN(E167/12,0)+1,2),INDEX(תמותה!$A$1:$E$121,ROUNDDOWN(E167/12,0)+1,3))</f>
        <v>0</v>
      </c>
      <c r="N167" t="e">
        <f>IF($B$9="זכר",INDEX('שיפור גברים'!$A$1:$GQ$121,ROUNDDOWN(E167/12,0)+1,ROUNDDOWN((E167+$B$7-$B$8)/12,0)+2),INDEX('שיפור נשים'!$A$1:$GQ$121,ROUNDDOWN(E167/12,0)+1,ROUNDDOWN((E167+$B$7-$B$8)/12,0)+2))</f>
        <v>#VALUE!</v>
      </c>
      <c r="O167" t="e">
        <f>IF($B$9="זכר",INDEX('שיפור גברים'!$A$1:$GQ$121,ROUNDDOWN(E167/12,0)+1,ROUNDDOWN((E167+$B$7-$B$8)/12,0)+1),INDEX('שיפור נשים'!$A$1:$GQ$121,ROUNDDOWN(E167/12,0)+1,ROUNDDOWN((E167+$B$7-$B$8)/12,0)+1))</f>
        <v>#VALUE!</v>
      </c>
      <c r="P167">
        <f t="shared" si="43"/>
        <v>0.41666666666666669</v>
      </c>
      <c r="Q167" t="e">
        <f t="shared" si="44"/>
        <v>#VALUE!</v>
      </c>
      <c r="R167">
        <f t="shared" si="55"/>
        <v>165</v>
      </c>
      <c r="S167" t="e">
        <f t="shared" si="56"/>
        <v>#VALUE!</v>
      </c>
      <c r="T167">
        <f>IF($B$11="זכר",INDEX(תמותה!$A$1:$E$121,ROUNDDOWN(R167/12,0)+1,2),INDEX(תמותה!$A$1:$E$121,ROUNDDOWN(R167/12,0)+1,3))</f>
        <v>0</v>
      </c>
      <c r="U167" t="e">
        <f>IF($B$11="זכר",INDEX('שיפור גברים'!$A$1:$GQ$121,ROUNDDOWN(R167/12,0)+1,ROUNDDOWN((E167+$B$7-$B$8)/12,0)+2),INDEX('שיפור נשים'!$A$1:$GQ$121,ROUNDDOWN(R167/12,0)+1,ROUNDDOWN((E167+$B$7-$B$8)/12,0)+2))</f>
        <v>#VALUE!</v>
      </c>
      <c r="V167" t="e">
        <f>IF($B$11="זכר",INDEX('שיפור גברים'!$A$1:$GQ$121,ROUNDDOWN(R167/12,0)+1,ROUNDDOWN((E167+$B$7-$B$8)/12,0)+1),INDEX('שיפור נשים'!$A$1:$GQ$121,ROUNDDOWN(R167/12,0)+1,ROUNDDOWN((E167+$B$7-$B$8)/12,0)+1))</f>
        <v>#VALUE!</v>
      </c>
      <c r="W167">
        <f t="shared" si="45"/>
        <v>0.41666666666666669</v>
      </c>
      <c r="X167" t="e">
        <f t="shared" si="57"/>
        <v>#VALUE!</v>
      </c>
      <c r="Y167">
        <f>IF($B$11="זכר",INDEX(תמותה!$A$1:$E$121,ROUNDDOWN(R167/12,0)+1,4),INDEX(תמותה!$A$1:$E$121,ROUNDDOWN(R167/12,0)+1,5))</f>
        <v>0</v>
      </c>
      <c r="Z167" t="e">
        <f t="shared" si="46"/>
        <v>#VALUE!</v>
      </c>
      <c r="AA167" t="e">
        <f t="shared" si="47"/>
        <v>#VALUE!</v>
      </c>
      <c r="AB167" t="e">
        <f t="shared" si="58"/>
        <v>#VALUE!</v>
      </c>
      <c r="AC167" t="e">
        <f t="shared" si="59"/>
        <v>#VALUE!</v>
      </c>
      <c r="AD167" t="e">
        <f t="shared" si="60"/>
        <v>#VALUE!</v>
      </c>
      <c r="AE167">
        <f t="shared" si="61"/>
        <v>0</v>
      </c>
      <c r="AF167">
        <f t="shared" si="62"/>
        <v>0</v>
      </c>
    </row>
    <row r="168" spans="5:32" x14ac:dyDescent="0.2">
      <c r="E168">
        <f t="shared" si="48"/>
        <v>166</v>
      </c>
      <c r="F168">
        <f t="shared" si="42"/>
        <v>1.6553439977414626</v>
      </c>
      <c r="G168" t="e">
        <f t="shared" si="49"/>
        <v>#VALUE!</v>
      </c>
      <c r="H168" t="e">
        <f t="shared" si="50"/>
        <v>#VALUE!</v>
      </c>
      <c r="I168" t="e">
        <f t="shared" si="51"/>
        <v>#VALUE!</v>
      </c>
      <c r="J168">
        <f t="shared" si="52"/>
        <v>130.97966202346126</v>
      </c>
      <c r="K168">
        <f t="shared" si="53"/>
        <v>130.97966202346126</v>
      </c>
      <c r="L168" t="e">
        <f t="shared" si="54"/>
        <v>#VALUE!</v>
      </c>
      <c r="M168">
        <f>IF($B$9="זכר",INDEX(תמותה!$A$1:$E$121,ROUNDDOWN(E168/12,0)+1,2),INDEX(תמותה!$A$1:$E$121,ROUNDDOWN(E168/12,0)+1,3))</f>
        <v>0</v>
      </c>
      <c r="N168" t="e">
        <f>IF($B$9="זכר",INDEX('שיפור גברים'!$A$1:$GQ$121,ROUNDDOWN(E168/12,0)+1,ROUNDDOWN((E168+$B$7-$B$8)/12,0)+2),INDEX('שיפור נשים'!$A$1:$GQ$121,ROUNDDOWN(E168/12,0)+1,ROUNDDOWN((E168+$B$7-$B$8)/12,0)+2))</f>
        <v>#VALUE!</v>
      </c>
      <c r="O168" t="e">
        <f>IF($B$9="זכר",INDEX('שיפור גברים'!$A$1:$GQ$121,ROUNDDOWN(E168/12,0)+1,ROUNDDOWN((E168+$B$7-$B$8)/12,0)+1),INDEX('שיפור נשים'!$A$1:$GQ$121,ROUNDDOWN(E168/12,0)+1,ROUNDDOWN((E168+$B$7-$B$8)/12,0)+1))</f>
        <v>#VALUE!</v>
      </c>
      <c r="P168">
        <f t="shared" si="43"/>
        <v>0.5</v>
      </c>
      <c r="Q168" t="e">
        <f t="shared" si="44"/>
        <v>#VALUE!</v>
      </c>
      <c r="R168">
        <f t="shared" si="55"/>
        <v>166</v>
      </c>
      <c r="S168" t="e">
        <f t="shared" si="56"/>
        <v>#VALUE!</v>
      </c>
      <c r="T168">
        <f>IF($B$11="זכר",INDEX(תמותה!$A$1:$E$121,ROUNDDOWN(R168/12,0)+1,2),INDEX(תמותה!$A$1:$E$121,ROUNDDOWN(R168/12,0)+1,3))</f>
        <v>0</v>
      </c>
      <c r="U168" t="e">
        <f>IF($B$11="זכר",INDEX('שיפור גברים'!$A$1:$GQ$121,ROUNDDOWN(R168/12,0)+1,ROUNDDOWN((E168+$B$7-$B$8)/12,0)+2),INDEX('שיפור נשים'!$A$1:$GQ$121,ROUNDDOWN(R168/12,0)+1,ROUNDDOWN((E168+$B$7-$B$8)/12,0)+2))</f>
        <v>#VALUE!</v>
      </c>
      <c r="V168" t="e">
        <f>IF($B$11="זכר",INDEX('שיפור גברים'!$A$1:$GQ$121,ROUNDDOWN(R168/12,0)+1,ROUNDDOWN((E168+$B$7-$B$8)/12,0)+1),INDEX('שיפור נשים'!$A$1:$GQ$121,ROUNDDOWN(R168/12,0)+1,ROUNDDOWN((E168+$B$7-$B$8)/12,0)+1))</f>
        <v>#VALUE!</v>
      </c>
      <c r="W168">
        <f t="shared" si="45"/>
        <v>0.5</v>
      </c>
      <c r="X168" t="e">
        <f t="shared" si="57"/>
        <v>#VALUE!</v>
      </c>
      <c r="Y168">
        <f>IF($B$11="זכר",INDEX(תמותה!$A$1:$E$121,ROUNDDOWN(R168/12,0)+1,4),INDEX(תמותה!$A$1:$E$121,ROUNDDOWN(R168/12,0)+1,5))</f>
        <v>0</v>
      </c>
      <c r="Z168" t="e">
        <f t="shared" si="46"/>
        <v>#VALUE!</v>
      </c>
      <c r="AA168" t="e">
        <f t="shared" si="47"/>
        <v>#VALUE!</v>
      </c>
      <c r="AB168" t="e">
        <f t="shared" si="58"/>
        <v>#VALUE!</v>
      </c>
      <c r="AC168" t="e">
        <f t="shared" si="59"/>
        <v>#VALUE!</v>
      </c>
      <c r="AD168" t="e">
        <f t="shared" si="60"/>
        <v>#VALUE!</v>
      </c>
      <c r="AE168">
        <f t="shared" si="61"/>
        <v>0</v>
      </c>
      <c r="AF168">
        <f t="shared" si="62"/>
        <v>0</v>
      </c>
    </row>
    <row r="169" spans="5:32" x14ac:dyDescent="0.2">
      <c r="E169">
        <f t="shared" si="48"/>
        <v>167</v>
      </c>
      <c r="F169">
        <f t="shared" si="42"/>
        <v>1.6603474004653458</v>
      </c>
      <c r="G169" t="e">
        <f t="shared" si="49"/>
        <v>#VALUE!</v>
      </c>
      <c r="H169" t="e">
        <f t="shared" si="50"/>
        <v>#VALUE!</v>
      </c>
      <c r="I169" t="e">
        <f t="shared" si="51"/>
        <v>#VALUE!</v>
      </c>
      <c r="J169">
        <f t="shared" si="52"/>
        <v>131.58194561767758</v>
      </c>
      <c r="K169">
        <f t="shared" si="53"/>
        <v>131.58194561767758</v>
      </c>
      <c r="L169" t="e">
        <f t="shared" si="54"/>
        <v>#VALUE!</v>
      </c>
      <c r="M169">
        <f>IF($B$9="זכר",INDEX(תמותה!$A$1:$E$121,ROUNDDOWN(E169/12,0)+1,2),INDEX(תמותה!$A$1:$E$121,ROUNDDOWN(E169/12,0)+1,3))</f>
        <v>0</v>
      </c>
      <c r="N169" t="e">
        <f>IF($B$9="זכר",INDEX('שיפור גברים'!$A$1:$GQ$121,ROUNDDOWN(E169/12,0)+1,ROUNDDOWN((E169+$B$7-$B$8)/12,0)+2),INDEX('שיפור נשים'!$A$1:$GQ$121,ROUNDDOWN(E169/12,0)+1,ROUNDDOWN((E169+$B$7-$B$8)/12,0)+2))</f>
        <v>#VALUE!</v>
      </c>
      <c r="O169" t="e">
        <f>IF($B$9="זכר",INDEX('שיפור גברים'!$A$1:$GQ$121,ROUNDDOWN(E169/12,0)+1,ROUNDDOWN((E169+$B$7-$B$8)/12,0)+1),INDEX('שיפור נשים'!$A$1:$GQ$121,ROUNDDOWN(E169/12,0)+1,ROUNDDOWN((E169+$B$7-$B$8)/12,0)+1))</f>
        <v>#VALUE!</v>
      </c>
      <c r="P169">
        <f t="shared" si="43"/>
        <v>0.58333333333333337</v>
      </c>
      <c r="Q169" t="e">
        <f t="shared" si="44"/>
        <v>#VALUE!</v>
      </c>
      <c r="R169">
        <f t="shared" si="55"/>
        <v>167</v>
      </c>
      <c r="S169" t="e">
        <f t="shared" si="56"/>
        <v>#VALUE!</v>
      </c>
      <c r="T169">
        <f>IF($B$11="זכר",INDEX(תמותה!$A$1:$E$121,ROUNDDOWN(R169/12,0)+1,2),INDEX(תמותה!$A$1:$E$121,ROUNDDOWN(R169/12,0)+1,3))</f>
        <v>0</v>
      </c>
      <c r="U169" t="e">
        <f>IF($B$11="זכר",INDEX('שיפור גברים'!$A$1:$GQ$121,ROUNDDOWN(R169/12,0)+1,ROUNDDOWN((E169+$B$7-$B$8)/12,0)+2),INDEX('שיפור נשים'!$A$1:$GQ$121,ROUNDDOWN(R169/12,0)+1,ROUNDDOWN((E169+$B$7-$B$8)/12,0)+2))</f>
        <v>#VALUE!</v>
      </c>
      <c r="V169" t="e">
        <f>IF($B$11="זכר",INDEX('שיפור גברים'!$A$1:$GQ$121,ROUNDDOWN(R169/12,0)+1,ROUNDDOWN((E169+$B$7-$B$8)/12,0)+1),INDEX('שיפור נשים'!$A$1:$GQ$121,ROUNDDOWN(R169/12,0)+1,ROUNDDOWN((E169+$B$7-$B$8)/12,0)+1))</f>
        <v>#VALUE!</v>
      </c>
      <c r="W169">
        <f t="shared" si="45"/>
        <v>0.58333333333333337</v>
      </c>
      <c r="X169" t="e">
        <f t="shared" si="57"/>
        <v>#VALUE!</v>
      </c>
      <c r="Y169">
        <f>IF($B$11="זכר",INDEX(תמותה!$A$1:$E$121,ROUNDDOWN(R169/12,0)+1,4),INDEX(תמותה!$A$1:$E$121,ROUNDDOWN(R169/12,0)+1,5))</f>
        <v>0</v>
      </c>
      <c r="Z169" t="e">
        <f t="shared" si="46"/>
        <v>#VALUE!</v>
      </c>
      <c r="AA169" t="e">
        <f t="shared" si="47"/>
        <v>#VALUE!</v>
      </c>
      <c r="AB169" t="e">
        <f t="shared" si="58"/>
        <v>#VALUE!</v>
      </c>
      <c r="AC169" t="e">
        <f t="shared" si="59"/>
        <v>#VALUE!</v>
      </c>
      <c r="AD169" t="e">
        <f t="shared" si="60"/>
        <v>#VALUE!</v>
      </c>
      <c r="AE169">
        <f t="shared" si="61"/>
        <v>0</v>
      </c>
      <c r="AF169">
        <f t="shared" si="62"/>
        <v>0</v>
      </c>
    </row>
    <row r="170" spans="5:32" x14ac:dyDescent="0.2">
      <c r="E170">
        <f t="shared" si="48"/>
        <v>168</v>
      </c>
      <c r="F170">
        <f t="shared" si="42"/>
        <v>1.665365926353267</v>
      </c>
      <c r="G170" t="e">
        <f t="shared" si="49"/>
        <v>#VALUE!</v>
      </c>
      <c r="H170" t="e">
        <f t="shared" si="50"/>
        <v>#VALUE!</v>
      </c>
      <c r="I170" t="e">
        <f t="shared" si="51"/>
        <v>#VALUE!</v>
      </c>
      <c r="J170">
        <f t="shared" si="52"/>
        <v>132.18241424993172</v>
      </c>
      <c r="K170">
        <f t="shared" si="53"/>
        <v>132.18241424993172</v>
      </c>
      <c r="L170" t="e">
        <f t="shared" si="54"/>
        <v>#VALUE!</v>
      </c>
      <c r="M170">
        <f>IF($B$9="זכר",INDEX(תמותה!$A$1:$E$121,ROUNDDOWN(E170/12,0)+1,2),INDEX(תמותה!$A$1:$E$121,ROUNDDOWN(E170/12,0)+1,3))</f>
        <v>0</v>
      </c>
      <c r="N170" t="e">
        <f>IF($B$9="זכר",INDEX('שיפור גברים'!$A$1:$GQ$121,ROUNDDOWN(E170/12,0)+1,ROUNDDOWN((E170+$B$7-$B$8)/12,0)+2),INDEX('שיפור נשים'!$A$1:$GQ$121,ROUNDDOWN(E170/12,0)+1,ROUNDDOWN((E170+$B$7-$B$8)/12,0)+2))</f>
        <v>#VALUE!</v>
      </c>
      <c r="O170" t="e">
        <f>IF($B$9="זכר",INDEX('שיפור גברים'!$A$1:$GQ$121,ROUNDDOWN(E170/12,0)+1,ROUNDDOWN((E170+$B$7-$B$8)/12,0)+1),INDEX('שיפור נשים'!$A$1:$GQ$121,ROUNDDOWN(E170/12,0)+1,ROUNDDOWN((E170+$B$7-$B$8)/12,0)+1))</f>
        <v>#VALUE!</v>
      </c>
      <c r="P170">
        <f t="shared" si="43"/>
        <v>0.66666666666666663</v>
      </c>
      <c r="Q170" t="e">
        <f t="shared" si="44"/>
        <v>#VALUE!</v>
      </c>
      <c r="R170">
        <f t="shared" si="55"/>
        <v>168</v>
      </c>
      <c r="S170" t="e">
        <f t="shared" si="56"/>
        <v>#VALUE!</v>
      </c>
      <c r="T170">
        <f>IF($B$11="זכר",INDEX(תמותה!$A$1:$E$121,ROUNDDOWN(R170/12,0)+1,2),INDEX(תמותה!$A$1:$E$121,ROUNDDOWN(R170/12,0)+1,3))</f>
        <v>0</v>
      </c>
      <c r="U170" t="e">
        <f>IF($B$11="זכר",INDEX('שיפור גברים'!$A$1:$GQ$121,ROUNDDOWN(R170/12,0)+1,ROUNDDOWN((E170+$B$7-$B$8)/12,0)+2),INDEX('שיפור נשים'!$A$1:$GQ$121,ROUNDDOWN(R170/12,0)+1,ROUNDDOWN((E170+$B$7-$B$8)/12,0)+2))</f>
        <v>#VALUE!</v>
      </c>
      <c r="V170" t="e">
        <f>IF($B$11="זכר",INDEX('שיפור גברים'!$A$1:$GQ$121,ROUNDDOWN(R170/12,0)+1,ROUNDDOWN((E170+$B$7-$B$8)/12,0)+1),INDEX('שיפור נשים'!$A$1:$GQ$121,ROUNDDOWN(R170/12,0)+1,ROUNDDOWN((E170+$B$7-$B$8)/12,0)+1))</f>
        <v>#VALUE!</v>
      </c>
      <c r="W170">
        <f t="shared" si="45"/>
        <v>0.66666666666666663</v>
      </c>
      <c r="X170" t="e">
        <f t="shared" si="57"/>
        <v>#VALUE!</v>
      </c>
      <c r="Y170">
        <f>IF($B$11="זכר",INDEX(תמותה!$A$1:$E$121,ROUNDDOWN(R170/12,0)+1,4),INDEX(תמותה!$A$1:$E$121,ROUNDDOWN(R170/12,0)+1,5))</f>
        <v>0</v>
      </c>
      <c r="Z170" t="e">
        <f t="shared" si="46"/>
        <v>#VALUE!</v>
      </c>
      <c r="AA170" t="e">
        <f t="shared" si="47"/>
        <v>#VALUE!</v>
      </c>
      <c r="AB170" t="e">
        <f t="shared" si="58"/>
        <v>#VALUE!</v>
      </c>
      <c r="AC170" t="e">
        <f t="shared" si="59"/>
        <v>#VALUE!</v>
      </c>
      <c r="AD170" t="e">
        <f t="shared" si="60"/>
        <v>#VALUE!</v>
      </c>
      <c r="AE170">
        <f t="shared" si="61"/>
        <v>0</v>
      </c>
      <c r="AF170">
        <f t="shared" si="62"/>
        <v>0</v>
      </c>
    </row>
    <row r="171" spans="5:32" x14ac:dyDescent="0.2">
      <c r="E171">
        <f t="shared" si="48"/>
        <v>169</v>
      </c>
      <c r="F171">
        <f t="shared" si="42"/>
        <v>1.670399621116136</v>
      </c>
      <c r="G171" t="e">
        <f t="shared" si="49"/>
        <v>#VALUE!</v>
      </c>
      <c r="H171" t="e">
        <f t="shared" si="50"/>
        <v>#VALUE!</v>
      </c>
      <c r="I171" t="e">
        <f t="shared" si="51"/>
        <v>#VALUE!</v>
      </c>
      <c r="J171">
        <f t="shared" si="52"/>
        <v>132.78107338955235</v>
      </c>
      <c r="K171">
        <f t="shared" si="53"/>
        <v>132.78107338955235</v>
      </c>
      <c r="L171" t="e">
        <f t="shared" si="54"/>
        <v>#VALUE!</v>
      </c>
      <c r="M171">
        <f>IF($B$9="זכר",INDEX(תמותה!$A$1:$E$121,ROUNDDOWN(E171/12,0)+1,2),INDEX(תמותה!$A$1:$E$121,ROUNDDOWN(E171/12,0)+1,3))</f>
        <v>0</v>
      </c>
      <c r="N171" t="e">
        <f>IF($B$9="זכר",INDEX('שיפור גברים'!$A$1:$GQ$121,ROUNDDOWN(E171/12,0)+1,ROUNDDOWN((E171+$B$7-$B$8)/12,0)+2),INDEX('שיפור נשים'!$A$1:$GQ$121,ROUNDDOWN(E171/12,0)+1,ROUNDDOWN((E171+$B$7-$B$8)/12,0)+2))</f>
        <v>#VALUE!</v>
      </c>
      <c r="O171" t="e">
        <f>IF($B$9="זכר",INDEX('שיפור גברים'!$A$1:$GQ$121,ROUNDDOWN(E171/12,0)+1,ROUNDDOWN((E171+$B$7-$B$8)/12,0)+1),INDEX('שיפור נשים'!$A$1:$GQ$121,ROUNDDOWN(E171/12,0)+1,ROUNDDOWN((E171+$B$7-$B$8)/12,0)+1))</f>
        <v>#VALUE!</v>
      </c>
      <c r="P171">
        <f t="shared" si="43"/>
        <v>0.75</v>
      </c>
      <c r="Q171" t="e">
        <f t="shared" si="44"/>
        <v>#VALUE!</v>
      </c>
      <c r="R171">
        <f t="shared" si="55"/>
        <v>169</v>
      </c>
      <c r="S171" t="e">
        <f t="shared" si="56"/>
        <v>#VALUE!</v>
      </c>
      <c r="T171">
        <f>IF($B$11="זכר",INDEX(תמותה!$A$1:$E$121,ROUNDDOWN(R171/12,0)+1,2),INDEX(תמותה!$A$1:$E$121,ROUNDDOWN(R171/12,0)+1,3))</f>
        <v>0</v>
      </c>
      <c r="U171" t="e">
        <f>IF($B$11="זכר",INDEX('שיפור גברים'!$A$1:$GQ$121,ROUNDDOWN(R171/12,0)+1,ROUNDDOWN((E171+$B$7-$B$8)/12,0)+2),INDEX('שיפור נשים'!$A$1:$GQ$121,ROUNDDOWN(R171/12,0)+1,ROUNDDOWN((E171+$B$7-$B$8)/12,0)+2))</f>
        <v>#VALUE!</v>
      </c>
      <c r="V171" t="e">
        <f>IF($B$11="זכר",INDEX('שיפור גברים'!$A$1:$GQ$121,ROUNDDOWN(R171/12,0)+1,ROUNDDOWN((E171+$B$7-$B$8)/12,0)+1),INDEX('שיפור נשים'!$A$1:$GQ$121,ROUNDDOWN(R171/12,0)+1,ROUNDDOWN((E171+$B$7-$B$8)/12,0)+1))</f>
        <v>#VALUE!</v>
      </c>
      <c r="W171">
        <f t="shared" si="45"/>
        <v>0.75</v>
      </c>
      <c r="X171" t="e">
        <f t="shared" si="57"/>
        <v>#VALUE!</v>
      </c>
      <c r="Y171">
        <f>IF($B$11="זכר",INDEX(תמותה!$A$1:$E$121,ROUNDDOWN(R171/12,0)+1,4),INDEX(תמותה!$A$1:$E$121,ROUNDDOWN(R171/12,0)+1,5))</f>
        <v>0</v>
      </c>
      <c r="Z171" t="e">
        <f t="shared" si="46"/>
        <v>#VALUE!</v>
      </c>
      <c r="AA171" t="e">
        <f t="shared" si="47"/>
        <v>#VALUE!</v>
      </c>
      <c r="AB171" t="e">
        <f t="shared" si="58"/>
        <v>#VALUE!</v>
      </c>
      <c r="AC171" t="e">
        <f t="shared" si="59"/>
        <v>#VALUE!</v>
      </c>
      <c r="AD171" t="e">
        <f t="shared" si="60"/>
        <v>#VALUE!</v>
      </c>
      <c r="AE171">
        <f t="shared" si="61"/>
        <v>0</v>
      </c>
      <c r="AF171">
        <f t="shared" si="62"/>
        <v>0</v>
      </c>
    </row>
    <row r="172" spans="5:32" x14ac:dyDescent="0.2">
      <c r="E172">
        <f t="shared" si="48"/>
        <v>170</v>
      </c>
      <c r="F172">
        <f t="shared" si="42"/>
        <v>1.6754485306030273</v>
      </c>
      <c r="G172" t="e">
        <f t="shared" si="49"/>
        <v>#VALUE!</v>
      </c>
      <c r="H172" t="e">
        <f t="shared" si="50"/>
        <v>#VALUE!</v>
      </c>
      <c r="I172" t="e">
        <f t="shared" si="51"/>
        <v>#VALUE!</v>
      </c>
      <c r="J172">
        <f t="shared" si="52"/>
        <v>133.37792848938648</v>
      </c>
      <c r="K172">
        <f t="shared" si="53"/>
        <v>133.37792848938648</v>
      </c>
      <c r="L172" t="e">
        <f t="shared" si="54"/>
        <v>#VALUE!</v>
      </c>
      <c r="M172">
        <f>IF($B$9="זכר",INDEX(תמותה!$A$1:$E$121,ROUNDDOWN(E172/12,0)+1,2),INDEX(תמותה!$A$1:$E$121,ROUNDDOWN(E172/12,0)+1,3))</f>
        <v>0</v>
      </c>
      <c r="N172" t="e">
        <f>IF($B$9="זכר",INDEX('שיפור גברים'!$A$1:$GQ$121,ROUNDDOWN(E172/12,0)+1,ROUNDDOWN((E172+$B$7-$B$8)/12,0)+2),INDEX('שיפור נשים'!$A$1:$GQ$121,ROUNDDOWN(E172/12,0)+1,ROUNDDOWN((E172+$B$7-$B$8)/12,0)+2))</f>
        <v>#VALUE!</v>
      </c>
      <c r="O172" t="e">
        <f>IF($B$9="זכר",INDEX('שיפור גברים'!$A$1:$GQ$121,ROUNDDOWN(E172/12,0)+1,ROUNDDOWN((E172+$B$7-$B$8)/12,0)+1),INDEX('שיפור נשים'!$A$1:$GQ$121,ROUNDDOWN(E172/12,0)+1,ROUNDDOWN((E172+$B$7-$B$8)/12,0)+1))</f>
        <v>#VALUE!</v>
      </c>
      <c r="P172">
        <f t="shared" si="43"/>
        <v>0.83333333333333337</v>
      </c>
      <c r="Q172" t="e">
        <f t="shared" si="44"/>
        <v>#VALUE!</v>
      </c>
      <c r="R172">
        <f t="shared" si="55"/>
        <v>170</v>
      </c>
      <c r="S172" t="e">
        <f t="shared" si="56"/>
        <v>#VALUE!</v>
      </c>
      <c r="T172">
        <f>IF($B$11="זכר",INDEX(תמותה!$A$1:$E$121,ROUNDDOWN(R172/12,0)+1,2),INDEX(תמותה!$A$1:$E$121,ROUNDDOWN(R172/12,0)+1,3))</f>
        <v>0</v>
      </c>
      <c r="U172" t="e">
        <f>IF($B$11="זכר",INDEX('שיפור גברים'!$A$1:$GQ$121,ROUNDDOWN(R172/12,0)+1,ROUNDDOWN((E172+$B$7-$B$8)/12,0)+2),INDEX('שיפור נשים'!$A$1:$GQ$121,ROUNDDOWN(R172/12,0)+1,ROUNDDOWN((E172+$B$7-$B$8)/12,0)+2))</f>
        <v>#VALUE!</v>
      </c>
      <c r="V172" t="e">
        <f>IF($B$11="זכר",INDEX('שיפור גברים'!$A$1:$GQ$121,ROUNDDOWN(R172/12,0)+1,ROUNDDOWN((E172+$B$7-$B$8)/12,0)+1),INDEX('שיפור נשים'!$A$1:$GQ$121,ROUNDDOWN(R172/12,0)+1,ROUNDDOWN((E172+$B$7-$B$8)/12,0)+1))</f>
        <v>#VALUE!</v>
      </c>
      <c r="W172">
        <f t="shared" si="45"/>
        <v>0.83333333333333337</v>
      </c>
      <c r="X172" t="e">
        <f t="shared" si="57"/>
        <v>#VALUE!</v>
      </c>
      <c r="Y172">
        <f>IF($B$11="זכר",INDEX(תמותה!$A$1:$E$121,ROUNDDOWN(R172/12,0)+1,4),INDEX(תמותה!$A$1:$E$121,ROUNDDOWN(R172/12,0)+1,5))</f>
        <v>0</v>
      </c>
      <c r="Z172" t="e">
        <f t="shared" si="46"/>
        <v>#VALUE!</v>
      </c>
      <c r="AA172" t="e">
        <f t="shared" si="47"/>
        <v>#VALUE!</v>
      </c>
      <c r="AB172" t="e">
        <f t="shared" si="58"/>
        <v>#VALUE!</v>
      </c>
      <c r="AC172" t="e">
        <f t="shared" si="59"/>
        <v>#VALUE!</v>
      </c>
      <c r="AD172" t="e">
        <f t="shared" si="60"/>
        <v>#VALUE!</v>
      </c>
      <c r="AE172">
        <f t="shared" si="61"/>
        <v>0</v>
      </c>
      <c r="AF172">
        <f t="shared" si="62"/>
        <v>0</v>
      </c>
    </row>
    <row r="173" spans="5:32" x14ac:dyDescent="0.2">
      <c r="E173">
        <f t="shared" si="48"/>
        <v>171</v>
      </c>
      <c r="F173">
        <f t="shared" si="42"/>
        <v>1.6805127008015979</v>
      </c>
      <c r="G173" t="e">
        <f t="shared" si="49"/>
        <v>#VALUE!</v>
      </c>
      <c r="H173" t="e">
        <f t="shared" si="50"/>
        <v>#VALUE!</v>
      </c>
      <c r="I173" t="e">
        <f t="shared" si="51"/>
        <v>#VALUE!</v>
      </c>
      <c r="J173">
        <f t="shared" si="52"/>
        <v>133.97298498584914</v>
      </c>
      <c r="K173">
        <f t="shared" si="53"/>
        <v>133.97298498584914</v>
      </c>
      <c r="L173" t="e">
        <f t="shared" si="54"/>
        <v>#VALUE!</v>
      </c>
      <c r="M173">
        <f>IF($B$9="זכר",INDEX(תמותה!$A$1:$E$121,ROUNDDOWN(E173/12,0)+1,2),INDEX(תמותה!$A$1:$E$121,ROUNDDOWN(E173/12,0)+1,3))</f>
        <v>0</v>
      </c>
      <c r="N173" t="e">
        <f>IF($B$9="זכר",INDEX('שיפור גברים'!$A$1:$GQ$121,ROUNDDOWN(E173/12,0)+1,ROUNDDOWN((E173+$B$7-$B$8)/12,0)+2),INDEX('שיפור נשים'!$A$1:$GQ$121,ROUNDDOWN(E173/12,0)+1,ROUNDDOWN((E173+$B$7-$B$8)/12,0)+2))</f>
        <v>#VALUE!</v>
      </c>
      <c r="O173" t="e">
        <f>IF($B$9="זכר",INDEX('שיפור גברים'!$A$1:$GQ$121,ROUNDDOWN(E173/12,0)+1,ROUNDDOWN((E173+$B$7-$B$8)/12,0)+1),INDEX('שיפור נשים'!$A$1:$GQ$121,ROUNDDOWN(E173/12,0)+1,ROUNDDOWN((E173+$B$7-$B$8)/12,0)+1))</f>
        <v>#VALUE!</v>
      </c>
      <c r="P173">
        <f t="shared" si="43"/>
        <v>0.91666666666666663</v>
      </c>
      <c r="Q173" t="e">
        <f t="shared" si="44"/>
        <v>#VALUE!</v>
      </c>
      <c r="R173">
        <f t="shared" si="55"/>
        <v>171</v>
      </c>
      <c r="S173" t="e">
        <f t="shared" si="56"/>
        <v>#VALUE!</v>
      </c>
      <c r="T173">
        <f>IF($B$11="זכר",INDEX(תמותה!$A$1:$E$121,ROUNDDOWN(R173/12,0)+1,2),INDEX(תמותה!$A$1:$E$121,ROUNDDOWN(R173/12,0)+1,3))</f>
        <v>0</v>
      </c>
      <c r="U173" t="e">
        <f>IF($B$11="זכר",INDEX('שיפור גברים'!$A$1:$GQ$121,ROUNDDOWN(R173/12,0)+1,ROUNDDOWN((E173+$B$7-$B$8)/12,0)+2),INDEX('שיפור נשים'!$A$1:$GQ$121,ROUNDDOWN(R173/12,0)+1,ROUNDDOWN((E173+$B$7-$B$8)/12,0)+2))</f>
        <v>#VALUE!</v>
      </c>
      <c r="V173" t="e">
        <f>IF($B$11="זכר",INDEX('שיפור גברים'!$A$1:$GQ$121,ROUNDDOWN(R173/12,0)+1,ROUNDDOWN((E173+$B$7-$B$8)/12,0)+1),INDEX('שיפור נשים'!$A$1:$GQ$121,ROUNDDOWN(R173/12,0)+1,ROUNDDOWN((E173+$B$7-$B$8)/12,0)+1))</f>
        <v>#VALUE!</v>
      </c>
      <c r="W173">
        <f t="shared" si="45"/>
        <v>0.91666666666666663</v>
      </c>
      <c r="X173" t="e">
        <f t="shared" si="57"/>
        <v>#VALUE!</v>
      </c>
      <c r="Y173">
        <f>IF($B$11="זכר",INDEX(תמותה!$A$1:$E$121,ROUNDDOWN(R173/12,0)+1,4),INDEX(תמותה!$A$1:$E$121,ROUNDDOWN(R173/12,0)+1,5))</f>
        <v>0</v>
      </c>
      <c r="Z173" t="e">
        <f t="shared" si="46"/>
        <v>#VALUE!</v>
      </c>
      <c r="AA173" t="e">
        <f t="shared" si="47"/>
        <v>#VALUE!</v>
      </c>
      <c r="AB173" t="e">
        <f t="shared" si="58"/>
        <v>#VALUE!</v>
      </c>
      <c r="AC173" t="e">
        <f t="shared" si="59"/>
        <v>#VALUE!</v>
      </c>
      <c r="AD173" t="e">
        <f t="shared" si="60"/>
        <v>#VALUE!</v>
      </c>
      <c r="AE173">
        <f t="shared" si="61"/>
        <v>0</v>
      </c>
      <c r="AF173">
        <f t="shared" si="62"/>
        <v>0</v>
      </c>
    </row>
    <row r="174" spans="5:32" x14ac:dyDescent="0.2">
      <c r="E174">
        <f t="shared" si="48"/>
        <v>172</v>
      </c>
      <c r="F174">
        <f t="shared" si="42"/>
        <v>1.6855921778385057</v>
      </c>
      <c r="G174" t="e">
        <f t="shared" si="49"/>
        <v>#VALUE!</v>
      </c>
      <c r="H174" t="e">
        <f t="shared" si="50"/>
        <v>#VALUE!</v>
      </c>
      <c r="I174" t="e">
        <f t="shared" si="51"/>
        <v>#VALUE!</v>
      </c>
      <c r="J174">
        <f t="shared" si="52"/>
        <v>134.56624829897291</v>
      </c>
      <c r="K174">
        <f t="shared" si="53"/>
        <v>134.56624829897291</v>
      </c>
      <c r="L174" t="e">
        <f t="shared" si="54"/>
        <v>#VALUE!</v>
      </c>
      <c r="M174">
        <f>IF($B$9="זכר",INDEX(תמותה!$A$1:$E$121,ROUNDDOWN(E174/12,0)+1,2),INDEX(תמותה!$A$1:$E$121,ROUNDDOWN(E174/12,0)+1,3))</f>
        <v>0</v>
      </c>
      <c r="N174" t="e">
        <f>IF($B$9="זכר",INDEX('שיפור גברים'!$A$1:$GQ$121,ROUNDDOWN(E174/12,0)+1,ROUNDDOWN((E174+$B$7-$B$8)/12,0)+2),INDEX('שיפור נשים'!$A$1:$GQ$121,ROUNDDOWN(E174/12,0)+1,ROUNDDOWN((E174+$B$7-$B$8)/12,0)+2))</f>
        <v>#VALUE!</v>
      </c>
      <c r="O174" t="e">
        <f>IF($B$9="זכר",INDEX('שיפור גברים'!$A$1:$GQ$121,ROUNDDOWN(E174/12,0)+1,ROUNDDOWN((E174+$B$7-$B$8)/12,0)+1),INDEX('שיפור נשים'!$A$1:$GQ$121,ROUNDDOWN(E174/12,0)+1,ROUNDDOWN((E174+$B$7-$B$8)/12,0)+1))</f>
        <v>#VALUE!</v>
      </c>
      <c r="P174">
        <f t="shared" si="43"/>
        <v>1</v>
      </c>
      <c r="Q174" t="e">
        <f t="shared" si="44"/>
        <v>#VALUE!</v>
      </c>
      <c r="R174">
        <f t="shared" si="55"/>
        <v>172</v>
      </c>
      <c r="S174" t="e">
        <f t="shared" si="56"/>
        <v>#VALUE!</v>
      </c>
      <c r="T174">
        <f>IF($B$11="זכר",INDEX(תמותה!$A$1:$E$121,ROUNDDOWN(R174/12,0)+1,2),INDEX(תמותה!$A$1:$E$121,ROUNDDOWN(R174/12,0)+1,3))</f>
        <v>0</v>
      </c>
      <c r="U174" t="e">
        <f>IF($B$11="זכר",INDEX('שיפור גברים'!$A$1:$GQ$121,ROUNDDOWN(R174/12,0)+1,ROUNDDOWN((E174+$B$7-$B$8)/12,0)+2),INDEX('שיפור נשים'!$A$1:$GQ$121,ROUNDDOWN(R174/12,0)+1,ROUNDDOWN((E174+$B$7-$B$8)/12,0)+2))</f>
        <v>#VALUE!</v>
      </c>
      <c r="V174" t="e">
        <f>IF($B$11="זכר",INDEX('שיפור גברים'!$A$1:$GQ$121,ROUNDDOWN(R174/12,0)+1,ROUNDDOWN((E174+$B$7-$B$8)/12,0)+1),INDEX('שיפור נשים'!$A$1:$GQ$121,ROUNDDOWN(R174/12,0)+1,ROUNDDOWN((E174+$B$7-$B$8)/12,0)+1))</f>
        <v>#VALUE!</v>
      </c>
      <c r="W174">
        <f t="shared" si="45"/>
        <v>1</v>
      </c>
      <c r="X174" t="e">
        <f t="shared" si="57"/>
        <v>#VALUE!</v>
      </c>
      <c r="Y174">
        <f>IF($B$11="זכר",INDEX(תמותה!$A$1:$E$121,ROUNDDOWN(R174/12,0)+1,4),INDEX(תמותה!$A$1:$E$121,ROUNDDOWN(R174/12,0)+1,5))</f>
        <v>0</v>
      </c>
      <c r="Z174" t="e">
        <f t="shared" si="46"/>
        <v>#VALUE!</v>
      </c>
      <c r="AA174" t="e">
        <f t="shared" si="47"/>
        <v>#VALUE!</v>
      </c>
      <c r="AB174" t="e">
        <f t="shared" si="58"/>
        <v>#VALUE!</v>
      </c>
      <c r="AC174" t="e">
        <f t="shared" si="59"/>
        <v>#VALUE!</v>
      </c>
      <c r="AD174" t="e">
        <f t="shared" si="60"/>
        <v>#VALUE!</v>
      </c>
      <c r="AE174">
        <f t="shared" si="61"/>
        <v>0</v>
      </c>
      <c r="AF174">
        <f t="shared" si="62"/>
        <v>0</v>
      </c>
    </row>
    <row r="175" spans="5:32" x14ac:dyDescent="0.2">
      <c r="E175">
        <f t="shared" si="48"/>
        <v>173</v>
      </c>
      <c r="F175">
        <f t="shared" si="42"/>
        <v>1.6906870079798295</v>
      </c>
      <c r="G175" t="e">
        <f t="shared" si="49"/>
        <v>#VALUE!</v>
      </c>
      <c r="H175" t="e">
        <f t="shared" si="50"/>
        <v>#VALUE!</v>
      </c>
      <c r="I175" t="e">
        <f t="shared" si="51"/>
        <v>#VALUE!</v>
      </c>
      <c r="J175">
        <f t="shared" si="52"/>
        <v>135.15772383245729</v>
      </c>
      <c r="K175">
        <f t="shared" si="53"/>
        <v>135.15772383245729</v>
      </c>
      <c r="L175" t="e">
        <f t="shared" si="54"/>
        <v>#VALUE!</v>
      </c>
      <c r="M175">
        <f>IF($B$9="זכר",INDEX(תמותה!$A$1:$E$121,ROUNDDOWN(E175/12,0)+1,2),INDEX(תמותה!$A$1:$E$121,ROUNDDOWN(E175/12,0)+1,3))</f>
        <v>0</v>
      </c>
      <c r="N175" t="e">
        <f>IF($B$9="זכר",INDEX('שיפור גברים'!$A$1:$GQ$121,ROUNDDOWN(E175/12,0)+1,ROUNDDOWN((E175+$B$7-$B$8)/12,0)+2),INDEX('שיפור נשים'!$A$1:$GQ$121,ROUNDDOWN(E175/12,0)+1,ROUNDDOWN((E175+$B$7-$B$8)/12,0)+2))</f>
        <v>#VALUE!</v>
      </c>
      <c r="O175" t="e">
        <f>IF($B$9="זכר",INDEX('שיפור גברים'!$A$1:$GQ$121,ROUNDDOWN(E175/12,0)+1,ROUNDDOWN((E175+$B$7-$B$8)/12,0)+1),INDEX('שיפור נשים'!$A$1:$GQ$121,ROUNDDOWN(E175/12,0)+1,ROUNDDOWN((E175+$B$7-$B$8)/12,0)+1))</f>
        <v>#VALUE!</v>
      </c>
      <c r="P175">
        <f t="shared" si="43"/>
        <v>8.3333333333333329E-2</v>
      </c>
      <c r="Q175" t="e">
        <f t="shared" si="44"/>
        <v>#VALUE!</v>
      </c>
      <c r="R175">
        <f t="shared" si="55"/>
        <v>173</v>
      </c>
      <c r="S175" t="e">
        <f t="shared" si="56"/>
        <v>#VALUE!</v>
      </c>
      <c r="T175">
        <f>IF($B$11="זכר",INDEX(תמותה!$A$1:$E$121,ROUNDDOWN(R175/12,0)+1,2),INDEX(תמותה!$A$1:$E$121,ROUNDDOWN(R175/12,0)+1,3))</f>
        <v>0</v>
      </c>
      <c r="U175" t="e">
        <f>IF($B$11="זכר",INDEX('שיפור גברים'!$A$1:$GQ$121,ROUNDDOWN(R175/12,0)+1,ROUNDDOWN((E175+$B$7-$B$8)/12,0)+2),INDEX('שיפור נשים'!$A$1:$GQ$121,ROUNDDOWN(R175/12,0)+1,ROUNDDOWN((E175+$B$7-$B$8)/12,0)+2))</f>
        <v>#VALUE!</v>
      </c>
      <c r="V175" t="e">
        <f>IF($B$11="זכר",INDEX('שיפור גברים'!$A$1:$GQ$121,ROUNDDOWN(R175/12,0)+1,ROUNDDOWN((E175+$B$7-$B$8)/12,0)+1),INDEX('שיפור נשים'!$A$1:$GQ$121,ROUNDDOWN(R175/12,0)+1,ROUNDDOWN((E175+$B$7-$B$8)/12,0)+1))</f>
        <v>#VALUE!</v>
      </c>
      <c r="W175">
        <f t="shared" si="45"/>
        <v>8.3333333333333329E-2</v>
      </c>
      <c r="X175" t="e">
        <f t="shared" si="57"/>
        <v>#VALUE!</v>
      </c>
      <c r="Y175">
        <f>IF($B$11="זכר",INDEX(תמותה!$A$1:$E$121,ROUNDDOWN(R175/12,0)+1,4),INDEX(תמותה!$A$1:$E$121,ROUNDDOWN(R175/12,0)+1,5))</f>
        <v>0</v>
      </c>
      <c r="Z175" t="e">
        <f t="shared" si="46"/>
        <v>#VALUE!</v>
      </c>
      <c r="AA175" t="e">
        <f t="shared" si="47"/>
        <v>#VALUE!</v>
      </c>
      <c r="AB175" t="e">
        <f t="shared" si="58"/>
        <v>#VALUE!</v>
      </c>
      <c r="AC175" t="e">
        <f t="shared" si="59"/>
        <v>#VALUE!</v>
      </c>
      <c r="AD175" t="e">
        <f t="shared" si="60"/>
        <v>#VALUE!</v>
      </c>
      <c r="AE175">
        <f t="shared" si="61"/>
        <v>0</v>
      </c>
      <c r="AF175">
        <f t="shared" si="62"/>
        <v>0</v>
      </c>
    </row>
    <row r="176" spans="5:32" x14ac:dyDescent="0.2">
      <c r="E176">
        <f t="shared" si="48"/>
        <v>174</v>
      </c>
      <c r="F176">
        <f t="shared" si="42"/>
        <v>1.6957972376314923</v>
      </c>
      <c r="G176" t="e">
        <f t="shared" si="49"/>
        <v>#VALUE!</v>
      </c>
      <c r="H176" t="e">
        <f t="shared" si="50"/>
        <v>#VALUE!</v>
      </c>
      <c r="I176" t="e">
        <f t="shared" si="51"/>
        <v>#VALUE!</v>
      </c>
      <c r="J176">
        <f t="shared" si="52"/>
        <v>135.74741697371792</v>
      </c>
      <c r="K176">
        <f t="shared" si="53"/>
        <v>135.74741697371792</v>
      </c>
      <c r="L176" t="e">
        <f t="shared" si="54"/>
        <v>#VALUE!</v>
      </c>
      <c r="M176">
        <f>IF($B$9="זכר",INDEX(תמותה!$A$1:$E$121,ROUNDDOWN(E176/12,0)+1,2),INDEX(תמותה!$A$1:$E$121,ROUNDDOWN(E176/12,0)+1,3))</f>
        <v>0</v>
      </c>
      <c r="N176" t="e">
        <f>IF($B$9="זכר",INDEX('שיפור גברים'!$A$1:$GQ$121,ROUNDDOWN(E176/12,0)+1,ROUNDDOWN((E176+$B$7-$B$8)/12,0)+2),INDEX('שיפור נשים'!$A$1:$GQ$121,ROUNDDOWN(E176/12,0)+1,ROUNDDOWN((E176+$B$7-$B$8)/12,0)+2))</f>
        <v>#VALUE!</v>
      </c>
      <c r="O176" t="e">
        <f>IF($B$9="זכר",INDEX('שיפור גברים'!$A$1:$GQ$121,ROUNDDOWN(E176/12,0)+1,ROUNDDOWN((E176+$B$7-$B$8)/12,0)+1),INDEX('שיפור נשים'!$A$1:$GQ$121,ROUNDDOWN(E176/12,0)+1,ROUNDDOWN((E176+$B$7-$B$8)/12,0)+1))</f>
        <v>#VALUE!</v>
      </c>
      <c r="P176">
        <f t="shared" si="43"/>
        <v>0.16666666666666666</v>
      </c>
      <c r="Q176" t="e">
        <f t="shared" si="44"/>
        <v>#VALUE!</v>
      </c>
      <c r="R176">
        <f t="shared" si="55"/>
        <v>174</v>
      </c>
      <c r="S176" t="e">
        <f t="shared" si="56"/>
        <v>#VALUE!</v>
      </c>
      <c r="T176">
        <f>IF($B$11="זכר",INDEX(תמותה!$A$1:$E$121,ROUNDDOWN(R176/12,0)+1,2),INDEX(תמותה!$A$1:$E$121,ROUNDDOWN(R176/12,0)+1,3))</f>
        <v>0</v>
      </c>
      <c r="U176" t="e">
        <f>IF($B$11="זכר",INDEX('שיפור גברים'!$A$1:$GQ$121,ROUNDDOWN(R176/12,0)+1,ROUNDDOWN((E176+$B$7-$B$8)/12,0)+2),INDEX('שיפור נשים'!$A$1:$GQ$121,ROUNDDOWN(R176/12,0)+1,ROUNDDOWN((E176+$B$7-$B$8)/12,0)+2))</f>
        <v>#VALUE!</v>
      </c>
      <c r="V176" t="e">
        <f>IF($B$11="זכר",INDEX('שיפור גברים'!$A$1:$GQ$121,ROUNDDOWN(R176/12,0)+1,ROUNDDOWN((E176+$B$7-$B$8)/12,0)+1),INDEX('שיפור נשים'!$A$1:$GQ$121,ROUNDDOWN(R176/12,0)+1,ROUNDDOWN((E176+$B$7-$B$8)/12,0)+1))</f>
        <v>#VALUE!</v>
      </c>
      <c r="W176">
        <f t="shared" si="45"/>
        <v>0.16666666666666666</v>
      </c>
      <c r="X176" t="e">
        <f t="shared" si="57"/>
        <v>#VALUE!</v>
      </c>
      <c r="Y176">
        <f>IF($B$11="זכר",INDEX(תמותה!$A$1:$E$121,ROUNDDOWN(R176/12,0)+1,4),INDEX(תמותה!$A$1:$E$121,ROUNDDOWN(R176/12,0)+1,5))</f>
        <v>0</v>
      </c>
      <c r="Z176" t="e">
        <f t="shared" si="46"/>
        <v>#VALUE!</v>
      </c>
      <c r="AA176" t="e">
        <f t="shared" si="47"/>
        <v>#VALUE!</v>
      </c>
      <c r="AB176" t="e">
        <f t="shared" si="58"/>
        <v>#VALUE!</v>
      </c>
      <c r="AC176" t="e">
        <f t="shared" si="59"/>
        <v>#VALUE!</v>
      </c>
      <c r="AD176" t="e">
        <f t="shared" si="60"/>
        <v>#VALUE!</v>
      </c>
      <c r="AE176">
        <f t="shared" si="61"/>
        <v>0</v>
      </c>
      <c r="AF176">
        <f t="shared" si="62"/>
        <v>0</v>
      </c>
    </row>
    <row r="177" spans="5:32" x14ac:dyDescent="0.2">
      <c r="E177">
        <f t="shared" si="48"/>
        <v>175</v>
      </c>
      <c r="F177">
        <f t="shared" si="42"/>
        <v>1.7009229133396804</v>
      </c>
      <c r="G177" t="e">
        <f t="shared" si="49"/>
        <v>#VALUE!</v>
      </c>
      <c r="H177" t="e">
        <f t="shared" si="50"/>
        <v>#VALUE!</v>
      </c>
      <c r="I177" t="e">
        <f t="shared" si="51"/>
        <v>#VALUE!</v>
      </c>
      <c r="J177">
        <f t="shared" si="52"/>
        <v>136.33533309393559</v>
      </c>
      <c r="K177">
        <f t="shared" si="53"/>
        <v>136.33533309393559</v>
      </c>
      <c r="L177" t="e">
        <f t="shared" si="54"/>
        <v>#VALUE!</v>
      </c>
      <c r="M177">
        <f>IF($B$9="זכר",INDEX(תמותה!$A$1:$E$121,ROUNDDOWN(E177/12,0)+1,2),INDEX(תמותה!$A$1:$E$121,ROUNDDOWN(E177/12,0)+1,3))</f>
        <v>0</v>
      </c>
      <c r="N177" t="e">
        <f>IF($B$9="זכר",INDEX('שיפור גברים'!$A$1:$GQ$121,ROUNDDOWN(E177/12,0)+1,ROUNDDOWN((E177+$B$7-$B$8)/12,0)+2),INDEX('שיפור נשים'!$A$1:$GQ$121,ROUNDDOWN(E177/12,0)+1,ROUNDDOWN((E177+$B$7-$B$8)/12,0)+2))</f>
        <v>#VALUE!</v>
      </c>
      <c r="O177" t="e">
        <f>IF($B$9="זכר",INDEX('שיפור גברים'!$A$1:$GQ$121,ROUNDDOWN(E177/12,0)+1,ROUNDDOWN((E177+$B$7-$B$8)/12,0)+1),INDEX('שיפור נשים'!$A$1:$GQ$121,ROUNDDOWN(E177/12,0)+1,ROUNDDOWN((E177+$B$7-$B$8)/12,0)+1))</f>
        <v>#VALUE!</v>
      </c>
      <c r="P177">
        <f t="shared" si="43"/>
        <v>0.25</v>
      </c>
      <c r="Q177" t="e">
        <f t="shared" si="44"/>
        <v>#VALUE!</v>
      </c>
      <c r="R177">
        <f t="shared" si="55"/>
        <v>175</v>
      </c>
      <c r="S177" t="e">
        <f t="shared" si="56"/>
        <v>#VALUE!</v>
      </c>
      <c r="T177">
        <f>IF($B$11="זכר",INDEX(תמותה!$A$1:$E$121,ROUNDDOWN(R177/12,0)+1,2),INDEX(תמותה!$A$1:$E$121,ROUNDDOWN(R177/12,0)+1,3))</f>
        <v>0</v>
      </c>
      <c r="U177" t="e">
        <f>IF($B$11="זכר",INDEX('שיפור גברים'!$A$1:$GQ$121,ROUNDDOWN(R177/12,0)+1,ROUNDDOWN((E177+$B$7-$B$8)/12,0)+2),INDEX('שיפור נשים'!$A$1:$GQ$121,ROUNDDOWN(R177/12,0)+1,ROUNDDOWN((E177+$B$7-$B$8)/12,0)+2))</f>
        <v>#VALUE!</v>
      </c>
      <c r="V177" t="e">
        <f>IF($B$11="זכר",INDEX('שיפור גברים'!$A$1:$GQ$121,ROUNDDOWN(R177/12,0)+1,ROUNDDOWN((E177+$B$7-$B$8)/12,0)+1),INDEX('שיפור נשים'!$A$1:$GQ$121,ROUNDDOWN(R177/12,0)+1,ROUNDDOWN((E177+$B$7-$B$8)/12,0)+1))</f>
        <v>#VALUE!</v>
      </c>
      <c r="W177">
        <f t="shared" si="45"/>
        <v>0.25</v>
      </c>
      <c r="X177" t="e">
        <f t="shared" si="57"/>
        <v>#VALUE!</v>
      </c>
      <c r="Y177">
        <f>IF($B$11="זכר",INDEX(תמותה!$A$1:$E$121,ROUNDDOWN(R177/12,0)+1,4),INDEX(תמותה!$A$1:$E$121,ROUNDDOWN(R177/12,0)+1,5))</f>
        <v>0</v>
      </c>
      <c r="Z177" t="e">
        <f t="shared" si="46"/>
        <v>#VALUE!</v>
      </c>
      <c r="AA177" t="e">
        <f t="shared" si="47"/>
        <v>#VALUE!</v>
      </c>
      <c r="AB177" t="e">
        <f t="shared" si="58"/>
        <v>#VALUE!</v>
      </c>
      <c r="AC177" t="e">
        <f t="shared" si="59"/>
        <v>#VALUE!</v>
      </c>
      <c r="AD177" t="e">
        <f t="shared" si="60"/>
        <v>#VALUE!</v>
      </c>
      <c r="AE177">
        <f t="shared" si="61"/>
        <v>0</v>
      </c>
      <c r="AF177">
        <f t="shared" si="62"/>
        <v>0</v>
      </c>
    </row>
    <row r="178" spans="5:32" x14ac:dyDescent="0.2">
      <c r="E178">
        <f t="shared" si="48"/>
        <v>176</v>
      </c>
      <c r="F178">
        <f t="shared" si="42"/>
        <v>1.7060640817912711</v>
      </c>
      <c r="G178" t="e">
        <f t="shared" si="49"/>
        <v>#VALUE!</v>
      </c>
      <c r="H178" t="e">
        <f t="shared" si="50"/>
        <v>#VALUE!</v>
      </c>
      <c r="I178" t="e">
        <f t="shared" si="51"/>
        <v>#VALUE!</v>
      </c>
      <c r="J178">
        <f t="shared" si="52"/>
        <v>136.92147754810526</v>
      </c>
      <c r="K178">
        <f t="shared" si="53"/>
        <v>136.92147754810526</v>
      </c>
      <c r="L178" t="e">
        <f t="shared" si="54"/>
        <v>#VALUE!</v>
      </c>
      <c r="M178">
        <f>IF($B$9="זכר",INDEX(תמותה!$A$1:$E$121,ROUNDDOWN(E178/12,0)+1,2),INDEX(תמותה!$A$1:$E$121,ROUNDDOWN(E178/12,0)+1,3))</f>
        <v>0</v>
      </c>
      <c r="N178" t="e">
        <f>IF($B$9="זכר",INDEX('שיפור גברים'!$A$1:$GQ$121,ROUNDDOWN(E178/12,0)+1,ROUNDDOWN((E178+$B$7-$B$8)/12,0)+2),INDEX('שיפור נשים'!$A$1:$GQ$121,ROUNDDOWN(E178/12,0)+1,ROUNDDOWN((E178+$B$7-$B$8)/12,0)+2))</f>
        <v>#VALUE!</v>
      </c>
      <c r="O178" t="e">
        <f>IF($B$9="זכר",INDEX('שיפור גברים'!$A$1:$GQ$121,ROUNDDOWN(E178/12,0)+1,ROUNDDOWN((E178+$B$7-$B$8)/12,0)+1),INDEX('שיפור נשים'!$A$1:$GQ$121,ROUNDDOWN(E178/12,0)+1,ROUNDDOWN((E178+$B$7-$B$8)/12,0)+1))</f>
        <v>#VALUE!</v>
      </c>
      <c r="P178">
        <f t="shared" si="43"/>
        <v>0.33333333333333331</v>
      </c>
      <c r="Q178" t="e">
        <f t="shared" si="44"/>
        <v>#VALUE!</v>
      </c>
      <c r="R178">
        <f t="shared" si="55"/>
        <v>176</v>
      </c>
      <c r="S178" t="e">
        <f t="shared" si="56"/>
        <v>#VALUE!</v>
      </c>
      <c r="T178">
        <f>IF($B$11="זכר",INDEX(תמותה!$A$1:$E$121,ROUNDDOWN(R178/12,0)+1,2),INDEX(תמותה!$A$1:$E$121,ROUNDDOWN(R178/12,0)+1,3))</f>
        <v>0</v>
      </c>
      <c r="U178" t="e">
        <f>IF($B$11="זכר",INDEX('שיפור גברים'!$A$1:$GQ$121,ROUNDDOWN(R178/12,0)+1,ROUNDDOWN((E178+$B$7-$B$8)/12,0)+2),INDEX('שיפור נשים'!$A$1:$GQ$121,ROUNDDOWN(R178/12,0)+1,ROUNDDOWN((E178+$B$7-$B$8)/12,0)+2))</f>
        <v>#VALUE!</v>
      </c>
      <c r="V178" t="e">
        <f>IF($B$11="זכר",INDEX('שיפור גברים'!$A$1:$GQ$121,ROUNDDOWN(R178/12,0)+1,ROUNDDOWN((E178+$B$7-$B$8)/12,0)+1),INDEX('שיפור נשים'!$A$1:$GQ$121,ROUNDDOWN(R178/12,0)+1,ROUNDDOWN((E178+$B$7-$B$8)/12,0)+1))</f>
        <v>#VALUE!</v>
      </c>
      <c r="W178">
        <f t="shared" si="45"/>
        <v>0.33333333333333331</v>
      </c>
      <c r="X178" t="e">
        <f t="shared" si="57"/>
        <v>#VALUE!</v>
      </c>
      <c r="Y178">
        <f>IF($B$11="זכר",INDEX(תמותה!$A$1:$E$121,ROUNDDOWN(R178/12,0)+1,4),INDEX(תמותה!$A$1:$E$121,ROUNDDOWN(R178/12,0)+1,5))</f>
        <v>0</v>
      </c>
      <c r="Z178" t="e">
        <f t="shared" si="46"/>
        <v>#VALUE!</v>
      </c>
      <c r="AA178" t="e">
        <f t="shared" si="47"/>
        <v>#VALUE!</v>
      </c>
      <c r="AB178" t="e">
        <f t="shared" si="58"/>
        <v>#VALUE!</v>
      </c>
      <c r="AC178" t="e">
        <f t="shared" si="59"/>
        <v>#VALUE!</v>
      </c>
      <c r="AD178" t="e">
        <f t="shared" si="60"/>
        <v>#VALUE!</v>
      </c>
      <c r="AE178">
        <f t="shared" si="61"/>
        <v>0</v>
      </c>
      <c r="AF178">
        <f t="shared" si="62"/>
        <v>0</v>
      </c>
    </row>
    <row r="179" spans="5:32" x14ac:dyDescent="0.2">
      <c r="E179">
        <f t="shared" si="48"/>
        <v>177</v>
      </c>
      <c r="F179">
        <f t="shared" si="42"/>
        <v>1.7112207898142564</v>
      </c>
      <c r="G179" t="e">
        <f t="shared" si="49"/>
        <v>#VALUE!</v>
      </c>
      <c r="H179" t="e">
        <f t="shared" si="50"/>
        <v>#VALUE!</v>
      </c>
      <c r="I179" t="e">
        <f t="shared" si="51"/>
        <v>#VALUE!</v>
      </c>
      <c r="J179">
        <f t="shared" si="52"/>
        <v>137.50585567508475</v>
      </c>
      <c r="K179">
        <f t="shared" si="53"/>
        <v>137.50585567508475</v>
      </c>
      <c r="L179" t="e">
        <f t="shared" si="54"/>
        <v>#VALUE!</v>
      </c>
      <c r="M179">
        <f>IF($B$9="זכר",INDEX(תמותה!$A$1:$E$121,ROUNDDOWN(E179/12,0)+1,2),INDEX(תמותה!$A$1:$E$121,ROUNDDOWN(E179/12,0)+1,3))</f>
        <v>0</v>
      </c>
      <c r="N179" t="e">
        <f>IF($B$9="זכר",INDEX('שיפור גברים'!$A$1:$GQ$121,ROUNDDOWN(E179/12,0)+1,ROUNDDOWN((E179+$B$7-$B$8)/12,0)+2),INDEX('שיפור נשים'!$A$1:$GQ$121,ROUNDDOWN(E179/12,0)+1,ROUNDDOWN((E179+$B$7-$B$8)/12,0)+2))</f>
        <v>#VALUE!</v>
      </c>
      <c r="O179" t="e">
        <f>IF($B$9="זכר",INDEX('שיפור גברים'!$A$1:$GQ$121,ROUNDDOWN(E179/12,0)+1,ROUNDDOWN((E179+$B$7-$B$8)/12,0)+1),INDEX('שיפור נשים'!$A$1:$GQ$121,ROUNDDOWN(E179/12,0)+1,ROUNDDOWN((E179+$B$7-$B$8)/12,0)+1))</f>
        <v>#VALUE!</v>
      </c>
      <c r="P179">
        <f t="shared" si="43"/>
        <v>0.41666666666666669</v>
      </c>
      <c r="Q179" t="e">
        <f t="shared" si="44"/>
        <v>#VALUE!</v>
      </c>
      <c r="R179">
        <f t="shared" si="55"/>
        <v>177</v>
      </c>
      <c r="S179" t="e">
        <f t="shared" si="56"/>
        <v>#VALUE!</v>
      </c>
      <c r="T179">
        <f>IF($B$11="זכר",INDEX(תמותה!$A$1:$E$121,ROUNDDOWN(R179/12,0)+1,2),INDEX(תמותה!$A$1:$E$121,ROUNDDOWN(R179/12,0)+1,3))</f>
        <v>0</v>
      </c>
      <c r="U179" t="e">
        <f>IF($B$11="זכר",INDEX('שיפור גברים'!$A$1:$GQ$121,ROUNDDOWN(R179/12,0)+1,ROUNDDOWN((E179+$B$7-$B$8)/12,0)+2),INDEX('שיפור נשים'!$A$1:$GQ$121,ROUNDDOWN(R179/12,0)+1,ROUNDDOWN((E179+$B$7-$B$8)/12,0)+2))</f>
        <v>#VALUE!</v>
      </c>
      <c r="V179" t="e">
        <f>IF($B$11="זכר",INDEX('שיפור גברים'!$A$1:$GQ$121,ROUNDDOWN(R179/12,0)+1,ROUNDDOWN((E179+$B$7-$B$8)/12,0)+1),INDEX('שיפור נשים'!$A$1:$GQ$121,ROUNDDOWN(R179/12,0)+1,ROUNDDOWN((E179+$B$7-$B$8)/12,0)+1))</f>
        <v>#VALUE!</v>
      </c>
      <c r="W179">
        <f t="shared" si="45"/>
        <v>0.41666666666666669</v>
      </c>
      <c r="X179" t="e">
        <f t="shared" si="57"/>
        <v>#VALUE!</v>
      </c>
      <c r="Y179">
        <f>IF($B$11="זכר",INDEX(תמותה!$A$1:$E$121,ROUNDDOWN(R179/12,0)+1,4),INDEX(תמותה!$A$1:$E$121,ROUNDDOWN(R179/12,0)+1,5))</f>
        <v>0</v>
      </c>
      <c r="Z179" t="e">
        <f t="shared" si="46"/>
        <v>#VALUE!</v>
      </c>
      <c r="AA179" t="e">
        <f t="shared" si="47"/>
        <v>#VALUE!</v>
      </c>
      <c r="AB179" t="e">
        <f t="shared" si="58"/>
        <v>#VALUE!</v>
      </c>
      <c r="AC179" t="e">
        <f t="shared" si="59"/>
        <v>#VALUE!</v>
      </c>
      <c r="AD179" t="e">
        <f t="shared" si="60"/>
        <v>#VALUE!</v>
      </c>
      <c r="AE179">
        <f t="shared" si="61"/>
        <v>0</v>
      </c>
      <c r="AF179">
        <f t="shared" si="62"/>
        <v>0</v>
      </c>
    </row>
    <row r="180" spans="5:32" x14ac:dyDescent="0.2">
      <c r="E180">
        <f t="shared" si="48"/>
        <v>178</v>
      </c>
      <c r="F180">
        <f t="shared" si="42"/>
        <v>1.7163930843781678</v>
      </c>
      <c r="G180" t="e">
        <f t="shared" si="49"/>
        <v>#VALUE!</v>
      </c>
      <c r="H180" t="e">
        <f t="shared" si="50"/>
        <v>#VALUE!</v>
      </c>
      <c r="I180" t="e">
        <f t="shared" si="51"/>
        <v>#VALUE!</v>
      </c>
      <c r="J180">
        <f t="shared" si="52"/>
        <v>138.08847279764342</v>
      </c>
      <c r="K180">
        <f t="shared" si="53"/>
        <v>138.08847279764342</v>
      </c>
      <c r="L180" t="e">
        <f t="shared" si="54"/>
        <v>#VALUE!</v>
      </c>
      <c r="M180">
        <f>IF($B$9="זכר",INDEX(תמותה!$A$1:$E$121,ROUNDDOWN(E180/12,0)+1,2),INDEX(תמותה!$A$1:$E$121,ROUNDDOWN(E180/12,0)+1,3))</f>
        <v>0</v>
      </c>
      <c r="N180" t="e">
        <f>IF($B$9="זכר",INDEX('שיפור גברים'!$A$1:$GQ$121,ROUNDDOWN(E180/12,0)+1,ROUNDDOWN((E180+$B$7-$B$8)/12,0)+2),INDEX('שיפור נשים'!$A$1:$GQ$121,ROUNDDOWN(E180/12,0)+1,ROUNDDOWN((E180+$B$7-$B$8)/12,0)+2))</f>
        <v>#VALUE!</v>
      </c>
      <c r="O180" t="e">
        <f>IF($B$9="זכר",INDEX('שיפור גברים'!$A$1:$GQ$121,ROUNDDOWN(E180/12,0)+1,ROUNDDOWN((E180+$B$7-$B$8)/12,0)+1),INDEX('שיפור נשים'!$A$1:$GQ$121,ROUNDDOWN(E180/12,0)+1,ROUNDDOWN((E180+$B$7-$B$8)/12,0)+1))</f>
        <v>#VALUE!</v>
      </c>
      <c r="P180">
        <f t="shared" si="43"/>
        <v>0.5</v>
      </c>
      <c r="Q180" t="e">
        <f t="shared" si="44"/>
        <v>#VALUE!</v>
      </c>
      <c r="R180">
        <f t="shared" si="55"/>
        <v>178</v>
      </c>
      <c r="S180" t="e">
        <f t="shared" si="56"/>
        <v>#VALUE!</v>
      </c>
      <c r="T180">
        <f>IF($B$11="זכר",INDEX(תמותה!$A$1:$E$121,ROUNDDOWN(R180/12,0)+1,2),INDEX(תמותה!$A$1:$E$121,ROUNDDOWN(R180/12,0)+1,3))</f>
        <v>0</v>
      </c>
      <c r="U180" t="e">
        <f>IF($B$11="זכר",INDEX('שיפור גברים'!$A$1:$GQ$121,ROUNDDOWN(R180/12,0)+1,ROUNDDOWN((E180+$B$7-$B$8)/12,0)+2),INDEX('שיפור נשים'!$A$1:$GQ$121,ROUNDDOWN(R180/12,0)+1,ROUNDDOWN((E180+$B$7-$B$8)/12,0)+2))</f>
        <v>#VALUE!</v>
      </c>
      <c r="V180" t="e">
        <f>IF($B$11="זכר",INDEX('שיפור גברים'!$A$1:$GQ$121,ROUNDDOWN(R180/12,0)+1,ROUNDDOWN((E180+$B$7-$B$8)/12,0)+1),INDEX('שיפור נשים'!$A$1:$GQ$121,ROUNDDOWN(R180/12,0)+1,ROUNDDOWN((E180+$B$7-$B$8)/12,0)+1))</f>
        <v>#VALUE!</v>
      </c>
      <c r="W180">
        <f t="shared" si="45"/>
        <v>0.5</v>
      </c>
      <c r="X180" t="e">
        <f t="shared" si="57"/>
        <v>#VALUE!</v>
      </c>
      <c r="Y180">
        <f>IF($B$11="זכר",INDEX(תמותה!$A$1:$E$121,ROUNDDOWN(R180/12,0)+1,4),INDEX(תמותה!$A$1:$E$121,ROUNDDOWN(R180/12,0)+1,5))</f>
        <v>0</v>
      </c>
      <c r="Z180" t="e">
        <f t="shared" si="46"/>
        <v>#VALUE!</v>
      </c>
      <c r="AA180" t="e">
        <f t="shared" si="47"/>
        <v>#VALUE!</v>
      </c>
      <c r="AB180" t="e">
        <f t="shared" si="58"/>
        <v>#VALUE!</v>
      </c>
      <c r="AC180" t="e">
        <f t="shared" si="59"/>
        <v>#VALUE!</v>
      </c>
      <c r="AD180" t="e">
        <f t="shared" si="60"/>
        <v>#VALUE!</v>
      </c>
      <c r="AE180">
        <f t="shared" si="61"/>
        <v>0</v>
      </c>
      <c r="AF180">
        <f t="shared" si="62"/>
        <v>0</v>
      </c>
    </row>
    <row r="181" spans="5:32" x14ac:dyDescent="0.2">
      <c r="E181">
        <f t="shared" si="48"/>
        <v>179</v>
      </c>
      <c r="F181">
        <f t="shared" si="42"/>
        <v>1.7215810125945077</v>
      </c>
      <c r="G181" t="e">
        <f t="shared" si="49"/>
        <v>#VALUE!</v>
      </c>
      <c r="H181" t="e">
        <f t="shared" si="50"/>
        <v>#VALUE!</v>
      </c>
      <c r="I181" t="e">
        <f t="shared" si="51"/>
        <v>#VALUE!</v>
      </c>
      <c r="J181">
        <f t="shared" si="52"/>
        <v>138.66933422251063</v>
      </c>
      <c r="K181">
        <f t="shared" si="53"/>
        <v>138.66933422251063</v>
      </c>
      <c r="L181" t="e">
        <f t="shared" si="54"/>
        <v>#VALUE!</v>
      </c>
      <c r="M181">
        <f>IF($B$9="זכר",INDEX(תמותה!$A$1:$E$121,ROUNDDOWN(E181/12,0)+1,2),INDEX(תמותה!$A$1:$E$121,ROUNDDOWN(E181/12,0)+1,3))</f>
        <v>0</v>
      </c>
      <c r="N181" t="e">
        <f>IF($B$9="זכר",INDEX('שיפור גברים'!$A$1:$GQ$121,ROUNDDOWN(E181/12,0)+1,ROUNDDOWN((E181+$B$7-$B$8)/12,0)+2),INDEX('שיפור נשים'!$A$1:$GQ$121,ROUNDDOWN(E181/12,0)+1,ROUNDDOWN((E181+$B$7-$B$8)/12,0)+2))</f>
        <v>#VALUE!</v>
      </c>
      <c r="O181" t="e">
        <f>IF($B$9="זכר",INDEX('שיפור גברים'!$A$1:$GQ$121,ROUNDDOWN(E181/12,0)+1,ROUNDDOWN((E181+$B$7-$B$8)/12,0)+1),INDEX('שיפור נשים'!$A$1:$GQ$121,ROUNDDOWN(E181/12,0)+1,ROUNDDOWN((E181+$B$7-$B$8)/12,0)+1))</f>
        <v>#VALUE!</v>
      </c>
      <c r="P181">
        <f t="shared" si="43"/>
        <v>0.58333333333333337</v>
      </c>
      <c r="Q181" t="e">
        <f t="shared" si="44"/>
        <v>#VALUE!</v>
      </c>
      <c r="R181">
        <f t="shared" si="55"/>
        <v>179</v>
      </c>
      <c r="S181" t="e">
        <f t="shared" si="56"/>
        <v>#VALUE!</v>
      </c>
      <c r="T181">
        <f>IF($B$11="זכר",INDEX(תמותה!$A$1:$E$121,ROUNDDOWN(R181/12,0)+1,2),INDEX(תמותה!$A$1:$E$121,ROUNDDOWN(R181/12,0)+1,3))</f>
        <v>0</v>
      </c>
      <c r="U181" t="e">
        <f>IF($B$11="זכר",INDEX('שיפור גברים'!$A$1:$GQ$121,ROUNDDOWN(R181/12,0)+1,ROUNDDOWN((E181+$B$7-$B$8)/12,0)+2),INDEX('שיפור נשים'!$A$1:$GQ$121,ROUNDDOWN(R181/12,0)+1,ROUNDDOWN((E181+$B$7-$B$8)/12,0)+2))</f>
        <v>#VALUE!</v>
      </c>
      <c r="V181" t="e">
        <f>IF($B$11="זכר",INDEX('שיפור גברים'!$A$1:$GQ$121,ROUNDDOWN(R181/12,0)+1,ROUNDDOWN((E181+$B$7-$B$8)/12,0)+1),INDEX('שיפור נשים'!$A$1:$GQ$121,ROUNDDOWN(R181/12,0)+1,ROUNDDOWN((E181+$B$7-$B$8)/12,0)+1))</f>
        <v>#VALUE!</v>
      </c>
      <c r="W181">
        <f t="shared" si="45"/>
        <v>0.58333333333333337</v>
      </c>
      <c r="X181" t="e">
        <f t="shared" si="57"/>
        <v>#VALUE!</v>
      </c>
      <c r="Y181">
        <f>IF($B$11="זכר",INDEX(תמותה!$A$1:$E$121,ROUNDDOWN(R181/12,0)+1,4),INDEX(תמותה!$A$1:$E$121,ROUNDDOWN(R181/12,0)+1,5))</f>
        <v>0</v>
      </c>
      <c r="Z181" t="e">
        <f t="shared" si="46"/>
        <v>#VALUE!</v>
      </c>
      <c r="AA181" t="e">
        <f t="shared" si="47"/>
        <v>#VALUE!</v>
      </c>
      <c r="AB181" t="e">
        <f t="shared" si="58"/>
        <v>#VALUE!</v>
      </c>
      <c r="AC181" t="e">
        <f t="shared" si="59"/>
        <v>#VALUE!</v>
      </c>
      <c r="AD181" t="e">
        <f t="shared" si="60"/>
        <v>#VALUE!</v>
      </c>
      <c r="AE181">
        <f t="shared" si="61"/>
        <v>0</v>
      </c>
      <c r="AF181">
        <f t="shared" si="62"/>
        <v>0</v>
      </c>
    </row>
    <row r="182" spans="5:32" x14ac:dyDescent="0.2">
      <c r="E182">
        <f t="shared" si="48"/>
        <v>180</v>
      </c>
      <c r="F182">
        <f t="shared" si="42"/>
        <v>1.7267846217171754</v>
      </c>
      <c r="G182" t="e">
        <f t="shared" si="49"/>
        <v>#VALUE!</v>
      </c>
      <c r="H182" t="e">
        <f t="shared" si="50"/>
        <v>#VALUE!</v>
      </c>
      <c r="I182" t="e">
        <f t="shared" si="51"/>
        <v>#VALUE!</v>
      </c>
      <c r="J182" t="e">
        <f t="shared" si="52"/>
        <v>#VALUE!</v>
      </c>
      <c r="K182">
        <f t="shared" si="53"/>
        <v>139.24844524042413</v>
      </c>
      <c r="L182" t="e">
        <f t="shared" si="54"/>
        <v>#VALUE!</v>
      </c>
      <c r="M182">
        <f>IF($B$9="זכר",INDEX(תמותה!$A$1:$E$121,ROUNDDOWN(E182/12,0)+1,2),INDEX(תמותה!$A$1:$E$121,ROUNDDOWN(E182/12,0)+1,3))</f>
        <v>0</v>
      </c>
      <c r="N182" t="e">
        <f>IF($B$9="זכר",INDEX('שיפור גברים'!$A$1:$GQ$121,ROUNDDOWN(E182/12,0)+1,ROUNDDOWN((E182+$B$7-$B$8)/12,0)+2),INDEX('שיפור נשים'!$A$1:$GQ$121,ROUNDDOWN(E182/12,0)+1,ROUNDDOWN((E182+$B$7-$B$8)/12,0)+2))</f>
        <v>#VALUE!</v>
      </c>
      <c r="O182" t="e">
        <f>IF($B$9="זכר",INDEX('שיפור גברים'!$A$1:$GQ$121,ROUNDDOWN(E182/12,0)+1,ROUNDDOWN((E182+$B$7-$B$8)/12,0)+1),INDEX('שיפור נשים'!$A$1:$GQ$121,ROUNDDOWN(E182/12,0)+1,ROUNDDOWN((E182+$B$7-$B$8)/12,0)+1))</f>
        <v>#VALUE!</v>
      </c>
      <c r="P182">
        <f t="shared" si="43"/>
        <v>0.66666666666666663</v>
      </c>
      <c r="Q182" t="e">
        <f t="shared" si="44"/>
        <v>#VALUE!</v>
      </c>
      <c r="R182">
        <f t="shared" si="55"/>
        <v>180</v>
      </c>
      <c r="S182" t="e">
        <f t="shared" si="56"/>
        <v>#VALUE!</v>
      </c>
      <c r="T182">
        <f>IF($B$11="זכר",INDEX(תמותה!$A$1:$E$121,ROUNDDOWN(R182/12,0)+1,2),INDEX(תמותה!$A$1:$E$121,ROUNDDOWN(R182/12,0)+1,3))</f>
        <v>0</v>
      </c>
      <c r="U182" t="e">
        <f>IF($B$11="זכר",INDEX('שיפור גברים'!$A$1:$GQ$121,ROUNDDOWN(R182/12,0)+1,ROUNDDOWN((E182+$B$7-$B$8)/12,0)+2),INDEX('שיפור נשים'!$A$1:$GQ$121,ROUNDDOWN(R182/12,0)+1,ROUNDDOWN((E182+$B$7-$B$8)/12,0)+2))</f>
        <v>#VALUE!</v>
      </c>
      <c r="V182" t="e">
        <f>IF($B$11="זכר",INDEX('שיפור גברים'!$A$1:$GQ$121,ROUNDDOWN(R182/12,0)+1,ROUNDDOWN((E182+$B$7-$B$8)/12,0)+1),INDEX('שיפור נשים'!$A$1:$GQ$121,ROUNDDOWN(R182/12,0)+1,ROUNDDOWN((E182+$B$7-$B$8)/12,0)+1))</f>
        <v>#VALUE!</v>
      </c>
      <c r="W182">
        <f t="shared" si="45"/>
        <v>0.66666666666666663</v>
      </c>
      <c r="X182" t="e">
        <f t="shared" si="57"/>
        <v>#VALUE!</v>
      </c>
      <c r="Y182">
        <f>IF($B$11="זכר",INDEX(תמותה!$A$1:$E$121,ROUNDDOWN(R182/12,0)+1,4),INDEX(תמותה!$A$1:$E$121,ROUNDDOWN(R182/12,0)+1,5))</f>
        <v>0</v>
      </c>
      <c r="Z182" t="e">
        <f t="shared" si="46"/>
        <v>#VALUE!</v>
      </c>
      <c r="AA182" t="e">
        <f t="shared" si="47"/>
        <v>#VALUE!</v>
      </c>
      <c r="AB182" t="e">
        <f t="shared" si="58"/>
        <v>#VALUE!</v>
      </c>
      <c r="AC182" t="e">
        <f t="shared" si="59"/>
        <v>#VALUE!</v>
      </c>
      <c r="AD182" t="e">
        <f t="shared" si="60"/>
        <v>#VALUE!</v>
      </c>
      <c r="AE182" t="e">
        <f t="shared" si="61"/>
        <v>#VALUE!</v>
      </c>
      <c r="AF182">
        <f t="shared" si="62"/>
        <v>0</v>
      </c>
    </row>
    <row r="183" spans="5:32" x14ac:dyDescent="0.2">
      <c r="E183">
        <f t="shared" si="48"/>
        <v>181</v>
      </c>
      <c r="F183">
        <f t="shared" si="42"/>
        <v>1.7320039591428991</v>
      </c>
      <c r="G183" t="e">
        <f t="shared" si="49"/>
        <v>#VALUE!</v>
      </c>
      <c r="H183" t="e">
        <f t="shared" si="50"/>
        <v>#VALUE!</v>
      </c>
      <c r="I183" t="e">
        <f t="shared" si="51"/>
        <v>#VALUE!</v>
      </c>
      <c r="J183" t="e">
        <f t="shared" si="52"/>
        <v>#VALUE!</v>
      </c>
      <c r="K183">
        <f t="shared" si="53"/>
        <v>139.82581112617814</v>
      </c>
      <c r="L183" t="e">
        <f t="shared" si="54"/>
        <v>#VALUE!</v>
      </c>
      <c r="M183">
        <f>IF($B$9="זכר",INDEX(תמותה!$A$1:$E$121,ROUNDDOWN(E183/12,0)+1,2),INDEX(תמותה!$A$1:$E$121,ROUNDDOWN(E183/12,0)+1,3))</f>
        <v>0</v>
      </c>
      <c r="N183" t="e">
        <f>IF($B$9="זכר",INDEX('שיפור גברים'!$A$1:$GQ$121,ROUNDDOWN(E183/12,0)+1,ROUNDDOWN((E183+$B$7-$B$8)/12,0)+2),INDEX('שיפור נשים'!$A$1:$GQ$121,ROUNDDOWN(E183/12,0)+1,ROUNDDOWN((E183+$B$7-$B$8)/12,0)+2))</f>
        <v>#VALUE!</v>
      </c>
      <c r="O183" t="e">
        <f>IF($B$9="זכר",INDEX('שיפור גברים'!$A$1:$GQ$121,ROUNDDOWN(E183/12,0)+1,ROUNDDOWN((E183+$B$7-$B$8)/12,0)+1),INDEX('שיפור נשים'!$A$1:$GQ$121,ROUNDDOWN(E183/12,0)+1,ROUNDDOWN((E183+$B$7-$B$8)/12,0)+1))</f>
        <v>#VALUE!</v>
      </c>
      <c r="P183">
        <f t="shared" si="43"/>
        <v>0.75</v>
      </c>
      <c r="Q183" t="e">
        <f t="shared" si="44"/>
        <v>#VALUE!</v>
      </c>
      <c r="R183">
        <f t="shared" si="55"/>
        <v>181</v>
      </c>
      <c r="S183" t="e">
        <f t="shared" si="56"/>
        <v>#VALUE!</v>
      </c>
      <c r="T183">
        <f>IF($B$11="זכר",INDEX(תמותה!$A$1:$E$121,ROUNDDOWN(R183/12,0)+1,2),INDEX(תמותה!$A$1:$E$121,ROUNDDOWN(R183/12,0)+1,3))</f>
        <v>0</v>
      </c>
      <c r="U183" t="e">
        <f>IF($B$11="זכר",INDEX('שיפור גברים'!$A$1:$GQ$121,ROUNDDOWN(R183/12,0)+1,ROUNDDOWN((E183+$B$7-$B$8)/12,0)+2),INDEX('שיפור נשים'!$A$1:$GQ$121,ROUNDDOWN(R183/12,0)+1,ROUNDDOWN((E183+$B$7-$B$8)/12,0)+2))</f>
        <v>#VALUE!</v>
      </c>
      <c r="V183" t="e">
        <f>IF($B$11="זכר",INDEX('שיפור גברים'!$A$1:$GQ$121,ROUNDDOWN(R183/12,0)+1,ROUNDDOWN((E183+$B$7-$B$8)/12,0)+1),INDEX('שיפור נשים'!$A$1:$GQ$121,ROUNDDOWN(R183/12,0)+1,ROUNDDOWN((E183+$B$7-$B$8)/12,0)+1))</f>
        <v>#VALUE!</v>
      </c>
      <c r="W183">
        <f t="shared" si="45"/>
        <v>0.75</v>
      </c>
      <c r="X183" t="e">
        <f t="shared" si="57"/>
        <v>#VALUE!</v>
      </c>
      <c r="Y183">
        <f>IF($B$11="זכר",INDEX(תמותה!$A$1:$E$121,ROUNDDOWN(R183/12,0)+1,4),INDEX(תמותה!$A$1:$E$121,ROUNDDOWN(R183/12,0)+1,5))</f>
        <v>0</v>
      </c>
      <c r="Z183" t="e">
        <f t="shared" si="46"/>
        <v>#VALUE!</v>
      </c>
      <c r="AA183" t="e">
        <f t="shared" si="47"/>
        <v>#VALUE!</v>
      </c>
      <c r="AB183" t="e">
        <f t="shared" si="58"/>
        <v>#VALUE!</v>
      </c>
      <c r="AC183" t="e">
        <f t="shared" si="59"/>
        <v>#VALUE!</v>
      </c>
      <c r="AD183" t="e">
        <f t="shared" si="60"/>
        <v>#VALUE!</v>
      </c>
      <c r="AE183" t="e">
        <f t="shared" si="61"/>
        <v>#VALUE!</v>
      </c>
      <c r="AF183">
        <f t="shared" si="62"/>
        <v>0</v>
      </c>
    </row>
    <row r="184" spans="5:32" x14ac:dyDescent="0.2">
      <c r="E184">
        <f t="shared" si="48"/>
        <v>182</v>
      </c>
      <c r="F184">
        <f t="shared" si="42"/>
        <v>1.7372390724116671</v>
      </c>
      <c r="G184" t="e">
        <f t="shared" si="49"/>
        <v>#VALUE!</v>
      </c>
      <c r="H184" t="e">
        <f t="shared" si="50"/>
        <v>#VALUE!</v>
      </c>
      <c r="I184" t="e">
        <f t="shared" si="51"/>
        <v>#VALUE!</v>
      </c>
      <c r="J184" t="e">
        <f t="shared" si="52"/>
        <v>#VALUE!</v>
      </c>
      <c r="K184">
        <f t="shared" si="53"/>
        <v>140.4014371386715</v>
      </c>
      <c r="L184" t="e">
        <f t="shared" si="54"/>
        <v>#VALUE!</v>
      </c>
      <c r="M184">
        <f>IF($B$9="זכר",INDEX(תמותה!$A$1:$E$121,ROUNDDOWN(E184/12,0)+1,2),INDEX(תמותה!$A$1:$E$121,ROUNDDOWN(E184/12,0)+1,3))</f>
        <v>0</v>
      </c>
      <c r="N184" t="e">
        <f>IF($B$9="זכר",INDEX('שיפור גברים'!$A$1:$GQ$121,ROUNDDOWN(E184/12,0)+1,ROUNDDOWN((E184+$B$7-$B$8)/12,0)+2),INDEX('שיפור נשים'!$A$1:$GQ$121,ROUNDDOWN(E184/12,0)+1,ROUNDDOWN((E184+$B$7-$B$8)/12,0)+2))</f>
        <v>#VALUE!</v>
      </c>
      <c r="O184" t="e">
        <f>IF($B$9="זכר",INDEX('שיפור גברים'!$A$1:$GQ$121,ROUNDDOWN(E184/12,0)+1,ROUNDDOWN((E184+$B$7-$B$8)/12,0)+1),INDEX('שיפור נשים'!$A$1:$GQ$121,ROUNDDOWN(E184/12,0)+1,ROUNDDOWN((E184+$B$7-$B$8)/12,0)+1))</f>
        <v>#VALUE!</v>
      </c>
      <c r="P184">
        <f t="shared" si="43"/>
        <v>0.83333333333333337</v>
      </c>
      <c r="Q184" t="e">
        <f t="shared" si="44"/>
        <v>#VALUE!</v>
      </c>
      <c r="R184">
        <f t="shared" si="55"/>
        <v>182</v>
      </c>
      <c r="S184" t="e">
        <f t="shared" si="56"/>
        <v>#VALUE!</v>
      </c>
      <c r="T184">
        <f>IF($B$11="זכר",INDEX(תמותה!$A$1:$E$121,ROUNDDOWN(R184/12,0)+1,2),INDEX(תמותה!$A$1:$E$121,ROUNDDOWN(R184/12,0)+1,3))</f>
        <v>0</v>
      </c>
      <c r="U184" t="e">
        <f>IF($B$11="זכר",INDEX('שיפור גברים'!$A$1:$GQ$121,ROUNDDOWN(R184/12,0)+1,ROUNDDOWN((E184+$B$7-$B$8)/12,0)+2),INDEX('שיפור נשים'!$A$1:$GQ$121,ROUNDDOWN(R184/12,0)+1,ROUNDDOWN((E184+$B$7-$B$8)/12,0)+2))</f>
        <v>#VALUE!</v>
      </c>
      <c r="V184" t="e">
        <f>IF($B$11="זכר",INDEX('שיפור גברים'!$A$1:$GQ$121,ROUNDDOWN(R184/12,0)+1,ROUNDDOWN((E184+$B$7-$B$8)/12,0)+1),INDEX('שיפור נשים'!$A$1:$GQ$121,ROUNDDOWN(R184/12,0)+1,ROUNDDOWN((E184+$B$7-$B$8)/12,0)+1))</f>
        <v>#VALUE!</v>
      </c>
      <c r="W184">
        <f t="shared" si="45"/>
        <v>0.83333333333333337</v>
      </c>
      <c r="X184" t="e">
        <f t="shared" si="57"/>
        <v>#VALUE!</v>
      </c>
      <c r="Y184">
        <f>IF($B$11="זכר",INDEX(תמותה!$A$1:$E$121,ROUNDDOWN(R184/12,0)+1,4),INDEX(תמותה!$A$1:$E$121,ROUNDDOWN(R184/12,0)+1,5))</f>
        <v>0</v>
      </c>
      <c r="Z184" t="e">
        <f t="shared" si="46"/>
        <v>#VALUE!</v>
      </c>
      <c r="AA184" t="e">
        <f t="shared" si="47"/>
        <v>#VALUE!</v>
      </c>
      <c r="AB184" t="e">
        <f t="shared" si="58"/>
        <v>#VALUE!</v>
      </c>
      <c r="AC184" t="e">
        <f t="shared" si="59"/>
        <v>#VALUE!</v>
      </c>
      <c r="AD184" t="e">
        <f t="shared" si="60"/>
        <v>#VALUE!</v>
      </c>
      <c r="AE184" t="e">
        <f t="shared" si="61"/>
        <v>#VALUE!</v>
      </c>
      <c r="AF184">
        <f t="shared" si="62"/>
        <v>0</v>
      </c>
    </row>
    <row r="185" spans="5:32" x14ac:dyDescent="0.2">
      <c r="E185">
        <f t="shared" si="48"/>
        <v>183</v>
      </c>
      <c r="F185">
        <f t="shared" si="42"/>
        <v>1.7424900092071609</v>
      </c>
      <c r="G185" t="e">
        <f t="shared" si="49"/>
        <v>#VALUE!</v>
      </c>
      <c r="H185" t="e">
        <f t="shared" si="50"/>
        <v>#VALUE!</v>
      </c>
      <c r="I185" t="e">
        <f t="shared" si="51"/>
        <v>#VALUE!</v>
      </c>
      <c r="J185" t="e">
        <f t="shared" si="52"/>
        <v>#VALUE!</v>
      </c>
      <c r="K185">
        <f t="shared" si="53"/>
        <v>140.97532852095551</v>
      </c>
      <c r="L185" t="e">
        <f t="shared" si="54"/>
        <v>#VALUE!</v>
      </c>
      <c r="M185">
        <f>IF($B$9="זכר",INDEX(תמותה!$A$1:$E$121,ROUNDDOWN(E185/12,0)+1,2),INDEX(תמותה!$A$1:$E$121,ROUNDDOWN(E185/12,0)+1,3))</f>
        <v>0</v>
      </c>
      <c r="N185" t="e">
        <f>IF($B$9="זכר",INDEX('שיפור גברים'!$A$1:$GQ$121,ROUNDDOWN(E185/12,0)+1,ROUNDDOWN((E185+$B$7-$B$8)/12,0)+2),INDEX('שיפור נשים'!$A$1:$GQ$121,ROUNDDOWN(E185/12,0)+1,ROUNDDOWN((E185+$B$7-$B$8)/12,0)+2))</f>
        <v>#VALUE!</v>
      </c>
      <c r="O185" t="e">
        <f>IF($B$9="זכר",INDEX('שיפור גברים'!$A$1:$GQ$121,ROUNDDOWN(E185/12,0)+1,ROUNDDOWN((E185+$B$7-$B$8)/12,0)+1),INDEX('שיפור נשים'!$A$1:$GQ$121,ROUNDDOWN(E185/12,0)+1,ROUNDDOWN((E185+$B$7-$B$8)/12,0)+1))</f>
        <v>#VALUE!</v>
      </c>
      <c r="P185">
        <f t="shared" si="43"/>
        <v>0.91666666666666663</v>
      </c>
      <c r="Q185" t="e">
        <f t="shared" si="44"/>
        <v>#VALUE!</v>
      </c>
      <c r="R185">
        <f t="shared" si="55"/>
        <v>183</v>
      </c>
      <c r="S185" t="e">
        <f t="shared" si="56"/>
        <v>#VALUE!</v>
      </c>
      <c r="T185">
        <f>IF($B$11="זכר",INDEX(תמותה!$A$1:$E$121,ROUNDDOWN(R185/12,0)+1,2),INDEX(תמותה!$A$1:$E$121,ROUNDDOWN(R185/12,0)+1,3))</f>
        <v>0</v>
      </c>
      <c r="U185" t="e">
        <f>IF($B$11="זכר",INDEX('שיפור גברים'!$A$1:$GQ$121,ROUNDDOWN(R185/12,0)+1,ROUNDDOWN((E185+$B$7-$B$8)/12,0)+2),INDEX('שיפור נשים'!$A$1:$GQ$121,ROUNDDOWN(R185/12,0)+1,ROUNDDOWN((E185+$B$7-$B$8)/12,0)+2))</f>
        <v>#VALUE!</v>
      </c>
      <c r="V185" t="e">
        <f>IF($B$11="זכר",INDEX('שיפור גברים'!$A$1:$GQ$121,ROUNDDOWN(R185/12,0)+1,ROUNDDOWN((E185+$B$7-$B$8)/12,0)+1),INDEX('שיפור נשים'!$A$1:$GQ$121,ROUNDDOWN(R185/12,0)+1,ROUNDDOWN((E185+$B$7-$B$8)/12,0)+1))</f>
        <v>#VALUE!</v>
      </c>
      <c r="W185">
        <f t="shared" si="45"/>
        <v>0.91666666666666663</v>
      </c>
      <c r="X185" t="e">
        <f t="shared" si="57"/>
        <v>#VALUE!</v>
      </c>
      <c r="Y185">
        <f>IF($B$11="זכר",INDEX(תמותה!$A$1:$E$121,ROUNDDOWN(R185/12,0)+1,4),INDEX(תמותה!$A$1:$E$121,ROUNDDOWN(R185/12,0)+1,5))</f>
        <v>0</v>
      </c>
      <c r="Z185" t="e">
        <f t="shared" si="46"/>
        <v>#VALUE!</v>
      </c>
      <c r="AA185" t="e">
        <f t="shared" si="47"/>
        <v>#VALUE!</v>
      </c>
      <c r="AB185" t="e">
        <f t="shared" si="58"/>
        <v>#VALUE!</v>
      </c>
      <c r="AC185" t="e">
        <f t="shared" si="59"/>
        <v>#VALUE!</v>
      </c>
      <c r="AD185" t="e">
        <f t="shared" si="60"/>
        <v>#VALUE!</v>
      </c>
      <c r="AE185" t="e">
        <f t="shared" si="61"/>
        <v>#VALUE!</v>
      </c>
      <c r="AF185">
        <f t="shared" si="62"/>
        <v>0</v>
      </c>
    </row>
    <row r="186" spans="5:32" x14ac:dyDescent="0.2">
      <c r="E186">
        <f t="shared" si="48"/>
        <v>184</v>
      </c>
      <c r="F186">
        <f t="shared" si="42"/>
        <v>1.7477568173571896</v>
      </c>
      <c r="G186" t="e">
        <f t="shared" si="49"/>
        <v>#VALUE!</v>
      </c>
      <c r="H186" t="e">
        <f t="shared" si="50"/>
        <v>#VALUE!</v>
      </c>
      <c r="I186" t="e">
        <f t="shared" si="51"/>
        <v>#VALUE!</v>
      </c>
      <c r="J186" t="e">
        <f t="shared" si="52"/>
        <v>#VALUE!</v>
      </c>
      <c r="K186">
        <f t="shared" si="53"/>
        <v>141.54749050028175</v>
      </c>
      <c r="L186" t="e">
        <f t="shared" si="54"/>
        <v>#VALUE!</v>
      </c>
      <c r="M186">
        <f>IF($B$9="זכר",INDEX(תמותה!$A$1:$E$121,ROUNDDOWN(E186/12,0)+1,2),INDEX(תמותה!$A$1:$E$121,ROUNDDOWN(E186/12,0)+1,3))</f>
        <v>0</v>
      </c>
      <c r="N186" t="e">
        <f>IF($B$9="זכר",INDEX('שיפור גברים'!$A$1:$GQ$121,ROUNDDOWN(E186/12,0)+1,ROUNDDOWN((E186+$B$7-$B$8)/12,0)+2),INDEX('שיפור נשים'!$A$1:$GQ$121,ROUNDDOWN(E186/12,0)+1,ROUNDDOWN((E186+$B$7-$B$8)/12,0)+2))</f>
        <v>#VALUE!</v>
      </c>
      <c r="O186" t="e">
        <f>IF($B$9="זכר",INDEX('שיפור גברים'!$A$1:$GQ$121,ROUNDDOWN(E186/12,0)+1,ROUNDDOWN((E186+$B$7-$B$8)/12,0)+1),INDEX('שיפור נשים'!$A$1:$GQ$121,ROUNDDOWN(E186/12,0)+1,ROUNDDOWN((E186+$B$7-$B$8)/12,0)+1))</f>
        <v>#VALUE!</v>
      </c>
      <c r="P186">
        <f t="shared" si="43"/>
        <v>1</v>
      </c>
      <c r="Q186" t="e">
        <f t="shared" si="44"/>
        <v>#VALUE!</v>
      </c>
      <c r="R186">
        <f t="shared" si="55"/>
        <v>184</v>
      </c>
      <c r="S186" t="e">
        <f t="shared" si="56"/>
        <v>#VALUE!</v>
      </c>
      <c r="T186">
        <f>IF($B$11="זכר",INDEX(תמותה!$A$1:$E$121,ROUNDDOWN(R186/12,0)+1,2),INDEX(תמותה!$A$1:$E$121,ROUNDDOWN(R186/12,0)+1,3))</f>
        <v>0</v>
      </c>
      <c r="U186" t="e">
        <f>IF($B$11="זכר",INDEX('שיפור גברים'!$A$1:$GQ$121,ROUNDDOWN(R186/12,0)+1,ROUNDDOWN((E186+$B$7-$B$8)/12,0)+2),INDEX('שיפור נשים'!$A$1:$GQ$121,ROUNDDOWN(R186/12,0)+1,ROUNDDOWN((E186+$B$7-$B$8)/12,0)+2))</f>
        <v>#VALUE!</v>
      </c>
      <c r="V186" t="e">
        <f>IF($B$11="זכר",INDEX('שיפור גברים'!$A$1:$GQ$121,ROUNDDOWN(R186/12,0)+1,ROUNDDOWN((E186+$B$7-$B$8)/12,0)+1),INDEX('שיפור נשים'!$A$1:$GQ$121,ROUNDDOWN(R186/12,0)+1,ROUNDDOWN((E186+$B$7-$B$8)/12,0)+1))</f>
        <v>#VALUE!</v>
      </c>
      <c r="W186">
        <f t="shared" si="45"/>
        <v>1</v>
      </c>
      <c r="X186" t="e">
        <f t="shared" si="57"/>
        <v>#VALUE!</v>
      </c>
      <c r="Y186">
        <f>IF($B$11="זכר",INDEX(תמותה!$A$1:$E$121,ROUNDDOWN(R186/12,0)+1,4),INDEX(תמותה!$A$1:$E$121,ROUNDDOWN(R186/12,0)+1,5))</f>
        <v>0</v>
      </c>
      <c r="Z186" t="e">
        <f t="shared" si="46"/>
        <v>#VALUE!</v>
      </c>
      <c r="AA186" t="e">
        <f t="shared" si="47"/>
        <v>#VALUE!</v>
      </c>
      <c r="AB186" t="e">
        <f t="shared" si="58"/>
        <v>#VALUE!</v>
      </c>
      <c r="AC186" t="e">
        <f t="shared" si="59"/>
        <v>#VALUE!</v>
      </c>
      <c r="AD186" t="e">
        <f t="shared" si="60"/>
        <v>#VALUE!</v>
      </c>
      <c r="AE186" t="e">
        <f t="shared" si="61"/>
        <v>#VALUE!</v>
      </c>
      <c r="AF186">
        <f t="shared" si="62"/>
        <v>0</v>
      </c>
    </row>
    <row r="187" spans="5:32" x14ac:dyDescent="0.2">
      <c r="E187">
        <f t="shared" si="48"/>
        <v>185</v>
      </c>
      <c r="F187">
        <f t="shared" si="42"/>
        <v>1.7530395448341258</v>
      </c>
      <c r="G187" t="e">
        <f t="shared" si="49"/>
        <v>#VALUE!</v>
      </c>
      <c r="H187" t="e">
        <f t="shared" si="50"/>
        <v>#VALUE!</v>
      </c>
      <c r="I187" t="e">
        <f t="shared" si="51"/>
        <v>#VALUE!</v>
      </c>
      <c r="J187" t="e">
        <f t="shared" si="52"/>
        <v>#VALUE!</v>
      </c>
      <c r="K187">
        <f t="shared" si="53"/>
        <v>142.11792828814959</v>
      </c>
      <c r="L187" t="e">
        <f t="shared" si="54"/>
        <v>#VALUE!</v>
      </c>
      <c r="M187">
        <f>IF($B$9="זכר",INDEX(תמותה!$A$1:$E$121,ROUNDDOWN(E187/12,0)+1,2),INDEX(תמותה!$A$1:$E$121,ROUNDDOWN(E187/12,0)+1,3))</f>
        <v>0</v>
      </c>
      <c r="N187" t="e">
        <f>IF($B$9="זכר",INDEX('שיפור גברים'!$A$1:$GQ$121,ROUNDDOWN(E187/12,0)+1,ROUNDDOWN((E187+$B$7-$B$8)/12,0)+2),INDEX('שיפור נשים'!$A$1:$GQ$121,ROUNDDOWN(E187/12,0)+1,ROUNDDOWN((E187+$B$7-$B$8)/12,0)+2))</f>
        <v>#VALUE!</v>
      </c>
      <c r="O187" t="e">
        <f>IF($B$9="זכר",INDEX('שיפור גברים'!$A$1:$GQ$121,ROUNDDOWN(E187/12,0)+1,ROUNDDOWN((E187+$B$7-$B$8)/12,0)+1),INDEX('שיפור נשים'!$A$1:$GQ$121,ROUNDDOWN(E187/12,0)+1,ROUNDDOWN((E187+$B$7-$B$8)/12,0)+1))</f>
        <v>#VALUE!</v>
      </c>
      <c r="P187">
        <f t="shared" si="43"/>
        <v>8.3333333333333329E-2</v>
      </c>
      <c r="Q187" t="e">
        <f t="shared" si="44"/>
        <v>#VALUE!</v>
      </c>
      <c r="R187">
        <f t="shared" si="55"/>
        <v>185</v>
      </c>
      <c r="S187" t="e">
        <f t="shared" si="56"/>
        <v>#VALUE!</v>
      </c>
      <c r="T187">
        <f>IF($B$11="זכר",INDEX(תמותה!$A$1:$E$121,ROUNDDOWN(R187/12,0)+1,2),INDEX(תמותה!$A$1:$E$121,ROUNDDOWN(R187/12,0)+1,3))</f>
        <v>0</v>
      </c>
      <c r="U187" t="e">
        <f>IF($B$11="זכר",INDEX('שיפור גברים'!$A$1:$GQ$121,ROUNDDOWN(R187/12,0)+1,ROUNDDOWN((E187+$B$7-$B$8)/12,0)+2),INDEX('שיפור נשים'!$A$1:$GQ$121,ROUNDDOWN(R187/12,0)+1,ROUNDDOWN((E187+$B$7-$B$8)/12,0)+2))</f>
        <v>#VALUE!</v>
      </c>
      <c r="V187" t="e">
        <f>IF($B$11="זכר",INDEX('שיפור גברים'!$A$1:$GQ$121,ROUNDDOWN(R187/12,0)+1,ROUNDDOWN((E187+$B$7-$B$8)/12,0)+1),INDEX('שיפור נשים'!$A$1:$GQ$121,ROUNDDOWN(R187/12,0)+1,ROUNDDOWN((E187+$B$7-$B$8)/12,0)+1))</f>
        <v>#VALUE!</v>
      </c>
      <c r="W187">
        <f t="shared" si="45"/>
        <v>8.3333333333333329E-2</v>
      </c>
      <c r="X187" t="e">
        <f t="shared" si="57"/>
        <v>#VALUE!</v>
      </c>
      <c r="Y187">
        <f>IF($B$11="זכר",INDEX(תמותה!$A$1:$E$121,ROUNDDOWN(R187/12,0)+1,4),INDEX(תמותה!$A$1:$E$121,ROUNDDOWN(R187/12,0)+1,5))</f>
        <v>0</v>
      </c>
      <c r="Z187" t="e">
        <f t="shared" si="46"/>
        <v>#VALUE!</v>
      </c>
      <c r="AA187" t="e">
        <f t="shared" si="47"/>
        <v>#VALUE!</v>
      </c>
      <c r="AB187" t="e">
        <f t="shared" si="58"/>
        <v>#VALUE!</v>
      </c>
      <c r="AC187" t="e">
        <f t="shared" si="59"/>
        <v>#VALUE!</v>
      </c>
      <c r="AD187" t="e">
        <f t="shared" si="60"/>
        <v>#VALUE!</v>
      </c>
      <c r="AE187" t="e">
        <f t="shared" si="61"/>
        <v>#VALUE!</v>
      </c>
      <c r="AF187">
        <f t="shared" si="62"/>
        <v>0</v>
      </c>
    </row>
    <row r="188" spans="5:32" x14ac:dyDescent="0.2">
      <c r="E188">
        <f t="shared" si="48"/>
        <v>186</v>
      </c>
      <c r="F188">
        <f t="shared" si="42"/>
        <v>1.7583382397553415</v>
      </c>
      <c r="G188" t="e">
        <f t="shared" si="49"/>
        <v>#VALUE!</v>
      </c>
      <c r="H188" t="e">
        <f t="shared" si="50"/>
        <v>#VALUE!</v>
      </c>
      <c r="I188" t="e">
        <f t="shared" si="51"/>
        <v>#VALUE!</v>
      </c>
      <c r="J188" t="e">
        <f t="shared" si="52"/>
        <v>#VALUE!</v>
      </c>
      <c r="K188">
        <f t="shared" si="53"/>
        <v>142.68664708035371</v>
      </c>
      <c r="L188" t="e">
        <f t="shared" si="54"/>
        <v>#VALUE!</v>
      </c>
      <c r="M188">
        <f>IF($B$9="זכר",INDEX(תמותה!$A$1:$E$121,ROUNDDOWN(E188/12,0)+1,2),INDEX(תמותה!$A$1:$E$121,ROUNDDOWN(E188/12,0)+1,3))</f>
        <v>0</v>
      </c>
      <c r="N188" t="e">
        <f>IF($B$9="זכר",INDEX('שיפור גברים'!$A$1:$GQ$121,ROUNDDOWN(E188/12,0)+1,ROUNDDOWN((E188+$B$7-$B$8)/12,0)+2),INDEX('שיפור נשים'!$A$1:$GQ$121,ROUNDDOWN(E188/12,0)+1,ROUNDDOWN((E188+$B$7-$B$8)/12,0)+2))</f>
        <v>#VALUE!</v>
      </c>
      <c r="O188" t="e">
        <f>IF($B$9="זכר",INDEX('שיפור גברים'!$A$1:$GQ$121,ROUNDDOWN(E188/12,0)+1,ROUNDDOWN((E188+$B$7-$B$8)/12,0)+1),INDEX('שיפור נשים'!$A$1:$GQ$121,ROUNDDOWN(E188/12,0)+1,ROUNDDOWN((E188+$B$7-$B$8)/12,0)+1))</f>
        <v>#VALUE!</v>
      </c>
      <c r="P188">
        <f t="shared" si="43"/>
        <v>0.16666666666666666</v>
      </c>
      <c r="Q188" t="e">
        <f t="shared" si="44"/>
        <v>#VALUE!</v>
      </c>
      <c r="R188">
        <f t="shared" si="55"/>
        <v>186</v>
      </c>
      <c r="S188" t="e">
        <f t="shared" si="56"/>
        <v>#VALUE!</v>
      </c>
      <c r="T188">
        <f>IF($B$11="זכר",INDEX(תמותה!$A$1:$E$121,ROUNDDOWN(R188/12,0)+1,2),INDEX(תמותה!$A$1:$E$121,ROUNDDOWN(R188/12,0)+1,3))</f>
        <v>0</v>
      </c>
      <c r="U188" t="e">
        <f>IF($B$11="זכר",INDEX('שיפור גברים'!$A$1:$GQ$121,ROUNDDOWN(R188/12,0)+1,ROUNDDOWN((E188+$B$7-$B$8)/12,0)+2),INDEX('שיפור נשים'!$A$1:$GQ$121,ROUNDDOWN(R188/12,0)+1,ROUNDDOWN((E188+$B$7-$B$8)/12,0)+2))</f>
        <v>#VALUE!</v>
      </c>
      <c r="V188" t="e">
        <f>IF($B$11="זכר",INDEX('שיפור גברים'!$A$1:$GQ$121,ROUNDDOWN(R188/12,0)+1,ROUNDDOWN((E188+$B$7-$B$8)/12,0)+1),INDEX('שיפור נשים'!$A$1:$GQ$121,ROUNDDOWN(R188/12,0)+1,ROUNDDOWN((E188+$B$7-$B$8)/12,0)+1))</f>
        <v>#VALUE!</v>
      </c>
      <c r="W188">
        <f t="shared" si="45"/>
        <v>0.16666666666666666</v>
      </c>
      <c r="X188" t="e">
        <f t="shared" si="57"/>
        <v>#VALUE!</v>
      </c>
      <c r="Y188">
        <f>IF($B$11="זכר",INDEX(תמותה!$A$1:$E$121,ROUNDDOWN(R188/12,0)+1,4),INDEX(תמותה!$A$1:$E$121,ROUNDDOWN(R188/12,0)+1,5))</f>
        <v>0</v>
      </c>
      <c r="Z188" t="e">
        <f t="shared" si="46"/>
        <v>#VALUE!</v>
      </c>
      <c r="AA188" t="e">
        <f t="shared" si="47"/>
        <v>#VALUE!</v>
      </c>
      <c r="AB188" t="e">
        <f t="shared" si="58"/>
        <v>#VALUE!</v>
      </c>
      <c r="AC188" t="e">
        <f t="shared" si="59"/>
        <v>#VALUE!</v>
      </c>
      <c r="AD188" t="e">
        <f t="shared" si="60"/>
        <v>#VALUE!</v>
      </c>
      <c r="AE188" t="e">
        <f t="shared" si="61"/>
        <v>#VALUE!</v>
      </c>
      <c r="AF188">
        <f t="shared" si="62"/>
        <v>0</v>
      </c>
    </row>
    <row r="189" spans="5:32" x14ac:dyDescent="0.2">
      <c r="E189">
        <f t="shared" si="48"/>
        <v>187</v>
      </c>
      <c r="F189">
        <f t="shared" si="42"/>
        <v>1.7636529503836478</v>
      </c>
      <c r="G189" t="e">
        <f t="shared" si="49"/>
        <v>#VALUE!</v>
      </c>
      <c r="H189" t="e">
        <f t="shared" si="50"/>
        <v>#VALUE!</v>
      </c>
      <c r="I189" t="e">
        <f t="shared" si="51"/>
        <v>#VALUE!</v>
      </c>
      <c r="J189" t="e">
        <f t="shared" si="52"/>
        <v>#VALUE!</v>
      </c>
      <c r="K189">
        <f t="shared" si="53"/>
        <v>143.2536520570315</v>
      </c>
      <c r="L189" t="e">
        <f t="shared" si="54"/>
        <v>#VALUE!</v>
      </c>
      <c r="M189">
        <f>IF($B$9="זכר",INDEX(תמותה!$A$1:$E$121,ROUNDDOWN(E189/12,0)+1,2),INDEX(תמותה!$A$1:$E$121,ROUNDDOWN(E189/12,0)+1,3))</f>
        <v>0</v>
      </c>
      <c r="N189" t="e">
        <f>IF($B$9="זכר",INDEX('שיפור גברים'!$A$1:$GQ$121,ROUNDDOWN(E189/12,0)+1,ROUNDDOWN((E189+$B$7-$B$8)/12,0)+2),INDEX('שיפור נשים'!$A$1:$GQ$121,ROUNDDOWN(E189/12,0)+1,ROUNDDOWN((E189+$B$7-$B$8)/12,0)+2))</f>
        <v>#VALUE!</v>
      </c>
      <c r="O189" t="e">
        <f>IF($B$9="זכר",INDEX('שיפור גברים'!$A$1:$GQ$121,ROUNDDOWN(E189/12,0)+1,ROUNDDOWN((E189+$B$7-$B$8)/12,0)+1),INDEX('שיפור נשים'!$A$1:$GQ$121,ROUNDDOWN(E189/12,0)+1,ROUNDDOWN((E189+$B$7-$B$8)/12,0)+1))</f>
        <v>#VALUE!</v>
      </c>
      <c r="P189">
        <f t="shared" si="43"/>
        <v>0.25</v>
      </c>
      <c r="Q189" t="e">
        <f t="shared" si="44"/>
        <v>#VALUE!</v>
      </c>
      <c r="R189">
        <f t="shared" si="55"/>
        <v>187</v>
      </c>
      <c r="S189" t="e">
        <f t="shared" si="56"/>
        <v>#VALUE!</v>
      </c>
      <c r="T189">
        <f>IF($B$11="זכר",INDEX(תמותה!$A$1:$E$121,ROUNDDOWN(R189/12,0)+1,2),INDEX(תמותה!$A$1:$E$121,ROUNDDOWN(R189/12,0)+1,3))</f>
        <v>0</v>
      </c>
      <c r="U189" t="e">
        <f>IF($B$11="זכר",INDEX('שיפור גברים'!$A$1:$GQ$121,ROUNDDOWN(R189/12,0)+1,ROUNDDOWN((E189+$B$7-$B$8)/12,0)+2),INDEX('שיפור נשים'!$A$1:$GQ$121,ROUNDDOWN(R189/12,0)+1,ROUNDDOWN((E189+$B$7-$B$8)/12,0)+2))</f>
        <v>#VALUE!</v>
      </c>
      <c r="V189" t="e">
        <f>IF($B$11="זכר",INDEX('שיפור גברים'!$A$1:$GQ$121,ROUNDDOWN(R189/12,0)+1,ROUNDDOWN((E189+$B$7-$B$8)/12,0)+1),INDEX('שיפור נשים'!$A$1:$GQ$121,ROUNDDOWN(R189/12,0)+1,ROUNDDOWN((E189+$B$7-$B$8)/12,0)+1))</f>
        <v>#VALUE!</v>
      </c>
      <c r="W189">
        <f t="shared" si="45"/>
        <v>0.25</v>
      </c>
      <c r="X189" t="e">
        <f t="shared" si="57"/>
        <v>#VALUE!</v>
      </c>
      <c r="Y189">
        <f>IF($B$11="זכר",INDEX(תמותה!$A$1:$E$121,ROUNDDOWN(R189/12,0)+1,4),INDEX(תמותה!$A$1:$E$121,ROUNDDOWN(R189/12,0)+1,5))</f>
        <v>0</v>
      </c>
      <c r="Z189" t="e">
        <f t="shared" si="46"/>
        <v>#VALUE!</v>
      </c>
      <c r="AA189" t="e">
        <f t="shared" si="47"/>
        <v>#VALUE!</v>
      </c>
      <c r="AB189" t="e">
        <f t="shared" si="58"/>
        <v>#VALUE!</v>
      </c>
      <c r="AC189" t="e">
        <f t="shared" si="59"/>
        <v>#VALUE!</v>
      </c>
      <c r="AD189" t="e">
        <f t="shared" si="60"/>
        <v>#VALUE!</v>
      </c>
      <c r="AE189" t="e">
        <f t="shared" si="61"/>
        <v>#VALUE!</v>
      </c>
      <c r="AF189">
        <f t="shared" si="62"/>
        <v>0</v>
      </c>
    </row>
    <row r="190" spans="5:32" x14ac:dyDescent="0.2">
      <c r="E190">
        <f t="shared" si="48"/>
        <v>188</v>
      </c>
      <c r="F190">
        <f t="shared" si="42"/>
        <v>1.7689837251277334</v>
      </c>
      <c r="G190" t="e">
        <f t="shared" si="49"/>
        <v>#VALUE!</v>
      </c>
      <c r="H190" t="e">
        <f t="shared" si="50"/>
        <v>#VALUE!</v>
      </c>
      <c r="I190" t="e">
        <f t="shared" si="51"/>
        <v>#VALUE!</v>
      </c>
      <c r="J190" t="e">
        <f t="shared" si="52"/>
        <v>#VALUE!</v>
      </c>
      <c r="K190">
        <f t="shared" si="53"/>
        <v>143.81894838271012</v>
      </c>
      <c r="L190" t="e">
        <f t="shared" si="54"/>
        <v>#VALUE!</v>
      </c>
      <c r="M190">
        <f>IF($B$9="זכר",INDEX(תמותה!$A$1:$E$121,ROUNDDOWN(E190/12,0)+1,2),INDEX(תמותה!$A$1:$E$121,ROUNDDOWN(E190/12,0)+1,3))</f>
        <v>0</v>
      </c>
      <c r="N190" t="e">
        <f>IF($B$9="זכר",INDEX('שיפור גברים'!$A$1:$GQ$121,ROUNDDOWN(E190/12,0)+1,ROUNDDOWN((E190+$B$7-$B$8)/12,0)+2),INDEX('שיפור נשים'!$A$1:$GQ$121,ROUNDDOWN(E190/12,0)+1,ROUNDDOWN((E190+$B$7-$B$8)/12,0)+2))</f>
        <v>#VALUE!</v>
      </c>
      <c r="O190" t="e">
        <f>IF($B$9="זכר",INDEX('שיפור גברים'!$A$1:$GQ$121,ROUNDDOWN(E190/12,0)+1,ROUNDDOWN((E190+$B$7-$B$8)/12,0)+1),INDEX('שיפור נשים'!$A$1:$GQ$121,ROUNDDOWN(E190/12,0)+1,ROUNDDOWN((E190+$B$7-$B$8)/12,0)+1))</f>
        <v>#VALUE!</v>
      </c>
      <c r="P190">
        <f t="shared" si="43"/>
        <v>0.33333333333333331</v>
      </c>
      <c r="Q190" t="e">
        <f t="shared" si="44"/>
        <v>#VALUE!</v>
      </c>
      <c r="R190">
        <f t="shared" si="55"/>
        <v>188</v>
      </c>
      <c r="S190" t="e">
        <f t="shared" si="56"/>
        <v>#VALUE!</v>
      </c>
      <c r="T190">
        <f>IF($B$11="זכר",INDEX(תמותה!$A$1:$E$121,ROUNDDOWN(R190/12,0)+1,2),INDEX(תמותה!$A$1:$E$121,ROUNDDOWN(R190/12,0)+1,3))</f>
        <v>0</v>
      </c>
      <c r="U190" t="e">
        <f>IF($B$11="זכר",INDEX('שיפור גברים'!$A$1:$GQ$121,ROUNDDOWN(R190/12,0)+1,ROUNDDOWN((E190+$B$7-$B$8)/12,0)+2),INDEX('שיפור נשים'!$A$1:$GQ$121,ROUNDDOWN(R190/12,0)+1,ROUNDDOWN((E190+$B$7-$B$8)/12,0)+2))</f>
        <v>#VALUE!</v>
      </c>
      <c r="V190" t="e">
        <f>IF($B$11="זכר",INDEX('שיפור גברים'!$A$1:$GQ$121,ROUNDDOWN(R190/12,0)+1,ROUNDDOWN((E190+$B$7-$B$8)/12,0)+1),INDEX('שיפור נשים'!$A$1:$GQ$121,ROUNDDOWN(R190/12,0)+1,ROUNDDOWN((E190+$B$7-$B$8)/12,0)+1))</f>
        <v>#VALUE!</v>
      </c>
      <c r="W190">
        <f t="shared" si="45"/>
        <v>0.33333333333333331</v>
      </c>
      <c r="X190" t="e">
        <f t="shared" si="57"/>
        <v>#VALUE!</v>
      </c>
      <c r="Y190">
        <f>IF($B$11="זכר",INDEX(תמותה!$A$1:$E$121,ROUNDDOWN(R190/12,0)+1,4),INDEX(תמותה!$A$1:$E$121,ROUNDDOWN(R190/12,0)+1,5))</f>
        <v>0</v>
      </c>
      <c r="Z190" t="e">
        <f t="shared" si="46"/>
        <v>#VALUE!</v>
      </c>
      <c r="AA190" t="e">
        <f t="shared" si="47"/>
        <v>#VALUE!</v>
      </c>
      <c r="AB190" t="e">
        <f t="shared" si="58"/>
        <v>#VALUE!</v>
      </c>
      <c r="AC190" t="e">
        <f t="shared" si="59"/>
        <v>#VALUE!</v>
      </c>
      <c r="AD190" t="e">
        <f t="shared" si="60"/>
        <v>#VALUE!</v>
      </c>
      <c r="AE190" t="e">
        <f t="shared" si="61"/>
        <v>#VALUE!</v>
      </c>
      <c r="AF190">
        <f t="shared" si="62"/>
        <v>0</v>
      </c>
    </row>
    <row r="191" spans="5:32" x14ac:dyDescent="0.2">
      <c r="E191">
        <f t="shared" si="48"/>
        <v>189</v>
      </c>
      <c r="F191">
        <f t="shared" si="42"/>
        <v>1.7743306125426059</v>
      </c>
      <c r="G191" t="e">
        <f t="shared" si="49"/>
        <v>#VALUE!</v>
      </c>
      <c r="H191" t="e">
        <f t="shared" si="50"/>
        <v>#VALUE!</v>
      </c>
      <c r="I191" t="e">
        <f t="shared" si="51"/>
        <v>#VALUE!</v>
      </c>
      <c r="J191" t="e">
        <f t="shared" si="52"/>
        <v>#VALUE!</v>
      </c>
      <c r="K191">
        <f t="shared" si="53"/>
        <v>144.38254120635364</v>
      </c>
      <c r="L191" t="e">
        <f t="shared" si="54"/>
        <v>#VALUE!</v>
      </c>
      <c r="M191">
        <f>IF($B$9="זכר",INDEX(תמותה!$A$1:$E$121,ROUNDDOWN(E191/12,0)+1,2),INDEX(תמותה!$A$1:$E$121,ROUNDDOWN(E191/12,0)+1,3))</f>
        <v>0</v>
      </c>
      <c r="N191" t="e">
        <f>IF($B$9="זכר",INDEX('שיפור גברים'!$A$1:$GQ$121,ROUNDDOWN(E191/12,0)+1,ROUNDDOWN((E191+$B$7-$B$8)/12,0)+2),INDEX('שיפור נשים'!$A$1:$GQ$121,ROUNDDOWN(E191/12,0)+1,ROUNDDOWN((E191+$B$7-$B$8)/12,0)+2))</f>
        <v>#VALUE!</v>
      </c>
      <c r="O191" t="e">
        <f>IF($B$9="זכר",INDEX('שיפור גברים'!$A$1:$GQ$121,ROUNDDOWN(E191/12,0)+1,ROUNDDOWN((E191+$B$7-$B$8)/12,0)+1),INDEX('שיפור נשים'!$A$1:$GQ$121,ROUNDDOWN(E191/12,0)+1,ROUNDDOWN((E191+$B$7-$B$8)/12,0)+1))</f>
        <v>#VALUE!</v>
      </c>
      <c r="P191">
        <f t="shared" si="43"/>
        <v>0.41666666666666669</v>
      </c>
      <c r="Q191" t="e">
        <f t="shared" si="44"/>
        <v>#VALUE!</v>
      </c>
      <c r="R191">
        <f t="shared" si="55"/>
        <v>189</v>
      </c>
      <c r="S191" t="e">
        <f t="shared" si="56"/>
        <v>#VALUE!</v>
      </c>
      <c r="T191">
        <f>IF($B$11="זכר",INDEX(תמותה!$A$1:$E$121,ROUNDDOWN(R191/12,0)+1,2),INDEX(תמותה!$A$1:$E$121,ROUNDDOWN(R191/12,0)+1,3))</f>
        <v>0</v>
      </c>
      <c r="U191" t="e">
        <f>IF($B$11="זכר",INDEX('שיפור גברים'!$A$1:$GQ$121,ROUNDDOWN(R191/12,0)+1,ROUNDDOWN((E191+$B$7-$B$8)/12,0)+2),INDEX('שיפור נשים'!$A$1:$GQ$121,ROUNDDOWN(R191/12,0)+1,ROUNDDOWN((E191+$B$7-$B$8)/12,0)+2))</f>
        <v>#VALUE!</v>
      </c>
      <c r="V191" t="e">
        <f>IF($B$11="זכר",INDEX('שיפור גברים'!$A$1:$GQ$121,ROUNDDOWN(R191/12,0)+1,ROUNDDOWN((E191+$B$7-$B$8)/12,0)+1),INDEX('שיפור נשים'!$A$1:$GQ$121,ROUNDDOWN(R191/12,0)+1,ROUNDDOWN((E191+$B$7-$B$8)/12,0)+1))</f>
        <v>#VALUE!</v>
      </c>
      <c r="W191">
        <f t="shared" si="45"/>
        <v>0.41666666666666669</v>
      </c>
      <c r="X191" t="e">
        <f t="shared" si="57"/>
        <v>#VALUE!</v>
      </c>
      <c r="Y191">
        <f>IF($B$11="זכר",INDEX(תמותה!$A$1:$E$121,ROUNDDOWN(R191/12,0)+1,4),INDEX(תמותה!$A$1:$E$121,ROUNDDOWN(R191/12,0)+1,5))</f>
        <v>0</v>
      </c>
      <c r="Z191" t="e">
        <f t="shared" si="46"/>
        <v>#VALUE!</v>
      </c>
      <c r="AA191" t="e">
        <f t="shared" si="47"/>
        <v>#VALUE!</v>
      </c>
      <c r="AB191" t="e">
        <f t="shared" si="58"/>
        <v>#VALUE!</v>
      </c>
      <c r="AC191" t="e">
        <f t="shared" si="59"/>
        <v>#VALUE!</v>
      </c>
      <c r="AD191" t="e">
        <f t="shared" si="60"/>
        <v>#VALUE!</v>
      </c>
      <c r="AE191" t="e">
        <f t="shared" si="61"/>
        <v>#VALUE!</v>
      </c>
      <c r="AF191">
        <f t="shared" si="62"/>
        <v>0</v>
      </c>
    </row>
    <row r="192" spans="5:32" x14ac:dyDescent="0.2">
      <c r="E192">
        <f t="shared" si="48"/>
        <v>190</v>
      </c>
      <c r="F192">
        <f t="shared" si="42"/>
        <v>1.7796936613300347</v>
      </c>
      <c r="G192" t="e">
        <f t="shared" si="49"/>
        <v>#VALUE!</v>
      </c>
      <c r="H192" t="e">
        <f t="shared" si="50"/>
        <v>#VALUE!</v>
      </c>
      <c r="I192" t="e">
        <f t="shared" si="51"/>
        <v>#VALUE!</v>
      </c>
      <c r="J192" t="e">
        <f t="shared" si="52"/>
        <v>#VALUE!</v>
      </c>
      <c r="K192">
        <f t="shared" si="53"/>
        <v>144.94443566140984</v>
      </c>
      <c r="L192" t="e">
        <f t="shared" si="54"/>
        <v>#VALUE!</v>
      </c>
      <c r="M192">
        <f>IF($B$9="זכר",INDEX(תמותה!$A$1:$E$121,ROUNDDOWN(E192/12,0)+1,2),INDEX(תמותה!$A$1:$E$121,ROUNDDOWN(E192/12,0)+1,3))</f>
        <v>0</v>
      </c>
      <c r="N192" t="e">
        <f>IF($B$9="זכר",INDEX('שיפור גברים'!$A$1:$GQ$121,ROUNDDOWN(E192/12,0)+1,ROUNDDOWN((E192+$B$7-$B$8)/12,0)+2),INDEX('שיפור נשים'!$A$1:$GQ$121,ROUNDDOWN(E192/12,0)+1,ROUNDDOWN((E192+$B$7-$B$8)/12,0)+2))</f>
        <v>#VALUE!</v>
      </c>
      <c r="O192" t="e">
        <f>IF($B$9="זכר",INDEX('שיפור גברים'!$A$1:$GQ$121,ROUNDDOWN(E192/12,0)+1,ROUNDDOWN((E192+$B$7-$B$8)/12,0)+1),INDEX('שיפור נשים'!$A$1:$GQ$121,ROUNDDOWN(E192/12,0)+1,ROUNDDOWN((E192+$B$7-$B$8)/12,0)+1))</f>
        <v>#VALUE!</v>
      </c>
      <c r="P192">
        <f t="shared" si="43"/>
        <v>0.5</v>
      </c>
      <c r="Q192" t="e">
        <f t="shared" si="44"/>
        <v>#VALUE!</v>
      </c>
      <c r="R192">
        <f t="shared" si="55"/>
        <v>190</v>
      </c>
      <c r="S192" t="e">
        <f t="shared" si="56"/>
        <v>#VALUE!</v>
      </c>
      <c r="T192">
        <f>IF($B$11="זכר",INDEX(תמותה!$A$1:$E$121,ROUNDDOWN(R192/12,0)+1,2),INDEX(תמותה!$A$1:$E$121,ROUNDDOWN(R192/12,0)+1,3))</f>
        <v>0</v>
      </c>
      <c r="U192" t="e">
        <f>IF($B$11="זכר",INDEX('שיפור גברים'!$A$1:$GQ$121,ROUNDDOWN(R192/12,0)+1,ROUNDDOWN((E192+$B$7-$B$8)/12,0)+2),INDEX('שיפור נשים'!$A$1:$GQ$121,ROUNDDOWN(R192/12,0)+1,ROUNDDOWN((E192+$B$7-$B$8)/12,0)+2))</f>
        <v>#VALUE!</v>
      </c>
      <c r="V192" t="e">
        <f>IF($B$11="זכר",INDEX('שיפור גברים'!$A$1:$GQ$121,ROUNDDOWN(R192/12,0)+1,ROUNDDOWN((E192+$B$7-$B$8)/12,0)+1),INDEX('שיפור נשים'!$A$1:$GQ$121,ROUNDDOWN(R192/12,0)+1,ROUNDDOWN((E192+$B$7-$B$8)/12,0)+1))</f>
        <v>#VALUE!</v>
      </c>
      <c r="W192">
        <f t="shared" si="45"/>
        <v>0.5</v>
      </c>
      <c r="X192" t="e">
        <f t="shared" si="57"/>
        <v>#VALUE!</v>
      </c>
      <c r="Y192">
        <f>IF($B$11="זכר",INDEX(תמותה!$A$1:$E$121,ROUNDDOWN(R192/12,0)+1,4),INDEX(תמותה!$A$1:$E$121,ROUNDDOWN(R192/12,0)+1,5))</f>
        <v>0</v>
      </c>
      <c r="Z192" t="e">
        <f t="shared" si="46"/>
        <v>#VALUE!</v>
      </c>
      <c r="AA192" t="e">
        <f t="shared" si="47"/>
        <v>#VALUE!</v>
      </c>
      <c r="AB192" t="e">
        <f t="shared" si="58"/>
        <v>#VALUE!</v>
      </c>
      <c r="AC192" t="e">
        <f t="shared" si="59"/>
        <v>#VALUE!</v>
      </c>
      <c r="AD192" t="e">
        <f t="shared" si="60"/>
        <v>#VALUE!</v>
      </c>
      <c r="AE192" t="e">
        <f t="shared" si="61"/>
        <v>#VALUE!</v>
      </c>
      <c r="AF192">
        <f t="shared" si="62"/>
        <v>0</v>
      </c>
    </row>
    <row r="193" spans="5:32" x14ac:dyDescent="0.2">
      <c r="E193">
        <f t="shared" si="48"/>
        <v>191</v>
      </c>
      <c r="F193">
        <f t="shared" si="42"/>
        <v>1.7850729203389932</v>
      </c>
      <c r="G193" t="e">
        <f t="shared" si="49"/>
        <v>#VALUE!</v>
      </c>
      <c r="H193" t="e">
        <f t="shared" si="50"/>
        <v>#VALUE!</v>
      </c>
      <c r="I193" t="e">
        <f t="shared" si="51"/>
        <v>#VALUE!</v>
      </c>
      <c r="J193" t="e">
        <f t="shared" si="52"/>
        <v>#VALUE!</v>
      </c>
      <c r="K193">
        <f t="shared" si="53"/>
        <v>145.50463686585704</v>
      </c>
      <c r="L193" t="e">
        <f t="shared" si="54"/>
        <v>#VALUE!</v>
      </c>
      <c r="M193">
        <f>IF($B$9="זכר",INDEX(תמותה!$A$1:$E$121,ROUNDDOWN(E193/12,0)+1,2),INDEX(תמותה!$A$1:$E$121,ROUNDDOWN(E193/12,0)+1,3))</f>
        <v>0</v>
      </c>
      <c r="N193" t="e">
        <f>IF($B$9="זכר",INDEX('שיפור גברים'!$A$1:$GQ$121,ROUNDDOWN(E193/12,0)+1,ROUNDDOWN((E193+$B$7-$B$8)/12,0)+2),INDEX('שיפור נשים'!$A$1:$GQ$121,ROUNDDOWN(E193/12,0)+1,ROUNDDOWN((E193+$B$7-$B$8)/12,0)+2))</f>
        <v>#VALUE!</v>
      </c>
      <c r="O193" t="e">
        <f>IF($B$9="זכר",INDEX('שיפור גברים'!$A$1:$GQ$121,ROUNDDOWN(E193/12,0)+1,ROUNDDOWN((E193+$B$7-$B$8)/12,0)+1),INDEX('שיפור נשים'!$A$1:$GQ$121,ROUNDDOWN(E193/12,0)+1,ROUNDDOWN((E193+$B$7-$B$8)/12,0)+1))</f>
        <v>#VALUE!</v>
      </c>
      <c r="P193">
        <f t="shared" si="43"/>
        <v>0.58333333333333337</v>
      </c>
      <c r="Q193" t="e">
        <f t="shared" si="44"/>
        <v>#VALUE!</v>
      </c>
      <c r="R193">
        <f t="shared" si="55"/>
        <v>191</v>
      </c>
      <c r="S193" t="e">
        <f t="shared" si="56"/>
        <v>#VALUE!</v>
      </c>
      <c r="T193">
        <f>IF($B$11="זכר",INDEX(תמותה!$A$1:$E$121,ROUNDDOWN(R193/12,0)+1,2),INDEX(תמותה!$A$1:$E$121,ROUNDDOWN(R193/12,0)+1,3))</f>
        <v>0</v>
      </c>
      <c r="U193" t="e">
        <f>IF($B$11="זכר",INDEX('שיפור גברים'!$A$1:$GQ$121,ROUNDDOWN(R193/12,0)+1,ROUNDDOWN((E193+$B$7-$B$8)/12,0)+2),INDEX('שיפור נשים'!$A$1:$GQ$121,ROUNDDOWN(R193/12,0)+1,ROUNDDOWN((E193+$B$7-$B$8)/12,0)+2))</f>
        <v>#VALUE!</v>
      </c>
      <c r="V193" t="e">
        <f>IF($B$11="זכר",INDEX('שיפור גברים'!$A$1:$GQ$121,ROUNDDOWN(R193/12,0)+1,ROUNDDOWN((E193+$B$7-$B$8)/12,0)+1),INDEX('שיפור נשים'!$A$1:$GQ$121,ROUNDDOWN(R193/12,0)+1,ROUNDDOWN((E193+$B$7-$B$8)/12,0)+1))</f>
        <v>#VALUE!</v>
      </c>
      <c r="W193">
        <f t="shared" si="45"/>
        <v>0.58333333333333337</v>
      </c>
      <c r="X193" t="e">
        <f t="shared" si="57"/>
        <v>#VALUE!</v>
      </c>
      <c r="Y193">
        <f>IF($B$11="זכר",INDEX(תמותה!$A$1:$E$121,ROUNDDOWN(R193/12,0)+1,4),INDEX(תמותה!$A$1:$E$121,ROUNDDOWN(R193/12,0)+1,5))</f>
        <v>0</v>
      </c>
      <c r="Z193" t="e">
        <f t="shared" si="46"/>
        <v>#VALUE!</v>
      </c>
      <c r="AA193" t="e">
        <f t="shared" si="47"/>
        <v>#VALUE!</v>
      </c>
      <c r="AB193" t="e">
        <f t="shared" si="58"/>
        <v>#VALUE!</v>
      </c>
      <c r="AC193" t="e">
        <f t="shared" si="59"/>
        <v>#VALUE!</v>
      </c>
      <c r="AD193" t="e">
        <f t="shared" si="60"/>
        <v>#VALUE!</v>
      </c>
      <c r="AE193" t="e">
        <f t="shared" si="61"/>
        <v>#VALUE!</v>
      </c>
      <c r="AF193">
        <f t="shared" si="62"/>
        <v>0</v>
      </c>
    </row>
    <row r="194" spans="5:32" x14ac:dyDescent="0.2">
      <c r="E194">
        <f t="shared" si="48"/>
        <v>192</v>
      </c>
      <c r="F194">
        <f t="shared" si="42"/>
        <v>1.7904684385661047</v>
      </c>
      <c r="G194" t="e">
        <f t="shared" si="49"/>
        <v>#VALUE!</v>
      </c>
      <c r="H194" t="e">
        <f t="shared" si="50"/>
        <v>#VALUE!</v>
      </c>
      <c r="I194" t="e">
        <f t="shared" si="51"/>
        <v>#VALUE!</v>
      </c>
      <c r="J194" t="e">
        <f t="shared" si="52"/>
        <v>#VALUE!</v>
      </c>
      <c r="K194">
        <f t="shared" si="53"/>
        <v>146.06314992225074</v>
      </c>
      <c r="L194" t="e">
        <f t="shared" si="54"/>
        <v>#VALUE!</v>
      </c>
      <c r="M194">
        <f>IF($B$9="זכר",INDEX(תמותה!$A$1:$E$121,ROUNDDOWN(E194/12,0)+1,2),INDEX(תמותה!$A$1:$E$121,ROUNDDOWN(E194/12,0)+1,3))</f>
        <v>0</v>
      </c>
      <c r="N194" t="e">
        <f>IF($B$9="זכר",INDEX('שיפור גברים'!$A$1:$GQ$121,ROUNDDOWN(E194/12,0)+1,ROUNDDOWN((E194+$B$7-$B$8)/12,0)+2),INDEX('שיפור נשים'!$A$1:$GQ$121,ROUNDDOWN(E194/12,0)+1,ROUNDDOWN((E194+$B$7-$B$8)/12,0)+2))</f>
        <v>#VALUE!</v>
      </c>
      <c r="O194" t="e">
        <f>IF($B$9="זכר",INDEX('שיפור גברים'!$A$1:$GQ$121,ROUNDDOWN(E194/12,0)+1,ROUNDDOWN((E194+$B$7-$B$8)/12,0)+1),INDEX('שיפור נשים'!$A$1:$GQ$121,ROUNDDOWN(E194/12,0)+1,ROUNDDOWN((E194+$B$7-$B$8)/12,0)+1))</f>
        <v>#VALUE!</v>
      </c>
      <c r="P194">
        <f t="shared" si="43"/>
        <v>0.66666666666666663</v>
      </c>
      <c r="Q194" t="e">
        <f t="shared" si="44"/>
        <v>#VALUE!</v>
      </c>
      <c r="R194">
        <f t="shared" si="55"/>
        <v>192</v>
      </c>
      <c r="S194" t="e">
        <f t="shared" si="56"/>
        <v>#VALUE!</v>
      </c>
      <c r="T194">
        <f>IF($B$11="זכר",INDEX(תמותה!$A$1:$E$121,ROUNDDOWN(R194/12,0)+1,2),INDEX(תמותה!$A$1:$E$121,ROUNDDOWN(R194/12,0)+1,3))</f>
        <v>0</v>
      </c>
      <c r="U194" t="e">
        <f>IF($B$11="זכר",INDEX('שיפור גברים'!$A$1:$GQ$121,ROUNDDOWN(R194/12,0)+1,ROUNDDOWN((E194+$B$7-$B$8)/12,0)+2),INDEX('שיפור נשים'!$A$1:$GQ$121,ROUNDDOWN(R194/12,0)+1,ROUNDDOWN((E194+$B$7-$B$8)/12,0)+2))</f>
        <v>#VALUE!</v>
      </c>
      <c r="V194" t="e">
        <f>IF($B$11="זכר",INDEX('שיפור גברים'!$A$1:$GQ$121,ROUNDDOWN(R194/12,0)+1,ROUNDDOWN((E194+$B$7-$B$8)/12,0)+1),INDEX('שיפור נשים'!$A$1:$GQ$121,ROUNDDOWN(R194/12,0)+1,ROUNDDOWN((E194+$B$7-$B$8)/12,0)+1))</f>
        <v>#VALUE!</v>
      </c>
      <c r="W194">
        <f t="shared" si="45"/>
        <v>0.66666666666666663</v>
      </c>
      <c r="X194" t="e">
        <f t="shared" si="57"/>
        <v>#VALUE!</v>
      </c>
      <c r="Y194">
        <f>IF($B$11="זכר",INDEX(תמותה!$A$1:$E$121,ROUNDDOWN(R194/12,0)+1,4),INDEX(תמותה!$A$1:$E$121,ROUNDDOWN(R194/12,0)+1,5))</f>
        <v>0</v>
      </c>
      <c r="Z194" t="e">
        <f t="shared" si="46"/>
        <v>#VALUE!</v>
      </c>
      <c r="AA194" t="e">
        <f t="shared" si="47"/>
        <v>#VALUE!</v>
      </c>
      <c r="AB194" t="e">
        <f t="shared" si="58"/>
        <v>#VALUE!</v>
      </c>
      <c r="AC194" t="e">
        <f t="shared" si="59"/>
        <v>#VALUE!</v>
      </c>
      <c r="AD194" t="e">
        <f t="shared" si="60"/>
        <v>#VALUE!</v>
      </c>
      <c r="AE194" t="e">
        <f t="shared" si="61"/>
        <v>#VALUE!</v>
      </c>
      <c r="AF194">
        <f t="shared" si="62"/>
        <v>0</v>
      </c>
    </row>
    <row r="195" spans="5:32" x14ac:dyDescent="0.2">
      <c r="E195">
        <f t="shared" si="48"/>
        <v>193</v>
      </c>
      <c r="F195">
        <f t="shared" ref="F195:F258" si="63">(1+$B$2)^((E195-$E$2+1)/12)</f>
        <v>1.7958802651560892</v>
      </c>
      <c r="G195" t="e">
        <f t="shared" si="49"/>
        <v>#VALUE!</v>
      </c>
      <c r="H195" t="e">
        <f t="shared" si="50"/>
        <v>#VALUE!</v>
      </c>
      <c r="I195" t="e">
        <f t="shared" si="51"/>
        <v>#VALUE!</v>
      </c>
      <c r="J195" t="e">
        <f t="shared" si="52"/>
        <v>#VALUE!</v>
      </c>
      <c r="K195">
        <f t="shared" si="53"/>
        <v>146.61997991777</v>
      </c>
      <c r="L195" t="e">
        <f t="shared" si="54"/>
        <v>#VALUE!</v>
      </c>
      <c r="M195">
        <f>IF($B$9="זכר",INDEX(תמותה!$A$1:$E$121,ROUNDDOWN(E195/12,0)+1,2),INDEX(תמותה!$A$1:$E$121,ROUNDDOWN(E195/12,0)+1,3))</f>
        <v>0</v>
      </c>
      <c r="N195" t="e">
        <f>IF($B$9="זכר",INDEX('שיפור גברים'!$A$1:$GQ$121,ROUNDDOWN(E195/12,0)+1,ROUNDDOWN((E195+$B$7-$B$8)/12,0)+2),INDEX('שיפור נשים'!$A$1:$GQ$121,ROUNDDOWN(E195/12,0)+1,ROUNDDOWN((E195+$B$7-$B$8)/12,0)+2))</f>
        <v>#VALUE!</v>
      </c>
      <c r="O195" t="e">
        <f>IF($B$9="זכר",INDEX('שיפור גברים'!$A$1:$GQ$121,ROUNDDOWN(E195/12,0)+1,ROUNDDOWN((E195+$B$7-$B$8)/12,0)+1),INDEX('שיפור נשים'!$A$1:$GQ$121,ROUNDDOWN(E195/12,0)+1,ROUNDDOWN((E195+$B$7-$B$8)/12,0)+1))</f>
        <v>#VALUE!</v>
      </c>
      <c r="P195">
        <f t="shared" ref="P195:P258" si="64">(MOD((E195-$E$2+7),12)+1)/12</f>
        <v>0.75</v>
      </c>
      <c r="Q195" t="e">
        <f t="shared" ref="Q195:Q258" si="65">IF(E195&lt;$B$12,1-(1-M195*(N195*P195+O195*(1-P195)))^(1/12),1)</f>
        <v>#VALUE!</v>
      </c>
      <c r="R195">
        <f t="shared" si="55"/>
        <v>193</v>
      </c>
      <c r="S195" t="e">
        <f t="shared" si="56"/>
        <v>#VALUE!</v>
      </c>
      <c r="T195">
        <f>IF($B$11="זכר",INDEX(תמותה!$A$1:$E$121,ROUNDDOWN(R195/12,0)+1,2),INDEX(תמותה!$A$1:$E$121,ROUNDDOWN(R195/12,0)+1,3))</f>
        <v>0</v>
      </c>
      <c r="U195" t="e">
        <f>IF($B$11="זכר",INDEX('שיפור גברים'!$A$1:$GQ$121,ROUNDDOWN(R195/12,0)+1,ROUNDDOWN((E195+$B$7-$B$8)/12,0)+2),INDEX('שיפור נשים'!$A$1:$GQ$121,ROUNDDOWN(R195/12,0)+1,ROUNDDOWN((E195+$B$7-$B$8)/12,0)+2))</f>
        <v>#VALUE!</v>
      </c>
      <c r="V195" t="e">
        <f>IF($B$11="זכר",INDEX('שיפור גברים'!$A$1:$GQ$121,ROUNDDOWN(R195/12,0)+1,ROUNDDOWN((E195+$B$7-$B$8)/12,0)+1),INDEX('שיפור נשים'!$A$1:$GQ$121,ROUNDDOWN(R195/12,0)+1,ROUNDDOWN((E195+$B$7-$B$8)/12,0)+1))</f>
        <v>#VALUE!</v>
      </c>
      <c r="W195">
        <f t="shared" ref="W195:W258" si="66">(MOD((R195-$E$2+7),12)+1)/12</f>
        <v>0.75</v>
      </c>
      <c r="X195" t="e">
        <f t="shared" si="57"/>
        <v>#VALUE!</v>
      </c>
      <c r="Y195">
        <f>IF($B$11="זכר",INDEX(תמותה!$A$1:$E$121,ROUNDDOWN(R195/12,0)+1,4),INDEX(תמותה!$A$1:$E$121,ROUNDDOWN(R195/12,0)+1,5))</f>
        <v>0</v>
      </c>
      <c r="Z195" t="e">
        <f t="shared" ref="Z195:Z258" si="67">IF(R195&lt;$B$12,1-(1-T195*(U195*W195+V195*(1-W195)))^(1/12),1)</f>
        <v>#VALUE!</v>
      </c>
      <c r="AA195" t="e">
        <f t="shared" ref="AA195:AA258" si="68">IF(R195&lt;$B$12,1-(1-Y195*(U195*W195+V195*(1-W195)))^(1/12),1)</f>
        <v>#VALUE!</v>
      </c>
      <c r="AB195" t="e">
        <f t="shared" si="58"/>
        <v>#VALUE!</v>
      </c>
      <c r="AC195" t="e">
        <f t="shared" si="59"/>
        <v>#VALUE!</v>
      </c>
      <c r="AD195" t="e">
        <f t="shared" si="60"/>
        <v>#VALUE!</v>
      </c>
      <c r="AE195" t="e">
        <f t="shared" si="61"/>
        <v>#VALUE!</v>
      </c>
      <c r="AF195">
        <f t="shared" si="62"/>
        <v>0</v>
      </c>
    </row>
    <row r="196" spans="5:32" x14ac:dyDescent="0.2">
      <c r="E196">
        <f t="shared" ref="E196:E259" si="69">E195+1</f>
        <v>194</v>
      </c>
      <c r="F196">
        <f t="shared" si="63"/>
        <v>1.8013084494022094</v>
      </c>
      <c r="G196" t="e">
        <f t="shared" ref="G196:G259" si="70">IF(E196&lt;=$B$3,IF(AND((E196-$E$2)&lt;0,E196&lt;$B$4),G195+1/F196,G195+L195/F196))</f>
        <v>#VALUE!</v>
      </c>
      <c r="H196" t="e">
        <f t="shared" ref="H196:H259" si="71">IF(E196&lt;=$B$3,IF(AND((E196-$E$2)&lt;60,E196&lt;$B$4),H195+1/F196,H195+L195/F196))</f>
        <v>#VALUE!</v>
      </c>
      <c r="I196" t="e">
        <f t="shared" ref="I196:I259" si="72">IF(E196&lt;=$B$3,IF(AND((E196-$E$2)&lt;120,E196&lt;$B$4),I195+1/F196,I195+L195/F196))</f>
        <v>#VALUE!</v>
      </c>
      <c r="J196" t="e">
        <f t="shared" ref="J196:J259" si="73">IF(E196&lt;=$B$3,IF(AND((E196-$E$2)&lt;180,E196&lt;$B$4),J195+1/F196,J195+L195/F196))</f>
        <v>#VALUE!</v>
      </c>
      <c r="K196">
        <f t="shared" ref="K196:K259" si="74">IF(E196&lt;=$B$3,IF(AND((E196-$E$2)&lt;240,E196&lt;$B$4),K195+1/F196,K195+L195/F196))</f>
        <v>147.17513192426387</v>
      </c>
      <c r="L196" t="e">
        <f t="shared" ref="L196:L259" si="75">L195*(1-Q196)</f>
        <v>#VALUE!</v>
      </c>
      <c r="M196">
        <f>IF($B$9="זכר",INDEX(תמותה!$A$1:$E$121,ROUNDDOWN(E196/12,0)+1,2),INDEX(תמותה!$A$1:$E$121,ROUNDDOWN(E196/12,0)+1,3))</f>
        <v>0</v>
      </c>
      <c r="N196" t="e">
        <f>IF($B$9="זכר",INDEX('שיפור גברים'!$A$1:$GQ$121,ROUNDDOWN(E196/12,0)+1,ROUNDDOWN((E196+$B$7-$B$8)/12,0)+2),INDEX('שיפור נשים'!$A$1:$GQ$121,ROUNDDOWN(E196/12,0)+1,ROUNDDOWN((E196+$B$7-$B$8)/12,0)+2))</f>
        <v>#VALUE!</v>
      </c>
      <c r="O196" t="e">
        <f>IF($B$9="זכר",INDEX('שיפור גברים'!$A$1:$GQ$121,ROUNDDOWN(E196/12,0)+1,ROUNDDOWN((E196+$B$7-$B$8)/12,0)+1),INDEX('שיפור נשים'!$A$1:$GQ$121,ROUNDDOWN(E196/12,0)+1,ROUNDDOWN((E196+$B$7-$B$8)/12,0)+1))</f>
        <v>#VALUE!</v>
      </c>
      <c r="P196">
        <f t="shared" si="64"/>
        <v>0.83333333333333337</v>
      </c>
      <c r="Q196" t="e">
        <f t="shared" si="65"/>
        <v>#VALUE!</v>
      </c>
      <c r="R196">
        <f t="shared" ref="R196:R259" si="76">R195+1</f>
        <v>194</v>
      </c>
      <c r="S196" t="e">
        <f t="shared" ref="S196:S259" si="77">S195*(1-Z196)</f>
        <v>#VALUE!</v>
      </c>
      <c r="T196">
        <f>IF($B$11="זכר",INDEX(תמותה!$A$1:$E$121,ROUNDDOWN(R196/12,0)+1,2),INDEX(תמותה!$A$1:$E$121,ROUNDDOWN(R196/12,0)+1,3))</f>
        <v>0</v>
      </c>
      <c r="U196" t="e">
        <f>IF($B$11="זכר",INDEX('שיפור גברים'!$A$1:$GQ$121,ROUNDDOWN(R196/12,0)+1,ROUNDDOWN((E196+$B$7-$B$8)/12,0)+2),INDEX('שיפור נשים'!$A$1:$GQ$121,ROUNDDOWN(R196/12,0)+1,ROUNDDOWN((E196+$B$7-$B$8)/12,0)+2))</f>
        <v>#VALUE!</v>
      </c>
      <c r="V196" t="e">
        <f>IF($B$11="זכר",INDEX('שיפור גברים'!$A$1:$GQ$121,ROUNDDOWN(R196/12,0)+1,ROUNDDOWN((E196+$B$7-$B$8)/12,0)+1),INDEX('שיפור נשים'!$A$1:$GQ$121,ROUNDDOWN(R196/12,0)+1,ROUNDDOWN((E196+$B$7-$B$8)/12,0)+1))</f>
        <v>#VALUE!</v>
      </c>
      <c r="W196">
        <f t="shared" si="66"/>
        <v>0.83333333333333337</v>
      </c>
      <c r="X196" t="e">
        <f t="shared" ref="X196:X259" si="78">X195*(1-AA196)+Q196*S196*L195</f>
        <v>#VALUE!</v>
      </c>
      <c r="Y196">
        <f>IF($B$11="זכר",INDEX(תמותה!$A$1:$E$121,ROUNDDOWN(R196/12,0)+1,4),INDEX(תמותה!$A$1:$E$121,ROUNDDOWN(R196/12,0)+1,5))</f>
        <v>0</v>
      </c>
      <c r="Z196" t="e">
        <f t="shared" si="67"/>
        <v>#VALUE!</v>
      </c>
      <c r="AA196" t="e">
        <f t="shared" si="68"/>
        <v>#VALUE!</v>
      </c>
      <c r="AB196" t="e">
        <f t="shared" ref="AB196:AB259" si="79">IF(E196&lt;=$B$3,IF(AND((E196-$E$2)&lt;0,E196&lt;$B$4),AB195+0/F196,AB195+X195/F196))</f>
        <v>#VALUE!</v>
      </c>
      <c r="AC196" t="e">
        <f t="shared" ref="AC196:AC259" si="80">IF(E196&lt;=$B$3,IF(AND((E196-$E$2)&lt;60,E196&lt;$B$4),AC195+0/F196,AC195+X195/F196))</f>
        <v>#VALUE!</v>
      </c>
      <c r="AD196" t="e">
        <f t="shared" ref="AD196:AD259" si="81">IF(E196&lt;=$B$3,IF(AND((E196-$E$2)&lt;120,E196&lt;$B$4),AD195+0/F196,AD195+X195/F196))</f>
        <v>#VALUE!</v>
      </c>
      <c r="AE196" t="e">
        <f t="shared" ref="AE196:AE259" si="82">IF(E196&lt;=$B$3,IF(AND((E196-$E$2)&lt;180,E196&lt;$B$4),AE195+0/F196,AE195+X195/F196))</f>
        <v>#VALUE!</v>
      </c>
      <c r="AF196">
        <f t="shared" ref="AF196:AF259" si="83">IF(E196&lt;=$B$3,IF(AND((E196-$E$2)&lt;240,E196&lt;$B$4),AF195+0/F196,AF195+X195/F196))</f>
        <v>0</v>
      </c>
    </row>
    <row r="197" spans="5:32" x14ac:dyDescent="0.2">
      <c r="E197">
        <f t="shared" si="69"/>
        <v>195</v>
      </c>
      <c r="F197">
        <f t="shared" si="63"/>
        <v>1.8067530407467209</v>
      </c>
      <c r="G197" t="e">
        <f t="shared" si="70"/>
        <v>#VALUE!</v>
      </c>
      <c r="H197" t="e">
        <f t="shared" si="71"/>
        <v>#VALUE!</v>
      </c>
      <c r="I197" t="e">
        <f t="shared" si="72"/>
        <v>#VALUE!</v>
      </c>
      <c r="J197" t="e">
        <f t="shared" si="73"/>
        <v>#VALUE!</v>
      </c>
      <c r="K197">
        <f t="shared" si="74"/>
        <v>147.72861099829754</v>
      </c>
      <c r="L197" t="e">
        <f t="shared" si="75"/>
        <v>#VALUE!</v>
      </c>
      <c r="M197">
        <f>IF($B$9="זכר",INDEX(תמותה!$A$1:$E$121,ROUNDDOWN(E197/12,0)+1,2),INDEX(תמותה!$A$1:$E$121,ROUNDDOWN(E197/12,0)+1,3))</f>
        <v>0</v>
      </c>
      <c r="N197" t="e">
        <f>IF($B$9="זכר",INDEX('שיפור גברים'!$A$1:$GQ$121,ROUNDDOWN(E197/12,0)+1,ROUNDDOWN((E197+$B$7-$B$8)/12,0)+2),INDEX('שיפור נשים'!$A$1:$GQ$121,ROUNDDOWN(E197/12,0)+1,ROUNDDOWN((E197+$B$7-$B$8)/12,0)+2))</f>
        <v>#VALUE!</v>
      </c>
      <c r="O197" t="e">
        <f>IF($B$9="זכר",INDEX('שיפור גברים'!$A$1:$GQ$121,ROUNDDOWN(E197/12,0)+1,ROUNDDOWN((E197+$B$7-$B$8)/12,0)+1),INDEX('שיפור נשים'!$A$1:$GQ$121,ROUNDDOWN(E197/12,0)+1,ROUNDDOWN((E197+$B$7-$B$8)/12,0)+1))</f>
        <v>#VALUE!</v>
      </c>
      <c r="P197">
        <f t="shared" si="64"/>
        <v>0.91666666666666663</v>
      </c>
      <c r="Q197" t="e">
        <f t="shared" si="65"/>
        <v>#VALUE!</v>
      </c>
      <c r="R197">
        <f t="shared" si="76"/>
        <v>195</v>
      </c>
      <c r="S197" t="e">
        <f t="shared" si="77"/>
        <v>#VALUE!</v>
      </c>
      <c r="T197">
        <f>IF($B$11="זכר",INDEX(תמותה!$A$1:$E$121,ROUNDDOWN(R197/12,0)+1,2),INDEX(תמותה!$A$1:$E$121,ROUNDDOWN(R197/12,0)+1,3))</f>
        <v>0</v>
      </c>
      <c r="U197" t="e">
        <f>IF($B$11="זכר",INDEX('שיפור גברים'!$A$1:$GQ$121,ROUNDDOWN(R197/12,0)+1,ROUNDDOWN((E197+$B$7-$B$8)/12,0)+2),INDEX('שיפור נשים'!$A$1:$GQ$121,ROUNDDOWN(R197/12,0)+1,ROUNDDOWN((E197+$B$7-$B$8)/12,0)+2))</f>
        <v>#VALUE!</v>
      </c>
      <c r="V197" t="e">
        <f>IF($B$11="זכר",INDEX('שיפור גברים'!$A$1:$GQ$121,ROUNDDOWN(R197/12,0)+1,ROUNDDOWN((E197+$B$7-$B$8)/12,0)+1),INDEX('שיפור נשים'!$A$1:$GQ$121,ROUNDDOWN(R197/12,0)+1,ROUNDDOWN((E197+$B$7-$B$8)/12,0)+1))</f>
        <v>#VALUE!</v>
      </c>
      <c r="W197">
        <f t="shared" si="66"/>
        <v>0.91666666666666663</v>
      </c>
      <c r="X197" t="e">
        <f t="shared" si="78"/>
        <v>#VALUE!</v>
      </c>
      <c r="Y197">
        <f>IF($B$11="זכר",INDEX(תמותה!$A$1:$E$121,ROUNDDOWN(R197/12,0)+1,4),INDEX(תמותה!$A$1:$E$121,ROUNDDOWN(R197/12,0)+1,5))</f>
        <v>0</v>
      </c>
      <c r="Z197" t="e">
        <f t="shared" si="67"/>
        <v>#VALUE!</v>
      </c>
      <c r="AA197" t="e">
        <f t="shared" si="68"/>
        <v>#VALUE!</v>
      </c>
      <c r="AB197" t="e">
        <f t="shared" si="79"/>
        <v>#VALUE!</v>
      </c>
      <c r="AC197" t="e">
        <f t="shared" si="80"/>
        <v>#VALUE!</v>
      </c>
      <c r="AD197" t="e">
        <f t="shared" si="81"/>
        <v>#VALUE!</v>
      </c>
      <c r="AE197" t="e">
        <f t="shared" si="82"/>
        <v>#VALUE!</v>
      </c>
      <c r="AF197">
        <f t="shared" si="83"/>
        <v>0</v>
      </c>
    </row>
    <row r="198" spans="5:32" x14ac:dyDescent="0.2">
      <c r="E198">
        <f t="shared" si="69"/>
        <v>196</v>
      </c>
      <c r="F198">
        <f t="shared" si="63"/>
        <v>1.812214088781323</v>
      </c>
      <c r="G198" t="e">
        <f t="shared" si="70"/>
        <v>#VALUE!</v>
      </c>
      <c r="H198" t="e">
        <f t="shared" si="71"/>
        <v>#VALUE!</v>
      </c>
      <c r="I198" t="e">
        <f t="shared" si="72"/>
        <v>#VALUE!</v>
      </c>
      <c r="J198" t="e">
        <f t="shared" si="73"/>
        <v>#VALUE!</v>
      </c>
      <c r="K198">
        <f t="shared" si="74"/>
        <v>148.28042218119839</v>
      </c>
      <c r="L198" t="e">
        <f t="shared" si="75"/>
        <v>#VALUE!</v>
      </c>
      <c r="M198">
        <f>IF($B$9="זכר",INDEX(תמותה!$A$1:$E$121,ROUNDDOWN(E198/12,0)+1,2),INDEX(תמותה!$A$1:$E$121,ROUNDDOWN(E198/12,0)+1,3))</f>
        <v>0</v>
      </c>
      <c r="N198" t="e">
        <f>IF($B$9="זכר",INDEX('שיפור גברים'!$A$1:$GQ$121,ROUNDDOWN(E198/12,0)+1,ROUNDDOWN((E198+$B$7-$B$8)/12,0)+2),INDEX('שיפור נשים'!$A$1:$GQ$121,ROUNDDOWN(E198/12,0)+1,ROUNDDOWN((E198+$B$7-$B$8)/12,0)+2))</f>
        <v>#VALUE!</v>
      </c>
      <c r="O198" t="e">
        <f>IF($B$9="זכר",INDEX('שיפור גברים'!$A$1:$GQ$121,ROUNDDOWN(E198/12,0)+1,ROUNDDOWN((E198+$B$7-$B$8)/12,0)+1),INDEX('שיפור נשים'!$A$1:$GQ$121,ROUNDDOWN(E198/12,0)+1,ROUNDDOWN((E198+$B$7-$B$8)/12,0)+1))</f>
        <v>#VALUE!</v>
      </c>
      <c r="P198">
        <f t="shared" si="64"/>
        <v>1</v>
      </c>
      <c r="Q198" t="e">
        <f t="shared" si="65"/>
        <v>#VALUE!</v>
      </c>
      <c r="R198">
        <f t="shared" si="76"/>
        <v>196</v>
      </c>
      <c r="S198" t="e">
        <f t="shared" si="77"/>
        <v>#VALUE!</v>
      </c>
      <c r="T198">
        <f>IF($B$11="זכר",INDEX(תמותה!$A$1:$E$121,ROUNDDOWN(R198/12,0)+1,2),INDEX(תמותה!$A$1:$E$121,ROUNDDOWN(R198/12,0)+1,3))</f>
        <v>0</v>
      </c>
      <c r="U198" t="e">
        <f>IF($B$11="זכר",INDEX('שיפור גברים'!$A$1:$GQ$121,ROUNDDOWN(R198/12,0)+1,ROUNDDOWN((E198+$B$7-$B$8)/12,0)+2),INDEX('שיפור נשים'!$A$1:$GQ$121,ROUNDDOWN(R198/12,0)+1,ROUNDDOWN((E198+$B$7-$B$8)/12,0)+2))</f>
        <v>#VALUE!</v>
      </c>
      <c r="V198" t="e">
        <f>IF($B$11="זכר",INDEX('שיפור גברים'!$A$1:$GQ$121,ROUNDDOWN(R198/12,0)+1,ROUNDDOWN((E198+$B$7-$B$8)/12,0)+1),INDEX('שיפור נשים'!$A$1:$GQ$121,ROUNDDOWN(R198/12,0)+1,ROUNDDOWN((E198+$B$7-$B$8)/12,0)+1))</f>
        <v>#VALUE!</v>
      </c>
      <c r="W198">
        <f t="shared" si="66"/>
        <v>1</v>
      </c>
      <c r="X198" t="e">
        <f t="shared" si="78"/>
        <v>#VALUE!</v>
      </c>
      <c r="Y198">
        <f>IF($B$11="זכר",INDEX(תמותה!$A$1:$E$121,ROUNDDOWN(R198/12,0)+1,4),INDEX(תמותה!$A$1:$E$121,ROUNDDOWN(R198/12,0)+1,5))</f>
        <v>0</v>
      </c>
      <c r="Z198" t="e">
        <f t="shared" si="67"/>
        <v>#VALUE!</v>
      </c>
      <c r="AA198" t="e">
        <f t="shared" si="68"/>
        <v>#VALUE!</v>
      </c>
      <c r="AB198" t="e">
        <f t="shared" si="79"/>
        <v>#VALUE!</v>
      </c>
      <c r="AC198" t="e">
        <f t="shared" si="80"/>
        <v>#VALUE!</v>
      </c>
      <c r="AD198" t="e">
        <f t="shared" si="81"/>
        <v>#VALUE!</v>
      </c>
      <c r="AE198" t="e">
        <f t="shared" si="82"/>
        <v>#VALUE!</v>
      </c>
      <c r="AF198">
        <f t="shared" si="83"/>
        <v>0</v>
      </c>
    </row>
    <row r="199" spans="5:32" x14ac:dyDescent="0.2">
      <c r="E199">
        <f t="shared" si="69"/>
        <v>197</v>
      </c>
      <c r="F199">
        <f t="shared" si="63"/>
        <v>1.8176916432476082</v>
      </c>
      <c r="G199" t="e">
        <f t="shared" si="70"/>
        <v>#VALUE!</v>
      </c>
      <c r="H199" t="e">
        <f t="shared" si="71"/>
        <v>#VALUE!</v>
      </c>
      <c r="I199" t="e">
        <f t="shared" si="72"/>
        <v>#VALUE!</v>
      </c>
      <c r="J199" t="e">
        <f t="shared" si="73"/>
        <v>#VALUE!</v>
      </c>
      <c r="K199">
        <f t="shared" si="74"/>
        <v>148.83057049910192</v>
      </c>
      <c r="L199" t="e">
        <f t="shared" si="75"/>
        <v>#VALUE!</v>
      </c>
      <c r="M199">
        <f>IF($B$9="זכר",INDEX(תמותה!$A$1:$E$121,ROUNDDOWN(E199/12,0)+1,2),INDEX(תמותה!$A$1:$E$121,ROUNDDOWN(E199/12,0)+1,3))</f>
        <v>0</v>
      </c>
      <c r="N199" t="e">
        <f>IF($B$9="זכר",INDEX('שיפור גברים'!$A$1:$GQ$121,ROUNDDOWN(E199/12,0)+1,ROUNDDOWN((E199+$B$7-$B$8)/12,0)+2),INDEX('שיפור נשים'!$A$1:$GQ$121,ROUNDDOWN(E199/12,0)+1,ROUNDDOWN((E199+$B$7-$B$8)/12,0)+2))</f>
        <v>#VALUE!</v>
      </c>
      <c r="O199" t="e">
        <f>IF($B$9="זכר",INDEX('שיפור גברים'!$A$1:$GQ$121,ROUNDDOWN(E199/12,0)+1,ROUNDDOWN((E199+$B$7-$B$8)/12,0)+1),INDEX('שיפור נשים'!$A$1:$GQ$121,ROUNDDOWN(E199/12,0)+1,ROUNDDOWN((E199+$B$7-$B$8)/12,0)+1))</f>
        <v>#VALUE!</v>
      </c>
      <c r="P199">
        <f t="shared" si="64"/>
        <v>8.3333333333333329E-2</v>
      </c>
      <c r="Q199" t="e">
        <f t="shared" si="65"/>
        <v>#VALUE!</v>
      </c>
      <c r="R199">
        <f t="shared" si="76"/>
        <v>197</v>
      </c>
      <c r="S199" t="e">
        <f t="shared" si="77"/>
        <v>#VALUE!</v>
      </c>
      <c r="T199">
        <f>IF($B$11="זכר",INDEX(תמותה!$A$1:$E$121,ROUNDDOWN(R199/12,0)+1,2),INDEX(תמותה!$A$1:$E$121,ROUNDDOWN(R199/12,0)+1,3))</f>
        <v>0</v>
      </c>
      <c r="U199" t="e">
        <f>IF($B$11="זכר",INDEX('שיפור גברים'!$A$1:$GQ$121,ROUNDDOWN(R199/12,0)+1,ROUNDDOWN((E199+$B$7-$B$8)/12,0)+2),INDEX('שיפור נשים'!$A$1:$GQ$121,ROUNDDOWN(R199/12,0)+1,ROUNDDOWN((E199+$B$7-$B$8)/12,0)+2))</f>
        <v>#VALUE!</v>
      </c>
      <c r="V199" t="e">
        <f>IF($B$11="זכר",INDEX('שיפור גברים'!$A$1:$GQ$121,ROUNDDOWN(R199/12,0)+1,ROUNDDOWN((E199+$B$7-$B$8)/12,0)+1),INDEX('שיפור נשים'!$A$1:$GQ$121,ROUNDDOWN(R199/12,0)+1,ROUNDDOWN((E199+$B$7-$B$8)/12,0)+1))</f>
        <v>#VALUE!</v>
      </c>
      <c r="W199">
        <f t="shared" si="66"/>
        <v>8.3333333333333329E-2</v>
      </c>
      <c r="X199" t="e">
        <f t="shared" si="78"/>
        <v>#VALUE!</v>
      </c>
      <c r="Y199">
        <f>IF($B$11="זכר",INDEX(תמותה!$A$1:$E$121,ROUNDDOWN(R199/12,0)+1,4),INDEX(תמותה!$A$1:$E$121,ROUNDDOWN(R199/12,0)+1,5))</f>
        <v>0</v>
      </c>
      <c r="Z199" t="e">
        <f t="shared" si="67"/>
        <v>#VALUE!</v>
      </c>
      <c r="AA199" t="e">
        <f t="shared" si="68"/>
        <v>#VALUE!</v>
      </c>
      <c r="AB199" t="e">
        <f t="shared" si="79"/>
        <v>#VALUE!</v>
      </c>
      <c r="AC199" t="e">
        <f t="shared" si="80"/>
        <v>#VALUE!</v>
      </c>
      <c r="AD199" t="e">
        <f t="shared" si="81"/>
        <v>#VALUE!</v>
      </c>
      <c r="AE199" t="e">
        <f t="shared" si="82"/>
        <v>#VALUE!</v>
      </c>
      <c r="AF199">
        <f t="shared" si="83"/>
        <v>0</v>
      </c>
    </row>
    <row r="200" spans="5:32" x14ac:dyDescent="0.2">
      <c r="E200">
        <f t="shared" si="69"/>
        <v>198</v>
      </c>
      <c r="F200">
        <f t="shared" si="63"/>
        <v>1.8231857540375185</v>
      </c>
      <c r="G200" t="e">
        <f t="shared" si="70"/>
        <v>#VALUE!</v>
      </c>
      <c r="H200" t="e">
        <f t="shared" si="71"/>
        <v>#VALUE!</v>
      </c>
      <c r="I200" t="e">
        <f t="shared" si="72"/>
        <v>#VALUE!</v>
      </c>
      <c r="J200" t="e">
        <f t="shared" si="73"/>
        <v>#VALUE!</v>
      </c>
      <c r="K200">
        <f t="shared" si="74"/>
        <v>149.37906096299758</v>
      </c>
      <c r="L200" t="e">
        <f t="shared" si="75"/>
        <v>#VALUE!</v>
      </c>
      <c r="M200">
        <f>IF($B$9="זכר",INDEX(תמותה!$A$1:$E$121,ROUNDDOWN(E200/12,0)+1,2),INDEX(תמותה!$A$1:$E$121,ROUNDDOWN(E200/12,0)+1,3))</f>
        <v>0</v>
      </c>
      <c r="N200" t="e">
        <f>IF($B$9="זכר",INDEX('שיפור גברים'!$A$1:$GQ$121,ROUNDDOWN(E200/12,0)+1,ROUNDDOWN((E200+$B$7-$B$8)/12,0)+2),INDEX('שיפור נשים'!$A$1:$GQ$121,ROUNDDOWN(E200/12,0)+1,ROUNDDOWN((E200+$B$7-$B$8)/12,0)+2))</f>
        <v>#VALUE!</v>
      </c>
      <c r="O200" t="e">
        <f>IF($B$9="זכר",INDEX('שיפור גברים'!$A$1:$GQ$121,ROUNDDOWN(E200/12,0)+1,ROUNDDOWN((E200+$B$7-$B$8)/12,0)+1),INDEX('שיפור נשים'!$A$1:$GQ$121,ROUNDDOWN(E200/12,0)+1,ROUNDDOWN((E200+$B$7-$B$8)/12,0)+1))</f>
        <v>#VALUE!</v>
      </c>
      <c r="P200">
        <f t="shared" si="64"/>
        <v>0.16666666666666666</v>
      </c>
      <c r="Q200" t="e">
        <f t="shared" si="65"/>
        <v>#VALUE!</v>
      </c>
      <c r="R200">
        <f t="shared" si="76"/>
        <v>198</v>
      </c>
      <c r="S200" t="e">
        <f t="shared" si="77"/>
        <v>#VALUE!</v>
      </c>
      <c r="T200">
        <f>IF($B$11="זכר",INDEX(תמותה!$A$1:$E$121,ROUNDDOWN(R200/12,0)+1,2),INDEX(תמותה!$A$1:$E$121,ROUNDDOWN(R200/12,0)+1,3))</f>
        <v>0</v>
      </c>
      <c r="U200" t="e">
        <f>IF($B$11="זכר",INDEX('שיפור גברים'!$A$1:$GQ$121,ROUNDDOWN(R200/12,0)+1,ROUNDDOWN((E200+$B$7-$B$8)/12,0)+2),INDEX('שיפור נשים'!$A$1:$GQ$121,ROUNDDOWN(R200/12,0)+1,ROUNDDOWN((E200+$B$7-$B$8)/12,0)+2))</f>
        <v>#VALUE!</v>
      </c>
      <c r="V200" t="e">
        <f>IF($B$11="זכר",INDEX('שיפור גברים'!$A$1:$GQ$121,ROUNDDOWN(R200/12,0)+1,ROUNDDOWN((E200+$B$7-$B$8)/12,0)+1),INDEX('שיפור נשים'!$A$1:$GQ$121,ROUNDDOWN(R200/12,0)+1,ROUNDDOWN((E200+$B$7-$B$8)/12,0)+1))</f>
        <v>#VALUE!</v>
      </c>
      <c r="W200">
        <f t="shared" si="66"/>
        <v>0.16666666666666666</v>
      </c>
      <c r="X200" t="e">
        <f t="shared" si="78"/>
        <v>#VALUE!</v>
      </c>
      <c r="Y200">
        <f>IF($B$11="זכר",INDEX(תמותה!$A$1:$E$121,ROUNDDOWN(R200/12,0)+1,4),INDEX(תמותה!$A$1:$E$121,ROUNDDOWN(R200/12,0)+1,5))</f>
        <v>0</v>
      </c>
      <c r="Z200" t="e">
        <f t="shared" si="67"/>
        <v>#VALUE!</v>
      </c>
      <c r="AA200" t="e">
        <f t="shared" si="68"/>
        <v>#VALUE!</v>
      </c>
      <c r="AB200" t="e">
        <f t="shared" si="79"/>
        <v>#VALUE!</v>
      </c>
      <c r="AC200" t="e">
        <f t="shared" si="80"/>
        <v>#VALUE!</v>
      </c>
      <c r="AD200" t="e">
        <f t="shared" si="81"/>
        <v>#VALUE!</v>
      </c>
      <c r="AE200" t="e">
        <f t="shared" si="82"/>
        <v>#VALUE!</v>
      </c>
      <c r="AF200">
        <f t="shared" si="83"/>
        <v>0</v>
      </c>
    </row>
    <row r="201" spans="5:32" x14ac:dyDescent="0.2">
      <c r="E201">
        <f t="shared" si="69"/>
        <v>199</v>
      </c>
      <c r="F201">
        <f t="shared" si="63"/>
        <v>1.8286964711937967</v>
      </c>
      <c r="G201" t="e">
        <f t="shared" si="70"/>
        <v>#VALUE!</v>
      </c>
      <c r="H201" t="e">
        <f t="shared" si="71"/>
        <v>#VALUE!</v>
      </c>
      <c r="I201" t="e">
        <f t="shared" si="72"/>
        <v>#VALUE!</v>
      </c>
      <c r="J201" t="e">
        <f t="shared" si="73"/>
        <v>#VALUE!</v>
      </c>
      <c r="K201">
        <f t="shared" si="74"/>
        <v>149.92589856877433</v>
      </c>
      <c r="L201" t="e">
        <f t="shared" si="75"/>
        <v>#VALUE!</v>
      </c>
      <c r="M201">
        <f>IF($B$9="זכר",INDEX(תמותה!$A$1:$E$121,ROUNDDOWN(E201/12,0)+1,2),INDEX(תמותה!$A$1:$E$121,ROUNDDOWN(E201/12,0)+1,3))</f>
        <v>0</v>
      </c>
      <c r="N201" t="e">
        <f>IF($B$9="זכר",INDEX('שיפור גברים'!$A$1:$GQ$121,ROUNDDOWN(E201/12,0)+1,ROUNDDOWN((E201+$B$7-$B$8)/12,0)+2),INDEX('שיפור נשים'!$A$1:$GQ$121,ROUNDDOWN(E201/12,0)+1,ROUNDDOWN((E201+$B$7-$B$8)/12,0)+2))</f>
        <v>#VALUE!</v>
      </c>
      <c r="O201" t="e">
        <f>IF($B$9="זכר",INDEX('שיפור גברים'!$A$1:$GQ$121,ROUNDDOWN(E201/12,0)+1,ROUNDDOWN((E201+$B$7-$B$8)/12,0)+1),INDEX('שיפור נשים'!$A$1:$GQ$121,ROUNDDOWN(E201/12,0)+1,ROUNDDOWN((E201+$B$7-$B$8)/12,0)+1))</f>
        <v>#VALUE!</v>
      </c>
      <c r="P201">
        <f t="shared" si="64"/>
        <v>0.25</v>
      </c>
      <c r="Q201" t="e">
        <f t="shared" si="65"/>
        <v>#VALUE!</v>
      </c>
      <c r="R201">
        <f t="shared" si="76"/>
        <v>199</v>
      </c>
      <c r="S201" t="e">
        <f t="shared" si="77"/>
        <v>#VALUE!</v>
      </c>
      <c r="T201">
        <f>IF($B$11="זכר",INDEX(תמותה!$A$1:$E$121,ROUNDDOWN(R201/12,0)+1,2),INDEX(תמותה!$A$1:$E$121,ROUNDDOWN(R201/12,0)+1,3))</f>
        <v>0</v>
      </c>
      <c r="U201" t="e">
        <f>IF($B$11="זכר",INDEX('שיפור גברים'!$A$1:$GQ$121,ROUNDDOWN(R201/12,0)+1,ROUNDDOWN((E201+$B$7-$B$8)/12,0)+2),INDEX('שיפור נשים'!$A$1:$GQ$121,ROUNDDOWN(R201/12,0)+1,ROUNDDOWN((E201+$B$7-$B$8)/12,0)+2))</f>
        <v>#VALUE!</v>
      </c>
      <c r="V201" t="e">
        <f>IF($B$11="זכר",INDEX('שיפור גברים'!$A$1:$GQ$121,ROUNDDOWN(R201/12,0)+1,ROUNDDOWN((E201+$B$7-$B$8)/12,0)+1),INDEX('שיפור נשים'!$A$1:$GQ$121,ROUNDDOWN(R201/12,0)+1,ROUNDDOWN((E201+$B$7-$B$8)/12,0)+1))</f>
        <v>#VALUE!</v>
      </c>
      <c r="W201">
        <f t="shared" si="66"/>
        <v>0.25</v>
      </c>
      <c r="X201" t="e">
        <f t="shared" si="78"/>
        <v>#VALUE!</v>
      </c>
      <c r="Y201">
        <f>IF($B$11="זכר",INDEX(תמותה!$A$1:$E$121,ROUNDDOWN(R201/12,0)+1,4),INDEX(תמותה!$A$1:$E$121,ROUNDDOWN(R201/12,0)+1,5))</f>
        <v>0</v>
      </c>
      <c r="Z201" t="e">
        <f t="shared" si="67"/>
        <v>#VALUE!</v>
      </c>
      <c r="AA201" t="e">
        <f t="shared" si="68"/>
        <v>#VALUE!</v>
      </c>
      <c r="AB201" t="e">
        <f t="shared" si="79"/>
        <v>#VALUE!</v>
      </c>
      <c r="AC201" t="e">
        <f t="shared" si="80"/>
        <v>#VALUE!</v>
      </c>
      <c r="AD201" t="e">
        <f t="shared" si="81"/>
        <v>#VALUE!</v>
      </c>
      <c r="AE201" t="e">
        <f t="shared" si="82"/>
        <v>#VALUE!</v>
      </c>
      <c r="AF201">
        <f t="shared" si="83"/>
        <v>0</v>
      </c>
    </row>
    <row r="202" spans="5:32" x14ac:dyDescent="0.2">
      <c r="E202">
        <f t="shared" si="69"/>
        <v>200</v>
      </c>
      <c r="F202">
        <f t="shared" si="63"/>
        <v>1.8342238449104442</v>
      </c>
      <c r="G202" t="e">
        <f t="shared" si="70"/>
        <v>#VALUE!</v>
      </c>
      <c r="H202" t="e">
        <f t="shared" si="71"/>
        <v>#VALUE!</v>
      </c>
      <c r="I202" t="e">
        <f t="shared" si="72"/>
        <v>#VALUE!</v>
      </c>
      <c r="J202" t="e">
        <f t="shared" si="73"/>
        <v>#VALUE!</v>
      </c>
      <c r="K202">
        <f t="shared" si="74"/>
        <v>150.47108829726619</v>
      </c>
      <c r="L202" t="e">
        <f t="shared" si="75"/>
        <v>#VALUE!</v>
      </c>
      <c r="M202">
        <f>IF($B$9="זכר",INDEX(תמותה!$A$1:$E$121,ROUNDDOWN(E202/12,0)+1,2),INDEX(תמותה!$A$1:$E$121,ROUNDDOWN(E202/12,0)+1,3))</f>
        <v>0</v>
      </c>
      <c r="N202" t="e">
        <f>IF($B$9="זכר",INDEX('שיפור גברים'!$A$1:$GQ$121,ROUNDDOWN(E202/12,0)+1,ROUNDDOWN((E202+$B$7-$B$8)/12,0)+2),INDEX('שיפור נשים'!$A$1:$GQ$121,ROUNDDOWN(E202/12,0)+1,ROUNDDOWN((E202+$B$7-$B$8)/12,0)+2))</f>
        <v>#VALUE!</v>
      </c>
      <c r="O202" t="e">
        <f>IF($B$9="זכר",INDEX('שיפור גברים'!$A$1:$GQ$121,ROUNDDOWN(E202/12,0)+1,ROUNDDOWN((E202+$B$7-$B$8)/12,0)+1),INDEX('שיפור נשים'!$A$1:$GQ$121,ROUNDDOWN(E202/12,0)+1,ROUNDDOWN((E202+$B$7-$B$8)/12,0)+1))</f>
        <v>#VALUE!</v>
      </c>
      <c r="P202">
        <f t="shared" si="64"/>
        <v>0.33333333333333331</v>
      </c>
      <c r="Q202" t="e">
        <f t="shared" si="65"/>
        <v>#VALUE!</v>
      </c>
      <c r="R202">
        <f t="shared" si="76"/>
        <v>200</v>
      </c>
      <c r="S202" t="e">
        <f t="shared" si="77"/>
        <v>#VALUE!</v>
      </c>
      <c r="T202">
        <f>IF($B$11="זכר",INDEX(תמותה!$A$1:$E$121,ROUNDDOWN(R202/12,0)+1,2),INDEX(תמותה!$A$1:$E$121,ROUNDDOWN(R202/12,0)+1,3))</f>
        <v>0</v>
      </c>
      <c r="U202" t="e">
        <f>IF($B$11="זכר",INDEX('שיפור גברים'!$A$1:$GQ$121,ROUNDDOWN(R202/12,0)+1,ROUNDDOWN((E202+$B$7-$B$8)/12,0)+2),INDEX('שיפור נשים'!$A$1:$GQ$121,ROUNDDOWN(R202/12,0)+1,ROUNDDOWN((E202+$B$7-$B$8)/12,0)+2))</f>
        <v>#VALUE!</v>
      </c>
      <c r="V202" t="e">
        <f>IF($B$11="זכר",INDEX('שיפור גברים'!$A$1:$GQ$121,ROUNDDOWN(R202/12,0)+1,ROUNDDOWN((E202+$B$7-$B$8)/12,0)+1),INDEX('שיפור נשים'!$A$1:$GQ$121,ROUNDDOWN(R202/12,0)+1,ROUNDDOWN((E202+$B$7-$B$8)/12,0)+1))</f>
        <v>#VALUE!</v>
      </c>
      <c r="W202">
        <f t="shared" si="66"/>
        <v>0.33333333333333331</v>
      </c>
      <c r="X202" t="e">
        <f t="shared" si="78"/>
        <v>#VALUE!</v>
      </c>
      <c r="Y202">
        <f>IF($B$11="זכר",INDEX(תמותה!$A$1:$E$121,ROUNDDOWN(R202/12,0)+1,4),INDEX(תמותה!$A$1:$E$121,ROUNDDOWN(R202/12,0)+1,5))</f>
        <v>0</v>
      </c>
      <c r="Z202" t="e">
        <f t="shared" si="67"/>
        <v>#VALUE!</v>
      </c>
      <c r="AA202" t="e">
        <f t="shared" si="68"/>
        <v>#VALUE!</v>
      </c>
      <c r="AB202" t="e">
        <f t="shared" si="79"/>
        <v>#VALUE!</v>
      </c>
      <c r="AC202" t="e">
        <f t="shared" si="80"/>
        <v>#VALUE!</v>
      </c>
      <c r="AD202" t="e">
        <f t="shared" si="81"/>
        <v>#VALUE!</v>
      </c>
      <c r="AE202" t="e">
        <f t="shared" si="82"/>
        <v>#VALUE!</v>
      </c>
      <c r="AF202">
        <f t="shared" si="83"/>
        <v>0</v>
      </c>
    </row>
    <row r="203" spans="5:32" x14ac:dyDescent="0.2">
      <c r="E203">
        <f t="shared" si="69"/>
        <v>201</v>
      </c>
      <c r="F203">
        <f t="shared" si="63"/>
        <v>1.8397679255331774</v>
      </c>
      <c r="G203" t="e">
        <f t="shared" si="70"/>
        <v>#VALUE!</v>
      </c>
      <c r="H203" t="e">
        <f t="shared" si="71"/>
        <v>#VALUE!</v>
      </c>
      <c r="I203" t="e">
        <f t="shared" si="72"/>
        <v>#VALUE!</v>
      </c>
      <c r="J203" t="e">
        <f t="shared" si="73"/>
        <v>#VALUE!</v>
      </c>
      <c r="K203">
        <f t="shared" si="74"/>
        <v>151.01463511429759</v>
      </c>
      <c r="L203" t="e">
        <f t="shared" si="75"/>
        <v>#VALUE!</v>
      </c>
      <c r="M203">
        <f>IF($B$9="זכר",INDEX(תמותה!$A$1:$E$121,ROUNDDOWN(E203/12,0)+1,2),INDEX(תמותה!$A$1:$E$121,ROUNDDOWN(E203/12,0)+1,3))</f>
        <v>0</v>
      </c>
      <c r="N203" t="e">
        <f>IF($B$9="זכר",INDEX('שיפור גברים'!$A$1:$GQ$121,ROUNDDOWN(E203/12,0)+1,ROUNDDOWN((E203+$B$7-$B$8)/12,0)+2),INDEX('שיפור נשים'!$A$1:$GQ$121,ROUNDDOWN(E203/12,0)+1,ROUNDDOWN((E203+$B$7-$B$8)/12,0)+2))</f>
        <v>#VALUE!</v>
      </c>
      <c r="O203" t="e">
        <f>IF($B$9="זכר",INDEX('שיפור גברים'!$A$1:$GQ$121,ROUNDDOWN(E203/12,0)+1,ROUNDDOWN((E203+$B$7-$B$8)/12,0)+1),INDEX('שיפור נשים'!$A$1:$GQ$121,ROUNDDOWN(E203/12,0)+1,ROUNDDOWN((E203+$B$7-$B$8)/12,0)+1))</f>
        <v>#VALUE!</v>
      </c>
      <c r="P203">
        <f t="shared" si="64"/>
        <v>0.41666666666666669</v>
      </c>
      <c r="Q203" t="e">
        <f t="shared" si="65"/>
        <v>#VALUE!</v>
      </c>
      <c r="R203">
        <f t="shared" si="76"/>
        <v>201</v>
      </c>
      <c r="S203" t="e">
        <f t="shared" si="77"/>
        <v>#VALUE!</v>
      </c>
      <c r="T203">
        <f>IF($B$11="זכר",INDEX(תמותה!$A$1:$E$121,ROUNDDOWN(R203/12,0)+1,2),INDEX(תמותה!$A$1:$E$121,ROUNDDOWN(R203/12,0)+1,3))</f>
        <v>0</v>
      </c>
      <c r="U203" t="e">
        <f>IF($B$11="זכר",INDEX('שיפור גברים'!$A$1:$GQ$121,ROUNDDOWN(R203/12,0)+1,ROUNDDOWN((E203+$B$7-$B$8)/12,0)+2),INDEX('שיפור נשים'!$A$1:$GQ$121,ROUNDDOWN(R203/12,0)+1,ROUNDDOWN((E203+$B$7-$B$8)/12,0)+2))</f>
        <v>#VALUE!</v>
      </c>
      <c r="V203" t="e">
        <f>IF($B$11="זכר",INDEX('שיפור גברים'!$A$1:$GQ$121,ROUNDDOWN(R203/12,0)+1,ROUNDDOWN((E203+$B$7-$B$8)/12,0)+1),INDEX('שיפור נשים'!$A$1:$GQ$121,ROUNDDOWN(R203/12,0)+1,ROUNDDOWN((E203+$B$7-$B$8)/12,0)+1))</f>
        <v>#VALUE!</v>
      </c>
      <c r="W203">
        <f t="shared" si="66"/>
        <v>0.41666666666666669</v>
      </c>
      <c r="X203" t="e">
        <f t="shared" si="78"/>
        <v>#VALUE!</v>
      </c>
      <c r="Y203">
        <f>IF($B$11="זכר",INDEX(תמותה!$A$1:$E$121,ROUNDDOWN(R203/12,0)+1,4),INDEX(תמותה!$A$1:$E$121,ROUNDDOWN(R203/12,0)+1,5))</f>
        <v>0</v>
      </c>
      <c r="Z203" t="e">
        <f t="shared" si="67"/>
        <v>#VALUE!</v>
      </c>
      <c r="AA203" t="e">
        <f t="shared" si="68"/>
        <v>#VALUE!</v>
      </c>
      <c r="AB203" t="e">
        <f t="shared" si="79"/>
        <v>#VALUE!</v>
      </c>
      <c r="AC203" t="e">
        <f t="shared" si="80"/>
        <v>#VALUE!</v>
      </c>
      <c r="AD203" t="e">
        <f t="shared" si="81"/>
        <v>#VALUE!</v>
      </c>
      <c r="AE203" t="e">
        <f t="shared" si="82"/>
        <v>#VALUE!</v>
      </c>
      <c r="AF203">
        <f t="shared" si="83"/>
        <v>0</v>
      </c>
    </row>
    <row r="204" spans="5:32" x14ac:dyDescent="0.2">
      <c r="E204">
        <f t="shared" si="69"/>
        <v>202</v>
      </c>
      <c r="F204">
        <f t="shared" si="63"/>
        <v>1.8453287635598867</v>
      </c>
      <c r="G204" t="e">
        <f t="shared" si="70"/>
        <v>#VALUE!</v>
      </c>
      <c r="H204" t="e">
        <f t="shared" si="71"/>
        <v>#VALUE!</v>
      </c>
      <c r="I204" t="e">
        <f t="shared" si="72"/>
        <v>#VALUE!</v>
      </c>
      <c r="J204" t="e">
        <f t="shared" si="73"/>
        <v>#VALUE!</v>
      </c>
      <c r="K204">
        <f t="shared" si="74"/>
        <v>151.5565439707286</v>
      </c>
      <c r="L204" t="e">
        <f t="shared" si="75"/>
        <v>#VALUE!</v>
      </c>
      <c r="M204">
        <f>IF($B$9="זכר",INDEX(תמותה!$A$1:$E$121,ROUNDDOWN(E204/12,0)+1,2),INDEX(תמותה!$A$1:$E$121,ROUNDDOWN(E204/12,0)+1,3))</f>
        <v>0</v>
      </c>
      <c r="N204" t="e">
        <f>IF($B$9="זכר",INDEX('שיפור גברים'!$A$1:$GQ$121,ROUNDDOWN(E204/12,0)+1,ROUNDDOWN((E204+$B$7-$B$8)/12,0)+2),INDEX('שיפור נשים'!$A$1:$GQ$121,ROUNDDOWN(E204/12,0)+1,ROUNDDOWN((E204+$B$7-$B$8)/12,0)+2))</f>
        <v>#VALUE!</v>
      </c>
      <c r="O204" t="e">
        <f>IF($B$9="זכר",INDEX('שיפור גברים'!$A$1:$GQ$121,ROUNDDOWN(E204/12,0)+1,ROUNDDOWN((E204+$B$7-$B$8)/12,0)+1),INDEX('שיפור נשים'!$A$1:$GQ$121,ROUNDDOWN(E204/12,0)+1,ROUNDDOWN((E204+$B$7-$B$8)/12,0)+1))</f>
        <v>#VALUE!</v>
      </c>
      <c r="P204">
        <f t="shared" si="64"/>
        <v>0.5</v>
      </c>
      <c r="Q204" t="e">
        <f t="shared" si="65"/>
        <v>#VALUE!</v>
      </c>
      <c r="R204">
        <f t="shared" si="76"/>
        <v>202</v>
      </c>
      <c r="S204" t="e">
        <f t="shared" si="77"/>
        <v>#VALUE!</v>
      </c>
      <c r="T204">
        <f>IF($B$11="זכר",INDEX(תמותה!$A$1:$E$121,ROUNDDOWN(R204/12,0)+1,2),INDEX(תמותה!$A$1:$E$121,ROUNDDOWN(R204/12,0)+1,3))</f>
        <v>0</v>
      </c>
      <c r="U204" t="e">
        <f>IF($B$11="זכר",INDEX('שיפור גברים'!$A$1:$GQ$121,ROUNDDOWN(R204/12,0)+1,ROUNDDOWN((E204+$B$7-$B$8)/12,0)+2),INDEX('שיפור נשים'!$A$1:$GQ$121,ROUNDDOWN(R204/12,0)+1,ROUNDDOWN((E204+$B$7-$B$8)/12,0)+2))</f>
        <v>#VALUE!</v>
      </c>
      <c r="V204" t="e">
        <f>IF($B$11="זכר",INDEX('שיפור גברים'!$A$1:$GQ$121,ROUNDDOWN(R204/12,0)+1,ROUNDDOWN((E204+$B$7-$B$8)/12,0)+1),INDEX('שיפור נשים'!$A$1:$GQ$121,ROUNDDOWN(R204/12,0)+1,ROUNDDOWN((E204+$B$7-$B$8)/12,0)+1))</f>
        <v>#VALUE!</v>
      </c>
      <c r="W204">
        <f t="shared" si="66"/>
        <v>0.5</v>
      </c>
      <c r="X204" t="e">
        <f t="shared" si="78"/>
        <v>#VALUE!</v>
      </c>
      <c r="Y204">
        <f>IF($B$11="זכר",INDEX(תמותה!$A$1:$E$121,ROUNDDOWN(R204/12,0)+1,4),INDEX(תמותה!$A$1:$E$121,ROUNDDOWN(R204/12,0)+1,5))</f>
        <v>0</v>
      </c>
      <c r="Z204" t="e">
        <f t="shared" si="67"/>
        <v>#VALUE!</v>
      </c>
      <c r="AA204" t="e">
        <f t="shared" si="68"/>
        <v>#VALUE!</v>
      </c>
      <c r="AB204" t="e">
        <f t="shared" si="79"/>
        <v>#VALUE!</v>
      </c>
      <c r="AC204" t="e">
        <f t="shared" si="80"/>
        <v>#VALUE!</v>
      </c>
      <c r="AD204" t="e">
        <f t="shared" si="81"/>
        <v>#VALUE!</v>
      </c>
      <c r="AE204" t="e">
        <f t="shared" si="82"/>
        <v>#VALUE!</v>
      </c>
      <c r="AF204">
        <f t="shared" si="83"/>
        <v>0</v>
      </c>
    </row>
    <row r="205" spans="5:32" x14ac:dyDescent="0.2">
      <c r="E205">
        <f t="shared" si="69"/>
        <v>203</v>
      </c>
      <c r="F205">
        <f t="shared" si="63"/>
        <v>1.8509064096410954</v>
      </c>
      <c r="G205" t="e">
        <f t="shared" si="70"/>
        <v>#VALUE!</v>
      </c>
      <c r="H205" t="e">
        <f t="shared" si="71"/>
        <v>#VALUE!</v>
      </c>
      <c r="I205" t="e">
        <f t="shared" si="72"/>
        <v>#VALUE!</v>
      </c>
      <c r="J205" t="e">
        <f t="shared" si="73"/>
        <v>#VALUE!</v>
      </c>
      <c r="K205">
        <f t="shared" si="74"/>
        <v>152.09681980250008</v>
      </c>
      <c r="L205" t="e">
        <f t="shared" si="75"/>
        <v>#VALUE!</v>
      </c>
      <c r="M205">
        <f>IF($B$9="זכר",INDEX(תמותה!$A$1:$E$121,ROUNDDOWN(E205/12,0)+1,2),INDEX(תמותה!$A$1:$E$121,ROUNDDOWN(E205/12,0)+1,3))</f>
        <v>0</v>
      </c>
      <c r="N205" t="e">
        <f>IF($B$9="זכר",INDEX('שיפור גברים'!$A$1:$GQ$121,ROUNDDOWN(E205/12,0)+1,ROUNDDOWN((E205+$B$7-$B$8)/12,0)+2),INDEX('שיפור נשים'!$A$1:$GQ$121,ROUNDDOWN(E205/12,0)+1,ROUNDDOWN((E205+$B$7-$B$8)/12,0)+2))</f>
        <v>#VALUE!</v>
      </c>
      <c r="O205" t="e">
        <f>IF($B$9="זכר",INDEX('שיפור גברים'!$A$1:$GQ$121,ROUNDDOWN(E205/12,0)+1,ROUNDDOWN((E205+$B$7-$B$8)/12,0)+1),INDEX('שיפור נשים'!$A$1:$GQ$121,ROUNDDOWN(E205/12,0)+1,ROUNDDOWN((E205+$B$7-$B$8)/12,0)+1))</f>
        <v>#VALUE!</v>
      </c>
      <c r="P205">
        <f t="shared" si="64"/>
        <v>0.58333333333333337</v>
      </c>
      <c r="Q205" t="e">
        <f t="shared" si="65"/>
        <v>#VALUE!</v>
      </c>
      <c r="R205">
        <f t="shared" si="76"/>
        <v>203</v>
      </c>
      <c r="S205" t="e">
        <f t="shared" si="77"/>
        <v>#VALUE!</v>
      </c>
      <c r="T205">
        <f>IF($B$11="זכר",INDEX(תמותה!$A$1:$E$121,ROUNDDOWN(R205/12,0)+1,2),INDEX(תמותה!$A$1:$E$121,ROUNDDOWN(R205/12,0)+1,3))</f>
        <v>0</v>
      </c>
      <c r="U205" t="e">
        <f>IF($B$11="זכר",INDEX('שיפור גברים'!$A$1:$GQ$121,ROUNDDOWN(R205/12,0)+1,ROUNDDOWN((E205+$B$7-$B$8)/12,0)+2),INDEX('שיפור נשים'!$A$1:$GQ$121,ROUNDDOWN(R205/12,0)+1,ROUNDDOWN((E205+$B$7-$B$8)/12,0)+2))</f>
        <v>#VALUE!</v>
      </c>
      <c r="V205" t="e">
        <f>IF($B$11="זכר",INDEX('שיפור גברים'!$A$1:$GQ$121,ROUNDDOWN(R205/12,0)+1,ROUNDDOWN((E205+$B$7-$B$8)/12,0)+1),INDEX('שיפור נשים'!$A$1:$GQ$121,ROUNDDOWN(R205/12,0)+1,ROUNDDOWN((E205+$B$7-$B$8)/12,0)+1))</f>
        <v>#VALUE!</v>
      </c>
      <c r="W205">
        <f t="shared" si="66"/>
        <v>0.58333333333333337</v>
      </c>
      <c r="X205" t="e">
        <f t="shared" si="78"/>
        <v>#VALUE!</v>
      </c>
      <c r="Y205">
        <f>IF($B$11="זכר",INDEX(תמותה!$A$1:$E$121,ROUNDDOWN(R205/12,0)+1,4),INDEX(תמותה!$A$1:$E$121,ROUNDDOWN(R205/12,0)+1,5))</f>
        <v>0</v>
      </c>
      <c r="Z205" t="e">
        <f t="shared" si="67"/>
        <v>#VALUE!</v>
      </c>
      <c r="AA205" t="e">
        <f t="shared" si="68"/>
        <v>#VALUE!</v>
      </c>
      <c r="AB205" t="e">
        <f t="shared" si="79"/>
        <v>#VALUE!</v>
      </c>
      <c r="AC205" t="e">
        <f t="shared" si="80"/>
        <v>#VALUE!</v>
      </c>
      <c r="AD205" t="e">
        <f t="shared" si="81"/>
        <v>#VALUE!</v>
      </c>
      <c r="AE205" t="e">
        <f t="shared" si="82"/>
        <v>#VALUE!</v>
      </c>
      <c r="AF205">
        <f t="shared" si="83"/>
        <v>0</v>
      </c>
    </row>
    <row r="206" spans="5:32" x14ac:dyDescent="0.2">
      <c r="E206">
        <f t="shared" si="69"/>
        <v>204</v>
      </c>
      <c r="F206">
        <f t="shared" si="63"/>
        <v>1.8565009145804228</v>
      </c>
      <c r="G206" t="e">
        <f t="shared" si="70"/>
        <v>#VALUE!</v>
      </c>
      <c r="H206" t="e">
        <f t="shared" si="71"/>
        <v>#VALUE!</v>
      </c>
      <c r="I206" t="e">
        <f t="shared" si="72"/>
        <v>#VALUE!</v>
      </c>
      <c r="J206" t="e">
        <f t="shared" si="73"/>
        <v>#VALUE!</v>
      </c>
      <c r="K206">
        <f t="shared" si="74"/>
        <v>152.63546753067854</v>
      </c>
      <c r="L206" t="e">
        <f t="shared" si="75"/>
        <v>#VALUE!</v>
      </c>
      <c r="M206">
        <f>IF($B$9="זכר",INDEX(תמותה!$A$1:$E$121,ROUNDDOWN(E206/12,0)+1,2),INDEX(תמותה!$A$1:$E$121,ROUNDDOWN(E206/12,0)+1,3))</f>
        <v>0</v>
      </c>
      <c r="N206" t="e">
        <f>IF($B$9="זכר",INDEX('שיפור גברים'!$A$1:$GQ$121,ROUNDDOWN(E206/12,0)+1,ROUNDDOWN((E206+$B$7-$B$8)/12,0)+2),INDEX('שיפור נשים'!$A$1:$GQ$121,ROUNDDOWN(E206/12,0)+1,ROUNDDOWN((E206+$B$7-$B$8)/12,0)+2))</f>
        <v>#VALUE!</v>
      </c>
      <c r="O206" t="e">
        <f>IF($B$9="זכר",INDEX('שיפור גברים'!$A$1:$GQ$121,ROUNDDOWN(E206/12,0)+1,ROUNDDOWN((E206+$B$7-$B$8)/12,0)+1),INDEX('שיפור נשים'!$A$1:$GQ$121,ROUNDDOWN(E206/12,0)+1,ROUNDDOWN((E206+$B$7-$B$8)/12,0)+1))</f>
        <v>#VALUE!</v>
      </c>
      <c r="P206">
        <f t="shared" si="64"/>
        <v>0.66666666666666663</v>
      </c>
      <c r="Q206" t="e">
        <f t="shared" si="65"/>
        <v>#VALUE!</v>
      </c>
      <c r="R206">
        <f t="shared" si="76"/>
        <v>204</v>
      </c>
      <c r="S206" t="e">
        <f t="shared" si="77"/>
        <v>#VALUE!</v>
      </c>
      <c r="T206">
        <f>IF($B$11="זכר",INDEX(תמותה!$A$1:$E$121,ROUNDDOWN(R206/12,0)+1,2),INDEX(תמותה!$A$1:$E$121,ROUNDDOWN(R206/12,0)+1,3))</f>
        <v>0</v>
      </c>
      <c r="U206" t="e">
        <f>IF($B$11="זכר",INDEX('שיפור גברים'!$A$1:$GQ$121,ROUNDDOWN(R206/12,0)+1,ROUNDDOWN((E206+$B$7-$B$8)/12,0)+2),INDEX('שיפור נשים'!$A$1:$GQ$121,ROUNDDOWN(R206/12,0)+1,ROUNDDOWN((E206+$B$7-$B$8)/12,0)+2))</f>
        <v>#VALUE!</v>
      </c>
      <c r="V206" t="e">
        <f>IF($B$11="זכר",INDEX('שיפור גברים'!$A$1:$GQ$121,ROUNDDOWN(R206/12,0)+1,ROUNDDOWN((E206+$B$7-$B$8)/12,0)+1),INDEX('שיפור נשים'!$A$1:$GQ$121,ROUNDDOWN(R206/12,0)+1,ROUNDDOWN((E206+$B$7-$B$8)/12,0)+1))</f>
        <v>#VALUE!</v>
      </c>
      <c r="W206">
        <f t="shared" si="66"/>
        <v>0.66666666666666663</v>
      </c>
      <c r="X206" t="e">
        <f t="shared" si="78"/>
        <v>#VALUE!</v>
      </c>
      <c r="Y206">
        <f>IF($B$11="זכר",INDEX(תמותה!$A$1:$E$121,ROUNDDOWN(R206/12,0)+1,4),INDEX(תמותה!$A$1:$E$121,ROUNDDOWN(R206/12,0)+1,5))</f>
        <v>0</v>
      </c>
      <c r="Z206" t="e">
        <f t="shared" si="67"/>
        <v>#VALUE!</v>
      </c>
      <c r="AA206" t="e">
        <f t="shared" si="68"/>
        <v>#VALUE!</v>
      </c>
      <c r="AB206" t="e">
        <f t="shared" si="79"/>
        <v>#VALUE!</v>
      </c>
      <c r="AC206" t="e">
        <f t="shared" si="80"/>
        <v>#VALUE!</v>
      </c>
      <c r="AD206" t="e">
        <f t="shared" si="81"/>
        <v>#VALUE!</v>
      </c>
      <c r="AE206" t="e">
        <f t="shared" si="82"/>
        <v>#VALUE!</v>
      </c>
      <c r="AF206">
        <f t="shared" si="83"/>
        <v>0</v>
      </c>
    </row>
    <row r="207" spans="5:32" x14ac:dyDescent="0.2">
      <c r="E207">
        <f t="shared" si="69"/>
        <v>205</v>
      </c>
      <c r="F207">
        <f t="shared" si="63"/>
        <v>1.8621123293350459</v>
      </c>
      <c r="G207" t="e">
        <f t="shared" si="70"/>
        <v>#VALUE!</v>
      </c>
      <c r="H207" t="e">
        <f t="shared" si="71"/>
        <v>#VALUE!</v>
      </c>
      <c r="I207" t="e">
        <f t="shared" si="72"/>
        <v>#VALUE!</v>
      </c>
      <c r="J207" t="e">
        <f t="shared" si="73"/>
        <v>#VALUE!</v>
      </c>
      <c r="K207">
        <f t="shared" si="74"/>
        <v>153.17249206150106</v>
      </c>
      <c r="L207" t="e">
        <f t="shared" si="75"/>
        <v>#VALUE!</v>
      </c>
      <c r="M207">
        <f>IF($B$9="זכר",INDEX(תמותה!$A$1:$E$121,ROUNDDOWN(E207/12,0)+1,2),INDEX(תמותה!$A$1:$E$121,ROUNDDOWN(E207/12,0)+1,3))</f>
        <v>0</v>
      </c>
      <c r="N207" t="e">
        <f>IF($B$9="זכר",INDEX('שיפור גברים'!$A$1:$GQ$121,ROUNDDOWN(E207/12,0)+1,ROUNDDOWN((E207+$B$7-$B$8)/12,0)+2),INDEX('שיפור נשים'!$A$1:$GQ$121,ROUNDDOWN(E207/12,0)+1,ROUNDDOWN((E207+$B$7-$B$8)/12,0)+2))</f>
        <v>#VALUE!</v>
      </c>
      <c r="O207" t="e">
        <f>IF($B$9="זכר",INDEX('שיפור גברים'!$A$1:$GQ$121,ROUNDDOWN(E207/12,0)+1,ROUNDDOWN((E207+$B$7-$B$8)/12,0)+1),INDEX('שיפור נשים'!$A$1:$GQ$121,ROUNDDOWN(E207/12,0)+1,ROUNDDOWN((E207+$B$7-$B$8)/12,0)+1))</f>
        <v>#VALUE!</v>
      </c>
      <c r="P207">
        <f t="shared" si="64"/>
        <v>0.75</v>
      </c>
      <c r="Q207" t="e">
        <f t="shared" si="65"/>
        <v>#VALUE!</v>
      </c>
      <c r="R207">
        <f t="shared" si="76"/>
        <v>205</v>
      </c>
      <c r="S207" t="e">
        <f t="shared" si="77"/>
        <v>#VALUE!</v>
      </c>
      <c r="T207">
        <f>IF($B$11="זכר",INDEX(תמותה!$A$1:$E$121,ROUNDDOWN(R207/12,0)+1,2),INDEX(תמותה!$A$1:$E$121,ROUNDDOWN(R207/12,0)+1,3))</f>
        <v>0</v>
      </c>
      <c r="U207" t="e">
        <f>IF($B$11="זכר",INDEX('שיפור גברים'!$A$1:$GQ$121,ROUNDDOWN(R207/12,0)+1,ROUNDDOWN((E207+$B$7-$B$8)/12,0)+2),INDEX('שיפור נשים'!$A$1:$GQ$121,ROUNDDOWN(R207/12,0)+1,ROUNDDOWN((E207+$B$7-$B$8)/12,0)+2))</f>
        <v>#VALUE!</v>
      </c>
      <c r="V207" t="e">
        <f>IF($B$11="זכר",INDEX('שיפור גברים'!$A$1:$GQ$121,ROUNDDOWN(R207/12,0)+1,ROUNDDOWN((E207+$B$7-$B$8)/12,0)+1),INDEX('שיפור נשים'!$A$1:$GQ$121,ROUNDDOWN(R207/12,0)+1,ROUNDDOWN((E207+$B$7-$B$8)/12,0)+1))</f>
        <v>#VALUE!</v>
      </c>
      <c r="W207">
        <f t="shared" si="66"/>
        <v>0.75</v>
      </c>
      <c r="X207" t="e">
        <f t="shared" si="78"/>
        <v>#VALUE!</v>
      </c>
      <c r="Y207">
        <f>IF($B$11="זכר",INDEX(תמותה!$A$1:$E$121,ROUNDDOWN(R207/12,0)+1,4),INDEX(תמותה!$A$1:$E$121,ROUNDDOWN(R207/12,0)+1,5))</f>
        <v>0</v>
      </c>
      <c r="Z207" t="e">
        <f t="shared" si="67"/>
        <v>#VALUE!</v>
      </c>
      <c r="AA207" t="e">
        <f t="shared" si="68"/>
        <v>#VALUE!</v>
      </c>
      <c r="AB207" t="e">
        <f t="shared" si="79"/>
        <v>#VALUE!</v>
      </c>
      <c r="AC207" t="e">
        <f t="shared" si="80"/>
        <v>#VALUE!</v>
      </c>
      <c r="AD207" t="e">
        <f t="shared" si="81"/>
        <v>#VALUE!</v>
      </c>
      <c r="AE207" t="e">
        <f t="shared" si="82"/>
        <v>#VALUE!</v>
      </c>
      <c r="AF207">
        <f t="shared" si="83"/>
        <v>0</v>
      </c>
    </row>
    <row r="208" spans="5:32" x14ac:dyDescent="0.2">
      <c r="E208">
        <f t="shared" si="69"/>
        <v>206</v>
      </c>
      <c r="F208">
        <f t="shared" si="63"/>
        <v>1.867740705016163</v>
      </c>
      <c r="G208" t="e">
        <f t="shared" si="70"/>
        <v>#VALUE!</v>
      </c>
      <c r="H208" t="e">
        <f t="shared" si="71"/>
        <v>#VALUE!</v>
      </c>
      <c r="I208" t="e">
        <f t="shared" si="72"/>
        <v>#VALUE!</v>
      </c>
      <c r="J208" t="e">
        <f t="shared" si="73"/>
        <v>#VALUE!</v>
      </c>
      <c r="K208">
        <f t="shared" si="74"/>
        <v>153.70789828641992</v>
      </c>
      <c r="L208" t="e">
        <f t="shared" si="75"/>
        <v>#VALUE!</v>
      </c>
      <c r="M208">
        <f>IF($B$9="זכר",INDEX(תמותה!$A$1:$E$121,ROUNDDOWN(E208/12,0)+1,2),INDEX(תמותה!$A$1:$E$121,ROUNDDOWN(E208/12,0)+1,3))</f>
        <v>0</v>
      </c>
      <c r="N208" t="e">
        <f>IF($B$9="זכר",INDEX('שיפור גברים'!$A$1:$GQ$121,ROUNDDOWN(E208/12,0)+1,ROUNDDOWN((E208+$B$7-$B$8)/12,0)+2),INDEX('שיפור נשים'!$A$1:$GQ$121,ROUNDDOWN(E208/12,0)+1,ROUNDDOWN((E208+$B$7-$B$8)/12,0)+2))</f>
        <v>#VALUE!</v>
      </c>
      <c r="O208" t="e">
        <f>IF($B$9="זכר",INDEX('שיפור גברים'!$A$1:$GQ$121,ROUNDDOWN(E208/12,0)+1,ROUNDDOWN((E208+$B$7-$B$8)/12,0)+1),INDEX('שיפור נשים'!$A$1:$GQ$121,ROUNDDOWN(E208/12,0)+1,ROUNDDOWN((E208+$B$7-$B$8)/12,0)+1))</f>
        <v>#VALUE!</v>
      </c>
      <c r="P208">
        <f t="shared" si="64"/>
        <v>0.83333333333333337</v>
      </c>
      <c r="Q208" t="e">
        <f t="shared" si="65"/>
        <v>#VALUE!</v>
      </c>
      <c r="R208">
        <f t="shared" si="76"/>
        <v>206</v>
      </c>
      <c r="S208" t="e">
        <f t="shared" si="77"/>
        <v>#VALUE!</v>
      </c>
      <c r="T208">
        <f>IF($B$11="זכר",INDEX(תמותה!$A$1:$E$121,ROUNDDOWN(R208/12,0)+1,2),INDEX(תמותה!$A$1:$E$121,ROUNDDOWN(R208/12,0)+1,3))</f>
        <v>0</v>
      </c>
      <c r="U208" t="e">
        <f>IF($B$11="זכר",INDEX('שיפור גברים'!$A$1:$GQ$121,ROUNDDOWN(R208/12,0)+1,ROUNDDOWN((E208+$B$7-$B$8)/12,0)+2),INDEX('שיפור נשים'!$A$1:$GQ$121,ROUNDDOWN(R208/12,0)+1,ROUNDDOWN((E208+$B$7-$B$8)/12,0)+2))</f>
        <v>#VALUE!</v>
      </c>
      <c r="V208" t="e">
        <f>IF($B$11="זכר",INDEX('שיפור גברים'!$A$1:$GQ$121,ROUNDDOWN(R208/12,0)+1,ROUNDDOWN((E208+$B$7-$B$8)/12,0)+1),INDEX('שיפור נשים'!$A$1:$GQ$121,ROUNDDOWN(R208/12,0)+1,ROUNDDOWN((E208+$B$7-$B$8)/12,0)+1))</f>
        <v>#VALUE!</v>
      </c>
      <c r="W208">
        <f t="shared" si="66"/>
        <v>0.83333333333333337</v>
      </c>
      <c r="X208" t="e">
        <f t="shared" si="78"/>
        <v>#VALUE!</v>
      </c>
      <c r="Y208">
        <f>IF($B$11="זכר",INDEX(תמותה!$A$1:$E$121,ROUNDDOWN(R208/12,0)+1,4),INDEX(תמותה!$A$1:$E$121,ROUNDDOWN(R208/12,0)+1,5))</f>
        <v>0</v>
      </c>
      <c r="Z208" t="e">
        <f t="shared" si="67"/>
        <v>#VALUE!</v>
      </c>
      <c r="AA208" t="e">
        <f t="shared" si="68"/>
        <v>#VALUE!</v>
      </c>
      <c r="AB208" t="e">
        <f t="shared" si="79"/>
        <v>#VALUE!</v>
      </c>
      <c r="AC208" t="e">
        <f t="shared" si="80"/>
        <v>#VALUE!</v>
      </c>
      <c r="AD208" t="e">
        <f t="shared" si="81"/>
        <v>#VALUE!</v>
      </c>
      <c r="AE208" t="e">
        <f t="shared" si="82"/>
        <v>#VALUE!</v>
      </c>
      <c r="AF208">
        <f t="shared" si="83"/>
        <v>0</v>
      </c>
    </row>
    <row r="209" spans="5:32" x14ac:dyDescent="0.2">
      <c r="E209">
        <f t="shared" si="69"/>
        <v>207</v>
      </c>
      <c r="F209">
        <f t="shared" si="63"/>
        <v>1.8733860928894601</v>
      </c>
      <c r="G209" t="e">
        <f t="shared" si="70"/>
        <v>#VALUE!</v>
      </c>
      <c r="H209" t="e">
        <f t="shared" si="71"/>
        <v>#VALUE!</v>
      </c>
      <c r="I209" t="e">
        <f t="shared" si="72"/>
        <v>#VALUE!</v>
      </c>
      <c r="J209" t="e">
        <f t="shared" si="73"/>
        <v>#VALUE!</v>
      </c>
      <c r="K209">
        <f t="shared" si="74"/>
        <v>154.24169108214716</v>
      </c>
      <c r="L209" t="e">
        <f t="shared" si="75"/>
        <v>#VALUE!</v>
      </c>
      <c r="M209">
        <f>IF($B$9="זכר",INDEX(תמותה!$A$1:$E$121,ROUNDDOWN(E209/12,0)+1,2),INDEX(תמותה!$A$1:$E$121,ROUNDDOWN(E209/12,0)+1,3))</f>
        <v>0</v>
      </c>
      <c r="N209" t="e">
        <f>IF($B$9="זכר",INDEX('שיפור גברים'!$A$1:$GQ$121,ROUNDDOWN(E209/12,0)+1,ROUNDDOWN((E209+$B$7-$B$8)/12,0)+2),INDEX('שיפור נשים'!$A$1:$GQ$121,ROUNDDOWN(E209/12,0)+1,ROUNDDOWN((E209+$B$7-$B$8)/12,0)+2))</f>
        <v>#VALUE!</v>
      </c>
      <c r="O209" t="e">
        <f>IF($B$9="זכר",INDEX('שיפור גברים'!$A$1:$GQ$121,ROUNDDOWN(E209/12,0)+1,ROUNDDOWN((E209+$B$7-$B$8)/12,0)+1),INDEX('שיפור נשים'!$A$1:$GQ$121,ROUNDDOWN(E209/12,0)+1,ROUNDDOWN((E209+$B$7-$B$8)/12,0)+1))</f>
        <v>#VALUE!</v>
      </c>
      <c r="P209">
        <f t="shared" si="64"/>
        <v>0.91666666666666663</v>
      </c>
      <c r="Q209" t="e">
        <f t="shared" si="65"/>
        <v>#VALUE!</v>
      </c>
      <c r="R209">
        <f t="shared" si="76"/>
        <v>207</v>
      </c>
      <c r="S209" t="e">
        <f t="shared" si="77"/>
        <v>#VALUE!</v>
      </c>
      <c r="T209">
        <f>IF($B$11="זכר",INDEX(תמותה!$A$1:$E$121,ROUNDDOWN(R209/12,0)+1,2),INDEX(תמותה!$A$1:$E$121,ROUNDDOWN(R209/12,0)+1,3))</f>
        <v>0</v>
      </c>
      <c r="U209" t="e">
        <f>IF($B$11="זכר",INDEX('שיפור גברים'!$A$1:$GQ$121,ROUNDDOWN(R209/12,0)+1,ROUNDDOWN((E209+$B$7-$B$8)/12,0)+2),INDEX('שיפור נשים'!$A$1:$GQ$121,ROUNDDOWN(R209/12,0)+1,ROUNDDOWN((E209+$B$7-$B$8)/12,0)+2))</f>
        <v>#VALUE!</v>
      </c>
      <c r="V209" t="e">
        <f>IF($B$11="זכר",INDEX('שיפור גברים'!$A$1:$GQ$121,ROUNDDOWN(R209/12,0)+1,ROUNDDOWN((E209+$B$7-$B$8)/12,0)+1),INDEX('שיפור נשים'!$A$1:$GQ$121,ROUNDDOWN(R209/12,0)+1,ROUNDDOWN((E209+$B$7-$B$8)/12,0)+1))</f>
        <v>#VALUE!</v>
      </c>
      <c r="W209">
        <f t="shared" si="66"/>
        <v>0.91666666666666663</v>
      </c>
      <c r="X209" t="e">
        <f t="shared" si="78"/>
        <v>#VALUE!</v>
      </c>
      <c r="Y209">
        <f>IF($B$11="זכר",INDEX(תמותה!$A$1:$E$121,ROUNDDOWN(R209/12,0)+1,4),INDEX(תמותה!$A$1:$E$121,ROUNDDOWN(R209/12,0)+1,5))</f>
        <v>0</v>
      </c>
      <c r="Z209" t="e">
        <f t="shared" si="67"/>
        <v>#VALUE!</v>
      </c>
      <c r="AA209" t="e">
        <f t="shared" si="68"/>
        <v>#VALUE!</v>
      </c>
      <c r="AB209" t="e">
        <f t="shared" si="79"/>
        <v>#VALUE!</v>
      </c>
      <c r="AC209" t="e">
        <f t="shared" si="80"/>
        <v>#VALUE!</v>
      </c>
      <c r="AD209" t="e">
        <f t="shared" si="81"/>
        <v>#VALUE!</v>
      </c>
      <c r="AE209" t="e">
        <f t="shared" si="82"/>
        <v>#VALUE!</v>
      </c>
      <c r="AF209">
        <f t="shared" si="83"/>
        <v>0</v>
      </c>
    </row>
    <row r="210" spans="5:32" x14ac:dyDescent="0.2">
      <c r="E210">
        <f t="shared" si="69"/>
        <v>208</v>
      </c>
      <c r="F210">
        <f t="shared" si="63"/>
        <v>1.8790485443755782</v>
      </c>
      <c r="G210" t="e">
        <f t="shared" si="70"/>
        <v>#VALUE!</v>
      </c>
      <c r="H210" t="e">
        <f t="shared" si="71"/>
        <v>#VALUE!</v>
      </c>
      <c r="I210" t="e">
        <f t="shared" si="72"/>
        <v>#VALUE!</v>
      </c>
      <c r="J210" t="e">
        <f t="shared" si="73"/>
        <v>#VALUE!</v>
      </c>
      <c r="K210">
        <f t="shared" si="74"/>
        <v>154.773875310699</v>
      </c>
      <c r="L210" t="e">
        <f t="shared" si="75"/>
        <v>#VALUE!</v>
      </c>
      <c r="M210">
        <f>IF($B$9="זכר",INDEX(תמותה!$A$1:$E$121,ROUNDDOWN(E210/12,0)+1,2),INDEX(תמותה!$A$1:$E$121,ROUNDDOWN(E210/12,0)+1,3))</f>
        <v>0</v>
      </c>
      <c r="N210" t="e">
        <f>IF($B$9="זכר",INDEX('שיפור גברים'!$A$1:$GQ$121,ROUNDDOWN(E210/12,0)+1,ROUNDDOWN((E210+$B$7-$B$8)/12,0)+2),INDEX('שיפור נשים'!$A$1:$GQ$121,ROUNDDOWN(E210/12,0)+1,ROUNDDOWN((E210+$B$7-$B$8)/12,0)+2))</f>
        <v>#VALUE!</v>
      </c>
      <c r="O210" t="e">
        <f>IF($B$9="זכר",INDEX('שיפור גברים'!$A$1:$GQ$121,ROUNDDOWN(E210/12,0)+1,ROUNDDOWN((E210+$B$7-$B$8)/12,0)+1),INDEX('שיפור נשים'!$A$1:$GQ$121,ROUNDDOWN(E210/12,0)+1,ROUNDDOWN((E210+$B$7-$B$8)/12,0)+1))</f>
        <v>#VALUE!</v>
      </c>
      <c r="P210">
        <f t="shared" si="64"/>
        <v>1</v>
      </c>
      <c r="Q210" t="e">
        <f t="shared" si="65"/>
        <v>#VALUE!</v>
      </c>
      <c r="R210">
        <f t="shared" si="76"/>
        <v>208</v>
      </c>
      <c r="S210" t="e">
        <f t="shared" si="77"/>
        <v>#VALUE!</v>
      </c>
      <c r="T210">
        <f>IF($B$11="זכר",INDEX(תמותה!$A$1:$E$121,ROUNDDOWN(R210/12,0)+1,2),INDEX(תמותה!$A$1:$E$121,ROUNDDOWN(R210/12,0)+1,3))</f>
        <v>0</v>
      </c>
      <c r="U210" t="e">
        <f>IF($B$11="זכר",INDEX('שיפור גברים'!$A$1:$GQ$121,ROUNDDOWN(R210/12,0)+1,ROUNDDOWN((E210+$B$7-$B$8)/12,0)+2),INDEX('שיפור נשים'!$A$1:$GQ$121,ROUNDDOWN(R210/12,0)+1,ROUNDDOWN((E210+$B$7-$B$8)/12,0)+2))</f>
        <v>#VALUE!</v>
      </c>
      <c r="V210" t="e">
        <f>IF($B$11="זכר",INDEX('שיפור גברים'!$A$1:$GQ$121,ROUNDDOWN(R210/12,0)+1,ROUNDDOWN((E210+$B$7-$B$8)/12,0)+1),INDEX('שיפור נשים'!$A$1:$GQ$121,ROUNDDOWN(R210/12,0)+1,ROUNDDOWN((E210+$B$7-$B$8)/12,0)+1))</f>
        <v>#VALUE!</v>
      </c>
      <c r="W210">
        <f t="shared" si="66"/>
        <v>1</v>
      </c>
      <c r="X210" t="e">
        <f t="shared" si="78"/>
        <v>#VALUE!</v>
      </c>
      <c r="Y210">
        <f>IF($B$11="זכר",INDEX(תמותה!$A$1:$E$121,ROUNDDOWN(R210/12,0)+1,4),INDEX(תמותה!$A$1:$E$121,ROUNDDOWN(R210/12,0)+1,5))</f>
        <v>0</v>
      </c>
      <c r="Z210" t="e">
        <f t="shared" si="67"/>
        <v>#VALUE!</v>
      </c>
      <c r="AA210" t="e">
        <f t="shared" si="68"/>
        <v>#VALUE!</v>
      </c>
      <c r="AB210" t="e">
        <f t="shared" si="79"/>
        <v>#VALUE!</v>
      </c>
      <c r="AC210" t="e">
        <f t="shared" si="80"/>
        <v>#VALUE!</v>
      </c>
      <c r="AD210" t="e">
        <f t="shared" si="81"/>
        <v>#VALUE!</v>
      </c>
      <c r="AE210" t="e">
        <f t="shared" si="82"/>
        <v>#VALUE!</v>
      </c>
      <c r="AF210">
        <f t="shared" si="83"/>
        <v>0</v>
      </c>
    </row>
    <row r="211" spans="5:32" x14ac:dyDescent="0.2">
      <c r="E211">
        <f t="shared" si="69"/>
        <v>209</v>
      </c>
      <c r="F211">
        <f t="shared" si="63"/>
        <v>1.8847281110505802</v>
      </c>
      <c r="G211" t="e">
        <f t="shared" si="70"/>
        <v>#VALUE!</v>
      </c>
      <c r="H211" t="e">
        <f t="shared" si="71"/>
        <v>#VALUE!</v>
      </c>
      <c r="I211" t="e">
        <f t="shared" si="72"/>
        <v>#VALUE!</v>
      </c>
      <c r="J211" t="e">
        <f t="shared" si="73"/>
        <v>#VALUE!</v>
      </c>
      <c r="K211">
        <f t="shared" si="74"/>
        <v>155.30445581944016</v>
      </c>
      <c r="L211" t="e">
        <f t="shared" si="75"/>
        <v>#VALUE!</v>
      </c>
      <c r="M211">
        <f>IF($B$9="זכר",INDEX(תמותה!$A$1:$E$121,ROUNDDOWN(E211/12,0)+1,2),INDEX(תמותה!$A$1:$E$121,ROUNDDOWN(E211/12,0)+1,3))</f>
        <v>0</v>
      </c>
      <c r="N211" t="e">
        <f>IF($B$9="זכר",INDEX('שיפור גברים'!$A$1:$GQ$121,ROUNDDOWN(E211/12,0)+1,ROUNDDOWN((E211+$B$7-$B$8)/12,0)+2),INDEX('שיפור נשים'!$A$1:$GQ$121,ROUNDDOWN(E211/12,0)+1,ROUNDDOWN((E211+$B$7-$B$8)/12,0)+2))</f>
        <v>#VALUE!</v>
      </c>
      <c r="O211" t="e">
        <f>IF($B$9="זכר",INDEX('שיפור גברים'!$A$1:$GQ$121,ROUNDDOWN(E211/12,0)+1,ROUNDDOWN((E211+$B$7-$B$8)/12,0)+1),INDEX('שיפור נשים'!$A$1:$GQ$121,ROUNDDOWN(E211/12,0)+1,ROUNDDOWN((E211+$B$7-$B$8)/12,0)+1))</f>
        <v>#VALUE!</v>
      </c>
      <c r="P211">
        <f t="shared" si="64"/>
        <v>8.3333333333333329E-2</v>
      </c>
      <c r="Q211" t="e">
        <f t="shared" si="65"/>
        <v>#VALUE!</v>
      </c>
      <c r="R211">
        <f t="shared" si="76"/>
        <v>209</v>
      </c>
      <c r="S211" t="e">
        <f t="shared" si="77"/>
        <v>#VALUE!</v>
      </c>
      <c r="T211">
        <f>IF($B$11="זכר",INDEX(תמותה!$A$1:$E$121,ROUNDDOWN(R211/12,0)+1,2),INDEX(תמותה!$A$1:$E$121,ROUNDDOWN(R211/12,0)+1,3))</f>
        <v>0</v>
      </c>
      <c r="U211" t="e">
        <f>IF($B$11="זכר",INDEX('שיפור גברים'!$A$1:$GQ$121,ROUNDDOWN(R211/12,0)+1,ROUNDDOWN((E211+$B$7-$B$8)/12,0)+2),INDEX('שיפור נשים'!$A$1:$GQ$121,ROUNDDOWN(R211/12,0)+1,ROUNDDOWN((E211+$B$7-$B$8)/12,0)+2))</f>
        <v>#VALUE!</v>
      </c>
      <c r="V211" t="e">
        <f>IF($B$11="זכר",INDEX('שיפור גברים'!$A$1:$GQ$121,ROUNDDOWN(R211/12,0)+1,ROUNDDOWN((E211+$B$7-$B$8)/12,0)+1),INDEX('שיפור נשים'!$A$1:$GQ$121,ROUNDDOWN(R211/12,0)+1,ROUNDDOWN((E211+$B$7-$B$8)/12,0)+1))</f>
        <v>#VALUE!</v>
      </c>
      <c r="W211">
        <f t="shared" si="66"/>
        <v>8.3333333333333329E-2</v>
      </c>
      <c r="X211" t="e">
        <f t="shared" si="78"/>
        <v>#VALUE!</v>
      </c>
      <c r="Y211">
        <f>IF($B$11="זכר",INDEX(תמותה!$A$1:$E$121,ROUNDDOWN(R211/12,0)+1,4),INDEX(תמותה!$A$1:$E$121,ROUNDDOWN(R211/12,0)+1,5))</f>
        <v>0</v>
      </c>
      <c r="Z211" t="e">
        <f t="shared" si="67"/>
        <v>#VALUE!</v>
      </c>
      <c r="AA211" t="e">
        <f t="shared" si="68"/>
        <v>#VALUE!</v>
      </c>
      <c r="AB211" t="e">
        <f t="shared" si="79"/>
        <v>#VALUE!</v>
      </c>
      <c r="AC211" t="e">
        <f t="shared" si="80"/>
        <v>#VALUE!</v>
      </c>
      <c r="AD211" t="e">
        <f t="shared" si="81"/>
        <v>#VALUE!</v>
      </c>
      <c r="AE211" t="e">
        <f t="shared" si="82"/>
        <v>#VALUE!</v>
      </c>
      <c r="AF211">
        <f t="shared" si="83"/>
        <v>0</v>
      </c>
    </row>
    <row r="212" spans="5:32" x14ac:dyDescent="0.2">
      <c r="E212">
        <f t="shared" si="69"/>
        <v>210</v>
      </c>
      <c r="F212">
        <f t="shared" si="63"/>
        <v>1.8904248446464222</v>
      </c>
      <c r="G212" t="e">
        <f t="shared" si="70"/>
        <v>#VALUE!</v>
      </c>
      <c r="H212" t="e">
        <f t="shared" si="71"/>
        <v>#VALUE!</v>
      </c>
      <c r="I212" t="e">
        <f t="shared" si="72"/>
        <v>#VALUE!</v>
      </c>
      <c r="J212" t="e">
        <f t="shared" si="73"/>
        <v>#VALUE!</v>
      </c>
      <c r="K212">
        <f t="shared" si="74"/>
        <v>155.83343744112798</v>
      </c>
      <c r="L212" t="e">
        <f t="shared" si="75"/>
        <v>#VALUE!</v>
      </c>
      <c r="M212">
        <f>IF($B$9="זכר",INDEX(תמותה!$A$1:$E$121,ROUNDDOWN(E212/12,0)+1,2),INDEX(תמותה!$A$1:$E$121,ROUNDDOWN(E212/12,0)+1,3))</f>
        <v>0</v>
      </c>
      <c r="N212" t="e">
        <f>IF($B$9="זכר",INDEX('שיפור גברים'!$A$1:$GQ$121,ROUNDDOWN(E212/12,0)+1,ROUNDDOWN((E212+$B$7-$B$8)/12,0)+2),INDEX('שיפור נשים'!$A$1:$GQ$121,ROUNDDOWN(E212/12,0)+1,ROUNDDOWN((E212+$B$7-$B$8)/12,0)+2))</f>
        <v>#VALUE!</v>
      </c>
      <c r="O212" t="e">
        <f>IF($B$9="זכר",INDEX('שיפור גברים'!$A$1:$GQ$121,ROUNDDOWN(E212/12,0)+1,ROUNDDOWN((E212+$B$7-$B$8)/12,0)+1),INDEX('שיפור נשים'!$A$1:$GQ$121,ROUNDDOWN(E212/12,0)+1,ROUNDDOWN((E212+$B$7-$B$8)/12,0)+1))</f>
        <v>#VALUE!</v>
      </c>
      <c r="P212">
        <f t="shared" si="64"/>
        <v>0.16666666666666666</v>
      </c>
      <c r="Q212" t="e">
        <f t="shared" si="65"/>
        <v>#VALUE!</v>
      </c>
      <c r="R212">
        <f t="shared" si="76"/>
        <v>210</v>
      </c>
      <c r="S212" t="e">
        <f t="shared" si="77"/>
        <v>#VALUE!</v>
      </c>
      <c r="T212">
        <f>IF($B$11="זכר",INDEX(תמותה!$A$1:$E$121,ROUNDDOWN(R212/12,0)+1,2),INDEX(תמותה!$A$1:$E$121,ROUNDDOWN(R212/12,0)+1,3))</f>
        <v>0</v>
      </c>
      <c r="U212" t="e">
        <f>IF($B$11="זכר",INDEX('שיפור גברים'!$A$1:$GQ$121,ROUNDDOWN(R212/12,0)+1,ROUNDDOWN((E212+$B$7-$B$8)/12,0)+2),INDEX('שיפור נשים'!$A$1:$GQ$121,ROUNDDOWN(R212/12,0)+1,ROUNDDOWN((E212+$B$7-$B$8)/12,0)+2))</f>
        <v>#VALUE!</v>
      </c>
      <c r="V212" t="e">
        <f>IF($B$11="זכר",INDEX('שיפור גברים'!$A$1:$GQ$121,ROUNDDOWN(R212/12,0)+1,ROUNDDOWN((E212+$B$7-$B$8)/12,0)+1),INDEX('שיפור נשים'!$A$1:$GQ$121,ROUNDDOWN(R212/12,0)+1,ROUNDDOWN((E212+$B$7-$B$8)/12,0)+1))</f>
        <v>#VALUE!</v>
      </c>
      <c r="W212">
        <f t="shared" si="66"/>
        <v>0.16666666666666666</v>
      </c>
      <c r="X212" t="e">
        <f t="shared" si="78"/>
        <v>#VALUE!</v>
      </c>
      <c r="Y212">
        <f>IF($B$11="זכר",INDEX(תמותה!$A$1:$E$121,ROUNDDOWN(R212/12,0)+1,4),INDEX(תמותה!$A$1:$E$121,ROUNDDOWN(R212/12,0)+1,5))</f>
        <v>0</v>
      </c>
      <c r="Z212" t="e">
        <f t="shared" si="67"/>
        <v>#VALUE!</v>
      </c>
      <c r="AA212" t="e">
        <f t="shared" si="68"/>
        <v>#VALUE!</v>
      </c>
      <c r="AB212" t="e">
        <f t="shared" si="79"/>
        <v>#VALUE!</v>
      </c>
      <c r="AC212" t="e">
        <f t="shared" si="80"/>
        <v>#VALUE!</v>
      </c>
      <c r="AD212" t="e">
        <f t="shared" si="81"/>
        <v>#VALUE!</v>
      </c>
      <c r="AE212" t="e">
        <f t="shared" si="82"/>
        <v>#VALUE!</v>
      </c>
      <c r="AF212">
        <f t="shared" si="83"/>
        <v>0</v>
      </c>
    </row>
    <row r="213" spans="5:32" x14ac:dyDescent="0.2">
      <c r="E213">
        <f t="shared" si="69"/>
        <v>211</v>
      </c>
      <c r="F213">
        <f t="shared" si="63"/>
        <v>1.8961387970514243</v>
      </c>
      <c r="G213" t="e">
        <f t="shared" si="70"/>
        <v>#VALUE!</v>
      </c>
      <c r="H213" t="e">
        <f t="shared" si="71"/>
        <v>#VALUE!</v>
      </c>
      <c r="I213" t="e">
        <f t="shared" si="72"/>
        <v>#VALUE!</v>
      </c>
      <c r="J213" t="e">
        <f t="shared" si="73"/>
        <v>#VALUE!</v>
      </c>
      <c r="K213">
        <f t="shared" si="74"/>
        <v>156.36082499395641</v>
      </c>
      <c r="L213" t="e">
        <f t="shared" si="75"/>
        <v>#VALUE!</v>
      </c>
      <c r="M213">
        <f>IF($B$9="זכר",INDEX(תמותה!$A$1:$E$121,ROUNDDOWN(E213/12,0)+1,2),INDEX(תמותה!$A$1:$E$121,ROUNDDOWN(E213/12,0)+1,3))</f>
        <v>0</v>
      </c>
      <c r="N213" t="e">
        <f>IF($B$9="זכר",INDEX('שיפור גברים'!$A$1:$GQ$121,ROUNDDOWN(E213/12,0)+1,ROUNDDOWN((E213+$B$7-$B$8)/12,0)+2),INDEX('שיפור נשים'!$A$1:$GQ$121,ROUNDDOWN(E213/12,0)+1,ROUNDDOWN((E213+$B$7-$B$8)/12,0)+2))</f>
        <v>#VALUE!</v>
      </c>
      <c r="O213" t="e">
        <f>IF($B$9="זכר",INDEX('שיפור גברים'!$A$1:$GQ$121,ROUNDDOWN(E213/12,0)+1,ROUNDDOWN((E213+$B$7-$B$8)/12,0)+1),INDEX('שיפור נשים'!$A$1:$GQ$121,ROUNDDOWN(E213/12,0)+1,ROUNDDOWN((E213+$B$7-$B$8)/12,0)+1))</f>
        <v>#VALUE!</v>
      </c>
      <c r="P213">
        <f t="shared" si="64"/>
        <v>0.25</v>
      </c>
      <c r="Q213" t="e">
        <f t="shared" si="65"/>
        <v>#VALUE!</v>
      </c>
      <c r="R213">
        <f t="shared" si="76"/>
        <v>211</v>
      </c>
      <c r="S213" t="e">
        <f t="shared" si="77"/>
        <v>#VALUE!</v>
      </c>
      <c r="T213">
        <f>IF($B$11="זכר",INDEX(תמותה!$A$1:$E$121,ROUNDDOWN(R213/12,0)+1,2),INDEX(תמותה!$A$1:$E$121,ROUNDDOWN(R213/12,0)+1,3))</f>
        <v>0</v>
      </c>
      <c r="U213" t="e">
        <f>IF($B$11="זכר",INDEX('שיפור גברים'!$A$1:$GQ$121,ROUNDDOWN(R213/12,0)+1,ROUNDDOWN((E213+$B$7-$B$8)/12,0)+2),INDEX('שיפור נשים'!$A$1:$GQ$121,ROUNDDOWN(R213/12,0)+1,ROUNDDOWN((E213+$B$7-$B$8)/12,0)+2))</f>
        <v>#VALUE!</v>
      </c>
      <c r="V213" t="e">
        <f>IF($B$11="זכר",INDEX('שיפור גברים'!$A$1:$GQ$121,ROUNDDOWN(R213/12,0)+1,ROUNDDOWN((E213+$B$7-$B$8)/12,0)+1),INDEX('שיפור נשים'!$A$1:$GQ$121,ROUNDDOWN(R213/12,0)+1,ROUNDDOWN((E213+$B$7-$B$8)/12,0)+1))</f>
        <v>#VALUE!</v>
      </c>
      <c r="W213">
        <f t="shared" si="66"/>
        <v>0.25</v>
      </c>
      <c r="X213" t="e">
        <f t="shared" si="78"/>
        <v>#VALUE!</v>
      </c>
      <c r="Y213">
        <f>IF($B$11="זכר",INDEX(תמותה!$A$1:$E$121,ROUNDDOWN(R213/12,0)+1,4),INDEX(תמותה!$A$1:$E$121,ROUNDDOWN(R213/12,0)+1,5))</f>
        <v>0</v>
      </c>
      <c r="Z213" t="e">
        <f t="shared" si="67"/>
        <v>#VALUE!</v>
      </c>
      <c r="AA213" t="e">
        <f t="shared" si="68"/>
        <v>#VALUE!</v>
      </c>
      <c r="AB213" t="e">
        <f t="shared" si="79"/>
        <v>#VALUE!</v>
      </c>
      <c r="AC213" t="e">
        <f t="shared" si="80"/>
        <v>#VALUE!</v>
      </c>
      <c r="AD213" t="e">
        <f t="shared" si="81"/>
        <v>#VALUE!</v>
      </c>
      <c r="AE213" t="e">
        <f t="shared" si="82"/>
        <v>#VALUE!</v>
      </c>
      <c r="AF213">
        <f t="shared" si="83"/>
        <v>0</v>
      </c>
    </row>
    <row r="214" spans="5:32" x14ac:dyDescent="0.2">
      <c r="E214">
        <f t="shared" si="69"/>
        <v>212</v>
      </c>
      <c r="F214">
        <f t="shared" si="63"/>
        <v>1.9018700203107415</v>
      </c>
      <c r="G214" t="e">
        <f t="shared" si="70"/>
        <v>#VALUE!</v>
      </c>
      <c r="H214" t="e">
        <f t="shared" si="71"/>
        <v>#VALUE!</v>
      </c>
      <c r="I214" t="e">
        <f t="shared" si="72"/>
        <v>#VALUE!</v>
      </c>
      <c r="J214" t="e">
        <f t="shared" si="73"/>
        <v>#VALUE!</v>
      </c>
      <c r="K214">
        <f t="shared" si="74"/>
        <v>156.88662328159998</v>
      </c>
      <c r="L214" t="e">
        <f t="shared" si="75"/>
        <v>#VALUE!</v>
      </c>
      <c r="M214">
        <f>IF($B$9="זכר",INDEX(תמותה!$A$1:$E$121,ROUNDDOWN(E214/12,0)+1,2),INDEX(תמותה!$A$1:$E$121,ROUNDDOWN(E214/12,0)+1,3))</f>
        <v>0</v>
      </c>
      <c r="N214" t="e">
        <f>IF($B$9="זכר",INDEX('שיפור גברים'!$A$1:$GQ$121,ROUNDDOWN(E214/12,0)+1,ROUNDDOWN((E214+$B$7-$B$8)/12,0)+2),INDEX('שיפור נשים'!$A$1:$GQ$121,ROUNDDOWN(E214/12,0)+1,ROUNDDOWN((E214+$B$7-$B$8)/12,0)+2))</f>
        <v>#VALUE!</v>
      </c>
      <c r="O214" t="e">
        <f>IF($B$9="זכר",INDEX('שיפור גברים'!$A$1:$GQ$121,ROUNDDOWN(E214/12,0)+1,ROUNDDOWN((E214+$B$7-$B$8)/12,0)+1),INDEX('שיפור נשים'!$A$1:$GQ$121,ROUNDDOWN(E214/12,0)+1,ROUNDDOWN((E214+$B$7-$B$8)/12,0)+1))</f>
        <v>#VALUE!</v>
      </c>
      <c r="P214">
        <f t="shared" si="64"/>
        <v>0.33333333333333331</v>
      </c>
      <c r="Q214" t="e">
        <f t="shared" si="65"/>
        <v>#VALUE!</v>
      </c>
      <c r="R214">
        <f t="shared" si="76"/>
        <v>212</v>
      </c>
      <c r="S214" t="e">
        <f t="shared" si="77"/>
        <v>#VALUE!</v>
      </c>
      <c r="T214">
        <f>IF($B$11="זכר",INDEX(תמותה!$A$1:$E$121,ROUNDDOWN(R214/12,0)+1,2),INDEX(תמותה!$A$1:$E$121,ROUNDDOWN(R214/12,0)+1,3))</f>
        <v>0</v>
      </c>
      <c r="U214" t="e">
        <f>IF($B$11="זכר",INDEX('שיפור גברים'!$A$1:$GQ$121,ROUNDDOWN(R214/12,0)+1,ROUNDDOWN((E214+$B$7-$B$8)/12,0)+2),INDEX('שיפור נשים'!$A$1:$GQ$121,ROUNDDOWN(R214/12,0)+1,ROUNDDOWN((E214+$B$7-$B$8)/12,0)+2))</f>
        <v>#VALUE!</v>
      </c>
      <c r="V214" t="e">
        <f>IF($B$11="זכר",INDEX('שיפור גברים'!$A$1:$GQ$121,ROUNDDOWN(R214/12,0)+1,ROUNDDOWN((E214+$B$7-$B$8)/12,0)+1),INDEX('שיפור נשים'!$A$1:$GQ$121,ROUNDDOWN(R214/12,0)+1,ROUNDDOWN((E214+$B$7-$B$8)/12,0)+1))</f>
        <v>#VALUE!</v>
      </c>
      <c r="W214">
        <f t="shared" si="66"/>
        <v>0.33333333333333331</v>
      </c>
      <c r="X214" t="e">
        <f t="shared" si="78"/>
        <v>#VALUE!</v>
      </c>
      <c r="Y214">
        <f>IF($B$11="זכר",INDEX(תמותה!$A$1:$E$121,ROUNDDOWN(R214/12,0)+1,4),INDEX(תמותה!$A$1:$E$121,ROUNDDOWN(R214/12,0)+1,5))</f>
        <v>0</v>
      </c>
      <c r="Z214" t="e">
        <f t="shared" si="67"/>
        <v>#VALUE!</v>
      </c>
      <c r="AA214" t="e">
        <f t="shared" si="68"/>
        <v>#VALUE!</v>
      </c>
      <c r="AB214" t="e">
        <f t="shared" si="79"/>
        <v>#VALUE!</v>
      </c>
      <c r="AC214" t="e">
        <f t="shared" si="80"/>
        <v>#VALUE!</v>
      </c>
      <c r="AD214" t="e">
        <f t="shared" si="81"/>
        <v>#VALUE!</v>
      </c>
      <c r="AE214" t="e">
        <f t="shared" si="82"/>
        <v>#VALUE!</v>
      </c>
      <c r="AF214">
        <f t="shared" si="83"/>
        <v>0</v>
      </c>
    </row>
    <row r="215" spans="5:32" x14ac:dyDescent="0.2">
      <c r="E215">
        <f t="shared" si="69"/>
        <v>213</v>
      </c>
      <c r="F215">
        <f t="shared" si="63"/>
        <v>1.907618566626841</v>
      </c>
      <c r="G215" t="e">
        <f t="shared" si="70"/>
        <v>#VALUE!</v>
      </c>
      <c r="H215" t="e">
        <f t="shared" si="71"/>
        <v>#VALUE!</v>
      </c>
      <c r="I215" t="e">
        <f t="shared" si="72"/>
        <v>#VALUE!</v>
      </c>
      <c r="J215" t="e">
        <f t="shared" si="73"/>
        <v>#VALUE!</v>
      </c>
      <c r="K215">
        <f t="shared" si="74"/>
        <v>157.41083709325744</v>
      </c>
      <c r="L215" t="e">
        <f t="shared" si="75"/>
        <v>#VALUE!</v>
      </c>
      <c r="M215">
        <f>IF($B$9="זכר",INDEX(תמותה!$A$1:$E$121,ROUNDDOWN(E215/12,0)+1,2),INDEX(תמותה!$A$1:$E$121,ROUNDDOWN(E215/12,0)+1,3))</f>
        <v>0</v>
      </c>
      <c r="N215" t="e">
        <f>IF($B$9="זכר",INDEX('שיפור גברים'!$A$1:$GQ$121,ROUNDDOWN(E215/12,0)+1,ROUNDDOWN((E215+$B$7-$B$8)/12,0)+2),INDEX('שיפור נשים'!$A$1:$GQ$121,ROUNDDOWN(E215/12,0)+1,ROUNDDOWN((E215+$B$7-$B$8)/12,0)+2))</f>
        <v>#VALUE!</v>
      </c>
      <c r="O215" t="e">
        <f>IF($B$9="זכר",INDEX('שיפור גברים'!$A$1:$GQ$121,ROUNDDOWN(E215/12,0)+1,ROUNDDOWN((E215+$B$7-$B$8)/12,0)+1),INDEX('שיפור נשים'!$A$1:$GQ$121,ROUNDDOWN(E215/12,0)+1,ROUNDDOWN((E215+$B$7-$B$8)/12,0)+1))</f>
        <v>#VALUE!</v>
      </c>
      <c r="P215">
        <f t="shared" si="64"/>
        <v>0.41666666666666669</v>
      </c>
      <c r="Q215" t="e">
        <f t="shared" si="65"/>
        <v>#VALUE!</v>
      </c>
      <c r="R215">
        <f t="shared" si="76"/>
        <v>213</v>
      </c>
      <c r="S215" t="e">
        <f t="shared" si="77"/>
        <v>#VALUE!</v>
      </c>
      <c r="T215">
        <f>IF($B$11="זכר",INDEX(תמותה!$A$1:$E$121,ROUNDDOWN(R215/12,0)+1,2),INDEX(תמותה!$A$1:$E$121,ROUNDDOWN(R215/12,0)+1,3))</f>
        <v>0</v>
      </c>
      <c r="U215" t="e">
        <f>IF($B$11="זכר",INDEX('שיפור גברים'!$A$1:$GQ$121,ROUNDDOWN(R215/12,0)+1,ROUNDDOWN((E215+$B$7-$B$8)/12,0)+2),INDEX('שיפור נשים'!$A$1:$GQ$121,ROUNDDOWN(R215/12,0)+1,ROUNDDOWN((E215+$B$7-$B$8)/12,0)+2))</f>
        <v>#VALUE!</v>
      </c>
      <c r="V215" t="e">
        <f>IF($B$11="זכר",INDEX('שיפור גברים'!$A$1:$GQ$121,ROUNDDOWN(R215/12,0)+1,ROUNDDOWN((E215+$B$7-$B$8)/12,0)+1),INDEX('שיפור נשים'!$A$1:$GQ$121,ROUNDDOWN(R215/12,0)+1,ROUNDDOWN((E215+$B$7-$B$8)/12,0)+1))</f>
        <v>#VALUE!</v>
      </c>
      <c r="W215">
        <f t="shared" si="66"/>
        <v>0.41666666666666669</v>
      </c>
      <c r="X215" t="e">
        <f t="shared" si="78"/>
        <v>#VALUE!</v>
      </c>
      <c r="Y215">
        <f>IF($B$11="זכר",INDEX(תמותה!$A$1:$E$121,ROUNDDOWN(R215/12,0)+1,4),INDEX(תמותה!$A$1:$E$121,ROUNDDOWN(R215/12,0)+1,5))</f>
        <v>0</v>
      </c>
      <c r="Z215" t="e">
        <f t="shared" si="67"/>
        <v>#VALUE!</v>
      </c>
      <c r="AA215" t="e">
        <f t="shared" si="68"/>
        <v>#VALUE!</v>
      </c>
      <c r="AB215" t="e">
        <f t="shared" si="79"/>
        <v>#VALUE!</v>
      </c>
      <c r="AC215" t="e">
        <f t="shared" si="80"/>
        <v>#VALUE!</v>
      </c>
      <c r="AD215" t="e">
        <f t="shared" si="81"/>
        <v>#VALUE!</v>
      </c>
      <c r="AE215" t="e">
        <f t="shared" si="82"/>
        <v>#VALUE!</v>
      </c>
      <c r="AF215">
        <f t="shared" si="83"/>
        <v>0</v>
      </c>
    </row>
    <row r="216" spans="5:32" x14ac:dyDescent="0.2">
      <c r="E216">
        <f t="shared" si="69"/>
        <v>214</v>
      </c>
      <c r="F216">
        <f t="shared" si="63"/>
        <v>1.9133844883599753</v>
      </c>
      <c r="G216" t="e">
        <f t="shared" si="70"/>
        <v>#VALUE!</v>
      </c>
      <c r="H216" t="e">
        <f t="shared" si="71"/>
        <v>#VALUE!</v>
      </c>
      <c r="I216" t="e">
        <f t="shared" si="72"/>
        <v>#VALUE!</v>
      </c>
      <c r="J216" t="e">
        <f t="shared" si="73"/>
        <v>#VALUE!</v>
      </c>
      <c r="K216">
        <f t="shared" si="74"/>
        <v>157.93347120369549</v>
      </c>
      <c r="L216" t="e">
        <f t="shared" si="75"/>
        <v>#VALUE!</v>
      </c>
      <c r="M216">
        <f>IF($B$9="זכר",INDEX(תמותה!$A$1:$E$121,ROUNDDOWN(E216/12,0)+1,2),INDEX(תמותה!$A$1:$E$121,ROUNDDOWN(E216/12,0)+1,3))</f>
        <v>0</v>
      </c>
      <c r="N216" t="e">
        <f>IF($B$9="זכר",INDEX('שיפור גברים'!$A$1:$GQ$121,ROUNDDOWN(E216/12,0)+1,ROUNDDOWN((E216+$B$7-$B$8)/12,0)+2),INDEX('שיפור נשים'!$A$1:$GQ$121,ROUNDDOWN(E216/12,0)+1,ROUNDDOWN((E216+$B$7-$B$8)/12,0)+2))</f>
        <v>#VALUE!</v>
      </c>
      <c r="O216" t="e">
        <f>IF($B$9="זכר",INDEX('שיפור גברים'!$A$1:$GQ$121,ROUNDDOWN(E216/12,0)+1,ROUNDDOWN((E216+$B$7-$B$8)/12,0)+1),INDEX('שיפור נשים'!$A$1:$GQ$121,ROUNDDOWN(E216/12,0)+1,ROUNDDOWN((E216+$B$7-$B$8)/12,0)+1))</f>
        <v>#VALUE!</v>
      </c>
      <c r="P216">
        <f t="shared" si="64"/>
        <v>0.5</v>
      </c>
      <c r="Q216" t="e">
        <f t="shared" si="65"/>
        <v>#VALUE!</v>
      </c>
      <c r="R216">
        <f t="shared" si="76"/>
        <v>214</v>
      </c>
      <c r="S216" t="e">
        <f t="shared" si="77"/>
        <v>#VALUE!</v>
      </c>
      <c r="T216">
        <f>IF($B$11="זכר",INDEX(תמותה!$A$1:$E$121,ROUNDDOWN(R216/12,0)+1,2),INDEX(תמותה!$A$1:$E$121,ROUNDDOWN(R216/12,0)+1,3))</f>
        <v>0</v>
      </c>
      <c r="U216" t="e">
        <f>IF($B$11="זכר",INDEX('שיפור גברים'!$A$1:$GQ$121,ROUNDDOWN(R216/12,0)+1,ROUNDDOWN((E216+$B$7-$B$8)/12,0)+2),INDEX('שיפור נשים'!$A$1:$GQ$121,ROUNDDOWN(R216/12,0)+1,ROUNDDOWN((E216+$B$7-$B$8)/12,0)+2))</f>
        <v>#VALUE!</v>
      </c>
      <c r="V216" t="e">
        <f>IF($B$11="זכר",INDEX('שיפור גברים'!$A$1:$GQ$121,ROUNDDOWN(R216/12,0)+1,ROUNDDOWN((E216+$B$7-$B$8)/12,0)+1),INDEX('שיפור נשים'!$A$1:$GQ$121,ROUNDDOWN(R216/12,0)+1,ROUNDDOWN((E216+$B$7-$B$8)/12,0)+1))</f>
        <v>#VALUE!</v>
      </c>
      <c r="W216">
        <f t="shared" si="66"/>
        <v>0.5</v>
      </c>
      <c r="X216" t="e">
        <f t="shared" si="78"/>
        <v>#VALUE!</v>
      </c>
      <c r="Y216">
        <f>IF($B$11="זכר",INDEX(תמותה!$A$1:$E$121,ROUNDDOWN(R216/12,0)+1,4),INDEX(תמותה!$A$1:$E$121,ROUNDDOWN(R216/12,0)+1,5))</f>
        <v>0</v>
      </c>
      <c r="Z216" t="e">
        <f t="shared" si="67"/>
        <v>#VALUE!</v>
      </c>
      <c r="AA216" t="e">
        <f t="shared" si="68"/>
        <v>#VALUE!</v>
      </c>
      <c r="AB216" t="e">
        <f t="shared" si="79"/>
        <v>#VALUE!</v>
      </c>
      <c r="AC216" t="e">
        <f t="shared" si="80"/>
        <v>#VALUE!</v>
      </c>
      <c r="AD216" t="e">
        <f t="shared" si="81"/>
        <v>#VALUE!</v>
      </c>
      <c r="AE216" t="e">
        <f t="shared" si="82"/>
        <v>#VALUE!</v>
      </c>
      <c r="AF216">
        <f t="shared" si="83"/>
        <v>0</v>
      </c>
    </row>
    <row r="217" spans="5:32" x14ac:dyDescent="0.2">
      <c r="E217">
        <f t="shared" si="69"/>
        <v>215</v>
      </c>
      <c r="F217">
        <f t="shared" si="63"/>
        <v>1.919167838028659</v>
      </c>
      <c r="G217" t="e">
        <f t="shared" si="70"/>
        <v>#VALUE!</v>
      </c>
      <c r="H217" t="e">
        <f t="shared" si="71"/>
        <v>#VALUE!</v>
      </c>
      <c r="I217" t="e">
        <f t="shared" si="72"/>
        <v>#VALUE!</v>
      </c>
      <c r="J217" t="e">
        <f t="shared" si="73"/>
        <v>#VALUE!</v>
      </c>
      <c r="K217">
        <f t="shared" si="74"/>
        <v>158.45453037329224</v>
      </c>
      <c r="L217" t="e">
        <f t="shared" si="75"/>
        <v>#VALUE!</v>
      </c>
      <c r="M217">
        <f>IF($B$9="זכר",INDEX(תמותה!$A$1:$E$121,ROUNDDOWN(E217/12,0)+1,2),INDEX(תמותה!$A$1:$E$121,ROUNDDOWN(E217/12,0)+1,3))</f>
        <v>0</v>
      </c>
      <c r="N217" t="e">
        <f>IF($B$9="זכר",INDEX('שיפור גברים'!$A$1:$GQ$121,ROUNDDOWN(E217/12,0)+1,ROUNDDOWN((E217+$B$7-$B$8)/12,0)+2),INDEX('שיפור נשים'!$A$1:$GQ$121,ROUNDDOWN(E217/12,0)+1,ROUNDDOWN((E217+$B$7-$B$8)/12,0)+2))</f>
        <v>#VALUE!</v>
      </c>
      <c r="O217" t="e">
        <f>IF($B$9="זכר",INDEX('שיפור גברים'!$A$1:$GQ$121,ROUNDDOWN(E217/12,0)+1,ROUNDDOWN((E217+$B$7-$B$8)/12,0)+1),INDEX('שיפור נשים'!$A$1:$GQ$121,ROUNDDOWN(E217/12,0)+1,ROUNDDOWN((E217+$B$7-$B$8)/12,0)+1))</f>
        <v>#VALUE!</v>
      </c>
      <c r="P217">
        <f t="shared" si="64"/>
        <v>0.58333333333333337</v>
      </c>
      <c r="Q217" t="e">
        <f t="shared" si="65"/>
        <v>#VALUE!</v>
      </c>
      <c r="R217">
        <f t="shared" si="76"/>
        <v>215</v>
      </c>
      <c r="S217" t="e">
        <f t="shared" si="77"/>
        <v>#VALUE!</v>
      </c>
      <c r="T217">
        <f>IF($B$11="זכר",INDEX(תמותה!$A$1:$E$121,ROUNDDOWN(R217/12,0)+1,2),INDEX(תמותה!$A$1:$E$121,ROUNDDOWN(R217/12,0)+1,3))</f>
        <v>0</v>
      </c>
      <c r="U217" t="e">
        <f>IF($B$11="זכר",INDEX('שיפור גברים'!$A$1:$GQ$121,ROUNDDOWN(R217/12,0)+1,ROUNDDOWN((E217+$B$7-$B$8)/12,0)+2),INDEX('שיפור נשים'!$A$1:$GQ$121,ROUNDDOWN(R217/12,0)+1,ROUNDDOWN((E217+$B$7-$B$8)/12,0)+2))</f>
        <v>#VALUE!</v>
      </c>
      <c r="V217" t="e">
        <f>IF($B$11="זכר",INDEX('שיפור גברים'!$A$1:$GQ$121,ROUNDDOWN(R217/12,0)+1,ROUNDDOWN((E217+$B$7-$B$8)/12,0)+1),INDEX('שיפור נשים'!$A$1:$GQ$121,ROUNDDOWN(R217/12,0)+1,ROUNDDOWN((E217+$B$7-$B$8)/12,0)+1))</f>
        <v>#VALUE!</v>
      </c>
      <c r="W217">
        <f t="shared" si="66"/>
        <v>0.58333333333333337</v>
      </c>
      <c r="X217" t="e">
        <f t="shared" si="78"/>
        <v>#VALUE!</v>
      </c>
      <c r="Y217">
        <f>IF($B$11="זכר",INDEX(תמותה!$A$1:$E$121,ROUNDDOWN(R217/12,0)+1,4),INDEX(תמותה!$A$1:$E$121,ROUNDDOWN(R217/12,0)+1,5))</f>
        <v>0</v>
      </c>
      <c r="Z217" t="e">
        <f t="shared" si="67"/>
        <v>#VALUE!</v>
      </c>
      <c r="AA217" t="e">
        <f t="shared" si="68"/>
        <v>#VALUE!</v>
      </c>
      <c r="AB217" t="e">
        <f t="shared" si="79"/>
        <v>#VALUE!</v>
      </c>
      <c r="AC217" t="e">
        <f t="shared" si="80"/>
        <v>#VALUE!</v>
      </c>
      <c r="AD217" t="e">
        <f t="shared" si="81"/>
        <v>#VALUE!</v>
      </c>
      <c r="AE217" t="e">
        <f t="shared" si="82"/>
        <v>#VALUE!</v>
      </c>
      <c r="AF217">
        <f t="shared" si="83"/>
        <v>0</v>
      </c>
    </row>
    <row r="218" spans="5:32" x14ac:dyDescent="0.2">
      <c r="E218">
        <f t="shared" si="69"/>
        <v>216</v>
      </c>
      <c r="F218">
        <f t="shared" si="63"/>
        <v>1.9249686683101488</v>
      </c>
      <c r="G218" t="e">
        <f t="shared" si="70"/>
        <v>#VALUE!</v>
      </c>
      <c r="H218" t="e">
        <f t="shared" si="71"/>
        <v>#VALUE!</v>
      </c>
      <c r="I218" t="e">
        <f t="shared" si="72"/>
        <v>#VALUE!</v>
      </c>
      <c r="J218" t="e">
        <f t="shared" si="73"/>
        <v>#VALUE!</v>
      </c>
      <c r="K218">
        <f t="shared" si="74"/>
        <v>158.97401934808053</v>
      </c>
      <c r="L218" t="e">
        <f t="shared" si="75"/>
        <v>#VALUE!</v>
      </c>
      <c r="M218">
        <f>IF($B$9="זכר",INDEX(תמותה!$A$1:$E$121,ROUNDDOWN(E218/12,0)+1,2),INDEX(תמותה!$A$1:$E$121,ROUNDDOWN(E218/12,0)+1,3))</f>
        <v>4.8000000000000001E-5</v>
      </c>
      <c r="N218" t="e">
        <f>IF($B$9="זכר",INDEX('שיפור גברים'!$A$1:$GQ$121,ROUNDDOWN(E218/12,0)+1,ROUNDDOWN((E218+$B$7-$B$8)/12,0)+2),INDEX('שיפור נשים'!$A$1:$GQ$121,ROUNDDOWN(E218/12,0)+1,ROUNDDOWN((E218+$B$7-$B$8)/12,0)+2))</f>
        <v>#VALUE!</v>
      </c>
      <c r="O218" t="e">
        <f>IF($B$9="זכר",INDEX('שיפור גברים'!$A$1:$GQ$121,ROUNDDOWN(E218/12,0)+1,ROUNDDOWN((E218+$B$7-$B$8)/12,0)+1),INDEX('שיפור נשים'!$A$1:$GQ$121,ROUNDDOWN(E218/12,0)+1,ROUNDDOWN((E218+$B$7-$B$8)/12,0)+1))</f>
        <v>#VALUE!</v>
      </c>
      <c r="P218">
        <f t="shared" si="64"/>
        <v>0.66666666666666663</v>
      </c>
      <c r="Q218" t="e">
        <f t="shared" si="65"/>
        <v>#VALUE!</v>
      </c>
      <c r="R218">
        <f t="shared" si="76"/>
        <v>216</v>
      </c>
      <c r="S218" t="e">
        <f t="shared" si="77"/>
        <v>#VALUE!</v>
      </c>
      <c r="T218">
        <f>IF($B$11="זכר",INDEX(תמותה!$A$1:$E$121,ROUNDDOWN(R218/12,0)+1,2),INDEX(תמותה!$A$1:$E$121,ROUNDDOWN(R218/12,0)+1,3))</f>
        <v>4.8000000000000001E-5</v>
      </c>
      <c r="U218" t="e">
        <f>IF($B$11="זכר",INDEX('שיפור גברים'!$A$1:$GQ$121,ROUNDDOWN(R218/12,0)+1,ROUNDDOWN((E218+$B$7-$B$8)/12,0)+2),INDEX('שיפור נשים'!$A$1:$GQ$121,ROUNDDOWN(R218/12,0)+1,ROUNDDOWN((E218+$B$7-$B$8)/12,0)+2))</f>
        <v>#VALUE!</v>
      </c>
      <c r="V218" t="e">
        <f>IF($B$11="זכר",INDEX('שיפור גברים'!$A$1:$GQ$121,ROUNDDOWN(R218/12,0)+1,ROUNDDOWN((E218+$B$7-$B$8)/12,0)+1),INDEX('שיפור נשים'!$A$1:$GQ$121,ROUNDDOWN(R218/12,0)+1,ROUNDDOWN((E218+$B$7-$B$8)/12,0)+1))</f>
        <v>#VALUE!</v>
      </c>
      <c r="W218">
        <f t="shared" si="66"/>
        <v>0.66666666666666663</v>
      </c>
      <c r="X218" t="e">
        <f t="shared" si="78"/>
        <v>#VALUE!</v>
      </c>
      <c r="Y218">
        <f>IF($B$11="זכר",INDEX(תמותה!$A$1:$E$121,ROUNDDOWN(R218/12,0)+1,4),INDEX(תמותה!$A$1:$E$121,ROUNDDOWN(R218/12,0)+1,5))</f>
        <v>1.1E-4</v>
      </c>
      <c r="Z218" t="e">
        <f t="shared" si="67"/>
        <v>#VALUE!</v>
      </c>
      <c r="AA218" t="e">
        <f t="shared" si="68"/>
        <v>#VALUE!</v>
      </c>
      <c r="AB218" t="e">
        <f t="shared" si="79"/>
        <v>#VALUE!</v>
      </c>
      <c r="AC218" t="e">
        <f t="shared" si="80"/>
        <v>#VALUE!</v>
      </c>
      <c r="AD218" t="e">
        <f t="shared" si="81"/>
        <v>#VALUE!</v>
      </c>
      <c r="AE218" t="e">
        <f t="shared" si="82"/>
        <v>#VALUE!</v>
      </c>
      <c r="AF218">
        <f t="shared" si="83"/>
        <v>0</v>
      </c>
    </row>
    <row r="219" spans="5:32" x14ac:dyDescent="0.2">
      <c r="E219">
        <f t="shared" si="69"/>
        <v>217</v>
      </c>
      <c r="F219">
        <f t="shared" si="63"/>
        <v>1.9307870320409224</v>
      </c>
      <c r="G219" t="e">
        <f t="shared" si="70"/>
        <v>#VALUE!</v>
      </c>
      <c r="H219" t="e">
        <f t="shared" si="71"/>
        <v>#VALUE!</v>
      </c>
      <c r="I219" t="e">
        <f t="shared" si="72"/>
        <v>#VALUE!</v>
      </c>
      <c r="J219" t="e">
        <f t="shared" si="73"/>
        <v>#VALUE!</v>
      </c>
      <c r="K219">
        <f t="shared" si="74"/>
        <v>159.49194285979118</v>
      </c>
      <c r="L219" t="e">
        <f t="shared" si="75"/>
        <v>#VALUE!</v>
      </c>
      <c r="M219">
        <f>IF($B$9="זכר",INDEX(תמותה!$A$1:$E$121,ROUNDDOWN(E219/12,0)+1,2),INDEX(תמותה!$A$1:$E$121,ROUNDDOWN(E219/12,0)+1,3))</f>
        <v>4.8000000000000001E-5</v>
      </c>
      <c r="N219" t="e">
        <f>IF($B$9="זכר",INDEX('שיפור גברים'!$A$1:$GQ$121,ROUNDDOWN(E219/12,0)+1,ROUNDDOWN((E219+$B$7-$B$8)/12,0)+2),INDEX('שיפור נשים'!$A$1:$GQ$121,ROUNDDOWN(E219/12,0)+1,ROUNDDOWN((E219+$B$7-$B$8)/12,0)+2))</f>
        <v>#VALUE!</v>
      </c>
      <c r="O219" t="e">
        <f>IF($B$9="זכר",INDEX('שיפור גברים'!$A$1:$GQ$121,ROUNDDOWN(E219/12,0)+1,ROUNDDOWN((E219+$B$7-$B$8)/12,0)+1),INDEX('שיפור נשים'!$A$1:$GQ$121,ROUNDDOWN(E219/12,0)+1,ROUNDDOWN((E219+$B$7-$B$8)/12,0)+1))</f>
        <v>#VALUE!</v>
      </c>
      <c r="P219">
        <f t="shared" si="64"/>
        <v>0.75</v>
      </c>
      <c r="Q219" t="e">
        <f t="shared" si="65"/>
        <v>#VALUE!</v>
      </c>
      <c r="R219">
        <f t="shared" si="76"/>
        <v>217</v>
      </c>
      <c r="S219" t="e">
        <f t="shared" si="77"/>
        <v>#VALUE!</v>
      </c>
      <c r="T219">
        <f>IF($B$11="זכר",INDEX(תמותה!$A$1:$E$121,ROUNDDOWN(R219/12,0)+1,2),INDEX(תמותה!$A$1:$E$121,ROUNDDOWN(R219/12,0)+1,3))</f>
        <v>4.8000000000000001E-5</v>
      </c>
      <c r="U219" t="e">
        <f>IF($B$11="זכר",INDEX('שיפור גברים'!$A$1:$GQ$121,ROUNDDOWN(R219/12,0)+1,ROUNDDOWN((E219+$B$7-$B$8)/12,0)+2),INDEX('שיפור נשים'!$A$1:$GQ$121,ROUNDDOWN(R219/12,0)+1,ROUNDDOWN((E219+$B$7-$B$8)/12,0)+2))</f>
        <v>#VALUE!</v>
      </c>
      <c r="V219" t="e">
        <f>IF($B$11="זכר",INDEX('שיפור גברים'!$A$1:$GQ$121,ROUNDDOWN(R219/12,0)+1,ROUNDDOWN((E219+$B$7-$B$8)/12,0)+1),INDEX('שיפור נשים'!$A$1:$GQ$121,ROUNDDOWN(R219/12,0)+1,ROUNDDOWN((E219+$B$7-$B$8)/12,0)+1))</f>
        <v>#VALUE!</v>
      </c>
      <c r="W219">
        <f t="shared" si="66"/>
        <v>0.75</v>
      </c>
      <c r="X219" t="e">
        <f t="shared" si="78"/>
        <v>#VALUE!</v>
      </c>
      <c r="Y219">
        <f>IF($B$11="זכר",INDEX(תמותה!$A$1:$E$121,ROUNDDOWN(R219/12,0)+1,4),INDEX(תמותה!$A$1:$E$121,ROUNDDOWN(R219/12,0)+1,5))</f>
        <v>1.1E-4</v>
      </c>
      <c r="Z219" t="e">
        <f t="shared" si="67"/>
        <v>#VALUE!</v>
      </c>
      <c r="AA219" t="e">
        <f t="shared" si="68"/>
        <v>#VALUE!</v>
      </c>
      <c r="AB219" t="e">
        <f t="shared" si="79"/>
        <v>#VALUE!</v>
      </c>
      <c r="AC219" t="e">
        <f t="shared" si="80"/>
        <v>#VALUE!</v>
      </c>
      <c r="AD219" t="e">
        <f t="shared" si="81"/>
        <v>#VALUE!</v>
      </c>
      <c r="AE219" t="e">
        <f t="shared" si="82"/>
        <v>#VALUE!</v>
      </c>
      <c r="AF219">
        <f t="shared" si="83"/>
        <v>0</v>
      </c>
    </row>
    <row r="220" spans="5:32" x14ac:dyDescent="0.2">
      <c r="E220">
        <f t="shared" si="69"/>
        <v>218</v>
      </c>
      <c r="F220">
        <f t="shared" si="63"/>
        <v>1.936622982217159</v>
      </c>
      <c r="G220" t="e">
        <f t="shared" si="70"/>
        <v>#VALUE!</v>
      </c>
      <c r="H220" t="e">
        <f t="shared" si="71"/>
        <v>#VALUE!</v>
      </c>
      <c r="I220" t="e">
        <f t="shared" si="72"/>
        <v>#VALUE!</v>
      </c>
      <c r="J220" t="e">
        <f t="shared" si="73"/>
        <v>#VALUE!</v>
      </c>
      <c r="K220">
        <f t="shared" si="74"/>
        <v>160.0083056258961</v>
      </c>
      <c r="L220" t="e">
        <f t="shared" si="75"/>
        <v>#VALUE!</v>
      </c>
      <c r="M220">
        <f>IF($B$9="זכר",INDEX(תמותה!$A$1:$E$121,ROUNDDOWN(E220/12,0)+1,2),INDEX(תמותה!$A$1:$E$121,ROUNDDOWN(E220/12,0)+1,3))</f>
        <v>4.8000000000000001E-5</v>
      </c>
      <c r="N220" t="e">
        <f>IF($B$9="זכר",INDEX('שיפור גברים'!$A$1:$GQ$121,ROUNDDOWN(E220/12,0)+1,ROUNDDOWN((E220+$B$7-$B$8)/12,0)+2),INDEX('שיפור נשים'!$A$1:$GQ$121,ROUNDDOWN(E220/12,0)+1,ROUNDDOWN((E220+$B$7-$B$8)/12,0)+2))</f>
        <v>#VALUE!</v>
      </c>
      <c r="O220" t="e">
        <f>IF($B$9="זכר",INDEX('שיפור גברים'!$A$1:$GQ$121,ROUNDDOWN(E220/12,0)+1,ROUNDDOWN((E220+$B$7-$B$8)/12,0)+1),INDEX('שיפור נשים'!$A$1:$GQ$121,ROUNDDOWN(E220/12,0)+1,ROUNDDOWN((E220+$B$7-$B$8)/12,0)+1))</f>
        <v>#VALUE!</v>
      </c>
      <c r="P220">
        <f t="shared" si="64"/>
        <v>0.83333333333333337</v>
      </c>
      <c r="Q220" t="e">
        <f t="shared" si="65"/>
        <v>#VALUE!</v>
      </c>
      <c r="R220">
        <f t="shared" si="76"/>
        <v>218</v>
      </c>
      <c r="S220" t="e">
        <f t="shared" si="77"/>
        <v>#VALUE!</v>
      </c>
      <c r="T220">
        <f>IF($B$11="זכר",INDEX(תמותה!$A$1:$E$121,ROUNDDOWN(R220/12,0)+1,2),INDEX(תמותה!$A$1:$E$121,ROUNDDOWN(R220/12,0)+1,3))</f>
        <v>4.8000000000000001E-5</v>
      </c>
      <c r="U220" t="e">
        <f>IF($B$11="זכר",INDEX('שיפור גברים'!$A$1:$GQ$121,ROUNDDOWN(R220/12,0)+1,ROUNDDOWN((E220+$B$7-$B$8)/12,0)+2),INDEX('שיפור נשים'!$A$1:$GQ$121,ROUNDDOWN(R220/12,0)+1,ROUNDDOWN((E220+$B$7-$B$8)/12,0)+2))</f>
        <v>#VALUE!</v>
      </c>
      <c r="V220" t="e">
        <f>IF($B$11="זכר",INDEX('שיפור גברים'!$A$1:$GQ$121,ROUNDDOWN(R220/12,0)+1,ROUNDDOWN((E220+$B$7-$B$8)/12,0)+1),INDEX('שיפור נשים'!$A$1:$GQ$121,ROUNDDOWN(R220/12,0)+1,ROUNDDOWN((E220+$B$7-$B$8)/12,0)+1))</f>
        <v>#VALUE!</v>
      </c>
      <c r="W220">
        <f t="shared" si="66"/>
        <v>0.83333333333333337</v>
      </c>
      <c r="X220" t="e">
        <f t="shared" si="78"/>
        <v>#VALUE!</v>
      </c>
      <c r="Y220">
        <f>IF($B$11="זכר",INDEX(תמותה!$A$1:$E$121,ROUNDDOWN(R220/12,0)+1,4),INDEX(תמותה!$A$1:$E$121,ROUNDDOWN(R220/12,0)+1,5))</f>
        <v>1.1E-4</v>
      </c>
      <c r="Z220" t="e">
        <f t="shared" si="67"/>
        <v>#VALUE!</v>
      </c>
      <c r="AA220" t="e">
        <f t="shared" si="68"/>
        <v>#VALUE!</v>
      </c>
      <c r="AB220" t="e">
        <f t="shared" si="79"/>
        <v>#VALUE!</v>
      </c>
      <c r="AC220" t="e">
        <f t="shared" si="80"/>
        <v>#VALUE!</v>
      </c>
      <c r="AD220" t="e">
        <f t="shared" si="81"/>
        <v>#VALUE!</v>
      </c>
      <c r="AE220" t="e">
        <f t="shared" si="82"/>
        <v>#VALUE!</v>
      </c>
      <c r="AF220">
        <f t="shared" si="83"/>
        <v>0</v>
      </c>
    </row>
    <row r="221" spans="5:32" x14ac:dyDescent="0.2">
      <c r="E221">
        <f t="shared" si="69"/>
        <v>219</v>
      </c>
      <c r="F221">
        <f t="shared" si="63"/>
        <v>1.9424765719952233</v>
      </c>
      <c r="G221" t="e">
        <f t="shared" si="70"/>
        <v>#VALUE!</v>
      </c>
      <c r="H221" t="e">
        <f t="shared" si="71"/>
        <v>#VALUE!</v>
      </c>
      <c r="I221" t="e">
        <f t="shared" si="72"/>
        <v>#VALUE!</v>
      </c>
      <c r="J221" t="e">
        <f t="shared" si="73"/>
        <v>#VALUE!</v>
      </c>
      <c r="K221">
        <f t="shared" si="74"/>
        <v>160.52311234965126</v>
      </c>
      <c r="L221" t="e">
        <f t="shared" si="75"/>
        <v>#VALUE!</v>
      </c>
      <c r="M221">
        <f>IF($B$9="זכר",INDEX(תמותה!$A$1:$E$121,ROUNDDOWN(E221/12,0)+1,2),INDEX(תמותה!$A$1:$E$121,ROUNDDOWN(E221/12,0)+1,3))</f>
        <v>4.8000000000000001E-5</v>
      </c>
      <c r="N221" t="e">
        <f>IF($B$9="זכר",INDEX('שיפור גברים'!$A$1:$GQ$121,ROUNDDOWN(E221/12,0)+1,ROUNDDOWN((E221+$B$7-$B$8)/12,0)+2),INDEX('שיפור נשים'!$A$1:$GQ$121,ROUNDDOWN(E221/12,0)+1,ROUNDDOWN((E221+$B$7-$B$8)/12,0)+2))</f>
        <v>#VALUE!</v>
      </c>
      <c r="O221" t="e">
        <f>IF($B$9="זכר",INDEX('שיפור גברים'!$A$1:$GQ$121,ROUNDDOWN(E221/12,0)+1,ROUNDDOWN((E221+$B$7-$B$8)/12,0)+1),INDEX('שיפור נשים'!$A$1:$GQ$121,ROUNDDOWN(E221/12,0)+1,ROUNDDOWN((E221+$B$7-$B$8)/12,0)+1))</f>
        <v>#VALUE!</v>
      </c>
      <c r="P221">
        <f t="shared" si="64"/>
        <v>0.91666666666666663</v>
      </c>
      <c r="Q221" t="e">
        <f t="shared" si="65"/>
        <v>#VALUE!</v>
      </c>
      <c r="R221">
        <f t="shared" si="76"/>
        <v>219</v>
      </c>
      <c r="S221" t="e">
        <f t="shared" si="77"/>
        <v>#VALUE!</v>
      </c>
      <c r="T221">
        <f>IF($B$11="זכר",INDEX(תמותה!$A$1:$E$121,ROUNDDOWN(R221/12,0)+1,2),INDEX(תמותה!$A$1:$E$121,ROUNDDOWN(R221/12,0)+1,3))</f>
        <v>4.8000000000000001E-5</v>
      </c>
      <c r="U221" t="e">
        <f>IF($B$11="זכר",INDEX('שיפור גברים'!$A$1:$GQ$121,ROUNDDOWN(R221/12,0)+1,ROUNDDOWN((E221+$B$7-$B$8)/12,0)+2),INDEX('שיפור נשים'!$A$1:$GQ$121,ROUNDDOWN(R221/12,0)+1,ROUNDDOWN((E221+$B$7-$B$8)/12,0)+2))</f>
        <v>#VALUE!</v>
      </c>
      <c r="V221" t="e">
        <f>IF($B$11="זכר",INDEX('שיפור גברים'!$A$1:$GQ$121,ROUNDDOWN(R221/12,0)+1,ROUNDDOWN((E221+$B$7-$B$8)/12,0)+1),INDEX('שיפור נשים'!$A$1:$GQ$121,ROUNDDOWN(R221/12,0)+1,ROUNDDOWN((E221+$B$7-$B$8)/12,0)+1))</f>
        <v>#VALUE!</v>
      </c>
      <c r="W221">
        <f t="shared" si="66"/>
        <v>0.91666666666666663</v>
      </c>
      <c r="X221" t="e">
        <f t="shared" si="78"/>
        <v>#VALUE!</v>
      </c>
      <c r="Y221">
        <f>IF($B$11="זכר",INDEX(תמותה!$A$1:$E$121,ROUNDDOWN(R221/12,0)+1,4),INDEX(תמותה!$A$1:$E$121,ROUNDDOWN(R221/12,0)+1,5))</f>
        <v>1.1E-4</v>
      </c>
      <c r="Z221" t="e">
        <f t="shared" si="67"/>
        <v>#VALUE!</v>
      </c>
      <c r="AA221" t="e">
        <f t="shared" si="68"/>
        <v>#VALUE!</v>
      </c>
      <c r="AB221" t="e">
        <f t="shared" si="79"/>
        <v>#VALUE!</v>
      </c>
      <c r="AC221" t="e">
        <f t="shared" si="80"/>
        <v>#VALUE!</v>
      </c>
      <c r="AD221" t="e">
        <f t="shared" si="81"/>
        <v>#VALUE!</v>
      </c>
      <c r="AE221" t="e">
        <f t="shared" si="82"/>
        <v>#VALUE!</v>
      </c>
      <c r="AF221">
        <f t="shared" si="83"/>
        <v>0</v>
      </c>
    </row>
    <row r="222" spans="5:32" x14ac:dyDescent="0.2">
      <c r="E222">
        <f t="shared" si="69"/>
        <v>220</v>
      </c>
      <c r="F222">
        <f t="shared" si="63"/>
        <v>1.9483478546921496</v>
      </c>
      <c r="G222" t="e">
        <f t="shared" si="70"/>
        <v>#VALUE!</v>
      </c>
      <c r="H222" t="e">
        <f t="shared" si="71"/>
        <v>#VALUE!</v>
      </c>
      <c r="I222" t="e">
        <f t="shared" si="72"/>
        <v>#VALUE!</v>
      </c>
      <c r="J222" t="e">
        <f t="shared" si="73"/>
        <v>#VALUE!</v>
      </c>
      <c r="K222">
        <f t="shared" si="74"/>
        <v>161.03636772013951</v>
      </c>
      <c r="L222" t="e">
        <f t="shared" si="75"/>
        <v>#VALUE!</v>
      </c>
      <c r="M222">
        <f>IF($B$9="זכר",INDEX(תמותה!$A$1:$E$121,ROUNDDOWN(E222/12,0)+1,2),INDEX(תמותה!$A$1:$E$121,ROUNDDOWN(E222/12,0)+1,3))</f>
        <v>4.8000000000000001E-5</v>
      </c>
      <c r="N222" t="e">
        <f>IF($B$9="זכר",INDEX('שיפור גברים'!$A$1:$GQ$121,ROUNDDOWN(E222/12,0)+1,ROUNDDOWN((E222+$B$7-$B$8)/12,0)+2),INDEX('שיפור נשים'!$A$1:$GQ$121,ROUNDDOWN(E222/12,0)+1,ROUNDDOWN((E222+$B$7-$B$8)/12,0)+2))</f>
        <v>#VALUE!</v>
      </c>
      <c r="O222" t="e">
        <f>IF($B$9="זכר",INDEX('שיפור גברים'!$A$1:$GQ$121,ROUNDDOWN(E222/12,0)+1,ROUNDDOWN((E222+$B$7-$B$8)/12,0)+1),INDEX('שיפור נשים'!$A$1:$GQ$121,ROUNDDOWN(E222/12,0)+1,ROUNDDOWN((E222+$B$7-$B$8)/12,0)+1))</f>
        <v>#VALUE!</v>
      </c>
      <c r="P222">
        <f t="shared" si="64"/>
        <v>1</v>
      </c>
      <c r="Q222" t="e">
        <f t="shared" si="65"/>
        <v>#VALUE!</v>
      </c>
      <c r="R222">
        <f t="shared" si="76"/>
        <v>220</v>
      </c>
      <c r="S222" t="e">
        <f t="shared" si="77"/>
        <v>#VALUE!</v>
      </c>
      <c r="T222">
        <f>IF($B$11="זכר",INDEX(תמותה!$A$1:$E$121,ROUNDDOWN(R222/12,0)+1,2),INDEX(תמותה!$A$1:$E$121,ROUNDDOWN(R222/12,0)+1,3))</f>
        <v>4.8000000000000001E-5</v>
      </c>
      <c r="U222" t="e">
        <f>IF($B$11="זכר",INDEX('שיפור גברים'!$A$1:$GQ$121,ROUNDDOWN(R222/12,0)+1,ROUNDDOWN((E222+$B$7-$B$8)/12,0)+2),INDEX('שיפור נשים'!$A$1:$GQ$121,ROUNDDOWN(R222/12,0)+1,ROUNDDOWN((E222+$B$7-$B$8)/12,0)+2))</f>
        <v>#VALUE!</v>
      </c>
      <c r="V222" t="e">
        <f>IF($B$11="זכר",INDEX('שיפור גברים'!$A$1:$GQ$121,ROUNDDOWN(R222/12,0)+1,ROUNDDOWN((E222+$B$7-$B$8)/12,0)+1),INDEX('שיפור נשים'!$A$1:$GQ$121,ROUNDDOWN(R222/12,0)+1,ROUNDDOWN((E222+$B$7-$B$8)/12,0)+1))</f>
        <v>#VALUE!</v>
      </c>
      <c r="W222">
        <f t="shared" si="66"/>
        <v>1</v>
      </c>
      <c r="X222" t="e">
        <f t="shared" si="78"/>
        <v>#VALUE!</v>
      </c>
      <c r="Y222">
        <f>IF($B$11="זכר",INDEX(תמותה!$A$1:$E$121,ROUNDDOWN(R222/12,0)+1,4),INDEX(תמותה!$A$1:$E$121,ROUNDDOWN(R222/12,0)+1,5))</f>
        <v>1.1E-4</v>
      </c>
      <c r="Z222" t="e">
        <f t="shared" si="67"/>
        <v>#VALUE!</v>
      </c>
      <c r="AA222" t="e">
        <f t="shared" si="68"/>
        <v>#VALUE!</v>
      </c>
      <c r="AB222" t="e">
        <f t="shared" si="79"/>
        <v>#VALUE!</v>
      </c>
      <c r="AC222" t="e">
        <f t="shared" si="80"/>
        <v>#VALUE!</v>
      </c>
      <c r="AD222" t="e">
        <f t="shared" si="81"/>
        <v>#VALUE!</v>
      </c>
      <c r="AE222" t="e">
        <f t="shared" si="82"/>
        <v>#VALUE!</v>
      </c>
      <c r="AF222">
        <f t="shared" si="83"/>
        <v>0</v>
      </c>
    </row>
    <row r="223" spans="5:32" x14ac:dyDescent="0.2">
      <c r="E223">
        <f t="shared" si="69"/>
        <v>221</v>
      </c>
      <c r="F223">
        <f t="shared" si="63"/>
        <v>1.9542368837861257</v>
      </c>
      <c r="G223" t="e">
        <f t="shared" si="70"/>
        <v>#VALUE!</v>
      </c>
      <c r="H223" t="e">
        <f t="shared" si="71"/>
        <v>#VALUE!</v>
      </c>
      <c r="I223" t="e">
        <f t="shared" si="72"/>
        <v>#VALUE!</v>
      </c>
      <c r="J223" t="e">
        <f t="shared" si="73"/>
        <v>#VALUE!</v>
      </c>
      <c r="K223">
        <f t="shared" si="74"/>
        <v>161.54807641231332</v>
      </c>
      <c r="L223" t="e">
        <f t="shared" si="75"/>
        <v>#VALUE!</v>
      </c>
      <c r="M223">
        <f>IF($B$9="זכר",INDEX(תמותה!$A$1:$E$121,ROUNDDOWN(E223/12,0)+1,2),INDEX(תמותה!$A$1:$E$121,ROUNDDOWN(E223/12,0)+1,3))</f>
        <v>4.8000000000000001E-5</v>
      </c>
      <c r="N223" t="e">
        <f>IF($B$9="זכר",INDEX('שיפור גברים'!$A$1:$GQ$121,ROUNDDOWN(E223/12,0)+1,ROUNDDOWN((E223+$B$7-$B$8)/12,0)+2),INDEX('שיפור נשים'!$A$1:$GQ$121,ROUNDDOWN(E223/12,0)+1,ROUNDDOWN((E223+$B$7-$B$8)/12,0)+2))</f>
        <v>#VALUE!</v>
      </c>
      <c r="O223" t="e">
        <f>IF($B$9="זכר",INDEX('שיפור גברים'!$A$1:$GQ$121,ROUNDDOWN(E223/12,0)+1,ROUNDDOWN((E223+$B$7-$B$8)/12,0)+1),INDEX('שיפור נשים'!$A$1:$GQ$121,ROUNDDOWN(E223/12,0)+1,ROUNDDOWN((E223+$B$7-$B$8)/12,0)+1))</f>
        <v>#VALUE!</v>
      </c>
      <c r="P223">
        <f t="shared" si="64"/>
        <v>8.3333333333333329E-2</v>
      </c>
      <c r="Q223" t="e">
        <f t="shared" si="65"/>
        <v>#VALUE!</v>
      </c>
      <c r="R223">
        <f t="shared" si="76"/>
        <v>221</v>
      </c>
      <c r="S223" t="e">
        <f t="shared" si="77"/>
        <v>#VALUE!</v>
      </c>
      <c r="T223">
        <f>IF($B$11="זכר",INDEX(תמותה!$A$1:$E$121,ROUNDDOWN(R223/12,0)+1,2),INDEX(תמותה!$A$1:$E$121,ROUNDDOWN(R223/12,0)+1,3))</f>
        <v>4.8000000000000001E-5</v>
      </c>
      <c r="U223" t="e">
        <f>IF($B$11="זכר",INDEX('שיפור גברים'!$A$1:$GQ$121,ROUNDDOWN(R223/12,0)+1,ROUNDDOWN((E223+$B$7-$B$8)/12,0)+2),INDEX('שיפור נשים'!$A$1:$GQ$121,ROUNDDOWN(R223/12,0)+1,ROUNDDOWN((E223+$B$7-$B$8)/12,0)+2))</f>
        <v>#VALUE!</v>
      </c>
      <c r="V223" t="e">
        <f>IF($B$11="זכר",INDEX('שיפור גברים'!$A$1:$GQ$121,ROUNDDOWN(R223/12,0)+1,ROUNDDOWN((E223+$B$7-$B$8)/12,0)+1),INDEX('שיפור נשים'!$A$1:$GQ$121,ROUNDDOWN(R223/12,0)+1,ROUNDDOWN((E223+$B$7-$B$8)/12,0)+1))</f>
        <v>#VALUE!</v>
      </c>
      <c r="W223">
        <f t="shared" si="66"/>
        <v>8.3333333333333329E-2</v>
      </c>
      <c r="X223" t="e">
        <f t="shared" si="78"/>
        <v>#VALUE!</v>
      </c>
      <c r="Y223">
        <f>IF($B$11="זכר",INDEX(תמותה!$A$1:$E$121,ROUNDDOWN(R223/12,0)+1,4),INDEX(תמותה!$A$1:$E$121,ROUNDDOWN(R223/12,0)+1,5))</f>
        <v>1.1E-4</v>
      </c>
      <c r="Z223" t="e">
        <f t="shared" si="67"/>
        <v>#VALUE!</v>
      </c>
      <c r="AA223" t="e">
        <f t="shared" si="68"/>
        <v>#VALUE!</v>
      </c>
      <c r="AB223" t="e">
        <f t="shared" si="79"/>
        <v>#VALUE!</v>
      </c>
      <c r="AC223" t="e">
        <f t="shared" si="80"/>
        <v>#VALUE!</v>
      </c>
      <c r="AD223" t="e">
        <f t="shared" si="81"/>
        <v>#VALUE!</v>
      </c>
      <c r="AE223" t="e">
        <f t="shared" si="82"/>
        <v>#VALUE!</v>
      </c>
      <c r="AF223">
        <f t="shared" si="83"/>
        <v>0</v>
      </c>
    </row>
    <row r="224" spans="5:32" x14ac:dyDescent="0.2">
      <c r="E224">
        <f t="shared" si="69"/>
        <v>222</v>
      </c>
      <c r="F224">
        <f t="shared" si="63"/>
        <v>1.9601437129169823</v>
      </c>
      <c r="G224" t="e">
        <f t="shared" si="70"/>
        <v>#VALUE!</v>
      </c>
      <c r="H224" t="e">
        <f t="shared" si="71"/>
        <v>#VALUE!</v>
      </c>
      <c r="I224" t="e">
        <f t="shared" si="72"/>
        <v>#VALUE!</v>
      </c>
      <c r="J224" t="e">
        <f t="shared" si="73"/>
        <v>#VALUE!</v>
      </c>
      <c r="K224">
        <f t="shared" si="74"/>
        <v>162.05824308703731</v>
      </c>
      <c r="L224" t="e">
        <f t="shared" si="75"/>
        <v>#VALUE!</v>
      </c>
      <c r="M224">
        <f>IF($B$9="זכר",INDEX(תמותה!$A$1:$E$121,ROUNDDOWN(E224/12,0)+1,2),INDEX(תמותה!$A$1:$E$121,ROUNDDOWN(E224/12,0)+1,3))</f>
        <v>4.8000000000000001E-5</v>
      </c>
      <c r="N224" t="e">
        <f>IF($B$9="זכר",INDEX('שיפור גברים'!$A$1:$GQ$121,ROUNDDOWN(E224/12,0)+1,ROUNDDOWN((E224+$B$7-$B$8)/12,0)+2),INDEX('שיפור נשים'!$A$1:$GQ$121,ROUNDDOWN(E224/12,0)+1,ROUNDDOWN((E224+$B$7-$B$8)/12,0)+2))</f>
        <v>#VALUE!</v>
      </c>
      <c r="O224" t="e">
        <f>IF($B$9="זכר",INDEX('שיפור גברים'!$A$1:$GQ$121,ROUNDDOWN(E224/12,0)+1,ROUNDDOWN((E224+$B$7-$B$8)/12,0)+1),INDEX('שיפור נשים'!$A$1:$GQ$121,ROUNDDOWN(E224/12,0)+1,ROUNDDOWN((E224+$B$7-$B$8)/12,0)+1))</f>
        <v>#VALUE!</v>
      </c>
      <c r="P224">
        <f t="shared" si="64"/>
        <v>0.16666666666666666</v>
      </c>
      <c r="Q224" t="e">
        <f t="shared" si="65"/>
        <v>#VALUE!</v>
      </c>
      <c r="R224">
        <f t="shared" si="76"/>
        <v>222</v>
      </c>
      <c r="S224" t="e">
        <f t="shared" si="77"/>
        <v>#VALUE!</v>
      </c>
      <c r="T224">
        <f>IF($B$11="זכר",INDEX(תמותה!$A$1:$E$121,ROUNDDOWN(R224/12,0)+1,2),INDEX(תמותה!$A$1:$E$121,ROUNDDOWN(R224/12,0)+1,3))</f>
        <v>4.8000000000000001E-5</v>
      </c>
      <c r="U224" t="e">
        <f>IF($B$11="זכר",INDEX('שיפור גברים'!$A$1:$GQ$121,ROUNDDOWN(R224/12,0)+1,ROUNDDOWN((E224+$B$7-$B$8)/12,0)+2),INDEX('שיפור נשים'!$A$1:$GQ$121,ROUNDDOWN(R224/12,0)+1,ROUNDDOWN((E224+$B$7-$B$8)/12,0)+2))</f>
        <v>#VALUE!</v>
      </c>
      <c r="V224" t="e">
        <f>IF($B$11="זכר",INDEX('שיפור גברים'!$A$1:$GQ$121,ROUNDDOWN(R224/12,0)+1,ROUNDDOWN((E224+$B$7-$B$8)/12,0)+1),INDEX('שיפור נשים'!$A$1:$GQ$121,ROUNDDOWN(R224/12,0)+1,ROUNDDOWN((E224+$B$7-$B$8)/12,0)+1))</f>
        <v>#VALUE!</v>
      </c>
      <c r="W224">
        <f t="shared" si="66"/>
        <v>0.16666666666666666</v>
      </c>
      <c r="X224" t="e">
        <f t="shared" si="78"/>
        <v>#VALUE!</v>
      </c>
      <c r="Y224">
        <f>IF($B$11="זכר",INDEX(תמותה!$A$1:$E$121,ROUNDDOWN(R224/12,0)+1,4),INDEX(תמותה!$A$1:$E$121,ROUNDDOWN(R224/12,0)+1,5))</f>
        <v>1.1E-4</v>
      </c>
      <c r="Z224" t="e">
        <f t="shared" si="67"/>
        <v>#VALUE!</v>
      </c>
      <c r="AA224" t="e">
        <f t="shared" si="68"/>
        <v>#VALUE!</v>
      </c>
      <c r="AB224" t="e">
        <f t="shared" si="79"/>
        <v>#VALUE!</v>
      </c>
      <c r="AC224" t="e">
        <f t="shared" si="80"/>
        <v>#VALUE!</v>
      </c>
      <c r="AD224" t="e">
        <f t="shared" si="81"/>
        <v>#VALUE!</v>
      </c>
      <c r="AE224" t="e">
        <f t="shared" si="82"/>
        <v>#VALUE!</v>
      </c>
      <c r="AF224">
        <f t="shared" si="83"/>
        <v>0</v>
      </c>
    </row>
    <row r="225" spans="5:32" x14ac:dyDescent="0.2">
      <c r="E225">
        <f t="shared" si="69"/>
        <v>223</v>
      </c>
      <c r="F225">
        <f t="shared" si="63"/>
        <v>1.9660683958866807</v>
      </c>
      <c r="G225" t="e">
        <f t="shared" si="70"/>
        <v>#VALUE!</v>
      </c>
      <c r="H225" t="e">
        <f t="shared" si="71"/>
        <v>#VALUE!</v>
      </c>
      <c r="I225" t="e">
        <f t="shared" si="72"/>
        <v>#VALUE!</v>
      </c>
      <c r="J225" t="e">
        <f t="shared" si="73"/>
        <v>#VALUE!</v>
      </c>
      <c r="K225">
        <f t="shared" si="74"/>
        <v>162.56687239113077</v>
      </c>
      <c r="L225" t="e">
        <f t="shared" si="75"/>
        <v>#VALUE!</v>
      </c>
      <c r="M225">
        <f>IF($B$9="זכר",INDEX(תמותה!$A$1:$E$121,ROUNDDOWN(E225/12,0)+1,2),INDEX(תמותה!$A$1:$E$121,ROUNDDOWN(E225/12,0)+1,3))</f>
        <v>4.8000000000000001E-5</v>
      </c>
      <c r="N225" t="e">
        <f>IF($B$9="זכר",INDEX('שיפור גברים'!$A$1:$GQ$121,ROUNDDOWN(E225/12,0)+1,ROUNDDOWN((E225+$B$7-$B$8)/12,0)+2),INDEX('שיפור נשים'!$A$1:$GQ$121,ROUNDDOWN(E225/12,0)+1,ROUNDDOWN((E225+$B$7-$B$8)/12,0)+2))</f>
        <v>#VALUE!</v>
      </c>
      <c r="O225" t="e">
        <f>IF($B$9="זכר",INDEX('שיפור גברים'!$A$1:$GQ$121,ROUNDDOWN(E225/12,0)+1,ROUNDDOWN((E225+$B$7-$B$8)/12,0)+1),INDEX('שיפור נשים'!$A$1:$GQ$121,ROUNDDOWN(E225/12,0)+1,ROUNDDOWN((E225+$B$7-$B$8)/12,0)+1))</f>
        <v>#VALUE!</v>
      </c>
      <c r="P225">
        <f t="shared" si="64"/>
        <v>0.25</v>
      </c>
      <c r="Q225" t="e">
        <f t="shared" si="65"/>
        <v>#VALUE!</v>
      </c>
      <c r="R225">
        <f t="shared" si="76"/>
        <v>223</v>
      </c>
      <c r="S225" t="e">
        <f t="shared" si="77"/>
        <v>#VALUE!</v>
      </c>
      <c r="T225">
        <f>IF($B$11="זכר",INDEX(תמותה!$A$1:$E$121,ROUNDDOWN(R225/12,0)+1,2),INDEX(תמותה!$A$1:$E$121,ROUNDDOWN(R225/12,0)+1,3))</f>
        <v>4.8000000000000001E-5</v>
      </c>
      <c r="U225" t="e">
        <f>IF($B$11="זכר",INDEX('שיפור גברים'!$A$1:$GQ$121,ROUNDDOWN(R225/12,0)+1,ROUNDDOWN((E225+$B$7-$B$8)/12,0)+2),INDEX('שיפור נשים'!$A$1:$GQ$121,ROUNDDOWN(R225/12,0)+1,ROUNDDOWN((E225+$B$7-$B$8)/12,0)+2))</f>
        <v>#VALUE!</v>
      </c>
      <c r="V225" t="e">
        <f>IF($B$11="זכר",INDEX('שיפור גברים'!$A$1:$GQ$121,ROUNDDOWN(R225/12,0)+1,ROUNDDOWN((E225+$B$7-$B$8)/12,0)+1),INDEX('שיפור נשים'!$A$1:$GQ$121,ROUNDDOWN(R225/12,0)+1,ROUNDDOWN((E225+$B$7-$B$8)/12,0)+1))</f>
        <v>#VALUE!</v>
      </c>
      <c r="W225">
        <f t="shared" si="66"/>
        <v>0.25</v>
      </c>
      <c r="X225" t="e">
        <f t="shared" si="78"/>
        <v>#VALUE!</v>
      </c>
      <c r="Y225">
        <f>IF($B$11="זכר",INDEX(תמותה!$A$1:$E$121,ROUNDDOWN(R225/12,0)+1,4),INDEX(תמותה!$A$1:$E$121,ROUNDDOWN(R225/12,0)+1,5))</f>
        <v>1.1E-4</v>
      </c>
      <c r="Z225" t="e">
        <f t="shared" si="67"/>
        <v>#VALUE!</v>
      </c>
      <c r="AA225" t="e">
        <f t="shared" si="68"/>
        <v>#VALUE!</v>
      </c>
      <c r="AB225" t="e">
        <f t="shared" si="79"/>
        <v>#VALUE!</v>
      </c>
      <c r="AC225" t="e">
        <f t="shared" si="80"/>
        <v>#VALUE!</v>
      </c>
      <c r="AD225" t="e">
        <f t="shared" si="81"/>
        <v>#VALUE!</v>
      </c>
      <c r="AE225" t="e">
        <f t="shared" si="82"/>
        <v>#VALUE!</v>
      </c>
      <c r="AF225">
        <f t="shared" si="83"/>
        <v>0</v>
      </c>
    </row>
    <row r="226" spans="5:32" x14ac:dyDescent="0.2">
      <c r="E226">
        <f t="shared" si="69"/>
        <v>224</v>
      </c>
      <c r="F226">
        <f t="shared" si="63"/>
        <v>1.9720109866598017</v>
      </c>
      <c r="G226" t="e">
        <f t="shared" si="70"/>
        <v>#VALUE!</v>
      </c>
      <c r="H226" t="e">
        <f t="shared" si="71"/>
        <v>#VALUE!</v>
      </c>
      <c r="I226" t="e">
        <f t="shared" si="72"/>
        <v>#VALUE!</v>
      </c>
      <c r="J226" t="e">
        <f t="shared" si="73"/>
        <v>#VALUE!</v>
      </c>
      <c r="K226">
        <f t="shared" si="74"/>
        <v>163.07396895740996</v>
      </c>
      <c r="L226" t="e">
        <f t="shared" si="75"/>
        <v>#VALUE!</v>
      </c>
      <c r="M226">
        <f>IF($B$9="זכר",INDEX(תמותה!$A$1:$E$121,ROUNDDOWN(E226/12,0)+1,2),INDEX(תמותה!$A$1:$E$121,ROUNDDOWN(E226/12,0)+1,3))</f>
        <v>4.8000000000000001E-5</v>
      </c>
      <c r="N226" t="e">
        <f>IF($B$9="זכר",INDEX('שיפור גברים'!$A$1:$GQ$121,ROUNDDOWN(E226/12,0)+1,ROUNDDOWN((E226+$B$7-$B$8)/12,0)+2),INDEX('שיפור נשים'!$A$1:$GQ$121,ROUNDDOWN(E226/12,0)+1,ROUNDDOWN((E226+$B$7-$B$8)/12,0)+2))</f>
        <v>#VALUE!</v>
      </c>
      <c r="O226" t="e">
        <f>IF($B$9="זכר",INDEX('שיפור גברים'!$A$1:$GQ$121,ROUNDDOWN(E226/12,0)+1,ROUNDDOWN((E226+$B$7-$B$8)/12,0)+1),INDEX('שיפור נשים'!$A$1:$GQ$121,ROUNDDOWN(E226/12,0)+1,ROUNDDOWN((E226+$B$7-$B$8)/12,0)+1))</f>
        <v>#VALUE!</v>
      </c>
      <c r="P226">
        <f t="shared" si="64"/>
        <v>0.33333333333333331</v>
      </c>
      <c r="Q226" t="e">
        <f t="shared" si="65"/>
        <v>#VALUE!</v>
      </c>
      <c r="R226">
        <f t="shared" si="76"/>
        <v>224</v>
      </c>
      <c r="S226" t="e">
        <f t="shared" si="77"/>
        <v>#VALUE!</v>
      </c>
      <c r="T226">
        <f>IF($B$11="זכר",INDEX(תמותה!$A$1:$E$121,ROUNDDOWN(R226/12,0)+1,2),INDEX(תמותה!$A$1:$E$121,ROUNDDOWN(R226/12,0)+1,3))</f>
        <v>4.8000000000000001E-5</v>
      </c>
      <c r="U226" t="e">
        <f>IF($B$11="זכר",INDEX('שיפור גברים'!$A$1:$GQ$121,ROUNDDOWN(R226/12,0)+1,ROUNDDOWN((E226+$B$7-$B$8)/12,0)+2),INDEX('שיפור נשים'!$A$1:$GQ$121,ROUNDDOWN(R226/12,0)+1,ROUNDDOWN((E226+$B$7-$B$8)/12,0)+2))</f>
        <v>#VALUE!</v>
      </c>
      <c r="V226" t="e">
        <f>IF($B$11="זכר",INDEX('שיפור גברים'!$A$1:$GQ$121,ROUNDDOWN(R226/12,0)+1,ROUNDDOWN((E226+$B$7-$B$8)/12,0)+1),INDEX('שיפור נשים'!$A$1:$GQ$121,ROUNDDOWN(R226/12,0)+1,ROUNDDOWN((E226+$B$7-$B$8)/12,0)+1))</f>
        <v>#VALUE!</v>
      </c>
      <c r="W226">
        <f t="shared" si="66"/>
        <v>0.33333333333333331</v>
      </c>
      <c r="X226" t="e">
        <f t="shared" si="78"/>
        <v>#VALUE!</v>
      </c>
      <c r="Y226">
        <f>IF($B$11="זכר",INDEX(תמותה!$A$1:$E$121,ROUNDDOWN(R226/12,0)+1,4),INDEX(תמותה!$A$1:$E$121,ROUNDDOWN(R226/12,0)+1,5))</f>
        <v>1.1E-4</v>
      </c>
      <c r="Z226" t="e">
        <f t="shared" si="67"/>
        <v>#VALUE!</v>
      </c>
      <c r="AA226" t="e">
        <f t="shared" si="68"/>
        <v>#VALUE!</v>
      </c>
      <c r="AB226" t="e">
        <f t="shared" si="79"/>
        <v>#VALUE!</v>
      </c>
      <c r="AC226" t="e">
        <f t="shared" si="80"/>
        <v>#VALUE!</v>
      </c>
      <c r="AD226" t="e">
        <f t="shared" si="81"/>
        <v>#VALUE!</v>
      </c>
      <c r="AE226" t="e">
        <f t="shared" si="82"/>
        <v>#VALUE!</v>
      </c>
      <c r="AF226">
        <f t="shared" si="83"/>
        <v>0</v>
      </c>
    </row>
    <row r="227" spans="5:32" x14ac:dyDescent="0.2">
      <c r="E227">
        <f t="shared" si="69"/>
        <v>225</v>
      </c>
      <c r="F227">
        <f t="shared" si="63"/>
        <v>1.9779715393640389</v>
      </c>
      <c r="G227" t="e">
        <f t="shared" si="70"/>
        <v>#VALUE!</v>
      </c>
      <c r="H227" t="e">
        <f t="shared" si="71"/>
        <v>#VALUE!</v>
      </c>
      <c r="I227" t="e">
        <f t="shared" si="72"/>
        <v>#VALUE!</v>
      </c>
      <c r="J227" t="e">
        <f t="shared" si="73"/>
        <v>#VALUE!</v>
      </c>
      <c r="K227">
        <f t="shared" si="74"/>
        <v>163.57953740473025</v>
      </c>
      <c r="L227" t="e">
        <f t="shared" si="75"/>
        <v>#VALUE!</v>
      </c>
      <c r="M227">
        <f>IF($B$9="זכר",INDEX(תמותה!$A$1:$E$121,ROUNDDOWN(E227/12,0)+1,2),INDEX(תמותה!$A$1:$E$121,ROUNDDOWN(E227/12,0)+1,3))</f>
        <v>4.8000000000000001E-5</v>
      </c>
      <c r="N227" t="e">
        <f>IF($B$9="זכר",INDEX('שיפור גברים'!$A$1:$GQ$121,ROUNDDOWN(E227/12,0)+1,ROUNDDOWN((E227+$B$7-$B$8)/12,0)+2),INDEX('שיפור נשים'!$A$1:$GQ$121,ROUNDDOWN(E227/12,0)+1,ROUNDDOWN((E227+$B$7-$B$8)/12,0)+2))</f>
        <v>#VALUE!</v>
      </c>
      <c r="O227" t="e">
        <f>IF($B$9="זכר",INDEX('שיפור גברים'!$A$1:$GQ$121,ROUNDDOWN(E227/12,0)+1,ROUNDDOWN((E227+$B$7-$B$8)/12,0)+1),INDEX('שיפור נשים'!$A$1:$GQ$121,ROUNDDOWN(E227/12,0)+1,ROUNDDOWN((E227+$B$7-$B$8)/12,0)+1))</f>
        <v>#VALUE!</v>
      </c>
      <c r="P227">
        <f t="shared" si="64"/>
        <v>0.41666666666666669</v>
      </c>
      <c r="Q227" t="e">
        <f t="shared" si="65"/>
        <v>#VALUE!</v>
      </c>
      <c r="R227">
        <f t="shared" si="76"/>
        <v>225</v>
      </c>
      <c r="S227" t="e">
        <f t="shared" si="77"/>
        <v>#VALUE!</v>
      </c>
      <c r="T227">
        <f>IF($B$11="זכר",INDEX(תמותה!$A$1:$E$121,ROUNDDOWN(R227/12,0)+1,2),INDEX(תמותה!$A$1:$E$121,ROUNDDOWN(R227/12,0)+1,3))</f>
        <v>4.8000000000000001E-5</v>
      </c>
      <c r="U227" t="e">
        <f>IF($B$11="זכר",INDEX('שיפור גברים'!$A$1:$GQ$121,ROUNDDOWN(R227/12,0)+1,ROUNDDOWN((E227+$B$7-$B$8)/12,0)+2),INDEX('שיפור נשים'!$A$1:$GQ$121,ROUNDDOWN(R227/12,0)+1,ROUNDDOWN((E227+$B$7-$B$8)/12,0)+2))</f>
        <v>#VALUE!</v>
      </c>
      <c r="V227" t="e">
        <f>IF($B$11="זכר",INDEX('שיפור גברים'!$A$1:$GQ$121,ROUNDDOWN(R227/12,0)+1,ROUNDDOWN((E227+$B$7-$B$8)/12,0)+1),INDEX('שיפור נשים'!$A$1:$GQ$121,ROUNDDOWN(R227/12,0)+1,ROUNDDOWN((E227+$B$7-$B$8)/12,0)+1))</f>
        <v>#VALUE!</v>
      </c>
      <c r="W227">
        <f t="shared" si="66"/>
        <v>0.41666666666666669</v>
      </c>
      <c r="X227" t="e">
        <f t="shared" si="78"/>
        <v>#VALUE!</v>
      </c>
      <c r="Y227">
        <f>IF($B$11="זכר",INDEX(תמותה!$A$1:$E$121,ROUNDDOWN(R227/12,0)+1,4),INDEX(תמותה!$A$1:$E$121,ROUNDDOWN(R227/12,0)+1,5))</f>
        <v>1.1E-4</v>
      </c>
      <c r="Z227" t="e">
        <f t="shared" si="67"/>
        <v>#VALUE!</v>
      </c>
      <c r="AA227" t="e">
        <f t="shared" si="68"/>
        <v>#VALUE!</v>
      </c>
      <c r="AB227" t="e">
        <f t="shared" si="79"/>
        <v>#VALUE!</v>
      </c>
      <c r="AC227" t="e">
        <f t="shared" si="80"/>
        <v>#VALUE!</v>
      </c>
      <c r="AD227" t="e">
        <f t="shared" si="81"/>
        <v>#VALUE!</v>
      </c>
      <c r="AE227" t="e">
        <f t="shared" si="82"/>
        <v>#VALUE!</v>
      </c>
      <c r="AF227">
        <f t="shared" si="83"/>
        <v>0</v>
      </c>
    </row>
    <row r="228" spans="5:32" x14ac:dyDescent="0.2">
      <c r="E228">
        <f t="shared" si="69"/>
        <v>226</v>
      </c>
      <c r="F228">
        <f t="shared" si="63"/>
        <v>1.9839501082906912</v>
      </c>
      <c r="G228" t="e">
        <f t="shared" si="70"/>
        <v>#VALUE!</v>
      </c>
      <c r="H228" t="e">
        <f t="shared" si="71"/>
        <v>#VALUE!</v>
      </c>
      <c r="I228" t="e">
        <f t="shared" si="72"/>
        <v>#VALUE!</v>
      </c>
      <c r="J228" t="e">
        <f t="shared" si="73"/>
        <v>#VALUE!</v>
      </c>
      <c r="K228">
        <f t="shared" si="74"/>
        <v>164.08358233802826</v>
      </c>
      <c r="L228" t="e">
        <f t="shared" si="75"/>
        <v>#VALUE!</v>
      </c>
      <c r="M228">
        <f>IF($B$9="זכר",INDEX(תמותה!$A$1:$E$121,ROUNDDOWN(E228/12,0)+1,2),INDEX(תמותה!$A$1:$E$121,ROUNDDOWN(E228/12,0)+1,3))</f>
        <v>4.8000000000000001E-5</v>
      </c>
      <c r="N228" t="e">
        <f>IF($B$9="זכר",INDEX('שיפור גברים'!$A$1:$GQ$121,ROUNDDOWN(E228/12,0)+1,ROUNDDOWN((E228+$B$7-$B$8)/12,0)+2),INDEX('שיפור נשים'!$A$1:$GQ$121,ROUNDDOWN(E228/12,0)+1,ROUNDDOWN((E228+$B$7-$B$8)/12,0)+2))</f>
        <v>#VALUE!</v>
      </c>
      <c r="O228" t="e">
        <f>IF($B$9="זכר",INDEX('שיפור גברים'!$A$1:$GQ$121,ROUNDDOWN(E228/12,0)+1,ROUNDDOWN((E228+$B$7-$B$8)/12,0)+1),INDEX('שיפור נשים'!$A$1:$GQ$121,ROUNDDOWN(E228/12,0)+1,ROUNDDOWN((E228+$B$7-$B$8)/12,0)+1))</f>
        <v>#VALUE!</v>
      </c>
      <c r="P228">
        <f t="shared" si="64"/>
        <v>0.5</v>
      </c>
      <c r="Q228" t="e">
        <f t="shared" si="65"/>
        <v>#VALUE!</v>
      </c>
      <c r="R228">
        <f t="shared" si="76"/>
        <v>226</v>
      </c>
      <c r="S228" t="e">
        <f t="shared" si="77"/>
        <v>#VALUE!</v>
      </c>
      <c r="T228">
        <f>IF($B$11="זכר",INDEX(תמותה!$A$1:$E$121,ROUNDDOWN(R228/12,0)+1,2),INDEX(תמותה!$A$1:$E$121,ROUNDDOWN(R228/12,0)+1,3))</f>
        <v>4.8000000000000001E-5</v>
      </c>
      <c r="U228" t="e">
        <f>IF($B$11="זכר",INDEX('שיפור גברים'!$A$1:$GQ$121,ROUNDDOWN(R228/12,0)+1,ROUNDDOWN((E228+$B$7-$B$8)/12,0)+2),INDEX('שיפור נשים'!$A$1:$GQ$121,ROUNDDOWN(R228/12,0)+1,ROUNDDOWN((E228+$B$7-$B$8)/12,0)+2))</f>
        <v>#VALUE!</v>
      </c>
      <c r="V228" t="e">
        <f>IF($B$11="זכר",INDEX('שיפור גברים'!$A$1:$GQ$121,ROUNDDOWN(R228/12,0)+1,ROUNDDOWN((E228+$B$7-$B$8)/12,0)+1),INDEX('שיפור נשים'!$A$1:$GQ$121,ROUNDDOWN(R228/12,0)+1,ROUNDDOWN((E228+$B$7-$B$8)/12,0)+1))</f>
        <v>#VALUE!</v>
      </c>
      <c r="W228">
        <f t="shared" si="66"/>
        <v>0.5</v>
      </c>
      <c r="X228" t="e">
        <f t="shared" si="78"/>
        <v>#VALUE!</v>
      </c>
      <c r="Y228">
        <f>IF($B$11="זכר",INDEX(תמותה!$A$1:$E$121,ROUNDDOWN(R228/12,0)+1,4),INDEX(תמותה!$A$1:$E$121,ROUNDDOWN(R228/12,0)+1,5))</f>
        <v>1.1E-4</v>
      </c>
      <c r="Z228" t="e">
        <f t="shared" si="67"/>
        <v>#VALUE!</v>
      </c>
      <c r="AA228" t="e">
        <f t="shared" si="68"/>
        <v>#VALUE!</v>
      </c>
      <c r="AB228" t="e">
        <f t="shared" si="79"/>
        <v>#VALUE!</v>
      </c>
      <c r="AC228" t="e">
        <f t="shared" si="80"/>
        <v>#VALUE!</v>
      </c>
      <c r="AD228" t="e">
        <f t="shared" si="81"/>
        <v>#VALUE!</v>
      </c>
      <c r="AE228" t="e">
        <f t="shared" si="82"/>
        <v>#VALUE!</v>
      </c>
      <c r="AF228">
        <f t="shared" si="83"/>
        <v>0</v>
      </c>
    </row>
    <row r="229" spans="5:32" x14ac:dyDescent="0.2">
      <c r="E229">
        <f t="shared" si="69"/>
        <v>227</v>
      </c>
      <c r="F229">
        <f t="shared" si="63"/>
        <v>1.989946747895156</v>
      </c>
      <c r="G229" t="e">
        <f t="shared" si="70"/>
        <v>#VALUE!</v>
      </c>
      <c r="H229" t="e">
        <f t="shared" si="71"/>
        <v>#VALUE!</v>
      </c>
      <c r="I229" t="e">
        <f t="shared" si="72"/>
        <v>#VALUE!</v>
      </c>
      <c r="J229" t="e">
        <f t="shared" si="73"/>
        <v>#VALUE!</v>
      </c>
      <c r="K229">
        <f t="shared" si="74"/>
        <v>164.58610834836384</v>
      </c>
      <c r="L229" t="e">
        <f t="shared" si="75"/>
        <v>#VALUE!</v>
      </c>
      <c r="M229">
        <f>IF($B$9="זכר",INDEX(תמותה!$A$1:$E$121,ROUNDDOWN(E229/12,0)+1,2),INDEX(תמותה!$A$1:$E$121,ROUNDDOWN(E229/12,0)+1,3))</f>
        <v>4.8000000000000001E-5</v>
      </c>
      <c r="N229" t="e">
        <f>IF($B$9="זכר",INDEX('שיפור גברים'!$A$1:$GQ$121,ROUNDDOWN(E229/12,0)+1,ROUNDDOWN((E229+$B$7-$B$8)/12,0)+2),INDEX('שיפור נשים'!$A$1:$GQ$121,ROUNDDOWN(E229/12,0)+1,ROUNDDOWN((E229+$B$7-$B$8)/12,0)+2))</f>
        <v>#VALUE!</v>
      </c>
      <c r="O229" t="e">
        <f>IF($B$9="זכר",INDEX('שיפור גברים'!$A$1:$GQ$121,ROUNDDOWN(E229/12,0)+1,ROUNDDOWN((E229+$B$7-$B$8)/12,0)+1),INDEX('שיפור נשים'!$A$1:$GQ$121,ROUNDDOWN(E229/12,0)+1,ROUNDDOWN((E229+$B$7-$B$8)/12,0)+1))</f>
        <v>#VALUE!</v>
      </c>
      <c r="P229">
        <f t="shared" si="64"/>
        <v>0.58333333333333337</v>
      </c>
      <c r="Q229" t="e">
        <f t="shared" si="65"/>
        <v>#VALUE!</v>
      </c>
      <c r="R229">
        <f t="shared" si="76"/>
        <v>227</v>
      </c>
      <c r="S229" t="e">
        <f t="shared" si="77"/>
        <v>#VALUE!</v>
      </c>
      <c r="T229">
        <f>IF($B$11="זכר",INDEX(תמותה!$A$1:$E$121,ROUNDDOWN(R229/12,0)+1,2),INDEX(תמותה!$A$1:$E$121,ROUNDDOWN(R229/12,0)+1,3))</f>
        <v>4.8000000000000001E-5</v>
      </c>
      <c r="U229" t="e">
        <f>IF($B$11="זכר",INDEX('שיפור גברים'!$A$1:$GQ$121,ROUNDDOWN(R229/12,0)+1,ROUNDDOWN((E229+$B$7-$B$8)/12,0)+2),INDEX('שיפור נשים'!$A$1:$GQ$121,ROUNDDOWN(R229/12,0)+1,ROUNDDOWN((E229+$B$7-$B$8)/12,0)+2))</f>
        <v>#VALUE!</v>
      </c>
      <c r="V229" t="e">
        <f>IF($B$11="זכר",INDEX('שיפור גברים'!$A$1:$GQ$121,ROUNDDOWN(R229/12,0)+1,ROUNDDOWN((E229+$B$7-$B$8)/12,0)+1),INDEX('שיפור נשים'!$A$1:$GQ$121,ROUNDDOWN(R229/12,0)+1,ROUNDDOWN((E229+$B$7-$B$8)/12,0)+1))</f>
        <v>#VALUE!</v>
      </c>
      <c r="W229">
        <f t="shared" si="66"/>
        <v>0.58333333333333337</v>
      </c>
      <c r="X229" t="e">
        <f t="shared" si="78"/>
        <v>#VALUE!</v>
      </c>
      <c r="Y229">
        <f>IF($B$11="זכר",INDEX(תמותה!$A$1:$E$121,ROUNDDOWN(R229/12,0)+1,4),INDEX(תמותה!$A$1:$E$121,ROUNDDOWN(R229/12,0)+1,5))</f>
        <v>1.1E-4</v>
      </c>
      <c r="Z229" t="e">
        <f t="shared" si="67"/>
        <v>#VALUE!</v>
      </c>
      <c r="AA229" t="e">
        <f t="shared" si="68"/>
        <v>#VALUE!</v>
      </c>
      <c r="AB229" t="e">
        <f t="shared" si="79"/>
        <v>#VALUE!</v>
      </c>
      <c r="AC229" t="e">
        <f t="shared" si="80"/>
        <v>#VALUE!</v>
      </c>
      <c r="AD229" t="e">
        <f t="shared" si="81"/>
        <v>#VALUE!</v>
      </c>
      <c r="AE229" t="e">
        <f t="shared" si="82"/>
        <v>#VALUE!</v>
      </c>
      <c r="AF229">
        <f t="shared" si="83"/>
        <v>0</v>
      </c>
    </row>
    <row r="230" spans="5:32" x14ac:dyDescent="0.2">
      <c r="E230">
        <f t="shared" si="69"/>
        <v>228</v>
      </c>
      <c r="F230">
        <f t="shared" si="63"/>
        <v>1.9959615127974271</v>
      </c>
      <c r="G230" t="e">
        <f t="shared" si="70"/>
        <v>#VALUE!</v>
      </c>
      <c r="H230" t="e">
        <f t="shared" si="71"/>
        <v>#VALUE!</v>
      </c>
      <c r="I230" t="e">
        <f t="shared" si="72"/>
        <v>#VALUE!</v>
      </c>
      <c r="J230" t="e">
        <f t="shared" si="73"/>
        <v>#VALUE!</v>
      </c>
      <c r="K230">
        <f t="shared" si="74"/>
        <v>165.08712001296175</v>
      </c>
      <c r="L230" t="e">
        <f t="shared" si="75"/>
        <v>#VALUE!</v>
      </c>
      <c r="M230">
        <f>IF($B$9="זכר",INDEX(תמותה!$A$1:$E$121,ROUNDDOWN(E230/12,0)+1,2),INDEX(תמותה!$A$1:$E$121,ROUNDDOWN(E230/12,0)+1,3))</f>
        <v>5.1600000000000001E-5</v>
      </c>
      <c r="N230" t="e">
        <f>IF($B$9="זכר",INDEX('שיפור גברים'!$A$1:$GQ$121,ROUNDDOWN(E230/12,0)+1,ROUNDDOWN((E230+$B$7-$B$8)/12,0)+2),INDEX('שיפור נשים'!$A$1:$GQ$121,ROUNDDOWN(E230/12,0)+1,ROUNDDOWN((E230+$B$7-$B$8)/12,0)+2))</f>
        <v>#VALUE!</v>
      </c>
      <c r="O230" t="e">
        <f>IF($B$9="זכר",INDEX('שיפור גברים'!$A$1:$GQ$121,ROUNDDOWN(E230/12,0)+1,ROUNDDOWN((E230+$B$7-$B$8)/12,0)+1),INDEX('שיפור נשים'!$A$1:$GQ$121,ROUNDDOWN(E230/12,0)+1,ROUNDDOWN((E230+$B$7-$B$8)/12,0)+1))</f>
        <v>#VALUE!</v>
      </c>
      <c r="P230">
        <f t="shared" si="64"/>
        <v>0.66666666666666663</v>
      </c>
      <c r="Q230" t="e">
        <f t="shared" si="65"/>
        <v>#VALUE!</v>
      </c>
      <c r="R230">
        <f t="shared" si="76"/>
        <v>228</v>
      </c>
      <c r="S230" t="e">
        <f t="shared" si="77"/>
        <v>#VALUE!</v>
      </c>
      <c r="T230">
        <f>IF($B$11="זכר",INDEX(תמותה!$A$1:$E$121,ROUNDDOWN(R230/12,0)+1,2),INDEX(תמותה!$A$1:$E$121,ROUNDDOWN(R230/12,0)+1,3))</f>
        <v>5.1600000000000001E-5</v>
      </c>
      <c r="U230" t="e">
        <f>IF($B$11="זכר",INDEX('שיפור גברים'!$A$1:$GQ$121,ROUNDDOWN(R230/12,0)+1,ROUNDDOWN((E230+$B$7-$B$8)/12,0)+2),INDEX('שיפור נשים'!$A$1:$GQ$121,ROUNDDOWN(R230/12,0)+1,ROUNDDOWN((E230+$B$7-$B$8)/12,0)+2))</f>
        <v>#VALUE!</v>
      </c>
      <c r="V230" t="e">
        <f>IF($B$11="זכר",INDEX('שיפור גברים'!$A$1:$GQ$121,ROUNDDOWN(R230/12,0)+1,ROUNDDOWN((E230+$B$7-$B$8)/12,0)+1),INDEX('שיפור נשים'!$A$1:$GQ$121,ROUNDDOWN(R230/12,0)+1,ROUNDDOWN((E230+$B$7-$B$8)/12,0)+1))</f>
        <v>#VALUE!</v>
      </c>
      <c r="W230">
        <f t="shared" si="66"/>
        <v>0.66666666666666663</v>
      </c>
      <c r="X230" t="e">
        <f t="shared" si="78"/>
        <v>#VALUE!</v>
      </c>
      <c r="Y230">
        <f>IF($B$11="זכר",INDEX(תמותה!$A$1:$E$121,ROUNDDOWN(R230/12,0)+1,4),INDEX(תמותה!$A$1:$E$121,ROUNDDOWN(R230/12,0)+1,5))</f>
        <v>1.18E-4</v>
      </c>
      <c r="Z230" t="e">
        <f t="shared" si="67"/>
        <v>#VALUE!</v>
      </c>
      <c r="AA230" t="e">
        <f t="shared" si="68"/>
        <v>#VALUE!</v>
      </c>
      <c r="AB230" t="e">
        <f t="shared" si="79"/>
        <v>#VALUE!</v>
      </c>
      <c r="AC230" t="e">
        <f t="shared" si="80"/>
        <v>#VALUE!</v>
      </c>
      <c r="AD230" t="e">
        <f t="shared" si="81"/>
        <v>#VALUE!</v>
      </c>
      <c r="AE230" t="e">
        <f t="shared" si="82"/>
        <v>#VALUE!</v>
      </c>
      <c r="AF230">
        <f t="shared" si="83"/>
        <v>0</v>
      </c>
    </row>
    <row r="231" spans="5:32" x14ac:dyDescent="0.2">
      <c r="E231">
        <f t="shared" si="69"/>
        <v>229</v>
      </c>
      <c r="F231">
        <f t="shared" si="63"/>
        <v>2.0019944577825917</v>
      </c>
      <c r="G231" t="e">
        <f t="shared" si="70"/>
        <v>#VALUE!</v>
      </c>
      <c r="H231" t="e">
        <f t="shared" si="71"/>
        <v>#VALUE!</v>
      </c>
      <c r="I231" t="e">
        <f t="shared" si="72"/>
        <v>#VALUE!</v>
      </c>
      <c r="J231" t="e">
        <f t="shared" si="73"/>
        <v>#VALUE!</v>
      </c>
      <c r="K231">
        <f t="shared" si="74"/>
        <v>165.58662189525347</v>
      </c>
      <c r="L231" t="e">
        <f t="shared" si="75"/>
        <v>#VALUE!</v>
      </c>
      <c r="M231">
        <f>IF($B$9="זכר",INDEX(תמותה!$A$1:$E$121,ROUNDDOWN(E231/12,0)+1,2),INDEX(תמותה!$A$1:$E$121,ROUNDDOWN(E231/12,0)+1,3))</f>
        <v>5.1600000000000001E-5</v>
      </c>
      <c r="N231" t="e">
        <f>IF($B$9="זכר",INDEX('שיפור גברים'!$A$1:$GQ$121,ROUNDDOWN(E231/12,0)+1,ROUNDDOWN((E231+$B$7-$B$8)/12,0)+2),INDEX('שיפור נשים'!$A$1:$GQ$121,ROUNDDOWN(E231/12,0)+1,ROUNDDOWN((E231+$B$7-$B$8)/12,0)+2))</f>
        <v>#VALUE!</v>
      </c>
      <c r="O231" t="e">
        <f>IF($B$9="זכר",INDEX('שיפור גברים'!$A$1:$GQ$121,ROUNDDOWN(E231/12,0)+1,ROUNDDOWN((E231+$B$7-$B$8)/12,0)+1),INDEX('שיפור נשים'!$A$1:$GQ$121,ROUNDDOWN(E231/12,0)+1,ROUNDDOWN((E231+$B$7-$B$8)/12,0)+1))</f>
        <v>#VALUE!</v>
      </c>
      <c r="P231">
        <f t="shared" si="64"/>
        <v>0.75</v>
      </c>
      <c r="Q231" t="e">
        <f t="shared" si="65"/>
        <v>#VALUE!</v>
      </c>
      <c r="R231">
        <f t="shared" si="76"/>
        <v>229</v>
      </c>
      <c r="S231" t="e">
        <f t="shared" si="77"/>
        <v>#VALUE!</v>
      </c>
      <c r="T231">
        <f>IF($B$11="זכר",INDEX(תמותה!$A$1:$E$121,ROUNDDOWN(R231/12,0)+1,2),INDEX(תמותה!$A$1:$E$121,ROUNDDOWN(R231/12,0)+1,3))</f>
        <v>5.1600000000000001E-5</v>
      </c>
      <c r="U231" t="e">
        <f>IF($B$11="זכר",INDEX('שיפור גברים'!$A$1:$GQ$121,ROUNDDOWN(R231/12,0)+1,ROUNDDOWN((E231+$B$7-$B$8)/12,0)+2),INDEX('שיפור נשים'!$A$1:$GQ$121,ROUNDDOWN(R231/12,0)+1,ROUNDDOWN((E231+$B$7-$B$8)/12,0)+2))</f>
        <v>#VALUE!</v>
      </c>
      <c r="V231" t="e">
        <f>IF($B$11="זכר",INDEX('שיפור גברים'!$A$1:$GQ$121,ROUNDDOWN(R231/12,0)+1,ROUNDDOWN((E231+$B$7-$B$8)/12,0)+1),INDEX('שיפור נשים'!$A$1:$GQ$121,ROUNDDOWN(R231/12,0)+1,ROUNDDOWN((E231+$B$7-$B$8)/12,0)+1))</f>
        <v>#VALUE!</v>
      </c>
      <c r="W231">
        <f t="shared" si="66"/>
        <v>0.75</v>
      </c>
      <c r="X231" t="e">
        <f t="shared" si="78"/>
        <v>#VALUE!</v>
      </c>
      <c r="Y231">
        <f>IF($B$11="זכר",INDEX(תמותה!$A$1:$E$121,ROUNDDOWN(R231/12,0)+1,4),INDEX(תמותה!$A$1:$E$121,ROUNDDOWN(R231/12,0)+1,5))</f>
        <v>1.18E-4</v>
      </c>
      <c r="Z231" t="e">
        <f t="shared" si="67"/>
        <v>#VALUE!</v>
      </c>
      <c r="AA231" t="e">
        <f t="shared" si="68"/>
        <v>#VALUE!</v>
      </c>
      <c r="AB231" t="e">
        <f t="shared" si="79"/>
        <v>#VALUE!</v>
      </c>
      <c r="AC231" t="e">
        <f t="shared" si="80"/>
        <v>#VALUE!</v>
      </c>
      <c r="AD231" t="e">
        <f t="shared" si="81"/>
        <v>#VALUE!</v>
      </c>
      <c r="AE231" t="e">
        <f t="shared" si="82"/>
        <v>#VALUE!</v>
      </c>
      <c r="AF231">
        <f t="shared" si="83"/>
        <v>0</v>
      </c>
    </row>
    <row r="232" spans="5:32" x14ac:dyDescent="0.2">
      <c r="E232">
        <f t="shared" si="69"/>
        <v>230</v>
      </c>
      <c r="F232">
        <f t="shared" si="63"/>
        <v>2.0080456378013278</v>
      </c>
      <c r="G232" t="e">
        <f t="shared" si="70"/>
        <v>#VALUE!</v>
      </c>
      <c r="H232" t="e">
        <f t="shared" si="71"/>
        <v>#VALUE!</v>
      </c>
      <c r="I232" t="e">
        <f t="shared" si="72"/>
        <v>#VALUE!</v>
      </c>
      <c r="J232" t="e">
        <f t="shared" si="73"/>
        <v>#VALUE!</v>
      </c>
      <c r="K232">
        <f t="shared" si="74"/>
        <v>166.08461854491873</v>
      </c>
      <c r="L232" t="e">
        <f t="shared" si="75"/>
        <v>#VALUE!</v>
      </c>
      <c r="M232">
        <f>IF($B$9="זכר",INDEX(תמותה!$A$1:$E$121,ROUNDDOWN(E232/12,0)+1,2),INDEX(תמותה!$A$1:$E$121,ROUNDDOWN(E232/12,0)+1,3))</f>
        <v>5.1600000000000001E-5</v>
      </c>
      <c r="N232" t="e">
        <f>IF($B$9="זכר",INDEX('שיפור גברים'!$A$1:$GQ$121,ROUNDDOWN(E232/12,0)+1,ROUNDDOWN((E232+$B$7-$B$8)/12,0)+2),INDEX('שיפור נשים'!$A$1:$GQ$121,ROUNDDOWN(E232/12,0)+1,ROUNDDOWN((E232+$B$7-$B$8)/12,0)+2))</f>
        <v>#VALUE!</v>
      </c>
      <c r="O232" t="e">
        <f>IF($B$9="זכר",INDEX('שיפור גברים'!$A$1:$GQ$121,ROUNDDOWN(E232/12,0)+1,ROUNDDOWN((E232+$B$7-$B$8)/12,0)+1),INDEX('שיפור נשים'!$A$1:$GQ$121,ROUNDDOWN(E232/12,0)+1,ROUNDDOWN((E232+$B$7-$B$8)/12,0)+1))</f>
        <v>#VALUE!</v>
      </c>
      <c r="P232">
        <f t="shared" si="64"/>
        <v>0.83333333333333337</v>
      </c>
      <c r="Q232" t="e">
        <f t="shared" si="65"/>
        <v>#VALUE!</v>
      </c>
      <c r="R232">
        <f t="shared" si="76"/>
        <v>230</v>
      </c>
      <c r="S232" t="e">
        <f t="shared" si="77"/>
        <v>#VALUE!</v>
      </c>
      <c r="T232">
        <f>IF($B$11="זכר",INDEX(תמותה!$A$1:$E$121,ROUNDDOWN(R232/12,0)+1,2),INDEX(תמותה!$A$1:$E$121,ROUNDDOWN(R232/12,0)+1,3))</f>
        <v>5.1600000000000001E-5</v>
      </c>
      <c r="U232" t="e">
        <f>IF($B$11="זכר",INDEX('שיפור גברים'!$A$1:$GQ$121,ROUNDDOWN(R232/12,0)+1,ROUNDDOWN((E232+$B$7-$B$8)/12,0)+2),INDEX('שיפור נשים'!$A$1:$GQ$121,ROUNDDOWN(R232/12,0)+1,ROUNDDOWN((E232+$B$7-$B$8)/12,0)+2))</f>
        <v>#VALUE!</v>
      </c>
      <c r="V232" t="e">
        <f>IF($B$11="זכר",INDEX('שיפור גברים'!$A$1:$GQ$121,ROUNDDOWN(R232/12,0)+1,ROUNDDOWN((E232+$B$7-$B$8)/12,0)+1),INDEX('שיפור נשים'!$A$1:$GQ$121,ROUNDDOWN(R232/12,0)+1,ROUNDDOWN((E232+$B$7-$B$8)/12,0)+1))</f>
        <v>#VALUE!</v>
      </c>
      <c r="W232">
        <f t="shared" si="66"/>
        <v>0.83333333333333337</v>
      </c>
      <c r="X232" t="e">
        <f t="shared" si="78"/>
        <v>#VALUE!</v>
      </c>
      <c r="Y232">
        <f>IF($B$11="זכר",INDEX(תמותה!$A$1:$E$121,ROUNDDOWN(R232/12,0)+1,4),INDEX(תמותה!$A$1:$E$121,ROUNDDOWN(R232/12,0)+1,5))</f>
        <v>1.18E-4</v>
      </c>
      <c r="Z232" t="e">
        <f t="shared" si="67"/>
        <v>#VALUE!</v>
      </c>
      <c r="AA232" t="e">
        <f t="shared" si="68"/>
        <v>#VALUE!</v>
      </c>
      <c r="AB232" t="e">
        <f t="shared" si="79"/>
        <v>#VALUE!</v>
      </c>
      <c r="AC232" t="e">
        <f t="shared" si="80"/>
        <v>#VALUE!</v>
      </c>
      <c r="AD232" t="e">
        <f t="shared" si="81"/>
        <v>#VALUE!</v>
      </c>
      <c r="AE232" t="e">
        <f t="shared" si="82"/>
        <v>#VALUE!</v>
      </c>
      <c r="AF232">
        <f t="shared" si="83"/>
        <v>0</v>
      </c>
    </row>
    <row r="233" spans="5:32" x14ac:dyDescent="0.2">
      <c r="E233">
        <f t="shared" si="69"/>
        <v>231</v>
      </c>
      <c r="F233">
        <f t="shared" si="63"/>
        <v>2.0141151079704072</v>
      </c>
      <c r="G233" t="e">
        <f t="shared" si="70"/>
        <v>#VALUE!</v>
      </c>
      <c r="H233" t="e">
        <f t="shared" si="71"/>
        <v>#VALUE!</v>
      </c>
      <c r="I233" t="e">
        <f t="shared" si="72"/>
        <v>#VALUE!</v>
      </c>
      <c r="J233" t="e">
        <f t="shared" si="73"/>
        <v>#VALUE!</v>
      </c>
      <c r="K233">
        <f t="shared" si="74"/>
        <v>166.58111449792693</v>
      </c>
      <c r="L233" t="e">
        <f t="shared" si="75"/>
        <v>#VALUE!</v>
      </c>
      <c r="M233">
        <f>IF($B$9="זכר",INDEX(תמותה!$A$1:$E$121,ROUNDDOWN(E233/12,0)+1,2),INDEX(תמותה!$A$1:$E$121,ROUNDDOWN(E233/12,0)+1,3))</f>
        <v>5.1600000000000001E-5</v>
      </c>
      <c r="N233" t="e">
        <f>IF($B$9="זכר",INDEX('שיפור גברים'!$A$1:$GQ$121,ROUNDDOWN(E233/12,0)+1,ROUNDDOWN((E233+$B$7-$B$8)/12,0)+2),INDEX('שיפור נשים'!$A$1:$GQ$121,ROUNDDOWN(E233/12,0)+1,ROUNDDOWN((E233+$B$7-$B$8)/12,0)+2))</f>
        <v>#VALUE!</v>
      </c>
      <c r="O233" t="e">
        <f>IF($B$9="זכר",INDEX('שיפור גברים'!$A$1:$GQ$121,ROUNDDOWN(E233/12,0)+1,ROUNDDOWN((E233+$B$7-$B$8)/12,0)+1),INDEX('שיפור נשים'!$A$1:$GQ$121,ROUNDDOWN(E233/12,0)+1,ROUNDDOWN((E233+$B$7-$B$8)/12,0)+1))</f>
        <v>#VALUE!</v>
      </c>
      <c r="P233">
        <f t="shared" si="64"/>
        <v>0.91666666666666663</v>
      </c>
      <c r="Q233" t="e">
        <f t="shared" si="65"/>
        <v>#VALUE!</v>
      </c>
      <c r="R233">
        <f t="shared" si="76"/>
        <v>231</v>
      </c>
      <c r="S233" t="e">
        <f t="shared" si="77"/>
        <v>#VALUE!</v>
      </c>
      <c r="T233">
        <f>IF($B$11="זכר",INDEX(תמותה!$A$1:$E$121,ROUNDDOWN(R233/12,0)+1,2),INDEX(תמותה!$A$1:$E$121,ROUNDDOWN(R233/12,0)+1,3))</f>
        <v>5.1600000000000001E-5</v>
      </c>
      <c r="U233" t="e">
        <f>IF($B$11="זכר",INDEX('שיפור גברים'!$A$1:$GQ$121,ROUNDDOWN(R233/12,0)+1,ROUNDDOWN((E233+$B$7-$B$8)/12,0)+2),INDEX('שיפור נשים'!$A$1:$GQ$121,ROUNDDOWN(R233/12,0)+1,ROUNDDOWN((E233+$B$7-$B$8)/12,0)+2))</f>
        <v>#VALUE!</v>
      </c>
      <c r="V233" t="e">
        <f>IF($B$11="זכר",INDEX('שיפור גברים'!$A$1:$GQ$121,ROUNDDOWN(R233/12,0)+1,ROUNDDOWN((E233+$B$7-$B$8)/12,0)+1),INDEX('שיפור נשים'!$A$1:$GQ$121,ROUNDDOWN(R233/12,0)+1,ROUNDDOWN((E233+$B$7-$B$8)/12,0)+1))</f>
        <v>#VALUE!</v>
      </c>
      <c r="W233">
        <f t="shared" si="66"/>
        <v>0.91666666666666663</v>
      </c>
      <c r="X233" t="e">
        <f t="shared" si="78"/>
        <v>#VALUE!</v>
      </c>
      <c r="Y233">
        <f>IF($B$11="זכר",INDEX(תמותה!$A$1:$E$121,ROUNDDOWN(R233/12,0)+1,4),INDEX(תמותה!$A$1:$E$121,ROUNDDOWN(R233/12,0)+1,5))</f>
        <v>1.18E-4</v>
      </c>
      <c r="Z233" t="e">
        <f t="shared" si="67"/>
        <v>#VALUE!</v>
      </c>
      <c r="AA233" t="e">
        <f t="shared" si="68"/>
        <v>#VALUE!</v>
      </c>
      <c r="AB233" t="e">
        <f t="shared" si="79"/>
        <v>#VALUE!</v>
      </c>
      <c r="AC233" t="e">
        <f t="shared" si="80"/>
        <v>#VALUE!</v>
      </c>
      <c r="AD233" t="e">
        <f t="shared" si="81"/>
        <v>#VALUE!</v>
      </c>
      <c r="AE233" t="e">
        <f t="shared" si="82"/>
        <v>#VALUE!</v>
      </c>
      <c r="AF233">
        <f t="shared" si="83"/>
        <v>0</v>
      </c>
    </row>
    <row r="234" spans="5:32" x14ac:dyDescent="0.2">
      <c r="E234">
        <f t="shared" si="69"/>
        <v>232</v>
      </c>
      <c r="F234">
        <f t="shared" si="63"/>
        <v>2.020202923573196</v>
      </c>
      <c r="G234" t="e">
        <f t="shared" si="70"/>
        <v>#VALUE!</v>
      </c>
      <c r="H234" t="e">
        <f t="shared" si="71"/>
        <v>#VALUE!</v>
      </c>
      <c r="I234" t="e">
        <f t="shared" si="72"/>
        <v>#VALUE!</v>
      </c>
      <c r="J234" t="e">
        <f t="shared" si="73"/>
        <v>#VALUE!</v>
      </c>
      <c r="K234">
        <f t="shared" si="74"/>
        <v>167.07611427657852</v>
      </c>
      <c r="L234" t="e">
        <f t="shared" si="75"/>
        <v>#VALUE!</v>
      </c>
      <c r="M234">
        <f>IF($B$9="זכר",INDEX(תמותה!$A$1:$E$121,ROUNDDOWN(E234/12,0)+1,2),INDEX(תמותה!$A$1:$E$121,ROUNDDOWN(E234/12,0)+1,3))</f>
        <v>5.1600000000000001E-5</v>
      </c>
      <c r="N234" t="e">
        <f>IF($B$9="זכר",INDEX('שיפור גברים'!$A$1:$GQ$121,ROUNDDOWN(E234/12,0)+1,ROUNDDOWN((E234+$B$7-$B$8)/12,0)+2),INDEX('שיפור נשים'!$A$1:$GQ$121,ROUNDDOWN(E234/12,0)+1,ROUNDDOWN((E234+$B$7-$B$8)/12,0)+2))</f>
        <v>#VALUE!</v>
      </c>
      <c r="O234" t="e">
        <f>IF($B$9="זכר",INDEX('שיפור גברים'!$A$1:$GQ$121,ROUNDDOWN(E234/12,0)+1,ROUNDDOWN((E234+$B$7-$B$8)/12,0)+1),INDEX('שיפור נשים'!$A$1:$GQ$121,ROUNDDOWN(E234/12,0)+1,ROUNDDOWN((E234+$B$7-$B$8)/12,0)+1))</f>
        <v>#VALUE!</v>
      </c>
      <c r="P234">
        <f t="shared" si="64"/>
        <v>1</v>
      </c>
      <c r="Q234" t="e">
        <f t="shared" si="65"/>
        <v>#VALUE!</v>
      </c>
      <c r="R234">
        <f t="shared" si="76"/>
        <v>232</v>
      </c>
      <c r="S234" t="e">
        <f t="shared" si="77"/>
        <v>#VALUE!</v>
      </c>
      <c r="T234">
        <f>IF($B$11="זכר",INDEX(תמותה!$A$1:$E$121,ROUNDDOWN(R234/12,0)+1,2),INDEX(תמותה!$A$1:$E$121,ROUNDDOWN(R234/12,0)+1,3))</f>
        <v>5.1600000000000001E-5</v>
      </c>
      <c r="U234" t="e">
        <f>IF($B$11="זכר",INDEX('שיפור גברים'!$A$1:$GQ$121,ROUNDDOWN(R234/12,0)+1,ROUNDDOWN((E234+$B$7-$B$8)/12,0)+2),INDEX('שיפור נשים'!$A$1:$GQ$121,ROUNDDOWN(R234/12,0)+1,ROUNDDOWN((E234+$B$7-$B$8)/12,0)+2))</f>
        <v>#VALUE!</v>
      </c>
      <c r="V234" t="e">
        <f>IF($B$11="זכר",INDEX('שיפור גברים'!$A$1:$GQ$121,ROUNDDOWN(R234/12,0)+1,ROUNDDOWN((E234+$B$7-$B$8)/12,0)+1),INDEX('שיפור נשים'!$A$1:$GQ$121,ROUNDDOWN(R234/12,0)+1,ROUNDDOWN((E234+$B$7-$B$8)/12,0)+1))</f>
        <v>#VALUE!</v>
      </c>
      <c r="W234">
        <f t="shared" si="66"/>
        <v>1</v>
      </c>
      <c r="X234" t="e">
        <f t="shared" si="78"/>
        <v>#VALUE!</v>
      </c>
      <c r="Y234">
        <f>IF($B$11="זכר",INDEX(תמותה!$A$1:$E$121,ROUNDDOWN(R234/12,0)+1,4),INDEX(תמותה!$A$1:$E$121,ROUNDDOWN(R234/12,0)+1,5))</f>
        <v>1.18E-4</v>
      </c>
      <c r="Z234" t="e">
        <f t="shared" si="67"/>
        <v>#VALUE!</v>
      </c>
      <c r="AA234" t="e">
        <f t="shared" si="68"/>
        <v>#VALUE!</v>
      </c>
      <c r="AB234" t="e">
        <f t="shared" si="79"/>
        <v>#VALUE!</v>
      </c>
      <c r="AC234" t="e">
        <f t="shared" si="80"/>
        <v>#VALUE!</v>
      </c>
      <c r="AD234" t="e">
        <f t="shared" si="81"/>
        <v>#VALUE!</v>
      </c>
      <c r="AE234" t="e">
        <f t="shared" si="82"/>
        <v>#VALUE!</v>
      </c>
      <c r="AF234">
        <f t="shared" si="83"/>
        <v>0</v>
      </c>
    </row>
    <row r="235" spans="5:32" x14ac:dyDescent="0.2">
      <c r="E235">
        <f t="shared" si="69"/>
        <v>233</v>
      </c>
      <c r="F235">
        <f t="shared" si="63"/>
        <v>2.0263091400601581</v>
      </c>
      <c r="G235" t="e">
        <f t="shared" si="70"/>
        <v>#VALUE!</v>
      </c>
      <c r="H235" t="e">
        <f t="shared" si="71"/>
        <v>#VALUE!</v>
      </c>
      <c r="I235" t="e">
        <f t="shared" si="72"/>
        <v>#VALUE!</v>
      </c>
      <c r="J235" t="e">
        <f t="shared" si="73"/>
        <v>#VALUE!</v>
      </c>
      <c r="K235">
        <f t="shared" si="74"/>
        <v>167.56962238954608</v>
      </c>
      <c r="L235" t="e">
        <f t="shared" si="75"/>
        <v>#VALUE!</v>
      </c>
      <c r="M235">
        <f>IF($B$9="זכר",INDEX(תמותה!$A$1:$E$121,ROUNDDOWN(E235/12,0)+1,2),INDEX(תמותה!$A$1:$E$121,ROUNDDOWN(E235/12,0)+1,3))</f>
        <v>5.1600000000000001E-5</v>
      </c>
      <c r="N235" t="e">
        <f>IF($B$9="זכר",INDEX('שיפור גברים'!$A$1:$GQ$121,ROUNDDOWN(E235/12,0)+1,ROUNDDOWN((E235+$B$7-$B$8)/12,0)+2),INDEX('שיפור נשים'!$A$1:$GQ$121,ROUNDDOWN(E235/12,0)+1,ROUNDDOWN((E235+$B$7-$B$8)/12,0)+2))</f>
        <v>#VALUE!</v>
      </c>
      <c r="O235" t="e">
        <f>IF($B$9="זכר",INDEX('שיפור גברים'!$A$1:$GQ$121,ROUNDDOWN(E235/12,0)+1,ROUNDDOWN((E235+$B$7-$B$8)/12,0)+1),INDEX('שיפור נשים'!$A$1:$GQ$121,ROUNDDOWN(E235/12,0)+1,ROUNDDOWN((E235+$B$7-$B$8)/12,0)+1))</f>
        <v>#VALUE!</v>
      </c>
      <c r="P235">
        <f t="shared" si="64"/>
        <v>8.3333333333333329E-2</v>
      </c>
      <c r="Q235" t="e">
        <f t="shared" si="65"/>
        <v>#VALUE!</v>
      </c>
      <c r="R235">
        <f t="shared" si="76"/>
        <v>233</v>
      </c>
      <c r="S235" t="e">
        <f t="shared" si="77"/>
        <v>#VALUE!</v>
      </c>
      <c r="T235">
        <f>IF($B$11="זכר",INDEX(תמותה!$A$1:$E$121,ROUNDDOWN(R235/12,0)+1,2),INDEX(תמותה!$A$1:$E$121,ROUNDDOWN(R235/12,0)+1,3))</f>
        <v>5.1600000000000001E-5</v>
      </c>
      <c r="U235" t="e">
        <f>IF($B$11="זכר",INDEX('שיפור גברים'!$A$1:$GQ$121,ROUNDDOWN(R235/12,0)+1,ROUNDDOWN((E235+$B$7-$B$8)/12,0)+2),INDEX('שיפור נשים'!$A$1:$GQ$121,ROUNDDOWN(R235/12,0)+1,ROUNDDOWN((E235+$B$7-$B$8)/12,0)+2))</f>
        <v>#VALUE!</v>
      </c>
      <c r="V235" t="e">
        <f>IF($B$11="זכר",INDEX('שיפור גברים'!$A$1:$GQ$121,ROUNDDOWN(R235/12,0)+1,ROUNDDOWN((E235+$B$7-$B$8)/12,0)+1),INDEX('שיפור נשים'!$A$1:$GQ$121,ROUNDDOWN(R235/12,0)+1,ROUNDDOWN((E235+$B$7-$B$8)/12,0)+1))</f>
        <v>#VALUE!</v>
      </c>
      <c r="W235">
        <f t="shared" si="66"/>
        <v>8.3333333333333329E-2</v>
      </c>
      <c r="X235" t="e">
        <f t="shared" si="78"/>
        <v>#VALUE!</v>
      </c>
      <c r="Y235">
        <f>IF($B$11="זכר",INDEX(תמותה!$A$1:$E$121,ROUNDDOWN(R235/12,0)+1,4),INDEX(תמותה!$A$1:$E$121,ROUNDDOWN(R235/12,0)+1,5))</f>
        <v>1.18E-4</v>
      </c>
      <c r="Z235" t="e">
        <f t="shared" si="67"/>
        <v>#VALUE!</v>
      </c>
      <c r="AA235" t="e">
        <f t="shared" si="68"/>
        <v>#VALUE!</v>
      </c>
      <c r="AB235" t="e">
        <f t="shared" si="79"/>
        <v>#VALUE!</v>
      </c>
      <c r="AC235" t="e">
        <f t="shared" si="80"/>
        <v>#VALUE!</v>
      </c>
      <c r="AD235" t="e">
        <f t="shared" si="81"/>
        <v>#VALUE!</v>
      </c>
      <c r="AE235" t="e">
        <f t="shared" si="82"/>
        <v>#VALUE!</v>
      </c>
      <c r="AF235">
        <f t="shared" si="83"/>
        <v>0</v>
      </c>
    </row>
    <row r="236" spans="5:32" x14ac:dyDescent="0.2">
      <c r="E236">
        <f t="shared" si="69"/>
        <v>234</v>
      </c>
      <c r="F236">
        <f t="shared" si="63"/>
        <v>2.0324338130493609</v>
      </c>
      <c r="G236" t="e">
        <f t="shared" si="70"/>
        <v>#VALUE!</v>
      </c>
      <c r="H236" t="e">
        <f t="shared" si="71"/>
        <v>#VALUE!</v>
      </c>
      <c r="I236" t="e">
        <f t="shared" si="72"/>
        <v>#VALUE!</v>
      </c>
      <c r="J236" t="e">
        <f t="shared" si="73"/>
        <v>#VALUE!</v>
      </c>
      <c r="K236">
        <f t="shared" si="74"/>
        <v>168.06164333191549</v>
      </c>
      <c r="L236" t="e">
        <f t="shared" si="75"/>
        <v>#VALUE!</v>
      </c>
      <c r="M236">
        <f>IF($B$9="זכר",INDEX(תמותה!$A$1:$E$121,ROUNDDOWN(E236/12,0)+1,2),INDEX(תמותה!$A$1:$E$121,ROUNDDOWN(E236/12,0)+1,3))</f>
        <v>5.1600000000000001E-5</v>
      </c>
      <c r="N236" t="e">
        <f>IF($B$9="זכר",INDEX('שיפור גברים'!$A$1:$GQ$121,ROUNDDOWN(E236/12,0)+1,ROUNDDOWN((E236+$B$7-$B$8)/12,0)+2),INDEX('שיפור נשים'!$A$1:$GQ$121,ROUNDDOWN(E236/12,0)+1,ROUNDDOWN((E236+$B$7-$B$8)/12,0)+2))</f>
        <v>#VALUE!</v>
      </c>
      <c r="O236" t="e">
        <f>IF($B$9="זכר",INDEX('שיפור גברים'!$A$1:$GQ$121,ROUNDDOWN(E236/12,0)+1,ROUNDDOWN((E236+$B$7-$B$8)/12,0)+1),INDEX('שיפור נשים'!$A$1:$GQ$121,ROUNDDOWN(E236/12,0)+1,ROUNDDOWN((E236+$B$7-$B$8)/12,0)+1))</f>
        <v>#VALUE!</v>
      </c>
      <c r="P236">
        <f t="shared" si="64"/>
        <v>0.16666666666666666</v>
      </c>
      <c r="Q236" t="e">
        <f t="shared" si="65"/>
        <v>#VALUE!</v>
      </c>
      <c r="R236">
        <f t="shared" si="76"/>
        <v>234</v>
      </c>
      <c r="S236" t="e">
        <f t="shared" si="77"/>
        <v>#VALUE!</v>
      </c>
      <c r="T236">
        <f>IF($B$11="זכר",INDEX(תמותה!$A$1:$E$121,ROUNDDOWN(R236/12,0)+1,2),INDEX(תמותה!$A$1:$E$121,ROUNDDOWN(R236/12,0)+1,3))</f>
        <v>5.1600000000000001E-5</v>
      </c>
      <c r="U236" t="e">
        <f>IF($B$11="זכר",INDEX('שיפור גברים'!$A$1:$GQ$121,ROUNDDOWN(R236/12,0)+1,ROUNDDOWN((E236+$B$7-$B$8)/12,0)+2),INDEX('שיפור נשים'!$A$1:$GQ$121,ROUNDDOWN(R236/12,0)+1,ROUNDDOWN((E236+$B$7-$B$8)/12,0)+2))</f>
        <v>#VALUE!</v>
      </c>
      <c r="V236" t="e">
        <f>IF($B$11="זכר",INDEX('שיפור גברים'!$A$1:$GQ$121,ROUNDDOWN(R236/12,0)+1,ROUNDDOWN((E236+$B$7-$B$8)/12,0)+1),INDEX('שיפור נשים'!$A$1:$GQ$121,ROUNDDOWN(R236/12,0)+1,ROUNDDOWN((E236+$B$7-$B$8)/12,0)+1))</f>
        <v>#VALUE!</v>
      </c>
      <c r="W236">
        <f t="shared" si="66"/>
        <v>0.16666666666666666</v>
      </c>
      <c r="X236" t="e">
        <f t="shared" si="78"/>
        <v>#VALUE!</v>
      </c>
      <c r="Y236">
        <f>IF($B$11="זכר",INDEX(תמותה!$A$1:$E$121,ROUNDDOWN(R236/12,0)+1,4),INDEX(תמותה!$A$1:$E$121,ROUNDDOWN(R236/12,0)+1,5))</f>
        <v>1.18E-4</v>
      </c>
      <c r="Z236" t="e">
        <f t="shared" si="67"/>
        <v>#VALUE!</v>
      </c>
      <c r="AA236" t="e">
        <f t="shared" si="68"/>
        <v>#VALUE!</v>
      </c>
      <c r="AB236" t="e">
        <f t="shared" si="79"/>
        <v>#VALUE!</v>
      </c>
      <c r="AC236" t="e">
        <f t="shared" si="80"/>
        <v>#VALUE!</v>
      </c>
      <c r="AD236" t="e">
        <f t="shared" si="81"/>
        <v>#VALUE!</v>
      </c>
      <c r="AE236" t="e">
        <f t="shared" si="82"/>
        <v>#VALUE!</v>
      </c>
      <c r="AF236">
        <f t="shared" si="83"/>
        <v>0</v>
      </c>
    </row>
    <row r="237" spans="5:32" x14ac:dyDescent="0.2">
      <c r="E237">
        <f t="shared" si="69"/>
        <v>235</v>
      </c>
      <c r="F237">
        <f t="shared" si="63"/>
        <v>2.0385769983269815</v>
      </c>
      <c r="G237" t="e">
        <f t="shared" si="70"/>
        <v>#VALUE!</v>
      </c>
      <c r="H237" t="e">
        <f t="shared" si="71"/>
        <v>#VALUE!</v>
      </c>
      <c r="I237" t="e">
        <f t="shared" si="72"/>
        <v>#VALUE!</v>
      </c>
      <c r="J237" t="e">
        <f t="shared" si="73"/>
        <v>#VALUE!</v>
      </c>
      <c r="K237">
        <f t="shared" si="74"/>
        <v>168.55218158522683</v>
      </c>
      <c r="L237" t="e">
        <f t="shared" si="75"/>
        <v>#VALUE!</v>
      </c>
      <c r="M237">
        <f>IF($B$9="זכר",INDEX(תמותה!$A$1:$E$121,ROUNDDOWN(E237/12,0)+1,2),INDEX(תמותה!$A$1:$E$121,ROUNDDOWN(E237/12,0)+1,3))</f>
        <v>5.1600000000000001E-5</v>
      </c>
      <c r="N237" t="e">
        <f>IF($B$9="זכר",INDEX('שיפור גברים'!$A$1:$GQ$121,ROUNDDOWN(E237/12,0)+1,ROUNDDOWN((E237+$B$7-$B$8)/12,0)+2),INDEX('שיפור נשים'!$A$1:$GQ$121,ROUNDDOWN(E237/12,0)+1,ROUNDDOWN((E237+$B$7-$B$8)/12,0)+2))</f>
        <v>#VALUE!</v>
      </c>
      <c r="O237" t="e">
        <f>IF($B$9="זכר",INDEX('שיפור גברים'!$A$1:$GQ$121,ROUNDDOWN(E237/12,0)+1,ROUNDDOWN((E237+$B$7-$B$8)/12,0)+1),INDEX('שיפור נשים'!$A$1:$GQ$121,ROUNDDOWN(E237/12,0)+1,ROUNDDOWN((E237+$B$7-$B$8)/12,0)+1))</f>
        <v>#VALUE!</v>
      </c>
      <c r="P237">
        <f t="shared" si="64"/>
        <v>0.25</v>
      </c>
      <c r="Q237" t="e">
        <f t="shared" si="65"/>
        <v>#VALUE!</v>
      </c>
      <c r="R237">
        <f t="shared" si="76"/>
        <v>235</v>
      </c>
      <c r="S237" t="e">
        <f t="shared" si="77"/>
        <v>#VALUE!</v>
      </c>
      <c r="T237">
        <f>IF($B$11="זכר",INDEX(תמותה!$A$1:$E$121,ROUNDDOWN(R237/12,0)+1,2),INDEX(תמותה!$A$1:$E$121,ROUNDDOWN(R237/12,0)+1,3))</f>
        <v>5.1600000000000001E-5</v>
      </c>
      <c r="U237" t="e">
        <f>IF($B$11="זכר",INDEX('שיפור גברים'!$A$1:$GQ$121,ROUNDDOWN(R237/12,0)+1,ROUNDDOWN((E237+$B$7-$B$8)/12,0)+2),INDEX('שיפור נשים'!$A$1:$GQ$121,ROUNDDOWN(R237/12,0)+1,ROUNDDOWN((E237+$B$7-$B$8)/12,0)+2))</f>
        <v>#VALUE!</v>
      </c>
      <c r="V237" t="e">
        <f>IF($B$11="זכר",INDEX('שיפור גברים'!$A$1:$GQ$121,ROUNDDOWN(R237/12,0)+1,ROUNDDOWN((E237+$B$7-$B$8)/12,0)+1),INDEX('שיפור נשים'!$A$1:$GQ$121,ROUNDDOWN(R237/12,0)+1,ROUNDDOWN((E237+$B$7-$B$8)/12,0)+1))</f>
        <v>#VALUE!</v>
      </c>
      <c r="W237">
        <f t="shared" si="66"/>
        <v>0.25</v>
      </c>
      <c r="X237" t="e">
        <f t="shared" si="78"/>
        <v>#VALUE!</v>
      </c>
      <c r="Y237">
        <f>IF($B$11="זכר",INDEX(תמותה!$A$1:$E$121,ROUNDDOWN(R237/12,0)+1,4),INDEX(תמותה!$A$1:$E$121,ROUNDDOWN(R237/12,0)+1,5))</f>
        <v>1.18E-4</v>
      </c>
      <c r="Z237" t="e">
        <f t="shared" si="67"/>
        <v>#VALUE!</v>
      </c>
      <c r="AA237" t="e">
        <f t="shared" si="68"/>
        <v>#VALUE!</v>
      </c>
      <c r="AB237" t="e">
        <f t="shared" si="79"/>
        <v>#VALUE!</v>
      </c>
      <c r="AC237" t="e">
        <f t="shared" si="80"/>
        <v>#VALUE!</v>
      </c>
      <c r="AD237" t="e">
        <f t="shared" si="81"/>
        <v>#VALUE!</v>
      </c>
      <c r="AE237" t="e">
        <f t="shared" si="82"/>
        <v>#VALUE!</v>
      </c>
      <c r="AF237">
        <f t="shared" si="83"/>
        <v>0</v>
      </c>
    </row>
    <row r="238" spans="5:32" x14ac:dyDescent="0.2">
      <c r="E238">
        <f t="shared" si="69"/>
        <v>236</v>
      </c>
      <c r="F238">
        <f t="shared" si="63"/>
        <v>2.0447387518478153</v>
      </c>
      <c r="G238" t="e">
        <f t="shared" si="70"/>
        <v>#VALUE!</v>
      </c>
      <c r="H238" t="e">
        <f t="shared" si="71"/>
        <v>#VALUE!</v>
      </c>
      <c r="I238" t="e">
        <f t="shared" si="72"/>
        <v>#VALUE!</v>
      </c>
      <c r="J238" t="e">
        <f t="shared" si="73"/>
        <v>#VALUE!</v>
      </c>
      <c r="K238">
        <f t="shared" si="74"/>
        <v>169.04124161751523</v>
      </c>
      <c r="L238" t="e">
        <f t="shared" si="75"/>
        <v>#VALUE!</v>
      </c>
      <c r="M238">
        <f>IF($B$9="זכר",INDEX(תמותה!$A$1:$E$121,ROUNDDOWN(E238/12,0)+1,2),INDEX(תמותה!$A$1:$E$121,ROUNDDOWN(E238/12,0)+1,3))</f>
        <v>5.1600000000000001E-5</v>
      </c>
      <c r="N238" t="e">
        <f>IF($B$9="זכר",INDEX('שיפור גברים'!$A$1:$GQ$121,ROUNDDOWN(E238/12,0)+1,ROUNDDOWN((E238+$B$7-$B$8)/12,0)+2),INDEX('שיפור נשים'!$A$1:$GQ$121,ROUNDDOWN(E238/12,0)+1,ROUNDDOWN((E238+$B$7-$B$8)/12,0)+2))</f>
        <v>#VALUE!</v>
      </c>
      <c r="O238" t="e">
        <f>IF($B$9="זכר",INDEX('שיפור גברים'!$A$1:$GQ$121,ROUNDDOWN(E238/12,0)+1,ROUNDDOWN((E238+$B$7-$B$8)/12,0)+1),INDEX('שיפור נשים'!$A$1:$GQ$121,ROUNDDOWN(E238/12,0)+1,ROUNDDOWN((E238+$B$7-$B$8)/12,0)+1))</f>
        <v>#VALUE!</v>
      </c>
      <c r="P238">
        <f t="shared" si="64"/>
        <v>0.33333333333333331</v>
      </c>
      <c r="Q238" t="e">
        <f t="shared" si="65"/>
        <v>#VALUE!</v>
      </c>
      <c r="R238">
        <f t="shared" si="76"/>
        <v>236</v>
      </c>
      <c r="S238" t="e">
        <f t="shared" si="77"/>
        <v>#VALUE!</v>
      </c>
      <c r="T238">
        <f>IF($B$11="זכר",INDEX(תמותה!$A$1:$E$121,ROUNDDOWN(R238/12,0)+1,2),INDEX(תמותה!$A$1:$E$121,ROUNDDOWN(R238/12,0)+1,3))</f>
        <v>5.1600000000000001E-5</v>
      </c>
      <c r="U238" t="e">
        <f>IF($B$11="זכר",INDEX('שיפור גברים'!$A$1:$GQ$121,ROUNDDOWN(R238/12,0)+1,ROUNDDOWN((E238+$B$7-$B$8)/12,0)+2),INDEX('שיפור נשים'!$A$1:$GQ$121,ROUNDDOWN(R238/12,0)+1,ROUNDDOWN((E238+$B$7-$B$8)/12,0)+2))</f>
        <v>#VALUE!</v>
      </c>
      <c r="V238" t="e">
        <f>IF($B$11="זכר",INDEX('שיפור גברים'!$A$1:$GQ$121,ROUNDDOWN(R238/12,0)+1,ROUNDDOWN((E238+$B$7-$B$8)/12,0)+1),INDEX('שיפור נשים'!$A$1:$GQ$121,ROUNDDOWN(R238/12,0)+1,ROUNDDOWN((E238+$B$7-$B$8)/12,0)+1))</f>
        <v>#VALUE!</v>
      </c>
      <c r="W238">
        <f t="shared" si="66"/>
        <v>0.33333333333333331</v>
      </c>
      <c r="X238" t="e">
        <f t="shared" si="78"/>
        <v>#VALUE!</v>
      </c>
      <c r="Y238">
        <f>IF($B$11="זכר",INDEX(תמותה!$A$1:$E$121,ROUNDDOWN(R238/12,0)+1,4),INDEX(תמותה!$A$1:$E$121,ROUNDDOWN(R238/12,0)+1,5))</f>
        <v>1.18E-4</v>
      </c>
      <c r="Z238" t="e">
        <f t="shared" si="67"/>
        <v>#VALUE!</v>
      </c>
      <c r="AA238" t="e">
        <f t="shared" si="68"/>
        <v>#VALUE!</v>
      </c>
      <c r="AB238" t="e">
        <f t="shared" si="79"/>
        <v>#VALUE!</v>
      </c>
      <c r="AC238" t="e">
        <f t="shared" si="80"/>
        <v>#VALUE!</v>
      </c>
      <c r="AD238" t="e">
        <f t="shared" si="81"/>
        <v>#VALUE!</v>
      </c>
      <c r="AE238" t="e">
        <f t="shared" si="82"/>
        <v>#VALUE!</v>
      </c>
      <c r="AF238">
        <f t="shared" si="83"/>
        <v>0</v>
      </c>
    </row>
    <row r="239" spans="5:32" x14ac:dyDescent="0.2">
      <c r="E239">
        <f t="shared" si="69"/>
        <v>237</v>
      </c>
      <c r="F239">
        <f t="shared" si="63"/>
        <v>2.0509191297357847</v>
      </c>
      <c r="G239" t="e">
        <f t="shared" si="70"/>
        <v>#VALUE!</v>
      </c>
      <c r="H239" t="e">
        <f t="shared" si="71"/>
        <v>#VALUE!</v>
      </c>
      <c r="I239" t="e">
        <f t="shared" si="72"/>
        <v>#VALUE!</v>
      </c>
      <c r="J239" t="e">
        <f t="shared" si="73"/>
        <v>#VALUE!</v>
      </c>
      <c r="K239">
        <f t="shared" si="74"/>
        <v>169.52882788335148</v>
      </c>
      <c r="L239" t="e">
        <f t="shared" si="75"/>
        <v>#VALUE!</v>
      </c>
      <c r="M239">
        <f>IF($B$9="זכר",INDEX(תמותה!$A$1:$E$121,ROUNDDOWN(E239/12,0)+1,2),INDEX(תמותה!$A$1:$E$121,ROUNDDOWN(E239/12,0)+1,3))</f>
        <v>5.1600000000000001E-5</v>
      </c>
      <c r="N239" t="e">
        <f>IF($B$9="זכר",INDEX('שיפור גברים'!$A$1:$GQ$121,ROUNDDOWN(E239/12,0)+1,ROUNDDOWN((E239+$B$7-$B$8)/12,0)+2),INDEX('שיפור נשים'!$A$1:$GQ$121,ROUNDDOWN(E239/12,0)+1,ROUNDDOWN((E239+$B$7-$B$8)/12,0)+2))</f>
        <v>#VALUE!</v>
      </c>
      <c r="O239" t="e">
        <f>IF($B$9="זכר",INDEX('שיפור גברים'!$A$1:$GQ$121,ROUNDDOWN(E239/12,0)+1,ROUNDDOWN((E239+$B$7-$B$8)/12,0)+1),INDEX('שיפור נשים'!$A$1:$GQ$121,ROUNDDOWN(E239/12,0)+1,ROUNDDOWN((E239+$B$7-$B$8)/12,0)+1))</f>
        <v>#VALUE!</v>
      </c>
      <c r="P239">
        <f t="shared" si="64"/>
        <v>0.41666666666666669</v>
      </c>
      <c r="Q239" t="e">
        <f t="shared" si="65"/>
        <v>#VALUE!</v>
      </c>
      <c r="R239">
        <f t="shared" si="76"/>
        <v>237</v>
      </c>
      <c r="S239" t="e">
        <f t="shared" si="77"/>
        <v>#VALUE!</v>
      </c>
      <c r="T239">
        <f>IF($B$11="זכר",INDEX(תמותה!$A$1:$E$121,ROUNDDOWN(R239/12,0)+1,2),INDEX(תמותה!$A$1:$E$121,ROUNDDOWN(R239/12,0)+1,3))</f>
        <v>5.1600000000000001E-5</v>
      </c>
      <c r="U239" t="e">
        <f>IF($B$11="זכר",INDEX('שיפור גברים'!$A$1:$GQ$121,ROUNDDOWN(R239/12,0)+1,ROUNDDOWN((E239+$B$7-$B$8)/12,0)+2),INDEX('שיפור נשים'!$A$1:$GQ$121,ROUNDDOWN(R239/12,0)+1,ROUNDDOWN((E239+$B$7-$B$8)/12,0)+2))</f>
        <v>#VALUE!</v>
      </c>
      <c r="V239" t="e">
        <f>IF($B$11="זכר",INDEX('שיפור גברים'!$A$1:$GQ$121,ROUNDDOWN(R239/12,0)+1,ROUNDDOWN((E239+$B$7-$B$8)/12,0)+1),INDEX('שיפור נשים'!$A$1:$GQ$121,ROUNDDOWN(R239/12,0)+1,ROUNDDOWN((E239+$B$7-$B$8)/12,0)+1))</f>
        <v>#VALUE!</v>
      </c>
      <c r="W239">
        <f t="shared" si="66"/>
        <v>0.41666666666666669</v>
      </c>
      <c r="X239" t="e">
        <f t="shared" si="78"/>
        <v>#VALUE!</v>
      </c>
      <c r="Y239">
        <f>IF($B$11="זכר",INDEX(תמותה!$A$1:$E$121,ROUNDDOWN(R239/12,0)+1,4),INDEX(תמותה!$A$1:$E$121,ROUNDDOWN(R239/12,0)+1,5))</f>
        <v>1.18E-4</v>
      </c>
      <c r="Z239" t="e">
        <f t="shared" si="67"/>
        <v>#VALUE!</v>
      </c>
      <c r="AA239" t="e">
        <f t="shared" si="68"/>
        <v>#VALUE!</v>
      </c>
      <c r="AB239" t="e">
        <f t="shared" si="79"/>
        <v>#VALUE!</v>
      </c>
      <c r="AC239" t="e">
        <f t="shared" si="80"/>
        <v>#VALUE!</v>
      </c>
      <c r="AD239" t="e">
        <f t="shared" si="81"/>
        <v>#VALUE!</v>
      </c>
      <c r="AE239" t="e">
        <f t="shared" si="82"/>
        <v>#VALUE!</v>
      </c>
      <c r="AF239">
        <f t="shared" si="83"/>
        <v>0</v>
      </c>
    </row>
    <row r="240" spans="5:32" x14ac:dyDescent="0.2">
      <c r="E240">
        <f t="shared" si="69"/>
        <v>238</v>
      </c>
      <c r="F240">
        <f t="shared" si="63"/>
        <v>2.057118188284452</v>
      </c>
      <c r="G240" t="e">
        <f t="shared" si="70"/>
        <v>#VALUE!</v>
      </c>
      <c r="H240" t="e">
        <f t="shared" si="71"/>
        <v>#VALUE!</v>
      </c>
      <c r="I240" t="e">
        <f t="shared" si="72"/>
        <v>#VALUE!</v>
      </c>
      <c r="J240" t="e">
        <f t="shared" si="73"/>
        <v>#VALUE!</v>
      </c>
      <c r="K240">
        <f t="shared" si="74"/>
        <v>170.01494482388273</v>
      </c>
      <c r="L240" t="e">
        <f t="shared" si="75"/>
        <v>#VALUE!</v>
      </c>
      <c r="M240">
        <f>IF($B$9="זכר",INDEX(תמותה!$A$1:$E$121,ROUNDDOWN(E240/12,0)+1,2),INDEX(תמותה!$A$1:$E$121,ROUNDDOWN(E240/12,0)+1,3))</f>
        <v>5.1600000000000001E-5</v>
      </c>
      <c r="N240" t="e">
        <f>IF($B$9="זכר",INDEX('שיפור גברים'!$A$1:$GQ$121,ROUNDDOWN(E240/12,0)+1,ROUNDDOWN((E240+$B$7-$B$8)/12,0)+2),INDEX('שיפור נשים'!$A$1:$GQ$121,ROUNDDOWN(E240/12,0)+1,ROUNDDOWN((E240+$B$7-$B$8)/12,0)+2))</f>
        <v>#VALUE!</v>
      </c>
      <c r="O240" t="e">
        <f>IF($B$9="זכר",INDEX('שיפור גברים'!$A$1:$GQ$121,ROUNDDOWN(E240/12,0)+1,ROUNDDOWN((E240+$B$7-$B$8)/12,0)+1),INDEX('שיפור נשים'!$A$1:$GQ$121,ROUNDDOWN(E240/12,0)+1,ROUNDDOWN((E240+$B$7-$B$8)/12,0)+1))</f>
        <v>#VALUE!</v>
      </c>
      <c r="P240">
        <f t="shared" si="64"/>
        <v>0.5</v>
      </c>
      <c r="Q240" t="e">
        <f t="shared" si="65"/>
        <v>#VALUE!</v>
      </c>
      <c r="R240">
        <f t="shared" si="76"/>
        <v>238</v>
      </c>
      <c r="S240" t="e">
        <f t="shared" si="77"/>
        <v>#VALUE!</v>
      </c>
      <c r="T240">
        <f>IF($B$11="זכר",INDEX(תמותה!$A$1:$E$121,ROUNDDOWN(R240/12,0)+1,2),INDEX(תמותה!$A$1:$E$121,ROUNDDOWN(R240/12,0)+1,3))</f>
        <v>5.1600000000000001E-5</v>
      </c>
      <c r="U240" t="e">
        <f>IF($B$11="זכר",INDEX('שיפור גברים'!$A$1:$GQ$121,ROUNDDOWN(R240/12,0)+1,ROUNDDOWN((E240+$B$7-$B$8)/12,0)+2),INDEX('שיפור נשים'!$A$1:$GQ$121,ROUNDDOWN(R240/12,0)+1,ROUNDDOWN((E240+$B$7-$B$8)/12,0)+2))</f>
        <v>#VALUE!</v>
      </c>
      <c r="V240" t="e">
        <f>IF($B$11="זכר",INDEX('שיפור גברים'!$A$1:$GQ$121,ROUNDDOWN(R240/12,0)+1,ROUNDDOWN((E240+$B$7-$B$8)/12,0)+1),INDEX('שיפור נשים'!$A$1:$GQ$121,ROUNDDOWN(R240/12,0)+1,ROUNDDOWN((E240+$B$7-$B$8)/12,0)+1))</f>
        <v>#VALUE!</v>
      </c>
      <c r="W240">
        <f t="shared" si="66"/>
        <v>0.5</v>
      </c>
      <c r="X240" t="e">
        <f t="shared" si="78"/>
        <v>#VALUE!</v>
      </c>
      <c r="Y240">
        <f>IF($B$11="זכר",INDEX(תמותה!$A$1:$E$121,ROUNDDOWN(R240/12,0)+1,4),INDEX(תמותה!$A$1:$E$121,ROUNDDOWN(R240/12,0)+1,5))</f>
        <v>1.18E-4</v>
      </c>
      <c r="Z240" t="e">
        <f t="shared" si="67"/>
        <v>#VALUE!</v>
      </c>
      <c r="AA240" t="e">
        <f t="shared" si="68"/>
        <v>#VALUE!</v>
      </c>
      <c r="AB240" t="e">
        <f t="shared" si="79"/>
        <v>#VALUE!</v>
      </c>
      <c r="AC240" t="e">
        <f t="shared" si="80"/>
        <v>#VALUE!</v>
      </c>
      <c r="AD240" t="e">
        <f t="shared" si="81"/>
        <v>#VALUE!</v>
      </c>
      <c r="AE240" t="e">
        <f t="shared" si="82"/>
        <v>#VALUE!</v>
      </c>
      <c r="AF240">
        <f t="shared" si="83"/>
        <v>0</v>
      </c>
    </row>
    <row r="241" spans="5:32" x14ac:dyDescent="0.2">
      <c r="E241">
        <f t="shared" si="69"/>
        <v>239</v>
      </c>
      <c r="F241">
        <f t="shared" si="63"/>
        <v>2.0633359839575296</v>
      </c>
      <c r="G241" t="e">
        <f t="shared" si="70"/>
        <v>#VALUE!</v>
      </c>
      <c r="H241" t="e">
        <f t="shared" si="71"/>
        <v>#VALUE!</v>
      </c>
      <c r="I241" t="e">
        <f t="shared" si="72"/>
        <v>#VALUE!</v>
      </c>
      <c r="J241" t="e">
        <f t="shared" si="73"/>
        <v>#VALUE!</v>
      </c>
      <c r="K241">
        <f t="shared" si="74"/>
        <v>170.49959686687282</v>
      </c>
      <c r="L241" t="e">
        <f t="shared" si="75"/>
        <v>#VALUE!</v>
      </c>
      <c r="M241">
        <f>IF($B$9="זכר",INDEX(תמותה!$A$1:$E$121,ROUNDDOWN(E241/12,0)+1,2),INDEX(תמותה!$A$1:$E$121,ROUNDDOWN(E241/12,0)+1,3))</f>
        <v>5.1600000000000001E-5</v>
      </c>
      <c r="N241" t="e">
        <f>IF($B$9="זכר",INDEX('שיפור גברים'!$A$1:$GQ$121,ROUNDDOWN(E241/12,0)+1,ROUNDDOWN((E241+$B$7-$B$8)/12,0)+2),INDEX('שיפור נשים'!$A$1:$GQ$121,ROUNDDOWN(E241/12,0)+1,ROUNDDOWN((E241+$B$7-$B$8)/12,0)+2))</f>
        <v>#VALUE!</v>
      </c>
      <c r="O241" t="e">
        <f>IF($B$9="זכר",INDEX('שיפור גברים'!$A$1:$GQ$121,ROUNDDOWN(E241/12,0)+1,ROUNDDOWN((E241+$B$7-$B$8)/12,0)+1),INDEX('שיפור נשים'!$A$1:$GQ$121,ROUNDDOWN(E241/12,0)+1,ROUNDDOWN((E241+$B$7-$B$8)/12,0)+1))</f>
        <v>#VALUE!</v>
      </c>
      <c r="P241">
        <f t="shared" si="64"/>
        <v>0.58333333333333337</v>
      </c>
      <c r="Q241" t="e">
        <f t="shared" si="65"/>
        <v>#VALUE!</v>
      </c>
      <c r="R241">
        <f t="shared" si="76"/>
        <v>239</v>
      </c>
      <c r="S241" t="e">
        <f t="shared" si="77"/>
        <v>#VALUE!</v>
      </c>
      <c r="T241">
        <f>IF($B$11="זכר",INDEX(תמותה!$A$1:$E$121,ROUNDDOWN(R241/12,0)+1,2),INDEX(תמותה!$A$1:$E$121,ROUNDDOWN(R241/12,0)+1,3))</f>
        <v>5.1600000000000001E-5</v>
      </c>
      <c r="U241" t="e">
        <f>IF($B$11="זכר",INDEX('שיפור גברים'!$A$1:$GQ$121,ROUNDDOWN(R241/12,0)+1,ROUNDDOWN((E241+$B$7-$B$8)/12,0)+2),INDEX('שיפור נשים'!$A$1:$GQ$121,ROUNDDOWN(R241/12,0)+1,ROUNDDOWN((E241+$B$7-$B$8)/12,0)+2))</f>
        <v>#VALUE!</v>
      </c>
      <c r="V241" t="e">
        <f>IF($B$11="זכר",INDEX('שיפור גברים'!$A$1:$GQ$121,ROUNDDOWN(R241/12,0)+1,ROUNDDOWN((E241+$B$7-$B$8)/12,0)+1),INDEX('שיפור נשים'!$A$1:$GQ$121,ROUNDDOWN(R241/12,0)+1,ROUNDDOWN((E241+$B$7-$B$8)/12,0)+1))</f>
        <v>#VALUE!</v>
      </c>
      <c r="W241">
        <f t="shared" si="66"/>
        <v>0.58333333333333337</v>
      </c>
      <c r="X241" t="e">
        <f t="shared" si="78"/>
        <v>#VALUE!</v>
      </c>
      <c r="Y241">
        <f>IF($B$11="זכר",INDEX(תמותה!$A$1:$E$121,ROUNDDOWN(R241/12,0)+1,4),INDEX(תמותה!$A$1:$E$121,ROUNDDOWN(R241/12,0)+1,5))</f>
        <v>1.18E-4</v>
      </c>
      <c r="Z241" t="e">
        <f t="shared" si="67"/>
        <v>#VALUE!</v>
      </c>
      <c r="AA241" t="e">
        <f t="shared" si="68"/>
        <v>#VALUE!</v>
      </c>
      <c r="AB241" t="e">
        <f t="shared" si="79"/>
        <v>#VALUE!</v>
      </c>
      <c r="AC241" t="e">
        <f t="shared" si="80"/>
        <v>#VALUE!</v>
      </c>
      <c r="AD241" t="e">
        <f t="shared" si="81"/>
        <v>#VALUE!</v>
      </c>
      <c r="AE241" t="e">
        <f t="shared" si="82"/>
        <v>#VALUE!</v>
      </c>
      <c r="AF241">
        <f t="shared" si="83"/>
        <v>0</v>
      </c>
    </row>
    <row r="242" spans="5:32" x14ac:dyDescent="0.2">
      <c r="E242">
        <f t="shared" si="69"/>
        <v>240</v>
      </c>
      <c r="F242">
        <f t="shared" si="63"/>
        <v>2.0695725733893964</v>
      </c>
      <c r="G242" t="e">
        <f t="shared" si="70"/>
        <v>#VALUE!</v>
      </c>
      <c r="H242" t="e">
        <f t="shared" si="71"/>
        <v>#VALUE!</v>
      </c>
      <c r="I242" t="e">
        <f t="shared" si="72"/>
        <v>#VALUE!</v>
      </c>
      <c r="J242" t="e">
        <f t="shared" si="73"/>
        <v>#VALUE!</v>
      </c>
      <c r="K242" t="e">
        <f t="shared" si="74"/>
        <v>#VALUE!</v>
      </c>
      <c r="L242" t="e">
        <f t="shared" si="75"/>
        <v>#VALUE!</v>
      </c>
      <c r="M242">
        <f>IF($B$9="זכר",INDEX(תמותה!$A$1:$E$121,ROUNDDOWN(E242/12,0)+1,2),INDEX(תמותה!$A$1:$E$121,ROUNDDOWN(E242/12,0)+1,3))</f>
        <v>5.5300000000000002E-5</v>
      </c>
      <c r="N242" t="e">
        <f>IF($B$9="זכר",INDEX('שיפור גברים'!$A$1:$GQ$121,ROUNDDOWN(E242/12,0)+1,ROUNDDOWN((E242+$B$7-$B$8)/12,0)+2),INDEX('שיפור נשים'!$A$1:$GQ$121,ROUNDDOWN(E242/12,0)+1,ROUNDDOWN((E242+$B$7-$B$8)/12,0)+2))</f>
        <v>#VALUE!</v>
      </c>
      <c r="O242" t="e">
        <f>IF($B$9="זכר",INDEX('שיפור גברים'!$A$1:$GQ$121,ROUNDDOWN(E242/12,0)+1,ROUNDDOWN((E242+$B$7-$B$8)/12,0)+1),INDEX('שיפור נשים'!$A$1:$GQ$121,ROUNDDOWN(E242/12,0)+1,ROUNDDOWN((E242+$B$7-$B$8)/12,0)+1))</f>
        <v>#VALUE!</v>
      </c>
      <c r="P242">
        <f t="shared" si="64"/>
        <v>0.66666666666666663</v>
      </c>
      <c r="Q242" t="e">
        <f t="shared" si="65"/>
        <v>#VALUE!</v>
      </c>
      <c r="R242">
        <f t="shared" si="76"/>
        <v>240</v>
      </c>
      <c r="S242" t="e">
        <f t="shared" si="77"/>
        <v>#VALUE!</v>
      </c>
      <c r="T242">
        <f>IF($B$11="זכר",INDEX(תמותה!$A$1:$E$121,ROUNDDOWN(R242/12,0)+1,2),INDEX(תמותה!$A$1:$E$121,ROUNDDOWN(R242/12,0)+1,3))</f>
        <v>5.5300000000000002E-5</v>
      </c>
      <c r="U242" t="e">
        <f>IF($B$11="זכר",INDEX('שיפור גברים'!$A$1:$GQ$121,ROUNDDOWN(R242/12,0)+1,ROUNDDOWN((E242+$B$7-$B$8)/12,0)+2),INDEX('שיפור נשים'!$A$1:$GQ$121,ROUNDDOWN(R242/12,0)+1,ROUNDDOWN((E242+$B$7-$B$8)/12,0)+2))</f>
        <v>#VALUE!</v>
      </c>
      <c r="V242" t="e">
        <f>IF($B$11="זכר",INDEX('שיפור גברים'!$A$1:$GQ$121,ROUNDDOWN(R242/12,0)+1,ROUNDDOWN((E242+$B$7-$B$8)/12,0)+1),INDEX('שיפור נשים'!$A$1:$GQ$121,ROUNDDOWN(R242/12,0)+1,ROUNDDOWN((E242+$B$7-$B$8)/12,0)+1))</f>
        <v>#VALUE!</v>
      </c>
      <c r="W242">
        <f t="shared" si="66"/>
        <v>0.66666666666666663</v>
      </c>
      <c r="X242" t="e">
        <f t="shared" si="78"/>
        <v>#VALUE!</v>
      </c>
      <c r="Y242">
        <f>IF($B$11="זכר",INDEX(תמותה!$A$1:$E$121,ROUNDDOWN(R242/12,0)+1,4),INDEX(תמותה!$A$1:$E$121,ROUNDDOWN(R242/12,0)+1,5))</f>
        <v>1.26E-4</v>
      </c>
      <c r="Z242" t="e">
        <f t="shared" si="67"/>
        <v>#VALUE!</v>
      </c>
      <c r="AA242" t="e">
        <f t="shared" si="68"/>
        <v>#VALUE!</v>
      </c>
      <c r="AB242" t="e">
        <f t="shared" si="79"/>
        <v>#VALUE!</v>
      </c>
      <c r="AC242" t="e">
        <f t="shared" si="80"/>
        <v>#VALUE!</v>
      </c>
      <c r="AD242" t="e">
        <f t="shared" si="81"/>
        <v>#VALUE!</v>
      </c>
      <c r="AE242" t="e">
        <f t="shared" si="82"/>
        <v>#VALUE!</v>
      </c>
      <c r="AF242" t="e">
        <f t="shared" si="83"/>
        <v>#VALUE!</v>
      </c>
    </row>
    <row r="243" spans="5:32" x14ac:dyDescent="0.2">
      <c r="E243">
        <f t="shared" si="69"/>
        <v>241</v>
      </c>
      <c r="F243">
        <f t="shared" si="63"/>
        <v>2.0758280133856135</v>
      </c>
      <c r="G243" t="e">
        <f t="shared" si="70"/>
        <v>#VALUE!</v>
      </c>
      <c r="H243" t="e">
        <f t="shared" si="71"/>
        <v>#VALUE!</v>
      </c>
      <c r="I243" t="e">
        <f t="shared" si="72"/>
        <v>#VALUE!</v>
      </c>
      <c r="J243" t="e">
        <f t="shared" si="73"/>
        <v>#VALUE!</v>
      </c>
      <c r="K243" t="e">
        <f t="shared" si="74"/>
        <v>#VALUE!</v>
      </c>
      <c r="L243" t="e">
        <f t="shared" si="75"/>
        <v>#VALUE!</v>
      </c>
      <c r="M243">
        <f>IF($B$9="זכר",INDEX(תמותה!$A$1:$E$121,ROUNDDOWN(E243/12,0)+1,2),INDEX(תמותה!$A$1:$E$121,ROUNDDOWN(E243/12,0)+1,3))</f>
        <v>5.5300000000000002E-5</v>
      </c>
      <c r="N243" t="e">
        <f>IF($B$9="זכר",INDEX('שיפור גברים'!$A$1:$GQ$121,ROUNDDOWN(E243/12,0)+1,ROUNDDOWN((E243+$B$7-$B$8)/12,0)+2),INDEX('שיפור נשים'!$A$1:$GQ$121,ROUNDDOWN(E243/12,0)+1,ROUNDDOWN((E243+$B$7-$B$8)/12,0)+2))</f>
        <v>#VALUE!</v>
      </c>
      <c r="O243" t="e">
        <f>IF($B$9="זכר",INDEX('שיפור גברים'!$A$1:$GQ$121,ROUNDDOWN(E243/12,0)+1,ROUNDDOWN((E243+$B$7-$B$8)/12,0)+1),INDEX('שיפור נשים'!$A$1:$GQ$121,ROUNDDOWN(E243/12,0)+1,ROUNDDOWN((E243+$B$7-$B$8)/12,0)+1))</f>
        <v>#VALUE!</v>
      </c>
      <c r="P243">
        <f t="shared" si="64"/>
        <v>0.75</v>
      </c>
      <c r="Q243" t="e">
        <f t="shared" si="65"/>
        <v>#VALUE!</v>
      </c>
      <c r="R243">
        <f t="shared" si="76"/>
        <v>241</v>
      </c>
      <c r="S243" t="e">
        <f t="shared" si="77"/>
        <v>#VALUE!</v>
      </c>
      <c r="T243">
        <f>IF($B$11="זכר",INDEX(תמותה!$A$1:$E$121,ROUNDDOWN(R243/12,0)+1,2),INDEX(תמותה!$A$1:$E$121,ROUNDDOWN(R243/12,0)+1,3))</f>
        <v>5.5300000000000002E-5</v>
      </c>
      <c r="U243" t="e">
        <f>IF($B$11="זכר",INDEX('שיפור גברים'!$A$1:$GQ$121,ROUNDDOWN(R243/12,0)+1,ROUNDDOWN((E243+$B$7-$B$8)/12,0)+2),INDEX('שיפור נשים'!$A$1:$GQ$121,ROUNDDOWN(R243/12,0)+1,ROUNDDOWN((E243+$B$7-$B$8)/12,0)+2))</f>
        <v>#VALUE!</v>
      </c>
      <c r="V243" t="e">
        <f>IF($B$11="זכר",INDEX('שיפור גברים'!$A$1:$GQ$121,ROUNDDOWN(R243/12,0)+1,ROUNDDOWN((E243+$B$7-$B$8)/12,0)+1),INDEX('שיפור נשים'!$A$1:$GQ$121,ROUNDDOWN(R243/12,0)+1,ROUNDDOWN((E243+$B$7-$B$8)/12,0)+1))</f>
        <v>#VALUE!</v>
      </c>
      <c r="W243">
        <f t="shared" si="66"/>
        <v>0.75</v>
      </c>
      <c r="X243" t="e">
        <f t="shared" si="78"/>
        <v>#VALUE!</v>
      </c>
      <c r="Y243">
        <f>IF($B$11="זכר",INDEX(תמותה!$A$1:$E$121,ROUNDDOWN(R243/12,0)+1,4),INDEX(תמותה!$A$1:$E$121,ROUNDDOWN(R243/12,0)+1,5))</f>
        <v>1.26E-4</v>
      </c>
      <c r="Z243" t="e">
        <f t="shared" si="67"/>
        <v>#VALUE!</v>
      </c>
      <c r="AA243" t="e">
        <f t="shared" si="68"/>
        <v>#VALUE!</v>
      </c>
      <c r="AB243" t="e">
        <f t="shared" si="79"/>
        <v>#VALUE!</v>
      </c>
      <c r="AC243" t="e">
        <f t="shared" si="80"/>
        <v>#VALUE!</v>
      </c>
      <c r="AD243" t="e">
        <f t="shared" si="81"/>
        <v>#VALUE!</v>
      </c>
      <c r="AE243" t="e">
        <f t="shared" si="82"/>
        <v>#VALUE!</v>
      </c>
      <c r="AF243" t="e">
        <f t="shared" si="83"/>
        <v>#VALUE!</v>
      </c>
    </row>
    <row r="244" spans="5:32" x14ac:dyDescent="0.2">
      <c r="E244">
        <f t="shared" si="69"/>
        <v>242</v>
      </c>
      <c r="F244">
        <f t="shared" si="63"/>
        <v>2.0821023609234408</v>
      </c>
      <c r="G244" t="e">
        <f t="shared" si="70"/>
        <v>#VALUE!</v>
      </c>
      <c r="H244" t="e">
        <f t="shared" si="71"/>
        <v>#VALUE!</v>
      </c>
      <c r="I244" t="e">
        <f t="shared" si="72"/>
        <v>#VALUE!</v>
      </c>
      <c r="J244" t="e">
        <f t="shared" si="73"/>
        <v>#VALUE!</v>
      </c>
      <c r="K244" t="e">
        <f t="shared" si="74"/>
        <v>#VALUE!</v>
      </c>
      <c r="L244" t="e">
        <f t="shared" si="75"/>
        <v>#VALUE!</v>
      </c>
      <c r="M244">
        <f>IF($B$9="זכר",INDEX(תמותה!$A$1:$E$121,ROUNDDOWN(E244/12,0)+1,2),INDEX(תמותה!$A$1:$E$121,ROUNDDOWN(E244/12,0)+1,3))</f>
        <v>5.5300000000000002E-5</v>
      </c>
      <c r="N244" t="e">
        <f>IF($B$9="זכר",INDEX('שיפור גברים'!$A$1:$GQ$121,ROUNDDOWN(E244/12,0)+1,ROUNDDOWN((E244+$B$7-$B$8)/12,0)+2),INDEX('שיפור נשים'!$A$1:$GQ$121,ROUNDDOWN(E244/12,0)+1,ROUNDDOWN((E244+$B$7-$B$8)/12,0)+2))</f>
        <v>#VALUE!</v>
      </c>
      <c r="O244" t="e">
        <f>IF($B$9="זכר",INDEX('שיפור גברים'!$A$1:$GQ$121,ROUNDDOWN(E244/12,0)+1,ROUNDDOWN((E244+$B$7-$B$8)/12,0)+1),INDEX('שיפור נשים'!$A$1:$GQ$121,ROUNDDOWN(E244/12,0)+1,ROUNDDOWN((E244+$B$7-$B$8)/12,0)+1))</f>
        <v>#VALUE!</v>
      </c>
      <c r="P244">
        <f t="shared" si="64"/>
        <v>0.83333333333333337</v>
      </c>
      <c r="Q244" t="e">
        <f t="shared" si="65"/>
        <v>#VALUE!</v>
      </c>
      <c r="R244">
        <f t="shared" si="76"/>
        <v>242</v>
      </c>
      <c r="S244" t="e">
        <f t="shared" si="77"/>
        <v>#VALUE!</v>
      </c>
      <c r="T244">
        <f>IF($B$11="זכר",INDEX(תמותה!$A$1:$E$121,ROUNDDOWN(R244/12,0)+1,2),INDEX(תמותה!$A$1:$E$121,ROUNDDOWN(R244/12,0)+1,3))</f>
        <v>5.5300000000000002E-5</v>
      </c>
      <c r="U244" t="e">
        <f>IF($B$11="זכר",INDEX('שיפור גברים'!$A$1:$GQ$121,ROUNDDOWN(R244/12,0)+1,ROUNDDOWN((E244+$B$7-$B$8)/12,0)+2),INDEX('שיפור נשים'!$A$1:$GQ$121,ROUNDDOWN(R244/12,0)+1,ROUNDDOWN((E244+$B$7-$B$8)/12,0)+2))</f>
        <v>#VALUE!</v>
      </c>
      <c r="V244" t="e">
        <f>IF($B$11="זכר",INDEX('שיפור גברים'!$A$1:$GQ$121,ROUNDDOWN(R244/12,0)+1,ROUNDDOWN((E244+$B$7-$B$8)/12,0)+1),INDEX('שיפור נשים'!$A$1:$GQ$121,ROUNDDOWN(R244/12,0)+1,ROUNDDOWN((E244+$B$7-$B$8)/12,0)+1))</f>
        <v>#VALUE!</v>
      </c>
      <c r="W244">
        <f t="shared" si="66"/>
        <v>0.83333333333333337</v>
      </c>
      <c r="X244" t="e">
        <f t="shared" si="78"/>
        <v>#VALUE!</v>
      </c>
      <c r="Y244">
        <f>IF($B$11="זכר",INDEX(תמותה!$A$1:$E$121,ROUNDDOWN(R244/12,0)+1,4),INDEX(תמותה!$A$1:$E$121,ROUNDDOWN(R244/12,0)+1,5))</f>
        <v>1.26E-4</v>
      </c>
      <c r="Z244" t="e">
        <f t="shared" si="67"/>
        <v>#VALUE!</v>
      </c>
      <c r="AA244" t="e">
        <f t="shared" si="68"/>
        <v>#VALUE!</v>
      </c>
      <c r="AB244" t="e">
        <f t="shared" si="79"/>
        <v>#VALUE!</v>
      </c>
      <c r="AC244" t="e">
        <f t="shared" si="80"/>
        <v>#VALUE!</v>
      </c>
      <c r="AD244" t="e">
        <f t="shared" si="81"/>
        <v>#VALUE!</v>
      </c>
      <c r="AE244" t="e">
        <f t="shared" si="82"/>
        <v>#VALUE!</v>
      </c>
      <c r="AF244" t="e">
        <f t="shared" si="83"/>
        <v>#VALUE!</v>
      </c>
    </row>
    <row r="245" spans="5:32" x14ac:dyDescent="0.2">
      <c r="E245">
        <f t="shared" si="69"/>
        <v>243</v>
      </c>
      <c r="F245">
        <f t="shared" si="63"/>
        <v>2.0883956731523559</v>
      </c>
      <c r="G245" t="e">
        <f t="shared" si="70"/>
        <v>#VALUE!</v>
      </c>
      <c r="H245" t="e">
        <f t="shared" si="71"/>
        <v>#VALUE!</v>
      </c>
      <c r="I245" t="e">
        <f t="shared" si="72"/>
        <v>#VALUE!</v>
      </c>
      <c r="J245" t="e">
        <f t="shared" si="73"/>
        <v>#VALUE!</v>
      </c>
      <c r="K245" t="e">
        <f t="shared" si="74"/>
        <v>#VALUE!</v>
      </c>
      <c r="L245" t="e">
        <f t="shared" si="75"/>
        <v>#VALUE!</v>
      </c>
      <c r="M245">
        <f>IF($B$9="זכר",INDEX(תמותה!$A$1:$E$121,ROUNDDOWN(E245/12,0)+1,2),INDEX(תמותה!$A$1:$E$121,ROUNDDOWN(E245/12,0)+1,3))</f>
        <v>5.5300000000000002E-5</v>
      </c>
      <c r="N245" t="e">
        <f>IF($B$9="זכר",INDEX('שיפור גברים'!$A$1:$GQ$121,ROUNDDOWN(E245/12,0)+1,ROUNDDOWN((E245+$B$7-$B$8)/12,0)+2),INDEX('שיפור נשים'!$A$1:$GQ$121,ROUNDDOWN(E245/12,0)+1,ROUNDDOWN((E245+$B$7-$B$8)/12,0)+2))</f>
        <v>#VALUE!</v>
      </c>
      <c r="O245" t="e">
        <f>IF($B$9="זכר",INDEX('שיפור גברים'!$A$1:$GQ$121,ROUNDDOWN(E245/12,0)+1,ROUNDDOWN((E245+$B$7-$B$8)/12,0)+1),INDEX('שיפור נשים'!$A$1:$GQ$121,ROUNDDOWN(E245/12,0)+1,ROUNDDOWN((E245+$B$7-$B$8)/12,0)+1))</f>
        <v>#VALUE!</v>
      </c>
      <c r="P245">
        <f t="shared" si="64"/>
        <v>0.91666666666666663</v>
      </c>
      <c r="Q245" t="e">
        <f t="shared" si="65"/>
        <v>#VALUE!</v>
      </c>
      <c r="R245">
        <f t="shared" si="76"/>
        <v>243</v>
      </c>
      <c r="S245" t="e">
        <f t="shared" si="77"/>
        <v>#VALUE!</v>
      </c>
      <c r="T245">
        <f>IF($B$11="זכר",INDEX(תמותה!$A$1:$E$121,ROUNDDOWN(R245/12,0)+1,2),INDEX(תמותה!$A$1:$E$121,ROUNDDOWN(R245/12,0)+1,3))</f>
        <v>5.5300000000000002E-5</v>
      </c>
      <c r="U245" t="e">
        <f>IF($B$11="זכר",INDEX('שיפור גברים'!$A$1:$GQ$121,ROUNDDOWN(R245/12,0)+1,ROUNDDOWN((E245+$B$7-$B$8)/12,0)+2),INDEX('שיפור נשים'!$A$1:$GQ$121,ROUNDDOWN(R245/12,0)+1,ROUNDDOWN((E245+$B$7-$B$8)/12,0)+2))</f>
        <v>#VALUE!</v>
      </c>
      <c r="V245" t="e">
        <f>IF($B$11="זכר",INDEX('שיפור גברים'!$A$1:$GQ$121,ROUNDDOWN(R245/12,0)+1,ROUNDDOWN((E245+$B$7-$B$8)/12,0)+1),INDEX('שיפור נשים'!$A$1:$GQ$121,ROUNDDOWN(R245/12,0)+1,ROUNDDOWN((E245+$B$7-$B$8)/12,0)+1))</f>
        <v>#VALUE!</v>
      </c>
      <c r="W245">
        <f t="shared" si="66"/>
        <v>0.91666666666666663</v>
      </c>
      <c r="X245" t="e">
        <f t="shared" si="78"/>
        <v>#VALUE!</v>
      </c>
      <c r="Y245">
        <f>IF($B$11="זכר",INDEX(תמותה!$A$1:$E$121,ROUNDDOWN(R245/12,0)+1,4),INDEX(תמותה!$A$1:$E$121,ROUNDDOWN(R245/12,0)+1,5))</f>
        <v>1.26E-4</v>
      </c>
      <c r="Z245" t="e">
        <f t="shared" si="67"/>
        <v>#VALUE!</v>
      </c>
      <c r="AA245" t="e">
        <f t="shared" si="68"/>
        <v>#VALUE!</v>
      </c>
      <c r="AB245" t="e">
        <f t="shared" si="79"/>
        <v>#VALUE!</v>
      </c>
      <c r="AC245" t="e">
        <f t="shared" si="80"/>
        <v>#VALUE!</v>
      </c>
      <c r="AD245" t="e">
        <f t="shared" si="81"/>
        <v>#VALUE!</v>
      </c>
      <c r="AE245" t="e">
        <f t="shared" si="82"/>
        <v>#VALUE!</v>
      </c>
      <c r="AF245" t="e">
        <f t="shared" si="83"/>
        <v>#VALUE!</v>
      </c>
    </row>
    <row r="246" spans="5:32" x14ac:dyDescent="0.2">
      <c r="E246">
        <f t="shared" si="69"/>
        <v>244</v>
      </c>
      <c r="F246">
        <f t="shared" si="63"/>
        <v>2.0947080073945754</v>
      </c>
      <c r="G246" t="e">
        <f t="shared" si="70"/>
        <v>#VALUE!</v>
      </c>
      <c r="H246" t="e">
        <f t="shared" si="71"/>
        <v>#VALUE!</v>
      </c>
      <c r="I246" t="e">
        <f t="shared" si="72"/>
        <v>#VALUE!</v>
      </c>
      <c r="J246" t="e">
        <f t="shared" si="73"/>
        <v>#VALUE!</v>
      </c>
      <c r="K246" t="e">
        <f t="shared" si="74"/>
        <v>#VALUE!</v>
      </c>
      <c r="L246" t="e">
        <f t="shared" si="75"/>
        <v>#VALUE!</v>
      </c>
      <c r="M246">
        <f>IF($B$9="זכר",INDEX(תמותה!$A$1:$E$121,ROUNDDOWN(E246/12,0)+1,2),INDEX(תמותה!$A$1:$E$121,ROUNDDOWN(E246/12,0)+1,3))</f>
        <v>5.5300000000000002E-5</v>
      </c>
      <c r="N246" t="e">
        <f>IF($B$9="זכר",INDEX('שיפור גברים'!$A$1:$GQ$121,ROUNDDOWN(E246/12,0)+1,ROUNDDOWN((E246+$B$7-$B$8)/12,0)+2),INDEX('שיפור נשים'!$A$1:$GQ$121,ROUNDDOWN(E246/12,0)+1,ROUNDDOWN((E246+$B$7-$B$8)/12,0)+2))</f>
        <v>#VALUE!</v>
      </c>
      <c r="O246" t="e">
        <f>IF($B$9="זכר",INDEX('שיפור גברים'!$A$1:$GQ$121,ROUNDDOWN(E246/12,0)+1,ROUNDDOWN((E246+$B$7-$B$8)/12,0)+1),INDEX('שיפור נשים'!$A$1:$GQ$121,ROUNDDOWN(E246/12,0)+1,ROUNDDOWN((E246+$B$7-$B$8)/12,0)+1))</f>
        <v>#VALUE!</v>
      </c>
      <c r="P246">
        <f t="shared" si="64"/>
        <v>1</v>
      </c>
      <c r="Q246" t="e">
        <f t="shared" si="65"/>
        <v>#VALUE!</v>
      </c>
      <c r="R246">
        <f t="shared" si="76"/>
        <v>244</v>
      </c>
      <c r="S246" t="e">
        <f t="shared" si="77"/>
        <v>#VALUE!</v>
      </c>
      <c r="T246">
        <f>IF($B$11="זכר",INDEX(תמותה!$A$1:$E$121,ROUNDDOWN(R246/12,0)+1,2),INDEX(תמותה!$A$1:$E$121,ROUNDDOWN(R246/12,0)+1,3))</f>
        <v>5.5300000000000002E-5</v>
      </c>
      <c r="U246" t="e">
        <f>IF($B$11="זכר",INDEX('שיפור גברים'!$A$1:$GQ$121,ROUNDDOWN(R246/12,0)+1,ROUNDDOWN((E246+$B$7-$B$8)/12,0)+2),INDEX('שיפור נשים'!$A$1:$GQ$121,ROUNDDOWN(R246/12,0)+1,ROUNDDOWN((E246+$B$7-$B$8)/12,0)+2))</f>
        <v>#VALUE!</v>
      </c>
      <c r="V246" t="e">
        <f>IF($B$11="זכר",INDEX('שיפור גברים'!$A$1:$GQ$121,ROUNDDOWN(R246/12,0)+1,ROUNDDOWN((E246+$B$7-$B$8)/12,0)+1),INDEX('שיפור נשים'!$A$1:$GQ$121,ROUNDDOWN(R246/12,0)+1,ROUNDDOWN((E246+$B$7-$B$8)/12,0)+1))</f>
        <v>#VALUE!</v>
      </c>
      <c r="W246">
        <f t="shared" si="66"/>
        <v>1</v>
      </c>
      <c r="X246" t="e">
        <f t="shared" si="78"/>
        <v>#VALUE!</v>
      </c>
      <c r="Y246">
        <f>IF($B$11="זכר",INDEX(תמותה!$A$1:$E$121,ROUNDDOWN(R246/12,0)+1,4),INDEX(תמותה!$A$1:$E$121,ROUNDDOWN(R246/12,0)+1,5))</f>
        <v>1.26E-4</v>
      </c>
      <c r="Z246" t="e">
        <f t="shared" si="67"/>
        <v>#VALUE!</v>
      </c>
      <c r="AA246" t="e">
        <f t="shared" si="68"/>
        <v>#VALUE!</v>
      </c>
      <c r="AB246" t="e">
        <f t="shared" si="79"/>
        <v>#VALUE!</v>
      </c>
      <c r="AC246" t="e">
        <f t="shared" si="80"/>
        <v>#VALUE!</v>
      </c>
      <c r="AD246" t="e">
        <f t="shared" si="81"/>
        <v>#VALUE!</v>
      </c>
      <c r="AE246" t="e">
        <f t="shared" si="82"/>
        <v>#VALUE!</v>
      </c>
      <c r="AF246" t="e">
        <f t="shared" si="83"/>
        <v>#VALUE!</v>
      </c>
    </row>
    <row r="247" spans="5:32" x14ac:dyDescent="0.2">
      <c r="E247">
        <f t="shared" si="69"/>
        <v>245</v>
      </c>
      <c r="F247">
        <f t="shared" si="63"/>
        <v>2.1010394211455767</v>
      </c>
      <c r="G247" t="e">
        <f t="shared" si="70"/>
        <v>#VALUE!</v>
      </c>
      <c r="H247" t="e">
        <f t="shared" si="71"/>
        <v>#VALUE!</v>
      </c>
      <c r="I247" t="e">
        <f t="shared" si="72"/>
        <v>#VALUE!</v>
      </c>
      <c r="J247" t="e">
        <f t="shared" si="73"/>
        <v>#VALUE!</v>
      </c>
      <c r="K247" t="e">
        <f t="shared" si="74"/>
        <v>#VALUE!</v>
      </c>
      <c r="L247" t="e">
        <f t="shared" si="75"/>
        <v>#VALUE!</v>
      </c>
      <c r="M247">
        <f>IF($B$9="זכר",INDEX(תמותה!$A$1:$E$121,ROUNDDOWN(E247/12,0)+1,2),INDEX(תמותה!$A$1:$E$121,ROUNDDOWN(E247/12,0)+1,3))</f>
        <v>5.5300000000000002E-5</v>
      </c>
      <c r="N247" t="e">
        <f>IF($B$9="זכר",INDEX('שיפור גברים'!$A$1:$GQ$121,ROUNDDOWN(E247/12,0)+1,ROUNDDOWN((E247+$B$7-$B$8)/12,0)+2),INDEX('שיפור נשים'!$A$1:$GQ$121,ROUNDDOWN(E247/12,0)+1,ROUNDDOWN((E247+$B$7-$B$8)/12,0)+2))</f>
        <v>#VALUE!</v>
      </c>
      <c r="O247" t="e">
        <f>IF($B$9="זכר",INDEX('שיפור גברים'!$A$1:$GQ$121,ROUNDDOWN(E247/12,0)+1,ROUNDDOWN((E247+$B$7-$B$8)/12,0)+1),INDEX('שיפור נשים'!$A$1:$GQ$121,ROUNDDOWN(E247/12,0)+1,ROUNDDOWN((E247+$B$7-$B$8)/12,0)+1))</f>
        <v>#VALUE!</v>
      </c>
      <c r="P247">
        <f t="shared" si="64"/>
        <v>8.3333333333333329E-2</v>
      </c>
      <c r="Q247" t="e">
        <f t="shared" si="65"/>
        <v>#VALUE!</v>
      </c>
      <c r="R247">
        <f t="shared" si="76"/>
        <v>245</v>
      </c>
      <c r="S247" t="e">
        <f t="shared" si="77"/>
        <v>#VALUE!</v>
      </c>
      <c r="T247">
        <f>IF($B$11="זכר",INDEX(תמותה!$A$1:$E$121,ROUNDDOWN(R247/12,0)+1,2),INDEX(תמותה!$A$1:$E$121,ROUNDDOWN(R247/12,0)+1,3))</f>
        <v>5.5300000000000002E-5</v>
      </c>
      <c r="U247" t="e">
        <f>IF($B$11="זכר",INDEX('שיפור גברים'!$A$1:$GQ$121,ROUNDDOWN(R247/12,0)+1,ROUNDDOWN((E247+$B$7-$B$8)/12,0)+2),INDEX('שיפור נשים'!$A$1:$GQ$121,ROUNDDOWN(R247/12,0)+1,ROUNDDOWN((E247+$B$7-$B$8)/12,0)+2))</f>
        <v>#VALUE!</v>
      </c>
      <c r="V247" t="e">
        <f>IF($B$11="זכר",INDEX('שיפור גברים'!$A$1:$GQ$121,ROUNDDOWN(R247/12,0)+1,ROUNDDOWN((E247+$B$7-$B$8)/12,0)+1),INDEX('שיפור נשים'!$A$1:$GQ$121,ROUNDDOWN(R247/12,0)+1,ROUNDDOWN((E247+$B$7-$B$8)/12,0)+1))</f>
        <v>#VALUE!</v>
      </c>
      <c r="W247">
        <f t="shared" si="66"/>
        <v>8.3333333333333329E-2</v>
      </c>
      <c r="X247" t="e">
        <f t="shared" si="78"/>
        <v>#VALUE!</v>
      </c>
      <c r="Y247">
        <f>IF($B$11="זכר",INDEX(תמותה!$A$1:$E$121,ROUNDDOWN(R247/12,0)+1,4),INDEX(תמותה!$A$1:$E$121,ROUNDDOWN(R247/12,0)+1,5))</f>
        <v>1.26E-4</v>
      </c>
      <c r="Z247" t="e">
        <f t="shared" si="67"/>
        <v>#VALUE!</v>
      </c>
      <c r="AA247" t="e">
        <f t="shared" si="68"/>
        <v>#VALUE!</v>
      </c>
      <c r="AB247" t="e">
        <f t="shared" si="79"/>
        <v>#VALUE!</v>
      </c>
      <c r="AC247" t="e">
        <f t="shared" si="80"/>
        <v>#VALUE!</v>
      </c>
      <c r="AD247" t="e">
        <f t="shared" si="81"/>
        <v>#VALUE!</v>
      </c>
      <c r="AE247" t="e">
        <f t="shared" si="82"/>
        <v>#VALUE!</v>
      </c>
      <c r="AF247" t="e">
        <f t="shared" si="83"/>
        <v>#VALUE!</v>
      </c>
    </row>
    <row r="248" spans="5:32" x14ac:dyDescent="0.2">
      <c r="E248">
        <f t="shared" si="69"/>
        <v>246</v>
      </c>
      <c r="F248">
        <f t="shared" si="63"/>
        <v>2.1073899720746212</v>
      </c>
      <c r="G248" t="e">
        <f t="shared" si="70"/>
        <v>#VALUE!</v>
      </c>
      <c r="H248" t="e">
        <f t="shared" si="71"/>
        <v>#VALUE!</v>
      </c>
      <c r="I248" t="e">
        <f t="shared" si="72"/>
        <v>#VALUE!</v>
      </c>
      <c r="J248" t="e">
        <f t="shared" si="73"/>
        <v>#VALUE!</v>
      </c>
      <c r="K248" t="e">
        <f t="shared" si="74"/>
        <v>#VALUE!</v>
      </c>
      <c r="L248" t="e">
        <f t="shared" si="75"/>
        <v>#VALUE!</v>
      </c>
      <c r="M248">
        <f>IF($B$9="זכר",INDEX(תמותה!$A$1:$E$121,ROUNDDOWN(E248/12,0)+1,2),INDEX(תמותה!$A$1:$E$121,ROUNDDOWN(E248/12,0)+1,3))</f>
        <v>5.5300000000000002E-5</v>
      </c>
      <c r="N248" t="e">
        <f>IF($B$9="זכר",INDEX('שיפור גברים'!$A$1:$GQ$121,ROUNDDOWN(E248/12,0)+1,ROUNDDOWN((E248+$B$7-$B$8)/12,0)+2),INDEX('שיפור נשים'!$A$1:$GQ$121,ROUNDDOWN(E248/12,0)+1,ROUNDDOWN((E248+$B$7-$B$8)/12,0)+2))</f>
        <v>#VALUE!</v>
      </c>
      <c r="O248" t="e">
        <f>IF($B$9="זכר",INDEX('שיפור גברים'!$A$1:$GQ$121,ROUNDDOWN(E248/12,0)+1,ROUNDDOWN((E248+$B$7-$B$8)/12,0)+1),INDEX('שיפור נשים'!$A$1:$GQ$121,ROUNDDOWN(E248/12,0)+1,ROUNDDOWN((E248+$B$7-$B$8)/12,0)+1))</f>
        <v>#VALUE!</v>
      </c>
      <c r="P248">
        <f t="shared" si="64"/>
        <v>0.16666666666666666</v>
      </c>
      <c r="Q248" t="e">
        <f t="shared" si="65"/>
        <v>#VALUE!</v>
      </c>
      <c r="R248">
        <f t="shared" si="76"/>
        <v>246</v>
      </c>
      <c r="S248" t="e">
        <f t="shared" si="77"/>
        <v>#VALUE!</v>
      </c>
      <c r="T248">
        <f>IF($B$11="זכר",INDEX(תמותה!$A$1:$E$121,ROUNDDOWN(R248/12,0)+1,2),INDEX(תמותה!$A$1:$E$121,ROUNDDOWN(R248/12,0)+1,3))</f>
        <v>5.5300000000000002E-5</v>
      </c>
      <c r="U248" t="e">
        <f>IF($B$11="זכר",INDEX('שיפור גברים'!$A$1:$GQ$121,ROUNDDOWN(R248/12,0)+1,ROUNDDOWN((E248+$B$7-$B$8)/12,0)+2),INDEX('שיפור נשים'!$A$1:$GQ$121,ROUNDDOWN(R248/12,0)+1,ROUNDDOWN((E248+$B$7-$B$8)/12,0)+2))</f>
        <v>#VALUE!</v>
      </c>
      <c r="V248" t="e">
        <f>IF($B$11="זכר",INDEX('שיפור גברים'!$A$1:$GQ$121,ROUNDDOWN(R248/12,0)+1,ROUNDDOWN((E248+$B$7-$B$8)/12,0)+1),INDEX('שיפור נשים'!$A$1:$GQ$121,ROUNDDOWN(R248/12,0)+1,ROUNDDOWN((E248+$B$7-$B$8)/12,0)+1))</f>
        <v>#VALUE!</v>
      </c>
      <c r="W248">
        <f t="shared" si="66"/>
        <v>0.16666666666666666</v>
      </c>
      <c r="X248" t="e">
        <f t="shared" si="78"/>
        <v>#VALUE!</v>
      </c>
      <c r="Y248">
        <f>IF($B$11="זכר",INDEX(תמותה!$A$1:$E$121,ROUNDDOWN(R248/12,0)+1,4),INDEX(תמותה!$A$1:$E$121,ROUNDDOWN(R248/12,0)+1,5))</f>
        <v>1.26E-4</v>
      </c>
      <c r="Z248" t="e">
        <f t="shared" si="67"/>
        <v>#VALUE!</v>
      </c>
      <c r="AA248" t="e">
        <f t="shared" si="68"/>
        <v>#VALUE!</v>
      </c>
      <c r="AB248" t="e">
        <f t="shared" si="79"/>
        <v>#VALUE!</v>
      </c>
      <c r="AC248" t="e">
        <f t="shared" si="80"/>
        <v>#VALUE!</v>
      </c>
      <c r="AD248" t="e">
        <f t="shared" si="81"/>
        <v>#VALUE!</v>
      </c>
      <c r="AE248" t="e">
        <f t="shared" si="82"/>
        <v>#VALUE!</v>
      </c>
      <c r="AF248" t="e">
        <f t="shared" si="83"/>
        <v>#VALUE!</v>
      </c>
    </row>
    <row r="249" spans="5:32" x14ac:dyDescent="0.2">
      <c r="E249">
        <f t="shared" si="69"/>
        <v>247</v>
      </c>
      <c r="F249">
        <f t="shared" si="63"/>
        <v>2.1137597180252805</v>
      </c>
      <c r="G249" t="e">
        <f t="shared" si="70"/>
        <v>#VALUE!</v>
      </c>
      <c r="H249" t="e">
        <f t="shared" si="71"/>
        <v>#VALUE!</v>
      </c>
      <c r="I249" t="e">
        <f t="shared" si="72"/>
        <v>#VALUE!</v>
      </c>
      <c r="J249" t="e">
        <f t="shared" si="73"/>
        <v>#VALUE!</v>
      </c>
      <c r="K249" t="e">
        <f t="shared" si="74"/>
        <v>#VALUE!</v>
      </c>
      <c r="L249" t="e">
        <f t="shared" si="75"/>
        <v>#VALUE!</v>
      </c>
      <c r="M249">
        <f>IF($B$9="זכר",INDEX(תמותה!$A$1:$E$121,ROUNDDOWN(E249/12,0)+1,2),INDEX(תמותה!$A$1:$E$121,ROUNDDOWN(E249/12,0)+1,3))</f>
        <v>5.5300000000000002E-5</v>
      </c>
      <c r="N249" t="e">
        <f>IF($B$9="זכר",INDEX('שיפור גברים'!$A$1:$GQ$121,ROUNDDOWN(E249/12,0)+1,ROUNDDOWN((E249+$B$7-$B$8)/12,0)+2),INDEX('שיפור נשים'!$A$1:$GQ$121,ROUNDDOWN(E249/12,0)+1,ROUNDDOWN((E249+$B$7-$B$8)/12,0)+2))</f>
        <v>#VALUE!</v>
      </c>
      <c r="O249" t="e">
        <f>IF($B$9="זכר",INDEX('שיפור גברים'!$A$1:$GQ$121,ROUNDDOWN(E249/12,0)+1,ROUNDDOWN((E249+$B$7-$B$8)/12,0)+1),INDEX('שיפור נשים'!$A$1:$GQ$121,ROUNDDOWN(E249/12,0)+1,ROUNDDOWN((E249+$B$7-$B$8)/12,0)+1))</f>
        <v>#VALUE!</v>
      </c>
      <c r="P249">
        <f t="shared" si="64"/>
        <v>0.25</v>
      </c>
      <c r="Q249" t="e">
        <f t="shared" si="65"/>
        <v>#VALUE!</v>
      </c>
      <c r="R249">
        <f t="shared" si="76"/>
        <v>247</v>
      </c>
      <c r="S249" t="e">
        <f t="shared" si="77"/>
        <v>#VALUE!</v>
      </c>
      <c r="T249">
        <f>IF($B$11="זכר",INDEX(תמותה!$A$1:$E$121,ROUNDDOWN(R249/12,0)+1,2),INDEX(תמותה!$A$1:$E$121,ROUNDDOWN(R249/12,0)+1,3))</f>
        <v>5.5300000000000002E-5</v>
      </c>
      <c r="U249" t="e">
        <f>IF($B$11="זכר",INDEX('שיפור גברים'!$A$1:$GQ$121,ROUNDDOWN(R249/12,0)+1,ROUNDDOWN((E249+$B$7-$B$8)/12,0)+2),INDEX('שיפור נשים'!$A$1:$GQ$121,ROUNDDOWN(R249/12,0)+1,ROUNDDOWN((E249+$B$7-$B$8)/12,0)+2))</f>
        <v>#VALUE!</v>
      </c>
      <c r="V249" t="e">
        <f>IF($B$11="זכר",INDEX('שיפור גברים'!$A$1:$GQ$121,ROUNDDOWN(R249/12,0)+1,ROUNDDOWN((E249+$B$7-$B$8)/12,0)+1),INDEX('שיפור נשים'!$A$1:$GQ$121,ROUNDDOWN(R249/12,0)+1,ROUNDDOWN((E249+$B$7-$B$8)/12,0)+1))</f>
        <v>#VALUE!</v>
      </c>
      <c r="W249">
        <f t="shared" si="66"/>
        <v>0.25</v>
      </c>
      <c r="X249" t="e">
        <f t="shared" si="78"/>
        <v>#VALUE!</v>
      </c>
      <c r="Y249">
        <f>IF($B$11="זכר",INDEX(תמותה!$A$1:$E$121,ROUNDDOWN(R249/12,0)+1,4),INDEX(תמותה!$A$1:$E$121,ROUNDDOWN(R249/12,0)+1,5))</f>
        <v>1.26E-4</v>
      </c>
      <c r="Z249" t="e">
        <f t="shared" si="67"/>
        <v>#VALUE!</v>
      </c>
      <c r="AA249" t="e">
        <f t="shared" si="68"/>
        <v>#VALUE!</v>
      </c>
      <c r="AB249" t="e">
        <f t="shared" si="79"/>
        <v>#VALUE!</v>
      </c>
      <c r="AC249" t="e">
        <f t="shared" si="80"/>
        <v>#VALUE!</v>
      </c>
      <c r="AD249" t="e">
        <f t="shared" si="81"/>
        <v>#VALUE!</v>
      </c>
      <c r="AE249" t="e">
        <f t="shared" si="82"/>
        <v>#VALUE!</v>
      </c>
      <c r="AF249" t="e">
        <f t="shared" si="83"/>
        <v>#VALUE!</v>
      </c>
    </row>
    <row r="250" spans="5:32" x14ac:dyDescent="0.2">
      <c r="E250">
        <f t="shared" si="69"/>
        <v>248</v>
      </c>
      <c r="F250">
        <f t="shared" si="63"/>
        <v>2.1201487170159625</v>
      </c>
      <c r="G250" t="e">
        <f t="shared" si="70"/>
        <v>#VALUE!</v>
      </c>
      <c r="H250" t="e">
        <f t="shared" si="71"/>
        <v>#VALUE!</v>
      </c>
      <c r="I250" t="e">
        <f t="shared" si="72"/>
        <v>#VALUE!</v>
      </c>
      <c r="J250" t="e">
        <f t="shared" si="73"/>
        <v>#VALUE!</v>
      </c>
      <c r="K250" t="e">
        <f t="shared" si="74"/>
        <v>#VALUE!</v>
      </c>
      <c r="L250" t="e">
        <f t="shared" si="75"/>
        <v>#VALUE!</v>
      </c>
      <c r="M250">
        <f>IF($B$9="זכר",INDEX(תמותה!$A$1:$E$121,ROUNDDOWN(E250/12,0)+1,2),INDEX(תמותה!$A$1:$E$121,ROUNDDOWN(E250/12,0)+1,3))</f>
        <v>5.5300000000000002E-5</v>
      </c>
      <c r="N250" t="e">
        <f>IF($B$9="זכר",INDEX('שיפור גברים'!$A$1:$GQ$121,ROUNDDOWN(E250/12,0)+1,ROUNDDOWN((E250+$B$7-$B$8)/12,0)+2),INDEX('שיפור נשים'!$A$1:$GQ$121,ROUNDDOWN(E250/12,0)+1,ROUNDDOWN((E250+$B$7-$B$8)/12,0)+2))</f>
        <v>#VALUE!</v>
      </c>
      <c r="O250" t="e">
        <f>IF($B$9="זכר",INDEX('שיפור גברים'!$A$1:$GQ$121,ROUNDDOWN(E250/12,0)+1,ROUNDDOWN((E250+$B$7-$B$8)/12,0)+1),INDEX('שיפור נשים'!$A$1:$GQ$121,ROUNDDOWN(E250/12,0)+1,ROUNDDOWN((E250+$B$7-$B$8)/12,0)+1))</f>
        <v>#VALUE!</v>
      </c>
      <c r="P250">
        <f t="shared" si="64"/>
        <v>0.33333333333333331</v>
      </c>
      <c r="Q250" t="e">
        <f t="shared" si="65"/>
        <v>#VALUE!</v>
      </c>
      <c r="R250">
        <f t="shared" si="76"/>
        <v>248</v>
      </c>
      <c r="S250" t="e">
        <f t="shared" si="77"/>
        <v>#VALUE!</v>
      </c>
      <c r="T250">
        <f>IF($B$11="זכר",INDEX(תמותה!$A$1:$E$121,ROUNDDOWN(R250/12,0)+1,2),INDEX(תמותה!$A$1:$E$121,ROUNDDOWN(R250/12,0)+1,3))</f>
        <v>5.5300000000000002E-5</v>
      </c>
      <c r="U250" t="e">
        <f>IF($B$11="זכר",INDEX('שיפור גברים'!$A$1:$GQ$121,ROUNDDOWN(R250/12,0)+1,ROUNDDOWN((E250+$B$7-$B$8)/12,0)+2),INDEX('שיפור נשים'!$A$1:$GQ$121,ROUNDDOWN(R250/12,0)+1,ROUNDDOWN((E250+$B$7-$B$8)/12,0)+2))</f>
        <v>#VALUE!</v>
      </c>
      <c r="V250" t="e">
        <f>IF($B$11="זכר",INDEX('שיפור גברים'!$A$1:$GQ$121,ROUNDDOWN(R250/12,0)+1,ROUNDDOWN((E250+$B$7-$B$8)/12,0)+1),INDEX('שיפור נשים'!$A$1:$GQ$121,ROUNDDOWN(R250/12,0)+1,ROUNDDOWN((E250+$B$7-$B$8)/12,0)+1))</f>
        <v>#VALUE!</v>
      </c>
      <c r="W250">
        <f t="shared" si="66"/>
        <v>0.33333333333333331</v>
      </c>
      <c r="X250" t="e">
        <f t="shared" si="78"/>
        <v>#VALUE!</v>
      </c>
      <c r="Y250">
        <f>IF($B$11="זכר",INDEX(תמותה!$A$1:$E$121,ROUNDDOWN(R250/12,0)+1,4),INDEX(תמותה!$A$1:$E$121,ROUNDDOWN(R250/12,0)+1,5))</f>
        <v>1.26E-4</v>
      </c>
      <c r="Z250" t="e">
        <f t="shared" si="67"/>
        <v>#VALUE!</v>
      </c>
      <c r="AA250" t="e">
        <f t="shared" si="68"/>
        <v>#VALUE!</v>
      </c>
      <c r="AB250" t="e">
        <f t="shared" si="79"/>
        <v>#VALUE!</v>
      </c>
      <c r="AC250" t="e">
        <f t="shared" si="80"/>
        <v>#VALUE!</v>
      </c>
      <c r="AD250" t="e">
        <f t="shared" si="81"/>
        <v>#VALUE!</v>
      </c>
      <c r="AE250" t="e">
        <f t="shared" si="82"/>
        <v>#VALUE!</v>
      </c>
      <c r="AF250" t="e">
        <f t="shared" si="83"/>
        <v>#VALUE!</v>
      </c>
    </row>
    <row r="251" spans="5:32" x14ac:dyDescent="0.2">
      <c r="E251">
        <f t="shared" si="69"/>
        <v>249</v>
      </c>
      <c r="F251">
        <f t="shared" si="63"/>
        <v>2.1265570272404406</v>
      </c>
      <c r="G251" t="e">
        <f t="shared" si="70"/>
        <v>#VALUE!</v>
      </c>
      <c r="H251" t="e">
        <f t="shared" si="71"/>
        <v>#VALUE!</v>
      </c>
      <c r="I251" t="e">
        <f t="shared" si="72"/>
        <v>#VALUE!</v>
      </c>
      <c r="J251" t="e">
        <f t="shared" si="73"/>
        <v>#VALUE!</v>
      </c>
      <c r="K251" t="e">
        <f t="shared" si="74"/>
        <v>#VALUE!</v>
      </c>
      <c r="L251" t="e">
        <f t="shared" si="75"/>
        <v>#VALUE!</v>
      </c>
      <c r="M251">
        <f>IF($B$9="זכר",INDEX(תמותה!$A$1:$E$121,ROUNDDOWN(E251/12,0)+1,2),INDEX(תמותה!$A$1:$E$121,ROUNDDOWN(E251/12,0)+1,3))</f>
        <v>5.5300000000000002E-5</v>
      </c>
      <c r="N251" t="e">
        <f>IF($B$9="זכר",INDEX('שיפור גברים'!$A$1:$GQ$121,ROUNDDOWN(E251/12,0)+1,ROUNDDOWN((E251+$B$7-$B$8)/12,0)+2),INDEX('שיפור נשים'!$A$1:$GQ$121,ROUNDDOWN(E251/12,0)+1,ROUNDDOWN((E251+$B$7-$B$8)/12,0)+2))</f>
        <v>#VALUE!</v>
      </c>
      <c r="O251" t="e">
        <f>IF($B$9="זכר",INDEX('שיפור גברים'!$A$1:$GQ$121,ROUNDDOWN(E251/12,0)+1,ROUNDDOWN((E251+$B$7-$B$8)/12,0)+1),INDEX('שיפור נשים'!$A$1:$GQ$121,ROUNDDOWN(E251/12,0)+1,ROUNDDOWN((E251+$B$7-$B$8)/12,0)+1))</f>
        <v>#VALUE!</v>
      </c>
      <c r="P251">
        <f t="shared" si="64"/>
        <v>0.41666666666666669</v>
      </c>
      <c r="Q251" t="e">
        <f t="shared" si="65"/>
        <v>#VALUE!</v>
      </c>
      <c r="R251">
        <f t="shared" si="76"/>
        <v>249</v>
      </c>
      <c r="S251" t="e">
        <f t="shared" si="77"/>
        <v>#VALUE!</v>
      </c>
      <c r="T251">
        <f>IF($B$11="זכר",INDEX(תמותה!$A$1:$E$121,ROUNDDOWN(R251/12,0)+1,2),INDEX(תמותה!$A$1:$E$121,ROUNDDOWN(R251/12,0)+1,3))</f>
        <v>5.5300000000000002E-5</v>
      </c>
      <c r="U251" t="e">
        <f>IF($B$11="זכר",INDEX('שיפור גברים'!$A$1:$GQ$121,ROUNDDOWN(R251/12,0)+1,ROUNDDOWN((E251+$B$7-$B$8)/12,0)+2),INDEX('שיפור נשים'!$A$1:$GQ$121,ROUNDDOWN(R251/12,0)+1,ROUNDDOWN((E251+$B$7-$B$8)/12,0)+2))</f>
        <v>#VALUE!</v>
      </c>
      <c r="V251" t="e">
        <f>IF($B$11="זכר",INDEX('שיפור גברים'!$A$1:$GQ$121,ROUNDDOWN(R251/12,0)+1,ROUNDDOWN((E251+$B$7-$B$8)/12,0)+1),INDEX('שיפור נשים'!$A$1:$GQ$121,ROUNDDOWN(R251/12,0)+1,ROUNDDOWN((E251+$B$7-$B$8)/12,0)+1))</f>
        <v>#VALUE!</v>
      </c>
      <c r="W251">
        <f t="shared" si="66"/>
        <v>0.41666666666666669</v>
      </c>
      <c r="X251" t="e">
        <f t="shared" si="78"/>
        <v>#VALUE!</v>
      </c>
      <c r="Y251">
        <f>IF($B$11="זכר",INDEX(תמותה!$A$1:$E$121,ROUNDDOWN(R251/12,0)+1,4),INDEX(תמותה!$A$1:$E$121,ROUNDDOWN(R251/12,0)+1,5))</f>
        <v>1.26E-4</v>
      </c>
      <c r="Z251" t="e">
        <f t="shared" si="67"/>
        <v>#VALUE!</v>
      </c>
      <c r="AA251" t="e">
        <f t="shared" si="68"/>
        <v>#VALUE!</v>
      </c>
      <c r="AB251" t="e">
        <f t="shared" si="79"/>
        <v>#VALUE!</v>
      </c>
      <c r="AC251" t="e">
        <f t="shared" si="80"/>
        <v>#VALUE!</v>
      </c>
      <c r="AD251" t="e">
        <f t="shared" si="81"/>
        <v>#VALUE!</v>
      </c>
      <c r="AE251" t="e">
        <f t="shared" si="82"/>
        <v>#VALUE!</v>
      </c>
      <c r="AF251" t="e">
        <f t="shared" si="83"/>
        <v>#VALUE!</v>
      </c>
    </row>
    <row r="252" spans="5:32" x14ac:dyDescent="0.2">
      <c r="E252">
        <f t="shared" si="69"/>
        <v>250</v>
      </c>
      <c r="F252">
        <f t="shared" si="63"/>
        <v>2.1329847070683825</v>
      </c>
      <c r="G252" t="e">
        <f t="shared" si="70"/>
        <v>#VALUE!</v>
      </c>
      <c r="H252" t="e">
        <f t="shared" si="71"/>
        <v>#VALUE!</v>
      </c>
      <c r="I252" t="e">
        <f t="shared" si="72"/>
        <v>#VALUE!</v>
      </c>
      <c r="J252" t="e">
        <f t="shared" si="73"/>
        <v>#VALUE!</v>
      </c>
      <c r="K252" t="e">
        <f t="shared" si="74"/>
        <v>#VALUE!</v>
      </c>
      <c r="L252" t="e">
        <f t="shared" si="75"/>
        <v>#VALUE!</v>
      </c>
      <c r="M252">
        <f>IF($B$9="זכר",INDEX(תמותה!$A$1:$E$121,ROUNDDOWN(E252/12,0)+1,2),INDEX(תמותה!$A$1:$E$121,ROUNDDOWN(E252/12,0)+1,3))</f>
        <v>5.5300000000000002E-5</v>
      </c>
      <c r="N252" t="e">
        <f>IF($B$9="זכר",INDEX('שיפור גברים'!$A$1:$GQ$121,ROUNDDOWN(E252/12,0)+1,ROUNDDOWN((E252+$B$7-$B$8)/12,0)+2),INDEX('שיפור נשים'!$A$1:$GQ$121,ROUNDDOWN(E252/12,0)+1,ROUNDDOWN((E252+$B$7-$B$8)/12,0)+2))</f>
        <v>#VALUE!</v>
      </c>
      <c r="O252" t="e">
        <f>IF($B$9="זכר",INDEX('שיפור גברים'!$A$1:$GQ$121,ROUNDDOWN(E252/12,0)+1,ROUNDDOWN((E252+$B$7-$B$8)/12,0)+1),INDEX('שיפור נשים'!$A$1:$GQ$121,ROUNDDOWN(E252/12,0)+1,ROUNDDOWN((E252+$B$7-$B$8)/12,0)+1))</f>
        <v>#VALUE!</v>
      </c>
      <c r="P252">
        <f t="shared" si="64"/>
        <v>0.5</v>
      </c>
      <c r="Q252" t="e">
        <f t="shared" si="65"/>
        <v>#VALUE!</v>
      </c>
      <c r="R252">
        <f t="shared" si="76"/>
        <v>250</v>
      </c>
      <c r="S252" t="e">
        <f t="shared" si="77"/>
        <v>#VALUE!</v>
      </c>
      <c r="T252">
        <f>IF($B$11="זכר",INDEX(תמותה!$A$1:$E$121,ROUNDDOWN(R252/12,0)+1,2),INDEX(תמותה!$A$1:$E$121,ROUNDDOWN(R252/12,0)+1,3))</f>
        <v>5.5300000000000002E-5</v>
      </c>
      <c r="U252" t="e">
        <f>IF($B$11="זכר",INDEX('שיפור גברים'!$A$1:$GQ$121,ROUNDDOWN(R252/12,0)+1,ROUNDDOWN((E252+$B$7-$B$8)/12,0)+2),INDEX('שיפור נשים'!$A$1:$GQ$121,ROUNDDOWN(R252/12,0)+1,ROUNDDOWN((E252+$B$7-$B$8)/12,0)+2))</f>
        <v>#VALUE!</v>
      </c>
      <c r="V252" t="e">
        <f>IF($B$11="זכר",INDEX('שיפור גברים'!$A$1:$GQ$121,ROUNDDOWN(R252/12,0)+1,ROUNDDOWN((E252+$B$7-$B$8)/12,0)+1),INDEX('שיפור נשים'!$A$1:$GQ$121,ROUNDDOWN(R252/12,0)+1,ROUNDDOWN((E252+$B$7-$B$8)/12,0)+1))</f>
        <v>#VALUE!</v>
      </c>
      <c r="W252">
        <f t="shared" si="66"/>
        <v>0.5</v>
      </c>
      <c r="X252" t="e">
        <f t="shared" si="78"/>
        <v>#VALUE!</v>
      </c>
      <c r="Y252">
        <f>IF($B$11="זכר",INDEX(תמותה!$A$1:$E$121,ROUNDDOWN(R252/12,0)+1,4),INDEX(תמותה!$A$1:$E$121,ROUNDDOWN(R252/12,0)+1,5))</f>
        <v>1.26E-4</v>
      </c>
      <c r="Z252" t="e">
        <f t="shared" si="67"/>
        <v>#VALUE!</v>
      </c>
      <c r="AA252" t="e">
        <f t="shared" si="68"/>
        <v>#VALUE!</v>
      </c>
      <c r="AB252" t="e">
        <f t="shared" si="79"/>
        <v>#VALUE!</v>
      </c>
      <c r="AC252" t="e">
        <f t="shared" si="80"/>
        <v>#VALUE!</v>
      </c>
      <c r="AD252" t="e">
        <f t="shared" si="81"/>
        <v>#VALUE!</v>
      </c>
      <c r="AE252" t="e">
        <f t="shared" si="82"/>
        <v>#VALUE!</v>
      </c>
      <c r="AF252" t="e">
        <f t="shared" si="83"/>
        <v>#VALUE!</v>
      </c>
    </row>
    <row r="253" spans="5:32" x14ac:dyDescent="0.2">
      <c r="E253">
        <f t="shared" si="69"/>
        <v>251</v>
      </c>
      <c r="F253">
        <f t="shared" si="63"/>
        <v>2.1394318150458829</v>
      </c>
      <c r="G253" t="e">
        <f t="shared" si="70"/>
        <v>#VALUE!</v>
      </c>
      <c r="H253" t="e">
        <f t="shared" si="71"/>
        <v>#VALUE!</v>
      </c>
      <c r="I253" t="e">
        <f t="shared" si="72"/>
        <v>#VALUE!</v>
      </c>
      <c r="J253" t="e">
        <f t="shared" si="73"/>
        <v>#VALUE!</v>
      </c>
      <c r="K253" t="e">
        <f t="shared" si="74"/>
        <v>#VALUE!</v>
      </c>
      <c r="L253" t="e">
        <f t="shared" si="75"/>
        <v>#VALUE!</v>
      </c>
      <c r="M253">
        <f>IF($B$9="זכר",INDEX(תמותה!$A$1:$E$121,ROUNDDOWN(E253/12,0)+1,2),INDEX(תמותה!$A$1:$E$121,ROUNDDOWN(E253/12,0)+1,3))</f>
        <v>5.5300000000000002E-5</v>
      </c>
      <c r="N253" t="e">
        <f>IF($B$9="זכר",INDEX('שיפור גברים'!$A$1:$GQ$121,ROUNDDOWN(E253/12,0)+1,ROUNDDOWN((E253+$B$7-$B$8)/12,0)+2),INDEX('שיפור נשים'!$A$1:$GQ$121,ROUNDDOWN(E253/12,0)+1,ROUNDDOWN((E253+$B$7-$B$8)/12,0)+2))</f>
        <v>#VALUE!</v>
      </c>
      <c r="O253" t="e">
        <f>IF($B$9="זכר",INDEX('שיפור גברים'!$A$1:$GQ$121,ROUNDDOWN(E253/12,0)+1,ROUNDDOWN((E253+$B$7-$B$8)/12,0)+1),INDEX('שיפור נשים'!$A$1:$GQ$121,ROUNDDOWN(E253/12,0)+1,ROUNDDOWN((E253+$B$7-$B$8)/12,0)+1))</f>
        <v>#VALUE!</v>
      </c>
      <c r="P253">
        <f t="shared" si="64"/>
        <v>0.58333333333333337</v>
      </c>
      <c r="Q253" t="e">
        <f t="shared" si="65"/>
        <v>#VALUE!</v>
      </c>
      <c r="R253">
        <f t="shared" si="76"/>
        <v>251</v>
      </c>
      <c r="S253" t="e">
        <f t="shared" si="77"/>
        <v>#VALUE!</v>
      </c>
      <c r="T253">
        <f>IF($B$11="זכר",INDEX(תמותה!$A$1:$E$121,ROUNDDOWN(R253/12,0)+1,2),INDEX(תמותה!$A$1:$E$121,ROUNDDOWN(R253/12,0)+1,3))</f>
        <v>5.5300000000000002E-5</v>
      </c>
      <c r="U253" t="e">
        <f>IF($B$11="זכר",INDEX('שיפור גברים'!$A$1:$GQ$121,ROUNDDOWN(R253/12,0)+1,ROUNDDOWN((E253+$B$7-$B$8)/12,0)+2),INDEX('שיפור נשים'!$A$1:$GQ$121,ROUNDDOWN(R253/12,0)+1,ROUNDDOWN((E253+$B$7-$B$8)/12,0)+2))</f>
        <v>#VALUE!</v>
      </c>
      <c r="V253" t="e">
        <f>IF($B$11="זכר",INDEX('שיפור גברים'!$A$1:$GQ$121,ROUNDDOWN(R253/12,0)+1,ROUNDDOWN((E253+$B$7-$B$8)/12,0)+1),INDEX('שיפור נשים'!$A$1:$GQ$121,ROUNDDOWN(R253/12,0)+1,ROUNDDOWN((E253+$B$7-$B$8)/12,0)+1))</f>
        <v>#VALUE!</v>
      </c>
      <c r="W253">
        <f t="shared" si="66"/>
        <v>0.58333333333333337</v>
      </c>
      <c r="X253" t="e">
        <f t="shared" si="78"/>
        <v>#VALUE!</v>
      </c>
      <c r="Y253">
        <f>IF($B$11="זכר",INDEX(תמותה!$A$1:$E$121,ROUNDDOWN(R253/12,0)+1,4),INDEX(תמותה!$A$1:$E$121,ROUNDDOWN(R253/12,0)+1,5))</f>
        <v>1.26E-4</v>
      </c>
      <c r="Z253" t="e">
        <f t="shared" si="67"/>
        <v>#VALUE!</v>
      </c>
      <c r="AA253" t="e">
        <f t="shared" si="68"/>
        <v>#VALUE!</v>
      </c>
      <c r="AB253" t="e">
        <f t="shared" si="79"/>
        <v>#VALUE!</v>
      </c>
      <c r="AC253" t="e">
        <f t="shared" si="80"/>
        <v>#VALUE!</v>
      </c>
      <c r="AD253" t="e">
        <f t="shared" si="81"/>
        <v>#VALUE!</v>
      </c>
      <c r="AE253" t="e">
        <f t="shared" si="82"/>
        <v>#VALUE!</v>
      </c>
      <c r="AF253" t="e">
        <f t="shared" si="83"/>
        <v>#VALUE!</v>
      </c>
    </row>
    <row r="254" spans="5:32" x14ac:dyDescent="0.2">
      <c r="E254">
        <f t="shared" si="69"/>
        <v>252</v>
      </c>
      <c r="F254">
        <f t="shared" si="63"/>
        <v>2.145898409895997</v>
      </c>
      <c r="G254" t="e">
        <f t="shared" si="70"/>
        <v>#VALUE!</v>
      </c>
      <c r="H254" t="e">
        <f t="shared" si="71"/>
        <v>#VALUE!</v>
      </c>
      <c r="I254" t="e">
        <f t="shared" si="72"/>
        <v>#VALUE!</v>
      </c>
      <c r="J254" t="e">
        <f t="shared" si="73"/>
        <v>#VALUE!</v>
      </c>
      <c r="K254" t="e">
        <f t="shared" si="74"/>
        <v>#VALUE!</v>
      </c>
      <c r="L254" t="e">
        <f t="shared" si="75"/>
        <v>#VALUE!</v>
      </c>
      <c r="M254">
        <f>IF($B$9="זכר",INDEX(תמותה!$A$1:$E$121,ROUNDDOWN(E254/12,0)+1,2),INDEX(תמותה!$A$1:$E$121,ROUNDDOWN(E254/12,0)+1,3))</f>
        <v>5.91E-5</v>
      </c>
      <c r="N254" t="e">
        <f>IF($B$9="זכר",INDEX('שיפור גברים'!$A$1:$GQ$121,ROUNDDOWN(E254/12,0)+1,ROUNDDOWN((E254+$B$7-$B$8)/12,0)+2),INDEX('שיפור נשים'!$A$1:$GQ$121,ROUNDDOWN(E254/12,0)+1,ROUNDDOWN((E254+$B$7-$B$8)/12,0)+2))</f>
        <v>#VALUE!</v>
      </c>
      <c r="O254" t="e">
        <f>IF($B$9="זכר",INDEX('שיפור גברים'!$A$1:$GQ$121,ROUNDDOWN(E254/12,0)+1,ROUNDDOWN((E254+$B$7-$B$8)/12,0)+1),INDEX('שיפור נשים'!$A$1:$GQ$121,ROUNDDOWN(E254/12,0)+1,ROUNDDOWN((E254+$B$7-$B$8)/12,0)+1))</f>
        <v>#VALUE!</v>
      </c>
      <c r="P254">
        <f t="shared" si="64"/>
        <v>0.66666666666666663</v>
      </c>
      <c r="Q254" t="e">
        <f t="shared" si="65"/>
        <v>#VALUE!</v>
      </c>
      <c r="R254">
        <f t="shared" si="76"/>
        <v>252</v>
      </c>
      <c r="S254" t="e">
        <f t="shared" si="77"/>
        <v>#VALUE!</v>
      </c>
      <c r="T254">
        <f>IF($B$11="זכר",INDEX(תמותה!$A$1:$E$121,ROUNDDOWN(R254/12,0)+1,2),INDEX(תמותה!$A$1:$E$121,ROUNDDOWN(R254/12,0)+1,3))</f>
        <v>5.91E-5</v>
      </c>
      <c r="U254" t="e">
        <f>IF($B$11="זכר",INDEX('שיפור גברים'!$A$1:$GQ$121,ROUNDDOWN(R254/12,0)+1,ROUNDDOWN((E254+$B$7-$B$8)/12,0)+2),INDEX('שיפור נשים'!$A$1:$GQ$121,ROUNDDOWN(R254/12,0)+1,ROUNDDOWN((E254+$B$7-$B$8)/12,0)+2))</f>
        <v>#VALUE!</v>
      </c>
      <c r="V254" t="e">
        <f>IF($B$11="זכר",INDEX('שיפור גברים'!$A$1:$GQ$121,ROUNDDOWN(R254/12,0)+1,ROUNDDOWN((E254+$B$7-$B$8)/12,0)+1),INDEX('שיפור נשים'!$A$1:$GQ$121,ROUNDDOWN(R254/12,0)+1,ROUNDDOWN((E254+$B$7-$B$8)/12,0)+1))</f>
        <v>#VALUE!</v>
      </c>
      <c r="W254">
        <f t="shared" si="66"/>
        <v>0.66666666666666663</v>
      </c>
      <c r="X254" t="e">
        <f t="shared" si="78"/>
        <v>#VALUE!</v>
      </c>
      <c r="Y254">
        <f>IF($B$11="זכר",INDEX(תמותה!$A$1:$E$121,ROUNDDOWN(R254/12,0)+1,4),INDEX(תמותה!$A$1:$E$121,ROUNDDOWN(R254/12,0)+1,5))</f>
        <v>1.35E-4</v>
      </c>
      <c r="Z254" t="e">
        <f t="shared" si="67"/>
        <v>#VALUE!</v>
      </c>
      <c r="AA254" t="e">
        <f t="shared" si="68"/>
        <v>#VALUE!</v>
      </c>
      <c r="AB254" t="e">
        <f t="shared" si="79"/>
        <v>#VALUE!</v>
      </c>
      <c r="AC254" t="e">
        <f t="shared" si="80"/>
        <v>#VALUE!</v>
      </c>
      <c r="AD254" t="e">
        <f t="shared" si="81"/>
        <v>#VALUE!</v>
      </c>
      <c r="AE254" t="e">
        <f t="shared" si="82"/>
        <v>#VALUE!</v>
      </c>
      <c r="AF254" t="e">
        <f t="shared" si="83"/>
        <v>#VALUE!</v>
      </c>
    </row>
    <row r="255" spans="5:32" x14ac:dyDescent="0.2">
      <c r="E255">
        <f t="shared" si="69"/>
        <v>253</v>
      </c>
      <c r="F255">
        <f t="shared" si="63"/>
        <v>2.1523845505192751</v>
      </c>
      <c r="G255" t="e">
        <f t="shared" si="70"/>
        <v>#VALUE!</v>
      </c>
      <c r="H255" t="e">
        <f t="shared" si="71"/>
        <v>#VALUE!</v>
      </c>
      <c r="I255" t="e">
        <f t="shared" si="72"/>
        <v>#VALUE!</v>
      </c>
      <c r="J255" t="e">
        <f t="shared" si="73"/>
        <v>#VALUE!</v>
      </c>
      <c r="K255" t="e">
        <f t="shared" si="74"/>
        <v>#VALUE!</v>
      </c>
      <c r="L255" t="e">
        <f t="shared" si="75"/>
        <v>#VALUE!</v>
      </c>
      <c r="M255">
        <f>IF($B$9="זכר",INDEX(תמותה!$A$1:$E$121,ROUNDDOWN(E255/12,0)+1,2),INDEX(תמותה!$A$1:$E$121,ROUNDDOWN(E255/12,0)+1,3))</f>
        <v>5.91E-5</v>
      </c>
      <c r="N255" t="e">
        <f>IF($B$9="זכר",INDEX('שיפור גברים'!$A$1:$GQ$121,ROUNDDOWN(E255/12,0)+1,ROUNDDOWN((E255+$B$7-$B$8)/12,0)+2),INDEX('שיפור נשים'!$A$1:$GQ$121,ROUNDDOWN(E255/12,0)+1,ROUNDDOWN((E255+$B$7-$B$8)/12,0)+2))</f>
        <v>#VALUE!</v>
      </c>
      <c r="O255" t="e">
        <f>IF($B$9="זכר",INDEX('שיפור גברים'!$A$1:$GQ$121,ROUNDDOWN(E255/12,0)+1,ROUNDDOWN((E255+$B$7-$B$8)/12,0)+1),INDEX('שיפור נשים'!$A$1:$GQ$121,ROUNDDOWN(E255/12,0)+1,ROUNDDOWN((E255+$B$7-$B$8)/12,0)+1))</f>
        <v>#VALUE!</v>
      </c>
      <c r="P255">
        <f t="shared" si="64"/>
        <v>0.75</v>
      </c>
      <c r="Q255" t="e">
        <f t="shared" si="65"/>
        <v>#VALUE!</v>
      </c>
      <c r="R255">
        <f t="shared" si="76"/>
        <v>253</v>
      </c>
      <c r="S255" t="e">
        <f t="shared" si="77"/>
        <v>#VALUE!</v>
      </c>
      <c r="T255">
        <f>IF($B$11="זכר",INDEX(תמותה!$A$1:$E$121,ROUNDDOWN(R255/12,0)+1,2),INDEX(תמותה!$A$1:$E$121,ROUNDDOWN(R255/12,0)+1,3))</f>
        <v>5.91E-5</v>
      </c>
      <c r="U255" t="e">
        <f>IF($B$11="זכר",INDEX('שיפור גברים'!$A$1:$GQ$121,ROUNDDOWN(R255/12,0)+1,ROUNDDOWN((E255+$B$7-$B$8)/12,0)+2),INDEX('שיפור נשים'!$A$1:$GQ$121,ROUNDDOWN(R255/12,0)+1,ROUNDDOWN((E255+$B$7-$B$8)/12,0)+2))</f>
        <v>#VALUE!</v>
      </c>
      <c r="V255" t="e">
        <f>IF($B$11="זכר",INDEX('שיפור גברים'!$A$1:$GQ$121,ROUNDDOWN(R255/12,0)+1,ROUNDDOWN((E255+$B$7-$B$8)/12,0)+1),INDEX('שיפור נשים'!$A$1:$GQ$121,ROUNDDOWN(R255/12,0)+1,ROUNDDOWN((E255+$B$7-$B$8)/12,0)+1))</f>
        <v>#VALUE!</v>
      </c>
      <c r="W255">
        <f t="shared" si="66"/>
        <v>0.75</v>
      </c>
      <c r="X255" t="e">
        <f t="shared" si="78"/>
        <v>#VALUE!</v>
      </c>
      <c r="Y255">
        <f>IF($B$11="זכר",INDEX(תמותה!$A$1:$E$121,ROUNDDOWN(R255/12,0)+1,4),INDEX(תמותה!$A$1:$E$121,ROUNDDOWN(R255/12,0)+1,5))</f>
        <v>1.35E-4</v>
      </c>
      <c r="Z255" t="e">
        <f t="shared" si="67"/>
        <v>#VALUE!</v>
      </c>
      <c r="AA255" t="e">
        <f t="shared" si="68"/>
        <v>#VALUE!</v>
      </c>
      <c r="AB255" t="e">
        <f t="shared" si="79"/>
        <v>#VALUE!</v>
      </c>
      <c r="AC255" t="e">
        <f t="shared" si="80"/>
        <v>#VALUE!</v>
      </c>
      <c r="AD255" t="e">
        <f t="shared" si="81"/>
        <v>#VALUE!</v>
      </c>
      <c r="AE255" t="e">
        <f t="shared" si="82"/>
        <v>#VALUE!</v>
      </c>
      <c r="AF255" t="e">
        <f t="shared" si="83"/>
        <v>#VALUE!</v>
      </c>
    </row>
    <row r="256" spans="5:32" x14ac:dyDescent="0.2">
      <c r="E256">
        <f t="shared" si="69"/>
        <v>254</v>
      </c>
      <c r="F256">
        <f t="shared" si="63"/>
        <v>2.1588902959942975</v>
      </c>
      <c r="G256" t="e">
        <f t="shared" si="70"/>
        <v>#VALUE!</v>
      </c>
      <c r="H256" t="e">
        <f t="shared" si="71"/>
        <v>#VALUE!</v>
      </c>
      <c r="I256" t="e">
        <f t="shared" si="72"/>
        <v>#VALUE!</v>
      </c>
      <c r="J256" t="e">
        <f t="shared" si="73"/>
        <v>#VALUE!</v>
      </c>
      <c r="K256" t="e">
        <f t="shared" si="74"/>
        <v>#VALUE!</v>
      </c>
      <c r="L256" t="e">
        <f t="shared" si="75"/>
        <v>#VALUE!</v>
      </c>
      <c r="M256">
        <f>IF($B$9="זכר",INDEX(תמותה!$A$1:$E$121,ROUNDDOWN(E256/12,0)+1,2),INDEX(תמותה!$A$1:$E$121,ROUNDDOWN(E256/12,0)+1,3))</f>
        <v>5.91E-5</v>
      </c>
      <c r="N256" t="e">
        <f>IF($B$9="זכר",INDEX('שיפור גברים'!$A$1:$GQ$121,ROUNDDOWN(E256/12,0)+1,ROUNDDOWN((E256+$B$7-$B$8)/12,0)+2),INDEX('שיפור נשים'!$A$1:$GQ$121,ROUNDDOWN(E256/12,0)+1,ROUNDDOWN((E256+$B$7-$B$8)/12,0)+2))</f>
        <v>#VALUE!</v>
      </c>
      <c r="O256" t="e">
        <f>IF($B$9="זכר",INDEX('שיפור גברים'!$A$1:$GQ$121,ROUNDDOWN(E256/12,0)+1,ROUNDDOWN((E256+$B$7-$B$8)/12,0)+1),INDEX('שיפור נשים'!$A$1:$GQ$121,ROUNDDOWN(E256/12,0)+1,ROUNDDOWN((E256+$B$7-$B$8)/12,0)+1))</f>
        <v>#VALUE!</v>
      </c>
      <c r="P256">
        <f t="shared" si="64"/>
        <v>0.83333333333333337</v>
      </c>
      <c r="Q256" t="e">
        <f t="shared" si="65"/>
        <v>#VALUE!</v>
      </c>
      <c r="R256">
        <f t="shared" si="76"/>
        <v>254</v>
      </c>
      <c r="S256" t="e">
        <f t="shared" si="77"/>
        <v>#VALUE!</v>
      </c>
      <c r="T256">
        <f>IF($B$11="זכר",INDEX(תמותה!$A$1:$E$121,ROUNDDOWN(R256/12,0)+1,2),INDEX(תמותה!$A$1:$E$121,ROUNDDOWN(R256/12,0)+1,3))</f>
        <v>5.91E-5</v>
      </c>
      <c r="U256" t="e">
        <f>IF($B$11="זכר",INDEX('שיפור גברים'!$A$1:$GQ$121,ROUNDDOWN(R256/12,0)+1,ROUNDDOWN((E256+$B$7-$B$8)/12,0)+2),INDEX('שיפור נשים'!$A$1:$GQ$121,ROUNDDOWN(R256/12,0)+1,ROUNDDOWN((E256+$B$7-$B$8)/12,0)+2))</f>
        <v>#VALUE!</v>
      </c>
      <c r="V256" t="e">
        <f>IF($B$11="זכר",INDEX('שיפור גברים'!$A$1:$GQ$121,ROUNDDOWN(R256/12,0)+1,ROUNDDOWN((E256+$B$7-$B$8)/12,0)+1),INDEX('שיפור נשים'!$A$1:$GQ$121,ROUNDDOWN(R256/12,0)+1,ROUNDDOWN((E256+$B$7-$B$8)/12,0)+1))</f>
        <v>#VALUE!</v>
      </c>
      <c r="W256">
        <f t="shared" si="66"/>
        <v>0.83333333333333337</v>
      </c>
      <c r="X256" t="e">
        <f t="shared" si="78"/>
        <v>#VALUE!</v>
      </c>
      <c r="Y256">
        <f>IF($B$11="זכר",INDEX(תמותה!$A$1:$E$121,ROUNDDOWN(R256/12,0)+1,4),INDEX(תמותה!$A$1:$E$121,ROUNDDOWN(R256/12,0)+1,5))</f>
        <v>1.35E-4</v>
      </c>
      <c r="Z256" t="e">
        <f t="shared" si="67"/>
        <v>#VALUE!</v>
      </c>
      <c r="AA256" t="e">
        <f t="shared" si="68"/>
        <v>#VALUE!</v>
      </c>
      <c r="AB256" t="e">
        <f t="shared" si="79"/>
        <v>#VALUE!</v>
      </c>
      <c r="AC256" t="e">
        <f t="shared" si="80"/>
        <v>#VALUE!</v>
      </c>
      <c r="AD256" t="e">
        <f t="shared" si="81"/>
        <v>#VALUE!</v>
      </c>
      <c r="AE256" t="e">
        <f t="shared" si="82"/>
        <v>#VALUE!</v>
      </c>
      <c r="AF256" t="e">
        <f t="shared" si="83"/>
        <v>#VALUE!</v>
      </c>
    </row>
    <row r="257" spans="5:32" x14ac:dyDescent="0.2">
      <c r="E257">
        <f t="shared" si="69"/>
        <v>255</v>
      </c>
      <c r="F257">
        <f t="shared" si="63"/>
        <v>2.1654157055782148</v>
      </c>
      <c r="G257" t="e">
        <f t="shared" si="70"/>
        <v>#VALUE!</v>
      </c>
      <c r="H257" t="e">
        <f t="shared" si="71"/>
        <v>#VALUE!</v>
      </c>
      <c r="I257" t="e">
        <f t="shared" si="72"/>
        <v>#VALUE!</v>
      </c>
      <c r="J257" t="e">
        <f t="shared" si="73"/>
        <v>#VALUE!</v>
      </c>
      <c r="K257" t="e">
        <f t="shared" si="74"/>
        <v>#VALUE!</v>
      </c>
      <c r="L257" t="e">
        <f t="shared" si="75"/>
        <v>#VALUE!</v>
      </c>
      <c r="M257">
        <f>IF($B$9="זכר",INDEX(תמותה!$A$1:$E$121,ROUNDDOWN(E257/12,0)+1,2),INDEX(תמותה!$A$1:$E$121,ROUNDDOWN(E257/12,0)+1,3))</f>
        <v>5.91E-5</v>
      </c>
      <c r="N257" t="e">
        <f>IF($B$9="זכר",INDEX('שיפור גברים'!$A$1:$GQ$121,ROUNDDOWN(E257/12,0)+1,ROUNDDOWN((E257+$B$7-$B$8)/12,0)+2),INDEX('שיפור נשים'!$A$1:$GQ$121,ROUNDDOWN(E257/12,0)+1,ROUNDDOWN((E257+$B$7-$B$8)/12,0)+2))</f>
        <v>#VALUE!</v>
      </c>
      <c r="O257" t="e">
        <f>IF($B$9="זכר",INDEX('שיפור גברים'!$A$1:$GQ$121,ROUNDDOWN(E257/12,0)+1,ROUNDDOWN((E257+$B$7-$B$8)/12,0)+1),INDEX('שיפור נשים'!$A$1:$GQ$121,ROUNDDOWN(E257/12,0)+1,ROUNDDOWN((E257+$B$7-$B$8)/12,0)+1))</f>
        <v>#VALUE!</v>
      </c>
      <c r="P257">
        <f t="shared" si="64"/>
        <v>0.91666666666666663</v>
      </c>
      <c r="Q257" t="e">
        <f t="shared" si="65"/>
        <v>#VALUE!</v>
      </c>
      <c r="R257">
        <f t="shared" si="76"/>
        <v>255</v>
      </c>
      <c r="S257" t="e">
        <f t="shared" si="77"/>
        <v>#VALUE!</v>
      </c>
      <c r="T257">
        <f>IF($B$11="זכר",INDEX(תמותה!$A$1:$E$121,ROUNDDOWN(R257/12,0)+1,2),INDEX(תמותה!$A$1:$E$121,ROUNDDOWN(R257/12,0)+1,3))</f>
        <v>5.91E-5</v>
      </c>
      <c r="U257" t="e">
        <f>IF($B$11="זכר",INDEX('שיפור גברים'!$A$1:$GQ$121,ROUNDDOWN(R257/12,0)+1,ROUNDDOWN((E257+$B$7-$B$8)/12,0)+2),INDEX('שיפור נשים'!$A$1:$GQ$121,ROUNDDOWN(R257/12,0)+1,ROUNDDOWN((E257+$B$7-$B$8)/12,0)+2))</f>
        <v>#VALUE!</v>
      </c>
      <c r="V257" t="e">
        <f>IF($B$11="זכר",INDEX('שיפור גברים'!$A$1:$GQ$121,ROUNDDOWN(R257/12,0)+1,ROUNDDOWN((E257+$B$7-$B$8)/12,0)+1),INDEX('שיפור נשים'!$A$1:$GQ$121,ROUNDDOWN(R257/12,0)+1,ROUNDDOWN((E257+$B$7-$B$8)/12,0)+1))</f>
        <v>#VALUE!</v>
      </c>
      <c r="W257">
        <f t="shared" si="66"/>
        <v>0.91666666666666663</v>
      </c>
      <c r="X257" t="e">
        <f t="shared" si="78"/>
        <v>#VALUE!</v>
      </c>
      <c r="Y257">
        <f>IF($B$11="זכר",INDEX(תמותה!$A$1:$E$121,ROUNDDOWN(R257/12,0)+1,4),INDEX(תמותה!$A$1:$E$121,ROUNDDOWN(R257/12,0)+1,5))</f>
        <v>1.35E-4</v>
      </c>
      <c r="Z257" t="e">
        <f t="shared" si="67"/>
        <v>#VALUE!</v>
      </c>
      <c r="AA257" t="e">
        <f t="shared" si="68"/>
        <v>#VALUE!</v>
      </c>
      <c r="AB257" t="e">
        <f t="shared" si="79"/>
        <v>#VALUE!</v>
      </c>
      <c r="AC257" t="e">
        <f t="shared" si="80"/>
        <v>#VALUE!</v>
      </c>
      <c r="AD257" t="e">
        <f t="shared" si="81"/>
        <v>#VALUE!</v>
      </c>
      <c r="AE257" t="e">
        <f t="shared" si="82"/>
        <v>#VALUE!</v>
      </c>
      <c r="AF257" t="e">
        <f t="shared" si="83"/>
        <v>#VALUE!</v>
      </c>
    </row>
    <row r="258" spans="5:32" x14ac:dyDescent="0.2">
      <c r="E258">
        <f t="shared" si="69"/>
        <v>256</v>
      </c>
      <c r="F258">
        <f t="shared" si="63"/>
        <v>2.1719608387072875</v>
      </c>
      <c r="G258" t="e">
        <f t="shared" si="70"/>
        <v>#VALUE!</v>
      </c>
      <c r="H258" t="e">
        <f t="shared" si="71"/>
        <v>#VALUE!</v>
      </c>
      <c r="I258" t="e">
        <f t="shared" si="72"/>
        <v>#VALUE!</v>
      </c>
      <c r="J258" t="e">
        <f t="shared" si="73"/>
        <v>#VALUE!</v>
      </c>
      <c r="K258" t="e">
        <f t="shared" si="74"/>
        <v>#VALUE!</v>
      </c>
      <c r="L258" t="e">
        <f t="shared" si="75"/>
        <v>#VALUE!</v>
      </c>
      <c r="M258">
        <f>IF($B$9="זכר",INDEX(תמותה!$A$1:$E$121,ROUNDDOWN(E258/12,0)+1,2),INDEX(תמותה!$A$1:$E$121,ROUNDDOWN(E258/12,0)+1,3))</f>
        <v>5.91E-5</v>
      </c>
      <c r="N258" t="e">
        <f>IF($B$9="זכר",INDEX('שיפור גברים'!$A$1:$GQ$121,ROUNDDOWN(E258/12,0)+1,ROUNDDOWN((E258+$B$7-$B$8)/12,0)+2),INDEX('שיפור נשים'!$A$1:$GQ$121,ROUNDDOWN(E258/12,0)+1,ROUNDDOWN((E258+$B$7-$B$8)/12,0)+2))</f>
        <v>#VALUE!</v>
      </c>
      <c r="O258" t="e">
        <f>IF($B$9="זכר",INDEX('שיפור גברים'!$A$1:$GQ$121,ROUNDDOWN(E258/12,0)+1,ROUNDDOWN((E258+$B$7-$B$8)/12,0)+1),INDEX('שיפור נשים'!$A$1:$GQ$121,ROUNDDOWN(E258/12,0)+1,ROUNDDOWN((E258+$B$7-$B$8)/12,0)+1))</f>
        <v>#VALUE!</v>
      </c>
      <c r="P258">
        <f t="shared" si="64"/>
        <v>1</v>
      </c>
      <c r="Q258" t="e">
        <f t="shared" si="65"/>
        <v>#VALUE!</v>
      </c>
      <c r="R258">
        <f t="shared" si="76"/>
        <v>256</v>
      </c>
      <c r="S258" t="e">
        <f t="shared" si="77"/>
        <v>#VALUE!</v>
      </c>
      <c r="T258">
        <f>IF($B$11="זכר",INDEX(תמותה!$A$1:$E$121,ROUNDDOWN(R258/12,0)+1,2),INDEX(תמותה!$A$1:$E$121,ROUNDDOWN(R258/12,0)+1,3))</f>
        <v>5.91E-5</v>
      </c>
      <c r="U258" t="e">
        <f>IF($B$11="זכר",INDEX('שיפור גברים'!$A$1:$GQ$121,ROUNDDOWN(R258/12,0)+1,ROUNDDOWN((E258+$B$7-$B$8)/12,0)+2),INDEX('שיפור נשים'!$A$1:$GQ$121,ROUNDDOWN(R258/12,0)+1,ROUNDDOWN((E258+$B$7-$B$8)/12,0)+2))</f>
        <v>#VALUE!</v>
      </c>
      <c r="V258" t="e">
        <f>IF($B$11="זכר",INDEX('שיפור גברים'!$A$1:$GQ$121,ROUNDDOWN(R258/12,0)+1,ROUNDDOWN((E258+$B$7-$B$8)/12,0)+1),INDEX('שיפור נשים'!$A$1:$GQ$121,ROUNDDOWN(R258/12,0)+1,ROUNDDOWN((E258+$B$7-$B$8)/12,0)+1))</f>
        <v>#VALUE!</v>
      </c>
      <c r="W258">
        <f t="shared" si="66"/>
        <v>1</v>
      </c>
      <c r="X258" t="e">
        <f t="shared" si="78"/>
        <v>#VALUE!</v>
      </c>
      <c r="Y258">
        <f>IF($B$11="זכר",INDEX(תמותה!$A$1:$E$121,ROUNDDOWN(R258/12,0)+1,4),INDEX(תמותה!$A$1:$E$121,ROUNDDOWN(R258/12,0)+1,5))</f>
        <v>1.35E-4</v>
      </c>
      <c r="Z258" t="e">
        <f t="shared" si="67"/>
        <v>#VALUE!</v>
      </c>
      <c r="AA258" t="e">
        <f t="shared" si="68"/>
        <v>#VALUE!</v>
      </c>
      <c r="AB258" t="e">
        <f t="shared" si="79"/>
        <v>#VALUE!</v>
      </c>
      <c r="AC258" t="e">
        <f t="shared" si="80"/>
        <v>#VALUE!</v>
      </c>
      <c r="AD258" t="e">
        <f t="shared" si="81"/>
        <v>#VALUE!</v>
      </c>
      <c r="AE258" t="e">
        <f t="shared" si="82"/>
        <v>#VALUE!</v>
      </c>
      <c r="AF258" t="e">
        <f t="shared" si="83"/>
        <v>#VALUE!</v>
      </c>
    </row>
    <row r="259" spans="5:32" x14ac:dyDescent="0.2">
      <c r="E259">
        <f t="shared" si="69"/>
        <v>257</v>
      </c>
      <c r="F259">
        <f t="shared" ref="F259:F322" si="84">(1+$B$2)^((E259-$E$2+1)/12)</f>
        <v>2.1785257549974255</v>
      </c>
      <c r="G259" t="e">
        <f t="shared" si="70"/>
        <v>#VALUE!</v>
      </c>
      <c r="H259" t="e">
        <f t="shared" si="71"/>
        <v>#VALUE!</v>
      </c>
      <c r="I259" t="e">
        <f t="shared" si="72"/>
        <v>#VALUE!</v>
      </c>
      <c r="J259" t="e">
        <f t="shared" si="73"/>
        <v>#VALUE!</v>
      </c>
      <c r="K259" t="e">
        <f t="shared" si="74"/>
        <v>#VALUE!</v>
      </c>
      <c r="L259" t="e">
        <f t="shared" si="75"/>
        <v>#VALUE!</v>
      </c>
      <c r="M259">
        <f>IF($B$9="זכר",INDEX(תמותה!$A$1:$E$121,ROUNDDOWN(E259/12,0)+1,2),INDEX(תמותה!$A$1:$E$121,ROUNDDOWN(E259/12,0)+1,3))</f>
        <v>5.91E-5</v>
      </c>
      <c r="N259" t="e">
        <f>IF($B$9="זכר",INDEX('שיפור גברים'!$A$1:$GQ$121,ROUNDDOWN(E259/12,0)+1,ROUNDDOWN((E259+$B$7-$B$8)/12,0)+2),INDEX('שיפור נשים'!$A$1:$GQ$121,ROUNDDOWN(E259/12,0)+1,ROUNDDOWN((E259+$B$7-$B$8)/12,0)+2))</f>
        <v>#VALUE!</v>
      </c>
      <c r="O259" t="e">
        <f>IF($B$9="זכר",INDEX('שיפור גברים'!$A$1:$GQ$121,ROUNDDOWN(E259/12,0)+1,ROUNDDOWN((E259+$B$7-$B$8)/12,0)+1),INDEX('שיפור נשים'!$A$1:$GQ$121,ROUNDDOWN(E259/12,0)+1,ROUNDDOWN((E259+$B$7-$B$8)/12,0)+1))</f>
        <v>#VALUE!</v>
      </c>
      <c r="P259">
        <f t="shared" ref="P259:P322" si="85">(MOD((E259-$E$2+7),12)+1)/12</f>
        <v>8.3333333333333329E-2</v>
      </c>
      <c r="Q259" t="e">
        <f t="shared" ref="Q259:Q322" si="86">IF(E259&lt;$B$12,1-(1-M259*(N259*P259+O259*(1-P259)))^(1/12),1)</f>
        <v>#VALUE!</v>
      </c>
      <c r="R259">
        <f t="shared" si="76"/>
        <v>257</v>
      </c>
      <c r="S259" t="e">
        <f t="shared" si="77"/>
        <v>#VALUE!</v>
      </c>
      <c r="T259">
        <f>IF($B$11="זכר",INDEX(תמותה!$A$1:$E$121,ROUNDDOWN(R259/12,0)+1,2),INDEX(תמותה!$A$1:$E$121,ROUNDDOWN(R259/12,0)+1,3))</f>
        <v>5.91E-5</v>
      </c>
      <c r="U259" t="e">
        <f>IF($B$11="זכר",INDEX('שיפור גברים'!$A$1:$GQ$121,ROUNDDOWN(R259/12,0)+1,ROUNDDOWN((E259+$B$7-$B$8)/12,0)+2),INDEX('שיפור נשים'!$A$1:$GQ$121,ROUNDDOWN(R259/12,0)+1,ROUNDDOWN((E259+$B$7-$B$8)/12,0)+2))</f>
        <v>#VALUE!</v>
      </c>
      <c r="V259" t="e">
        <f>IF($B$11="זכר",INDEX('שיפור גברים'!$A$1:$GQ$121,ROUNDDOWN(R259/12,0)+1,ROUNDDOWN((E259+$B$7-$B$8)/12,0)+1),INDEX('שיפור נשים'!$A$1:$GQ$121,ROUNDDOWN(R259/12,0)+1,ROUNDDOWN((E259+$B$7-$B$8)/12,0)+1))</f>
        <v>#VALUE!</v>
      </c>
      <c r="W259">
        <f t="shared" ref="W259:W322" si="87">(MOD((R259-$E$2+7),12)+1)/12</f>
        <v>8.3333333333333329E-2</v>
      </c>
      <c r="X259" t="e">
        <f t="shared" si="78"/>
        <v>#VALUE!</v>
      </c>
      <c r="Y259">
        <f>IF($B$11="זכר",INDEX(תמותה!$A$1:$E$121,ROUNDDOWN(R259/12,0)+1,4),INDEX(תמותה!$A$1:$E$121,ROUNDDOWN(R259/12,0)+1,5))</f>
        <v>1.35E-4</v>
      </c>
      <c r="Z259" t="e">
        <f t="shared" ref="Z259:Z322" si="88">IF(R259&lt;$B$12,1-(1-T259*(U259*W259+V259*(1-W259)))^(1/12),1)</f>
        <v>#VALUE!</v>
      </c>
      <c r="AA259" t="e">
        <f t="shared" ref="AA259:AA322" si="89">IF(R259&lt;$B$12,1-(1-Y259*(U259*W259+V259*(1-W259)))^(1/12),1)</f>
        <v>#VALUE!</v>
      </c>
      <c r="AB259" t="e">
        <f t="shared" si="79"/>
        <v>#VALUE!</v>
      </c>
      <c r="AC259" t="e">
        <f t="shared" si="80"/>
        <v>#VALUE!</v>
      </c>
      <c r="AD259" t="e">
        <f t="shared" si="81"/>
        <v>#VALUE!</v>
      </c>
      <c r="AE259" t="e">
        <f t="shared" si="82"/>
        <v>#VALUE!</v>
      </c>
      <c r="AF259" t="e">
        <f t="shared" si="83"/>
        <v>#VALUE!</v>
      </c>
    </row>
    <row r="260" spans="5:32" x14ac:dyDescent="0.2">
      <c r="E260">
        <f t="shared" ref="E260:E323" si="90">E259+1</f>
        <v>258</v>
      </c>
      <c r="F260">
        <f t="shared" si="84"/>
        <v>2.1851105142447333</v>
      </c>
      <c r="G260" t="e">
        <f t="shared" ref="G260:G323" si="91">IF(E260&lt;=$B$3,IF(AND((E260-$E$2)&lt;0,E260&lt;$B$4),G259+1/F260,G259+L259/F260))</f>
        <v>#VALUE!</v>
      </c>
      <c r="H260" t="e">
        <f t="shared" ref="H260:H323" si="92">IF(E260&lt;=$B$3,IF(AND((E260-$E$2)&lt;60,E260&lt;$B$4),H259+1/F260,H259+L259/F260))</f>
        <v>#VALUE!</v>
      </c>
      <c r="I260" t="e">
        <f t="shared" ref="I260:I323" si="93">IF(E260&lt;=$B$3,IF(AND((E260-$E$2)&lt;120,E260&lt;$B$4),I259+1/F260,I259+L259/F260))</f>
        <v>#VALUE!</v>
      </c>
      <c r="J260" t="e">
        <f t="shared" ref="J260:J323" si="94">IF(E260&lt;=$B$3,IF(AND((E260-$E$2)&lt;180,E260&lt;$B$4),J259+1/F260,J259+L259/F260))</f>
        <v>#VALUE!</v>
      </c>
      <c r="K260" t="e">
        <f t="shared" ref="K260:K323" si="95">IF(E260&lt;=$B$3,IF(AND((E260-$E$2)&lt;240,E260&lt;$B$4),K259+1/F260,K259+L259/F260))</f>
        <v>#VALUE!</v>
      </c>
      <c r="L260" t="e">
        <f t="shared" ref="L260:L323" si="96">L259*(1-Q260)</f>
        <v>#VALUE!</v>
      </c>
      <c r="M260">
        <f>IF($B$9="זכר",INDEX(תמותה!$A$1:$E$121,ROUNDDOWN(E260/12,0)+1,2),INDEX(תמותה!$A$1:$E$121,ROUNDDOWN(E260/12,0)+1,3))</f>
        <v>5.91E-5</v>
      </c>
      <c r="N260" t="e">
        <f>IF($B$9="זכר",INDEX('שיפור גברים'!$A$1:$GQ$121,ROUNDDOWN(E260/12,0)+1,ROUNDDOWN((E260+$B$7-$B$8)/12,0)+2),INDEX('שיפור נשים'!$A$1:$GQ$121,ROUNDDOWN(E260/12,0)+1,ROUNDDOWN((E260+$B$7-$B$8)/12,0)+2))</f>
        <v>#VALUE!</v>
      </c>
      <c r="O260" t="e">
        <f>IF($B$9="זכר",INDEX('שיפור גברים'!$A$1:$GQ$121,ROUNDDOWN(E260/12,0)+1,ROUNDDOWN((E260+$B$7-$B$8)/12,0)+1),INDEX('שיפור נשים'!$A$1:$GQ$121,ROUNDDOWN(E260/12,0)+1,ROUNDDOWN((E260+$B$7-$B$8)/12,0)+1))</f>
        <v>#VALUE!</v>
      </c>
      <c r="P260">
        <f t="shared" si="85"/>
        <v>0.16666666666666666</v>
      </c>
      <c r="Q260" t="e">
        <f t="shared" si="86"/>
        <v>#VALUE!</v>
      </c>
      <c r="R260">
        <f t="shared" ref="R260:R323" si="97">R259+1</f>
        <v>258</v>
      </c>
      <c r="S260" t="e">
        <f t="shared" ref="S260:S323" si="98">S259*(1-Z260)</f>
        <v>#VALUE!</v>
      </c>
      <c r="T260">
        <f>IF($B$11="זכר",INDEX(תמותה!$A$1:$E$121,ROUNDDOWN(R260/12,0)+1,2),INDEX(תמותה!$A$1:$E$121,ROUNDDOWN(R260/12,0)+1,3))</f>
        <v>5.91E-5</v>
      </c>
      <c r="U260" t="e">
        <f>IF($B$11="זכר",INDEX('שיפור גברים'!$A$1:$GQ$121,ROUNDDOWN(R260/12,0)+1,ROUNDDOWN((E260+$B$7-$B$8)/12,0)+2),INDEX('שיפור נשים'!$A$1:$GQ$121,ROUNDDOWN(R260/12,0)+1,ROUNDDOWN((E260+$B$7-$B$8)/12,0)+2))</f>
        <v>#VALUE!</v>
      </c>
      <c r="V260" t="e">
        <f>IF($B$11="זכר",INDEX('שיפור גברים'!$A$1:$GQ$121,ROUNDDOWN(R260/12,0)+1,ROUNDDOWN((E260+$B$7-$B$8)/12,0)+1),INDEX('שיפור נשים'!$A$1:$GQ$121,ROUNDDOWN(R260/12,0)+1,ROUNDDOWN((E260+$B$7-$B$8)/12,0)+1))</f>
        <v>#VALUE!</v>
      </c>
      <c r="W260">
        <f t="shared" si="87"/>
        <v>0.16666666666666666</v>
      </c>
      <c r="X260" t="e">
        <f t="shared" ref="X260:X323" si="99">X259*(1-AA260)+Q260*S260*L259</f>
        <v>#VALUE!</v>
      </c>
      <c r="Y260">
        <f>IF($B$11="זכר",INDEX(תמותה!$A$1:$E$121,ROUNDDOWN(R260/12,0)+1,4),INDEX(תמותה!$A$1:$E$121,ROUNDDOWN(R260/12,0)+1,5))</f>
        <v>1.35E-4</v>
      </c>
      <c r="Z260" t="e">
        <f t="shared" si="88"/>
        <v>#VALUE!</v>
      </c>
      <c r="AA260" t="e">
        <f t="shared" si="89"/>
        <v>#VALUE!</v>
      </c>
      <c r="AB260" t="e">
        <f t="shared" ref="AB260:AB323" si="100">IF(E260&lt;=$B$3,IF(AND((E260-$E$2)&lt;0,E260&lt;$B$4),AB259+0/F260,AB259+X259/F260))</f>
        <v>#VALUE!</v>
      </c>
      <c r="AC260" t="e">
        <f t="shared" ref="AC260:AC323" si="101">IF(E260&lt;=$B$3,IF(AND((E260-$E$2)&lt;60,E260&lt;$B$4),AC259+0/F260,AC259+X259/F260))</f>
        <v>#VALUE!</v>
      </c>
      <c r="AD260" t="e">
        <f t="shared" ref="AD260:AD323" si="102">IF(E260&lt;=$B$3,IF(AND((E260-$E$2)&lt;120,E260&lt;$B$4),AD259+0/F260,AD259+X259/F260))</f>
        <v>#VALUE!</v>
      </c>
      <c r="AE260" t="e">
        <f t="shared" ref="AE260:AE323" si="103">IF(E260&lt;=$B$3,IF(AND((E260-$E$2)&lt;180,E260&lt;$B$4),AE259+0/F260,AE259+X259/F260))</f>
        <v>#VALUE!</v>
      </c>
      <c r="AF260" t="e">
        <f t="shared" ref="AF260:AF323" si="104">IF(E260&lt;=$B$3,IF(AND((E260-$E$2)&lt;240,E260&lt;$B$4),AF259+0/F260,AF259+X259/F260))</f>
        <v>#VALUE!</v>
      </c>
    </row>
    <row r="261" spans="5:32" x14ac:dyDescent="0.2">
      <c r="E261">
        <f t="shared" si="90"/>
        <v>259</v>
      </c>
      <c r="F261">
        <f t="shared" si="84"/>
        <v>2.1917151764260532</v>
      </c>
      <c r="G261" t="e">
        <f t="shared" si="91"/>
        <v>#VALUE!</v>
      </c>
      <c r="H261" t="e">
        <f t="shared" si="92"/>
        <v>#VALUE!</v>
      </c>
      <c r="I261" t="e">
        <f t="shared" si="93"/>
        <v>#VALUE!</v>
      </c>
      <c r="J261" t="e">
        <f t="shared" si="94"/>
        <v>#VALUE!</v>
      </c>
      <c r="K261" t="e">
        <f t="shared" si="95"/>
        <v>#VALUE!</v>
      </c>
      <c r="L261" t="e">
        <f t="shared" si="96"/>
        <v>#VALUE!</v>
      </c>
      <c r="M261">
        <f>IF($B$9="זכר",INDEX(תמותה!$A$1:$E$121,ROUNDDOWN(E261/12,0)+1,2),INDEX(תמותה!$A$1:$E$121,ROUNDDOWN(E261/12,0)+1,3))</f>
        <v>5.91E-5</v>
      </c>
      <c r="N261" t="e">
        <f>IF($B$9="זכר",INDEX('שיפור גברים'!$A$1:$GQ$121,ROUNDDOWN(E261/12,0)+1,ROUNDDOWN((E261+$B$7-$B$8)/12,0)+2),INDEX('שיפור נשים'!$A$1:$GQ$121,ROUNDDOWN(E261/12,0)+1,ROUNDDOWN((E261+$B$7-$B$8)/12,0)+2))</f>
        <v>#VALUE!</v>
      </c>
      <c r="O261" t="e">
        <f>IF($B$9="זכר",INDEX('שיפור גברים'!$A$1:$GQ$121,ROUNDDOWN(E261/12,0)+1,ROUNDDOWN((E261+$B$7-$B$8)/12,0)+1),INDEX('שיפור נשים'!$A$1:$GQ$121,ROUNDDOWN(E261/12,0)+1,ROUNDDOWN((E261+$B$7-$B$8)/12,0)+1))</f>
        <v>#VALUE!</v>
      </c>
      <c r="P261">
        <f t="shared" si="85"/>
        <v>0.25</v>
      </c>
      <c r="Q261" t="e">
        <f t="shared" si="86"/>
        <v>#VALUE!</v>
      </c>
      <c r="R261">
        <f t="shared" si="97"/>
        <v>259</v>
      </c>
      <c r="S261" t="e">
        <f t="shared" si="98"/>
        <v>#VALUE!</v>
      </c>
      <c r="T261">
        <f>IF($B$11="זכר",INDEX(תמותה!$A$1:$E$121,ROUNDDOWN(R261/12,0)+1,2),INDEX(תמותה!$A$1:$E$121,ROUNDDOWN(R261/12,0)+1,3))</f>
        <v>5.91E-5</v>
      </c>
      <c r="U261" t="e">
        <f>IF($B$11="זכר",INDEX('שיפור גברים'!$A$1:$GQ$121,ROUNDDOWN(R261/12,0)+1,ROUNDDOWN((E261+$B$7-$B$8)/12,0)+2),INDEX('שיפור נשים'!$A$1:$GQ$121,ROUNDDOWN(R261/12,0)+1,ROUNDDOWN((E261+$B$7-$B$8)/12,0)+2))</f>
        <v>#VALUE!</v>
      </c>
      <c r="V261" t="e">
        <f>IF($B$11="זכר",INDEX('שיפור גברים'!$A$1:$GQ$121,ROUNDDOWN(R261/12,0)+1,ROUNDDOWN((E261+$B$7-$B$8)/12,0)+1),INDEX('שיפור נשים'!$A$1:$GQ$121,ROUNDDOWN(R261/12,0)+1,ROUNDDOWN((E261+$B$7-$B$8)/12,0)+1))</f>
        <v>#VALUE!</v>
      </c>
      <c r="W261">
        <f t="shared" si="87"/>
        <v>0.25</v>
      </c>
      <c r="X261" t="e">
        <f t="shared" si="99"/>
        <v>#VALUE!</v>
      </c>
      <c r="Y261">
        <f>IF($B$11="זכר",INDEX(תמותה!$A$1:$E$121,ROUNDDOWN(R261/12,0)+1,4),INDEX(תמותה!$A$1:$E$121,ROUNDDOWN(R261/12,0)+1,5))</f>
        <v>1.35E-4</v>
      </c>
      <c r="Z261" t="e">
        <f t="shared" si="88"/>
        <v>#VALUE!</v>
      </c>
      <c r="AA261" t="e">
        <f t="shared" si="89"/>
        <v>#VALUE!</v>
      </c>
      <c r="AB261" t="e">
        <f t="shared" si="100"/>
        <v>#VALUE!</v>
      </c>
      <c r="AC261" t="e">
        <f t="shared" si="101"/>
        <v>#VALUE!</v>
      </c>
      <c r="AD261" t="e">
        <f t="shared" si="102"/>
        <v>#VALUE!</v>
      </c>
      <c r="AE261" t="e">
        <f t="shared" si="103"/>
        <v>#VALUE!</v>
      </c>
      <c r="AF261" t="e">
        <f t="shared" si="104"/>
        <v>#VALUE!</v>
      </c>
    </row>
    <row r="262" spans="5:32" x14ac:dyDescent="0.2">
      <c r="E262">
        <f t="shared" si="90"/>
        <v>260</v>
      </c>
      <c r="F262">
        <f t="shared" si="84"/>
        <v>2.1983398016995115</v>
      </c>
      <c r="G262" t="e">
        <f t="shared" si="91"/>
        <v>#VALUE!</v>
      </c>
      <c r="H262" t="e">
        <f t="shared" si="92"/>
        <v>#VALUE!</v>
      </c>
      <c r="I262" t="e">
        <f t="shared" si="93"/>
        <v>#VALUE!</v>
      </c>
      <c r="J262" t="e">
        <f t="shared" si="94"/>
        <v>#VALUE!</v>
      </c>
      <c r="K262" t="e">
        <f t="shared" si="95"/>
        <v>#VALUE!</v>
      </c>
      <c r="L262" t="e">
        <f t="shared" si="96"/>
        <v>#VALUE!</v>
      </c>
      <c r="M262">
        <f>IF($B$9="זכר",INDEX(תמותה!$A$1:$E$121,ROUNDDOWN(E262/12,0)+1,2),INDEX(תמותה!$A$1:$E$121,ROUNDDOWN(E262/12,0)+1,3))</f>
        <v>5.91E-5</v>
      </c>
      <c r="N262" t="e">
        <f>IF($B$9="זכר",INDEX('שיפור גברים'!$A$1:$GQ$121,ROUNDDOWN(E262/12,0)+1,ROUNDDOWN((E262+$B$7-$B$8)/12,0)+2),INDEX('שיפור נשים'!$A$1:$GQ$121,ROUNDDOWN(E262/12,0)+1,ROUNDDOWN((E262+$B$7-$B$8)/12,0)+2))</f>
        <v>#VALUE!</v>
      </c>
      <c r="O262" t="e">
        <f>IF($B$9="זכר",INDEX('שיפור גברים'!$A$1:$GQ$121,ROUNDDOWN(E262/12,0)+1,ROUNDDOWN((E262+$B$7-$B$8)/12,0)+1),INDEX('שיפור נשים'!$A$1:$GQ$121,ROUNDDOWN(E262/12,0)+1,ROUNDDOWN((E262+$B$7-$B$8)/12,0)+1))</f>
        <v>#VALUE!</v>
      </c>
      <c r="P262">
        <f t="shared" si="85"/>
        <v>0.33333333333333331</v>
      </c>
      <c r="Q262" t="e">
        <f t="shared" si="86"/>
        <v>#VALUE!</v>
      </c>
      <c r="R262">
        <f t="shared" si="97"/>
        <v>260</v>
      </c>
      <c r="S262" t="e">
        <f t="shared" si="98"/>
        <v>#VALUE!</v>
      </c>
      <c r="T262">
        <f>IF($B$11="זכר",INDEX(תמותה!$A$1:$E$121,ROUNDDOWN(R262/12,0)+1,2),INDEX(תמותה!$A$1:$E$121,ROUNDDOWN(R262/12,0)+1,3))</f>
        <v>5.91E-5</v>
      </c>
      <c r="U262" t="e">
        <f>IF($B$11="זכר",INDEX('שיפור גברים'!$A$1:$GQ$121,ROUNDDOWN(R262/12,0)+1,ROUNDDOWN((E262+$B$7-$B$8)/12,0)+2),INDEX('שיפור נשים'!$A$1:$GQ$121,ROUNDDOWN(R262/12,0)+1,ROUNDDOWN((E262+$B$7-$B$8)/12,0)+2))</f>
        <v>#VALUE!</v>
      </c>
      <c r="V262" t="e">
        <f>IF($B$11="זכר",INDEX('שיפור גברים'!$A$1:$GQ$121,ROUNDDOWN(R262/12,0)+1,ROUNDDOWN((E262+$B$7-$B$8)/12,0)+1),INDEX('שיפור נשים'!$A$1:$GQ$121,ROUNDDOWN(R262/12,0)+1,ROUNDDOWN((E262+$B$7-$B$8)/12,0)+1))</f>
        <v>#VALUE!</v>
      </c>
      <c r="W262">
        <f t="shared" si="87"/>
        <v>0.33333333333333331</v>
      </c>
      <c r="X262" t="e">
        <f t="shared" si="99"/>
        <v>#VALUE!</v>
      </c>
      <c r="Y262">
        <f>IF($B$11="זכר",INDEX(תמותה!$A$1:$E$121,ROUNDDOWN(R262/12,0)+1,4),INDEX(תמותה!$A$1:$E$121,ROUNDDOWN(R262/12,0)+1,5))</f>
        <v>1.35E-4</v>
      </c>
      <c r="Z262" t="e">
        <f t="shared" si="88"/>
        <v>#VALUE!</v>
      </c>
      <c r="AA262" t="e">
        <f t="shared" si="89"/>
        <v>#VALUE!</v>
      </c>
      <c r="AB262" t="e">
        <f t="shared" si="100"/>
        <v>#VALUE!</v>
      </c>
      <c r="AC262" t="e">
        <f t="shared" si="101"/>
        <v>#VALUE!</v>
      </c>
      <c r="AD262" t="e">
        <f t="shared" si="102"/>
        <v>#VALUE!</v>
      </c>
      <c r="AE262" t="e">
        <f t="shared" si="103"/>
        <v>#VALUE!</v>
      </c>
      <c r="AF262" t="e">
        <f t="shared" si="104"/>
        <v>#VALUE!</v>
      </c>
    </row>
    <row r="263" spans="5:32" x14ac:dyDescent="0.2">
      <c r="E263">
        <f t="shared" si="90"/>
        <v>261</v>
      </c>
      <c r="F263">
        <f t="shared" si="84"/>
        <v>2.204984450405068</v>
      </c>
      <c r="G263" t="e">
        <f t="shared" si="91"/>
        <v>#VALUE!</v>
      </c>
      <c r="H263" t="e">
        <f t="shared" si="92"/>
        <v>#VALUE!</v>
      </c>
      <c r="I263" t="e">
        <f t="shared" si="93"/>
        <v>#VALUE!</v>
      </c>
      <c r="J263" t="e">
        <f t="shared" si="94"/>
        <v>#VALUE!</v>
      </c>
      <c r="K263" t="e">
        <f t="shared" si="95"/>
        <v>#VALUE!</v>
      </c>
      <c r="L263" t="e">
        <f t="shared" si="96"/>
        <v>#VALUE!</v>
      </c>
      <c r="M263">
        <f>IF($B$9="זכר",INDEX(תמותה!$A$1:$E$121,ROUNDDOWN(E263/12,0)+1,2),INDEX(תמותה!$A$1:$E$121,ROUNDDOWN(E263/12,0)+1,3))</f>
        <v>5.91E-5</v>
      </c>
      <c r="N263" t="e">
        <f>IF($B$9="זכר",INDEX('שיפור גברים'!$A$1:$GQ$121,ROUNDDOWN(E263/12,0)+1,ROUNDDOWN((E263+$B$7-$B$8)/12,0)+2),INDEX('שיפור נשים'!$A$1:$GQ$121,ROUNDDOWN(E263/12,0)+1,ROUNDDOWN((E263+$B$7-$B$8)/12,0)+2))</f>
        <v>#VALUE!</v>
      </c>
      <c r="O263" t="e">
        <f>IF($B$9="זכר",INDEX('שיפור גברים'!$A$1:$GQ$121,ROUNDDOWN(E263/12,0)+1,ROUNDDOWN((E263+$B$7-$B$8)/12,0)+1),INDEX('שיפור נשים'!$A$1:$GQ$121,ROUNDDOWN(E263/12,0)+1,ROUNDDOWN((E263+$B$7-$B$8)/12,0)+1))</f>
        <v>#VALUE!</v>
      </c>
      <c r="P263">
        <f t="shared" si="85"/>
        <v>0.41666666666666669</v>
      </c>
      <c r="Q263" t="e">
        <f t="shared" si="86"/>
        <v>#VALUE!</v>
      </c>
      <c r="R263">
        <f t="shared" si="97"/>
        <v>261</v>
      </c>
      <c r="S263" t="e">
        <f t="shared" si="98"/>
        <v>#VALUE!</v>
      </c>
      <c r="T263">
        <f>IF($B$11="זכר",INDEX(תמותה!$A$1:$E$121,ROUNDDOWN(R263/12,0)+1,2),INDEX(תמותה!$A$1:$E$121,ROUNDDOWN(R263/12,0)+1,3))</f>
        <v>5.91E-5</v>
      </c>
      <c r="U263" t="e">
        <f>IF($B$11="זכר",INDEX('שיפור גברים'!$A$1:$GQ$121,ROUNDDOWN(R263/12,0)+1,ROUNDDOWN((E263+$B$7-$B$8)/12,0)+2),INDEX('שיפור נשים'!$A$1:$GQ$121,ROUNDDOWN(R263/12,0)+1,ROUNDDOWN((E263+$B$7-$B$8)/12,0)+2))</f>
        <v>#VALUE!</v>
      </c>
      <c r="V263" t="e">
        <f>IF($B$11="זכר",INDEX('שיפור גברים'!$A$1:$GQ$121,ROUNDDOWN(R263/12,0)+1,ROUNDDOWN((E263+$B$7-$B$8)/12,0)+1),INDEX('שיפור נשים'!$A$1:$GQ$121,ROUNDDOWN(R263/12,0)+1,ROUNDDOWN((E263+$B$7-$B$8)/12,0)+1))</f>
        <v>#VALUE!</v>
      </c>
      <c r="W263">
        <f t="shared" si="87"/>
        <v>0.41666666666666669</v>
      </c>
      <c r="X263" t="e">
        <f t="shared" si="99"/>
        <v>#VALUE!</v>
      </c>
      <c r="Y263">
        <f>IF($B$11="זכר",INDEX(תמותה!$A$1:$E$121,ROUNDDOWN(R263/12,0)+1,4),INDEX(תמותה!$A$1:$E$121,ROUNDDOWN(R263/12,0)+1,5))</f>
        <v>1.35E-4</v>
      </c>
      <c r="Z263" t="e">
        <f t="shared" si="88"/>
        <v>#VALUE!</v>
      </c>
      <c r="AA263" t="e">
        <f t="shared" si="89"/>
        <v>#VALUE!</v>
      </c>
      <c r="AB263" t="e">
        <f t="shared" si="100"/>
        <v>#VALUE!</v>
      </c>
      <c r="AC263" t="e">
        <f t="shared" si="101"/>
        <v>#VALUE!</v>
      </c>
      <c r="AD263" t="e">
        <f t="shared" si="102"/>
        <v>#VALUE!</v>
      </c>
      <c r="AE263" t="e">
        <f t="shared" si="103"/>
        <v>#VALUE!</v>
      </c>
      <c r="AF263" t="e">
        <f t="shared" si="104"/>
        <v>#VALUE!</v>
      </c>
    </row>
    <row r="264" spans="5:32" x14ac:dyDescent="0.2">
      <c r="E264">
        <f t="shared" si="90"/>
        <v>262</v>
      </c>
      <c r="F264">
        <f t="shared" si="84"/>
        <v>2.2116491830650644</v>
      </c>
      <c r="G264" t="e">
        <f t="shared" si="91"/>
        <v>#VALUE!</v>
      </c>
      <c r="H264" t="e">
        <f t="shared" si="92"/>
        <v>#VALUE!</v>
      </c>
      <c r="I264" t="e">
        <f t="shared" si="93"/>
        <v>#VALUE!</v>
      </c>
      <c r="J264" t="e">
        <f t="shared" si="94"/>
        <v>#VALUE!</v>
      </c>
      <c r="K264" t="e">
        <f t="shared" si="95"/>
        <v>#VALUE!</v>
      </c>
      <c r="L264" t="e">
        <f t="shared" si="96"/>
        <v>#VALUE!</v>
      </c>
      <c r="M264">
        <f>IF($B$9="זכר",INDEX(תמותה!$A$1:$E$121,ROUNDDOWN(E264/12,0)+1,2),INDEX(תמותה!$A$1:$E$121,ROUNDDOWN(E264/12,0)+1,3))</f>
        <v>5.91E-5</v>
      </c>
      <c r="N264" t="e">
        <f>IF($B$9="זכר",INDEX('שיפור גברים'!$A$1:$GQ$121,ROUNDDOWN(E264/12,0)+1,ROUNDDOWN((E264+$B$7-$B$8)/12,0)+2),INDEX('שיפור נשים'!$A$1:$GQ$121,ROUNDDOWN(E264/12,0)+1,ROUNDDOWN((E264+$B$7-$B$8)/12,0)+2))</f>
        <v>#VALUE!</v>
      </c>
      <c r="O264" t="e">
        <f>IF($B$9="זכר",INDEX('שיפור גברים'!$A$1:$GQ$121,ROUNDDOWN(E264/12,0)+1,ROUNDDOWN((E264+$B$7-$B$8)/12,0)+1),INDEX('שיפור נשים'!$A$1:$GQ$121,ROUNDDOWN(E264/12,0)+1,ROUNDDOWN((E264+$B$7-$B$8)/12,0)+1))</f>
        <v>#VALUE!</v>
      </c>
      <c r="P264">
        <f t="shared" si="85"/>
        <v>0.5</v>
      </c>
      <c r="Q264" t="e">
        <f t="shared" si="86"/>
        <v>#VALUE!</v>
      </c>
      <c r="R264">
        <f t="shared" si="97"/>
        <v>262</v>
      </c>
      <c r="S264" t="e">
        <f t="shared" si="98"/>
        <v>#VALUE!</v>
      </c>
      <c r="T264">
        <f>IF($B$11="זכר",INDEX(תמותה!$A$1:$E$121,ROUNDDOWN(R264/12,0)+1,2),INDEX(תמותה!$A$1:$E$121,ROUNDDOWN(R264/12,0)+1,3))</f>
        <v>5.91E-5</v>
      </c>
      <c r="U264" t="e">
        <f>IF($B$11="זכר",INDEX('שיפור גברים'!$A$1:$GQ$121,ROUNDDOWN(R264/12,0)+1,ROUNDDOWN((E264+$B$7-$B$8)/12,0)+2),INDEX('שיפור נשים'!$A$1:$GQ$121,ROUNDDOWN(R264/12,0)+1,ROUNDDOWN((E264+$B$7-$B$8)/12,0)+2))</f>
        <v>#VALUE!</v>
      </c>
      <c r="V264" t="e">
        <f>IF($B$11="זכר",INDEX('שיפור גברים'!$A$1:$GQ$121,ROUNDDOWN(R264/12,0)+1,ROUNDDOWN((E264+$B$7-$B$8)/12,0)+1),INDEX('שיפור נשים'!$A$1:$GQ$121,ROUNDDOWN(R264/12,0)+1,ROUNDDOWN((E264+$B$7-$B$8)/12,0)+1))</f>
        <v>#VALUE!</v>
      </c>
      <c r="W264">
        <f t="shared" si="87"/>
        <v>0.5</v>
      </c>
      <c r="X264" t="e">
        <f t="shared" si="99"/>
        <v>#VALUE!</v>
      </c>
      <c r="Y264">
        <f>IF($B$11="זכר",INDEX(תמותה!$A$1:$E$121,ROUNDDOWN(R264/12,0)+1,4),INDEX(תמותה!$A$1:$E$121,ROUNDDOWN(R264/12,0)+1,5))</f>
        <v>1.35E-4</v>
      </c>
      <c r="Z264" t="e">
        <f t="shared" si="88"/>
        <v>#VALUE!</v>
      </c>
      <c r="AA264" t="e">
        <f t="shared" si="89"/>
        <v>#VALUE!</v>
      </c>
      <c r="AB264" t="e">
        <f t="shared" si="100"/>
        <v>#VALUE!</v>
      </c>
      <c r="AC264" t="e">
        <f t="shared" si="101"/>
        <v>#VALUE!</v>
      </c>
      <c r="AD264" t="e">
        <f t="shared" si="102"/>
        <v>#VALUE!</v>
      </c>
      <c r="AE264" t="e">
        <f t="shared" si="103"/>
        <v>#VALUE!</v>
      </c>
      <c r="AF264" t="e">
        <f t="shared" si="104"/>
        <v>#VALUE!</v>
      </c>
    </row>
    <row r="265" spans="5:32" x14ac:dyDescent="0.2">
      <c r="E265">
        <f t="shared" si="90"/>
        <v>263</v>
      </c>
      <c r="F265">
        <f t="shared" si="84"/>
        <v>2.2183340603847754</v>
      </c>
      <c r="G265" t="e">
        <f t="shared" si="91"/>
        <v>#VALUE!</v>
      </c>
      <c r="H265" t="e">
        <f t="shared" si="92"/>
        <v>#VALUE!</v>
      </c>
      <c r="I265" t="e">
        <f t="shared" si="93"/>
        <v>#VALUE!</v>
      </c>
      <c r="J265" t="e">
        <f t="shared" si="94"/>
        <v>#VALUE!</v>
      </c>
      <c r="K265" t="e">
        <f t="shared" si="95"/>
        <v>#VALUE!</v>
      </c>
      <c r="L265" t="e">
        <f t="shared" si="96"/>
        <v>#VALUE!</v>
      </c>
      <c r="M265">
        <f>IF($B$9="זכר",INDEX(תמותה!$A$1:$E$121,ROUNDDOWN(E265/12,0)+1,2),INDEX(תמותה!$A$1:$E$121,ROUNDDOWN(E265/12,0)+1,3))</f>
        <v>5.91E-5</v>
      </c>
      <c r="N265" t="e">
        <f>IF($B$9="זכר",INDEX('שיפור גברים'!$A$1:$GQ$121,ROUNDDOWN(E265/12,0)+1,ROUNDDOWN((E265+$B$7-$B$8)/12,0)+2),INDEX('שיפור נשים'!$A$1:$GQ$121,ROUNDDOWN(E265/12,0)+1,ROUNDDOWN((E265+$B$7-$B$8)/12,0)+2))</f>
        <v>#VALUE!</v>
      </c>
      <c r="O265" t="e">
        <f>IF($B$9="זכר",INDEX('שיפור גברים'!$A$1:$GQ$121,ROUNDDOWN(E265/12,0)+1,ROUNDDOWN((E265+$B$7-$B$8)/12,0)+1),INDEX('שיפור נשים'!$A$1:$GQ$121,ROUNDDOWN(E265/12,0)+1,ROUNDDOWN((E265+$B$7-$B$8)/12,0)+1))</f>
        <v>#VALUE!</v>
      </c>
      <c r="P265">
        <f t="shared" si="85"/>
        <v>0.58333333333333337</v>
      </c>
      <c r="Q265" t="e">
        <f t="shared" si="86"/>
        <v>#VALUE!</v>
      </c>
      <c r="R265">
        <f t="shared" si="97"/>
        <v>263</v>
      </c>
      <c r="S265" t="e">
        <f t="shared" si="98"/>
        <v>#VALUE!</v>
      </c>
      <c r="T265">
        <f>IF($B$11="זכר",INDEX(תמותה!$A$1:$E$121,ROUNDDOWN(R265/12,0)+1,2),INDEX(תמותה!$A$1:$E$121,ROUNDDOWN(R265/12,0)+1,3))</f>
        <v>5.91E-5</v>
      </c>
      <c r="U265" t="e">
        <f>IF($B$11="זכר",INDEX('שיפור גברים'!$A$1:$GQ$121,ROUNDDOWN(R265/12,0)+1,ROUNDDOWN((E265+$B$7-$B$8)/12,0)+2),INDEX('שיפור נשים'!$A$1:$GQ$121,ROUNDDOWN(R265/12,0)+1,ROUNDDOWN((E265+$B$7-$B$8)/12,0)+2))</f>
        <v>#VALUE!</v>
      </c>
      <c r="V265" t="e">
        <f>IF($B$11="זכר",INDEX('שיפור גברים'!$A$1:$GQ$121,ROUNDDOWN(R265/12,0)+1,ROUNDDOWN((E265+$B$7-$B$8)/12,0)+1),INDEX('שיפור נשים'!$A$1:$GQ$121,ROUNDDOWN(R265/12,0)+1,ROUNDDOWN((E265+$B$7-$B$8)/12,0)+1))</f>
        <v>#VALUE!</v>
      </c>
      <c r="W265">
        <f t="shared" si="87"/>
        <v>0.58333333333333337</v>
      </c>
      <c r="X265" t="e">
        <f t="shared" si="99"/>
        <v>#VALUE!</v>
      </c>
      <c r="Y265">
        <f>IF($B$11="זכר",INDEX(תמותה!$A$1:$E$121,ROUNDDOWN(R265/12,0)+1,4),INDEX(תמותה!$A$1:$E$121,ROUNDDOWN(R265/12,0)+1,5))</f>
        <v>1.35E-4</v>
      </c>
      <c r="Z265" t="e">
        <f t="shared" si="88"/>
        <v>#VALUE!</v>
      </c>
      <c r="AA265" t="e">
        <f t="shared" si="89"/>
        <v>#VALUE!</v>
      </c>
      <c r="AB265" t="e">
        <f t="shared" si="100"/>
        <v>#VALUE!</v>
      </c>
      <c r="AC265" t="e">
        <f t="shared" si="101"/>
        <v>#VALUE!</v>
      </c>
      <c r="AD265" t="e">
        <f t="shared" si="102"/>
        <v>#VALUE!</v>
      </c>
      <c r="AE265" t="e">
        <f t="shared" si="103"/>
        <v>#VALUE!</v>
      </c>
      <c r="AF265" t="e">
        <f t="shared" si="104"/>
        <v>#VALUE!</v>
      </c>
    </row>
    <row r="266" spans="5:32" x14ac:dyDescent="0.2">
      <c r="E266">
        <f t="shared" si="90"/>
        <v>264</v>
      </c>
      <c r="F266">
        <f t="shared" si="84"/>
        <v>2.2250391432529617</v>
      </c>
      <c r="G266" t="e">
        <f t="shared" si="91"/>
        <v>#VALUE!</v>
      </c>
      <c r="H266" t="e">
        <f t="shared" si="92"/>
        <v>#VALUE!</v>
      </c>
      <c r="I266" t="e">
        <f t="shared" si="93"/>
        <v>#VALUE!</v>
      </c>
      <c r="J266" t="e">
        <f t="shared" si="94"/>
        <v>#VALUE!</v>
      </c>
      <c r="K266" t="e">
        <f t="shared" si="95"/>
        <v>#VALUE!</v>
      </c>
      <c r="L266" t="e">
        <f t="shared" si="96"/>
        <v>#VALUE!</v>
      </c>
      <c r="M266">
        <f>IF($B$9="זכר",INDEX(תמותה!$A$1:$E$121,ROUNDDOWN(E266/12,0)+1,2),INDEX(תמותה!$A$1:$E$121,ROUNDDOWN(E266/12,0)+1,3))</f>
        <v>6.3E-5</v>
      </c>
      <c r="N266" t="e">
        <f>IF($B$9="זכר",INDEX('שיפור גברים'!$A$1:$GQ$121,ROUNDDOWN(E266/12,0)+1,ROUNDDOWN((E266+$B$7-$B$8)/12,0)+2),INDEX('שיפור נשים'!$A$1:$GQ$121,ROUNDDOWN(E266/12,0)+1,ROUNDDOWN((E266+$B$7-$B$8)/12,0)+2))</f>
        <v>#VALUE!</v>
      </c>
      <c r="O266" t="e">
        <f>IF($B$9="זכר",INDEX('שיפור גברים'!$A$1:$GQ$121,ROUNDDOWN(E266/12,0)+1,ROUNDDOWN((E266+$B$7-$B$8)/12,0)+1),INDEX('שיפור נשים'!$A$1:$GQ$121,ROUNDDOWN(E266/12,0)+1,ROUNDDOWN((E266+$B$7-$B$8)/12,0)+1))</f>
        <v>#VALUE!</v>
      </c>
      <c r="P266">
        <f t="shared" si="85"/>
        <v>0.66666666666666663</v>
      </c>
      <c r="Q266" t="e">
        <f t="shared" si="86"/>
        <v>#VALUE!</v>
      </c>
      <c r="R266">
        <f t="shared" si="97"/>
        <v>264</v>
      </c>
      <c r="S266" t="e">
        <f t="shared" si="98"/>
        <v>#VALUE!</v>
      </c>
      <c r="T266">
        <f>IF($B$11="זכר",INDEX(תמותה!$A$1:$E$121,ROUNDDOWN(R266/12,0)+1,2),INDEX(תמותה!$A$1:$E$121,ROUNDDOWN(R266/12,0)+1,3))</f>
        <v>6.3E-5</v>
      </c>
      <c r="U266" t="e">
        <f>IF($B$11="זכר",INDEX('שיפור גברים'!$A$1:$GQ$121,ROUNDDOWN(R266/12,0)+1,ROUNDDOWN((E266+$B$7-$B$8)/12,0)+2),INDEX('שיפור נשים'!$A$1:$GQ$121,ROUNDDOWN(R266/12,0)+1,ROUNDDOWN((E266+$B$7-$B$8)/12,0)+2))</f>
        <v>#VALUE!</v>
      </c>
      <c r="V266" t="e">
        <f>IF($B$11="זכר",INDEX('שיפור גברים'!$A$1:$GQ$121,ROUNDDOWN(R266/12,0)+1,ROUNDDOWN((E266+$B$7-$B$8)/12,0)+1),INDEX('שיפור נשים'!$A$1:$GQ$121,ROUNDDOWN(R266/12,0)+1,ROUNDDOWN((E266+$B$7-$B$8)/12,0)+1))</f>
        <v>#VALUE!</v>
      </c>
      <c r="W266">
        <f t="shared" si="87"/>
        <v>0.66666666666666663</v>
      </c>
      <c r="X266" t="e">
        <f t="shared" si="99"/>
        <v>#VALUE!</v>
      </c>
      <c r="Y266">
        <f>IF($B$11="זכר",INDEX(תמותה!$A$1:$E$121,ROUNDDOWN(R266/12,0)+1,4),INDEX(תמותה!$A$1:$E$121,ROUNDDOWN(R266/12,0)+1,5))</f>
        <v>1.44E-4</v>
      </c>
      <c r="Z266" t="e">
        <f t="shared" si="88"/>
        <v>#VALUE!</v>
      </c>
      <c r="AA266" t="e">
        <f t="shared" si="89"/>
        <v>#VALUE!</v>
      </c>
      <c r="AB266" t="e">
        <f t="shared" si="100"/>
        <v>#VALUE!</v>
      </c>
      <c r="AC266" t="e">
        <f t="shared" si="101"/>
        <v>#VALUE!</v>
      </c>
      <c r="AD266" t="e">
        <f t="shared" si="102"/>
        <v>#VALUE!</v>
      </c>
      <c r="AE266" t="e">
        <f t="shared" si="103"/>
        <v>#VALUE!</v>
      </c>
      <c r="AF266" t="e">
        <f t="shared" si="104"/>
        <v>#VALUE!</v>
      </c>
    </row>
    <row r="267" spans="5:32" x14ac:dyDescent="0.2">
      <c r="E267">
        <f t="shared" si="90"/>
        <v>265</v>
      </c>
      <c r="F267">
        <f t="shared" si="84"/>
        <v>2.2317644927424261</v>
      </c>
      <c r="G267" t="e">
        <f t="shared" si="91"/>
        <v>#VALUE!</v>
      </c>
      <c r="H267" t="e">
        <f t="shared" si="92"/>
        <v>#VALUE!</v>
      </c>
      <c r="I267" t="e">
        <f t="shared" si="93"/>
        <v>#VALUE!</v>
      </c>
      <c r="J267" t="e">
        <f t="shared" si="94"/>
        <v>#VALUE!</v>
      </c>
      <c r="K267" t="e">
        <f t="shared" si="95"/>
        <v>#VALUE!</v>
      </c>
      <c r="L267" t="e">
        <f t="shared" si="96"/>
        <v>#VALUE!</v>
      </c>
      <c r="M267">
        <f>IF($B$9="זכר",INDEX(תמותה!$A$1:$E$121,ROUNDDOWN(E267/12,0)+1,2),INDEX(תמותה!$A$1:$E$121,ROUNDDOWN(E267/12,0)+1,3))</f>
        <v>6.3E-5</v>
      </c>
      <c r="N267" t="e">
        <f>IF($B$9="זכר",INDEX('שיפור גברים'!$A$1:$GQ$121,ROUNDDOWN(E267/12,0)+1,ROUNDDOWN((E267+$B$7-$B$8)/12,0)+2),INDEX('שיפור נשים'!$A$1:$GQ$121,ROUNDDOWN(E267/12,0)+1,ROUNDDOWN((E267+$B$7-$B$8)/12,0)+2))</f>
        <v>#VALUE!</v>
      </c>
      <c r="O267" t="e">
        <f>IF($B$9="זכר",INDEX('שיפור גברים'!$A$1:$GQ$121,ROUNDDOWN(E267/12,0)+1,ROUNDDOWN((E267+$B$7-$B$8)/12,0)+1),INDEX('שיפור נשים'!$A$1:$GQ$121,ROUNDDOWN(E267/12,0)+1,ROUNDDOWN((E267+$B$7-$B$8)/12,0)+1))</f>
        <v>#VALUE!</v>
      </c>
      <c r="P267">
        <f t="shared" si="85"/>
        <v>0.75</v>
      </c>
      <c r="Q267" t="e">
        <f t="shared" si="86"/>
        <v>#VALUE!</v>
      </c>
      <c r="R267">
        <f t="shared" si="97"/>
        <v>265</v>
      </c>
      <c r="S267" t="e">
        <f t="shared" si="98"/>
        <v>#VALUE!</v>
      </c>
      <c r="T267">
        <f>IF($B$11="זכר",INDEX(תמותה!$A$1:$E$121,ROUNDDOWN(R267/12,0)+1,2),INDEX(תמותה!$A$1:$E$121,ROUNDDOWN(R267/12,0)+1,3))</f>
        <v>6.3E-5</v>
      </c>
      <c r="U267" t="e">
        <f>IF($B$11="זכר",INDEX('שיפור גברים'!$A$1:$GQ$121,ROUNDDOWN(R267/12,0)+1,ROUNDDOWN((E267+$B$7-$B$8)/12,0)+2),INDEX('שיפור נשים'!$A$1:$GQ$121,ROUNDDOWN(R267/12,0)+1,ROUNDDOWN((E267+$B$7-$B$8)/12,0)+2))</f>
        <v>#VALUE!</v>
      </c>
      <c r="V267" t="e">
        <f>IF($B$11="זכר",INDEX('שיפור גברים'!$A$1:$GQ$121,ROUNDDOWN(R267/12,0)+1,ROUNDDOWN((E267+$B$7-$B$8)/12,0)+1),INDEX('שיפור נשים'!$A$1:$GQ$121,ROUNDDOWN(R267/12,0)+1,ROUNDDOWN((E267+$B$7-$B$8)/12,0)+1))</f>
        <v>#VALUE!</v>
      </c>
      <c r="W267">
        <f t="shared" si="87"/>
        <v>0.75</v>
      </c>
      <c r="X267" t="e">
        <f t="shared" si="99"/>
        <v>#VALUE!</v>
      </c>
      <c r="Y267">
        <f>IF($B$11="זכר",INDEX(תמותה!$A$1:$E$121,ROUNDDOWN(R267/12,0)+1,4),INDEX(תמותה!$A$1:$E$121,ROUNDDOWN(R267/12,0)+1,5))</f>
        <v>1.44E-4</v>
      </c>
      <c r="Z267" t="e">
        <f t="shared" si="88"/>
        <v>#VALUE!</v>
      </c>
      <c r="AA267" t="e">
        <f t="shared" si="89"/>
        <v>#VALUE!</v>
      </c>
      <c r="AB267" t="e">
        <f t="shared" si="100"/>
        <v>#VALUE!</v>
      </c>
      <c r="AC267" t="e">
        <f t="shared" si="101"/>
        <v>#VALUE!</v>
      </c>
      <c r="AD267" t="e">
        <f t="shared" si="102"/>
        <v>#VALUE!</v>
      </c>
      <c r="AE267" t="e">
        <f t="shared" si="103"/>
        <v>#VALUE!</v>
      </c>
      <c r="AF267" t="e">
        <f t="shared" si="104"/>
        <v>#VALUE!</v>
      </c>
    </row>
    <row r="268" spans="5:32" x14ac:dyDescent="0.2">
      <c r="E268">
        <f t="shared" si="90"/>
        <v>266</v>
      </c>
      <c r="F268">
        <f t="shared" si="84"/>
        <v>2.2385101701105672</v>
      </c>
      <c r="G268" t="e">
        <f t="shared" si="91"/>
        <v>#VALUE!</v>
      </c>
      <c r="H268" t="e">
        <f t="shared" si="92"/>
        <v>#VALUE!</v>
      </c>
      <c r="I268" t="e">
        <f t="shared" si="93"/>
        <v>#VALUE!</v>
      </c>
      <c r="J268" t="e">
        <f t="shared" si="94"/>
        <v>#VALUE!</v>
      </c>
      <c r="K268" t="e">
        <f t="shared" si="95"/>
        <v>#VALUE!</v>
      </c>
      <c r="L268" t="e">
        <f t="shared" si="96"/>
        <v>#VALUE!</v>
      </c>
      <c r="M268">
        <f>IF($B$9="זכר",INDEX(תמותה!$A$1:$E$121,ROUNDDOWN(E268/12,0)+1,2),INDEX(תמותה!$A$1:$E$121,ROUNDDOWN(E268/12,0)+1,3))</f>
        <v>6.3E-5</v>
      </c>
      <c r="N268" t="e">
        <f>IF($B$9="זכר",INDEX('שיפור גברים'!$A$1:$GQ$121,ROUNDDOWN(E268/12,0)+1,ROUNDDOWN((E268+$B$7-$B$8)/12,0)+2),INDEX('שיפור נשים'!$A$1:$GQ$121,ROUNDDOWN(E268/12,0)+1,ROUNDDOWN((E268+$B$7-$B$8)/12,0)+2))</f>
        <v>#VALUE!</v>
      </c>
      <c r="O268" t="e">
        <f>IF($B$9="זכר",INDEX('שיפור גברים'!$A$1:$GQ$121,ROUNDDOWN(E268/12,0)+1,ROUNDDOWN((E268+$B$7-$B$8)/12,0)+1),INDEX('שיפור נשים'!$A$1:$GQ$121,ROUNDDOWN(E268/12,0)+1,ROUNDDOWN((E268+$B$7-$B$8)/12,0)+1))</f>
        <v>#VALUE!</v>
      </c>
      <c r="P268">
        <f t="shared" si="85"/>
        <v>0.83333333333333337</v>
      </c>
      <c r="Q268" t="e">
        <f t="shared" si="86"/>
        <v>#VALUE!</v>
      </c>
      <c r="R268">
        <f t="shared" si="97"/>
        <v>266</v>
      </c>
      <c r="S268" t="e">
        <f t="shared" si="98"/>
        <v>#VALUE!</v>
      </c>
      <c r="T268">
        <f>IF($B$11="זכר",INDEX(תמותה!$A$1:$E$121,ROUNDDOWN(R268/12,0)+1,2),INDEX(תמותה!$A$1:$E$121,ROUNDDOWN(R268/12,0)+1,3))</f>
        <v>6.3E-5</v>
      </c>
      <c r="U268" t="e">
        <f>IF($B$11="זכר",INDEX('שיפור גברים'!$A$1:$GQ$121,ROUNDDOWN(R268/12,0)+1,ROUNDDOWN((E268+$B$7-$B$8)/12,0)+2),INDEX('שיפור נשים'!$A$1:$GQ$121,ROUNDDOWN(R268/12,0)+1,ROUNDDOWN((E268+$B$7-$B$8)/12,0)+2))</f>
        <v>#VALUE!</v>
      </c>
      <c r="V268" t="e">
        <f>IF($B$11="זכר",INDEX('שיפור גברים'!$A$1:$GQ$121,ROUNDDOWN(R268/12,0)+1,ROUNDDOWN((E268+$B$7-$B$8)/12,0)+1),INDEX('שיפור נשים'!$A$1:$GQ$121,ROUNDDOWN(R268/12,0)+1,ROUNDDOWN((E268+$B$7-$B$8)/12,0)+1))</f>
        <v>#VALUE!</v>
      </c>
      <c r="W268">
        <f t="shared" si="87"/>
        <v>0.83333333333333337</v>
      </c>
      <c r="X268" t="e">
        <f t="shared" si="99"/>
        <v>#VALUE!</v>
      </c>
      <c r="Y268">
        <f>IF($B$11="זכר",INDEX(תמותה!$A$1:$E$121,ROUNDDOWN(R268/12,0)+1,4),INDEX(תמותה!$A$1:$E$121,ROUNDDOWN(R268/12,0)+1,5))</f>
        <v>1.44E-4</v>
      </c>
      <c r="Z268" t="e">
        <f t="shared" si="88"/>
        <v>#VALUE!</v>
      </c>
      <c r="AA268" t="e">
        <f t="shared" si="89"/>
        <v>#VALUE!</v>
      </c>
      <c r="AB268" t="e">
        <f t="shared" si="100"/>
        <v>#VALUE!</v>
      </c>
      <c r="AC268" t="e">
        <f t="shared" si="101"/>
        <v>#VALUE!</v>
      </c>
      <c r="AD268" t="e">
        <f t="shared" si="102"/>
        <v>#VALUE!</v>
      </c>
      <c r="AE268" t="e">
        <f t="shared" si="103"/>
        <v>#VALUE!</v>
      </c>
      <c r="AF268" t="e">
        <f t="shared" si="104"/>
        <v>#VALUE!</v>
      </c>
    </row>
    <row r="269" spans="5:32" x14ac:dyDescent="0.2">
      <c r="E269">
        <f t="shared" si="90"/>
        <v>267</v>
      </c>
      <c r="F269">
        <f t="shared" si="84"/>
        <v>2.2452762367999393</v>
      </c>
      <c r="G269" t="e">
        <f t="shared" si="91"/>
        <v>#VALUE!</v>
      </c>
      <c r="H269" t="e">
        <f t="shared" si="92"/>
        <v>#VALUE!</v>
      </c>
      <c r="I269" t="e">
        <f t="shared" si="93"/>
        <v>#VALUE!</v>
      </c>
      <c r="J269" t="e">
        <f t="shared" si="94"/>
        <v>#VALUE!</v>
      </c>
      <c r="K269" t="e">
        <f t="shared" si="95"/>
        <v>#VALUE!</v>
      </c>
      <c r="L269" t="e">
        <f t="shared" si="96"/>
        <v>#VALUE!</v>
      </c>
      <c r="M269">
        <f>IF($B$9="זכר",INDEX(תמותה!$A$1:$E$121,ROUNDDOWN(E269/12,0)+1,2),INDEX(תמותה!$A$1:$E$121,ROUNDDOWN(E269/12,0)+1,3))</f>
        <v>6.3E-5</v>
      </c>
      <c r="N269" t="e">
        <f>IF($B$9="זכר",INDEX('שיפור גברים'!$A$1:$GQ$121,ROUNDDOWN(E269/12,0)+1,ROUNDDOWN((E269+$B$7-$B$8)/12,0)+2),INDEX('שיפור נשים'!$A$1:$GQ$121,ROUNDDOWN(E269/12,0)+1,ROUNDDOWN((E269+$B$7-$B$8)/12,0)+2))</f>
        <v>#VALUE!</v>
      </c>
      <c r="O269" t="e">
        <f>IF($B$9="זכר",INDEX('שיפור גברים'!$A$1:$GQ$121,ROUNDDOWN(E269/12,0)+1,ROUNDDOWN((E269+$B$7-$B$8)/12,0)+1),INDEX('שיפור נשים'!$A$1:$GQ$121,ROUNDDOWN(E269/12,0)+1,ROUNDDOWN((E269+$B$7-$B$8)/12,0)+1))</f>
        <v>#VALUE!</v>
      </c>
      <c r="P269">
        <f t="shared" si="85"/>
        <v>0.91666666666666663</v>
      </c>
      <c r="Q269" t="e">
        <f t="shared" si="86"/>
        <v>#VALUE!</v>
      </c>
      <c r="R269">
        <f t="shared" si="97"/>
        <v>267</v>
      </c>
      <c r="S269" t="e">
        <f t="shared" si="98"/>
        <v>#VALUE!</v>
      </c>
      <c r="T269">
        <f>IF($B$11="זכר",INDEX(תמותה!$A$1:$E$121,ROUNDDOWN(R269/12,0)+1,2),INDEX(תמותה!$A$1:$E$121,ROUNDDOWN(R269/12,0)+1,3))</f>
        <v>6.3E-5</v>
      </c>
      <c r="U269" t="e">
        <f>IF($B$11="זכר",INDEX('שיפור גברים'!$A$1:$GQ$121,ROUNDDOWN(R269/12,0)+1,ROUNDDOWN((E269+$B$7-$B$8)/12,0)+2),INDEX('שיפור נשים'!$A$1:$GQ$121,ROUNDDOWN(R269/12,0)+1,ROUNDDOWN((E269+$B$7-$B$8)/12,0)+2))</f>
        <v>#VALUE!</v>
      </c>
      <c r="V269" t="e">
        <f>IF($B$11="זכר",INDEX('שיפור גברים'!$A$1:$GQ$121,ROUNDDOWN(R269/12,0)+1,ROUNDDOWN((E269+$B$7-$B$8)/12,0)+1),INDEX('שיפור נשים'!$A$1:$GQ$121,ROUNDDOWN(R269/12,0)+1,ROUNDDOWN((E269+$B$7-$B$8)/12,0)+1))</f>
        <v>#VALUE!</v>
      </c>
      <c r="W269">
        <f t="shared" si="87"/>
        <v>0.91666666666666663</v>
      </c>
      <c r="X269" t="e">
        <f t="shared" si="99"/>
        <v>#VALUE!</v>
      </c>
      <c r="Y269">
        <f>IF($B$11="זכר",INDEX(תמותה!$A$1:$E$121,ROUNDDOWN(R269/12,0)+1,4),INDEX(תמותה!$A$1:$E$121,ROUNDDOWN(R269/12,0)+1,5))</f>
        <v>1.44E-4</v>
      </c>
      <c r="Z269" t="e">
        <f t="shared" si="88"/>
        <v>#VALUE!</v>
      </c>
      <c r="AA269" t="e">
        <f t="shared" si="89"/>
        <v>#VALUE!</v>
      </c>
      <c r="AB269" t="e">
        <f t="shared" si="100"/>
        <v>#VALUE!</v>
      </c>
      <c r="AC269" t="e">
        <f t="shared" si="101"/>
        <v>#VALUE!</v>
      </c>
      <c r="AD269" t="e">
        <f t="shared" si="102"/>
        <v>#VALUE!</v>
      </c>
      <c r="AE269" t="e">
        <f t="shared" si="103"/>
        <v>#VALUE!</v>
      </c>
      <c r="AF269" t="e">
        <f t="shared" si="104"/>
        <v>#VALUE!</v>
      </c>
    </row>
    <row r="270" spans="5:32" x14ac:dyDescent="0.2">
      <c r="E270">
        <f t="shared" si="90"/>
        <v>268</v>
      </c>
      <c r="F270">
        <f t="shared" si="84"/>
        <v>2.2520627544388123</v>
      </c>
      <c r="G270" t="e">
        <f t="shared" si="91"/>
        <v>#VALUE!</v>
      </c>
      <c r="H270" t="e">
        <f t="shared" si="92"/>
        <v>#VALUE!</v>
      </c>
      <c r="I270" t="e">
        <f t="shared" si="93"/>
        <v>#VALUE!</v>
      </c>
      <c r="J270" t="e">
        <f t="shared" si="94"/>
        <v>#VALUE!</v>
      </c>
      <c r="K270" t="e">
        <f t="shared" si="95"/>
        <v>#VALUE!</v>
      </c>
      <c r="L270" t="e">
        <f t="shared" si="96"/>
        <v>#VALUE!</v>
      </c>
      <c r="M270">
        <f>IF($B$9="זכר",INDEX(תמותה!$A$1:$E$121,ROUNDDOWN(E270/12,0)+1,2),INDEX(תמותה!$A$1:$E$121,ROUNDDOWN(E270/12,0)+1,3))</f>
        <v>6.3E-5</v>
      </c>
      <c r="N270" t="e">
        <f>IF($B$9="זכר",INDEX('שיפור גברים'!$A$1:$GQ$121,ROUNDDOWN(E270/12,0)+1,ROUNDDOWN((E270+$B$7-$B$8)/12,0)+2),INDEX('שיפור נשים'!$A$1:$GQ$121,ROUNDDOWN(E270/12,0)+1,ROUNDDOWN((E270+$B$7-$B$8)/12,0)+2))</f>
        <v>#VALUE!</v>
      </c>
      <c r="O270" t="e">
        <f>IF($B$9="זכר",INDEX('שיפור גברים'!$A$1:$GQ$121,ROUNDDOWN(E270/12,0)+1,ROUNDDOWN((E270+$B$7-$B$8)/12,0)+1),INDEX('שיפור נשים'!$A$1:$GQ$121,ROUNDDOWN(E270/12,0)+1,ROUNDDOWN((E270+$B$7-$B$8)/12,0)+1))</f>
        <v>#VALUE!</v>
      </c>
      <c r="P270">
        <f t="shared" si="85"/>
        <v>1</v>
      </c>
      <c r="Q270" t="e">
        <f t="shared" si="86"/>
        <v>#VALUE!</v>
      </c>
      <c r="R270">
        <f t="shared" si="97"/>
        <v>268</v>
      </c>
      <c r="S270" t="e">
        <f t="shared" si="98"/>
        <v>#VALUE!</v>
      </c>
      <c r="T270">
        <f>IF($B$11="זכר",INDEX(תמותה!$A$1:$E$121,ROUNDDOWN(R270/12,0)+1,2),INDEX(תמותה!$A$1:$E$121,ROUNDDOWN(R270/12,0)+1,3))</f>
        <v>6.3E-5</v>
      </c>
      <c r="U270" t="e">
        <f>IF($B$11="זכר",INDEX('שיפור גברים'!$A$1:$GQ$121,ROUNDDOWN(R270/12,0)+1,ROUNDDOWN((E270+$B$7-$B$8)/12,0)+2),INDEX('שיפור נשים'!$A$1:$GQ$121,ROUNDDOWN(R270/12,0)+1,ROUNDDOWN((E270+$B$7-$B$8)/12,0)+2))</f>
        <v>#VALUE!</v>
      </c>
      <c r="V270" t="e">
        <f>IF($B$11="זכר",INDEX('שיפור גברים'!$A$1:$GQ$121,ROUNDDOWN(R270/12,0)+1,ROUNDDOWN((E270+$B$7-$B$8)/12,0)+1),INDEX('שיפור נשים'!$A$1:$GQ$121,ROUNDDOWN(R270/12,0)+1,ROUNDDOWN((E270+$B$7-$B$8)/12,0)+1))</f>
        <v>#VALUE!</v>
      </c>
      <c r="W270">
        <f t="shared" si="87"/>
        <v>1</v>
      </c>
      <c r="X270" t="e">
        <f t="shared" si="99"/>
        <v>#VALUE!</v>
      </c>
      <c r="Y270">
        <f>IF($B$11="זכר",INDEX(תמותה!$A$1:$E$121,ROUNDDOWN(R270/12,0)+1,4),INDEX(תמותה!$A$1:$E$121,ROUNDDOWN(R270/12,0)+1,5))</f>
        <v>1.44E-4</v>
      </c>
      <c r="Z270" t="e">
        <f t="shared" si="88"/>
        <v>#VALUE!</v>
      </c>
      <c r="AA270" t="e">
        <f t="shared" si="89"/>
        <v>#VALUE!</v>
      </c>
      <c r="AB270" t="e">
        <f t="shared" si="100"/>
        <v>#VALUE!</v>
      </c>
      <c r="AC270" t="e">
        <f t="shared" si="101"/>
        <v>#VALUE!</v>
      </c>
      <c r="AD270" t="e">
        <f t="shared" si="102"/>
        <v>#VALUE!</v>
      </c>
      <c r="AE270" t="e">
        <f t="shared" si="103"/>
        <v>#VALUE!</v>
      </c>
      <c r="AF270" t="e">
        <f t="shared" si="104"/>
        <v>#VALUE!</v>
      </c>
    </row>
    <row r="271" spans="5:32" x14ac:dyDescent="0.2">
      <c r="E271">
        <f t="shared" si="90"/>
        <v>269</v>
      </c>
      <c r="F271">
        <f t="shared" si="84"/>
        <v>2.2588697848417305</v>
      </c>
      <c r="G271" t="e">
        <f t="shared" si="91"/>
        <v>#VALUE!</v>
      </c>
      <c r="H271" t="e">
        <f t="shared" si="92"/>
        <v>#VALUE!</v>
      </c>
      <c r="I271" t="e">
        <f t="shared" si="93"/>
        <v>#VALUE!</v>
      </c>
      <c r="J271" t="e">
        <f t="shared" si="94"/>
        <v>#VALUE!</v>
      </c>
      <c r="K271" t="e">
        <f t="shared" si="95"/>
        <v>#VALUE!</v>
      </c>
      <c r="L271" t="e">
        <f t="shared" si="96"/>
        <v>#VALUE!</v>
      </c>
      <c r="M271">
        <f>IF($B$9="זכר",INDEX(תמותה!$A$1:$E$121,ROUNDDOWN(E271/12,0)+1,2),INDEX(תמותה!$A$1:$E$121,ROUNDDOWN(E271/12,0)+1,3))</f>
        <v>6.3E-5</v>
      </c>
      <c r="N271" t="e">
        <f>IF($B$9="זכר",INDEX('שיפור גברים'!$A$1:$GQ$121,ROUNDDOWN(E271/12,0)+1,ROUNDDOWN((E271+$B$7-$B$8)/12,0)+2),INDEX('שיפור נשים'!$A$1:$GQ$121,ROUNDDOWN(E271/12,0)+1,ROUNDDOWN((E271+$B$7-$B$8)/12,0)+2))</f>
        <v>#VALUE!</v>
      </c>
      <c r="O271" t="e">
        <f>IF($B$9="זכר",INDEX('שיפור גברים'!$A$1:$GQ$121,ROUNDDOWN(E271/12,0)+1,ROUNDDOWN((E271+$B$7-$B$8)/12,0)+1),INDEX('שיפור נשים'!$A$1:$GQ$121,ROUNDDOWN(E271/12,0)+1,ROUNDDOWN((E271+$B$7-$B$8)/12,0)+1))</f>
        <v>#VALUE!</v>
      </c>
      <c r="P271">
        <f t="shared" si="85"/>
        <v>8.3333333333333329E-2</v>
      </c>
      <c r="Q271" t="e">
        <f t="shared" si="86"/>
        <v>#VALUE!</v>
      </c>
      <c r="R271">
        <f t="shared" si="97"/>
        <v>269</v>
      </c>
      <c r="S271" t="e">
        <f t="shared" si="98"/>
        <v>#VALUE!</v>
      </c>
      <c r="T271">
        <f>IF($B$11="זכר",INDEX(תמותה!$A$1:$E$121,ROUNDDOWN(R271/12,0)+1,2),INDEX(תמותה!$A$1:$E$121,ROUNDDOWN(R271/12,0)+1,3))</f>
        <v>6.3E-5</v>
      </c>
      <c r="U271" t="e">
        <f>IF($B$11="זכר",INDEX('שיפור גברים'!$A$1:$GQ$121,ROUNDDOWN(R271/12,0)+1,ROUNDDOWN((E271+$B$7-$B$8)/12,0)+2),INDEX('שיפור נשים'!$A$1:$GQ$121,ROUNDDOWN(R271/12,0)+1,ROUNDDOWN((E271+$B$7-$B$8)/12,0)+2))</f>
        <v>#VALUE!</v>
      </c>
      <c r="V271" t="e">
        <f>IF($B$11="זכר",INDEX('שיפור גברים'!$A$1:$GQ$121,ROUNDDOWN(R271/12,0)+1,ROUNDDOWN((E271+$B$7-$B$8)/12,0)+1),INDEX('שיפור נשים'!$A$1:$GQ$121,ROUNDDOWN(R271/12,0)+1,ROUNDDOWN((E271+$B$7-$B$8)/12,0)+1))</f>
        <v>#VALUE!</v>
      </c>
      <c r="W271">
        <f t="shared" si="87"/>
        <v>8.3333333333333329E-2</v>
      </c>
      <c r="X271" t="e">
        <f t="shared" si="99"/>
        <v>#VALUE!</v>
      </c>
      <c r="Y271">
        <f>IF($B$11="זכר",INDEX(תמותה!$A$1:$E$121,ROUNDDOWN(R271/12,0)+1,4),INDEX(תמותה!$A$1:$E$121,ROUNDDOWN(R271/12,0)+1,5))</f>
        <v>1.44E-4</v>
      </c>
      <c r="Z271" t="e">
        <f t="shared" si="88"/>
        <v>#VALUE!</v>
      </c>
      <c r="AA271" t="e">
        <f t="shared" si="89"/>
        <v>#VALUE!</v>
      </c>
      <c r="AB271" t="e">
        <f t="shared" si="100"/>
        <v>#VALUE!</v>
      </c>
      <c r="AC271" t="e">
        <f t="shared" si="101"/>
        <v>#VALUE!</v>
      </c>
      <c r="AD271" t="e">
        <f t="shared" si="102"/>
        <v>#VALUE!</v>
      </c>
      <c r="AE271" t="e">
        <f t="shared" si="103"/>
        <v>#VALUE!</v>
      </c>
      <c r="AF271" t="e">
        <f t="shared" si="104"/>
        <v>#VALUE!</v>
      </c>
    </row>
    <row r="272" spans="5:32" x14ac:dyDescent="0.2">
      <c r="E272">
        <f t="shared" si="90"/>
        <v>270</v>
      </c>
      <c r="F272">
        <f t="shared" si="84"/>
        <v>2.2656973900100792</v>
      </c>
      <c r="G272" t="e">
        <f t="shared" si="91"/>
        <v>#VALUE!</v>
      </c>
      <c r="H272" t="e">
        <f t="shared" si="92"/>
        <v>#VALUE!</v>
      </c>
      <c r="I272" t="e">
        <f t="shared" si="93"/>
        <v>#VALUE!</v>
      </c>
      <c r="J272" t="e">
        <f t="shared" si="94"/>
        <v>#VALUE!</v>
      </c>
      <c r="K272" t="e">
        <f t="shared" si="95"/>
        <v>#VALUE!</v>
      </c>
      <c r="L272" t="e">
        <f t="shared" si="96"/>
        <v>#VALUE!</v>
      </c>
      <c r="M272">
        <f>IF($B$9="זכר",INDEX(תמותה!$A$1:$E$121,ROUNDDOWN(E272/12,0)+1,2),INDEX(תמותה!$A$1:$E$121,ROUNDDOWN(E272/12,0)+1,3))</f>
        <v>6.3E-5</v>
      </c>
      <c r="N272" t="e">
        <f>IF($B$9="זכר",INDEX('שיפור גברים'!$A$1:$GQ$121,ROUNDDOWN(E272/12,0)+1,ROUNDDOWN((E272+$B$7-$B$8)/12,0)+2),INDEX('שיפור נשים'!$A$1:$GQ$121,ROUNDDOWN(E272/12,0)+1,ROUNDDOWN((E272+$B$7-$B$8)/12,0)+2))</f>
        <v>#VALUE!</v>
      </c>
      <c r="O272" t="e">
        <f>IF($B$9="זכר",INDEX('שיפור גברים'!$A$1:$GQ$121,ROUNDDOWN(E272/12,0)+1,ROUNDDOWN((E272+$B$7-$B$8)/12,0)+1),INDEX('שיפור נשים'!$A$1:$GQ$121,ROUNDDOWN(E272/12,0)+1,ROUNDDOWN((E272+$B$7-$B$8)/12,0)+1))</f>
        <v>#VALUE!</v>
      </c>
      <c r="P272">
        <f t="shared" si="85"/>
        <v>0.16666666666666666</v>
      </c>
      <c r="Q272" t="e">
        <f t="shared" si="86"/>
        <v>#VALUE!</v>
      </c>
      <c r="R272">
        <f t="shared" si="97"/>
        <v>270</v>
      </c>
      <c r="S272" t="e">
        <f t="shared" si="98"/>
        <v>#VALUE!</v>
      </c>
      <c r="T272">
        <f>IF($B$11="זכר",INDEX(תמותה!$A$1:$E$121,ROUNDDOWN(R272/12,0)+1,2),INDEX(תמותה!$A$1:$E$121,ROUNDDOWN(R272/12,0)+1,3))</f>
        <v>6.3E-5</v>
      </c>
      <c r="U272" t="e">
        <f>IF($B$11="זכר",INDEX('שיפור גברים'!$A$1:$GQ$121,ROUNDDOWN(R272/12,0)+1,ROUNDDOWN((E272+$B$7-$B$8)/12,0)+2),INDEX('שיפור נשים'!$A$1:$GQ$121,ROUNDDOWN(R272/12,0)+1,ROUNDDOWN((E272+$B$7-$B$8)/12,0)+2))</f>
        <v>#VALUE!</v>
      </c>
      <c r="V272" t="e">
        <f>IF($B$11="זכר",INDEX('שיפור גברים'!$A$1:$GQ$121,ROUNDDOWN(R272/12,0)+1,ROUNDDOWN((E272+$B$7-$B$8)/12,0)+1),INDEX('שיפור נשים'!$A$1:$GQ$121,ROUNDDOWN(R272/12,0)+1,ROUNDDOWN((E272+$B$7-$B$8)/12,0)+1))</f>
        <v>#VALUE!</v>
      </c>
      <c r="W272">
        <f t="shared" si="87"/>
        <v>0.16666666666666666</v>
      </c>
      <c r="X272" t="e">
        <f t="shared" si="99"/>
        <v>#VALUE!</v>
      </c>
      <c r="Y272">
        <f>IF($B$11="זכר",INDEX(תמותה!$A$1:$E$121,ROUNDDOWN(R272/12,0)+1,4),INDEX(תמותה!$A$1:$E$121,ROUNDDOWN(R272/12,0)+1,5))</f>
        <v>1.44E-4</v>
      </c>
      <c r="Z272" t="e">
        <f t="shared" si="88"/>
        <v>#VALUE!</v>
      </c>
      <c r="AA272" t="e">
        <f t="shared" si="89"/>
        <v>#VALUE!</v>
      </c>
      <c r="AB272" t="e">
        <f t="shared" si="100"/>
        <v>#VALUE!</v>
      </c>
      <c r="AC272" t="e">
        <f t="shared" si="101"/>
        <v>#VALUE!</v>
      </c>
      <c r="AD272" t="e">
        <f t="shared" si="102"/>
        <v>#VALUE!</v>
      </c>
      <c r="AE272" t="e">
        <f t="shared" si="103"/>
        <v>#VALUE!</v>
      </c>
      <c r="AF272" t="e">
        <f t="shared" si="104"/>
        <v>#VALUE!</v>
      </c>
    </row>
    <row r="273" spans="5:32" x14ac:dyDescent="0.2">
      <c r="E273">
        <f t="shared" si="90"/>
        <v>271</v>
      </c>
      <c r="F273">
        <f t="shared" si="84"/>
        <v>2.2725456321326458</v>
      </c>
      <c r="G273" t="e">
        <f t="shared" si="91"/>
        <v>#VALUE!</v>
      </c>
      <c r="H273" t="e">
        <f t="shared" si="92"/>
        <v>#VALUE!</v>
      </c>
      <c r="I273" t="e">
        <f t="shared" si="93"/>
        <v>#VALUE!</v>
      </c>
      <c r="J273" t="e">
        <f t="shared" si="94"/>
        <v>#VALUE!</v>
      </c>
      <c r="K273" t="e">
        <f t="shared" si="95"/>
        <v>#VALUE!</v>
      </c>
      <c r="L273" t="e">
        <f t="shared" si="96"/>
        <v>#VALUE!</v>
      </c>
      <c r="M273">
        <f>IF($B$9="זכר",INDEX(תמותה!$A$1:$E$121,ROUNDDOWN(E273/12,0)+1,2),INDEX(תמותה!$A$1:$E$121,ROUNDDOWN(E273/12,0)+1,3))</f>
        <v>6.3E-5</v>
      </c>
      <c r="N273" t="e">
        <f>IF($B$9="זכר",INDEX('שיפור גברים'!$A$1:$GQ$121,ROUNDDOWN(E273/12,0)+1,ROUNDDOWN((E273+$B$7-$B$8)/12,0)+2),INDEX('שיפור נשים'!$A$1:$GQ$121,ROUNDDOWN(E273/12,0)+1,ROUNDDOWN((E273+$B$7-$B$8)/12,0)+2))</f>
        <v>#VALUE!</v>
      </c>
      <c r="O273" t="e">
        <f>IF($B$9="זכר",INDEX('שיפור גברים'!$A$1:$GQ$121,ROUNDDOWN(E273/12,0)+1,ROUNDDOWN((E273+$B$7-$B$8)/12,0)+1),INDEX('שיפור נשים'!$A$1:$GQ$121,ROUNDDOWN(E273/12,0)+1,ROUNDDOWN((E273+$B$7-$B$8)/12,0)+1))</f>
        <v>#VALUE!</v>
      </c>
      <c r="P273">
        <f t="shared" si="85"/>
        <v>0.25</v>
      </c>
      <c r="Q273" t="e">
        <f t="shared" si="86"/>
        <v>#VALUE!</v>
      </c>
      <c r="R273">
        <f t="shared" si="97"/>
        <v>271</v>
      </c>
      <c r="S273" t="e">
        <f t="shared" si="98"/>
        <v>#VALUE!</v>
      </c>
      <c r="T273">
        <f>IF($B$11="זכר",INDEX(תמותה!$A$1:$E$121,ROUNDDOWN(R273/12,0)+1,2),INDEX(תמותה!$A$1:$E$121,ROUNDDOWN(R273/12,0)+1,3))</f>
        <v>6.3E-5</v>
      </c>
      <c r="U273" t="e">
        <f>IF($B$11="זכר",INDEX('שיפור גברים'!$A$1:$GQ$121,ROUNDDOWN(R273/12,0)+1,ROUNDDOWN((E273+$B$7-$B$8)/12,0)+2),INDEX('שיפור נשים'!$A$1:$GQ$121,ROUNDDOWN(R273/12,0)+1,ROUNDDOWN((E273+$B$7-$B$8)/12,0)+2))</f>
        <v>#VALUE!</v>
      </c>
      <c r="V273" t="e">
        <f>IF($B$11="זכר",INDEX('שיפור גברים'!$A$1:$GQ$121,ROUNDDOWN(R273/12,0)+1,ROUNDDOWN((E273+$B$7-$B$8)/12,0)+1),INDEX('שיפור נשים'!$A$1:$GQ$121,ROUNDDOWN(R273/12,0)+1,ROUNDDOWN((E273+$B$7-$B$8)/12,0)+1))</f>
        <v>#VALUE!</v>
      </c>
      <c r="W273">
        <f t="shared" si="87"/>
        <v>0.25</v>
      </c>
      <c r="X273" t="e">
        <f t="shared" si="99"/>
        <v>#VALUE!</v>
      </c>
      <c r="Y273">
        <f>IF($B$11="זכר",INDEX(תמותה!$A$1:$E$121,ROUNDDOWN(R273/12,0)+1,4),INDEX(תמותה!$A$1:$E$121,ROUNDDOWN(R273/12,0)+1,5))</f>
        <v>1.44E-4</v>
      </c>
      <c r="Z273" t="e">
        <f t="shared" si="88"/>
        <v>#VALUE!</v>
      </c>
      <c r="AA273" t="e">
        <f t="shared" si="89"/>
        <v>#VALUE!</v>
      </c>
      <c r="AB273" t="e">
        <f t="shared" si="100"/>
        <v>#VALUE!</v>
      </c>
      <c r="AC273" t="e">
        <f t="shared" si="101"/>
        <v>#VALUE!</v>
      </c>
      <c r="AD273" t="e">
        <f t="shared" si="102"/>
        <v>#VALUE!</v>
      </c>
      <c r="AE273" t="e">
        <f t="shared" si="103"/>
        <v>#VALUE!</v>
      </c>
      <c r="AF273" t="e">
        <f t="shared" si="104"/>
        <v>#VALUE!</v>
      </c>
    </row>
    <row r="274" spans="5:32" x14ac:dyDescent="0.2">
      <c r="E274">
        <f t="shared" si="90"/>
        <v>272</v>
      </c>
      <c r="F274">
        <f t="shared" si="84"/>
        <v>2.2794145735861893</v>
      </c>
      <c r="G274" t="e">
        <f t="shared" si="91"/>
        <v>#VALUE!</v>
      </c>
      <c r="H274" t="e">
        <f t="shared" si="92"/>
        <v>#VALUE!</v>
      </c>
      <c r="I274" t="e">
        <f t="shared" si="93"/>
        <v>#VALUE!</v>
      </c>
      <c r="J274" t="e">
        <f t="shared" si="94"/>
        <v>#VALUE!</v>
      </c>
      <c r="K274" t="e">
        <f t="shared" si="95"/>
        <v>#VALUE!</v>
      </c>
      <c r="L274" t="e">
        <f t="shared" si="96"/>
        <v>#VALUE!</v>
      </c>
      <c r="M274">
        <f>IF($B$9="זכר",INDEX(תמותה!$A$1:$E$121,ROUNDDOWN(E274/12,0)+1,2),INDEX(תמותה!$A$1:$E$121,ROUNDDOWN(E274/12,0)+1,3))</f>
        <v>6.3E-5</v>
      </c>
      <c r="N274" t="e">
        <f>IF($B$9="זכר",INDEX('שיפור גברים'!$A$1:$GQ$121,ROUNDDOWN(E274/12,0)+1,ROUNDDOWN((E274+$B$7-$B$8)/12,0)+2),INDEX('שיפור נשים'!$A$1:$GQ$121,ROUNDDOWN(E274/12,0)+1,ROUNDDOWN((E274+$B$7-$B$8)/12,0)+2))</f>
        <v>#VALUE!</v>
      </c>
      <c r="O274" t="e">
        <f>IF($B$9="זכר",INDEX('שיפור גברים'!$A$1:$GQ$121,ROUNDDOWN(E274/12,0)+1,ROUNDDOWN((E274+$B$7-$B$8)/12,0)+1),INDEX('שיפור נשים'!$A$1:$GQ$121,ROUNDDOWN(E274/12,0)+1,ROUNDDOWN((E274+$B$7-$B$8)/12,0)+1))</f>
        <v>#VALUE!</v>
      </c>
      <c r="P274">
        <f t="shared" si="85"/>
        <v>0.33333333333333331</v>
      </c>
      <c r="Q274" t="e">
        <f t="shared" si="86"/>
        <v>#VALUE!</v>
      </c>
      <c r="R274">
        <f t="shared" si="97"/>
        <v>272</v>
      </c>
      <c r="S274" t="e">
        <f t="shared" si="98"/>
        <v>#VALUE!</v>
      </c>
      <c r="T274">
        <f>IF($B$11="זכר",INDEX(תמותה!$A$1:$E$121,ROUNDDOWN(R274/12,0)+1,2),INDEX(תמותה!$A$1:$E$121,ROUNDDOWN(R274/12,0)+1,3))</f>
        <v>6.3E-5</v>
      </c>
      <c r="U274" t="e">
        <f>IF($B$11="זכר",INDEX('שיפור גברים'!$A$1:$GQ$121,ROUNDDOWN(R274/12,0)+1,ROUNDDOWN((E274+$B$7-$B$8)/12,0)+2),INDEX('שיפור נשים'!$A$1:$GQ$121,ROUNDDOWN(R274/12,0)+1,ROUNDDOWN((E274+$B$7-$B$8)/12,0)+2))</f>
        <v>#VALUE!</v>
      </c>
      <c r="V274" t="e">
        <f>IF($B$11="זכר",INDEX('שיפור גברים'!$A$1:$GQ$121,ROUNDDOWN(R274/12,0)+1,ROUNDDOWN((E274+$B$7-$B$8)/12,0)+1),INDEX('שיפור נשים'!$A$1:$GQ$121,ROUNDDOWN(R274/12,0)+1,ROUNDDOWN((E274+$B$7-$B$8)/12,0)+1))</f>
        <v>#VALUE!</v>
      </c>
      <c r="W274">
        <f t="shared" si="87"/>
        <v>0.33333333333333331</v>
      </c>
      <c r="X274" t="e">
        <f t="shared" si="99"/>
        <v>#VALUE!</v>
      </c>
      <c r="Y274">
        <f>IF($B$11="זכר",INDEX(תמותה!$A$1:$E$121,ROUNDDOWN(R274/12,0)+1,4),INDEX(תמותה!$A$1:$E$121,ROUNDDOWN(R274/12,0)+1,5))</f>
        <v>1.44E-4</v>
      </c>
      <c r="Z274" t="e">
        <f t="shared" si="88"/>
        <v>#VALUE!</v>
      </c>
      <c r="AA274" t="e">
        <f t="shared" si="89"/>
        <v>#VALUE!</v>
      </c>
      <c r="AB274" t="e">
        <f t="shared" si="100"/>
        <v>#VALUE!</v>
      </c>
      <c r="AC274" t="e">
        <f t="shared" si="101"/>
        <v>#VALUE!</v>
      </c>
      <c r="AD274" t="e">
        <f t="shared" si="102"/>
        <v>#VALUE!</v>
      </c>
      <c r="AE274" t="e">
        <f t="shared" si="103"/>
        <v>#VALUE!</v>
      </c>
      <c r="AF274" t="e">
        <f t="shared" si="104"/>
        <v>#VALUE!</v>
      </c>
    </row>
    <row r="275" spans="5:32" x14ac:dyDescent="0.2">
      <c r="E275">
        <f t="shared" si="90"/>
        <v>273</v>
      </c>
      <c r="F275">
        <f t="shared" si="84"/>
        <v>2.2863042769360069</v>
      </c>
      <c r="G275" t="e">
        <f t="shared" si="91"/>
        <v>#VALUE!</v>
      </c>
      <c r="H275" t="e">
        <f t="shared" si="92"/>
        <v>#VALUE!</v>
      </c>
      <c r="I275" t="e">
        <f t="shared" si="93"/>
        <v>#VALUE!</v>
      </c>
      <c r="J275" t="e">
        <f t="shared" si="94"/>
        <v>#VALUE!</v>
      </c>
      <c r="K275" t="e">
        <f t="shared" si="95"/>
        <v>#VALUE!</v>
      </c>
      <c r="L275" t="e">
        <f t="shared" si="96"/>
        <v>#VALUE!</v>
      </c>
      <c r="M275">
        <f>IF($B$9="זכר",INDEX(תמותה!$A$1:$E$121,ROUNDDOWN(E275/12,0)+1,2),INDEX(תמותה!$A$1:$E$121,ROUNDDOWN(E275/12,0)+1,3))</f>
        <v>6.3E-5</v>
      </c>
      <c r="N275" t="e">
        <f>IF($B$9="זכר",INDEX('שיפור גברים'!$A$1:$GQ$121,ROUNDDOWN(E275/12,0)+1,ROUNDDOWN((E275+$B$7-$B$8)/12,0)+2),INDEX('שיפור נשים'!$A$1:$GQ$121,ROUNDDOWN(E275/12,0)+1,ROUNDDOWN((E275+$B$7-$B$8)/12,0)+2))</f>
        <v>#VALUE!</v>
      </c>
      <c r="O275" t="e">
        <f>IF($B$9="זכר",INDEX('שיפור גברים'!$A$1:$GQ$121,ROUNDDOWN(E275/12,0)+1,ROUNDDOWN((E275+$B$7-$B$8)/12,0)+1),INDEX('שיפור נשים'!$A$1:$GQ$121,ROUNDDOWN(E275/12,0)+1,ROUNDDOWN((E275+$B$7-$B$8)/12,0)+1))</f>
        <v>#VALUE!</v>
      </c>
      <c r="P275">
        <f t="shared" si="85"/>
        <v>0.41666666666666669</v>
      </c>
      <c r="Q275" t="e">
        <f t="shared" si="86"/>
        <v>#VALUE!</v>
      </c>
      <c r="R275">
        <f t="shared" si="97"/>
        <v>273</v>
      </c>
      <c r="S275" t="e">
        <f t="shared" si="98"/>
        <v>#VALUE!</v>
      </c>
      <c r="T275">
        <f>IF($B$11="זכר",INDEX(תמותה!$A$1:$E$121,ROUNDDOWN(R275/12,0)+1,2),INDEX(תמותה!$A$1:$E$121,ROUNDDOWN(R275/12,0)+1,3))</f>
        <v>6.3E-5</v>
      </c>
      <c r="U275" t="e">
        <f>IF($B$11="זכר",INDEX('שיפור גברים'!$A$1:$GQ$121,ROUNDDOWN(R275/12,0)+1,ROUNDDOWN((E275+$B$7-$B$8)/12,0)+2),INDEX('שיפור נשים'!$A$1:$GQ$121,ROUNDDOWN(R275/12,0)+1,ROUNDDOWN((E275+$B$7-$B$8)/12,0)+2))</f>
        <v>#VALUE!</v>
      </c>
      <c r="V275" t="e">
        <f>IF($B$11="זכר",INDEX('שיפור גברים'!$A$1:$GQ$121,ROUNDDOWN(R275/12,0)+1,ROUNDDOWN((E275+$B$7-$B$8)/12,0)+1),INDEX('שיפור נשים'!$A$1:$GQ$121,ROUNDDOWN(R275/12,0)+1,ROUNDDOWN((E275+$B$7-$B$8)/12,0)+1))</f>
        <v>#VALUE!</v>
      </c>
      <c r="W275">
        <f t="shared" si="87"/>
        <v>0.41666666666666669</v>
      </c>
      <c r="X275" t="e">
        <f t="shared" si="99"/>
        <v>#VALUE!</v>
      </c>
      <c r="Y275">
        <f>IF($B$11="זכר",INDEX(תמותה!$A$1:$E$121,ROUNDDOWN(R275/12,0)+1,4),INDEX(תמותה!$A$1:$E$121,ROUNDDOWN(R275/12,0)+1,5))</f>
        <v>1.44E-4</v>
      </c>
      <c r="Z275" t="e">
        <f t="shared" si="88"/>
        <v>#VALUE!</v>
      </c>
      <c r="AA275" t="e">
        <f t="shared" si="89"/>
        <v>#VALUE!</v>
      </c>
      <c r="AB275" t="e">
        <f t="shared" si="100"/>
        <v>#VALUE!</v>
      </c>
      <c r="AC275" t="e">
        <f t="shared" si="101"/>
        <v>#VALUE!</v>
      </c>
      <c r="AD275" t="e">
        <f t="shared" si="102"/>
        <v>#VALUE!</v>
      </c>
      <c r="AE275" t="e">
        <f t="shared" si="103"/>
        <v>#VALUE!</v>
      </c>
      <c r="AF275" t="e">
        <f t="shared" si="104"/>
        <v>#VALUE!</v>
      </c>
    </row>
    <row r="276" spans="5:32" x14ac:dyDescent="0.2">
      <c r="E276">
        <f t="shared" si="90"/>
        <v>274</v>
      </c>
      <c r="F276">
        <f t="shared" si="84"/>
        <v>2.2932148049365044</v>
      </c>
      <c r="G276" t="e">
        <f t="shared" si="91"/>
        <v>#VALUE!</v>
      </c>
      <c r="H276" t="e">
        <f t="shared" si="92"/>
        <v>#VALUE!</v>
      </c>
      <c r="I276" t="e">
        <f t="shared" si="93"/>
        <v>#VALUE!</v>
      </c>
      <c r="J276" t="e">
        <f t="shared" si="94"/>
        <v>#VALUE!</v>
      </c>
      <c r="K276" t="e">
        <f t="shared" si="95"/>
        <v>#VALUE!</v>
      </c>
      <c r="L276" t="e">
        <f t="shared" si="96"/>
        <v>#VALUE!</v>
      </c>
      <c r="M276">
        <f>IF($B$9="זכר",INDEX(תמותה!$A$1:$E$121,ROUNDDOWN(E276/12,0)+1,2),INDEX(תמותה!$A$1:$E$121,ROUNDDOWN(E276/12,0)+1,3))</f>
        <v>6.3E-5</v>
      </c>
      <c r="N276" t="e">
        <f>IF($B$9="זכר",INDEX('שיפור גברים'!$A$1:$GQ$121,ROUNDDOWN(E276/12,0)+1,ROUNDDOWN((E276+$B$7-$B$8)/12,0)+2),INDEX('שיפור נשים'!$A$1:$GQ$121,ROUNDDOWN(E276/12,0)+1,ROUNDDOWN((E276+$B$7-$B$8)/12,0)+2))</f>
        <v>#VALUE!</v>
      </c>
      <c r="O276" t="e">
        <f>IF($B$9="זכר",INDEX('שיפור גברים'!$A$1:$GQ$121,ROUNDDOWN(E276/12,0)+1,ROUNDDOWN((E276+$B$7-$B$8)/12,0)+1),INDEX('שיפור נשים'!$A$1:$GQ$121,ROUNDDOWN(E276/12,0)+1,ROUNDDOWN((E276+$B$7-$B$8)/12,0)+1))</f>
        <v>#VALUE!</v>
      </c>
      <c r="P276">
        <f t="shared" si="85"/>
        <v>0.5</v>
      </c>
      <c r="Q276" t="e">
        <f t="shared" si="86"/>
        <v>#VALUE!</v>
      </c>
      <c r="R276">
        <f t="shared" si="97"/>
        <v>274</v>
      </c>
      <c r="S276" t="e">
        <f t="shared" si="98"/>
        <v>#VALUE!</v>
      </c>
      <c r="T276">
        <f>IF($B$11="זכר",INDEX(תמותה!$A$1:$E$121,ROUNDDOWN(R276/12,0)+1,2),INDEX(תמותה!$A$1:$E$121,ROUNDDOWN(R276/12,0)+1,3))</f>
        <v>6.3E-5</v>
      </c>
      <c r="U276" t="e">
        <f>IF($B$11="זכר",INDEX('שיפור גברים'!$A$1:$GQ$121,ROUNDDOWN(R276/12,0)+1,ROUNDDOWN((E276+$B$7-$B$8)/12,0)+2),INDEX('שיפור נשים'!$A$1:$GQ$121,ROUNDDOWN(R276/12,0)+1,ROUNDDOWN((E276+$B$7-$B$8)/12,0)+2))</f>
        <v>#VALUE!</v>
      </c>
      <c r="V276" t="e">
        <f>IF($B$11="זכר",INDEX('שיפור גברים'!$A$1:$GQ$121,ROUNDDOWN(R276/12,0)+1,ROUNDDOWN((E276+$B$7-$B$8)/12,0)+1),INDEX('שיפור נשים'!$A$1:$GQ$121,ROUNDDOWN(R276/12,0)+1,ROUNDDOWN((E276+$B$7-$B$8)/12,0)+1))</f>
        <v>#VALUE!</v>
      </c>
      <c r="W276">
        <f t="shared" si="87"/>
        <v>0.5</v>
      </c>
      <c r="X276" t="e">
        <f t="shared" si="99"/>
        <v>#VALUE!</v>
      </c>
      <c r="Y276">
        <f>IF($B$11="זכר",INDEX(תמותה!$A$1:$E$121,ROUNDDOWN(R276/12,0)+1,4),INDEX(תמותה!$A$1:$E$121,ROUNDDOWN(R276/12,0)+1,5))</f>
        <v>1.44E-4</v>
      </c>
      <c r="Z276" t="e">
        <f t="shared" si="88"/>
        <v>#VALUE!</v>
      </c>
      <c r="AA276" t="e">
        <f t="shared" si="89"/>
        <v>#VALUE!</v>
      </c>
      <c r="AB276" t="e">
        <f t="shared" si="100"/>
        <v>#VALUE!</v>
      </c>
      <c r="AC276" t="e">
        <f t="shared" si="101"/>
        <v>#VALUE!</v>
      </c>
      <c r="AD276" t="e">
        <f t="shared" si="102"/>
        <v>#VALUE!</v>
      </c>
      <c r="AE276" t="e">
        <f t="shared" si="103"/>
        <v>#VALUE!</v>
      </c>
      <c r="AF276" t="e">
        <f t="shared" si="104"/>
        <v>#VALUE!</v>
      </c>
    </row>
    <row r="277" spans="5:32" x14ac:dyDescent="0.2">
      <c r="E277">
        <f t="shared" si="90"/>
        <v>275</v>
      </c>
      <c r="F277">
        <f t="shared" si="84"/>
        <v>2.300146220531766</v>
      </c>
      <c r="G277" t="e">
        <f t="shared" si="91"/>
        <v>#VALUE!</v>
      </c>
      <c r="H277" t="e">
        <f t="shared" si="92"/>
        <v>#VALUE!</v>
      </c>
      <c r="I277" t="e">
        <f t="shared" si="93"/>
        <v>#VALUE!</v>
      </c>
      <c r="J277" t="e">
        <f t="shared" si="94"/>
        <v>#VALUE!</v>
      </c>
      <c r="K277" t="e">
        <f t="shared" si="95"/>
        <v>#VALUE!</v>
      </c>
      <c r="L277" t="e">
        <f t="shared" si="96"/>
        <v>#VALUE!</v>
      </c>
      <c r="M277">
        <f>IF($B$9="זכר",INDEX(תמותה!$A$1:$E$121,ROUNDDOWN(E277/12,0)+1,2),INDEX(תמותה!$A$1:$E$121,ROUNDDOWN(E277/12,0)+1,3))</f>
        <v>6.3E-5</v>
      </c>
      <c r="N277" t="e">
        <f>IF($B$9="זכר",INDEX('שיפור גברים'!$A$1:$GQ$121,ROUNDDOWN(E277/12,0)+1,ROUNDDOWN((E277+$B$7-$B$8)/12,0)+2),INDEX('שיפור נשים'!$A$1:$GQ$121,ROUNDDOWN(E277/12,0)+1,ROUNDDOWN((E277+$B$7-$B$8)/12,0)+2))</f>
        <v>#VALUE!</v>
      </c>
      <c r="O277" t="e">
        <f>IF($B$9="זכר",INDEX('שיפור גברים'!$A$1:$GQ$121,ROUNDDOWN(E277/12,0)+1,ROUNDDOWN((E277+$B$7-$B$8)/12,0)+1),INDEX('שיפור נשים'!$A$1:$GQ$121,ROUNDDOWN(E277/12,0)+1,ROUNDDOWN((E277+$B$7-$B$8)/12,0)+1))</f>
        <v>#VALUE!</v>
      </c>
      <c r="P277">
        <f t="shared" si="85"/>
        <v>0.58333333333333337</v>
      </c>
      <c r="Q277" t="e">
        <f t="shared" si="86"/>
        <v>#VALUE!</v>
      </c>
      <c r="R277">
        <f t="shared" si="97"/>
        <v>275</v>
      </c>
      <c r="S277" t="e">
        <f t="shared" si="98"/>
        <v>#VALUE!</v>
      </c>
      <c r="T277">
        <f>IF($B$11="זכר",INDEX(תמותה!$A$1:$E$121,ROUNDDOWN(R277/12,0)+1,2),INDEX(תמותה!$A$1:$E$121,ROUNDDOWN(R277/12,0)+1,3))</f>
        <v>6.3E-5</v>
      </c>
      <c r="U277" t="e">
        <f>IF($B$11="זכר",INDEX('שיפור גברים'!$A$1:$GQ$121,ROUNDDOWN(R277/12,0)+1,ROUNDDOWN((E277+$B$7-$B$8)/12,0)+2),INDEX('שיפור נשים'!$A$1:$GQ$121,ROUNDDOWN(R277/12,0)+1,ROUNDDOWN((E277+$B$7-$B$8)/12,0)+2))</f>
        <v>#VALUE!</v>
      </c>
      <c r="V277" t="e">
        <f>IF($B$11="זכר",INDEX('שיפור גברים'!$A$1:$GQ$121,ROUNDDOWN(R277/12,0)+1,ROUNDDOWN((E277+$B$7-$B$8)/12,0)+1),INDEX('שיפור נשים'!$A$1:$GQ$121,ROUNDDOWN(R277/12,0)+1,ROUNDDOWN((E277+$B$7-$B$8)/12,0)+1))</f>
        <v>#VALUE!</v>
      </c>
      <c r="W277">
        <f t="shared" si="87"/>
        <v>0.58333333333333337</v>
      </c>
      <c r="X277" t="e">
        <f t="shared" si="99"/>
        <v>#VALUE!</v>
      </c>
      <c r="Y277">
        <f>IF($B$11="זכר",INDEX(תמותה!$A$1:$E$121,ROUNDDOWN(R277/12,0)+1,4),INDEX(תמותה!$A$1:$E$121,ROUNDDOWN(R277/12,0)+1,5))</f>
        <v>1.44E-4</v>
      </c>
      <c r="Z277" t="e">
        <f t="shared" si="88"/>
        <v>#VALUE!</v>
      </c>
      <c r="AA277" t="e">
        <f t="shared" si="89"/>
        <v>#VALUE!</v>
      </c>
      <c r="AB277" t="e">
        <f t="shared" si="100"/>
        <v>#VALUE!</v>
      </c>
      <c r="AC277" t="e">
        <f t="shared" si="101"/>
        <v>#VALUE!</v>
      </c>
      <c r="AD277" t="e">
        <f t="shared" si="102"/>
        <v>#VALUE!</v>
      </c>
      <c r="AE277" t="e">
        <f t="shared" si="103"/>
        <v>#VALUE!</v>
      </c>
      <c r="AF277" t="e">
        <f t="shared" si="104"/>
        <v>#VALUE!</v>
      </c>
    </row>
    <row r="278" spans="5:32" x14ac:dyDescent="0.2">
      <c r="E278">
        <f t="shared" si="90"/>
        <v>276</v>
      </c>
      <c r="F278">
        <f t="shared" si="84"/>
        <v>2.3070985868561307</v>
      </c>
      <c r="G278" t="e">
        <f t="shared" si="91"/>
        <v>#VALUE!</v>
      </c>
      <c r="H278" t="e">
        <f t="shared" si="92"/>
        <v>#VALUE!</v>
      </c>
      <c r="I278" t="e">
        <f t="shared" si="93"/>
        <v>#VALUE!</v>
      </c>
      <c r="J278" t="e">
        <f t="shared" si="94"/>
        <v>#VALUE!</v>
      </c>
      <c r="K278" t="e">
        <f t="shared" si="95"/>
        <v>#VALUE!</v>
      </c>
      <c r="L278" t="e">
        <f t="shared" si="96"/>
        <v>#VALUE!</v>
      </c>
      <c r="M278">
        <f>IF($B$9="זכר",INDEX(תמותה!$A$1:$E$121,ROUNDDOWN(E278/12,0)+1,2),INDEX(תמותה!$A$1:$E$121,ROUNDDOWN(E278/12,0)+1,3))</f>
        <v>6.7100000000000005E-5</v>
      </c>
      <c r="N278" t="e">
        <f>IF($B$9="זכר",INDEX('שיפור גברים'!$A$1:$GQ$121,ROUNDDOWN(E278/12,0)+1,ROUNDDOWN((E278+$B$7-$B$8)/12,0)+2),INDEX('שיפור נשים'!$A$1:$GQ$121,ROUNDDOWN(E278/12,0)+1,ROUNDDOWN((E278+$B$7-$B$8)/12,0)+2))</f>
        <v>#VALUE!</v>
      </c>
      <c r="O278" t="e">
        <f>IF($B$9="זכר",INDEX('שיפור גברים'!$A$1:$GQ$121,ROUNDDOWN(E278/12,0)+1,ROUNDDOWN((E278+$B$7-$B$8)/12,0)+1),INDEX('שיפור נשים'!$A$1:$GQ$121,ROUNDDOWN(E278/12,0)+1,ROUNDDOWN((E278+$B$7-$B$8)/12,0)+1))</f>
        <v>#VALUE!</v>
      </c>
      <c r="P278">
        <f t="shared" si="85"/>
        <v>0.66666666666666663</v>
      </c>
      <c r="Q278" t="e">
        <f t="shared" si="86"/>
        <v>#VALUE!</v>
      </c>
      <c r="R278">
        <f t="shared" si="97"/>
        <v>276</v>
      </c>
      <c r="S278" t="e">
        <f t="shared" si="98"/>
        <v>#VALUE!</v>
      </c>
      <c r="T278">
        <f>IF($B$11="זכר",INDEX(תמותה!$A$1:$E$121,ROUNDDOWN(R278/12,0)+1,2),INDEX(תמותה!$A$1:$E$121,ROUNDDOWN(R278/12,0)+1,3))</f>
        <v>6.7100000000000005E-5</v>
      </c>
      <c r="U278" t="e">
        <f>IF($B$11="זכר",INDEX('שיפור גברים'!$A$1:$GQ$121,ROUNDDOWN(R278/12,0)+1,ROUNDDOWN((E278+$B$7-$B$8)/12,0)+2),INDEX('שיפור נשים'!$A$1:$GQ$121,ROUNDDOWN(R278/12,0)+1,ROUNDDOWN((E278+$B$7-$B$8)/12,0)+2))</f>
        <v>#VALUE!</v>
      </c>
      <c r="V278" t="e">
        <f>IF($B$11="זכר",INDEX('שיפור גברים'!$A$1:$GQ$121,ROUNDDOWN(R278/12,0)+1,ROUNDDOWN((E278+$B$7-$B$8)/12,0)+1),INDEX('שיפור נשים'!$A$1:$GQ$121,ROUNDDOWN(R278/12,0)+1,ROUNDDOWN((E278+$B$7-$B$8)/12,0)+1))</f>
        <v>#VALUE!</v>
      </c>
      <c r="W278">
        <f t="shared" si="87"/>
        <v>0.66666666666666663</v>
      </c>
      <c r="X278" t="e">
        <f t="shared" si="99"/>
        <v>#VALUE!</v>
      </c>
      <c r="Y278">
        <f>IF($B$11="זכר",INDEX(תמותה!$A$1:$E$121,ROUNDDOWN(R278/12,0)+1,4),INDEX(תמותה!$A$1:$E$121,ROUNDDOWN(R278/12,0)+1,5))</f>
        <v>1.5300000000000001E-4</v>
      </c>
      <c r="Z278" t="e">
        <f t="shared" si="88"/>
        <v>#VALUE!</v>
      </c>
      <c r="AA278" t="e">
        <f t="shared" si="89"/>
        <v>#VALUE!</v>
      </c>
      <c r="AB278" t="e">
        <f t="shared" si="100"/>
        <v>#VALUE!</v>
      </c>
      <c r="AC278" t="e">
        <f t="shared" si="101"/>
        <v>#VALUE!</v>
      </c>
      <c r="AD278" t="e">
        <f t="shared" si="102"/>
        <v>#VALUE!</v>
      </c>
      <c r="AE278" t="e">
        <f t="shared" si="103"/>
        <v>#VALUE!</v>
      </c>
      <c r="AF278" t="e">
        <f t="shared" si="104"/>
        <v>#VALUE!</v>
      </c>
    </row>
    <row r="279" spans="5:32" x14ac:dyDescent="0.2">
      <c r="E279">
        <f t="shared" si="90"/>
        <v>277</v>
      </c>
      <c r="F279">
        <f t="shared" si="84"/>
        <v>2.3140719672347672</v>
      </c>
      <c r="G279" t="e">
        <f t="shared" si="91"/>
        <v>#VALUE!</v>
      </c>
      <c r="H279" t="e">
        <f t="shared" si="92"/>
        <v>#VALUE!</v>
      </c>
      <c r="I279" t="e">
        <f t="shared" si="93"/>
        <v>#VALUE!</v>
      </c>
      <c r="J279" t="e">
        <f t="shared" si="94"/>
        <v>#VALUE!</v>
      </c>
      <c r="K279" t="e">
        <f t="shared" si="95"/>
        <v>#VALUE!</v>
      </c>
      <c r="L279" t="e">
        <f t="shared" si="96"/>
        <v>#VALUE!</v>
      </c>
      <c r="M279">
        <f>IF($B$9="זכר",INDEX(תמותה!$A$1:$E$121,ROUNDDOWN(E279/12,0)+1,2),INDEX(תמותה!$A$1:$E$121,ROUNDDOWN(E279/12,0)+1,3))</f>
        <v>6.7100000000000005E-5</v>
      </c>
      <c r="N279" t="e">
        <f>IF($B$9="זכר",INDEX('שיפור גברים'!$A$1:$GQ$121,ROUNDDOWN(E279/12,0)+1,ROUNDDOWN((E279+$B$7-$B$8)/12,0)+2),INDEX('שיפור נשים'!$A$1:$GQ$121,ROUNDDOWN(E279/12,0)+1,ROUNDDOWN((E279+$B$7-$B$8)/12,0)+2))</f>
        <v>#VALUE!</v>
      </c>
      <c r="O279" t="e">
        <f>IF($B$9="זכר",INDEX('שיפור גברים'!$A$1:$GQ$121,ROUNDDOWN(E279/12,0)+1,ROUNDDOWN((E279+$B$7-$B$8)/12,0)+1),INDEX('שיפור נשים'!$A$1:$GQ$121,ROUNDDOWN(E279/12,0)+1,ROUNDDOWN((E279+$B$7-$B$8)/12,0)+1))</f>
        <v>#VALUE!</v>
      </c>
      <c r="P279">
        <f t="shared" si="85"/>
        <v>0.75</v>
      </c>
      <c r="Q279" t="e">
        <f t="shared" si="86"/>
        <v>#VALUE!</v>
      </c>
      <c r="R279">
        <f t="shared" si="97"/>
        <v>277</v>
      </c>
      <c r="S279" t="e">
        <f t="shared" si="98"/>
        <v>#VALUE!</v>
      </c>
      <c r="T279">
        <f>IF($B$11="זכר",INDEX(תמותה!$A$1:$E$121,ROUNDDOWN(R279/12,0)+1,2),INDEX(תמותה!$A$1:$E$121,ROUNDDOWN(R279/12,0)+1,3))</f>
        <v>6.7100000000000005E-5</v>
      </c>
      <c r="U279" t="e">
        <f>IF($B$11="זכר",INDEX('שיפור גברים'!$A$1:$GQ$121,ROUNDDOWN(R279/12,0)+1,ROUNDDOWN((E279+$B$7-$B$8)/12,0)+2),INDEX('שיפור נשים'!$A$1:$GQ$121,ROUNDDOWN(R279/12,0)+1,ROUNDDOWN((E279+$B$7-$B$8)/12,0)+2))</f>
        <v>#VALUE!</v>
      </c>
      <c r="V279" t="e">
        <f>IF($B$11="זכר",INDEX('שיפור גברים'!$A$1:$GQ$121,ROUNDDOWN(R279/12,0)+1,ROUNDDOWN((E279+$B$7-$B$8)/12,0)+1),INDEX('שיפור נשים'!$A$1:$GQ$121,ROUNDDOWN(R279/12,0)+1,ROUNDDOWN((E279+$B$7-$B$8)/12,0)+1))</f>
        <v>#VALUE!</v>
      </c>
      <c r="W279">
        <f t="shared" si="87"/>
        <v>0.75</v>
      </c>
      <c r="X279" t="e">
        <f t="shared" si="99"/>
        <v>#VALUE!</v>
      </c>
      <c r="Y279">
        <f>IF($B$11="זכר",INDEX(תמותה!$A$1:$E$121,ROUNDDOWN(R279/12,0)+1,4),INDEX(תמותה!$A$1:$E$121,ROUNDDOWN(R279/12,0)+1,5))</f>
        <v>1.5300000000000001E-4</v>
      </c>
      <c r="Z279" t="e">
        <f t="shared" si="88"/>
        <v>#VALUE!</v>
      </c>
      <c r="AA279" t="e">
        <f t="shared" si="89"/>
        <v>#VALUE!</v>
      </c>
      <c r="AB279" t="e">
        <f t="shared" si="100"/>
        <v>#VALUE!</v>
      </c>
      <c r="AC279" t="e">
        <f t="shared" si="101"/>
        <v>#VALUE!</v>
      </c>
      <c r="AD279" t="e">
        <f t="shared" si="102"/>
        <v>#VALUE!</v>
      </c>
      <c r="AE279" t="e">
        <f t="shared" si="103"/>
        <v>#VALUE!</v>
      </c>
      <c r="AF279" t="e">
        <f t="shared" si="104"/>
        <v>#VALUE!</v>
      </c>
    </row>
    <row r="280" spans="5:32" x14ac:dyDescent="0.2">
      <c r="E280">
        <f t="shared" si="90"/>
        <v>278</v>
      </c>
      <c r="F280">
        <f t="shared" si="84"/>
        <v>2.3210664251842452</v>
      </c>
      <c r="G280" t="e">
        <f t="shared" si="91"/>
        <v>#VALUE!</v>
      </c>
      <c r="H280" t="e">
        <f t="shared" si="92"/>
        <v>#VALUE!</v>
      </c>
      <c r="I280" t="e">
        <f t="shared" si="93"/>
        <v>#VALUE!</v>
      </c>
      <c r="J280" t="e">
        <f t="shared" si="94"/>
        <v>#VALUE!</v>
      </c>
      <c r="K280" t="e">
        <f t="shared" si="95"/>
        <v>#VALUE!</v>
      </c>
      <c r="L280" t="e">
        <f t="shared" si="96"/>
        <v>#VALUE!</v>
      </c>
      <c r="M280">
        <f>IF($B$9="זכר",INDEX(תמותה!$A$1:$E$121,ROUNDDOWN(E280/12,0)+1,2),INDEX(תמותה!$A$1:$E$121,ROUNDDOWN(E280/12,0)+1,3))</f>
        <v>6.7100000000000005E-5</v>
      </c>
      <c r="N280" t="e">
        <f>IF($B$9="זכר",INDEX('שיפור גברים'!$A$1:$GQ$121,ROUNDDOWN(E280/12,0)+1,ROUNDDOWN((E280+$B$7-$B$8)/12,0)+2),INDEX('שיפור נשים'!$A$1:$GQ$121,ROUNDDOWN(E280/12,0)+1,ROUNDDOWN((E280+$B$7-$B$8)/12,0)+2))</f>
        <v>#VALUE!</v>
      </c>
      <c r="O280" t="e">
        <f>IF($B$9="זכר",INDEX('שיפור גברים'!$A$1:$GQ$121,ROUNDDOWN(E280/12,0)+1,ROUNDDOWN((E280+$B$7-$B$8)/12,0)+1),INDEX('שיפור נשים'!$A$1:$GQ$121,ROUNDDOWN(E280/12,0)+1,ROUNDDOWN((E280+$B$7-$B$8)/12,0)+1))</f>
        <v>#VALUE!</v>
      </c>
      <c r="P280">
        <f t="shared" si="85"/>
        <v>0.83333333333333337</v>
      </c>
      <c r="Q280" t="e">
        <f t="shared" si="86"/>
        <v>#VALUE!</v>
      </c>
      <c r="R280">
        <f t="shared" si="97"/>
        <v>278</v>
      </c>
      <c r="S280" t="e">
        <f t="shared" si="98"/>
        <v>#VALUE!</v>
      </c>
      <c r="T280">
        <f>IF($B$11="זכר",INDEX(תמותה!$A$1:$E$121,ROUNDDOWN(R280/12,0)+1,2),INDEX(תמותה!$A$1:$E$121,ROUNDDOWN(R280/12,0)+1,3))</f>
        <v>6.7100000000000005E-5</v>
      </c>
      <c r="U280" t="e">
        <f>IF($B$11="זכר",INDEX('שיפור גברים'!$A$1:$GQ$121,ROUNDDOWN(R280/12,0)+1,ROUNDDOWN((E280+$B$7-$B$8)/12,0)+2),INDEX('שיפור נשים'!$A$1:$GQ$121,ROUNDDOWN(R280/12,0)+1,ROUNDDOWN((E280+$B$7-$B$8)/12,0)+2))</f>
        <v>#VALUE!</v>
      </c>
      <c r="V280" t="e">
        <f>IF($B$11="זכר",INDEX('שיפור גברים'!$A$1:$GQ$121,ROUNDDOWN(R280/12,0)+1,ROUNDDOWN((E280+$B$7-$B$8)/12,0)+1),INDEX('שיפור נשים'!$A$1:$GQ$121,ROUNDDOWN(R280/12,0)+1,ROUNDDOWN((E280+$B$7-$B$8)/12,0)+1))</f>
        <v>#VALUE!</v>
      </c>
      <c r="W280">
        <f t="shared" si="87"/>
        <v>0.83333333333333337</v>
      </c>
      <c r="X280" t="e">
        <f t="shared" si="99"/>
        <v>#VALUE!</v>
      </c>
      <c r="Y280">
        <f>IF($B$11="זכר",INDEX(תמותה!$A$1:$E$121,ROUNDDOWN(R280/12,0)+1,4),INDEX(תמותה!$A$1:$E$121,ROUNDDOWN(R280/12,0)+1,5))</f>
        <v>1.5300000000000001E-4</v>
      </c>
      <c r="Z280" t="e">
        <f t="shared" si="88"/>
        <v>#VALUE!</v>
      </c>
      <c r="AA280" t="e">
        <f t="shared" si="89"/>
        <v>#VALUE!</v>
      </c>
      <c r="AB280" t="e">
        <f t="shared" si="100"/>
        <v>#VALUE!</v>
      </c>
      <c r="AC280" t="e">
        <f t="shared" si="101"/>
        <v>#VALUE!</v>
      </c>
      <c r="AD280" t="e">
        <f t="shared" si="102"/>
        <v>#VALUE!</v>
      </c>
      <c r="AE280" t="e">
        <f t="shared" si="103"/>
        <v>#VALUE!</v>
      </c>
      <c r="AF280" t="e">
        <f t="shared" si="104"/>
        <v>#VALUE!</v>
      </c>
    </row>
    <row r="281" spans="5:32" x14ac:dyDescent="0.2">
      <c r="E281">
        <f t="shared" si="90"/>
        <v>279</v>
      </c>
      <c r="F281">
        <f t="shared" si="84"/>
        <v>2.3280820244131215</v>
      </c>
      <c r="G281" t="e">
        <f t="shared" si="91"/>
        <v>#VALUE!</v>
      </c>
      <c r="H281" t="e">
        <f t="shared" si="92"/>
        <v>#VALUE!</v>
      </c>
      <c r="I281" t="e">
        <f t="shared" si="93"/>
        <v>#VALUE!</v>
      </c>
      <c r="J281" t="e">
        <f t="shared" si="94"/>
        <v>#VALUE!</v>
      </c>
      <c r="K281" t="e">
        <f t="shared" si="95"/>
        <v>#VALUE!</v>
      </c>
      <c r="L281" t="e">
        <f t="shared" si="96"/>
        <v>#VALUE!</v>
      </c>
      <c r="M281">
        <f>IF($B$9="זכר",INDEX(תמותה!$A$1:$E$121,ROUNDDOWN(E281/12,0)+1,2),INDEX(תמותה!$A$1:$E$121,ROUNDDOWN(E281/12,0)+1,3))</f>
        <v>6.7100000000000005E-5</v>
      </c>
      <c r="N281" t="e">
        <f>IF($B$9="זכר",INDEX('שיפור גברים'!$A$1:$GQ$121,ROUNDDOWN(E281/12,0)+1,ROUNDDOWN((E281+$B$7-$B$8)/12,0)+2),INDEX('שיפור נשים'!$A$1:$GQ$121,ROUNDDOWN(E281/12,0)+1,ROUNDDOWN((E281+$B$7-$B$8)/12,0)+2))</f>
        <v>#VALUE!</v>
      </c>
      <c r="O281" t="e">
        <f>IF($B$9="זכר",INDEX('שיפור גברים'!$A$1:$GQ$121,ROUNDDOWN(E281/12,0)+1,ROUNDDOWN((E281+$B$7-$B$8)/12,0)+1),INDEX('שיפור נשים'!$A$1:$GQ$121,ROUNDDOWN(E281/12,0)+1,ROUNDDOWN((E281+$B$7-$B$8)/12,0)+1))</f>
        <v>#VALUE!</v>
      </c>
      <c r="P281">
        <f t="shared" si="85"/>
        <v>0.91666666666666663</v>
      </c>
      <c r="Q281" t="e">
        <f t="shared" si="86"/>
        <v>#VALUE!</v>
      </c>
      <c r="R281">
        <f t="shared" si="97"/>
        <v>279</v>
      </c>
      <c r="S281" t="e">
        <f t="shared" si="98"/>
        <v>#VALUE!</v>
      </c>
      <c r="T281">
        <f>IF($B$11="זכר",INDEX(תמותה!$A$1:$E$121,ROUNDDOWN(R281/12,0)+1,2),INDEX(תמותה!$A$1:$E$121,ROUNDDOWN(R281/12,0)+1,3))</f>
        <v>6.7100000000000005E-5</v>
      </c>
      <c r="U281" t="e">
        <f>IF($B$11="זכר",INDEX('שיפור גברים'!$A$1:$GQ$121,ROUNDDOWN(R281/12,0)+1,ROUNDDOWN((E281+$B$7-$B$8)/12,0)+2),INDEX('שיפור נשים'!$A$1:$GQ$121,ROUNDDOWN(R281/12,0)+1,ROUNDDOWN((E281+$B$7-$B$8)/12,0)+2))</f>
        <v>#VALUE!</v>
      </c>
      <c r="V281" t="e">
        <f>IF($B$11="זכר",INDEX('שיפור גברים'!$A$1:$GQ$121,ROUNDDOWN(R281/12,0)+1,ROUNDDOWN((E281+$B$7-$B$8)/12,0)+1),INDEX('שיפור נשים'!$A$1:$GQ$121,ROUNDDOWN(R281/12,0)+1,ROUNDDOWN((E281+$B$7-$B$8)/12,0)+1))</f>
        <v>#VALUE!</v>
      </c>
      <c r="W281">
        <f t="shared" si="87"/>
        <v>0.91666666666666663</v>
      </c>
      <c r="X281" t="e">
        <f t="shared" si="99"/>
        <v>#VALUE!</v>
      </c>
      <c r="Y281">
        <f>IF($B$11="זכר",INDEX(תמותה!$A$1:$E$121,ROUNDDOWN(R281/12,0)+1,4),INDEX(תמותה!$A$1:$E$121,ROUNDDOWN(R281/12,0)+1,5))</f>
        <v>1.5300000000000001E-4</v>
      </c>
      <c r="Z281" t="e">
        <f t="shared" si="88"/>
        <v>#VALUE!</v>
      </c>
      <c r="AA281" t="e">
        <f t="shared" si="89"/>
        <v>#VALUE!</v>
      </c>
      <c r="AB281" t="e">
        <f t="shared" si="100"/>
        <v>#VALUE!</v>
      </c>
      <c r="AC281" t="e">
        <f t="shared" si="101"/>
        <v>#VALUE!</v>
      </c>
      <c r="AD281" t="e">
        <f t="shared" si="102"/>
        <v>#VALUE!</v>
      </c>
      <c r="AE281" t="e">
        <f t="shared" si="103"/>
        <v>#VALUE!</v>
      </c>
      <c r="AF281" t="e">
        <f t="shared" si="104"/>
        <v>#VALUE!</v>
      </c>
    </row>
    <row r="282" spans="5:32" x14ac:dyDescent="0.2">
      <c r="E282">
        <f t="shared" si="90"/>
        <v>280</v>
      </c>
      <c r="F282">
        <f t="shared" si="84"/>
        <v>2.335118828822516</v>
      </c>
      <c r="G282" t="e">
        <f t="shared" si="91"/>
        <v>#VALUE!</v>
      </c>
      <c r="H282" t="e">
        <f t="shared" si="92"/>
        <v>#VALUE!</v>
      </c>
      <c r="I282" t="e">
        <f t="shared" si="93"/>
        <v>#VALUE!</v>
      </c>
      <c r="J282" t="e">
        <f t="shared" si="94"/>
        <v>#VALUE!</v>
      </c>
      <c r="K282" t="e">
        <f t="shared" si="95"/>
        <v>#VALUE!</v>
      </c>
      <c r="L282" t="e">
        <f t="shared" si="96"/>
        <v>#VALUE!</v>
      </c>
      <c r="M282">
        <f>IF($B$9="זכר",INDEX(תמותה!$A$1:$E$121,ROUNDDOWN(E282/12,0)+1,2),INDEX(תמותה!$A$1:$E$121,ROUNDDOWN(E282/12,0)+1,3))</f>
        <v>6.7100000000000005E-5</v>
      </c>
      <c r="N282" t="e">
        <f>IF($B$9="זכר",INDEX('שיפור גברים'!$A$1:$GQ$121,ROUNDDOWN(E282/12,0)+1,ROUNDDOWN((E282+$B$7-$B$8)/12,0)+2),INDEX('שיפור נשים'!$A$1:$GQ$121,ROUNDDOWN(E282/12,0)+1,ROUNDDOWN((E282+$B$7-$B$8)/12,0)+2))</f>
        <v>#VALUE!</v>
      </c>
      <c r="O282" t="e">
        <f>IF($B$9="זכר",INDEX('שיפור גברים'!$A$1:$GQ$121,ROUNDDOWN(E282/12,0)+1,ROUNDDOWN((E282+$B$7-$B$8)/12,0)+1),INDEX('שיפור נשים'!$A$1:$GQ$121,ROUNDDOWN(E282/12,0)+1,ROUNDDOWN((E282+$B$7-$B$8)/12,0)+1))</f>
        <v>#VALUE!</v>
      </c>
      <c r="P282">
        <f t="shared" si="85"/>
        <v>1</v>
      </c>
      <c r="Q282" t="e">
        <f t="shared" si="86"/>
        <v>#VALUE!</v>
      </c>
      <c r="R282">
        <f t="shared" si="97"/>
        <v>280</v>
      </c>
      <c r="S282" t="e">
        <f t="shared" si="98"/>
        <v>#VALUE!</v>
      </c>
      <c r="T282">
        <f>IF($B$11="זכר",INDEX(תמותה!$A$1:$E$121,ROUNDDOWN(R282/12,0)+1,2),INDEX(תמותה!$A$1:$E$121,ROUNDDOWN(R282/12,0)+1,3))</f>
        <v>6.7100000000000005E-5</v>
      </c>
      <c r="U282" t="e">
        <f>IF($B$11="זכר",INDEX('שיפור גברים'!$A$1:$GQ$121,ROUNDDOWN(R282/12,0)+1,ROUNDDOWN((E282+$B$7-$B$8)/12,0)+2),INDEX('שיפור נשים'!$A$1:$GQ$121,ROUNDDOWN(R282/12,0)+1,ROUNDDOWN((E282+$B$7-$B$8)/12,0)+2))</f>
        <v>#VALUE!</v>
      </c>
      <c r="V282" t="e">
        <f>IF($B$11="זכר",INDEX('שיפור גברים'!$A$1:$GQ$121,ROUNDDOWN(R282/12,0)+1,ROUNDDOWN((E282+$B$7-$B$8)/12,0)+1),INDEX('שיפור נשים'!$A$1:$GQ$121,ROUNDDOWN(R282/12,0)+1,ROUNDDOWN((E282+$B$7-$B$8)/12,0)+1))</f>
        <v>#VALUE!</v>
      </c>
      <c r="W282">
        <f t="shared" si="87"/>
        <v>1</v>
      </c>
      <c r="X282" t="e">
        <f t="shared" si="99"/>
        <v>#VALUE!</v>
      </c>
      <c r="Y282">
        <f>IF($B$11="זכר",INDEX(תמותה!$A$1:$E$121,ROUNDDOWN(R282/12,0)+1,4),INDEX(תמותה!$A$1:$E$121,ROUNDDOWN(R282/12,0)+1,5))</f>
        <v>1.5300000000000001E-4</v>
      </c>
      <c r="Z282" t="e">
        <f t="shared" si="88"/>
        <v>#VALUE!</v>
      </c>
      <c r="AA282" t="e">
        <f t="shared" si="89"/>
        <v>#VALUE!</v>
      </c>
      <c r="AB282" t="e">
        <f t="shared" si="100"/>
        <v>#VALUE!</v>
      </c>
      <c r="AC282" t="e">
        <f t="shared" si="101"/>
        <v>#VALUE!</v>
      </c>
      <c r="AD282" t="e">
        <f t="shared" si="102"/>
        <v>#VALUE!</v>
      </c>
      <c r="AE282" t="e">
        <f t="shared" si="103"/>
        <v>#VALUE!</v>
      </c>
      <c r="AF282" t="e">
        <f t="shared" si="104"/>
        <v>#VALUE!</v>
      </c>
    </row>
    <row r="283" spans="5:32" x14ac:dyDescent="0.2">
      <c r="E283">
        <f t="shared" si="90"/>
        <v>281</v>
      </c>
      <c r="F283">
        <f t="shared" si="84"/>
        <v>2.3421769025066941</v>
      </c>
      <c r="G283" t="e">
        <f t="shared" si="91"/>
        <v>#VALUE!</v>
      </c>
      <c r="H283" t="e">
        <f t="shared" si="92"/>
        <v>#VALUE!</v>
      </c>
      <c r="I283" t="e">
        <f t="shared" si="93"/>
        <v>#VALUE!</v>
      </c>
      <c r="J283" t="e">
        <f t="shared" si="94"/>
        <v>#VALUE!</v>
      </c>
      <c r="K283" t="e">
        <f t="shared" si="95"/>
        <v>#VALUE!</v>
      </c>
      <c r="L283" t="e">
        <f t="shared" si="96"/>
        <v>#VALUE!</v>
      </c>
      <c r="M283">
        <f>IF($B$9="זכר",INDEX(תמותה!$A$1:$E$121,ROUNDDOWN(E283/12,0)+1,2),INDEX(תמותה!$A$1:$E$121,ROUNDDOWN(E283/12,0)+1,3))</f>
        <v>6.7100000000000005E-5</v>
      </c>
      <c r="N283" t="e">
        <f>IF($B$9="זכר",INDEX('שיפור גברים'!$A$1:$GQ$121,ROUNDDOWN(E283/12,0)+1,ROUNDDOWN((E283+$B$7-$B$8)/12,0)+2),INDEX('שיפור נשים'!$A$1:$GQ$121,ROUNDDOWN(E283/12,0)+1,ROUNDDOWN((E283+$B$7-$B$8)/12,0)+2))</f>
        <v>#VALUE!</v>
      </c>
      <c r="O283" t="e">
        <f>IF($B$9="זכר",INDEX('שיפור גברים'!$A$1:$GQ$121,ROUNDDOWN(E283/12,0)+1,ROUNDDOWN((E283+$B$7-$B$8)/12,0)+1),INDEX('שיפור נשים'!$A$1:$GQ$121,ROUNDDOWN(E283/12,0)+1,ROUNDDOWN((E283+$B$7-$B$8)/12,0)+1))</f>
        <v>#VALUE!</v>
      </c>
      <c r="P283">
        <f t="shared" si="85"/>
        <v>8.3333333333333329E-2</v>
      </c>
      <c r="Q283" t="e">
        <f t="shared" si="86"/>
        <v>#VALUE!</v>
      </c>
      <c r="R283">
        <f t="shared" si="97"/>
        <v>281</v>
      </c>
      <c r="S283" t="e">
        <f t="shared" si="98"/>
        <v>#VALUE!</v>
      </c>
      <c r="T283">
        <f>IF($B$11="זכר",INDEX(תמותה!$A$1:$E$121,ROUNDDOWN(R283/12,0)+1,2),INDEX(תמותה!$A$1:$E$121,ROUNDDOWN(R283/12,0)+1,3))</f>
        <v>6.7100000000000005E-5</v>
      </c>
      <c r="U283" t="e">
        <f>IF($B$11="זכר",INDEX('שיפור גברים'!$A$1:$GQ$121,ROUNDDOWN(R283/12,0)+1,ROUNDDOWN((E283+$B$7-$B$8)/12,0)+2),INDEX('שיפור נשים'!$A$1:$GQ$121,ROUNDDOWN(R283/12,0)+1,ROUNDDOWN((E283+$B$7-$B$8)/12,0)+2))</f>
        <v>#VALUE!</v>
      </c>
      <c r="V283" t="e">
        <f>IF($B$11="זכר",INDEX('שיפור גברים'!$A$1:$GQ$121,ROUNDDOWN(R283/12,0)+1,ROUNDDOWN((E283+$B$7-$B$8)/12,0)+1),INDEX('שיפור נשים'!$A$1:$GQ$121,ROUNDDOWN(R283/12,0)+1,ROUNDDOWN((E283+$B$7-$B$8)/12,0)+1))</f>
        <v>#VALUE!</v>
      </c>
      <c r="W283">
        <f t="shared" si="87"/>
        <v>8.3333333333333329E-2</v>
      </c>
      <c r="X283" t="e">
        <f t="shared" si="99"/>
        <v>#VALUE!</v>
      </c>
      <c r="Y283">
        <f>IF($B$11="זכר",INDEX(תמותה!$A$1:$E$121,ROUNDDOWN(R283/12,0)+1,4),INDEX(תמותה!$A$1:$E$121,ROUNDDOWN(R283/12,0)+1,5))</f>
        <v>1.5300000000000001E-4</v>
      </c>
      <c r="Z283" t="e">
        <f t="shared" si="88"/>
        <v>#VALUE!</v>
      </c>
      <c r="AA283" t="e">
        <f t="shared" si="89"/>
        <v>#VALUE!</v>
      </c>
      <c r="AB283" t="e">
        <f t="shared" si="100"/>
        <v>#VALUE!</v>
      </c>
      <c r="AC283" t="e">
        <f t="shared" si="101"/>
        <v>#VALUE!</v>
      </c>
      <c r="AD283" t="e">
        <f t="shared" si="102"/>
        <v>#VALUE!</v>
      </c>
      <c r="AE283" t="e">
        <f t="shared" si="103"/>
        <v>#VALUE!</v>
      </c>
      <c r="AF283" t="e">
        <f t="shared" si="104"/>
        <v>#VALUE!</v>
      </c>
    </row>
    <row r="284" spans="5:32" x14ac:dyDescent="0.2">
      <c r="E284">
        <f t="shared" si="90"/>
        <v>282</v>
      </c>
      <c r="F284">
        <f t="shared" si="84"/>
        <v>2.3492563097536507</v>
      </c>
      <c r="G284" t="e">
        <f t="shared" si="91"/>
        <v>#VALUE!</v>
      </c>
      <c r="H284" t="e">
        <f t="shared" si="92"/>
        <v>#VALUE!</v>
      </c>
      <c r="I284" t="e">
        <f t="shared" si="93"/>
        <v>#VALUE!</v>
      </c>
      <c r="J284" t="e">
        <f t="shared" si="94"/>
        <v>#VALUE!</v>
      </c>
      <c r="K284" t="e">
        <f t="shared" si="95"/>
        <v>#VALUE!</v>
      </c>
      <c r="L284" t="e">
        <f t="shared" si="96"/>
        <v>#VALUE!</v>
      </c>
      <c r="M284">
        <f>IF($B$9="זכר",INDEX(תמותה!$A$1:$E$121,ROUNDDOWN(E284/12,0)+1,2),INDEX(תמותה!$A$1:$E$121,ROUNDDOWN(E284/12,0)+1,3))</f>
        <v>6.7100000000000005E-5</v>
      </c>
      <c r="N284" t="e">
        <f>IF($B$9="זכר",INDEX('שיפור גברים'!$A$1:$GQ$121,ROUNDDOWN(E284/12,0)+1,ROUNDDOWN((E284+$B$7-$B$8)/12,0)+2),INDEX('שיפור נשים'!$A$1:$GQ$121,ROUNDDOWN(E284/12,0)+1,ROUNDDOWN((E284+$B$7-$B$8)/12,0)+2))</f>
        <v>#VALUE!</v>
      </c>
      <c r="O284" t="e">
        <f>IF($B$9="זכר",INDEX('שיפור גברים'!$A$1:$GQ$121,ROUNDDOWN(E284/12,0)+1,ROUNDDOWN((E284+$B$7-$B$8)/12,0)+1),INDEX('שיפור נשים'!$A$1:$GQ$121,ROUNDDOWN(E284/12,0)+1,ROUNDDOWN((E284+$B$7-$B$8)/12,0)+1))</f>
        <v>#VALUE!</v>
      </c>
      <c r="P284">
        <f t="shared" si="85"/>
        <v>0.16666666666666666</v>
      </c>
      <c r="Q284" t="e">
        <f t="shared" si="86"/>
        <v>#VALUE!</v>
      </c>
      <c r="R284">
        <f t="shared" si="97"/>
        <v>282</v>
      </c>
      <c r="S284" t="e">
        <f t="shared" si="98"/>
        <v>#VALUE!</v>
      </c>
      <c r="T284">
        <f>IF($B$11="זכר",INDEX(תמותה!$A$1:$E$121,ROUNDDOWN(R284/12,0)+1,2),INDEX(תמותה!$A$1:$E$121,ROUNDDOWN(R284/12,0)+1,3))</f>
        <v>6.7100000000000005E-5</v>
      </c>
      <c r="U284" t="e">
        <f>IF($B$11="זכר",INDEX('שיפור גברים'!$A$1:$GQ$121,ROUNDDOWN(R284/12,0)+1,ROUNDDOWN((E284+$B$7-$B$8)/12,0)+2),INDEX('שיפור נשים'!$A$1:$GQ$121,ROUNDDOWN(R284/12,0)+1,ROUNDDOWN((E284+$B$7-$B$8)/12,0)+2))</f>
        <v>#VALUE!</v>
      </c>
      <c r="V284" t="e">
        <f>IF($B$11="זכר",INDEX('שיפור גברים'!$A$1:$GQ$121,ROUNDDOWN(R284/12,0)+1,ROUNDDOWN((E284+$B$7-$B$8)/12,0)+1),INDEX('שיפור נשים'!$A$1:$GQ$121,ROUNDDOWN(R284/12,0)+1,ROUNDDOWN((E284+$B$7-$B$8)/12,0)+1))</f>
        <v>#VALUE!</v>
      </c>
      <c r="W284">
        <f t="shared" si="87"/>
        <v>0.16666666666666666</v>
      </c>
      <c r="X284" t="e">
        <f t="shared" si="99"/>
        <v>#VALUE!</v>
      </c>
      <c r="Y284">
        <f>IF($B$11="זכר",INDEX(תמותה!$A$1:$E$121,ROUNDDOWN(R284/12,0)+1,4),INDEX(תמותה!$A$1:$E$121,ROUNDDOWN(R284/12,0)+1,5))</f>
        <v>1.5300000000000001E-4</v>
      </c>
      <c r="Z284" t="e">
        <f t="shared" si="88"/>
        <v>#VALUE!</v>
      </c>
      <c r="AA284" t="e">
        <f t="shared" si="89"/>
        <v>#VALUE!</v>
      </c>
      <c r="AB284" t="e">
        <f t="shared" si="100"/>
        <v>#VALUE!</v>
      </c>
      <c r="AC284" t="e">
        <f t="shared" si="101"/>
        <v>#VALUE!</v>
      </c>
      <c r="AD284" t="e">
        <f t="shared" si="102"/>
        <v>#VALUE!</v>
      </c>
      <c r="AE284" t="e">
        <f t="shared" si="103"/>
        <v>#VALUE!</v>
      </c>
      <c r="AF284" t="e">
        <f t="shared" si="104"/>
        <v>#VALUE!</v>
      </c>
    </row>
    <row r="285" spans="5:32" x14ac:dyDescent="0.2">
      <c r="E285">
        <f t="shared" si="90"/>
        <v>283</v>
      </c>
      <c r="F285">
        <f t="shared" si="84"/>
        <v>2.3563571150456979</v>
      </c>
      <c r="G285" t="e">
        <f t="shared" si="91"/>
        <v>#VALUE!</v>
      </c>
      <c r="H285" t="e">
        <f t="shared" si="92"/>
        <v>#VALUE!</v>
      </c>
      <c r="I285" t="e">
        <f t="shared" si="93"/>
        <v>#VALUE!</v>
      </c>
      <c r="J285" t="e">
        <f t="shared" si="94"/>
        <v>#VALUE!</v>
      </c>
      <c r="K285" t="e">
        <f t="shared" si="95"/>
        <v>#VALUE!</v>
      </c>
      <c r="L285" t="e">
        <f t="shared" si="96"/>
        <v>#VALUE!</v>
      </c>
      <c r="M285">
        <f>IF($B$9="זכר",INDEX(תמותה!$A$1:$E$121,ROUNDDOWN(E285/12,0)+1,2),INDEX(תמותה!$A$1:$E$121,ROUNDDOWN(E285/12,0)+1,3))</f>
        <v>6.7100000000000005E-5</v>
      </c>
      <c r="N285" t="e">
        <f>IF($B$9="זכר",INDEX('שיפור גברים'!$A$1:$GQ$121,ROUNDDOWN(E285/12,0)+1,ROUNDDOWN((E285+$B$7-$B$8)/12,0)+2),INDEX('שיפור נשים'!$A$1:$GQ$121,ROUNDDOWN(E285/12,0)+1,ROUNDDOWN((E285+$B$7-$B$8)/12,0)+2))</f>
        <v>#VALUE!</v>
      </c>
      <c r="O285" t="e">
        <f>IF($B$9="זכר",INDEX('שיפור גברים'!$A$1:$GQ$121,ROUNDDOWN(E285/12,0)+1,ROUNDDOWN((E285+$B$7-$B$8)/12,0)+1),INDEX('שיפור נשים'!$A$1:$GQ$121,ROUNDDOWN(E285/12,0)+1,ROUNDDOWN((E285+$B$7-$B$8)/12,0)+1))</f>
        <v>#VALUE!</v>
      </c>
      <c r="P285">
        <f t="shared" si="85"/>
        <v>0.25</v>
      </c>
      <c r="Q285" t="e">
        <f t="shared" si="86"/>
        <v>#VALUE!</v>
      </c>
      <c r="R285">
        <f t="shared" si="97"/>
        <v>283</v>
      </c>
      <c r="S285" t="e">
        <f t="shared" si="98"/>
        <v>#VALUE!</v>
      </c>
      <c r="T285">
        <f>IF($B$11="זכר",INDEX(תמותה!$A$1:$E$121,ROUNDDOWN(R285/12,0)+1,2),INDEX(תמותה!$A$1:$E$121,ROUNDDOWN(R285/12,0)+1,3))</f>
        <v>6.7100000000000005E-5</v>
      </c>
      <c r="U285" t="e">
        <f>IF($B$11="זכר",INDEX('שיפור גברים'!$A$1:$GQ$121,ROUNDDOWN(R285/12,0)+1,ROUNDDOWN((E285+$B$7-$B$8)/12,0)+2),INDEX('שיפור נשים'!$A$1:$GQ$121,ROUNDDOWN(R285/12,0)+1,ROUNDDOWN((E285+$B$7-$B$8)/12,0)+2))</f>
        <v>#VALUE!</v>
      </c>
      <c r="V285" t="e">
        <f>IF($B$11="זכר",INDEX('שיפור גברים'!$A$1:$GQ$121,ROUNDDOWN(R285/12,0)+1,ROUNDDOWN((E285+$B$7-$B$8)/12,0)+1),INDEX('שיפור נשים'!$A$1:$GQ$121,ROUNDDOWN(R285/12,0)+1,ROUNDDOWN((E285+$B$7-$B$8)/12,0)+1))</f>
        <v>#VALUE!</v>
      </c>
      <c r="W285">
        <f t="shared" si="87"/>
        <v>0.25</v>
      </c>
      <c r="X285" t="e">
        <f t="shared" si="99"/>
        <v>#VALUE!</v>
      </c>
      <c r="Y285">
        <f>IF($B$11="זכר",INDEX(תמותה!$A$1:$E$121,ROUNDDOWN(R285/12,0)+1,4),INDEX(תמותה!$A$1:$E$121,ROUNDDOWN(R285/12,0)+1,5))</f>
        <v>1.5300000000000001E-4</v>
      </c>
      <c r="Z285" t="e">
        <f t="shared" si="88"/>
        <v>#VALUE!</v>
      </c>
      <c r="AA285" t="e">
        <f t="shared" si="89"/>
        <v>#VALUE!</v>
      </c>
      <c r="AB285" t="e">
        <f t="shared" si="100"/>
        <v>#VALUE!</v>
      </c>
      <c r="AC285" t="e">
        <f t="shared" si="101"/>
        <v>#VALUE!</v>
      </c>
      <c r="AD285" t="e">
        <f t="shared" si="102"/>
        <v>#VALUE!</v>
      </c>
      <c r="AE285" t="e">
        <f t="shared" si="103"/>
        <v>#VALUE!</v>
      </c>
      <c r="AF285" t="e">
        <f t="shared" si="104"/>
        <v>#VALUE!</v>
      </c>
    </row>
    <row r="286" spans="5:32" x14ac:dyDescent="0.2">
      <c r="E286">
        <f t="shared" si="90"/>
        <v>284</v>
      </c>
      <c r="F286">
        <f t="shared" si="84"/>
        <v>2.3634793830600485</v>
      </c>
      <c r="G286" t="e">
        <f t="shared" si="91"/>
        <v>#VALUE!</v>
      </c>
      <c r="H286" t="e">
        <f t="shared" si="92"/>
        <v>#VALUE!</v>
      </c>
      <c r="I286" t="e">
        <f t="shared" si="93"/>
        <v>#VALUE!</v>
      </c>
      <c r="J286" t="e">
        <f t="shared" si="94"/>
        <v>#VALUE!</v>
      </c>
      <c r="K286" t="e">
        <f t="shared" si="95"/>
        <v>#VALUE!</v>
      </c>
      <c r="L286" t="e">
        <f t="shared" si="96"/>
        <v>#VALUE!</v>
      </c>
      <c r="M286">
        <f>IF($B$9="זכר",INDEX(תמותה!$A$1:$E$121,ROUNDDOWN(E286/12,0)+1,2),INDEX(תמותה!$A$1:$E$121,ROUNDDOWN(E286/12,0)+1,3))</f>
        <v>6.7100000000000005E-5</v>
      </c>
      <c r="N286" t="e">
        <f>IF($B$9="זכר",INDEX('שיפור גברים'!$A$1:$GQ$121,ROUNDDOWN(E286/12,0)+1,ROUNDDOWN((E286+$B$7-$B$8)/12,0)+2),INDEX('שיפור נשים'!$A$1:$GQ$121,ROUNDDOWN(E286/12,0)+1,ROUNDDOWN((E286+$B$7-$B$8)/12,0)+2))</f>
        <v>#VALUE!</v>
      </c>
      <c r="O286" t="e">
        <f>IF($B$9="זכר",INDEX('שיפור גברים'!$A$1:$GQ$121,ROUNDDOWN(E286/12,0)+1,ROUNDDOWN((E286+$B$7-$B$8)/12,0)+1),INDEX('שיפור נשים'!$A$1:$GQ$121,ROUNDDOWN(E286/12,0)+1,ROUNDDOWN((E286+$B$7-$B$8)/12,0)+1))</f>
        <v>#VALUE!</v>
      </c>
      <c r="P286">
        <f t="shared" si="85"/>
        <v>0.33333333333333331</v>
      </c>
      <c r="Q286" t="e">
        <f t="shared" si="86"/>
        <v>#VALUE!</v>
      </c>
      <c r="R286">
        <f t="shared" si="97"/>
        <v>284</v>
      </c>
      <c r="S286" t="e">
        <f t="shared" si="98"/>
        <v>#VALUE!</v>
      </c>
      <c r="T286">
        <f>IF($B$11="זכר",INDEX(תמותה!$A$1:$E$121,ROUNDDOWN(R286/12,0)+1,2),INDEX(תמותה!$A$1:$E$121,ROUNDDOWN(R286/12,0)+1,3))</f>
        <v>6.7100000000000005E-5</v>
      </c>
      <c r="U286" t="e">
        <f>IF($B$11="זכר",INDEX('שיפור גברים'!$A$1:$GQ$121,ROUNDDOWN(R286/12,0)+1,ROUNDDOWN((E286+$B$7-$B$8)/12,0)+2),INDEX('שיפור נשים'!$A$1:$GQ$121,ROUNDDOWN(R286/12,0)+1,ROUNDDOWN((E286+$B$7-$B$8)/12,0)+2))</f>
        <v>#VALUE!</v>
      </c>
      <c r="V286" t="e">
        <f>IF($B$11="זכר",INDEX('שיפור גברים'!$A$1:$GQ$121,ROUNDDOWN(R286/12,0)+1,ROUNDDOWN((E286+$B$7-$B$8)/12,0)+1),INDEX('שיפור נשים'!$A$1:$GQ$121,ROUNDDOWN(R286/12,0)+1,ROUNDDOWN((E286+$B$7-$B$8)/12,0)+1))</f>
        <v>#VALUE!</v>
      </c>
      <c r="W286">
        <f t="shared" si="87"/>
        <v>0.33333333333333331</v>
      </c>
      <c r="X286" t="e">
        <f t="shared" si="99"/>
        <v>#VALUE!</v>
      </c>
      <c r="Y286">
        <f>IF($B$11="זכר",INDEX(תמותה!$A$1:$E$121,ROUNDDOWN(R286/12,0)+1,4),INDEX(תמותה!$A$1:$E$121,ROUNDDOWN(R286/12,0)+1,5))</f>
        <v>1.5300000000000001E-4</v>
      </c>
      <c r="Z286" t="e">
        <f t="shared" si="88"/>
        <v>#VALUE!</v>
      </c>
      <c r="AA286" t="e">
        <f t="shared" si="89"/>
        <v>#VALUE!</v>
      </c>
      <c r="AB286" t="e">
        <f t="shared" si="100"/>
        <v>#VALUE!</v>
      </c>
      <c r="AC286" t="e">
        <f t="shared" si="101"/>
        <v>#VALUE!</v>
      </c>
      <c r="AD286" t="e">
        <f t="shared" si="102"/>
        <v>#VALUE!</v>
      </c>
      <c r="AE286" t="e">
        <f t="shared" si="103"/>
        <v>#VALUE!</v>
      </c>
      <c r="AF286" t="e">
        <f t="shared" si="104"/>
        <v>#VALUE!</v>
      </c>
    </row>
    <row r="287" spans="5:32" x14ac:dyDescent="0.2">
      <c r="E287">
        <f t="shared" si="90"/>
        <v>285</v>
      </c>
      <c r="F287">
        <f t="shared" si="84"/>
        <v>2.370623178669407</v>
      </c>
      <c r="G287" t="e">
        <f t="shared" si="91"/>
        <v>#VALUE!</v>
      </c>
      <c r="H287" t="e">
        <f t="shared" si="92"/>
        <v>#VALUE!</v>
      </c>
      <c r="I287" t="e">
        <f t="shared" si="93"/>
        <v>#VALUE!</v>
      </c>
      <c r="J287" t="e">
        <f t="shared" si="94"/>
        <v>#VALUE!</v>
      </c>
      <c r="K287" t="e">
        <f t="shared" si="95"/>
        <v>#VALUE!</v>
      </c>
      <c r="L287" t="e">
        <f t="shared" si="96"/>
        <v>#VALUE!</v>
      </c>
      <c r="M287">
        <f>IF($B$9="זכר",INDEX(תמותה!$A$1:$E$121,ROUNDDOWN(E287/12,0)+1,2),INDEX(תמותה!$A$1:$E$121,ROUNDDOWN(E287/12,0)+1,3))</f>
        <v>6.7100000000000005E-5</v>
      </c>
      <c r="N287" t="e">
        <f>IF($B$9="זכר",INDEX('שיפור גברים'!$A$1:$GQ$121,ROUNDDOWN(E287/12,0)+1,ROUNDDOWN((E287+$B$7-$B$8)/12,0)+2),INDEX('שיפור נשים'!$A$1:$GQ$121,ROUNDDOWN(E287/12,0)+1,ROUNDDOWN((E287+$B$7-$B$8)/12,0)+2))</f>
        <v>#VALUE!</v>
      </c>
      <c r="O287" t="e">
        <f>IF($B$9="זכר",INDEX('שיפור גברים'!$A$1:$GQ$121,ROUNDDOWN(E287/12,0)+1,ROUNDDOWN((E287+$B$7-$B$8)/12,0)+1),INDEX('שיפור נשים'!$A$1:$GQ$121,ROUNDDOWN(E287/12,0)+1,ROUNDDOWN((E287+$B$7-$B$8)/12,0)+1))</f>
        <v>#VALUE!</v>
      </c>
      <c r="P287">
        <f t="shared" si="85"/>
        <v>0.41666666666666669</v>
      </c>
      <c r="Q287" t="e">
        <f t="shared" si="86"/>
        <v>#VALUE!</v>
      </c>
      <c r="R287">
        <f t="shared" si="97"/>
        <v>285</v>
      </c>
      <c r="S287" t="e">
        <f t="shared" si="98"/>
        <v>#VALUE!</v>
      </c>
      <c r="T287">
        <f>IF($B$11="זכר",INDEX(תמותה!$A$1:$E$121,ROUNDDOWN(R287/12,0)+1,2),INDEX(תמותה!$A$1:$E$121,ROUNDDOWN(R287/12,0)+1,3))</f>
        <v>6.7100000000000005E-5</v>
      </c>
      <c r="U287" t="e">
        <f>IF($B$11="זכר",INDEX('שיפור גברים'!$A$1:$GQ$121,ROUNDDOWN(R287/12,0)+1,ROUNDDOWN((E287+$B$7-$B$8)/12,0)+2),INDEX('שיפור נשים'!$A$1:$GQ$121,ROUNDDOWN(R287/12,0)+1,ROUNDDOWN((E287+$B$7-$B$8)/12,0)+2))</f>
        <v>#VALUE!</v>
      </c>
      <c r="V287" t="e">
        <f>IF($B$11="זכר",INDEX('שיפור גברים'!$A$1:$GQ$121,ROUNDDOWN(R287/12,0)+1,ROUNDDOWN((E287+$B$7-$B$8)/12,0)+1),INDEX('שיפור נשים'!$A$1:$GQ$121,ROUNDDOWN(R287/12,0)+1,ROUNDDOWN((E287+$B$7-$B$8)/12,0)+1))</f>
        <v>#VALUE!</v>
      </c>
      <c r="W287">
        <f t="shared" si="87"/>
        <v>0.41666666666666669</v>
      </c>
      <c r="X287" t="e">
        <f t="shared" si="99"/>
        <v>#VALUE!</v>
      </c>
      <c r="Y287">
        <f>IF($B$11="זכר",INDEX(תמותה!$A$1:$E$121,ROUNDDOWN(R287/12,0)+1,4),INDEX(תמותה!$A$1:$E$121,ROUNDDOWN(R287/12,0)+1,5))</f>
        <v>1.5300000000000001E-4</v>
      </c>
      <c r="Z287" t="e">
        <f t="shared" si="88"/>
        <v>#VALUE!</v>
      </c>
      <c r="AA287" t="e">
        <f t="shared" si="89"/>
        <v>#VALUE!</v>
      </c>
      <c r="AB287" t="e">
        <f t="shared" si="100"/>
        <v>#VALUE!</v>
      </c>
      <c r="AC287" t="e">
        <f t="shared" si="101"/>
        <v>#VALUE!</v>
      </c>
      <c r="AD287" t="e">
        <f t="shared" si="102"/>
        <v>#VALUE!</v>
      </c>
      <c r="AE287" t="e">
        <f t="shared" si="103"/>
        <v>#VALUE!</v>
      </c>
      <c r="AF287" t="e">
        <f t="shared" si="104"/>
        <v>#VALUE!</v>
      </c>
    </row>
    <row r="288" spans="5:32" x14ac:dyDescent="0.2">
      <c r="E288">
        <f t="shared" si="90"/>
        <v>286</v>
      </c>
      <c r="F288">
        <f t="shared" si="84"/>
        <v>2.3777885669425625</v>
      </c>
      <c r="G288" t="e">
        <f t="shared" si="91"/>
        <v>#VALUE!</v>
      </c>
      <c r="H288" t="e">
        <f t="shared" si="92"/>
        <v>#VALUE!</v>
      </c>
      <c r="I288" t="e">
        <f t="shared" si="93"/>
        <v>#VALUE!</v>
      </c>
      <c r="J288" t="e">
        <f t="shared" si="94"/>
        <v>#VALUE!</v>
      </c>
      <c r="K288" t="e">
        <f t="shared" si="95"/>
        <v>#VALUE!</v>
      </c>
      <c r="L288" t="e">
        <f t="shared" si="96"/>
        <v>#VALUE!</v>
      </c>
      <c r="M288">
        <f>IF($B$9="זכר",INDEX(תמותה!$A$1:$E$121,ROUNDDOWN(E288/12,0)+1,2),INDEX(תמותה!$A$1:$E$121,ROUNDDOWN(E288/12,0)+1,3))</f>
        <v>6.7100000000000005E-5</v>
      </c>
      <c r="N288" t="e">
        <f>IF($B$9="זכר",INDEX('שיפור גברים'!$A$1:$GQ$121,ROUNDDOWN(E288/12,0)+1,ROUNDDOWN((E288+$B$7-$B$8)/12,0)+2),INDEX('שיפור נשים'!$A$1:$GQ$121,ROUNDDOWN(E288/12,0)+1,ROUNDDOWN((E288+$B$7-$B$8)/12,0)+2))</f>
        <v>#VALUE!</v>
      </c>
      <c r="O288" t="e">
        <f>IF($B$9="זכר",INDEX('שיפור גברים'!$A$1:$GQ$121,ROUNDDOWN(E288/12,0)+1,ROUNDDOWN((E288+$B$7-$B$8)/12,0)+1),INDEX('שיפור נשים'!$A$1:$GQ$121,ROUNDDOWN(E288/12,0)+1,ROUNDDOWN((E288+$B$7-$B$8)/12,0)+1))</f>
        <v>#VALUE!</v>
      </c>
      <c r="P288">
        <f t="shared" si="85"/>
        <v>0.5</v>
      </c>
      <c r="Q288" t="e">
        <f t="shared" si="86"/>
        <v>#VALUE!</v>
      </c>
      <c r="R288">
        <f t="shared" si="97"/>
        <v>286</v>
      </c>
      <c r="S288" t="e">
        <f t="shared" si="98"/>
        <v>#VALUE!</v>
      </c>
      <c r="T288">
        <f>IF($B$11="זכר",INDEX(תמותה!$A$1:$E$121,ROUNDDOWN(R288/12,0)+1,2),INDEX(תמותה!$A$1:$E$121,ROUNDDOWN(R288/12,0)+1,3))</f>
        <v>6.7100000000000005E-5</v>
      </c>
      <c r="U288" t="e">
        <f>IF($B$11="זכר",INDEX('שיפור גברים'!$A$1:$GQ$121,ROUNDDOWN(R288/12,0)+1,ROUNDDOWN((E288+$B$7-$B$8)/12,0)+2),INDEX('שיפור נשים'!$A$1:$GQ$121,ROUNDDOWN(R288/12,0)+1,ROUNDDOWN((E288+$B$7-$B$8)/12,0)+2))</f>
        <v>#VALUE!</v>
      </c>
      <c r="V288" t="e">
        <f>IF($B$11="זכר",INDEX('שיפור גברים'!$A$1:$GQ$121,ROUNDDOWN(R288/12,0)+1,ROUNDDOWN((E288+$B$7-$B$8)/12,0)+1),INDEX('שיפור נשים'!$A$1:$GQ$121,ROUNDDOWN(R288/12,0)+1,ROUNDDOWN((E288+$B$7-$B$8)/12,0)+1))</f>
        <v>#VALUE!</v>
      </c>
      <c r="W288">
        <f t="shared" si="87"/>
        <v>0.5</v>
      </c>
      <c r="X288" t="e">
        <f t="shared" si="99"/>
        <v>#VALUE!</v>
      </c>
      <c r="Y288">
        <f>IF($B$11="זכר",INDEX(תמותה!$A$1:$E$121,ROUNDDOWN(R288/12,0)+1,4),INDEX(תמותה!$A$1:$E$121,ROUNDDOWN(R288/12,0)+1,5))</f>
        <v>1.5300000000000001E-4</v>
      </c>
      <c r="Z288" t="e">
        <f t="shared" si="88"/>
        <v>#VALUE!</v>
      </c>
      <c r="AA288" t="e">
        <f t="shared" si="89"/>
        <v>#VALUE!</v>
      </c>
      <c r="AB288" t="e">
        <f t="shared" si="100"/>
        <v>#VALUE!</v>
      </c>
      <c r="AC288" t="e">
        <f t="shared" si="101"/>
        <v>#VALUE!</v>
      </c>
      <c r="AD288" t="e">
        <f t="shared" si="102"/>
        <v>#VALUE!</v>
      </c>
      <c r="AE288" t="e">
        <f t="shared" si="103"/>
        <v>#VALUE!</v>
      </c>
      <c r="AF288" t="e">
        <f t="shared" si="104"/>
        <v>#VALUE!</v>
      </c>
    </row>
    <row r="289" spans="5:32" x14ac:dyDescent="0.2">
      <c r="E289">
        <f t="shared" si="90"/>
        <v>287</v>
      </c>
      <c r="F289">
        <f t="shared" si="84"/>
        <v>2.3849756131449777</v>
      </c>
      <c r="G289" t="e">
        <f t="shared" si="91"/>
        <v>#VALUE!</v>
      </c>
      <c r="H289" t="e">
        <f t="shared" si="92"/>
        <v>#VALUE!</v>
      </c>
      <c r="I289" t="e">
        <f t="shared" si="93"/>
        <v>#VALUE!</v>
      </c>
      <c r="J289" t="e">
        <f t="shared" si="94"/>
        <v>#VALUE!</v>
      </c>
      <c r="K289" t="e">
        <f t="shared" si="95"/>
        <v>#VALUE!</v>
      </c>
      <c r="L289" t="e">
        <f t="shared" si="96"/>
        <v>#VALUE!</v>
      </c>
      <c r="M289">
        <f>IF($B$9="זכר",INDEX(תמותה!$A$1:$E$121,ROUNDDOWN(E289/12,0)+1,2),INDEX(תמותה!$A$1:$E$121,ROUNDDOWN(E289/12,0)+1,3))</f>
        <v>6.7100000000000005E-5</v>
      </c>
      <c r="N289" t="e">
        <f>IF($B$9="זכר",INDEX('שיפור גברים'!$A$1:$GQ$121,ROUNDDOWN(E289/12,0)+1,ROUNDDOWN((E289+$B$7-$B$8)/12,0)+2),INDEX('שיפור נשים'!$A$1:$GQ$121,ROUNDDOWN(E289/12,0)+1,ROUNDDOWN((E289+$B$7-$B$8)/12,0)+2))</f>
        <v>#VALUE!</v>
      </c>
      <c r="O289" t="e">
        <f>IF($B$9="זכר",INDEX('שיפור גברים'!$A$1:$GQ$121,ROUNDDOWN(E289/12,0)+1,ROUNDDOWN((E289+$B$7-$B$8)/12,0)+1),INDEX('שיפור נשים'!$A$1:$GQ$121,ROUNDDOWN(E289/12,0)+1,ROUNDDOWN((E289+$B$7-$B$8)/12,0)+1))</f>
        <v>#VALUE!</v>
      </c>
      <c r="P289">
        <f t="shared" si="85"/>
        <v>0.58333333333333337</v>
      </c>
      <c r="Q289" t="e">
        <f t="shared" si="86"/>
        <v>#VALUE!</v>
      </c>
      <c r="R289">
        <f t="shared" si="97"/>
        <v>287</v>
      </c>
      <c r="S289" t="e">
        <f t="shared" si="98"/>
        <v>#VALUE!</v>
      </c>
      <c r="T289">
        <f>IF($B$11="זכר",INDEX(תמותה!$A$1:$E$121,ROUNDDOWN(R289/12,0)+1,2),INDEX(תמותה!$A$1:$E$121,ROUNDDOWN(R289/12,0)+1,3))</f>
        <v>6.7100000000000005E-5</v>
      </c>
      <c r="U289" t="e">
        <f>IF($B$11="זכר",INDEX('שיפור גברים'!$A$1:$GQ$121,ROUNDDOWN(R289/12,0)+1,ROUNDDOWN((E289+$B$7-$B$8)/12,0)+2),INDEX('שיפור נשים'!$A$1:$GQ$121,ROUNDDOWN(R289/12,0)+1,ROUNDDOWN((E289+$B$7-$B$8)/12,0)+2))</f>
        <v>#VALUE!</v>
      </c>
      <c r="V289" t="e">
        <f>IF($B$11="זכר",INDEX('שיפור גברים'!$A$1:$GQ$121,ROUNDDOWN(R289/12,0)+1,ROUNDDOWN((E289+$B$7-$B$8)/12,0)+1),INDEX('שיפור נשים'!$A$1:$GQ$121,ROUNDDOWN(R289/12,0)+1,ROUNDDOWN((E289+$B$7-$B$8)/12,0)+1))</f>
        <v>#VALUE!</v>
      </c>
      <c r="W289">
        <f t="shared" si="87"/>
        <v>0.58333333333333337</v>
      </c>
      <c r="X289" t="e">
        <f t="shared" si="99"/>
        <v>#VALUE!</v>
      </c>
      <c r="Y289">
        <f>IF($B$11="זכר",INDEX(תמותה!$A$1:$E$121,ROUNDDOWN(R289/12,0)+1,4),INDEX(תמותה!$A$1:$E$121,ROUNDDOWN(R289/12,0)+1,5))</f>
        <v>1.5300000000000001E-4</v>
      </c>
      <c r="Z289" t="e">
        <f t="shared" si="88"/>
        <v>#VALUE!</v>
      </c>
      <c r="AA289" t="e">
        <f t="shared" si="89"/>
        <v>#VALUE!</v>
      </c>
      <c r="AB289" t="e">
        <f t="shared" si="100"/>
        <v>#VALUE!</v>
      </c>
      <c r="AC289" t="e">
        <f t="shared" si="101"/>
        <v>#VALUE!</v>
      </c>
      <c r="AD289" t="e">
        <f t="shared" si="102"/>
        <v>#VALUE!</v>
      </c>
      <c r="AE289" t="e">
        <f t="shared" si="103"/>
        <v>#VALUE!</v>
      </c>
      <c r="AF289" t="e">
        <f t="shared" si="104"/>
        <v>#VALUE!</v>
      </c>
    </row>
    <row r="290" spans="5:32" x14ac:dyDescent="0.2">
      <c r="E290">
        <f t="shared" si="90"/>
        <v>288</v>
      </c>
      <c r="F290">
        <f t="shared" si="84"/>
        <v>2.3921843827393854</v>
      </c>
      <c r="G290" t="e">
        <f t="shared" si="91"/>
        <v>#VALUE!</v>
      </c>
      <c r="H290" t="e">
        <f t="shared" si="92"/>
        <v>#VALUE!</v>
      </c>
      <c r="I290" t="e">
        <f t="shared" si="93"/>
        <v>#VALUE!</v>
      </c>
      <c r="J290" t="e">
        <f t="shared" si="94"/>
        <v>#VALUE!</v>
      </c>
      <c r="K290" t="e">
        <f t="shared" si="95"/>
        <v>#VALUE!</v>
      </c>
      <c r="L290" t="e">
        <f t="shared" si="96"/>
        <v>#VALUE!</v>
      </c>
      <c r="M290">
        <f>IF($B$9="זכר",INDEX(תמותה!$A$1:$E$121,ROUNDDOWN(E290/12,0)+1,2),INDEX(תמותה!$A$1:$E$121,ROUNDDOWN(E290/12,0)+1,3))</f>
        <v>7.1500000000000003E-5</v>
      </c>
      <c r="N290" t="e">
        <f>IF($B$9="זכר",INDEX('שיפור גברים'!$A$1:$GQ$121,ROUNDDOWN(E290/12,0)+1,ROUNDDOWN((E290+$B$7-$B$8)/12,0)+2),INDEX('שיפור נשים'!$A$1:$GQ$121,ROUNDDOWN(E290/12,0)+1,ROUNDDOWN((E290+$B$7-$B$8)/12,0)+2))</f>
        <v>#VALUE!</v>
      </c>
      <c r="O290" t="e">
        <f>IF($B$9="זכר",INDEX('שיפור גברים'!$A$1:$GQ$121,ROUNDDOWN(E290/12,0)+1,ROUNDDOWN((E290+$B$7-$B$8)/12,0)+1),INDEX('שיפור נשים'!$A$1:$GQ$121,ROUNDDOWN(E290/12,0)+1,ROUNDDOWN((E290+$B$7-$B$8)/12,0)+1))</f>
        <v>#VALUE!</v>
      </c>
      <c r="P290">
        <f t="shared" si="85"/>
        <v>0.66666666666666663</v>
      </c>
      <c r="Q290" t="e">
        <f t="shared" si="86"/>
        <v>#VALUE!</v>
      </c>
      <c r="R290">
        <f t="shared" si="97"/>
        <v>288</v>
      </c>
      <c r="S290" t="e">
        <f t="shared" si="98"/>
        <v>#VALUE!</v>
      </c>
      <c r="T290">
        <f>IF($B$11="זכר",INDEX(תמותה!$A$1:$E$121,ROUNDDOWN(R290/12,0)+1,2),INDEX(תמותה!$A$1:$E$121,ROUNDDOWN(R290/12,0)+1,3))</f>
        <v>7.1500000000000003E-5</v>
      </c>
      <c r="U290" t="e">
        <f>IF($B$11="זכר",INDEX('שיפור גברים'!$A$1:$GQ$121,ROUNDDOWN(R290/12,0)+1,ROUNDDOWN((E290+$B$7-$B$8)/12,0)+2),INDEX('שיפור נשים'!$A$1:$GQ$121,ROUNDDOWN(R290/12,0)+1,ROUNDDOWN((E290+$B$7-$B$8)/12,0)+2))</f>
        <v>#VALUE!</v>
      </c>
      <c r="V290" t="e">
        <f>IF($B$11="זכר",INDEX('שיפור גברים'!$A$1:$GQ$121,ROUNDDOWN(R290/12,0)+1,ROUNDDOWN((E290+$B$7-$B$8)/12,0)+1),INDEX('שיפור נשים'!$A$1:$GQ$121,ROUNDDOWN(R290/12,0)+1,ROUNDDOWN((E290+$B$7-$B$8)/12,0)+1))</f>
        <v>#VALUE!</v>
      </c>
      <c r="W290">
        <f t="shared" si="87"/>
        <v>0.66666666666666663</v>
      </c>
      <c r="X290" t="e">
        <f t="shared" si="99"/>
        <v>#VALUE!</v>
      </c>
      <c r="Y290">
        <f>IF($B$11="זכר",INDEX(תמותה!$A$1:$E$121,ROUNDDOWN(R290/12,0)+1,4),INDEX(תמותה!$A$1:$E$121,ROUNDDOWN(R290/12,0)+1,5))</f>
        <v>1.63E-4</v>
      </c>
      <c r="Z290" t="e">
        <f t="shared" si="88"/>
        <v>#VALUE!</v>
      </c>
      <c r="AA290" t="e">
        <f t="shared" si="89"/>
        <v>#VALUE!</v>
      </c>
      <c r="AB290" t="e">
        <f t="shared" si="100"/>
        <v>#VALUE!</v>
      </c>
      <c r="AC290" t="e">
        <f t="shared" si="101"/>
        <v>#VALUE!</v>
      </c>
      <c r="AD290" t="e">
        <f t="shared" si="102"/>
        <v>#VALUE!</v>
      </c>
      <c r="AE290" t="e">
        <f t="shared" si="103"/>
        <v>#VALUE!</v>
      </c>
      <c r="AF290" t="e">
        <f t="shared" si="104"/>
        <v>#VALUE!</v>
      </c>
    </row>
    <row r="291" spans="5:32" x14ac:dyDescent="0.2">
      <c r="E291">
        <f t="shared" si="90"/>
        <v>289</v>
      </c>
      <c r="F291">
        <f t="shared" si="84"/>
        <v>2.399414941386385</v>
      </c>
      <c r="G291" t="e">
        <f t="shared" si="91"/>
        <v>#VALUE!</v>
      </c>
      <c r="H291" t="e">
        <f t="shared" si="92"/>
        <v>#VALUE!</v>
      </c>
      <c r="I291" t="e">
        <f t="shared" si="93"/>
        <v>#VALUE!</v>
      </c>
      <c r="J291" t="e">
        <f t="shared" si="94"/>
        <v>#VALUE!</v>
      </c>
      <c r="K291" t="e">
        <f t="shared" si="95"/>
        <v>#VALUE!</v>
      </c>
      <c r="L291" t="e">
        <f t="shared" si="96"/>
        <v>#VALUE!</v>
      </c>
      <c r="M291">
        <f>IF($B$9="זכר",INDEX(תמותה!$A$1:$E$121,ROUNDDOWN(E291/12,0)+1,2),INDEX(תמותה!$A$1:$E$121,ROUNDDOWN(E291/12,0)+1,3))</f>
        <v>7.1500000000000003E-5</v>
      </c>
      <c r="N291" t="e">
        <f>IF($B$9="זכר",INDEX('שיפור גברים'!$A$1:$GQ$121,ROUNDDOWN(E291/12,0)+1,ROUNDDOWN((E291+$B$7-$B$8)/12,0)+2),INDEX('שיפור נשים'!$A$1:$GQ$121,ROUNDDOWN(E291/12,0)+1,ROUNDDOWN((E291+$B$7-$B$8)/12,0)+2))</f>
        <v>#VALUE!</v>
      </c>
      <c r="O291" t="e">
        <f>IF($B$9="זכר",INDEX('שיפור גברים'!$A$1:$GQ$121,ROUNDDOWN(E291/12,0)+1,ROUNDDOWN((E291+$B$7-$B$8)/12,0)+1),INDEX('שיפור נשים'!$A$1:$GQ$121,ROUNDDOWN(E291/12,0)+1,ROUNDDOWN((E291+$B$7-$B$8)/12,0)+1))</f>
        <v>#VALUE!</v>
      </c>
      <c r="P291">
        <f t="shared" si="85"/>
        <v>0.75</v>
      </c>
      <c r="Q291" t="e">
        <f t="shared" si="86"/>
        <v>#VALUE!</v>
      </c>
      <c r="R291">
        <f t="shared" si="97"/>
        <v>289</v>
      </c>
      <c r="S291" t="e">
        <f t="shared" si="98"/>
        <v>#VALUE!</v>
      </c>
      <c r="T291">
        <f>IF($B$11="זכר",INDEX(תמותה!$A$1:$E$121,ROUNDDOWN(R291/12,0)+1,2),INDEX(תמותה!$A$1:$E$121,ROUNDDOWN(R291/12,0)+1,3))</f>
        <v>7.1500000000000003E-5</v>
      </c>
      <c r="U291" t="e">
        <f>IF($B$11="זכר",INDEX('שיפור גברים'!$A$1:$GQ$121,ROUNDDOWN(R291/12,0)+1,ROUNDDOWN((E291+$B$7-$B$8)/12,0)+2),INDEX('שיפור נשים'!$A$1:$GQ$121,ROUNDDOWN(R291/12,0)+1,ROUNDDOWN((E291+$B$7-$B$8)/12,0)+2))</f>
        <v>#VALUE!</v>
      </c>
      <c r="V291" t="e">
        <f>IF($B$11="זכר",INDEX('שיפור גברים'!$A$1:$GQ$121,ROUNDDOWN(R291/12,0)+1,ROUNDDOWN((E291+$B$7-$B$8)/12,0)+1),INDEX('שיפור נשים'!$A$1:$GQ$121,ROUNDDOWN(R291/12,0)+1,ROUNDDOWN((E291+$B$7-$B$8)/12,0)+1))</f>
        <v>#VALUE!</v>
      </c>
      <c r="W291">
        <f t="shared" si="87"/>
        <v>0.75</v>
      </c>
      <c r="X291" t="e">
        <f t="shared" si="99"/>
        <v>#VALUE!</v>
      </c>
      <c r="Y291">
        <f>IF($B$11="זכר",INDEX(תמותה!$A$1:$E$121,ROUNDDOWN(R291/12,0)+1,4),INDEX(תמותה!$A$1:$E$121,ROUNDDOWN(R291/12,0)+1,5))</f>
        <v>1.63E-4</v>
      </c>
      <c r="Z291" t="e">
        <f t="shared" si="88"/>
        <v>#VALUE!</v>
      </c>
      <c r="AA291" t="e">
        <f t="shared" si="89"/>
        <v>#VALUE!</v>
      </c>
      <c r="AB291" t="e">
        <f t="shared" si="100"/>
        <v>#VALUE!</v>
      </c>
      <c r="AC291" t="e">
        <f t="shared" si="101"/>
        <v>#VALUE!</v>
      </c>
      <c r="AD291" t="e">
        <f t="shared" si="102"/>
        <v>#VALUE!</v>
      </c>
      <c r="AE291" t="e">
        <f t="shared" si="103"/>
        <v>#VALUE!</v>
      </c>
      <c r="AF291" t="e">
        <f t="shared" si="104"/>
        <v>#VALUE!</v>
      </c>
    </row>
    <row r="292" spans="5:32" x14ac:dyDescent="0.2">
      <c r="E292">
        <f t="shared" si="90"/>
        <v>290</v>
      </c>
      <c r="F292">
        <f t="shared" si="84"/>
        <v>2.4066673549450401</v>
      </c>
      <c r="G292" t="e">
        <f t="shared" si="91"/>
        <v>#VALUE!</v>
      </c>
      <c r="H292" t="e">
        <f t="shared" si="92"/>
        <v>#VALUE!</v>
      </c>
      <c r="I292" t="e">
        <f t="shared" si="93"/>
        <v>#VALUE!</v>
      </c>
      <c r="J292" t="e">
        <f t="shared" si="94"/>
        <v>#VALUE!</v>
      </c>
      <c r="K292" t="e">
        <f t="shared" si="95"/>
        <v>#VALUE!</v>
      </c>
      <c r="L292" t="e">
        <f t="shared" si="96"/>
        <v>#VALUE!</v>
      </c>
      <c r="M292">
        <f>IF($B$9="זכר",INDEX(תמותה!$A$1:$E$121,ROUNDDOWN(E292/12,0)+1,2),INDEX(תמותה!$A$1:$E$121,ROUNDDOWN(E292/12,0)+1,3))</f>
        <v>7.1500000000000003E-5</v>
      </c>
      <c r="N292" t="e">
        <f>IF($B$9="זכר",INDEX('שיפור גברים'!$A$1:$GQ$121,ROUNDDOWN(E292/12,0)+1,ROUNDDOWN((E292+$B$7-$B$8)/12,0)+2),INDEX('שיפור נשים'!$A$1:$GQ$121,ROUNDDOWN(E292/12,0)+1,ROUNDDOWN((E292+$B$7-$B$8)/12,0)+2))</f>
        <v>#VALUE!</v>
      </c>
      <c r="O292" t="e">
        <f>IF($B$9="זכר",INDEX('שיפור גברים'!$A$1:$GQ$121,ROUNDDOWN(E292/12,0)+1,ROUNDDOWN((E292+$B$7-$B$8)/12,0)+1),INDEX('שיפור נשים'!$A$1:$GQ$121,ROUNDDOWN(E292/12,0)+1,ROUNDDOWN((E292+$B$7-$B$8)/12,0)+1))</f>
        <v>#VALUE!</v>
      </c>
      <c r="P292">
        <f t="shared" si="85"/>
        <v>0.83333333333333337</v>
      </c>
      <c r="Q292" t="e">
        <f t="shared" si="86"/>
        <v>#VALUE!</v>
      </c>
      <c r="R292">
        <f t="shared" si="97"/>
        <v>290</v>
      </c>
      <c r="S292" t="e">
        <f t="shared" si="98"/>
        <v>#VALUE!</v>
      </c>
      <c r="T292">
        <f>IF($B$11="זכר",INDEX(תמותה!$A$1:$E$121,ROUNDDOWN(R292/12,0)+1,2),INDEX(תמותה!$A$1:$E$121,ROUNDDOWN(R292/12,0)+1,3))</f>
        <v>7.1500000000000003E-5</v>
      </c>
      <c r="U292" t="e">
        <f>IF($B$11="זכר",INDEX('שיפור גברים'!$A$1:$GQ$121,ROUNDDOWN(R292/12,0)+1,ROUNDDOWN((E292+$B$7-$B$8)/12,0)+2),INDEX('שיפור נשים'!$A$1:$GQ$121,ROUNDDOWN(R292/12,0)+1,ROUNDDOWN((E292+$B$7-$B$8)/12,0)+2))</f>
        <v>#VALUE!</v>
      </c>
      <c r="V292" t="e">
        <f>IF($B$11="זכר",INDEX('שיפור גברים'!$A$1:$GQ$121,ROUNDDOWN(R292/12,0)+1,ROUNDDOWN((E292+$B$7-$B$8)/12,0)+1),INDEX('שיפור נשים'!$A$1:$GQ$121,ROUNDDOWN(R292/12,0)+1,ROUNDDOWN((E292+$B$7-$B$8)/12,0)+1))</f>
        <v>#VALUE!</v>
      </c>
      <c r="W292">
        <f t="shared" si="87"/>
        <v>0.83333333333333337</v>
      </c>
      <c r="X292" t="e">
        <f t="shared" si="99"/>
        <v>#VALUE!</v>
      </c>
      <c r="Y292">
        <f>IF($B$11="זכר",INDEX(תמותה!$A$1:$E$121,ROUNDDOWN(R292/12,0)+1,4),INDEX(תמותה!$A$1:$E$121,ROUNDDOWN(R292/12,0)+1,5))</f>
        <v>1.63E-4</v>
      </c>
      <c r="Z292" t="e">
        <f t="shared" si="88"/>
        <v>#VALUE!</v>
      </c>
      <c r="AA292" t="e">
        <f t="shared" si="89"/>
        <v>#VALUE!</v>
      </c>
      <c r="AB292" t="e">
        <f t="shared" si="100"/>
        <v>#VALUE!</v>
      </c>
      <c r="AC292" t="e">
        <f t="shared" si="101"/>
        <v>#VALUE!</v>
      </c>
      <c r="AD292" t="e">
        <f t="shared" si="102"/>
        <v>#VALUE!</v>
      </c>
      <c r="AE292" t="e">
        <f t="shared" si="103"/>
        <v>#VALUE!</v>
      </c>
      <c r="AF292" t="e">
        <f t="shared" si="104"/>
        <v>#VALUE!</v>
      </c>
    </row>
    <row r="293" spans="5:32" x14ac:dyDescent="0.2">
      <c r="E293">
        <f t="shared" si="90"/>
        <v>291</v>
      </c>
      <c r="F293">
        <f t="shared" si="84"/>
        <v>2.4139416894734773</v>
      </c>
      <c r="G293" t="e">
        <f t="shared" si="91"/>
        <v>#VALUE!</v>
      </c>
      <c r="H293" t="e">
        <f t="shared" si="92"/>
        <v>#VALUE!</v>
      </c>
      <c r="I293" t="e">
        <f t="shared" si="93"/>
        <v>#VALUE!</v>
      </c>
      <c r="J293" t="e">
        <f t="shared" si="94"/>
        <v>#VALUE!</v>
      </c>
      <c r="K293" t="e">
        <f t="shared" si="95"/>
        <v>#VALUE!</v>
      </c>
      <c r="L293" t="e">
        <f t="shared" si="96"/>
        <v>#VALUE!</v>
      </c>
      <c r="M293">
        <f>IF($B$9="זכר",INDEX(תמותה!$A$1:$E$121,ROUNDDOWN(E293/12,0)+1,2),INDEX(תמותה!$A$1:$E$121,ROUNDDOWN(E293/12,0)+1,3))</f>
        <v>7.1500000000000003E-5</v>
      </c>
      <c r="N293" t="e">
        <f>IF($B$9="זכר",INDEX('שיפור גברים'!$A$1:$GQ$121,ROUNDDOWN(E293/12,0)+1,ROUNDDOWN((E293+$B$7-$B$8)/12,0)+2),INDEX('שיפור נשים'!$A$1:$GQ$121,ROUNDDOWN(E293/12,0)+1,ROUNDDOWN((E293+$B$7-$B$8)/12,0)+2))</f>
        <v>#VALUE!</v>
      </c>
      <c r="O293" t="e">
        <f>IF($B$9="זכר",INDEX('שיפור גברים'!$A$1:$GQ$121,ROUNDDOWN(E293/12,0)+1,ROUNDDOWN((E293+$B$7-$B$8)/12,0)+1),INDEX('שיפור נשים'!$A$1:$GQ$121,ROUNDDOWN(E293/12,0)+1,ROUNDDOWN((E293+$B$7-$B$8)/12,0)+1))</f>
        <v>#VALUE!</v>
      </c>
      <c r="P293">
        <f t="shared" si="85"/>
        <v>0.91666666666666663</v>
      </c>
      <c r="Q293" t="e">
        <f t="shared" si="86"/>
        <v>#VALUE!</v>
      </c>
      <c r="R293">
        <f t="shared" si="97"/>
        <v>291</v>
      </c>
      <c r="S293" t="e">
        <f t="shared" si="98"/>
        <v>#VALUE!</v>
      </c>
      <c r="T293">
        <f>IF($B$11="זכר",INDEX(תמותה!$A$1:$E$121,ROUNDDOWN(R293/12,0)+1,2),INDEX(תמותה!$A$1:$E$121,ROUNDDOWN(R293/12,0)+1,3))</f>
        <v>7.1500000000000003E-5</v>
      </c>
      <c r="U293" t="e">
        <f>IF($B$11="זכר",INDEX('שיפור גברים'!$A$1:$GQ$121,ROUNDDOWN(R293/12,0)+1,ROUNDDOWN((E293+$B$7-$B$8)/12,0)+2),INDEX('שיפור נשים'!$A$1:$GQ$121,ROUNDDOWN(R293/12,0)+1,ROUNDDOWN((E293+$B$7-$B$8)/12,0)+2))</f>
        <v>#VALUE!</v>
      </c>
      <c r="V293" t="e">
        <f>IF($B$11="זכר",INDEX('שיפור גברים'!$A$1:$GQ$121,ROUNDDOWN(R293/12,0)+1,ROUNDDOWN((E293+$B$7-$B$8)/12,0)+1),INDEX('שיפור נשים'!$A$1:$GQ$121,ROUNDDOWN(R293/12,0)+1,ROUNDDOWN((E293+$B$7-$B$8)/12,0)+1))</f>
        <v>#VALUE!</v>
      </c>
      <c r="W293">
        <f t="shared" si="87"/>
        <v>0.91666666666666663</v>
      </c>
      <c r="X293" t="e">
        <f t="shared" si="99"/>
        <v>#VALUE!</v>
      </c>
      <c r="Y293">
        <f>IF($B$11="זכר",INDEX(תמותה!$A$1:$E$121,ROUNDDOWN(R293/12,0)+1,4),INDEX(תמותה!$A$1:$E$121,ROUNDDOWN(R293/12,0)+1,5))</f>
        <v>1.63E-4</v>
      </c>
      <c r="Z293" t="e">
        <f t="shared" si="88"/>
        <v>#VALUE!</v>
      </c>
      <c r="AA293" t="e">
        <f t="shared" si="89"/>
        <v>#VALUE!</v>
      </c>
      <c r="AB293" t="e">
        <f t="shared" si="100"/>
        <v>#VALUE!</v>
      </c>
      <c r="AC293" t="e">
        <f t="shared" si="101"/>
        <v>#VALUE!</v>
      </c>
      <c r="AD293" t="e">
        <f t="shared" si="102"/>
        <v>#VALUE!</v>
      </c>
      <c r="AE293" t="e">
        <f t="shared" si="103"/>
        <v>#VALUE!</v>
      </c>
      <c r="AF293" t="e">
        <f t="shared" si="104"/>
        <v>#VALUE!</v>
      </c>
    </row>
    <row r="294" spans="5:32" x14ac:dyDescent="0.2">
      <c r="E294">
        <f t="shared" si="90"/>
        <v>292</v>
      </c>
      <c r="F294">
        <f t="shared" si="84"/>
        <v>2.4212380112294904</v>
      </c>
      <c r="G294" t="e">
        <f t="shared" si="91"/>
        <v>#VALUE!</v>
      </c>
      <c r="H294" t="e">
        <f t="shared" si="92"/>
        <v>#VALUE!</v>
      </c>
      <c r="I294" t="e">
        <f t="shared" si="93"/>
        <v>#VALUE!</v>
      </c>
      <c r="J294" t="e">
        <f t="shared" si="94"/>
        <v>#VALUE!</v>
      </c>
      <c r="K294" t="e">
        <f t="shared" si="95"/>
        <v>#VALUE!</v>
      </c>
      <c r="L294" t="e">
        <f t="shared" si="96"/>
        <v>#VALUE!</v>
      </c>
      <c r="M294">
        <f>IF($B$9="זכר",INDEX(תמותה!$A$1:$E$121,ROUNDDOWN(E294/12,0)+1,2),INDEX(תמותה!$A$1:$E$121,ROUNDDOWN(E294/12,0)+1,3))</f>
        <v>7.1500000000000003E-5</v>
      </c>
      <c r="N294" t="e">
        <f>IF($B$9="זכר",INDEX('שיפור גברים'!$A$1:$GQ$121,ROUNDDOWN(E294/12,0)+1,ROUNDDOWN((E294+$B$7-$B$8)/12,0)+2),INDEX('שיפור נשים'!$A$1:$GQ$121,ROUNDDOWN(E294/12,0)+1,ROUNDDOWN((E294+$B$7-$B$8)/12,0)+2))</f>
        <v>#VALUE!</v>
      </c>
      <c r="O294" t="e">
        <f>IF($B$9="זכר",INDEX('שיפור גברים'!$A$1:$GQ$121,ROUNDDOWN(E294/12,0)+1,ROUNDDOWN((E294+$B$7-$B$8)/12,0)+1),INDEX('שיפור נשים'!$A$1:$GQ$121,ROUNDDOWN(E294/12,0)+1,ROUNDDOWN((E294+$B$7-$B$8)/12,0)+1))</f>
        <v>#VALUE!</v>
      </c>
      <c r="P294">
        <f t="shared" si="85"/>
        <v>1</v>
      </c>
      <c r="Q294" t="e">
        <f t="shared" si="86"/>
        <v>#VALUE!</v>
      </c>
      <c r="R294">
        <f t="shared" si="97"/>
        <v>292</v>
      </c>
      <c r="S294" t="e">
        <f t="shared" si="98"/>
        <v>#VALUE!</v>
      </c>
      <c r="T294">
        <f>IF($B$11="זכר",INDEX(תמותה!$A$1:$E$121,ROUNDDOWN(R294/12,0)+1,2),INDEX(תמותה!$A$1:$E$121,ROUNDDOWN(R294/12,0)+1,3))</f>
        <v>7.1500000000000003E-5</v>
      </c>
      <c r="U294" t="e">
        <f>IF($B$11="זכר",INDEX('שיפור גברים'!$A$1:$GQ$121,ROUNDDOWN(R294/12,0)+1,ROUNDDOWN((E294+$B$7-$B$8)/12,0)+2),INDEX('שיפור נשים'!$A$1:$GQ$121,ROUNDDOWN(R294/12,0)+1,ROUNDDOWN((E294+$B$7-$B$8)/12,0)+2))</f>
        <v>#VALUE!</v>
      </c>
      <c r="V294" t="e">
        <f>IF($B$11="זכר",INDEX('שיפור גברים'!$A$1:$GQ$121,ROUNDDOWN(R294/12,0)+1,ROUNDDOWN((E294+$B$7-$B$8)/12,0)+1),INDEX('שיפור נשים'!$A$1:$GQ$121,ROUNDDOWN(R294/12,0)+1,ROUNDDOWN((E294+$B$7-$B$8)/12,0)+1))</f>
        <v>#VALUE!</v>
      </c>
      <c r="W294">
        <f t="shared" si="87"/>
        <v>1</v>
      </c>
      <c r="X294" t="e">
        <f t="shared" si="99"/>
        <v>#VALUE!</v>
      </c>
      <c r="Y294">
        <f>IF($B$11="זכר",INDEX(תמותה!$A$1:$E$121,ROUNDDOWN(R294/12,0)+1,4),INDEX(תמותה!$A$1:$E$121,ROUNDDOWN(R294/12,0)+1,5))</f>
        <v>1.63E-4</v>
      </c>
      <c r="Z294" t="e">
        <f t="shared" si="88"/>
        <v>#VALUE!</v>
      </c>
      <c r="AA294" t="e">
        <f t="shared" si="89"/>
        <v>#VALUE!</v>
      </c>
      <c r="AB294" t="e">
        <f t="shared" si="100"/>
        <v>#VALUE!</v>
      </c>
      <c r="AC294" t="e">
        <f t="shared" si="101"/>
        <v>#VALUE!</v>
      </c>
      <c r="AD294" t="e">
        <f t="shared" si="102"/>
        <v>#VALUE!</v>
      </c>
      <c r="AE294" t="e">
        <f t="shared" si="103"/>
        <v>#VALUE!</v>
      </c>
      <c r="AF294" t="e">
        <f t="shared" si="104"/>
        <v>#VALUE!</v>
      </c>
    </row>
    <row r="295" spans="5:32" x14ac:dyDescent="0.2">
      <c r="E295">
        <f t="shared" si="90"/>
        <v>293</v>
      </c>
      <c r="F295">
        <f t="shared" si="84"/>
        <v>2.4285563866711408</v>
      </c>
      <c r="G295" t="e">
        <f t="shared" si="91"/>
        <v>#VALUE!</v>
      </c>
      <c r="H295" t="e">
        <f t="shared" si="92"/>
        <v>#VALUE!</v>
      </c>
      <c r="I295" t="e">
        <f t="shared" si="93"/>
        <v>#VALUE!</v>
      </c>
      <c r="J295" t="e">
        <f t="shared" si="94"/>
        <v>#VALUE!</v>
      </c>
      <c r="K295" t="e">
        <f t="shared" si="95"/>
        <v>#VALUE!</v>
      </c>
      <c r="L295" t="e">
        <f t="shared" si="96"/>
        <v>#VALUE!</v>
      </c>
      <c r="M295">
        <f>IF($B$9="זכר",INDEX(תמותה!$A$1:$E$121,ROUNDDOWN(E295/12,0)+1,2),INDEX(תמותה!$A$1:$E$121,ROUNDDOWN(E295/12,0)+1,3))</f>
        <v>7.1500000000000003E-5</v>
      </c>
      <c r="N295" t="e">
        <f>IF($B$9="זכר",INDEX('שיפור גברים'!$A$1:$GQ$121,ROUNDDOWN(E295/12,0)+1,ROUNDDOWN((E295+$B$7-$B$8)/12,0)+2),INDEX('שיפור נשים'!$A$1:$GQ$121,ROUNDDOWN(E295/12,0)+1,ROUNDDOWN((E295+$B$7-$B$8)/12,0)+2))</f>
        <v>#VALUE!</v>
      </c>
      <c r="O295" t="e">
        <f>IF($B$9="זכר",INDEX('שיפור גברים'!$A$1:$GQ$121,ROUNDDOWN(E295/12,0)+1,ROUNDDOWN((E295+$B$7-$B$8)/12,0)+1),INDEX('שיפור נשים'!$A$1:$GQ$121,ROUNDDOWN(E295/12,0)+1,ROUNDDOWN((E295+$B$7-$B$8)/12,0)+1))</f>
        <v>#VALUE!</v>
      </c>
      <c r="P295">
        <f t="shared" si="85"/>
        <v>8.3333333333333329E-2</v>
      </c>
      <c r="Q295" t="e">
        <f t="shared" si="86"/>
        <v>#VALUE!</v>
      </c>
      <c r="R295">
        <f t="shared" si="97"/>
        <v>293</v>
      </c>
      <c r="S295" t="e">
        <f t="shared" si="98"/>
        <v>#VALUE!</v>
      </c>
      <c r="T295">
        <f>IF($B$11="זכר",INDEX(תמותה!$A$1:$E$121,ROUNDDOWN(R295/12,0)+1,2),INDEX(תמותה!$A$1:$E$121,ROUNDDOWN(R295/12,0)+1,3))</f>
        <v>7.1500000000000003E-5</v>
      </c>
      <c r="U295" t="e">
        <f>IF($B$11="זכר",INDEX('שיפור גברים'!$A$1:$GQ$121,ROUNDDOWN(R295/12,0)+1,ROUNDDOWN((E295+$B$7-$B$8)/12,0)+2),INDEX('שיפור נשים'!$A$1:$GQ$121,ROUNDDOWN(R295/12,0)+1,ROUNDDOWN((E295+$B$7-$B$8)/12,0)+2))</f>
        <v>#VALUE!</v>
      </c>
      <c r="V295" t="e">
        <f>IF($B$11="זכר",INDEX('שיפור גברים'!$A$1:$GQ$121,ROUNDDOWN(R295/12,0)+1,ROUNDDOWN((E295+$B$7-$B$8)/12,0)+1),INDEX('שיפור נשים'!$A$1:$GQ$121,ROUNDDOWN(R295/12,0)+1,ROUNDDOWN((E295+$B$7-$B$8)/12,0)+1))</f>
        <v>#VALUE!</v>
      </c>
      <c r="W295">
        <f t="shared" si="87"/>
        <v>8.3333333333333329E-2</v>
      </c>
      <c r="X295" t="e">
        <f t="shared" si="99"/>
        <v>#VALUE!</v>
      </c>
      <c r="Y295">
        <f>IF($B$11="זכר",INDEX(תמותה!$A$1:$E$121,ROUNDDOWN(R295/12,0)+1,4),INDEX(תמותה!$A$1:$E$121,ROUNDDOWN(R295/12,0)+1,5))</f>
        <v>1.63E-4</v>
      </c>
      <c r="Z295" t="e">
        <f t="shared" si="88"/>
        <v>#VALUE!</v>
      </c>
      <c r="AA295" t="e">
        <f t="shared" si="89"/>
        <v>#VALUE!</v>
      </c>
      <c r="AB295" t="e">
        <f t="shared" si="100"/>
        <v>#VALUE!</v>
      </c>
      <c r="AC295" t="e">
        <f t="shared" si="101"/>
        <v>#VALUE!</v>
      </c>
      <c r="AD295" t="e">
        <f t="shared" si="102"/>
        <v>#VALUE!</v>
      </c>
      <c r="AE295" t="e">
        <f t="shared" si="103"/>
        <v>#VALUE!</v>
      </c>
      <c r="AF295" t="e">
        <f t="shared" si="104"/>
        <v>#VALUE!</v>
      </c>
    </row>
    <row r="296" spans="5:32" x14ac:dyDescent="0.2">
      <c r="E296">
        <f t="shared" si="90"/>
        <v>294</v>
      </c>
      <c r="F296">
        <f t="shared" si="84"/>
        <v>2.4358968824573655</v>
      </c>
      <c r="G296" t="e">
        <f t="shared" si="91"/>
        <v>#VALUE!</v>
      </c>
      <c r="H296" t="e">
        <f t="shared" si="92"/>
        <v>#VALUE!</v>
      </c>
      <c r="I296" t="e">
        <f t="shared" si="93"/>
        <v>#VALUE!</v>
      </c>
      <c r="J296" t="e">
        <f t="shared" si="94"/>
        <v>#VALUE!</v>
      </c>
      <c r="K296" t="e">
        <f t="shared" si="95"/>
        <v>#VALUE!</v>
      </c>
      <c r="L296" t="e">
        <f t="shared" si="96"/>
        <v>#VALUE!</v>
      </c>
      <c r="M296">
        <f>IF($B$9="זכר",INDEX(תמותה!$A$1:$E$121,ROUNDDOWN(E296/12,0)+1,2),INDEX(תמותה!$A$1:$E$121,ROUNDDOWN(E296/12,0)+1,3))</f>
        <v>7.1500000000000003E-5</v>
      </c>
      <c r="N296" t="e">
        <f>IF($B$9="זכר",INDEX('שיפור גברים'!$A$1:$GQ$121,ROUNDDOWN(E296/12,0)+1,ROUNDDOWN((E296+$B$7-$B$8)/12,0)+2),INDEX('שיפור נשים'!$A$1:$GQ$121,ROUNDDOWN(E296/12,0)+1,ROUNDDOWN((E296+$B$7-$B$8)/12,0)+2))</f>
        <v>#VALUE!</v>
      </c>
      <c r="O296" t="e">
        <f>IF($B$9="זכר",INDEX('שיפור גברים'!$A$1:$GQ$121,ROUNDDOWN(E296/12,0)+1,ROUNDDOWN((E296+$B$7-$B$8)/12,0)+1),INDEX('שיפור נשים'!$A$1:$GQ$121,ROUNDDOWN(E296/12,0)+1,ROUNDDOWN((E296+$B$7-$B$8)/12,0)+1))</f>
        <v>#VALUE!</v>
      </c>
      <c r="P296">
        <f t="shared" si="85"/>
        <v>0.16666666666666666</v>
      </c>
      <c r="Q296" t="e">
        <f t="shared" si="86"/>
        <v>#VALUE!</v>
      </c>
      <c r="R296">
        <f t="shared" si="97"/>
        <v>294</v>
      </c>
      <c r="S296" t="e">
        <f t="shared" si="98"/>
        <v>#VALUE!</v>
      </c>
      <c r="T296">
        <f>IF($B$11="זכר",INDEX(תמותה!$A$1:$E$121,ROUNDDOWN(R296/12,0)+1,2),INDEX(תמותה!$A$1:$E$121,ROUNDDOWN(R296/12,0)+1,3))</f>
        <v>7.1500000000000003E-5</v>
      </c>
      <c r="U296" t="e">
        <f>IF($B$11="זכר",INDEX('שיפור גברים'!$A$1:$GQ$121,ROUNDDOWN(R296/12,0)+1,ROUNDDOWN((E296+$B$7-$B$8)/12,0)+2),INDEX('שיפור נשים'!$A$1:$GQ$121,ROUNDDOWN(R296/12,0)+1,ROUNDDOWN((E296+$B$7-$B$8)/12,0)+2))</f>
        <v>#VALUE!</v>
      </c>
      <c r="V296" t="e">
        <f>IF($B$11="זכר",INDEX('שיפור גברים'!$A$1:$GQ$121,ROUNDDOWN(R296/12,0)+1,ROUNDDOWN((E296+$B$7-$B$8)/12,0)+1),INDEX('שיפור נשים'!$A$1:$GQ$121,ROUNDDOWN(R296/12,0)+1,ROUNDDOWN((E296+$B$7-$B$8)/12,0)+1))</f>
        <v>#VALUE!</v>
      </c>
      <c r="W296">
        <f t="shared" si="87"/>
        <v>0.16666666666666666</v>
      </c>
      <c r="X296" t="e">
        <f t="shared" si="99"/>
        <v>#VALUE!</v>
      </c>
      <c r="Y296">
        <f>IF($B$11="זכר",INDEX(תמותה!$A$1:$E$121,ROUNDDOWN(R296/12,0)+1,4),INDEX(תמותה!$A$1:$E$121,ROUNDDOWN(R296/12,0)+1,5))</f>
        <v>1.63E-4</v>
      </c>
      <c r="Z296" t="e">
        <f t="shared" si="88"/>
        <v>#VALUE!</v>
      </c>
      <c r="AA296" t="e">
        <f t="shared" si="89"/>
        <v>#VALUE!</v>
      </c>
      <c r="AB296" t="e">
        <f t="shared" si="100"/>
        <v>#VALUE!</v>
      </c>
      <c r="AC296" t="e">
        <f t="shared" si="101"/>
        <v>#VALUE!</v>
      </c>
      <c r="AD296" t="e">
        <f t="shared" si="102"/>
        <v>#VALUE!</v>
      </c>
      <c r="AE296" t="e">
        <f t="shared" si="103"/>
        <v>#VALUE!</v>
      </c>
      <c r="AF296" t="e">
        <f t="shared" si="104"/>
        <v>#VALUE!</v>
      </c>
    </row>
    <row r="297" spans="5:32" x14ac:dyDescent="0.2">
      <c r="E297">
        <f t="shared" si="90"/>
        <v>295</v>
      </c>
      <c r="F297">
        <f t="shared" si="84"/>
        <v>2.4432595654485834</v>
      </c>
      <c r="G297" t="e">
        <f t="shared" si="91"/>
        <v>#VALUE!</v>
      </c>
      <c r="H297" t="e">
        <f t="shared" si="92"/>
        <v>#VALUE!</v>
      </c>
      <c r="I297" t="e">
        <f t="shared" si="93"/>
        <v>#VALUE!</v>
      </c>
      <c r="J297" t="e">
        <f t="shared" si="94"/>
        <v>#VALUE!</v>
      </c>
      <c r="K297" t="e">
        <f t="shared" si="95"/>
        <v>#VALUE!</v>
      </c>
      <c r="L297" t="e">
        <f t="shared" si="96"/>
        <v>#VALUE!</v>
      </c>
      <c r="M297">
        <f>IF($B$9="זכר",INDEX(תמותה!$A$1:$E$121,ROUNDDOWN(E297/12,0)+1,2),INDEX(תמותה!$A$1:$E$121,ROUNDDOWN(E297/12,0)+1,3))</f>
        <v>7.1500000000000003E-5</v>
      </c>
      <c r="N297" t="e">
        <f>IF($B$9="זכר",INDEX('שיפור גברים'!$A$1:$GQ$121,ROUNDDOWN(E297/12,0)+1,ROUNDDOWN((E297+$B$7-$B$8)/12,0)+2),INDEX('שיפור נשים'!$A$1:$GQ$121,ROUNDDOWN(E297/12,0)+1,ROUNDDOWN((E297+$B$7-$B$8)/12,0)+2))</f>
        <v>#VALUE!</v>
      </c>
      <c r="O297" t="e">
        <f>IF($B$9="זכר",INDEX('שיפור גברים'!$A$1:$GQ$121,ROUNDDOWN(E297/12,0)+1,ROUNDDOWN((E297+$B$7-$B$8)/12,0)+1),INDEX('שיפור נשים'!$A$1:$GQ$121,ROUNDDOWN(E297/12,0)+1,ROUNDDOWN((E297+$B$7-$B$8)/12,0)+1))</f>
        <v>#VALUE!</v>
      </c>
      <c r="P297">
        <f t="shared" si="85"/>
        <v>0.25</v>
      </c>
      <c r="Q297" t="e">
        <f t="shared" si="86"/>
        <v>#VALUE!</v>
      </c>
      <c r="R297">
        <f t="shared" si="97"/>
        <v>295</v>
      </c>
      <c r="S297" t="e">
        <f t="shared" si="98"/>
        <v>#VALUE!</v>
      </c>
      <c r="T297">
        <f>IF($B$11="זכר",INDEX(תמותה!$A$1:$E$121,ROUNDDOWN(R297/12,0)+1,2),INDEX(תמותה!$A$1:$E$121,ROUNDDOWN(R297/12,0)+1,3))</f>
        <v>7.1500000000000003E-5</v>
      </c>
      <c r="U297" t="e">
        <f>IF($B$11="זכר",INDEX('שיפור גברים'!$A$1:$GQ$121,ROUNDDOWN(R297/12,0)+1,ROUNDDOWN((E297+$B$7-$B$8)/12,0)+2),INDEX('שיפור נשים'!$A$1:$GQ$121,ROUNDDOWN(R297/12,0)+1,ROUNDDOWN((E297+$B$7-$B$8)/12,0)+2))</f>
        <v>#VALUE!</v>
      </c>
      <c r="V297" t="e">
        <f>IF($B$11="זכר",INDEX('שיפור גברים'!$A$1:$GQ$121,ROUNDDOWN(R297/12,0)+1,ROUNDDOWN((E297+$B$7-$B$8)/12,0)+1),INDEX('שיפור נשים'!$A$1:$GQ$121,ROUNDDOWN(R297/12,0)+1,ROUNDDOWN((E297+$B$7-$B$8)/12,0)+1))</f>
        <v>#VALUE!</v>
      </c>
      <c r="W297">
        <f t="shared" si="87"/>
        <v>0.25</v>
      </c>
      <c r="X297" t="e">
        <f t="shared" si="99"/>
        <v>#VALUE!</v>
      </c>
      <c r="Y297">
        <f>IF($B$11="זכר",INDEX(תמותה!$A$1:$E$121,ROUNDDOWN(R297/12,0)+1,4),INDEX(תמותה!$A$1:$E$121,ROUNDDOWN(R297/12,0)+1,5))</f>
        <v>1.63E-4</v>
      </c>
      <c r="Z297" t="e">
        <f t="shared" si="88"/>
        <v>#VALUE!</v>
      </c>
      <c r="AA297" t="e">
        <f t="shared" si="89"/>
        <v>#VALUE!</v>
      </c>
      <c r="AB297" t="e">
        <f t="shared" si="100"/>
        <v>#VALUE!</v>
      </c>
      <c r="AC297" t="e">
        <f t="shared" si="101"/>
        <v>#VALUE!</v>
      </c>
      <c r="AD297" t="e">
        <f t="shared" si="102"/>
        <v>#VALUE!</v>
      </c>
      <c r="AE297" t="e">
        <f t="shared" si="103"/>
        <v>#VALUE!</v>
      </c>
      <c r="AF297" t="e">
        <f t="shared" si="104"/>
        <v>#VALUE!</v>
      </c>
    </row>
    <row r="298" spans="5:32" x14ac:dyDescent="0.2">
      <c r="E298">
        <f t="shared" si="90"/>
        <v>296</v>
      </c>
      <c r="F298">
        <f t="shared" si="84"/>
        <v>2.4506445027073029</v>
      </c>
      <c r="G298" t="e">
        <f t="shared" si="91"/>
        <v>#VALUE!</v>
      </c>
      <c r="H298" t="e">
        <f t="shared" si="92"/>
        <v>#VALUE!</v>
      </c>
      <c r="I298" t="e">
        <f t="shared" si="93"/>
        <v>#VALUE!</v>
      </c>
      <c r="J298" t="e">
        <f t="shared" si="94"/>
        <v>#VALUE!</v>
      </c>
      <c r="K298" t="e">
        <f t="shared" si="95"/>
        <v>#VALUE!</v>
      </c>
      <c r="L298" t="e">
        <f t="shared" si="96"/>
        <v>#VALUE!</v>
      </c>
      <c r="M298">
        <f>IF($B$9="זכר",INDEX(תמותה!$A$1:$E$121,ROUNDDOWN(E298/12,0)+1,2),INDEX(תמותה!$A$1:$E$121,ROUNDDOWN(E298/12,0)+1,3))</f>
        <v>7.1500000000000003E-5</v>
      </c>
      <c r="N298" t="e">
        <f>IF($B$9="זכר",INDEX('שיפור גברים'!$A$1:$GQ$121,ROUNDDOWN(E298/12,0)+1,ROUNDDOWN((E298+$B$7-$B$8)/12,0)+2),INDEX('שיפור נשים'!$A$1:$GQ$121,ROUNDDOWN(E298/12,0)+1,ROUNDDOWN((E298+$B$7-$B$8)/12,0)+2))</f>
        <v>#VALUE!</v>
      </c>
      <c r="O298" t="e">
        <f>IF($B$9="זכר",INDEX('שיפור גברים'!$A$1:$GQ$121,ROUNDDOWN(E298/12,0)+1,ROUNDDOWN((E298+$B$7-$B$8)/12,0)+1),INDEX('שיפור נשים'!$A$1:$GQ$121,ROUNDDOWN(E298/12,0)+1,ROUNDDOWN((E298+$B$7-$B$8)/12,0)+1))</f>
        <v>#VALUE!</v>
      </c>
      <c r="P298">
        <f t="shared" si="85"/>
        <v>0.33333333333333331</v>
      </c>
      <c r="Q298" t="e">
        <f t="shared" si="86"/>
        <v>#VALUE!</v>
      </c>
      <c r="R298">
        <f t="shared" si="97"/>
        <v>296</v>
      </c>
      <c r="S298" t="e">
        <f t="shared" si="98"/>
        <v>#VALUE!</v>
      </c>
      <c r="T298">
        <f>IF($B$11="זכר",INDEX(תמותה!$A$1:$E$121,ROUNDDOWN(R298/12,0)+1,2),INDEX(תמותה!$A$1:$E$121,ROUNDDOWN(R298/12,0)+1,3))</f>
        <v>7.1500000000000003E-5</v>
      </c>
      <c r="U298" t="e">
        <f>IF($B$11="זכר",INDEX('שיפור גברים'!$A$1:$GQ$121,ROUNDDOWN(R298/12,0)+1,ROUNDDOWN((E298+$B$7-$B$8)/12,0)+2),INDEX('שיפור נשים'!$A$1:$GQ$121,ROUNDDOWN(R298/12,0)+1,ROUNDDOWN((E298+$B$7-$B$8)/12,0)+2))</f>
        <v>#VALUE!</v>
      </c>
      <c r="V298" t="e">
        <f>IF($B$11="זכר",INDEX('שיפור גברים'!$A$1:$GQ$121,ROUNDDOWN(R298/12,0)+1,ROUNDDOWN((E298+$B$7-$B$8)/12,0)+1),INDEX('שיפור נשים'!$A$1:$GQ$121,ROUNDDOWN(R298/12,0)+1,ROUNDDOWN((E298+$B$7-$B$8)/12,0)+1))</f>
        <v>#VALUE!</v>
      </c>
      <c r="W298">
        <f t="shared" si="87"/>
        <v>0.33333333333333331</v>
      </c>
      <c r="X298" t="e">
        <f t="shared" si="99"/>
        <v>#VALUE!</v>
      </c>
      <c r="Y298">
        <f>IF($B$11="זכר",INDEX(תמותה!$A$1:$E$121,ROUNDDOWN(R298/12,0)+1,4),INDEX(תמותה!$A$1:$E$121,ROUNDDOWN(R298/12,0)+1,5))</f>
        <v>1.63E-4</v>
      </c>
      <c r="Z298" t="e">
        <f t="shared" si="88"/>
        <v>#VALUE!</v>
      </c>
      <c r="AA298" t="e">
        <f t="shared" si="89"/>
        <v>#VALUE!</v>
      </c>
      <c r="AB298" t="e">
        <f t="shared" si="100"/>
        <v>#VALUE!</v>
      </c>
      <c r="AC298" t="e">
        <f t="shared" si="101"/>
        <v>#VALUE!</v>
      </c>
      <c r="AD298" t="e">
        <f t="shared" si="102"/>
        <v>#VALUE!</v>
      </c>
      <c r="AE298" t="e">
        <f t="shared" si="103"/>
        <v>#VALUE!</v>
      </c>
      <c r="AF298" t="e">
        <f t="shared" si="104"/>
        <v>#VALUE!</v>
      </c>
    </row>
    <row r="299" spans="5:32" x14ac:dyDescent="0.2">
      <c r="E299">
        <f t="shared" si="90"/>
        <v>297</v>
      </c>
      <c r="F299">
        <f t="shared" si="84"/>
        <v>2.4580517614987345</v>
      </c>
      <c r="G299" t="e">
        <f t="shared" si="91"/>
        <v>#VALUE!</v>
      </c>
      <c r="H299" t="e">
        <f t="shared" si="92"/>
        <v>#VALUE!</v>
      </c>
      <c r="I299" t="e">
        <f t="shared" si="93"/>
        <v>#VALUE!</v>
      </c>
      <c r="J299" t="e">
        <f t="shared" si="94"/>
        <v>#VALUE!</v>
      </c>
      <c r="K299" t="e">
        <f t="shared" si="95"/>
        <v>#VALUE!</v>
      </c>
      <c r="L299" t="e">
        <f t="shared" si="96"/>
        <v>#VALUE!</v>
      </c>
      <c r="M299">
        <f>IF($B$9="זכר",INDEX(תמותה!$A$1:$E$121,ROUNDDOWN(E299/12,0)+1,2),INDEX(תמותה!$A$1:$E$121,ROUNDDOWN(E299/12,0)+1,3))</f>
        <v>7.1500000000000003E-5</v>
      </c>
      <c r="N299" t="e">
        <f>IF($B$9="זכר",INDEX('שיפור גברים'!$A$1:$GQ$121,ROUNDDOWN(E299/12,0)+1,ROUNDDOWN((E299+$B$7-$B$8)/12,0)+2),INDEX('שיפור נשים'!$A$1:$GQ$121,ROUNDDOWN(E299/12,0)+1,ROUNDDOWN((E299+$B$7-$B$8)/12,0)+2))</f>
        <v>#VALUE!</v>
      </c>
      <c r="O299" t="e">
        <f>IF($B$9="זכר",INDEX('שיפור גברים'!$A$1:$GQ$121,ROUNDDOWN(E299/12,0)+1,ROUNDDOWN((E299+$B$7-$B$8)/12,0)+1),INDEX('שיפור נשים'!$A$1:$GQ$121,ROUNDDOWN(E299/12,0)+1,ROUNDDOWN((E299+$B$7-$B$8)/12,0)+1))</f>
        <v>#VALUE!</v>
      </c>
      <c r="P299">
        <f t="shared" si="85"/>
        <v>0.41666666666666669</v>
      </c>
      <c r="Q299" t="e">
        <f t="shared" si="86"/>
        <v>#VALUE!</v>
      </c>
      <c r="R299">
        <f t="shared" si="97"/>
        <v>297</v>
      </c>
      <c r="S299" t="e">
        <f t="shared" si="98"/>
        <v>#VALUE!</v>
      </c>
      <c r="T299">
        <f>IF($B$11="זכר",INDEX(תמותה!$A$1:$E$121,ROUNDDOWN(R299/12,0)+1,2),INDEX(תמותה!$A$1:$E$121,ROUNDDOWN(R299/12,0)+1,3))</f>
        <v>7.1500000000000003E-5</v>
      </c>
      <c r="U299" t="e">
        <f>IF($B$11="זכר",INDEX('שיפור גברים'!$A$1:$GQ$121,ROUNDDOWN(R299/12,0)+1,ROUNDDOWN((E299+$B$7-$B$8)/12,0)+2),INDEX('שיפור נשים'!$A$1:$GQ$121,ROUNDDOWN(R299/12,0)+1,ROUNDDOWN((E299+$B$7-$B$8)/12,0)+2))</f>
        <v>#VALUE!</v>
      </c>
      <c r="V299" t="e">
        <f>IF($B$11="זכר",INDEX('שיפור גברים'!$A$1:$GQ$121,ROUNDDOWN(R299/12,0)+1,ROUNDDOWN((E299+$B$7-$B$8)/12,0)+1),INDEX('שיפור נשים'!$A$1:$GQ$121,ROUNDDOWN(R299/12,0)+1,ROUNDDOWN((E299+$B$7-$B$8)/12,0)+1))</f>
        <v>#VALUE!</v>
      </c>
      <c r="W299">
        <f t="shared" si="87"/>
        <v>0.41666666666666669</v>
      </c>
      <c r="X299" t="e">
        <f t="shared" si="99"/>
        <v>#VALUE!</v>
      </c>
      <c r="Y299">
        <f>IF($B$11="זכר",INDEX(תמותה!$A$1:$E$121,ROUNDDOWN(R299/12,0)+1,4),INDEX(תמותה!$A$1:$E$121,ROUNDDOWN(R299/12,0)+1,5))</f>
        <v>1.63E-4</v>
      </c>
      <c r="Z299" t="e">
        <f t="shared" si="88"/>
        <v>#VALUE!</v>
      </c>
      <c r="AA299" t="e">
        <f t="shared" si="89"/>
        <v>#VALUE!</v>
      </c>
      <c r="AB299" t="e">
        <f t="shared" si="100"/>
        <v>#VALUE!</v>
      </c>
      <c r="AC299" t="e">
        <f t="shared" si="101"/>
        <v>#VALUE!</v>
      </c>
      <c r="AD299" t="e">
        <f t="shared" si="102"/>
        <v>#VALUE!</v>
      </c>
      <c r="AE299" t="e">
        <f t="shared" si="103"/>
        <v>#VALUE!</v>
      </c>
      <c r="AF299" t="e">
        <f t="shared" si="104"/>
        <v>#VALUE!</v>
      </c>
    </row>
    <row r="300" spans="5:32" x14ac:dyDescent="0.2">
      <c r="E300">
        <f t="shared" si="90"/>
        <v>298</v>
      </c>
      <c r="F300">
        <f t="shared" si="84"/>
        <v>2.4654814092914044</v>
      </c>
      <c r="G300" t="e">
        <f t="shared" si="91"/>
        <v>#VALUE!</v>
      </c>
      <c r="H300" t="e">
        <f t="shared" si="92"/>
        <v>#VALUE!</v>
      </c>
      <c r="I300" t="e">
        <f t="shared" si="93"/>
        <v>#VALUE!</v>
      </c>
      <c r="J300" t="e">
        <f t="shared" si="94"/>
        <v>#VALUE!</v>
      </c>
      <c r="K300" t="e">
        <f t="shared" si="95"/>
        <v>#VALUE!</v>
      </c>
      <c r="L300" t="e">
        <f t="shared" si="96"/>
        <v>#VALUE!</v>
      </c>
      <c r="M300">
        <f>IF($B$9="זכר",INDEX(תמותה!$A$1:$E$121,ROUNDDOWN(E300/12,0)+1,2),INDEX(תמותה!$A$1:$E$121,ROUNDDOWN(E300/12,0)+1,3))</f>
        <v>7.1500000000000003E-5</v>
      </c>
      <c r="N300" t="e">
        <f>IF($B$9="זכר",INDEX('שיפור גברים'!$A$1:$GQ$121,ROUNDDOWN(E300/12,0)+1,ROUNDDOWN((E300+$B$7-$B$8)/12,0)+2),INDEX('שיפור נשים'!$A$1:$GQ$121,ROUNDDOWN(E300/12,0)+1,ROUNDDOWN((E300+$B$7-$B$8)/12,0)+2))</f>
        <v>#VALUE!</v>
      </c>
      <c r="O300" t="e">
        <f>IF($B$9="זכר",INDEX('שיפור גברים'!$A$1:$GQ$121,ROUNDDOWN(E300/12,0)+1,ROUNDDOWN((E300+$B$7-$B$8)/12,0)+1),INDEX('שיפור נשים'!$A$1:$GQ$121,ROUNDDOWN(E300/12,0)+1,ROUNDDOWN((E300+$B$7-$B$8)/12,0)+1))</f>
        <v>#VALUE!</v>
      </c>
      <c r="P300">
        <f t="shared" si="85"/>
        <v>0.5</v>
      </c>
      <c r="Q300" t="e">
        <f t="shared" si="86"/>
        <v>#VALUE!</v>
      </c>
      <c r="R300">
        <f t="shared" si="97"/>
        <v>298</v>
      </c>
      <c r="S300" t="e">
        <f t="shared" si="98"/>
        <v>#VALUE!</v>
      </c>
      <c r="T300">
        <f>IF($B$11="זכר",INDEX(תמותה!$A$1:$E$121,ROUNDDOWN(R300/12,0)+1,2),INDEX(תמותה!$A$1:$E$121,ROUNDDOWN(R300/12,0)+1,3))</f>
        <v>7.1500000000000003E-5</v>
      </c>
      <c r="U300" t="e">
        <f>IF($B$11="זכר",INDEX('שיפור גברים'!$A$1:$GQ$121,ROUNDDOWN(R300/12,0)+1,ROUNDDOWN((E300+$B$7-$B$8)/12,0)+2),INDEX('שיפור נשים'!$A$1:$GQ$121,ROUNDDOWN(R300/12,0)+1,ROUNDDOWN((E300+$B$7-$B$8)/12,0)+2))</f>
        <v>#VALUE!</v>
      </c>
      <c r="V300" t="e">
        <f>IF($B$11="זכר",INDEX('שיפור גברים'!$A$1:$GQ$121,ROUNDDOWN(R300/12,0)+1,ROUNDDOWN((E300+$B$7-$B$8)/12,0)+1),INDEX('שיפור נשים'!$A$1:$GQ$121,ROUNDDOWN(R300/12,0)+1,ROUNDDOWN((E300+$B$7-$B$8)/12,0)+1))</f>
        <v>#VALUE!</v>
      </c>
      <c r="W300">
        <f t="shared" si="87"/>
        <v>0.5</v>
      </c>
      <c r="X300" t="e">
        <f t="shared" si="99"/>
        <v>#VALUE!</v>
      </c>
      <c r="Y300">
        <f>IF($B$11="זכר",INDEX(תמותה!$A$1:$E$121,ROUNDDOWN(R300/12,0)+1,4),INDEX(תמותה!$A$1:$E$121,ROUNDDOWN(R300/12,0)+1,5))</f>
        <v>1.63E-4</v>
      </c>
      <c r="Z300" t="e">
        <f t="shared" si="88"/>
        <v>#VALUE!</v>
      </c>
      <c r="AA300" t="e">
        <f t="shared" si="89"/>
        <v>#VALUE!</v>
      </c>
      <c r="AB300" t="e">
        <f t="shared" si="100"/>
        <v>#VALUE!</v>
      </c>
      <c r="AC300" t="e">
        <f t="shared" si="101"/>
        <v>#VALUE!</v>
      </c>
      <c r="AD300" t="e">
        <f t="shared" si="102"/>
        <v>#VALUE!</v>
      </c>
      <c r="AE300" t="e">
        <f t="shared" si="103"/>
        <v>#VALUE!</v>
      </c>
      <c r="AF300" t="e">
        <f t="shared" si="104"/>
        <v>#VALUE!</v>
      </c>
    </row>
    <row r="301" spans="5:32" x14ac:dyDescent="0.2">
      <c r="E301">
        <f t="shared" si="90"/>
        <v>299</v>
      </c>
      <c r="F301">
        <f t="shared" si="84"/>
        <v>2.4729335137577642</v>
      </c>
      <c r="G301" t="e">
        <f t="shared" si="91"/>
        <v>#VALUE!</v>
      </c>
      <c r="H301" t="e">
        <f t="shared" si="92"/>
        <v>#VALUE!</v>
      </c>
      <c r="I301" t="e">
        <f t="shared" si="93"/>
        <v>#VALUE!</v>
      </c>
      <c r="J301" t="e">
        <f t="shared" si="94"/>
        <v>#VALUE!</v>
      </c>
      <c r="K301" t="e">
        <f t="shared" si="95"/>
        <v>#VALUE!</v>
      </c>
      <c r="L301" t="e">
        <f t="shared" si="96"/>
        <v>#VALUE!</v>
      </c>
      <c r="M301">
        <f>IF($B$9="זכר",INDEX(תמותה!$A$1:$E$121,ROUNDDOWN(E301/12,0)+1,2),INDEX(תמותה!$A$1:$E$121,ROUNDDOWN(E301/12,0)+1,3))</f>
        <v>7.1500000000000003E-5</v>
      </c>
      <c r="N301" t="e">
        <f>IF($B$9="זכר",INDEX('שיפור גברים'!$A$1:$GQ$121,ROUNDDOWN(E301/12,0)+1,ROUNDDOWN((E301+$B$7-$B$8)/12,0)+2),INDEX('שיפור נשים'!$A$1:$GQ$121,ROUNDDOWN(E301/12,0)+1,ROUNDDOWN((E301+$B$7-$B$8)/12,0)+2))</f>
        <v>#VALUE!</v>
      </c>
      <c r="O301" t="e">
        <f>IF($B$9="זכר",INDEX('שיפור גברים'!$A$1:$GQ$121,ROUNDDOWN(E301/12,0)+1,ROUNDDOWN((E301+$B$7-$B$8)/12,0)+1),INDEX('שיפור נשים'!$A$1:$GQ$121,ROUNDDOWN(E301/12,0)+1,ROUNDDOWN((E301+$B$7-$B$8)/12,0)+1))</f>
        <v>#VALUE!</v>
      </c>
      <c r="P301">
        <f t="shared" si="85"/>
        <v>0.58333333333333337</v>
      </c>
      <c r="Q301" t="e">
        <f t="shared" si="86"/>
        <v>#VALUE!</v>
      </c>
      <c r="R301">
        <f t="shared" si="97"/>
        <v>299</v>
      </c>
      <c r="S301" t="e">
        <f t="shared" si="98"/>
        <v>#VALUE!</v>
      </c>
      <c r="T301">
        <f>IF($B$11="זכר",INDEX(תמותה!$A$1:$E$121,ROUNDDOWN(R301/12,0)+1,2),INDEX(תמותה!$A$1:$E$121,ROUNDDOWN(R301/12,0)+1,3))</f>
        <v>7.1500000000000003E-5</v>
      </c>
      <c r="U301" t="e">
        <f>IF($B$11="זכר",INDEX('שיפור גברים'!$A$1:$GQ$121,ROUNDDOWN(R301/12,0)+1,ROUNDDOWN((E301+$B$7-$B$8)/12,0)+2),INDEX('שיפור נשים'!$A$1:$GQ$121,ROUNDDOWN(R301/12,0)+1,ROUNDDOWN((E301+$B$7-$B$8)/12,0)+2))</f>
        <v>#VALUE!</v>
      </c>
      <c r="V301" t="e">
        <f>IF($B$11="זכר",INDEX('שיפור גברים'!$A$1:$GQ$121,ROUNDDOWN(R301/12,0)+1,ROUNDDOWN((E301+$B$7-$B$8)/12,0)+1),INDEX('שיפור נשים'!$A$1:$GQ$121,ROUNDDOWN(R301/12,0)+1,ROUNDDOWN((E301+$B$7-$B$8)/12,0)+1))</f>
        <v>#VALUE!</v>
      </c>
      <c r="W301">
        <f t="shared" si="87"/>
        <v>0.58333333333333337</v>
      </c>
      <c r="X301" t="e">
        <f t="shared" si="99"/>
        <v>#VALUE!</v>
      </c>
      <c r="Y301">
        <f>IF($B$11="זכר",INDEX(תמותה!$A$1:$E$121,ROUNDDOWN(R301/12,0)+1,4),INDEX(תמותה!$A$1:$E$121,ROUNDDOWN(R301/12,0)+1,5))</f>
        <v>1.63E-4</v>
      </c>
      <c r="Z301" t="e">
        <f t="shared" si="88"/>
        <v>#VALUE!</v>
      </c>
      <c r="AA301" t="e">
        <f t="shared" si="89"/>
        <v>#VALUE!</v>
      </c>
      <c r="AB301" t="e">
        <f t="shared" si="100"/>
        <v>#VALUE!</v>
      </c>
      <c r="AC301" t="e">
        <f t="shared" si="101"/>
        <v>#VALUE!</v>
      </c>
      <c r="AD301" t="e">
        <f t="shared" si="102"/>
        <v>#VALUE!</v>
      </c>
      <c r="AE301" t="e">
        <f t="shared" si="103"/>
        <v>#VALUE!</v>
      </c>
      <c r="AF301" t="e">
        <f t="shared" si="104"/>
        <v>#VALUE!</v>
      </c>
    </row>
    <row r="302" spans="5:32" x14ac:dyDescent="0.2">
      <c r="E302">
        <f t="shared" si="90"/>
        <v>300</v>
      </c>
      <c r="F302">
        <f t="shared" si="84"/>
        <v>2.4804081427748135</v>
      </c>
      <c r="G302" t="e">
        <f t="shared" si="91"/>
        <v>#VALUE!</v>
      </c>
      <c r="H302" t="e">
        <f t="shared" si="92"/>
        <v>#VALUE!</v>
      </c>
      <c r="I302" t="e">
        <f t="shared" si="93"/>
        <v>#VALUE!</v>
      </c>
      <c r="J302" t="e">
        <f t="shared" si="94"/>
        <v>#VALUE!</v>
      </c>
      <c r="K302" t="e">
        <f t="shared" si="95"/>
        <v>#VALUE!</v>
      </c>
      <c r="L302" t="e">
        <f t="shared" si="96"/>
        <v>#VALUE!</v>
      </c>
      <c r="M302">
        <f>IF($B$9="זכר",INDEX(תמותה!$A$1:$E$121,ROUNDDOWN(E302/12,0)+1,2),INDEX(תמותה!$A$1:$E$121,ROUNDDOWN(E302/12,0)+1,3))</f>
        <v>7.6000000000000004E-5</v>
      </c>
      <c r="N302" t="e">
        <f>IF($B$9="זכר",INDEX('שיפור גברים'!$A$1:$GQ$121,ROUNDDOWN(E302/12,0)+1,ROUNDDOWN((E302+$B$7-$B$8)/12,0)+2),INDEX('שיפור נשים'!$A$1:$GQ$121,ROUNDDOWN(E302/12,0)+1,ROUNDDOWN((E302+$B$7-$B$8)/12,0)+2))</f>
        <v>#VALUE!</v>
      </c>
      <c r="O302" t="e">
        <f>IF($B$9="זכר",INDEX('שיפור גברים'!$A$1:$GQ$121,ROUNDDOWN(E302/12,0)+1,ROUNDDOWN((E302+$B$7-$B$8)/12,0)+1),INDEX('שיפור נשים'!$A$1:$GQ$121,ROUNDDOWN(E302/12,0)+1,ROUNDDOWN((E302+$B$7-$B$8)/12,0)+1))</f>
        <v>#VALUE!</v>
      </c>
      <c r="P302">
        <f t="shared" si="85"/>
        <v>0.66666666666666663</v>
      </c>
      <c r="Q302" t="e">
        <f t="shared" si="86"/>
        <v>#VALUE!</v>
      </c>
      <c r="R302">
        <f t="shared" si="97"/>
        <v>300</v>
      </c>
      <c r="S302" t="e">
        <f t="shared" si="98"/>
        <v>#VALUE!</v>
      </c>
      <c r="T302">
        <f>IF($B$11="זכר",INDEX(תמותה!$A$1:$E$121,ROUNDDOWN(R302/12,0)+1,2),INDEX(תמותה!$A$1:$E$121,ROUNDDOWN(R302/12,0)+1,3))</f>
        <v>7.6000000000000004E-5</v>
      </c>
      <c r="U302" t="e">
        <f>IF($B$11="זכר",INDEX('שיפור גברים'!$A$1:$GQ$121,ROUNDDOWN(R302/12,0)+1,ROUNDDOWN((E302+$B$7-$B$8)/12,0)+2),INDEX('שיפור נשים'!$A$1:$GQ$121,ROUNDDOWN(R302/12,0)+1,ROUNDDOWN((E302+$B$7-$B$8)/12,0)+2))</f>
        <v>#VALUE!</v>
      </c>
      <c r="V302" t="e">
        <f>IF($B$11="זכר",INDEX('שיפור גברים'!$A$1:$GQ$121,ROUNDDOWN(R302/12,0)+1,ROUNDDOWN((E302+$B$7-$B$8)/12,0)+1),INDEX('שיפור נשים'!$A$1:$GQ$121,ROUNDDOWN(R302/12,0)+1,ROUNDDOWN((E302+$B$7-$B$8)/12,0)+1))</f>
        <v>#VALUE!</v>
      </c>
      <c r="W302">
        <f t="shared" si="87"/>
        <v>0.66666666666666663</v>
      </c>
      <c r="X302" t="e">
        <f t="shared" si="99"/>
        <v>#VALUE!</v>
      </c>
      <c r="Y302">
        <f>IF($B$11="זכר",INDEX(תמותה!$A$1:$E$121,ROUNDDOWN(R302/12,0)+1,4),INDEX(תמותה!$A$1:$E$121,ROUNDDOWN(R302/12,0)+1,5))</f>
        <v>1.74E-4</v>
      </c>
      <c r="Z302" t="e">
        <f t="shared" si="88"/>
        <v>#VALUE!</v>
      </c>
      <c r="AA302" t="e">
        <f t="shared" si="89"/>
        <v>#VALUE!</v>
      </c>
      <c r="AB302" t="e">
        <f t="shared" si="100"/>
        <v>#VALUE!</v>
      </c>
      <c r="AC302" t="e">
        <f t="shared" si="101"/>
        <v>#VALUE!</v>
      </c>
      <c r="AD302" t="e">
        <f t="shared" si="102"/>
        <v>#VALUE!</v>
      </c>
      <c r="AE302" t="e">
        <f t="shared" si="103"/>
        <v>#VALUE!</v>
      </c>
      <c r="AF302" t="e">
        <f t="shared" si="104"/>
        <v>#VALUE!</v>
      </c>
    </row>
    <row r="303" spans="5:32" x14ac:dyDescent="0.2">
      <c r="E303">
        <f t="shared" si="90"/>
        <v>301</v>
      </c>
      <c r="F303">
        <f t="shared" si="84"/>
        <v>2.4879053644247153</v>
      </c>
      <c r="G303" t="e">
        <f t="shared" si="91"/>
        <v>#VALUE!</v>
      </c>
      <c r="H303" t="e">
        <f t="shared" si="92"/>
        <v>#VALUE!</v>
      </c>
      <c r="I303" t="e">
        <f t="shared" si="93"/>
        <v>#VALUE!</v>
      </c>
      <c r="J303" t="e">
        <f t="shared" si="94"/>
        <v>#VALUE!</v>
      </c>
      <c r="K303" t="e">
        <f t="shared" si="95"/>
        <v>#VALUE!</v>
      </c>
      <c r="L303" t="e">
        <f t="shared" si="96"/>
        <v>#VALUE!</v>
      </c>
      <c r="M303">
        <f>IF($B$9="זכר",INDEX(תמותה!$A$1:$E$121,ROUNDDOWN(E303/12,0)+1,2),INDEX(תמותה!$A$1:$E$121,ROUNDDOWN(E303/12,0)+1,3))</f>
        <v>7.6000000000000004E-5</v>
      </c>
      <c r="N303" t="e">
        <f>IF($B$9="זכר",INDEX('שיפור גברים'!$A$1:$GQ$121,ROUNDDOWN(E303/12,0)+1,ROUNDDOWN((E303+$B$7-$B$8)/12,0)+2),INDEX('שיפור נשים'!$A$1:$GQ$121,ROUNDDOWN(E303/12,0)+1,ROUNDDOWN((E303+$B$7-$B$8)/12,0)+2))</f>
        <v>#VALUE!</v>
      </c>
      <c r="O303" t="e">
        <f>IF($B$9="זכר",INDEX('שיפור גברים'!$A$1:$GQ$121,ROUNDDOWN(E303/12,0)+1,ROUNDDOWN((E303+$B$7-$B$8)/12,0)+1),INDEX('שיפור נשים'!$A$1:$GQ$121,ROUNDDOWN(E303/12,0)+1,ROUNDDOWN((E303+$B$7-$B$8)/12,0)+1))</f>
        <v>#VALUE!</v>
      </c>
      <c r="P303">
        <f t="shared" si="85"/>
        <v>0.75</v>
      </c>
      <c r="Q303" t="e">
        <f t="shared" si="86"/>
        <v>#VALUE!</v>
      </c>
      <c r="R303">
        <f t="shared" si="97"/>
        <v>301</v>
      </c>
      <c r="S303" t="e">
        <f t="shared" si="98"/>
        <v>#VALUE!</v>
      </c>
      <c r="T303">
        <f>IF($B$11="זכר",INDEX(תמותה!$A$1:$E$121,ROUNDDOWN(R303/12,0)+1,2),INDEX(תמותה!$A$1:$E$121,ROUNDDOWN(R303/12,0)+1,3))</f>
        <v>7.6000000000000004E-5</v>
      </c>
      <c r="U303" t="e">
        <f>IF($B$11="זכר",INDEX('שיפור גברים'!$A$1:$GQ$121,ROUNDDOWN(R303/12,0)+1,ROUNDDOWN((E303+$B$7-$B$8)/12,0)+2),INDEX('שיפור נשים'!$A$1:$GQ$121,ROUNDDOWN(R303/12,0)+1,ROUNDDOWN((E303+$B$7-$B$8)/12,0)+2))</f>
        <v>#VALUE!</v>
      </c>
      <c r="V303" t="e">
        <f>IF($B$11="זכר",INDEX('שיפור גברים'!$A$1:$GQ$121,ROUNDDOWN(R303/12,0)+1,ROUNDDOWN((E303+$B$7-$B$8)/12,0)+1),INDEX('שיפור נשים'!$A$1:$GQ$121,ROUNDDOWN(R303/12,0)+1,ROUNDDOWN((E303+$B$7-$B$8)/12,0)+1))</f>
        <v>#VALUE!</v>
      </c>
      <c r="W303">
        <f t="shared" si="87"/>
        <v>0.75</v>
      </c>
      <c r="X303" t="e">
        <f t="shared" si="99"/>
        <v>#VALUE!</v>
      </c>
      <c r="Y303">
        <f>IF($B$11="זכר",INDEX(תמותה!$A$1:$E$121,ROUNDDOWN(R303/12,0)+1,4),INDEX(תמותה!$A$1:$E$121,ROUNDDOWN(R303/12,0)+1,5))</f>
        <v>1.74E-4</v>
      </c>
      <c r="Z303" t="e">
        <f t="shared" si="88"/>
        <v>#VALUE!</v>
      </c>
      <c r="AA303" t="e">
        <f t="shared" si="89"/>
        <v>#VALUE!</v>
      </c>
      <c r="AB303" t="e">
        <f t="shared" si="100"/>
        <v>#VALUE!</v>
      </c>
      <c r="AC303" t="e">
        <f t="shared" si="101"/>
        <v>#VALUE!</v>
      </c>
      <c r="AD303" t="e">
        <f t="shared" si="102"/>
        <v>#VALUE!</v>
      </c>
      <c r="AE303" t="e">
        <f t="shared" si="103"/>
        <v>#VALUE!</v>
      </c>
      <c r="AF303" t="e">
        <f t="shared" si="104"/>
        <v>#VALUE!</v>
      </c>
    </row>
    <row r="304" spans="5:32" x14ac:dyDescent="0.2">
      <c r="E304">
        <f t="shared" si="90"/>
        <v>302</v>
      </c>
      <c r="F304">
        <f t="shared" si="84"/>
        <v>2.495425246995413</v>
      </c>
      <c r="G304" t="e">
        <f t="shared" si="91"/>
        <v>#VALUE!</v>
      </c>
      <c r="H304" t="e">
        <f t="shared" si="92"/>
        <v>#VALUE!</v>
      </c>
      <c r="I304" t="e">
        <f t="shared" si="93"/>
        <v>#VALUE!</v>
      </c>
      <c r="J304" t="e">
        <f t="shared" si="94"/>
        <v>#VALUE!</v>
      </c>
      <c r="K304" t="e">
        <f t="shared" si="95"/>
        <v>#VALUE!</v>
      </c>
      <c r="L304" t="e">
        <f t="shared" si="96"/>
        <v>#VALUE!</v>
      </c>
      <c r="M304">
        <f>IF($B$9="זכר",INDEX(תמותה!$A$1:$E$121,ROUNDDOWN(E304/12,0)+1,2),INDEX(תמותה!$A$1:$E$121,ROUNDDOWN(E304/12,0)+1,3))</f>
        <v>7.6000000000000004E-5</v>
      </c>
      <c r="N304" t="e">
        <f>IF($B$9="זכר",INDEX('שיפור גברים'!$A$1:$GQ$121,ROUNDDOWN(E304/12,0)+1,ROUNDDOWN((E304+$B$7-$B$8)/12,0)+2),INDEX('שיפור נשים'!$A$1:$GQ$121,ROUNDDOWN(E304/12,0)+1,ROUNDDOWN((E304+$B$7-$B$8)/12,0)+2))</f>
        <v>#VALUE!</v>
      </c>
      <c r="O304" t="e">
        <f>IF($B$9="זכר",INDEX('שיפור גברים'!$A$1:$GQ$121,ROUNDDOWN(E304/12,0)+1,ROUNDDOWN((E304+$B$7-$B$8)/12,0)+1),INDEX('שיפור נשים'!$A$1:$GQ$121,ROUNDDOWN(E304/12,0)+1,ROUNDDOWN((E304+$B$7-$B$8)/12,0)+1))</f>
        <v>#VALUE!</v>
      </c>
      <c r="P304">
        <f t="shared" si="85"/>
        <v>0.83333333333333337</v>
      </c>
      <c r="Q304" t="e">
        <f t="shared" si="86"/>
        <v>#VALUE!</v>
      </c>
      <c r="R304">
        <f t="shared" si="97"/>
        <v>302</v>
      </c>
      <c r="S304" t="e">
        <f t="shared" si="98"/>
        <v>#VALUE!</v>
      </c>
      <c r="T304">
        <f>IF($B$11="זכר",INDEX(תמותה!$A$1:$E$121,ROUNDDOWN(R304/12,0)+1,2),INDEX(תמותה!$A$1:$E$121,ROUNDDOWN(R304/12,0)+1,3))</f>
        <v>7.6000000000000004E-5</v>
      </c>
      <c r="U304" t="e">
        <f>IF($B$11="זכר",INDEX('שיפור גברים'!$A$1:$GQ$121,ROUNDDOWN(R304/12,0)+1,ROUNDDOWN((E304+$B$7-$B$8)/12,0)+2),INDEX('שיפור נשים'!$A$1:$GQ$121,ROUNDDOWN(R304/12,0)+1,ROUNDDOWN((E304+$B$7-$B$8)/12,0)+2))</f>
        <v>#VALUE!</v>
      </c>
      <c r="V304" t="e">
        <f>IF($B$11="זכר",INDEX('שיפור גברים'!$A$1:$GQ$121,ROUNDDOWN(R304/12,0)+1,ROUNDDOWN((E304+$B$7-$B$8)/12,0)+1),INDEX('שיפור נשים'!$A$1:$GQ$121,ROUNDDOWN(R304/12,0)+1,ROUNDDOWN((E304+$B$7-$B$8)/12,0)+1))</f>
        <v>#VALUE!</v>
      </c>
      <c r="W304">
        <f t="shared" si="87"/>
        <v>0.83333333333333337</v>
      </c>
      <c r="X304" t="e">
        <f t="shared" si="99"/>
        <v>#VALUE!</v>
      </c>
      <c r="Y304">
        <f>IF($B$11="זכר",INDEX(תמותה!$A$1:$E$121,ROUNDDOWN(R304/12,0)+1,4),INDEX(תמותה!$A$1:$E$121,ROUNDDOWN(R304/12,0)+1,5))</f>
        <v>1.74E-4</v>
      </c>
      <c r="Z304" t="e">
        <f t="shared" si="88"/>
        <v>#VALUE!</v>
      </c>
      <c r="AA304" t="e">
        <f t="shared" si="89"/>
        <v>#VALUE!</v>
      </c>
      <c r="AB304" t="e">
        <f t="shared" si="100"/>
        <v>#VALUE!</v>
      </c>
      <c r="AC304" t="e">
        <f t="shared" si="101"/>
        <v>#VALUE!</v>
      </c>
      <c r="AD304" t="e">
        <f t="shared" si="102"/>
        <v>#VALUE!</v>
      </c>
      <c r="AE304" t="e">
        <f t="shared" si="103"/>
        <v>#VALUE!</v>
      </c>
      <c r="AF304" t="e">
        <f t="shared" si="104"/>
        <v>#VALUE!</v>
      </c>
    </row>
    <row r="305" spans="5:32" x14ac:dyDescent="0.2">
      <c r="E305">
        <f t="shared" si="90"/>
        <v>303</v>
      </c>
      <c r="F305">
        <f t="shared" si="84"/>
        <v>2.5029678589812594</v>
      </c>
      <c r="G305" t="e">
        <f t="shared" si="91"/>
        <v>#VALUE!</v>
      </c>
      <c r="H305" t="e">
        <f t="shared" si="92"/>
        <v>#VALUE!</v>
      </c>
      <c r="I305" t="e">
        <f t="shared" si="93"/>
        <v>#VALUE!</v>
      </c>
      <c r="J305" t="e">
        <f t="shared" si="94"/>
        <v>#VALUE!</v>
      </c>
      <c r="K305" t="e">
        <f t="shared" si="95"/>
        <v>#VALUE!</v>
      </c>
      <c r="L305" t="e">
        <f t="shared" si="96"/>
        <v>#VALUE!</v>
      </c>
      <c r="M305">
        <f>IF($B$9="זכר",INDEX(תמותה!$A$1:$E$121,ROUNDDOWN(E305/12,0)+1,2),INDEX(תמותה!$A$1:$E$121,ROUNDDOWN(E305/12,0)+1,3))</f>
        <v>7.6000000000000004E-5</v>
      </c>
      <c r="N305" t="e">
        <f>IF($B$9="זכר",INDEX('שיפור גברים'!$A$1:$GQ$121,ROUNDDOWN(E305/12,0)+1,ROUNDDOWN((E305+$B$7-$B$8)/12,0)+2),INDEX('שיפור נשים'!$A$1:$GQ$121,ROUNDDOWN(E305/12,0)+1,ROUNDDOWN((E305+$B$7-$B$8)/12,0)+2))</f>
        <v>#VALUE!</v>
      </c>
      <c r="O305" t="e">
        <f>IF($B$9="זכר",INDEX('שיפור גברים'!$A$1:$GQ$121,ROUNDDOWN(E305/12,0)+1,ROUNDDOWN((E305+$B$7-$B$8)/12,0)+1),INDEX('שיפור נשים'!$A$1:$GQ$121,ROUNDDOWN(E305/12,0)+1,ROUNDDOWN((E305+$B$7-$B$8)/12,0)+1))</f>
        <v>#VALUE!</v>
      </c>
      <c r="P305">
        <f t="shared" si="85"/>
        <v>0.91666666666666663</v>
      </c>
      <c r="Q305" t="e">
        <f t="shared" si="86"/>
        <v>#VALUE!</v>
      </c>
      <c r="R305">
        <f t="shared" si="97"/>
        <v>303</v>
      </c>
      <c r="S305" t="e">
        <f t="shared" si="98"/>
        <v>#VALUE!</v>
      </c>
      <c r="T305">
        <f>IF($B$11="זכר",INDEX(תמותה!$A$1:$E$121,ROUNDDOWN(R305/12,0)+1,2),INDEX(תמותה!$A$1:$E$121,ROUNDDOWN(R305/12,0)+1,3))</f>
        <v>7.6000000000000004E-5</v>
      </c>
      <c r="U305" t="e">
        <f>IF($B$11="זכר",INDEX('שיפור גברים'!$A$1:$GQ$121,ROUNDDOWN(R305/12,0)+1,ROUNDDOWN((E305+$B$7-$B$8)/12,0)+2),INDEX('שיפור נשים'!$A$1:$GQ$121,ROUNDDOWN(R305/12,0)+1,ROUNDDOWN((E305+$B$7-$B$8)/12,0)+2))</f>
        <v>#VALUE!</v>
      </c>
      <c r="V305" t="e">
        <f>IF($B$11="זכר",INDEX('שיפור גברים'!$A$1:$GQ$121,ROUNDDOWN(R305/12,0)+1,ROUNDDOWN((E305+$B$7-$B$8)/12,0)+1),INDEX('שיפור נשים'!$A$1:$GQ$121,ROUNDDOWN(R305/12,0)+1,ROUNDDOWN((E305+$B$7-$B$8)/12,0)+1))</f>
        <v>#VALUE!</v>
      </c>
      <c r="W305">
        <f t="shared" si="87"/>
        <v>0.91666666666666663</v>
      </c>
      <c r="X305" t="e">
        <f t="shared" si="99"/>
        <v>#VALUE!</v>
      </c>
      <c r="Y305">
        <f>IF($B$11="זכר",INDEX(תמותה!$A$1:$E$121,ROUNDDOWN(R305/12,0)+1,4),INDEX(תמותה!$A$1:$E$121,ROUNDDOWN(R305/12,0)+1,5))</f>
        <v>1.74E-4</v>
      </c>
      <c r="Z305" t="e">
        <f t="shared" si="88"/>
        <v>#VALUE!</v>
      </c>
      <c r="AA305" t="e">
        <f t="shared" si="89"/>
        <v>#VALUE!</v>
      </c>
      <c r="AB305" t="e">
        <f t="shared" si="100"/>
        <v>#VALUE!</v>
      </c>
      <c r="AC305" t="e">
        <f t="shared" si="101"/>
        <v>#VALUE!</v>
      </c>
      <c r="AD305" t="e">
        <f t="shared" si="102"/>
        <v>#VALUE!</v>
      </c>
      <c r="AE305" t="e">
        <f t="shared" si="103"/>
        <v>#VALUE!</v>
      </c>
      <c r="AF305" t="e">
        <f t="shared" si="104"/>
        <v>#VALUE!</v>
      </c>
    </row>
    <row r="306" spans="5:32" x14ac:dyDescent="0.2">
      <c r="E306">
        <f t="shared" si="90"/>
        <v>304</v>
      </c>
      <c r="F306">
        <f t="shared" si="84"/>
        <v>2.5105332690836342</v>
      </c>
      <c r="G306" t="e">
        <f t="shared" si="91"/>
        <v>#VALUE!</v>
      </c>
      <c r="H306" t="e">
        <f t="shared" si="92"/>
        <v>#VALUE!</v>
      </c>
      <c r="I306" t="e">
        <f t="shared" si="93"/>
        <v>#VALUE!</v>
      </c>
      <c r="J306" t="e">
        <f t="shared" si="94"/>
        <v>#VALUE!</v>
      </c>
      <c r="K306" t="e">
        <f t="shared" si="95"/>
        <v>#VALUE!</v>
      </c>
      <c r="L306" t="e">
        <f t="shared" si="96"/>
        <v>#VALUE!</v>
      </c>
      <c r="M306">
        <f>IF($B$9="זכר",INDEX(תמותה!$A$1:$E$121,ROUNDDOWN(E306/12,0)+1,2),INDEX(תמותה!$A$1:$E$121,ROUNDDOWN(E306/12,0)+1,3))</f>
        <v>7.6000000000000004E-5</v>
      </c>
      <c r="N306" t="e">
        <f>IF($B$9="זכר",INDEX('שיפור גברים'!$A$1:$GQ$121,ROUNDDOWN(E306/12,0)+1,ROUNDDOWN((E306+$B$7-$B$8)/12,0)+2),INDEX('שיפור נשים'!$A$1:$GQ$121,ROUNDDOWN(E306/12,0)+1,ROUNDDOWN((E306+$B$7-$B$8)/12,0)+2))</f>
        <v>#VALUE!</v>
      </c>
      <c r="O306" t="e">
        <f>IF($B$9="זכר",INDEX('שיפור גברים'!$A$1:$GQ$121,ROUNDDOWN(E306/12,0)+1,ROUNDDOWN((E306+$B$7-$B$8)/12,0)+1),INDEX('שיפור נשים'!$A$1:$GQ$121,ROUNDDOWN(E306/12,0)+1,ROUNDDOWN((E306+$B$7-$B$8)/12,0)+1))</f>
        <v>#VALUE!</v>
      </c>
      <c r="P306">
        <f t="shared" si="85"/>
        <v>1</v>
      </c>
      <c r="Q306" t="e">
        <f t="shared" si="86"/>
        <v>#VALUE!</v>
      </c>
      <c r="R306">
        <f t="shared" si="97"/>
        <v>304</v>
      </c>
      <c r="S306" t="e">
        <f t="shared" si="98"/>
        <v>#VALUE!</v>
      </c>
      <c r="T306">
        <f>IF($B$11="זכר",INDEX(תמותה!$A$1:$E$121,ROUNDDOWN(R306/12,0)+1,2),INDEX(תמותה!$A$1:$E$121,ROUNDDOWN(R306/12,0)+1,3))</f>
        <v>7.6000000000000004E-5</v>
      </c>
      <c r="U306" t="e">
        <f>IF($B$11="זכר",INDEX('שיפור גברים'!$A$1:$GQ$121,ROUNDDOWN(R306/12,0)+1,ROUNDDOWN((E306+$B$7-$B$8)/12,0)+2),INDEX('שיפור נשים'!$A$1:$GQ$121,ROUNDDOWN(R306/12,0)+1,ROUNDDOWN((E306+$B$7-$B$8)/12,0)+2))</f>
        <v>#VALUE!</v>
      </c>
      <c r="V306" t="e">
        <f>IF($B$11="זכר",INDEX('שיפור גברים'!$A$1:$GQ$121,ROUNDDOWN(R306/12,0)+1,ROUNDDOWN((E306+$B$7-$B$8)/12,0)+1),INDEX('שיפור נשים'!$A$1:$GQ$121,ROUNDDOWN(R306/12,0)+1,ROUNDDOWN((E306+$B$7-$B$8)/12,0)+1))</f>
        <v>#VALUE!</v>
      </c>
      <c r="W306">
        <f t="shared" si="87"/>
        <v>1</v>
      </c>
      <c r="X306" t="e">
        <f t="shared" si="99"/>
        <v>#VALUE!</v>
      </c>
      <c r="Y306">
        <f>IF($B$11="זכר",INDEX(תמותה!$A$1:$E$121,ROUNDDOWN(R306/12,0)+1,4),INDEX(תמותה!$A$1:$E$121,ROUNDDOWN(R306/12,0)+1,5))</f>
        <v>1.74E-4</v>
      </c>
      <c r="Z306" t="e">
        <f t="shared" si="88"/>
        <v>#VALUE!</v>
      </c>
      <c r="AA306" t="e">
        <f t="shared" si="89"/>
        <v>#VALUE!</v>
      </c>
      <c r="AB306" t="e">
        <f t="shared" si="100"/>
        <v>#VALUE!</v>
      </c>
      <c r="AC306" t="e">
        <f t="shared" si="101"/>
        <v>#VALUE!</v>
      </c>
      <c r="AD306" t="e">
        <f t="shared" si="102"/>
        <v>#VALUE!</v>
      </c>
      <c r="AE306" t="e">
        <f t="shared" si="103"/>
        <v>#VALUE!</v>
      </c>
      <c r="AF306" t="e">
        <f t="shared" si="104"/>
        <v>#VALUE!</v>
      </c>
    </row>
    <row r="307" spans="5:32" x14ac:dyDescent="0.2">
      <c r="E307">
        <f t="shared" si="90"/>
        <v>305</v>
      </c>
      <c r="F307">
        <f t="shared" si="84"/>
        <v>2.5181215462115727</v>
      </c>
      <c r="G307" t="e">
        <f t="shared" si="91"/>
        <v>#VALUE!</v>
      </c>
      <c r="H307" t="e">
        <f t="shared" si="92"/>
        <v>#VALUE!</v>
      </c>
      <c r="I307" t="e">
        <f t="shared" si="93"/>
        <v>#VALUE!</v>
      </c>
      <c r="J307" t="e">
        <f t="shared" si="94"/>
        <v>#VALUE!</v>
      </c>
      <c r="K307" t="e">
        <f t="shared" si="95"/>
        <v>#VALUE!</v>
      </c>
      <c r="L307" t="e">
        <f t="shared" si="96"/>
        <v>#VALUE!</v>
      </c>
      <c r="M307">
        <f>IF($B$9="זכר",INDEX(תמותה!$A$1:$E$121,ROUNDDOWN(E307/12,0)+1,2),INDEX(תמותה!$A$1:$E$121,ROUNDDOWN(E307/12,0)+1,3))</f>
        <v>7.6000000000000004E-5</v>
      </c>
      <c r="N307" t="e">
        <f>IF($B$9="זכר",INDEX('שיפור גברים'!$A$1:$GQ$121,ROUNDDOWN(E307/12,0)+1,ROUNDDOWN((E307+$B$7-$B$8)/12,0)+2),INDEX('שיפור נשים'!$A$1:$GQ$121,ROUNDDOWN(E307/12,0)+1,ROUNDDOWN((E307+$B$7-$B$8)/12,0)+2))</f>
        <v>#VALUE!</v>
      </c>
      <c r="O307" t="e">
        <f>IF($B$9="זכר",INDEX('שיפור גברים'!$A$1:$GQ$121,ROUNDDOWN(E307/12,0)+1,ROUNDDOWN((E307+$B$7-$B$8)/12,0)+1),INDEX('שיפור נשים'!$A$1:$GQ$121,ROUNDDOWN(E307/12,0)+1,ROUNDDOWN((E307+$B$7-$B$8)/12,0)+1))</f>
        <v>#VALUE!</v>
      </c>
      <c r="P307">
        <f t="shared" si="85"/>
        <v>8.3333333333333329E-2</v>
      </c>
      <c r="Q307" t="e">
        <f t="shared" si="86"/>
        <v>#VALUE!</v>
      </c>
      <c r="R307">
        <f t="shared" si="97"/>
        <v>305</v>
      </c>
      <c r="S307" t="e">
        <f t="shared" si="98"/>
        <v>#VALUE!</v>
      </c>
      <c r="T307">
        <f>IF($B$11="זכר",INDEX(תמותה!$A$1:$E$121,ROUNDDOWN(R307/12,0)+1,2),INDEX(תמותה!$A$1:$E$121,ROUNDDOWN(R307/12,0)+1,3))</f>
        <v>7.6000000000000004E-5</v>
      </c>
      <c r="U307" t="e">
        <f>IF($B$11="זכר",INDEX('שיפור גברים'!$A$1:$GQ$121,ROUNDDOWN(R307/12,0)+1,ROUNDDOWN((E307+$B$7-$B$8)/12,0)+2),INDEX('שיפור נשים'!$A$1:$GQ$121,ROUNDDOWN(R307/12,0)+1,ROUNDDOWN((E307+$B$7-$B$8)/12,0)+2))</f>
        <v>#VALUE!</v>
      </c>
      <c r="V307" t="e">
        <f>IF($B$11="זכר",INDEX('שיפור גברים'!$A$1:$GQ$121,ROUNDDOWN(R307/12,0)+1,ROUNDDOWN((E307+$B$7-$B$8)/12,0)+1),INDEX('שיפור נשים'!$A$1:$GQ$121,ROUNDDOWN(R307/12,0)+1,ROUNDDOWN((E307+$B$7-$B$8)/12,0)+1))</f>
        <v>#VALUE!</v>
      </c>
      <c r="W307">
        <f t="shared" si="87"/>
        <v>8.3333333333333329E-2</v>
      </c>
      <c r="X307" t="e">
        <f t="shared" si="99"/>
        <v>#VALUE!</v>
      </c>
      <c r="Y307">
        <f>IF($B$11="זכר",INDEX(תמותה!$A$1:$E$121,ROUNDDOWN(R307/12,0)+1,4),INDEX(תמותה!$A$1:$E$121,ROUNDDOWN(R307/12,0)+1,5))</f>
        <v>1.74E-4</v>
      </c>
      <c r="Z307" t="e">
        <f t="shared" si="88"/>
        <v>#VALUE!</v>
      </c>
      <c r="AA307" t="e">
        <f t="shared" si="89"/>
        <v>#VALUE!</v>
      </c>
      <c r="AB307" t="e">
        <f t="shared" si="100"/>
        <v>#VALUE!</v>
      </c>
      <c r="AC307" t="e">
        <f t="shared" si="101"/>
        <v>#VALUE!</v>
      </c>
      <c r="AD307" t="e">
        <f t="shared" si="102"/>
        <v>#VALUE!</v>
      </c>
      <c r="AE307" t="e">
        <f t="shared" si="103"/>
        <v>#VALUE!</v>
      </c>
      <c r="AF307" t="e">
        <f t="shared" si="104"/>
        <v>#VALUE!</v>
      </c>
    </row>
    <row r="308" spans="5:32" x14ac:dyDescent="0.2">
      <c r="E308">
        <f t="shared" si="90"/>
        <v>306</v>
      </c>
      <c r="F308">
        <f t="shared" si="84"/>
        <v>2.5257327594823935</v>
      </c>
      <c r="G308" t="e">
        <f t="shared" si="91"/>
        <v>#VALUE!</v>
      </c>
      <c r="H308" t="e">
        <f t="shared" si="92"/>
        <v>#VALUE!</v>
      </c>
      <c r="I308" t="e">
        <f t="shared" si="93"/>
        <v>#VALUE!</v>
      </c>
      <c r="J308" t="e">
        <f t="shared" si="94"/>
        <v>#VALUE!</v>
      </c>
      <c r="K308" t="e">
        <f t="shared" si="95"/>
        <v>#VALUE!</v>
      </c>
      <c r="L308" t="e">
        <f t="shared" si="96"/>
        <v>#VALUE!</v>
      </c>
      <c r="M308">
        <f>IF($B$9="זכר",INDEX(תמותה!$A$1:$E$121,ROUNDDOWN(E308/12,0)+1,2),INDEX(תמותה!$A$1:$E$121,ROUNDDOWN(E308/12,0)+1,3))</f>
        <v>7.6000000000000004E-5</v>
      </c>
      <c r="N308" t="e">
        <f>IF($B$9="זכר",INDEX('שיפור גברים'!$A$1:$GQ$121,ROUNDDOWN(E308/12,0)+1,ROUNDDOWN((E308+$B$7-$B$8)/12,0)+2),INDEX('שיפור נשים'!$A$1:$GQ$121,ROUNDDOWN(E308/12,0)+1,ROUNDDOWN((E308+$B$7-$B$8)/12,0)+2))</f>
        <v>#VALUE!</v>
      </c>
      <c r="O308" t="e">
        <f>IF($B$9="זכר",INDEX('שיפור גברים'!$A$1:$GQ$121,ROUNDDOWN(E308/12,0)+1,ROUNDDOWN((E308+$B$7-$B$8)/12,0)+1),INDEX('שיפור נשים'!$A$1:$GQ$121,ROUNDDOWN(E308/12,0)+1,ROUNDDOWN((E308+$B$7-$B$8)/12,0)+1))</f>
        <v>#VALUE!</v>
      </c>
      <c r="P308">
        <f t="shared" si="85"/>
        <v>0.16666666666666666</v>
      </c>
      <c r="Q308" t="e">
        <f t="shared" si="86"/>
        <v>#VALUE!</v>
      </c>
      <c r="R308">
        <f t="shared" si="97"/>
        <v>306</v>
      </c>
      <c r="S308" t="e">
        <f t="shared" si="98"/>
        <v>#VALUE!</v>
      </c>
      <c r="T308">
        <f>IF($B$11="זכר",INDEX(תמותה!$A$1:$E$121,ROUNDDOWN(R308/12,0)+1,2),INDEX(תמותה!$A$1:$E$121,ROUNDDOWN(R308/12,0)+1,3))</f>
        <v>7.6000000000000004E-5</v>
      </c>
      <c r="U308" t="e">
        <f>IF($B$11="זכר",INDEX('שיפור גברים'!$A$1:$GQ$121,ROUNDDOWN(R308/12,0)+1,ROUNDDOWN((E308+$B$7-$B$8)/12,0)+2),INDEX('שיפור נשים'!$A$1:$GQ$121,ROUNDDOWN(R308/12,0)+1,ROUNDDOWN((E308+$B$7-$B$8)/12,0)+2))</f>
        <v>#VALUE!</v>
      </c>
      <c r="V308" t="e">
        <f>IF($B$11="זכר",INDEX('שיפור גברים'!$A$1:$GQ$121,ROUNDDOWN(R308/12,0)+1,ROUNDDOWN((E308+$B$7-$B$8)/12,0)+1),INDEX('שיפור נשים'!$A$1:$GQ$121,ROUNDDOWN(R308/12,0)+1,ROUNDDOWN((E308+$B$7-$B$8)/12,0)+1))</f>
        <v>#VALUE!</v>
      </c>
      <c r="W308">
        <f t="shared" si="87"/>
        <v>0.16666666666666666</v>
      </c>
      <c r="X308" t="e">
        <f t="shared" si="99"/>
        <v>#VALUE!</v>
      </c>
      <c r="Y308">
        <f>IF($B$11="זכר",INDEX(תמותה!$A$1:$E$121,ROUNDDOWN(R308/12,0)+1,4),INDEX(תמותה!$A$1:$E$121,ROUNDDOWN(R308/12,0)+1,5))</f>
        <v>1.74E-4</v>
      </c>
      <c r="Z308" t="e">
        <f t="shared" si="88"/>
        <v>#VALUE!</v>
      </c>
      <c r="AA308" t="e">
        <f t="shared" si="89"/>
        <v>#VALUE!</v>
      </c>
      <c r="AB308" t="e">
        <f t="shared" si="100"/>
        <v>#VALUE!</v>
      </c>
      <c r="AC308" t="e">
        <f t="shared" si="101"/>
        <v>#VALUE!</v>
      </c>
      <c r="AD308" t="e">
        <f t="shared" si="102"/>
        <v>#VALUE!</v>
      </c>
      <c r="AE308" t="e">
        <f t="shared" si="103"/>
        <v>#VALUE!</v>
      </c>
      <c r="AF308" t="e">
        <f t="shared" si="104"/>
        <v>#VALUE!</v>
      </c>
    </row>
    <row r="309" spans="5:32" x14ac:dyDescent="0.2">
      <c r="E309">
        <f t="shared" si="90"/>
        <v>307</v>
      </c>
      <c r="F309">
        <f t="shared" si="84"/>
        <v>2.5333669782223271</v>
      </c>
      <c r="G309" t="e">
        <f t="shared" si="91"/>
        <v>#VALUE!</v>
      </c>
      <c r="H309" t="e">
        <f t="shared" si="92"/>
        <v>#VALUE!</v>
      </c>
      <c r="I309" t="e">
        <f t="shared" si="93"/>
        <v>#VALUE!</v>
      </c>
      <c r="J309" t="e">
        <f t="shared" si="94"/>
        <v>#VALUE!</v>
      </c>
      <c r="K309" t="e">
        <f t="shared" si="95"/>
        <v>#VALUE!</v>
      </c>
      <c r="L309" t="e">
        <f t="shared" si="96"/>
        <v>#VALUE!</v>
      </c>
      <c r="M309">
        <f>IF($B$9="זכר",INDEX(תמותה!$A$1:$E$121,ROUNDDOWN(E309/12,0)+1,2),INDEX(תמותה!$A$1:$E$121,ROUNDDOWN(E309/12,0)+1,3))</f>
        <v>7.6000000000000004E-5</v>
      </c>
      <c r="N309" t="e">
        <f>IF($B$9="זכר",INDEX('שיפור גברים'!$A$1:$GQ$121,ROUNDDOWN(E309/12,0)+1,ROUNDDOWN((E309+$B$7-$B$8)/12,0)+2),INDEX('שיפור נשים'!$A$1:$GQ$121,ROUNDDOWN(E309/12,0)+1,ROUNDDOWN((E309+$B$7-$B$8)/12,0)+2))</f>
        <v>#VALUE!</v>
      </c>
      <c r="O309" t="e">
        <f>IF($B$9="זכר",INDEX('שיפור גברים'!$A$1:$GQ$121,ROUNDDOWN(E309/12,0)+1,ROUNDDOWN((E309+$B$7-$B$8)/12,0)+1),INDEX('שיפור נשים'!$A$1:$GQ$121,ROUNDDOWN(E309/12,0)+1,ROUNDDOWN((E309+$B$7-$B$8)/12,0)+1))</f>
        <v>#VALUE!</v>
      </c>
      <c r="P309">
        <f t="shared" si="85"/>
        <v>0.25</v>
      </c>
      <c r="Q309" t="e">
        <f t="shared" si="86"/>
        <v>#VALUE!</v>
      </c>
      <c r="R309">
        <f t="shared" si="97"/>
        <v>307</v>
      </c>
      <c r="S309" t="e">
        <f t="shared" si="98"/>
        <v>#VALUE!</v>
      </c>
      <c r="T309">
        <f>IF($B$11="זכר",INDEX(תמותה!$A$1:$E$121,ROUNDDOWN(R309/12,0)+1,2),INDEX(תמותה!$A$1:$E$121,ROUNDDOWN(R309/12,0)+1,3))</f>
        <v>7.6000000000000004E-5</v>
      </c>
      <c r="U309" t="e">
        <f>IF($B$11="זכר",INDEX('שיפור גברים'!$A$1:$GQ$121,ROUNDDOWN(R309/12,0)+1,ROUNDDOWN((E309+$B$7-$B$8)/12,0)+2),INDEX('שיפור נשים'!$A$1:$GQ$121,ROUNDDOWN(R309/12,0)+1,ROUNDDOWN((E309+$B$7-$B$8)/12,0)+2))</f>
        <v>#VALUE!</v>
      </c>
      <c r="V309" t="e">
        <f>IF($B$11="זכר",INDEX('שיפור גברים'!$A$1:$GQ$121,ROUNDDOWN(R309/12,0)+1,ROUNDDOWN((E309+$B$7-$B$8)/12,0)+1),INDEX('שיפור נשים'!$A$1:$GQ$121,ROUNDDOWN(R309/12,0)+1,ROUNDDOWN((E309+$B$7-$B$8)/12,0)+1))</f>
        <v>#VALUE!</v>
      </c>
      <c r="W309">
        <f t="shared" si="87"/>
        <v>0.25</v>
      </c>
      <c r="X309" t="e">
        <f t="shared" si="99"/>
        <v>#VALUE!</v>
      </c>
      <c r="Y309">
        <f>IF($B$11="זכר",INDEX(תמותה!$A$1:$E$121,ROUNDDOWN(R309/12,0)+1,4),INDEX(תמותה!$A$1:$E$121,ROUNDDOWN(R309/12,0)+1,5))</f>
        <v>1.74E-4</v>
      </c>
      <c r="Z309" t="e">
        <f t="shared" si="88"/>
        <v>#VALUE!</v>
      </c>
      <c r="AA309" t="e">
        <f t="shared" si="89"/>
        <v>#VALUE!</v>
      </c>
      <c r="AB309" t="e">
        <f t="shared" si="100"/>
        <v>#VALUE!</v>
      </c>
      <c r="AC309" t="e">
        <f t="shared" si="101"/>
        <v>#VALUE!</v>
      </c>
      <c r="AD309" t="e">
        <f t="shared" si="102"/>
        <v>#VALUE!</v>
      </c>
      <c r="AE309" t="e">
        <f t="shared" si="103"/>
        <v>#VALUE!</v>
      </c>
      <c r="AF309" t="e">
        <f t="shared" si="104"/>
        <v>#VALUE!</v>
      </c>
    </row>
    <row r="310" spans="5:32" x14ac:dyDescent="0.2">
      <c r="E310">
        <f t="shared" si="90"/>
        <v>308</v>
      </c>
      <c r="F310">
        <f t="shared" si="84"/>
        <v>2.5410242719671485</v>
      </c>
      <c r="G310" t="e">
        <f t="shared" si="91"/>
        <v>#VALUE!</v>
      </c>
      <c r="H310" t="e">
        <f t="shared" si="92"/>
        <v>#VALUE!</v>
      </c>
      <c r="I310" t="e">
        <f t="shared" si="93"/>
        <v>#VALUE!</v>
      </c>
      <c r="J310" t="e">
        <f t="shared" si="94"/>
        <v>#VALUE!</v>
      </c>
      <c r="K310" t="e">
        <f t="shared" si="95"/>
        <v>#VALUE!</v>
      </c>
      <c r="L310" t="e">
        <f t="shared" si="96"/>
        <v>#VALUE!</v>
      </c>
      <c r="M310">
        <f>IF($B$9="זכר",INDEX(תמותה!$A$1:$E$121,ROUNDDOWN(E310/12,0)+1,2),INDEX(תמותה!$A$1:$E$121,ROUNDDOWN(E310/12,0)+1,3))</f>
        <v>7.6000000000000004E-5</v>
      </c>
      <c r="N310" t="e">
        <f>IF($B$9="זכר",INDEX('שיפור גברים'!$A$1:$GQ$121,ROUNDDOWN(E310/12,0)+1,ROUNDDOWN((E310+$B$7-$B$8)/12,0)+2),INDEX('שיפור נשים'!$A$1:$GQ$121,ROUNDDOWN(E310/12,0)+1,ROUNDDOWN((E310+$B$7-$B$8)/12,0)+2))</f>
        <v>#VALUE!</v>
      </c>
      <c r="O310" t="e">
        <f>IF($B$9="זכר",INDEX('שיפור גברים'!$A$1:$GQ$121,ROUNDDOWN(E310/12,0)+1,ROUNDDOWN((E310+$B$7-$B$8)/12,0)+1),INDEX('שיפור נשים'!$A$1:$GQ$121,ROUNDDOWN(E310/12,0)+1,ROUNDDOWN((E310+$B$7-$B$8)/12,0)+1))</f>
        <v>#VALUE!</v>
      </c>
      <c r="P310">
        <f t="shared" si="85"/>
        <v>0.33333333333333331</v>
      </c>
      <c r="Q310" t="e">
        <f t="shared" si="86"/>
        <v>#VALUE!</v>
      </c>
      <c r="R310">
        <f t="shared" si="97"/>
        <v>308</v>
      </c>
      <c r="S310" t="e">
        <f t="shared" si="98"/>
        <v>#VALUE!</v>
      </c>
      <c r="T310">
        <f>IF($B$11="זכר",INDEX(תמותה!$A$1:$E$121,ROUNDDOWN(R310/12,0)+1,2),INDEX(תמותה!$A$1:$E$121,ROUNDDOWN(R310/12,0)+1,3))</f>
        <v>7.6000000000000004E-5</v>
      </c>
      <c r="U310" t="e">
        <f>IF($B$11="זכר",INDEX('שיפור גברים'!$A$1:$GQ$121,ROUNDDOWN(R310/12,0)+1,ROUNDDOWN((E310+$B$7-$B$8)/12,0)+2),INDEX('שיפור נשים'!$A$1:$GQ$121,ROUNDDOWN(R310/12,0)+1,ROUNDDOWN((E310+$B$7-$B$8)/12,0)+2))</f>
        <v>#VALUE!</v>
      </c>
      <c r="V310" t="e">
        <f>IF($B$11="זכר",INDEX('שיפור גברים'!$A$1:$GQ$121,ROUNDDOWN(R310/12,0)+1,ROUNDDOWN((E310+$B$7-$B$8)/12,0)+1),INDEX('שיפור נשים'!$A$1:$GQ$121,ROUNDDOWN(R310/12,0)+1,ROUNDDOWN((E310+$B$7-$B$8)/12,0)+1))</f>
        <v>#VALUE!</v>
      </c>
      <c r="W310">
        <f t="shared" si="87"/>
        <v>0.33333333333333331</v>
      </c>
      <c r="X310" t="e">
        <f t="shared" si="99"/>
        <v>#VALUE!</v>
      </c>
      <c r="Y310">
        <f>IF($B$11="זכר",INDEX(תמותה!$A$1:$E$121,ROUNDDOWN(R310/12,0)+1,4),INDEX(תמותה!$A$1:$E$121,ROUNDDOWN(R310/12,0)+1,5))</f>
        <v>1.74E-4</v>
      </c>
      <c r="Z310" t="e">
        <f t="shared" si="88"/>
        <v>#VALUE!</v>
      </c>
      <c r="AA310" t="e">
        <f t="shared" si="89"/>
        <v>#VALUE!</v>
      </c>
      <c r="AB310" t="e">
        <f t="shared" si="100"/>
        <v>#VALUE!</v>
      </c>
      <c r="AC310" t="e">
        <f t="shared" si="101"/>
        <v>#VALUE!</v>
      </c>
      <c r="AD310" t="e">
        <f t="shared" si="102"/>
        <v>#VALUE!</v>
      </c>
      <c r="AE310" t="e">
        <f t="shared" si="103"/>
        <v>#VALUE!</v>
      </c>
      <c r="AF310" t="e">
        <f t="shared" si="104"/>
        <v>#VALUE!</v>
      </c>
    </row>
    <row r="311" spans="5:32" x14ac:dyDescent="0.2">
      <c r="E311">
        <f t="shared" si="90"/>
        <v>309</v>
      </c>
      <c r="F311">
        <f t="shared" si="84"/>
        <v>2.5487047104628084</v>
      </c>
      <c r="G311" t="e">
        <f t="shared" si="91"/>
        <v>#VALUE!</v>
      </c>
      <c r="H311" t="e">
        <f t="shared" si="92"/>
        <v>#VALUE!</v>
      </c>
      <c r="I311" t="e">
        <f t="shared" si="93"/>
        <v>#VALUE!</v>
      </c>
      <c r="J311" t="e">
        <f t="shared" si="94"/>
        <v>#VALUE!</v>
      </c>
      <c r="K311" t="e">
        <f t="shared" si="95"/>
        <v>#VALUE!</v>
      </c>
      <c r="L311" t="e">
        <f t="shared" si="96"/>
        <v>#VALUE!</v>
      </c>
      <c r="M311">
        <f>IF($B$9="זכר",INDEX(תמותה!$A$1:$E$121,ROUNDDOWN(E311/12,0)+1,2),INDEX(תמותה!$A$1:$E$121,ROUNDDOWN(E311/12,0)+1,3))</f>
        <v>7.6000000000000004E-5</v>
      </c>
      <c r="N311" t="e">
        <f>IF($B$9="זכר",INDEX('שיפור גברים'!$A$1:$GQ$121,ROUNDDOWN(E311/12,0)+1,ROUNDDOWN((E311+$B$7-$B$8)/12,0)+2),INDEX('שיפור נשים'!$A$1:$GQ$121,ROUNDDOWN(E311/12,0)+1,ROUNDDOWN((E311+$B$7-$B$8)/12,0)+2))</f>
        <v>#VALUE!</v>
      </c>
      <c r="O311" t="e">
        <f>IF($B$9="זכר",INDEX('שיפור גברים'!$A$1:$GQ$121,ROUNDDOWN(E311/12,0)+1,ROUNDDOWN((E311+$B$7-$B$8)/12,0)+1),INDEX('שיפור נשים'!$A$1:$GQ$121,ROUNDDOWN(E311/12,0)+1,ROUNDDOWN((E311+$B$7-$B$8)/12,0)+1))</f>
        <v>#VALUE!</v>
      </c>
      <c r="P311">
        <f t="shared" si="85"/>
        <v>0.41666666666666669</v>
      </c>
      <c r="Q311" t="e">
        <f t="shared" si="86"/>
        <v>#VALUE!</v>
      </c>
      <c r="R311">
        <f t="shared" si="97"/>
        <v>309</v>
      </c>
      <c r="S311" t="e">
        <f t="shared" si="98"/>
        <v>#VALUE!</v>
      </c>
      <c r="T311">
        <f>IF($B$11="זכר",INDEX(תמותה!$A$1:$E$121,ROUNDDOWN(R311/12,0)+1,2),INDEX(תמותה!$A$1:$E$121,ROUNDDOWN(R311/12,0)+1,3))</f>
        <v>7.6000000000000004E-5</v>
      </c>
      <c r="U311" t="e">
        <f>IF($B$11="זכר",INDEX('שיפור גברים'!$A$1:$GQ$121,ROUNDDOWN(R311/12,0)+1,ROUNDDOWN((E311+$B$7-$B$8)/12,0)+2),INDEX('שיפור נשים'!$A$1:$GQ$121,ROUNDDOWN(R311/12,0)+1,ROUNDDOWN((E311+$B$7-$B$8)/12,0)+2))</f>
        <v>#VALUE!</v>
      </c>
      <c r="V311" t="e">
        <f>IF($B$11="זכר",INDEX('שיפור גברים'!$A$1:$GQ$121,ROUNDDOWN(R311/12,0)+1,ROUNDDOWN((E311+$B$7-$B$8)/12,0)+1),INDEX('שיפור נשים'!$A$1:$GQ$121,ROUNDDOWN(R311/12,0)+1,ROUNDDOWN((E311+$B$7-$B$8)/12,0)+1))</f>
        <v>#VALUE!</v>
      </c>
      <c r="W311">
        <f t="shared" si="87"/>
        <v>0.41666666666666669</v>
      </c>
      <c r="X311" t="e">
        <f t="shared" si="99"/>
        <v>#VALUE!</v>
      </c>
      <c r="Y311">
        <f>IF($B$11="זכר",INDEX(תמותה!$A$1:$E$121,ROUNDDOWN(R311/12,0)+1,4),INDEX(תמותה!$A$1:$E$121,ROUNDDOWN(R311/12,0)+1,5))</f>
        <v>1.74E-4</v>
      </c>
      <c r="Z311" t="e">
        <f t="shared" si="88"/>
        <v>#VALUE!</v>
      </c>
      <c r="AA311" t="e">
        <f t="shared" si="89"/>
        <v>#VALUE!</v>
      </c>
      <c r="AB311" t="e">
        <f t="shared" si="100"/>
        <v>#VALUE!</v>
      </c>
      <c r="AC311" t="e">
        <f t="shared" si="101"/>
        <v>#VALUE!</v>
      </c>
      <c r="AD311" t="e">
        <f t="shared" si="102"/>
        <v>#VALUE!</v>
      </c>
      <c r="AE311" t="e">
        <f t="shared" si="103"/>
        <v>#VALUE!</v>
      </c>
      <c r="AF311" t="e">
        <f t="shared" si="104"/>
        <v>#VALUE!</v>
      </c>
    </row>
    <row r="312" spans="5:32" x14ac:dyDescent="0.2">
      <c r="E312">
        <f t="shared" si="90"/>
        <v>310</v>
      </c>
      <c r="F312">
        <f t="shared" si="84"/>
        <v>2.5564083636660713</v>
      </c>
      <c r="G312" t="e">
        <f t="shared" si="91"/>
        <v>#VALUE!</v>
      </c>
      <c r="H312" t="e">
        <f t="shared" si="92"/>
        <v>#VALUE!</v>
      </c>
      <c r="I312" t="e">
        <f t="shared" si="93"/>
        <v>#VALUE!</v>
      </c>
      <c r="J312" t="e">
        <f t="shared" si="94"/>
        <v>#VALUE!</v>
      </c>
      <c r="K312" t="e">
        <f t="shared" si="95"/>
        <v>#VALUE!</v>
      </c>
      <c r="L312" t="e">
        <f t="shared" si="96"/>
        <v>#VALUE!</v>
      </c>
      <c r="M312">
        <f>IF($B$9="זכר",INDEX(תמותה!$A$1:$E$121,ROUNDDOWN(E312/12,0)+1,2),INDEX(תמותה!$A$1:$E$121,ROUNDDOWN(E312/12,0)+1,3))</f>
        <v>7.6000000000000004E-5</v>
      </c>
      <c r="N312" t="e">
        <f>IF($B$9="זכר",INDEX('שיפור גברים'!$A$1:$GQ$121,ROUNDDOWN(E312/12,0)+1,ROUNDDOWN((E312+$B$7-$B$8)/12,0)+2),INDEX('שיפור נשים'!$A$1:$GQ$121,ROUNDDOWN(E312/12,0)+1,ROUNDDOWN((E312+$B$7-$B$8)/12,0)+2))</f>
        <v>#VALUE!</v>
      </c>
      <c r="O312" t="e">
        <f>IF($B$9="זכר",INDEX('שיפור גברים'!$A$1:$GQ$121,ROUNDDOWN(E312/12,0)+1,ROUNDDOWN((E312+$B$7-$B$8)/12,0)+1),INDEX('שיפור נשים'!$A$1:$GQ$121,ROUNDDOWN(E312/12,0)+1,ROUNDDOWN((E312+$B$7-$B$8)/12,0)+1))</f>
        <v>#VALUE!</v>
      </c>
      <c r="P312">
        <f t="shared" si="85"/>
        <v>0.5</v>
      </c>
      <c r="Q312" t="e">
        <f t="shared" si="86"/>
        <v>#VALUE!</v>
      </c>
      <c r="R312">
        <f t="shared" si="97"/>
        <v>310</v>
      </c>
      <c r="S312" t="e">
        <f t="shared" si="98"/>
        <v>#VALUE!</v>
      </c>
      <c r="T312">
        <f>IF($B$11="זכר",INDEX(תמותה!$A$1:$E$121,ROUNDDOWN(R312/12,0)+1,2),INDEX(תמותה!$A$1:$E$121,ROUNDDOWN(R312/12,0)+1,3))</f>
        <v>7.6000000000000004E-5</v>
      </c>
      <c r="U312" t="e">
        <f>IF($B$11="זכר",INDEX('שיפור גברים'!$A$1:$GQ$121,ROUNDDOWN(R312/12,0)+1,ROUNDDOWN((E312+$B$7-$B$8)/12,0)+2),INDEX('שיפור נשים'!$A$1:$GQ$121,ROUNDDOWN(R312/12,0)+1,ROUNDDOWN((E312+$B$7-$B$8)/12,0)+2))</f>
        <v>#VALUE!</v>
      </c>
      <c r="V312" t="e">
        <f>IF($B$11="זכר",INDEX('שיפור גברים'!$A$1:$GQ$121,ROUNDDOWN(R312/12,0)+1,ROUNDDOWN((E312+$B$7-$B$8)/12,0)+1),INDEX('שיפור נשים'!$A$1:$GQ$121,ROUNDDOWN(R312/12,0)+1,ROUNDDOWN((E312+$B$7-$B$8)/12,0)+1))</f>
        <v>#VALUE!</v>
      </c>
      <c r="W312">
        <f t="shared" si="87"/>
        <v>0.5</v>
      </c>
      <c r="X312" t="e">
        <f t="shared" si="99"/>
        <v>#VALUE!</v>
      </c>
      <c r="Y312">
        <f>IF($B$11="זכר",INDEX(תמותה!$A$1:$E$121,ROUNDDOWN(R312/12,0)+1,4),INDEX(תמותה!$A$1:$E$121,ROUNDDOWN(R312/12,0)+1,5))</f>
        <v>1.74E-4</v>
      </c>
      <c r="Z312" t="e">
        <f t="shared" si="88"/>
        <v>#VALUE!</v>
      </c>
      <c r="AA312" t="e">
        <f t="shared" si="89"/>
        <v>#VALUE!</v>
      </c>
      <c r="AB312" t="e">
        <f t="shared" si="100"/>
        <v>#VALUE!</v>
      </c>
      <c r="AC312" t="e">
        <f t="shared" si="101"/>
        <v>#VALUE!</v>
      </c>
      <c r="AD312" t="e">
        <f t="shared" si="102"/>
        <v>#VALUE!</v>
      </c>
      <c r="AE312" t="e">
        <f t="shared" si="103"/>
        <v>#VALUE!</v>
      </c>
      <c r="AF312" t="e">
        <f t="shared" si="104"/>
        <v>#VALUE!</v>
      </c>
    </row>
    <row r="313" spans="5:32" x14ac:dyDescent="0.2">
      <c r="E313">
        <f t="shared" si="90"/>
        <v>311</v>
      </c>
      <c r="F313">
        <f t="shared" si="84"/>
        <v>2.5641353017451509</v>
      </c>
      <c r="G313" t="e">
        <f t="shared" si="91"/>
        <v>#VALUE!</v>
      </c>
      <c r="H313" t="e">
        <f t="shared" si="92"/>
        <v>#VALUE!</v>
      </c>
      <c r="I313" t="e">
        <f t="shared" si="93"/>
        <v>#VALUE!</v>
      </c>
      <c r="J313" t="e">
        <f t="shared" si="94"/>
        <v>#VALUE!</v>
      </c>
      <c r="K313" t="e">
        <f t="shared" si="95"/>
        <v>#VALUE!</v>
      </c>
      <c r="L313" t="e">
        <f t="shared" si="96"/>
        <v>#VALUE!</v>
      </c>
      <c r="M313">
        <f>IF($B$9="זכר",INDEX(תמותה!$A$1:$E$121,ROUNDDOWN(E313/12,0)+1,2),INDEX(תמותה!$A$1:$E$121,ROUNDDOWN(E313/12,0)+1,3))</f>
        <v>7.6000000000000004E-5</v>
      </c>
      <c r="N313" t="e">
        <f>IF($B$9="זכר",INDEX('שיפור גברים'!$A$1:$GQ$121,ROUNDDOWN(E313/12,0)+1,ROUNDDOWN((E313+$B$7-$B$8)/12,0)+2),INDEX('שיפור נשים'!$A$1:$GQ$121,ROUNDDOWN(E313/12,0)+1,ROUNDDOWN((E313+$B$7-$B$8)/12,0)+2))</f>
        <v>#VALUE!</v>
      </c>
      <c r="O313" t="e">
        <f>IF($B$9="זכר",INDEX('שיפור גברים'!$A$1:$GQ$121,ROUNDDOWN(E313/12,0)+1,ROUNDDOWN((E313+$B$7-$B$8)/12,0)+1),INDEX('שיפור נשים'!$A$1:$GQ$121,ROUNDDOWN(E313/12,0)+1,ROUNDDOWN((E313+$B$7-$B$8)/12,0)+1))</f>
        <v>#VALUE!</v>
      </c>
      <c r="P313">
        <f t="shared" si="85"/>
        <v>0.58333333333333337</v>
      </c>
      <c r="Q313" t="e">
        <f t="shared" si="86"/>
        <v>#VALUE!</v>
      </c>
      <c r="R313">
        <f t="shared" si="97"/>
        <v>311</v>
      </c>
      <c r="S313" t="e">
        <f t="shared" si="98"/>
        <v>#VALUE!</v>
      </c>
      <c r="T313">
        <f>IF($B$11="זכר",INDEX(תמותה!$A$1:$E$121,ROUNDDOWN(R313/12,0)+1,2),INDEX(תמותה!$A$1:$E$121,ROUNDDOWN(R313/12,0)+1,3))</f>
        <v>7.6000000000000004E-5</v>
      </c>
      <c r="U313" t="e">
        <f>IF($B$11="זכר",INDEX('שיפור גברים'!$A$1:$GQ$121,ROUNDDOWN(R313/12,0)+1,ROUNDDOWN((E313+$B$7-$B$8)/12,0)+2),INDEX('שיפור נשים'!$A$1:$GQ$121,ROUNDDOWN(R313/12,0)+1,ROUNDDOWN((E313+$B$7-$B$8)/12,0)+2))</f>
        <v>#VALUE!</v>
      </c>
      <c r="V313" t="e">
        <f>IF($B$11="זכר",INDEX('שיפור גברים'!$A$1:$GQ$121,ROUNDDOWN(R313/12,0)+1,ROUNDDOWN((E313+$B$7-$B$8)/12,0)+1),INDEX('שיפור נשים'!$A$1:$GQ$121,ROUNDDOWN(R313/12,0)+1,ROUNDDOWN((E313+$B$7-$B$8)/12,0)+1))</f>
        <v>#VALUE!</v>
      </c>
      <c r="W313">
        <f t="shared" si="87"/>
        <v>0.58333333333333337</v>
      </c>
      <c r="X313" t="e">
        <f t="shared" si="99"/>
        <v>#VALUE!</v>
      </c>
      <c r="Y313">
        <f>IF($B$11="זכר",INDEX(תמותה!$A$1:$E$121,ROUNDDOWN(R313/12,0)+1,4),INDEX(תמותה!$A$1:$E$121,ROUNDDOWN(R313/12,0)+1,5))</f>
        <v>1.74E-4</v>
      </c>
      <c r="Z313" t="e">
        <f t="shared" si="88"/>
        <v>#VALUE!</v>
      </c>
      <c r="AA313" t="e">
        <f t="shared" si="89"/>
        <v>#VALUE!</v>
      </c>
      <c r="AB313" t="e">
        <f t="shared" si="100"/>
        <v>#VALUE!</v>
      </c>
      <c r="AC313" t="e">
        <f t="shared" si="101"/>
        <v>#VALUE!</v>
      </c>
      <c r="AD313" t="e">
        <f t="shared" si="102"/>
        <v>#VALUE!</v>
      </c>
      <c r="AE313" t="e">
        <f t="shared" si="103"/>
        <v>#VALUE!</v>
      </c>
      <c r="AF313" t="e">
        <f t="shared" si="104"/>
        <v>#VALUE!</v>
      </c>
    </row>
    <row r="314" spans="5:32" x14ac:dyDescent="0.2">
      <c r="E314">
        <f t="shared" si="90"/>
        <v>312</v>
      </c>
      <c r="F314">
        <f t="shared" si="84"/>
        <v>2.571885595080349</v>
      </c>
      <c r="G314" t="e">
        <f t="shared" si="91"/>
        <v>#VALUE!</v>
      </c>
      <c r="H314" t="e">
        <f t="shared" si="92"/>
        <v>#VALUE!</v>
      </c>
      <c r="I314" t="e">
        <f t="shared" si="93"/>
        <v>#VALUE!</v>
      </c>
      <c r="J314" t="e">
        <f t="shared" si="94"/>
        <v>#VALUE!</v>
      </c>
      <c r="K314" t="e">
        <f t="shared" si="95"/>
        <v>#VALUE!</v>
      </c>
      <c r="L314" t="e">
        <f t="shared" si="96"/>
        <v>#VALUE!</v>
      </c>
      <c r="M314">
        <f>IF($B$9="זכר",INDEX(תמותה!$A$1:$E$121,ROUNDDOWN(E314/12,0)+1,2),INDEX(תמותה!$A$1:$E$121,ROUNDDOWN(E314/12,0)+1,3))</f>
        <v>8.0900000000000001E-5</v>
      </c>
      <c r="N314" t="e">
        <f>IF($B$9="זכר",INDEX('שיפור גברים'!$A$1:$GQ$121,ROUNDDOWN(E314/12,0)+1,ROUNDDOWN((E314+$B$7-$B$8)/12,0)+2),INDEX('שיפור נשים'!$A$1:$GQ$121,ROUNDDOWN(E314/12,0)+1,ROUNDDOWN((E314+$B$7-$B$8)/12,0)+2))</f>
        <v>#VALUE!</v>
      </c>
      <c r="O314" t="e">
        <f>IF($B$9="זכר",INDEX('שיפור גברים'!$A$1:$GQ$121,ROUNDDOWN(E314/12,0)+1,ROUNDDOWN((E314+$B$7-$B$8)/12,0)+1),INDEX('שיפור נשים'!$A$1:$GQ$121,ROUNDDOWN(E314/12,0)+1,ROUNDDOWN((E314+$B$7-$B$8)/12,0)+1))</f>
        <v>#VALUE!</v>
      </c>
      <c r="P314">
        <f t="shared" si="85"/>
        <v>0.66666666666666663</v>
      </c>
      <c r="Q314" t="e">
        <f t="shared" si="86"/>
        <v>#VALUE!</v>
      </c>
      <c r="R314">
        <f t="shared" si="97"/>
        <v>312</v>
      </c>
      <c r="S314" t="e">
        <f t="shared" si="98"/>
        <v>#VALUE!</v>
      </c>
      <c r="T314">
        <f>IF($B$11="זכר",INDEX(תמותה!$A$1:$E$121,ROUNDDOWN(R314/12,0)+1,2),INDEX(תמותה!$A$1:$E$121,ROUNDDOWN(R314/12,0)+1,3))</f>
        <v>8.0900000000000001E-5</v>
      </c>
      <c r="U314" t="e">
        <f>IF($B$11="זכר",INDEX('שיפור גברים'!$A$1:$GQ$121,ROUNDDOWN(R314/12,0)+1,ROUNDDOWN((E314+$B$7-$B$8)/12,0)+2),INDEX('שיפור נשים'!$A$1:$GQ$121,ROUNDDOWN(R314/12,0)+1,ROUNDDOWN((E314+$B$7-$B$8)/12,0)+2))</f>
        <v>#VALUE!</v>
      </c>
      <c r="V314" t="e">
        <f>IF($B$11="זכר",INDEX('שיפור גברים'!$A$1:$GQ$121,ROUNDDOWN(R314/12,0)+1,ROUNDDOWN((E314+$B$7-$B$8)/12,0)+1),INDEX('שיפור נשים'!$A$1:$GQ$121,ROUNDDOWN(R314/12,0)+1,ROUNDDOWN((E314+$B$7-$B$8)/12,0)+1))</f>
        <v>#VALUE!</v>
      </c>
      <c r="W314">
        <f t="shared" si="87"/>
        <v>0.66666666666666663</v>
      </c>
      <c r="X314" t="e">
        <f t="shared" si="99"/>
        <v>#VALUE!</v>
      </c>
      <c r="Y314">
        <f>IF($B$11="זכר",INDEX(תמותה!$A$1:$E$121,ROUNDDOWN(R314/12,0)+1,4),INDEX(תמותה!$A$1:$E$121,ROUNDDOWN(R314/12,0)+1,5))</f>
        <v>1.85E-4</v>
      </c>
      <c r="Z314" t="e">
        <f t="shared" si="88"/>
        <v>#VALUE!</v>
      </c>
      <c r="AA314" t="e">
        <f t="shared" si="89"/>
        <v>#VALUE!</v>
      </c>
      <c r="AB314" t="e">
        <f t="shared" si="100"/>
        <v>#VALUE!</v>
      </c>
      <c r="AC314" t="e">
        <f t="shared" si="101"/>
        <v>#VALUE!</v>
      </c>
      <c r="AD314" t="e">
        <f t="shared" si="102"/>
        <v>#VALUE!</v>
      </c>
      <c r="AE314" t="e">
        <f t="shared" si="103"/>
        <v>#VALUE!</v>
      </c>
      <c r="AF314" t="e">
        <f t="shared" si="104"/>
        <v>#VALUE!</v>
      </c>
    </row>
    <row r="315" spans="5:32" x14ac:dyDescent="0.2">
      <c r="E315">
        <f t="shared" si="90"/>
        <v>313</v>
      </c>
      <c r="F315">
        <f t="shared" si="84"/>
        <v>2.5796593142646986</v>
      </c>
      <c r="G315" t="e">
        <f t="shared" si="91"/>
        <v>#VALUE!</v>
      </c>
      <c r="H315" t="e">
        <f t="shared" si="92"/>
        <v>#VALUE!</v>
      </c>
      <c r="I315" t="e">
        <f t="shared" si="93"/>
        <v>#VALUE!</v>
      </c>
      <c r="J315" t="e">
        <f t="shared" si="94"/>
        <v>#VALUE!</v>
      </c>
      <c r="K315" t="e">
        <f t="shared" si="95"/>
        <v>#VALUE!</v>
      </c>
      <c r="L315" t="e">
        <f t="shared" si="96"/>
        <v>#VALUE!</v>
      </c>
      <c r="M315">
        <f>IF($B$9="זכר",INDEX(תמותה!$A$1:$E$121,ROUNDDOWN(E315/12,0)+1,2),INDEX(תמותה!$A$1:$E$121,ROUNDDOWN(E315/12,0)+1,3))</f>
        <v>8.0900000000000001E-5</v>
      </c>
      <c r="N315" t="e">
        <f>IF($B$9="זכר",INDEX('שיפור גברים'!$A$1:$GQ$121,ROUNDDOWN(E315/12,0)+1,ROUNDDOWN((E315+$B$7-$B$8)/12,0)+2),INDEX('שיפור נשים'!$A$1:$GQ$121,ROUNDDOWN(E315/12,0)+1,ROUNDDOWN((E315+$B$7-$B$8)/12,0)+2))</f>
        <v>#VALUE!</v>
      </c>
      <c r="O315" t="e">
        <f>IF($B$9="זכר",INDEX('שיפור גברים'!$A$1:$GQ$121,ROUNDDOWN(E315/12,0)+1,ROUNDDOWN((E315+$B$7-$B$8)/12,0)+1),INDEX('שיפור נשים'!$A$1:$GQ$121,ROUNDDOWN(E315/12,0)+1,ROUNDDOWN((E315+$B$7-$B$8)/12,0)+1))</f>
        <v>#VALUE!</v>
      </c>
      <c r="P315">
        <f t="shared" si="85"/>
        <v>0.75</v>
      </c>
      <c r="Q315" t="e">
        <f t="shared" si="86"/>
        <v>#VALUE!</v>
      </c>
      <c r="R315">
        <f t="shared" si="97"/>
        <v>313</v>
      </c>
      <c r="S315" t="e">
        <f t="shared" si="98"/>
        <v>#VALUE!</v>
      </c>
      <c r="T315">
        <f>IF($B$11="זכר",INDEX(תמותה!$A$1:$E$121,ROUNDDOWN(R315/12,0)+1,2),INDEX(תמותה!$A$1:$E$121,ROUNDDOWN(R315/12,0)+1,3))</f>
        <v>8.0900000000000001E-5</v>
      </c>
      <c r="U315" t="e">
        <f>IF($B$11="זכר",INDEX('שיפור גברים'!$A$1:$GQ$121,ROUNDDOWN(R315/12,0)+1,ROUNDDOWN((E315+$B$7-$B$8)/12,0)+2),INDEX('שיפור נשים'!$A$1:$GQ$121,ROUNDDOWN(R315/12,0)+1,ROUNDDOWN((E315+$B$7-$B$8)/12,0)+2))</f>
        <v>#VALUE!</v>
      </c>
      <c r="V315" t="e">
        <f>IF($B$11="זכר",INDEX('שיפור גברים'!$A$1:$GQ$121,ROUNDDOWN(R315/12,0)+1,ROUNDDOWN((E315+$B$7-$B$8)/12,0)+1),INDEX('שיפור נשים'!$A$1:$GQ$121,ROUNDDOWN(R315/12,0)+1,ROUNDDOWN((E315+$B$7-$B$8)/12,0)+1))</f>
        <v>#VALUE!</v>
      </c>
      <c r="W315">
        <f t="shared" si="87"/>
        <v>0.75</v>
      </c>
      <c r="X315" t="e">
        <f t="shared" si="99"/>
        <v>#VALUE!</v>
      </c>
      <c r="Y315">
        <f>IF($B$11="זכר",INDEX(תמותה!$A$1:$E$121,ROUNDDOWN(R315/12,0)+1,4),INDEX(תמותה!$A$1:$E$121,ROUNDDOWN(R315/12,0)+1,5))</f>
        <v>1.85E-4</v>
      </c>
      <c r="Z315" t="e">
        <f t="shared" si="88"/>
        <v>#VALUE!</v>
      </c>
      <c r="AA315" t="e">
        <f t="shared" si="89"/>
        <v>#VALUE!</v>
      </c>
      <c r="AB315" t="e">
        <f t="shared" si="100"/>
        <v>#VALUE!</v>
      </c>
      <c r="AC315" t="e">
        <f t="shared" si="101"/>
        <v>#VALUE!</v>
      </c>
      <c r="AD315" t="e">
        <f t="shared" si="102"/>
        <v>#VALUE!</v>
      </c>
      <c r="AE315" t="e">
        <f t="shared" si="103"/>
        <v>#VALUE!</v>
      </c>
      <c r="AF315" t="e">
        <f t="shared" si="104"/>
        <v>#VALUE!</v>
      </c>
    </row>
    <row r="316" spans="5:32" x14ac:dyDescent="0.2">
      <c r="E316">
        <f t="shared" si="90"/>
        <v>314</v>
      </c>
      <c r="F316">
        <f t="shared" si="84"/>
        <v>2.5874565301046037</v>
      </c>
      <c r="G316" t="e">
        <f t="shared" si="91"/>
        <v>#VALUE!</v>
      </c>
      <c r="H316" t="e">
        <f t="shared" si="92"/>
        <v>#VALUE!</v>
      </c>
      <c r="I316" t="e">
        <f t="shared" si="93"/>
        <v>#VALUE!</v>
      </c>
      <c r="J316" t="e">
        <f t="shared" si="94"/>
        <v>#VALUE!</v>
      </c>
      <c r="K316" t="e">
        <f t="shared" si="95"/>
        <v>#VALUE!</v>
      </c>
      <c r="L316" t="e">
        <f t="shared" si="96"/>
        <v>#VALUE!</v>
      </c>
      <c r="M316">
        <f>IF($B$9="זכר",INDEX(תמותה!$A$1:$E$121,ROUNDDOWN(E316/12,0)+1,2),INDEX(תמותה!$A$1:$E$121,ROUNDDOWN(E316/12,0)+1,3))</f>
        <v>8.0900000000000001E-5</v>
      </c>
      <c r="N316" t="e">
        <f>IF($B$9="זכר",INDEX('שיפור גברים'!$A$1:$GQ$121,ROUNDDOWN(E316/12,0)+1,ROUNDDOWN((E316+$B$7-$B$8)/12,0)+2),INDEX('שיפור נשים'!$A$1:$GQ$121,ROUNDDOWN(E316/12,0)+1,ROUNDDOWN((E316+$B$7-$B$8)/12,0)+2))</f>
        <v>#VALUE!</v>
      </c>
      <c r="O316" t="e">
        <f>IF($B$9="זכר",INDEX('שיפור גברים'!$A$1:$GQ$121,ROUNDDOWN(E316/12,0)+1,ROUNDDOWN((E316+$B$7-$B$8)/12,0)+1),INDEX('שיפור נשים'!$A$1:$GQ$121,ROUNDDOWN(E316/12,0)+1,ROUNDDOWN((E316+$B$7-$B$8)/12,0)+1))</f>
        <v>#VALUE!</v>
      </c>
      <c r="P316">
        <f t="shared" si="85"/>
        <v>0.83333333333333337</v>
      </c>
      <c r="Q316" t="e">
        <f t="shared" si="86"/>
        <v>#VALUE!</v>
      </c>
      <c r="R316">
        <f t="shared" si="97"/>
        <v>314</v>
      </c>
      <c r="S316" t="e">
        <f t="shared" si="98"/>
        <v>#VALUE!</v>
      </c>
      <c r="T316">
        <f>IF($B$11="זכר",INDEX(תמותה!$A$1:$E$121,ROUNDDOWN(R316/12,0)+1,2),INDEX(תמותה!$A$1:$E$121,ROUNDDOWN(R316/12,0)+1,3))</f>
        <v>8.0900000000000001E-5</v>
      </c>
      <c r="U316" t="e">
        <f>IF($B$11="זכר",INDEX('שיפור גברים'!$A$1:$GQ$121,ROUNDDOWN(R316/12,0)+1,ROUNDDOWN((E316+$B$7-$B$8)/12,0)+2),INDEX('שיפור נשים'!$A$1:$GQ$121,ROUNDDOWN(R316/12,0)+1,ROUNDDOWN((E316+$B$7-$B$8)/12,0)+2))</f>
        <v>#VALUE!</v>
      </c>
      <c r="V316" t="e">
        <f>IF($B$11="זכר",INDEX('שיפור גברים'!$A$1:$GQ$121,ROUNDDOWN(R316/12,0)+1,ROUNDDOWN((E316+$B$7-$B$8)/12,0)+1),INDEX('שיפור נשים'!$A$1:$GQ$121,ROUNDDOWN(R316/12,0)+1,ROUNDDOWN((E316+$B$7-$B$8)/12,0)+1))</f>
        <v>#VALUE!</v>
      </c>
      <c r="W316">
        <f t="shared" si="87"/>
        <v>0.83333333333333337</v>
      </c>
      <c r="X316" t="e">
        <f t="shared" si="99"/>
        <v>#VALUE!</v>
      </c>
      <c r="Y316">
        <f>IF($B$11="זכר",INDEX(תמותה!$A$1:$E$121,ROUNDDOWN(R316/12,0)+1,4),INDEX(תמותה!$A$1:$E$121,ROUNDDOWN(R316/12,0)+1,5))</f>
        <v>1.85E-4</v>
      </c>
      <c r="Z316" t="e">
        <f t="shared" si="88"/>
        <v>#VALUE!</v>
      </c>
      <c r="AA316" t="e">
        <f t="shared" si="89"/>
        <v>#VALUE!</v>
      </c>
      <c r="AB316" t="e">
        <f t="shared" si="100"/>
        <v>#VALUE!</v>
      </c>
      <c r="AC316" t="e">
        <f t="shared" si="101"/>
        <v>#VALUE!</v>
      </c>
      <c r="AD316" t="e">
        <f t="shared" si="102"/>
        <v>#VALUE!</v>
      </c>
      <c r="AE316" t="e">
        <f t="shared" si="103"/>
        <v>#VALUE!</v>
      </c>
      <c r="AF316" t="e">
        <f t="shared" si="104"/>
        <v>#VALUE!</v>
      </c>
    </row>
    <row r="317" spans="5:32" x14ac:dyDescent="0.2">
      <c r="E317">
        <f t="shared" si="90"/>
        <v>315</v>
      </c>
      <c r="F317">
        <f t="shared" si="84"/>
        <v>2.5952773136204881</v>
      </c>
      <c r="G317" t="e">
        <f t="shared" si="91"/>
        <v>#VALUE!</v>
      </c>
      <c r="H317" t="e">
        <f t="shared" si="92"/>
        <v>#VALUE!</v>
      </c>
      <c r="I317" t="e">
        <f t="shared" si="93"/>
        <v>#VALUE!</v>
      </c>
      <c r="J317" t="e">
        <f t="shared" si="94"/>
        <v>#VALUE!</v>
      </c>
      <c r="K317" t="e">
        <f t="shared" si="95"/>
        <v>#VALUE!</v>
      </c>
      <c r="L317" t="e">
        <f t="shared" si="96"/>
        <v>#VALUE!</v>
      </c>
      <c r="M317">
        <f>IF($B$9="זכר",INDEX(תמותה!$A$1:$E$121,ROUNDDOWN(E317/12,0)+1,2),INDEX(תמותה!$A$1:$E$121,ROUNDDOWN(E317/12,0)+1,3))</f>
        <v>8.0900000000000001E-5</v>
      </c>
      <c r="N317" t="e">
        <f>IF($B$9="זכר",INDEX('שיפור גברים'!$A$1:$GQ$121,ROUNDDOWN(E317/12,0)+1,ROUNDDOWN((E317+$B$7-$B$8)/12,0)+2),INDEX('שיפור נשים'!$A$1:$GQ$121,ROUNDDOWN(E317/12,0)+1,ROUNDDOWN((E317+$B$7-$B$8)/12,0)+2))</f>
        <v>#VALUE!</v>
      </c>
      <c r="O317" t="e">
        <f>IF($B$9="זכר",INDEX('שיפור גברים'!$A$1:$GQ$121,ROUNDDOWN(E317/12,0)+1,ROUNDDOWN((E317+$B$7-$B$8)/12,0)+1),INDEX('שיפור נשים'!$A$1:$GQ$121,ROUNDDOWN(E317/12,0)+1,ROUNDDOWN((E317+$B$7-$B$8)/12,0)+1))</f>
        <v>#VALUE!</v>
      </c>
      <c r="P317">
        <f t="shared" si="85"/>
        <v>0.91666666666666663</v>
      </c>
      <c r="Q317" t="e">
        <f t="shared" si="86"/>
        <v>#VALUE!</v>
      </c>
      <c r="R317">
        <f t="shared" si="97"/>
        <v>315</v>
      </c>
      <c r="S317" t="e">
        <f t="shared" si="98"/>
        <v>#VALUE!</v>
      </c>
      <c r="T317">
        <f>IF($B$11="זכר",INDEX(תמותה!$A$1:$E$121,ROUNDDOWN(R317/12,0)+1,2),INDEX(תמותה!$A$1:$E$121,ROUNDDOWN(R317/12,0)+1,3))</f>
        <v>8.0900000000000001E-5</v>
      </c>
      <c r="U317" t="e">
        <f>IF($B$11="זכר",INDEX('שיפור גברים'!$A$1:$GQ$121,ROUNDDOWN(R317/12,0)+1,ROUNDDOWN((E317+$B$7-$B$8)/12,0)+2),INDEX('שיפור נשים'!$A$1:$GQ$121,ROUNDDOWN(R317/12,0)+1,ROUNDDOWN((E317+$B$7-$B$8)/12,0)+2))</f>
        <v>#VALUE!</v>
      </c>
      <c r="V317" t="e">
        <f>IF($B$11="זכר",INDEX('שיפור גברים'!$A$1:$GQ$121,ROUNDDOWN(R317/12,0)+1,ROUNDDOWN((E317+$B$7-$B$8)/12,0)+1),INDEX('שיפור נשים'!$A$1:$GQ$121,ROUNDDOWN(R317/12,0)+1,ROUNDDOWN((E317+$B$7-$B$8)/12,0)+1))</f>
        <v>#VALUE!</v>
      </c>
      <c r="W317">
        <f t="shared" si="87"/>
        <v>0.91666666666666663</v>
      </c>
      <c r="X317" t="e">
        <f t="shared" si="99"/>
        <v>#VALUE!</v>
      </c>
      <c r="Y317">
        <f>IF($B$11="זכר",INDEX(תמותה!$A$1:$E$121,ROUNDDOWN(R317/12,0)+1,4),INDEX(תמותה!$A$1:$E$121,ROUNDDOWN(R317/12,0)+1,5))</f>
        <v>1.85E-4</v>
      </c>
      <c r="Z317" t="e">
        <f t="shared" si="88"/>
        <v>#VALUE!</v>
      </c>
      <c r="AA317" t="e">
        <f t="shared" si="89"/>
        <v>#VALUE!</v>
      </c>
      <c r="AB317" t="e">
        <f t="shared" si="100"/>
        <v>#VALUE!</v>
      </c>
      <c r="AC317" t="e">
        <f t="shared" si="101"/>
        <v>#VALUE!</v>
      </c>
      <c r="AD317" t="e">
        <f t="shared" si="102"/>
        <v>#VALUE!</v>
      </c>
      <c r="AE317" t="e">
        <f t="shared" si="103"/>
        <v>#VALUE!</v>
      </c>
      <c r="AF317" t="e">
        <f t="shared" si="104"/>
        <v>#VALUE!</v>
      </c>
    </row>
    <row r="318" spans="5:32" x14ac:dyDescent="0.2">
      <c r="E318">
        <f t="shared" si="90"/>
        <v>316</v>
      </c>
      <c r="F318">
        <f t="shared" si="84"/>
        <v>2.6031217360474384</v>
      </c>
      <c r="G318" t="e">
        <f t="shared" si="91"/>
        <v>#VALUE!</v>
      </c>
      <c r="H318" t="e">
        <f t="shared" si="92"/>
        <v>#VALUE!</v>
      </c>
      <c r="I318" t="e">
        <f t="shared" si="93"/>
        <v>#VALUE!</v>
      </c>
      <c r="J318" t="e">
        <f t="shared" si="94"/>
        <v>#VALUE!</v>
      </c>
      <c r="K318" t="e">
        <f t="shared" si="95"/>
        <v>#VALUE!</v>
      </c>
      <c r="L318" t="e">
        <f t="shared" si="96"/>
        <v>#VALUE!</v>
      </c>
      <c r="M318">
        <f>IF($B$9="זכר",INDEX(תמותה!$A$1:$E$121,ROUNDDOWN(E318/12,0)+1,2),INDEX(תמותה!$A$1:$E$121,ROUNDDOWN(E318/12,0)+1,3))</f>
        <v>8.0900000000000001E-5</v>
      </c>
      <c r="N318" t="e">
        <f>IF($B$9="זכר",INDEX('שיפור גברים'!$A$1:$GQ$121,ROUNDDOWN(E318/12,0)+1,ROUNDDOWN((E318+$B$7-$B$8)/12,0)+2),INDEX('שיפור נשים'!$A$1:$GQ$121,ROUNDDOWN(E318/12,0)+1,ROUNDDOWN((E318+$B$7-$B$8)/12,0)+2))</f>
        <v>#VALUE!</v>
      </c>
      <c r="O318" t="e">
        <f>IF($B$9="זכר",INDEX('שיפור גברים'!$A$1:$GQ$121,ROUNDDOWN(E318/12,0)+1,ROUNDDOWN((E318+$B$7-$B$8)/12,0)+1),INDEX('שיפור נשים'!$A$1:$GQ$121,ROUNDDOWN(E318/12,0)+1,ROUNDDOWN((E318+$B$7-$B$8)/12,0)+1))</f>
        <v>#VALUE!</v>
      </c>
      <c r="P318">
        <f t="shared" si="85"/>
        <v>1</v>
      </c>
      <c r="Q318" t="e">
        <f t="shared" si="86"/>
        <v>#VALUE!</v>
      </c>
      <c r="R318">
        <f t="shared" si="97"/>
        <v>316</v>
      </c>
      <c r="S318" t="e">
        <f t="shared" si="98"/>
        <v>#VALUE!</v>
      </c>
      <c r="T318">
        <f>IF($B$11="זכר",INDEX(תמותה!$A$1:$E$121,ROUNDDOWN(R318/12,0)+1,2),INDEX(תמותה!$A$1:$E$121,ROUNDDOWN(R318/12,0)+1,3))</f>
        <v>8.0900000000000001E-5</v>
      </c>
      <c r="U318" t="e">
        <f>IF($B$11="זכר",INDEX('שיפור גברים'!$A$1:$GQ$121,ROUNDDOWN(R318/12,0)+1,ROUNDDOWN((E318+$B$7-$B$8)/12,0)+2),INDEX('שיפור נשים'!$A$1:$GQ$121,ROUNDDOWN(R318/12,0)+1,ROUNDDOWN((E318+$B$7-$B$8)/12,0)+2))</f>
        <v>#VALUE!</v>
      </c>
      <c r="V318" t="e">
        <f>IF($B$11="זכר",INDEX('שיפור גברים'!$A$1:$GQ$121,ROUNDDOWN(R318/12,0)+1,ROUNDDOWN((E318+$B$7-$B$8)/12,0)+1),INDEX('שיפור נשים'!$A$1:$GQ$121,ROUNDDOWN(R318/12,0)+1,ROUNDDOWN((E318+$B$7-$B$8)/12,0)+1))</f>
        <v>#VALUE!</v>
      </c>
      <c r="W318">
        <f t="shared" si="87"/>
        <v>1</v>
      </c>
      <c r="X318" t="e">
        <f t="shared" si="99"/>
        <v>#VALUE!</v>
      </c>
      <c r="Y318">
        <f>IF($B$11="זכר",INDEX(תמותה!$A$1:$E$121,ROUNDDOWN(R318/12,0)+1,4),INDEX(תמותה!$A$1:$E$121,ROUNDDOWN(R318/12,0)+1,5))</f>
        <v>1.85E-4</v>
      </c>
      <c r="Z318" t="e">
        <f t="shared" si="88"/>
        <v>#VALUE!</v>
      </c>
      <c r="AA318" t="e">
        <f t="shared" si="89"/>
        <v>#VALUE!</v>
      </c>
      <c r="AB318" t="e">
        <f t="shared" si="100"/>
        <v>#VALUE!</v>
      </c>
      <c r="AC318" t="e">
        <f t="shared" si="101"/>
        <v>#VALUE!</v>
      </c>
      <c r="AD318" t="e">
        <f t="shared" si="102"/>
        <v>#VALUE!</v>
      </c>
      <c r="AE318" t="e">
        <f t="shared" si="103"/>
        <v>#VALUE!</v>
      </c>
      <c r="AF318" t="e">
        <f t="shared" si="104"/>
        <v>#VALUE!</v>
      </c>
    </row>
    <row r="319" spans="5:32" x14ac:dyDescent="0.2">
      <c r="E319">
        <f t="shared" si="90"/>
        <v>317</v>
      </c>
      <c r="F319">
        <f t="shared" si="84"/>
        <v>2.6109898688358553</v>
      </c>
      <c r="G319" t="e">
        <f t="shared" si="91"/>
        <v>#VALUE!</v>
      </c>
      <c r="H319" t="e">
        <f t="shared" si="92"/>
        <v>#VALUE!</v>
      </c>
      <c r="I319" t="e">
        <f t="shared" si="93"/>
        <v>#VALUE!</v>
      </c>
      <c r="J319" t="e">
        <f t="shared" si="94"/>
        <v>#VALUE!</v>
      </c>
      <c r="K319" t="e">
        <f t="shared" si="95"/>
        <v>#VALUE!</v>
      </c>
      <c r="L319" t="e">
        <f t="shared" si="96"/>
        <v>#VALUE!</v>
      </c>
      <c r="M319">
        <f>IF($B$9="זכר",INDEX(תמותה!$A$1:$E$121,ROUNDDOWN(E319/12,0)+1,2),INDEX(תמותה!$A$1:$E$121,ROUNDDOWN(E319/12,0)+1,3))</f>
        <v>8.0900000000000001E-5</v>
      </c>
      <c r="N319" t="e">
        <f>IF($B$9="זכר",INDEX('שיפור גברים'!$A$1:$GQ$121,ROUNDDOWN(E319/12,0)+1,ROUNDDOWN((E319+$B$7-$B$8)/12,0)+2),INDEX('שיפור נשים'!$A$1:$GQ$121,ROUNDDOWN(E319/12,0)+1,ROUNDDOWN((E319+$B$7-$B$8)/12,0)+2))</f>
        <v>#VALUE!</v>
      </c>
      <c r="O319" t="e">
        <f>IF($B$9="זכר",INDEX('שיפור גברים'!$A$1:$GQ$121,ROUNDDOWN(E319/12,0)+1,ROUNDDOWN((E319+$B$7-$B$8)/12,0)+1),INDEX('שיפור נשים'!$A$1:$GQ$121,ROUNDDOWN(E319/12,0)+1,ROUNDDOWN((E319+$B$7-$B$8)/12,0)+1))</f>
        <v>#VALUE!</v>
      </c>
      <c r="P319">
        <f t="shared" si="85"/>
        <v>8.3333333333333329E-2</v>
      </c>
      <c r="Q319" t="e">
        <f t="shared" si="86"/>
        <v>#VALUE!</v>
      </c>
      <c r="R319">
        <f t="shared" si="97"/>
        <v>317</v>
      </c>
      <c r="S319" t="e">
        <f t="shared" si="98"/>
        <v>#VALUE!</v>
      </c>
      <c r="T319">
        <f>IF($B$11="זכר",INDEX(תמותה!$A$1:$E$121,ROUNDDOWN(R319/12,0)+1,2),INDEX(תמותה!$A$1:$E$121,ROUNDDOWN(R319/12,0)+1,3))</f>
        <v>8.0900000000000001E-5</v>
      </c>
      <c r="U319" t="e">
        <f>IF($B$11="זכר",INDEX('שיפור גברים'!$A$1:$GQ$121,ROUNDDOWN(R319/12,0)+1,ROUNDDOWN((E319+$B$7-$B$8)/12,0)+2),INDEX('שיפור נשים'!$A$1:$GQ$121,ROUNDDOWN(R319/12,0)+1,ROUNDDOWN((E319+$B$7-$B$8)/12,0)+2))</f>
        <v>#VALUE!</v>
      </c>
      <c r="V319" t="e">
        <f>IF($B$11="זכר",INDEX('שיפור גברים'!$A$1:$GQ$121,ROUNDDOWN(R319/12,0)+1,ROUNDDOWN((E319+$B$7-$B$8)/12,0)+1),INDEX('שיפור נשים'!$A$1:$GQ$121,ROUNDDOWN(R319/12,0)+1,ROUNDDOWN((E319+$B$7-$B$8)/12,0)+1))</f>
        <v>#VALUE!</v>
      </c>
      <c r="W319">
        <f t="shared" si="87"/>
        <v>8.3333333333333329E-2</v>
      </c>
      <c r="X319" t="e">
        <f t="shared" si="99"/>
        <v>#VALUE!</v>
      </c>
      <c r="Y319">
        <f>IF($B$11="זכר",INDEX(תמותה!$A$1:$E$121,ROUNDDOWN(R319/12,0)+1,4),INDEX(תמותה!$A$1:$E$121,ROUNDDOWN(R319/12,0)+1,5))</f>
        <v>1.85E-4</v>
      </c>
      <c r="Z319" t="e">
        <f t="shared" si="88"/>
        <v>#VALUE!</v>
      </c>
      <c r="AA319" t="e">
        <f t="shared" si="89"/>
        <v>#VALUE!</v>
      </c>
      <c r="AB319" t="e">
        <f t="shared" si="100"/>
        <v>#VALUE!</v>
      </c>
      <c r="AC319" t="e">
        <f t="shared" si="101"/>
        <v>#VALUE!</v>
      </c>
      <c r="AD319" t="e">
        <f t="shared" si="102"/>
        <v>#VALUE!</v>
      </c>
      <c r="AE319" t="e">
        <f t="shared" si="103"/>
        <v>#VALUE!</v>
      </c>
      <c r="AF319" t="e">
        <f t="shared" si="104"/>
        <v>#VALUE!</v>
      </c>
    </row>
    <row r="320" spans="5:32" x14ac:dyDescent="0.2">
      <c r="E320">
        <f t="shared" si="90"/>
        <v>318</v>
      </c>
      <c r="F320">
        <f t="shared" si="84"/>
        <v>2.6188817836521041</v>
      </c>
      <c r="G320" t="e">
        <f t="shared" si="91"/>
        <v>#VALUE!</v>
      </c>
      <c r="H320" t="e">
        <f t="shared" si="92"/>
        <v>#VALUE!</v>
      </c>
      <c r="I320" t="e">
        <f t="shared" si="93"/>
        <v>#VALUE!</v>
      </c>
      <c r="J320" t="e">
        <f t="shared" si="94"/>
        <v>#VALUE!</v>
      </c>
      <c r="K320" t="e">
        <f t="shared" si="95"/>
        <v>#VALUE!</v>
      </c>
      <c r="L320" t="e">
        <f t="shared" si="96"/>
        <v>#VALUE!</v>
      </c>
      <c r="M320">
        <f>IF($B$9="זכר",INDEX(תמותה!$A$1:$E$121,ROUNDDOWN(E320/12,0)+1,2),INDEX(תמותה!$A$1:$E$121,ROUNDDOWN(E320/12,0)+1,3))</f>
        <v>8.0900000000000001E-5</v>
      </c>
      <c r="N320" t="e">
        <f>IF($B$9="זכר",INDEX('שיפור גברים'!$A$1:$GQ$121,ROUNDDOWN(E320/12,0)+1,ROUNDDOWN((E320+$B$7-$B$8)/12,0)+2),INDEX('שיפור נשים'!$A$1:$GQ$121,ROUNDDOWN(E320/12,0)+1,ROUNDDOWN((E320+$B$7-$B$8)/12,0)+2))</f>
        <v>#VALUE!</v>
      </c>
      <c r="O320" t="e">
        <f>IF($B$9="זכר",INDEX('שיפור גברים'!$A$1:$GQ$121,ROUNDDOWN(E320/12,0)+1,ROUNDDOWN((E320+$B$7-$B$8)/12,0)+1),INDEX('שיפור נשים'!$A$1:$GQ$121,ROUNDDOWN(E320/12,0)+1,ROUNDDOWN((E320+$B$7-$B$8)/12,0)+1))</f>
        <v>#VALUE!</v>
      </c>
      <c r="P320">
        <f t="shared" si="85"/>
        <v>0.16666666666666666</v>
      </c>
      <c r="Q320" t="e">
        <f t="shared" si="86"/>
        <v>#VALUE!</v>
      </c>
      <c r="R320">
        <f t="shared" si="97"/>
        <v>318</v>
      </c>
      <c r="S320" t="e">
        <f t="shared" si="98"/>
        <v>#VALUE!</v>
      </c>
      <c r="T320">
        <f>IF($B$11="זכר",INDEX(תמותה!$A$1:$E$121,ROUNDDOWN(R320/12,0)+1,2),INDEX(תמותה!$A$1:$E$121,ROUNDDOWN(R320/12,0)+1,3))</f>
        <v>8.0900000000000001E-5</v>
      </c>
      <c r="U320" t="e">
        <f>IF($B$11="זכר",INDEX('שיפור גברים'!$A$1:$GQ$121,ROUNDDOWN(R320/12,0)+1,ROUNDDOWN((E320+$B$7-$B$8)/12,0)+2),INDEX('שיפור נשים'!$A$1:$GQ$121,ROUNDDOWN(R320/12,0)+1,ROUNDDOWN((E320+$B$7-$B$8)/12,0)+2))</f>
        <v>#VALUE!</v>
      </c>
      <c r="V320" t="e">
        <f>IF($B$11="זכר",INDEX('שיפור גברים'!$A$1:$GQ$121,ROUNDDOWN(R320/12,0)+1,ROUNDDOWN((E320+$B$7-$B$8)/12,0)+1),INDEX('שיפור נשים'!$A$1:$GQ$121,ROUNDDOWN(R320/12,0)+1,ROUNDDOWN((E320+$B$7-$B$8)/12,0)+1))</f>
        <v>#VALUE!</v>
      </c>
      <c r="W320">
        <f t="shared" si="87"/>
        <v>0.16666666666666666</v>
      </c>
      <c r="X320" t="e">
        <f t="shared" si="99"/>
        <v>#VALUE!</v>
      </c>
      <c r="Y320">
        <f>IF($B$11="זכר",INDEX(תמותה!$A$1:$E$121,ROUNDDOWN(R320/12,0)+1,4),INDEX(תמותה!$A$1:$E$121,ROUNDDOWN(R320/12,0)+1,5))</f>
        <v>1.85E-4</v>
      </c>
      <c r="Z320" t="e">
        <f t="shared" si="88"/>
        <v>#VALUE!</v>
      </c>
      <c r="AA320" t="e">
        <f t="shared" si="89"/>
        <v>#VALUE!</v>
      </c>
      <c r="AB320" t="e">
        <f t="shared" si="100"/>
        <v>#VALUE!</v>
      </c>
      <c r="AC320" t="e">
        <f t="shared" si="101"/>
        <v>#VALUE!</v>
      </c>
      <c r="AD320" t="e">
        <f t="shared" si="102"/>
        <v>#VALUE!</v>
      </c>
      <c r="AE320" t="e">
        <f t="shared" si="103"/>
        <v>#VALUE!</v>
      </c>
      <c r="AF320" t="e">
        <f t="shared" si="104"/>
        <v>#VALUE!</v>
      </c>
    </row>
    <row r="321" spans="5:32" x14ac:dyDescent="0.2">
      <c r="E321">
        <f t="shared" si="90"/>
        <v>319</v>
      </c>
      <c r="F321">
        <f t="shared" si="84"/>
        <v>2.6267975523791667</v>
      </c>
      <c r="G321" t="e">
        <f t="shared" si="91"/>
        <v>#VALUE!</v>
      </c>
      <c r="H321" t="e">
        <f t="shared" si="92"/>
        <v>#VALUE!</v>
      </c>
      <c r="I321" t="e">
        <f t="shared" si="93"/>
        <v>#VALUE!</v>
      </c>
      <c r="J321" t="e">
        <f t="shared" si="94"/>
        <v>#VALUE!</v>
      </c>
      <c r="K321" t="e">
        <f t="shared" si="95"/>
        <v>#VALUE!</v>
      </c>
      <c r="L321" t="e">
        <f t="shared" si="96"/>
        <v>#VALUE!</v>
      </c>
      <c r="M321">
        <f>IF($B$9="זכר",INDEX(תמותה!$A$1:$E$121,ROUNDDOWN(E321/12,0)+1,2),INDEX(תמותה!$A$1:$E$121,ROUNDDOWN(E321/12,0)+1,3))</f>
        <v>8.0900000000000001E-5</v>
      </c>
      <c r="N321" t="e">
        <f>IF($B$9="זכר",INDEX('שיפור גברים'!$A$1:$GQ$121,ROUNDDOWN(E321/12,0)+1,ROUNDDOWN((E321+$B$7-$B$8)/12,0)+2),INDEX('שיפור נשים'!$A$1:$GQ$121,ROUNDDOWN(E321/12,0)+1,ROUNDDOWN((E321+$B$7-$B$8)/12,0)+2))</f>
        <v>#VALUE!</v>
      </c>
      <c r="O321" t="e">
        <f>IF($B$9="זכר",INDEX('שיפור גברים'!$A$1:$GQ$121,ROUNDDOWN(E321/12,0)+1,ROUNDDOWN((E321+$B$7-$B$8)/12,0)+1),INDEX('שיפור נשים'!$A$1:$GQ$121,ROUNDDOWN(E321/12,0)+1,ROUNDDOWN((E321+$B$7-$B$8)/12,0)+1))</f>
        <v>#VALUE!</v>
      </c>
      <c r="P321">
        <f t="shared" si="85"/>
        <v>0.25</v>
      </c>
      <c r="Q321" t="e">
        <f t="shared" si="86"/>
        <v>#VALUE!</v>
      </c>
      <c r="R321">
        <f t="shared" si="97"/>
        <v>319</v>
      </c>
      <c r="S321" t="e">
        <f t="shared" si="98"/>
        <v>#VALUE!</v>
      </c>
      <c r="T321">
        <f>IF($B$11="זכר",INDEX(תמותה!$A$1:$E$121,ROUNDDOWN(R321/12,0)+1,2),INDEX(תמותה!$A$1:$E$121,ROUNDDOWN(R321/12,0)+1,3))</f>
        <v>8.0900000000000001E-5</v>
      </c>
      <c r="U321" t="e">
        <f>IF($B$11="זכר",INDEX('שיפור גברים'!$A$1:$GQ$121,ROUNDDOWN(R321/12,0)+1,ROUNDDOWN((E321+$B$7-$B$8)/12,0)+2),INDEX('שיפור נשים'!$A$1:$GQ$121,ROUNDDOWN(R321/12,0)+1,ROUNDDOWN((E321+$B$7-$B$8)/12,0)+2))</f>
        <v>#VALUE!</v>
      </c>
      <c r="V321" t="e">
        <f>IF($B$11="זכר",INDEX('שיפור גברים'!$A$1:$GQ$121,ROUNDDOWN(R321/12,0)+1,ROUNDDOWN((E321+$B$7-$B$8)/12,0)+1),INDEX('שיפור נשים'!$A$1:$GQ$121,ROUNDDOWN(R321/12,0)+1,ROUNDDOWN((E321+$B$7-$B$8)/12,0)+1))</f>
        <v>#VALUE!</v>
      </c>
      <c r="W321">
        <f t="shared" si="87"/>
        <v>0.25</v>
      </c>
      <c r="X321" t="e">
        <f t="shared" si="99"/>
        <v>#VALUE!</v>
      </c>
      <c r="Y321">
        <f>IF($B$11="זכר",INDEX(תמותה!$A$1:$E$121,ROUNDDOWN(R321/12,0)+1,4),INDEX(תמותה!$A$1:$E$121,ROUNDDOWN(R321/12,0)+1,5))</f>
        <v>1.85E-4</v>
      </c>
      <c r="Z321" t="e">
        <f t="shared" si="88"/>
        <v>#VALUE!</v>
      </c>
      <c r="AA321" t="e">
        <f t="shared" si="89"/>
        <v>#VALUE!</v>
      </c>
      <c r="AB321" t="e">
        <f t="shared" si="100"/>
        <v>#VALUE!</v>
      </c>
      <c r="AC321" t="e">
        <f t="shared" si="101"/>
        <v>#VALUE!</v>
      </c>
      <c r="AD321" t="e">
        <f t="shared" si="102"/>
        <v>#VALUE!</v>
      </c>
      <c r="AE321" t="e">
        <f t="shared" si="103"/>
        <v>#VALUE!</v>
      </c>
      <c r="AF321" t="e">
        <f t="shared" si="104"/>
        <v>#VALUE!</v>
      </c>
    </row>
    <row r="322" spans="5:32" x14ac:dyDescent="0.2">
      <c r="E322">
        <f t="shared" si="90"/>
        <v>320</v>
      </c>
      <c r="F322">
        <f t="shared" si="84"/>
        <v>2.6347372471172967</v>
      </c>
      <c r="G322" t="e">
        <f t="shared" si="91"/>
        <v>#VALUE!</v>
      </c>
      <c r="H322" t="e">
        <f t="shared" si="92"/>
        <v>#VALUE!</v>
      </c>
      <c r="I322" t="e">
        <f t="shared" si="93"/>
        <v>#VALUE!</v>
      </c>
      <c r="J322" t="e">
        <f t="shared" si="94"/>
        <v>#VALUE!</v>
      </c>
      <c r="K322" t="e">
        <f t="shared" si="95"/>
        <v>#VALUE!</v>
      </c>
      <c r="L322" t="e">
        <f t="shared" si="96"/>
        <v>#VALUE!</v>
      </c>
      <c r="M322">
        <f>IF($B$9="זכר",INDEX(תמותה!$A$1:$E$121,ROUNDDOWN(E322/12,0)+1,2),INDEX(תמותה!$A$1:$E$121,ROUNDDOWN(E322/12,0)+1,3))</f>
        <v>8.0900000000000001E-5</v>
      </c>
      <c r="N322" t="e">
        <f>IF($B$9="זכר",INDEX('שיפור גברים'!$A$1:$GQ$121,ROUNDDOWN(E322/12,0)+1,ROUNDDOWN((E322+$B$7-$B$8)/12,0)+2),INDEX('שיפור נשים'!$A$1:$GQ$121,ROUNDDOWN(E322/12,0)+1,ROUNDDOWN((E322+$B$7-$B$8)/12,0)+2))</f>
        <v>#VALUE!</v>
      </c>
      <c r="O322" t="e">
        <f>IF($B$9="זכר",INDEX('שיפור גברים'!$A$1:$GQ$121,ROUNDDOWN(E322/12,0)+1,ROUNDDOWN((E322+$B$7-$B$8)/12,0)+1),INDEX('שיפור נשים'!$A$1:$GQ$121,ROUNDDOWN(E322/12,0)+1,ROUNDDOWN((E322+$B$7-$B$8)/12,0)+1))</f>
        <v>#VALUE!</v>
      </c>
      <c r="P322">
        <f t="shared" si="85"/>
        <v>0.33333333333333331</v>
      </c>
      <c r="Q322" t="e">
        <f t="shared" si="86"/>
        <v>#VALUE!</v>
      </c>
      <c r="R322">
        <f t="shared" si="97"/>
        <v>320</v>
      </c>
      <c r="S322" t="e">
        <f t="shared" si="98"/>
        <v>#VALUE!</v>
      </c>
      <c r="T322">
        <f>IF($B$11="זכר",INDEX(תמותה!$A$1:$E$121,ROUNDDOWN(R322/12,0)+1,2),INDEX(תמותה!$A$1:$E$121,ROUNDDOWN(R322/12,0)+1,3))</f>
        <v>8.0900000000000001E-5</v>
      </c>
      <c r="U322" t="e">
        <f>IF($B$11="זכר",INDEX('שיפור גברים'!$A$1:$GQ$121,ROUNDDOWN(R322/12,0)+1,ROUNDDOWN((E322+$B$7-$B$8)/12,0)+2),INDEX('שיפור נשים'!$A$1:$GQ$121,ROUNDDOWN(R322/12,0)+1,ROUNDDOWN((E322+$B$7-$B$8)/12,0)+2))</f>
        <v>#VALUE!</v>
      </c>
      <c r="V322" t="e">
        <f>IF($B$11="זכר",INDEX('שיפור גברים'!$A$1:$GQ$121,ROUNDDOWN(R322/12,0)+1,ROUNDDOWN((E322+$B$7-$B$8)/12,0)+1),INDEX('שיפור נשים'!$A$1:$GQ$121,ROUNDDOWN(R322/12,0)+1,ROUNDDOWN((E322+$B$7-$B$8)/12,0)+1))</f>
        <v>#VALUE!</v>
      </c>
      <c r="W322">
        <f t="shared" si="87"/>
        <v>0.33333333333333331</v>
      </c>
      <c r="X322" t="e">
        <f t="shared" si="99"/>
        <v>#VALUE!</v>
      </c>
      <c r="Y322">
        <f>IF($B$11="זכר",INDEX(תמותה!$A$1:$E$121,ROUNDDOWN(R322/12,0)+1,4),INDEX(תמותה!$A$1:$E$121,ROUNDDOWN(R322/12,0)+1,5))</f>
        <v>1.85E-4</v>
      </c>
      <c r="Z322" t="e">
        <f t="shared" si="88"/>
        <v>#VALUE!</v>
      </c>
      <c r="AA322" t="e">
        <f t="shared" si="89"/>
        <v>#VALUE!</v>
      </c>
      <c r="AB322" t="e">
        <f t="shared" si="100"/>
        <v>#VALUE!</v>
      </c>
      <c r="AC322" t="e">
        <f t="shared" si="101"/>
        <v>#VALUE!</v>
      </c>
      <c r="AD322" t="e">
        <f t="shared" si="102"/>
        <v>#VALUE!</v>
      </c>
      <c r="AE322" t="e">
        <f t="shared" si="103"/>
        <v>#VALUE!</v>
      </c>
      <c r="AF322" t="e">
        <f t="shared" si="104"/>
        <v>#VALUE!</v>
      </c>
    </row>
    <row r="323" spans="5:32" x14ac:dyDescent="0.2">
      <c r="E323">
        <f t="shared" si="90"/>
        <v>321</v>
      </c>
      <c r="F323">
        <f t="shared" ref="F323:F386" si="105">(1+$B$2)^((E323-$E$2+1)/12)</f>
        <v>2.6427009401846764</v>
      </c>
      <c r="G323" t="e">
        <f t="shared" si="91"/>
        <v>#VALUE!</v>
      </c>
      <c r="H323" t="e">
        <f t="shared" si="92"/>
        <v>#VALUE!</v>
      </c>
      <c r="I323" t="e">
        <f t="shared" si="93"/>
        <v>#VALUE!</v>
      </c>
      <c r="J323" t="e">
        <f t="shared" si="94"/>
        <v>#VALUE!</v>
      </c>
      <c r="K323" t="e">
        <f t="shared" si="95"/>
        <v>#VALUE!</v>
      </c>
      <c r="L323" t="e">
        <f t="shared" si="96"/>
        <v>#VALUE!</v>
      </c>
      <c r="M323">
        <f>IF($B$9="זכר",INDEX(תמותה!$A$1:$E$121,ROUNDDOWN(E323/12,0)+1,2),INDEX(תמותה!$A$1:$E$121,ROUNDDOWN(E323/12,0)+1,3))</f>
        <v>8.0900000000000001E-5</v>
      </c>
      <c r="N323" t="e">
        <f>IF($B$9="זכר",INDEX('שיפור גברים'!$A$1:$GQ$121,ROUNDDOWN(E323/12,0)+1,ROUNDDOWN((E323+$B$7-$B$8)/12,0)+2),INDEX('שיפור נשים'!$A$1:$GQ$121,ROUNDDOWN(E323/12,0)+1,ROUNDDOWN((E323+$B$7-$B$8)/12,0)+2))</f>
        <v>#VALUE!</v>
      </c>
      <c r="O323" t="e">
        <f>IF($B$9="זכר",INDEX('שיפור גברים'!$A$1:$GQ$121,ROUNDDOWN(E323/12,0)+1,ROUNDDOWN((E323+$B$7-$B$8)/12,0)+1),INDEX('שיפור נשים'!$A$1:$GQ$121,ROUNDDOWN(E323/12,0)+1,ROUNDDOWN((E323+$B$7-$B$8)/12,0)+1))</f>
        <v>#VALUE!</v>
      </c>
      <c r="P323">
        <f t="shared" ref="P323:P386" si="106">(MOD((E323-$E$2+7),12)+1)/12</f>
        <v>0.41666666666666669</v>
      </c>
      <c r="Q323" t="e">
        <f t="shared" ref="Q323:Q386" si="107">IF(E323&lt;$B$12,1-(1-M323*(N323*P323+O323*(1-P323)))^(1/12),1)</f>
        <v>#VALUE!</v>
      </c>
      <c r="R323">
        <f t="shared" si="97"/>
        <v>321</v>
      </c>
      <c r="S323" t="e">
        <f t="shared" si="98"/>
        <v>#VALUE!</v>
      </c>
      <c r="T323">
        <f>IF($B$11="זכר",INDEX(תמותה!$A$1:$E$121,ROUNDDOWN(R323/12,0)+1,2),INDEX(תמותה!$A$1:$E$121,ROUNDDOWN(R323/12,0)+1,3))</f>
        <v>8.0900000000000001E-5</v>
      </c>
      <c r="U323" t="e">
        <f>IF($B$11="זכר",INDEX('שיפור גברים'!$A$1:$GQ$121,ROUNDDOWN(R323/12,0)+1,ROUNDDOWN((E323+$B$7-$B$8)/12,0)+2),INDEX('שיפור נשים'!$A$1:$GQ$121,ROUNDDOWN(R323/12,0)+1,ROUNDDOWN((E323+$B$7-$B$8)/12,0)+2))</f>
        <v>#VALUE!</v>
      </c>
      <c r="V323" t="e">
        <f>IF($B$11="זכר",INDEX('שיפור גברים'!$A$1:$GQ$121,ROUNDDOWN(R323/12,0)+1,ROUNDDOWN((E323+$B$7-$B$8)/12,0)+1),INDEX('שיפור נשים'!$A$1:$GQ$121,ROUNDDOWN(R323/12,0)+1,ROUNDDOWN((E323+$B$7-$B$8)/12,0)+1))</f>
        <v>#VALUE!</v>
      </c>
      <c r="W323">
        <f t="shared" ref="W323:W386" si="108">(MOD((R323-$E$2+7),12)+1)/12</f>
        <v>0.41666666666666669</v>
      </c>
      <c r="X323" t="e">
        <f t="shared" si="99"/>
        <v>#VALUE!</v>
      </c>
      <c r="Y323">
        <f>IF($B$11="זכר",INDEX(תמותה!$A$1:$E$121,ROUNDDOWN(R323/12,0)+1,4),INDEX(תמותה!$A$1:$E$121,ROUNDDOWN(R323/12,0)+1,5))</f>
        <v>1.85E-4</v>
      </c>
      <c r="Z323" t="e">
        <f t="shared" ref="Z323:Z386" si="109">IF(R323&lt;$B$12,1-(1-T323*(U323*W323+V323*(1-W323)))^(1/12),1)</f>
        <v>#VALUE!</v>
      </c>
      <c r="AA323" t="e">
        <f t="shared" ref="AA323:AA386" si="110">IF(R323&lt;$B$12,1-(1-Y323*(U323*W323+V323*(1-W323)))^(1/12),1)</f>
        <v>#VALUE!</v>
      </c>
      <c r="AB323" t="e">
        <f t="shared" si="100"/>
        <v>#VALUE!</v>
      </c>
      <c r="AC323" t="e">
        <f t="shared" si="101"/>
        <v>#VALUE!</v>
      </c>
      <c r="AD323" t="e">
        <f t="shared" si="102"/>
        <v>#VALUE!</v>
      </c>
      <c r="AE323" t="e">
        <f t="shared" si="103"/>
        <v>#VALUE!</v>
      </c>
      <c r="AF323" t="e">
        <f t="shared" si="104"/>
        <v>#VALUE!</v>
      </c>
    </row>
    <row r="324" spans="5:32" x14ac:dyDescent="0.2">
      <c r="E324">
        <f t="shared" ref="E324:E387" si="111">E323+1</f>
        <v>322</v>
      </c>
      <c r="F324">
        <f t="shared" si="105"/>
        <v>2.6506887041180764</v>
      </c>
      <c r="G324" t="e">
        <f t="shared" ref="G324:G387" si="112">IF(E324&lt;=$B$3,IF(AND((E324-$E$2)&lt;0,E324&lt;$B$4),G323+1/F324,G323+L323/F324))</f>
        <v>#VALUE!</v>
      </c>
      <c r="H324" t="e">
        <f t="shared" ref="H324:H387" si="113">IF(E324&lt;=$B$3,IF(AND((E324-$E$2)&lt;60,E324&lt;$B$4),H323+1/F324,H323+L323/F324))</f>
        <v>#VALUE!</v>
      </c>
      <c r="I324" t="e">
        <f t="shared" ref="I324:I387" si="114">IF(E324&lt;=$B$3,IF(AND((E324-$E$2)&lt;120,E324&lt;$B$4),I323+1/F324,I323+L323/F324))</f>
        <v>#VALUE!</v>
      </c>
      <c r="J324" t="e">
        <f t="shared" ref="J324:J387" si="115">IF(E324&lt;=$B$3,IF(AND((E324-$E$2)&lt;180,E324&lt;$B$4),J323+1/F324,J323+L323/F324))</f>
        <v>#VALUE!</v>
      </c>
      <c r="K324" t="e">
        <f t="shared" ref="K324:K387" si="116">IF(E324&lt;=$B$3,IF(AND((E324-$E$2)&lt;240,E324&lt;$B$4),K323+1/F324,K323+L323/F324))</f>
        <v>#VALUE!</v>
      </c>
      <c r="L324" t="e">
        <f t="shared" ref="L324:L387" si="117">L323*(1-Q324)</f>
        <v>#VALUE!</v>
      </c>
      <c r="M324">
        <f>IF($B$9="זכר",INDEX(תמותה!$A$1:$E$121,ROUNDDOWN(E324/12,0)+1,2),INDEX(תמותה!$A$1:$E$121,ROUNDDOWN(E324/12,0)+1,3))</f>
        <v>8.0900000000000001E-5</v>
      </c>
      <c r="N324" t="e">
        <f>IF($B$9="זכר",INDEX('שיפור גברים'!$A$1:$GQ$121,ROUNDDOWN(E324/12,0)+1,ROUNDDOWN((E324+$B$7-$B$8)/12,0)+2),INDEX('שיפור נשים'!$A$1:$GQ$121,ROUNDDOWN(E324/12,0)+1,ROUNDDOWN((E324+$B$7-$B$8)/12,0)+2))</f>
        <v>#VALUE!</v>
      </c>
      <c r="O324" t="e">
        <f>IF($B$9="זכר",INDEX('שיפור גברים'!$A$1:$GQ$121,ROUNDDOWN(E324/12,0)+1,ROUNDDOWN((E324+$B$7-$B$8)/12,0)+1),INDEX('שיפור נשים'!$A$1:$GQ$121,ROUNDDOWN(E324/12,0)+1,ROUNDDOWN((E324+$B$7-$B$8)/12,0)+1))</f>
        <v>#VALUE!</v>
      </c>
      <c r="P324">
        <f t="shared" si="106"/>
        <v>0.5</v>
      </c>
      <c r="Q324" t="e">
        <f t="shared" si="107"/>
        <v>#VALUE!</v>
      </c>
      <c r="R324">
        <f t="shared" ref="R324:R387" si="118">R323+1</f>
        <v>322</v>
      </c>
      <c r="S324" t="e">
        <f t="shared" ref="S324:S387" si="119">S323*(1-Z324)</f>
        <v>#VALUE!</v>
      </c>
      <c r="T324">
        <f>IF($B$11="זכר",INDEX(תמותה!$A$1:$E$121,ROUNDDOWN(R324/12,0)+1,2),INDEX(תמותה!$A$1:$E$121,ROUNDDOWN(R324/12,0)+1,3))</f>
        <v>8.0900000000000001E-5</v>
      </c>
      <c r="U324" t="e">
        <f>IF($B$11="זכר",INDEX('שיפור גברים'!$A$1:$GQ$121,ROUNDDOWN(R324/12,0)+1,ROUNDDOWN((E324+$B$7-$B$8)/12,0)+2),INDEX('שיפור נשים'!$A$1:$GQ$121,ROUNDDOWN(R324/12,0)+1,ROUNDDOWN((E324+$B$7-$B$8)/12,0)+2))</f>
        <v>#VALUE!</v>
      </c>
      <c r="V324" t="e">
        <f>IF($B$11="זכר",INDEX('שיפור גברים'!$A$1:$GQ$121,ROUNDDOWN(R324/12,0)+1,ROUNDDOWN((E324+$B$7-$B$8)/12,0)+1),INDEX('שיפור נשים'!$A$1:$GQ$121,ROUNDDOWN(R324/12,0)+1,ROUNDDOWN((E324+$B$7-$B$8)/12,0)+1))</f>
        <v>#VALUE!</v>
      </c>
      <c r="W324">
        <f t="shared" si="108"/>
        <v>0.5</v>
      </c>
      <c r="X324" t="e">
        <f t="shared" ref="X324:X387" si="120">X323*(1-AA324)+Q324*S324*L323</f>
        <v>#VALUE!</v>
      </c>
      <c r="Y324">
        <f>IF($B$11="זכר",INDEX(תמותה!$A$1:$E$121,ROUNDDOWN(R324/12,0)+1,4),INDEX(תמותה!$A$1:$E$121,ROUNDDOWN(R324/12,0)+1,5))</f>
        <v>1.85E-4</v>
      </c>
      <c r="Z324" t="e">
        <f t="shared" si="109"/>
        <v>#VALUE!</v>
      </c>
      <c r="AA324" t="e">
        <f t="shared" si="110"/>
        <v>#VALUE!</v>
      </c>
      <c r="AB324" t="e">
        <f t="shared" ref="AB324:AB387" si="121">IF(E324&lt;=$B$3,IF(AND((E324-$E$2)&lt;0,E324&lt;$B$4),AB323+0/F324,AB323+X323/F324))</f>
        <v>#VALUE!</v>
      </c>
      <c r="AC324" t="e">
        <f t="shared" ref="AC324:AC387" si="122">IF(E324&lt;=$B$3,IF(AND((E324-$E$2)&lt;60,E324&lt;$B$4),AC323+0/F324,AC323+X323/F324))</f>
        <v>#VALUE!</v>
      </c>
      <c r="AD324" t="e">
        <f t="shared" ref="AD324:AD387" si="123">IF(E324&lt;=$B$3,IF(AND((E324-$E$2)&lt;120,E324&lt;$B$4),AD323+0/F324,AD323+X323/F324))</f>
        <v>#VALUE!</v>
      </c>
      <c r="AE324" t="e">
        <f t="shared" ref="AE324:AE387" si="124">IF(E324&lt;=$B$3,IF(AND((E324-$E$2)&lt;180,E324&lt;$B$4),AE323+0/F324,AE323+X323/F324))</f>
        <v>#VALUE!</v>
      </c>
      <c r="AF324" t="e">
        <f t="shared" ref="AF324:AF387" si="125">IF(E324&lt;=$B$3,IF(AND((E324-$E$2)&lt;240,E324&lt;$B$4),AF323+0/F324,AF323+X323/F324))</f>
        <v>#VALUE!</v>
      </c>
    </row>
    <row r="325" spans="5:32" x14ac:dyDescent="0.2">
      <c r="E325">
        <f t="shared" si="111"/>
        <v>323</v>
      </c>
      <c r="F325">
        <f t="shared" si="105"/>
        <v>2.6587006116735119</v>
      </c>
      <c r="G325" t="e">
        <f t="shared" si="112"/>
        <v>#VALUE!</v>
      </c>
      <c r="H325" t="e">
        <f t="shared" si="113"/>
        <v>#VALUE!</v>
      </c>
      <c r="I325" t="e">
        <f t="shared" si="114"/>
        <v>#VALUE!</v>
      </c>
      <c r="J325" t="e">
        <f t="shared" si="115"/>
        <v>#VALUE!</v>
      </c>
      <c r="K325" t="e">
        <f t="shared" si="116"/>
        <v>#VALUE!</v>
      </c>
      <c r="L325" t="e">
        <f t="shared" si="117"/>
        <v>#VALUE!</v>
      </c>
      <c r="M325">
        <f>IF($B$9="זכר",INDEX(תמותה!$A$1:$E$121,ROUNDDOWN(E325/12,0)+1,2),INDEX(תמותה!$A$1:$E$121,ROUNDDOWN(E325/12,0)+1,3))</f>
        <v>8.0900000000000001E-5</v>
      </c>
      <c r="N325" t="e">
        <f>IF($B$9="זכר",INDEX('שיפור גברים'!$A$1:$GQ$121,ROUNDDOWN(E325/12,0)+1,ROUNDDOWN((E325+$B$7-$B$8)/12,0)+2),INDEX('שיפור נשים'!$A$1:$GQ$121,ROUNDDOWN(E325/12,0)+1,ROUNDDOWN((E325+$B$7-$B$8)/12,0)+2))</f>
        <v>#VALUE!</v>
      </c>
      <c r="O325" t="e">
        <f>IF($B$9="זכר",INDEX('שיפור גברים'!$A$1:$GQ$121,ROUNDDOWN(E325/12,0)+1,ROUNDDOWN((E325+$B$7-$B$8)/12,0)+1),INDEX('שיפור נשים'!$A$1:$GQ$121,ROUNDDOWN(E325/12,0)+1,ROUNDDOWN((E325+$B$7-$B$8)/12,0)+1))</f>
        <v>#VALUE!</v>
      </c>
      <c r="P325">
        <f t="shared" si="106"/>
        <v>0.58333333333333337</v>
      </c>
      <c r="Q325" t="e">
        <f t="shared" si="107"/>
        <v>#VALUE!</v>
      </c>
      <c r="R325">
        <f t="shared" si="118"/>
        <v>323</v>
      </c>
      <c r="S325" t="e">
        <f t="shared" si="119"/>
        <v>#VALUE!</v>
      </c>
      <c r="T325">
        <f>IF($B$11="זכר",INDEX(תמותה!$A$1:$E$121,ROUNDDOWN(R325/12,0)+1,2),INDEX(תמותה!$A$1:$E$121,ROUNDDOWN(R325/12,0)+1,3))</f>
        <v>8.0900000000000001E-5</v>
      </c>
      <c r="U325" t="e">
        <f>IF($B$11="זכר",INDEX('שיפור גברים'!$A$1:$GQ$121,ROUNDDOWN(R325/12,0)+1,ROUNDDOWN((E325+$B$7-$B$8)/12,0)+2),INDEX('שיפור נשים'!$A$1:$GQ$121,ROUNDDOWN(R325/12,0)+1,ROUNDDOWN((E325+$B$7-$B$8)/12,0)+2))</f>
        <v>#VALUE!</v>
      </c>
      <c r="V325" t="e">
        <f>IF($B$11="זכר",INDEX('שיפור גברים'!$A$1:$GQ$121,ROUNDDOWN(R325/12,0)+1,ROUNDDOWN((E325+$B$7-$B$8)/12,0)+1),INDEX('שיפור נשים'!$A$1:$GQ$121,ROUNDDOWN(R325/12,0)+1,ROUNDDOWN((E325+$B$7-$B$8)/12,0)+1))</f>
        <v>#VALUE!</v>
      </c>
      <c r="W325">
        <f t="shared" si="108"/>
        <v>0.58333333333333337</v>
      </c>
      <c r="X325" t="e">
        <f t="shared" si="120"/>
        <v>#VALUE!</v>
      </c>
      <c r="Y325">
        <f>IF($B$11="זכר",INDEX(תמותה!$A$1:$E$121,ROUNDDOWN(R325/12,0)+1,4),INDEX(תמותה!$A$1:$E$121,ROUNDDOWN(R325/12,0)+1,5))</f>
        <v>1.85E-4</v>
      </c>
      <c r="Z325" t="e">
        <f t="shared" si="109"/>
        <v>#VALUE!</v>
      </c>
      <c r="AA325" t="e">
        <f t="shared" si="110"/>
        <v>#VALUE!</v>
      </c>
      <c r="AB325" t="e">
        <f t="shared" si="121"/>
        <v>#VALUE!</v>
      </c>
      <c r="AC325" t="e">
        <f t="shared" si="122"/>
        <v>#VALUE!</v>
      </c>
      <c r="AD325" t="e">
        <f t="shared" si="123"/>
        <v>#VALUE!</v>
      </c>
      <c r="AE325" t="e">
        <f t="shared" si="124"/>
        <v>#VALUE!</v>
      </c>
      <c r="AF325" t="e">
        <f t="shared" si="125"/>
        <v>#VALUE!</v>
      </c>
    </row>
    <row r="326" spans="5:32" x14ac:dyDescent="0.2">
      <c r="E326">
        <f t="shared" si="111"/>
        <v>324</v>
      </c>
      <c r="F326">
        <f t="shared" si="105"/>
        <v>2.6667367358269121</v>
      </c>
      <c r="G326" t="e">
        <f t="shared" si="112"/>
        <v>#VALUE!</v>
      </c>
      <c r="H326" t="e">
        <f t="shared" si="113"/>
        <v>#VALUE!</v>
      </c>
      <c r="I326" t="e">
        <f t="shared" si="114"/>
        <v>#VALUE!</v>
      </c>
      <c r="J326" t="e">
        <f t="shared" si="115"/>
        <v>#VALUE!</v>
      </c>
      <c r="K326" t="e">
        <f t="shared" si="116"/>
        <v>#VALUE!</v>
      </c>
      <c r="L326" t="e">
        <f t="shared" si="117"/>
        <v>#VALUE!</v>
      </c>
      <c r="M326">
        <f>IF($B$9="זכר",INDEX(תמותה!$A$1:$E$121,ROUNDDOWN(E326/12,0)+1,2),INDEX(תמותה!$A$1:$E$121,ROUNDDOWN(E326/12,0)+1,3))</f>
        <v>8.4499999999999994E-5</v>
      </c>
      <c r="N326" t="e">
        <f>IF($B$9="זכר",INDEX('שיפור גברים'!$A$1:$GQ$121,ROUNDDOWN(E326/12,0)+1,ROUNDDOWN((E326+$B$7-$B$8)/12,0)+2),INDEX('שיפור נשים'!$A$1:$GQ$121,ROUNDDOWN(E326/12,0)+1,ROUNDDOWN((E326+$B$7-$B$8)/12,0)+2))</f>
        <v>#VALUE!</v>
      </c>
      <c r="O326" t="e">
        <f>IF($B$9="זכר",INDEX('שיפור גברים'!$A$1:$GQ$121,ROUNDDOWN(E326/12,0)+1,ROUNDDOWN((E326+$B$7-$B$8)/12,0)+1),INDEX('שיפור נשים'!$A$1:$GQ$121,ROUNDDOWN(E326/12,0)+1,ROUNDDOWN((E326+$B$7-$B$8)/12,0)+1))</f>
        <v>#VALUE!</v>
      </c>
      <c r="P326">
        <f t="shared" si="106"/>
        <v>0.66666666666666663</v>
      </c>
      <c r="Q326" t="e">
        <f t="shared" si="107"/>
        <v>#VALUE!</v>
      </c>
      <c r="R326">
        <f t="shared" si="118"/>
        <v>324</v>
      </c>
      <c r="S326" t="e">
        <f t="shared" si="119"/>
        <v>#VALUE!</v>
      </c>
      <c r="T326">
        <f>IF($B$11="זכר",INDEX(תמותה!$A$1:$E$121,ROUNDDOWN(R326/12,0)+1,2),INDEX(תמותה!$A$1:$E$121,ROUNDDOWN(R326/12,0)+1,3))</f>
        <v>8.4499999999999994E-5</v>
      </c>
      <c r="U326" t="e">
        <f>IF($B$11="זכר",INDEX('שיפור גברים'!$A$1:$GQ$121,ROUNDDOWN(R326/12,0)+1,ROUNDDOWN((E326+$B$7-$B$8)/12,0)+2),INDEX('שיפור נשים'!$A$1:$GQ$121,ROUNDDOWN(R326/12,0)+1,ROUNDDOWN((E326+$B$7-$B$8)/12,0)+2))</f>
        <v>#VALUE!</v>
      </c>
      <c r="V326" t="e">
        <f>IF($B$11="זכר",INDEX('שיפור גברים'!$A$1:$GQ$121,ROUNDDOWN(R326/12,0)+1,ROUNDDOWN((E326+$B$7-$B$8)/12,0)+1),INDEX('שיפור נשים'!$A$1:$GQ$121,ROUNDDOWN(R326/12,0)+1,ROUNDDOWN((E326+$B$7-$B$8)/12,0)+1))</f>
        <v>#VALUE!</v>
      </c>
      <c r="W326">
        <f t="shared" si="108"/>
        <v>0.66666666666666663</v>
      </c>
      <c r="X326" t="e">
        <f t="shared" si="120"/>
        <v>#VALUE!</v>
      </c>
      <c r="Y326">
        <f>IF($B$11="זכר",INDEX(תמותה!$A$1:$E$121,ROUNDDOWN(R326/12,0)+1,4),INDEX(תמותה!$A$1:$E$121,ROUNDDOWN(R326/12,0)+1,5))</f>
        <v>1.93E-4</v>
      </c>
      <c r="Z326" t="e">
        <f t="shared" si="109"/>
        <v>#VALUE!</v>
      </c>
      <c r="AA326" t="e">
        <f t="shared" si="110"/>
        <v>#VALUE!</v>
      </c>
      <c r="AB326" t="e">
        <f t="shared" si="121"/>
        <v>#VALUE!</v>
      </c>
      <c r="AC326" t="e">
        <f t="shared" si="122"/>
        <v>#VALUE!</v>
      </c>
      <c r="AD326" t="e">
        <f t="shared" si="123"/>
        <v>#VALUE!</v>
      </c>
      <c r="AE326" t="e">
        <f t="shared" si="124"/>
        <v>#VALUE!</v>
      </c>
      <c r="AF326" t="e">
        <f t="shared" si="125"/>
        <v>#VALUE!</v>
      </c>
    </row>
    <row r="327" spans="5:32" x14ac:dyDescent="0.2">
      <c r="E327">
        <f t="shared" si="111"/>
        <v>325</v>
      </c>
      <c r="F327">
        <f t="shared" si="105"/>
        <v>2.6747971497747809</v>
      </c>
      <c r="G327" t="e">
        <f t="shared" si="112"/>
        <v>#VALUE!</v>
      </c>
      <c r="H327" t="e">
        <f t="shared" si="113"/>
        <v>#VALUE!</v>
      </c>
      <c r="I327" t="e">
        <f t="shared" si="114"/>
        <v>#VALUE!</v>
      </c>
      <c r="J327" t="e">
        <f t="shared" si="115"/>
        <v>#VALUE!</v>
      </c>
      <c r="K327" t="e">
        <f t="shared" si="116"/>
        <v>#VALUE!</v>
      </c>
      <c r="L327" t="e">
        <f t="shared" si="117"/>
        <v>#VALUE!</v>
      </c>
      <c r="M327">
        <f>IF($B$9="זכר",INDEX(תמותה!$A$1:$E$121,ROUNDDOWN(E327/12,0)+1,2),INDEX(תמותה!$A$1:$E$121,ROUNDDOWN(E327/12,0)+1,3))</f>
        <v>8.4499999999999994E-5</v>
      </c>
      <c r="N327" t="e">
        <f>IF($B$9="זכר",INDEX('שיפור גברים'!$A$1:$GQ$121,ROUNDDOWN(E327/12,0)+1,ROUNDDOWN((E327+$B$7-$B$8)/12,0)+2),INDEX('שיפור נשים'!$A$1:$GQ$121,ROUNDDOWN(E327/12,0)+1,ROUNDDOWN((E327+$B$7-$B$8)/12,0)+2))</f>
        <v>#VALUE!</v>
      </c>
      <c r="O327" t="e">
        <f>IF($B$9="זכר",INDEX('שיפור גברים'!$A$1:$GQ$121,ROUNDDOWN(E327/12,0)+1,ROUNDDOWN((E327+$B$7-$B$8)/12,0)+1),INDEX('שיפור נשים'!$A$1:$GQ$121,ROUNDDOWN(E327/12,0)+1,ROUNDDOWN((E327+$B$7-$B$8)/12,0)+1))</f>
        <v>#VALUE!</v>
      </c>
      <c r="P327">
        <f t="shared" si="106"/>
        <v>0.75</v>
      </c>
      <c r="Q327" t="e">
        <f t="shared" si="107"/>
        <v>#VALUE!</v>
      </c>
      <c r="R327">
        <f t="shared" si="118"/>
        <v>325</v>
      </c>
      <c r="S327" t="e">
        <f t="shared" si="119"/>
        <v>#VALUE!</v>
      </c>
      <c r="T327">
        <f>IF($B$11="זכר",INDEX(תמותה!$A$1:$E$121,ROUNDDOWN(R327/12,0)+1,2),INDEX(תמותה!$A$1:$E$121,ROUNDDOWN(R327/12,0)+1,3))</f>
        <v>8.4499999999999994E-5</v>
      </c>
      <c r="U327" t="e">
        <f>IF($B$11="זכר",INDEX('שיפור גברים'!$A$1:$GQ$121,ROUNDDOWN(R327/12,0)+1,ROUNDDOWN((E327+$B$7-$B$8)/12,0)+2),INDEX('שיפור נשים'!$A$1:$GQ$121,ROUNDDOWN(R327/12,0)+1,ROUNDDOWN((E327+$B$7-$B$8)/12,0)+2))</f>
        <v>#VALUE!</v>
      </c>
      <c r="V327" t="e">
        <f>IF($B$11="זכר",INDEX('שיפור גברים'!$A$1:$GQ$121,ROUNDDOWN(R327/12,0)+1,ROUNDDOWN((E327+$B$7-$B$8)/12,0)+1),INDEX('שיפור נשים'!$A$1:$GQ$121,ROUNDDOWN(R327/12,0)+1,ROUNDDOWN((E327+$B$7-$B$8)/12,0)+1))</f>
        <v>#VALUE!</v>
      </c>
      <c r="W327">
        <f t="shared" si="108"/>
        <v>0.75</v>
      </c>
      <c r="X327" t="e">
        <f t="shared" si="120"/>
        <v>#VALUE!</v>
      </c>
      <c r="Y327">
        <f>IF($B$11="זכר",INDEX(תמותה!$A$1:$E$121,ROUNDDOWN(R327/12,0)+1,4),INDEX(תמותה!$A$1:$E$121,ROUNDDOWN(R327/12,0)+1,5))</f>
        <v>1.93E-4</v>
      </c>
      <c r="Z327" t="e">
        <f t="shared" si="109"/>
        <v>#VALUE!</v>
      </c>
      <c r="AA327" t="e">
        <f t="shared" si="110"/>
        <v>#VALUE!</v>
      </c>
      <c r="AB327" t="e">
        <f t="shared" si="121"/>
        <v>#VALUE!</v>
      </c>
      <c r="AC327" t="e">
        <f t="shared" si="122"/>
        <v>#VALUE!</v>
      </c>
      <c r="AD327" t="e">
        <f t="shared" si="123"/>
        <v>#VALUE!</v>
      </c>
      <c r="AE327" t="e">
        <f t="shared" si="124"/>
        <v>#VALUE!</v>
      </c>
      <c r="AF327" t="e">
        <f t="shared" si="125"/>
        <v>#VALUE!</v>
      </c>
    </row>
    <row r="328" spans="5:32" x14ac:dyDescent="0.2">
      <c r="E328">
        <f t="shared" si="111"/>
        <v>326</v>
      </c>
      <c r="F328">
        <f t="shared" si="105"/>
        <v>2.6828819269348618</v>
      </c>
      <c r="G328" t="e">
        <f t="shared" si="112"/>
        <v>#VALUE!</v>
      </c>
      <c r="H328" t="e">
        <f t="shared" si="113"/>
        <v>#VALUE!</v>
      </c>
      <c r="I328" t="e">
        <f t="shared" si="114"/>
        <v>#VALUE!</v>
      </c>
      <c r="J328" t="e">
        <f t="shared" si="115"/>
        <v>#VALUE!</v>
      </c>
      <c r="K328" t="e">
        <f t="shared" si="116"/>
        <v>#VALUE!</v>
      </c>
      <c r="L328" t="e">
        <f t="shared" si="117"/>
        <v>#VALUE!</v>
      </c>
      <c r="M328">
        <f>IF($B$9="זכר",INDEX(תמותה!$A$1:$E$121,ROUNDDOWN(E328/12,0)+1,2),INDEX(תמותה!$A$1:$E$121,ROUNDDOWN(E328/12,0)+1,3))</f>
        <v>8.4499999999999994E-5</v>
      </c>
      <c r="N328" t="e">
        <f>IF($B$9="זכר",INDEX('שיפור גברים'!$A$1:$GQ$121,ROUNDDOWN(E328/12,0)+1,ROUNDDOWN((E328+$B$7-$B$8)/12,0)+2),INDEX('שיפור נשים'!$A$1:$GQ$121,ROUNDDOWN(E328/12,0)+1,ROUNDDOWN((E328+$B$7-$B$8)/12,0)+2))</f>
        <v>#VALUE!</v>
      </c>
      <c r="O328" t="e">
        <f>IF($B$9="זכר",INDEX('שיפור גברים'!$A$1:$GQ$121,ROUNDDOWN(E328/12,0)+1,ROUNDDOWN((E328+$B$7-$B$8)/12,0)+1),INDEX('שיפור נשים'!$A$1:$GQ$121,ROUNDDOWN(E328/12,0)+1,ROUNDDOWN((E328+$B$7-$B$8)/12,0)+1))</f>
        <v>#VALUE!</v>
      </c>
      <c r="P328">
        <f t="shared" si="106"/>
        <v>0.83333333333333337</v>
      </c>
      <c r="Q328" t="e">
        <f t="shared" si="107"/>
        <v>#VALUE!</v>
      </c>
      <c r="R328">
        <f t="shared" si="118"/>
        <v>326</v>
      </c>
      <c r="S328" t="e">
        <f t="shared" si="119"/>
        <v>#VALUE!</v>
      </c>
      <c r="T328">
        <f>IF($B$11="זכר",INDEX(תמותה!$A$1:$E$121,ROUNDDOWN(R328/12,0)+1,2),INDEX(תמותה!$A$1:$E$121,ROUNDDOWN(R328/12,0)+1,3))</f>
        <v>8.4499999999999994E-5</v>
      </c>
      <c r="U328" t="e">
        <f>IF($B$11="זכר",INDEX('שיפור גברים'!$A$1:$GQ$121,ROUNDDOWN(R328/12,0)+1,ROUNDDOWN((E328+$B$7-$B$8)/12,0)+2),INDEX('שיפור נשים'!$A$1:$GQ$121,ROUNDDOWN(R328/12,0)+1,ROUNDDOWN((E328+$B$7-$B$8)/12,0)+2))</f>
        <v>#VALUE!</v>
      </c>
      <c r="V328" t="e">
        <f>IF($B$11="זכר",INDEX('שיפור גברים'!$A$1:$GQ$121,ROUNDDOWN(R328/12,0)+1,ROUNDDOWN((E328+$B$7-$B$8)/12,0)+1),INDEX('שיפור נשים'!$A$1:$GQ$121,ROUNDDOWN(R328/12,0)+1,ROUNDDOWN((E328+$B$7-$B$8)/12,0)+1))</f>
        <v>#VALUE!</v>
      </c>
      <c r="W328">
        <f t="shared" si="108"/>
        <v>0.83333333333333337</v>
      </c>
      <c r="X328" t="e">
        <f t="shared" si="120"/>
        <v>#VALUE!</v>
      </c>
      <c r="Y328">
        <f>IF($B$11="זכר",INDEX(תמותה!$A$1:$E$121,ROUNDDOWN(R328/12,0)+1,4),INDEX(תמותה!$A$1:$E$121,ROUNDDOWN(R328/12,0)+1,5))</f>
        <v>1.93E-4</v>
      </c>
      <c r="Z328" t="e">
        <f t="shared" si="109"/>
        <v>#VALUE!</v>
      </c>
      <c r="AA328" t="e">
        <f t="shared" si="110"/>
        <v>#VALUE!</v>
      </c>
      <c r="AB328" t="e">
        <f t="shared" si="121"/>
        <v>#VALUE!</v>
      </c>
      <c r="AC328" t="e">
        <f t="shared" si="122"/>
        <v>#VALUE!</v>
      </c>
      <c r="AD328" t="e">
        <f t="shared" si="123"/>
        <v>#VALUE!</v>
      </c>
      <c r="AE328" t="e">
        <f t="shared" si="124"/>
        <v>#VALUE!</v>
      </c>
      <c r="AF328" t="e">
        <f t="shared" si="125"/>
        <v>#VALUE!</v>
      </c>
    </row>
    <row r="329" spans="5:32" x14ac:dyDescent="0.2">
      <c r="E329">
        <f t="shared" si="111"/>
        <v>327</v>
      </c>
      <c r="F329">
        <f t="shared" si="105"/>
        <v>2.6909911409468119</v>
      </c>
      <c r="G329" t="e">
        <f t="shared" si="112"/>
        <v>#VALUE!</v>
      </c>
      <c r="H329" t="e">
        <f t="shared" si="113"/>
        <v>#VALUE!</v>
      </c>
      <c r="I329" t="e">
        <f t="shared" si="114"/>
        <v>#VALUE!</v>
      </c>
      <c r="J329" t="e">
        <f t="shared" si="115"/>
        <v>#VALUE!</v>
      </c>
      <c r="K329" t="e">
        <f t="shared" si="116"/>
        <v>#VALUE!</v>
      </c>
      <c r="L329" t="e">
        <f t="shared" si="117"/>
        <v>#VALUE!</v>
      </c>
      <c r="M329">
        <f>IF($B$9="זכר",INDEX(תמותה!$A$1:$E$121,ROUNDDOWN(E329/12,0)+1,2),INDEX(תמותה!$A$1:$E$121,ROUNDDOWN(E329/12,0)+1,3))</f>
        <v>8.4499999999999994E-5</v>
      </c>
      <c r="N329" t="e">
        <f>IF($B$9="זכר",INDEX('שיפור גברים'!$A$1:$GQ$121,ROUNDDOWN(E329/12,0)+1,ROUNDDOWN((E329+$B$7-$B$8)/12,0)+2),INDEX('שיפור נשים'!$A$1:$GQ$121,ROUNDDOWN(E329/12,0)+1,ROUNDDOWN((E329+$B$7-$B$8)/12,0)+2))</f>
        <v>#VALUE!</v>
      </c>
      <c r="O329" t="e">
        <f>IF($B$9="זכר",INDEX('שיפור גברים'!$A$1:$GQ$121,ROUNDDOWN(E329/12,0)+1,ROUNDDOWN((E329+$B$7-$B$8)/12,0)+1),INDEX('שיפור נשים'!$A$1:$GQ$121,ROUNDDOWN(E329/12,0)+1,ROUNDDOWN((E329+$B$7-$B$8)/12,0)+1))</f>
        <v>#VALUE!</v>
      </c>
      <c r="P329">
        <f t="shared" si="106"/>
        <v>0.91666666666666663</v>
      </c>
      <c r="Q329" t="e">
        <f t="shared" si="107"/>
        <v>#VALUE!</v>
      </c>
      <c r="R329">
        <f t="shared" si="118"/>
        <v>327</v>
      </c>
      <c r="S329" t="e">
        <f t="shared" si="119"/>
        <v>#VALUE!</v>
      </c>
      <c r="T329">
        <f>IF($B$11="זכר",INDEX(תמותה!$A$1:$E$121,ROUNDDOWN(R329/12,0)+1,2),INDEX(תמותה!$A$1:$E$121,ROUNDDOWN(R329/12,0)+1,3))</f>
        <v>8.4499999999999994E-5</v>
      </c>
      <c r="U329" t="e">
        <f>IF($B$11="זכר",INDEX('שיפור גברים'!$A$1:$GQ$121,ROUNDDOWN(R329/12,0)+1,ROUNDDOWN((E329+$B$7-$B$8)/12,0)+2),INDEX('שיפור נשים'!$A$1:$GQ$121,ROUNDDOWN(R329/12,0)+1,ROUNDDOWN((E329+$B$7-$B$8)/12,0)+2))</f>
        <v>#VALUE!</v>
      </c>
      <c r="V329" t="e">
        <f>IF($B$11="זכר",INDEX('שיפור גברים'!$A$1:$GQ$121,ROUNDDOWN(R329/12,0)+1,ROUNDDOWN((E329+$B$7-$B$8)/12,0)+1),INDEX('שיפור נשים'!$A$1:$GQ$121,ROUNDDOWN(R329/12,0)+1,ROUNDDOWN((E329+$B$7-$B$8)/12,0)+1))</f>
        <v>#VALUE!</v>
      </c>
      <c r="W329">
        <f t="shared" si="108"/>
        <v>0.91666666666666663</v>
      </c>
      <c r="X329" t="e">
        <f t="shared" si="120"/>
        <v>#VALUE!</v>
      </c>
      <c r="Y329">
        <f>IF($B$11="זכר",INDEX(תמותה!$A$1:$E$121,ROUNDDOWN(R329/12,0)+1,4),INDEX(תמותה!$A$1:$E$121,ROUNDDOWN(R329/12,0)+1,5))</f>
        <v>1.93E-4</v>
      </c>
      <c r="Z329" t="e">
        <f t="shared" si="109"/>
        <v>#VALUE!</v>
      </c>
      <c r="AA329" t="e">
        <f t="shared" si="110"/>
        <v>#VALUE!</v>
      </c>
      <c r="AB329" t="e">
        <f t="shared" si="121"/>
        <v>#VALUE!</v>
      </c>
      <c r="AC329" t="e">
        <f t="shared" si="122"/>
        <v>#VALUE!</v>
      </c>
      <c r="AD329" t="e">
        <f t="shared" si="123"/>
        <v>#VALUE!</v>
      </c>
      <c r="AE329" t="e">
        <f t="shared" si="124"/>
        <v>#VALUE!</v>
      </c>
      <c r="AF329" t="e">
        <f t="shared" si="125"/>
        <v>#VALUE!</v>
      </c>
    </row>
    <row r="330" spans="5:32" x14ac:dyDescent="0.2">
      <c r="E330">
        <f t="shared" si="111"/>
        <v>328</v>
      </c>
      <c r="F330">
        <f t="shared" si="105"/>
        <v>2.6991248656728684</v>
      </c>
      <c r="G330" t="e">
        <f t="shared" si="112"/>
        <v>#VALUE!</v>
      </c>
      <c r="H330" t="e">
        <f t="shared" si="113"/>
        <v>#VALUE!</v>
      </c>
      <c r="I330" t="e">
        <f t="shared" si="114"/>
        <v>#VALUE!</v>
      </c>
      <c r="J330" t="e">
        <f t="shared" si="115"/>
        <v>#VALUE!</v>
      </c>
      <c r="K330" t="e">
        <f t="shared" si="116"/>
        <v>#VALUE!</v>
      </c>
      <c r="L330" t="e">
        <f t="shared" si="117"/>
        <v>#VALUE!</v>
      </c>
      <c r="M330">
        <f>IF($B$9="זכר",INDEX(תמותה!$A$1:$E$121,ROUNDDOWN(E330/12,0)+1,2),INDEX(תמותה!$A$1:$E$121,ROUNDDOWN(E330/12,0)+1,3))</f>
        <v>8.4499999999999994E-5</v>
      </c>
      <c r="N330" t="e">
        <f>IF($B$9="זכר",INDEX('שיפור גברים'!$A$1:$GQ$121,ROUNDDOWN(E330/12,0)+1,ROUNDDOWN((E330+$B$7-$B$8)/12,0)+2),INDEX('שיפור נשים'!$A$1:$GQ$121,ROUNDDOWN(E330/12,0)+1,ROUNDDOWN((E330+$B$7-$B$8)/12,0)+2))</f>
        <v>#VALUE!</v>
      </c>
      <c r="O330" t="e">
        <f>IF($B$9="זכר",INDEX('שיפור גברים'!$A$1:$GQ$121,ROUNDDOWN(E330/12,0)+1,ROUNDDOWN((E330+$B$7-$B$8)/12,0)+1),INDEX('שיפור נשים'!$A$1:$GQ$121,ROUNDDOWN(E330/12,0)+1,ROUNDDOWN((E330+$B$7-$B$8)/12,0)+1))</f>
        <v>#VALUE!</v>
      </c>
      <c r="P330">
        <f t="shared" si="106"/>
        <v>1</v>
      </c>
      <c r="Q330" t="e">
        <f t="shared" si="107"/>
        <v>#VALUE!</v>
      </c>
      <c r="R330">
        <f t="shared" si="118"/>
        <v>328</v>
      </c>
      <c r="S330" t="e">
        <f t="shared" si="119"/>
        <v>#VALUE!</v>
      </c>
      <c r="T330">
        <f>IF($B$11="זכר",INDEX(תמותה!$A$1:$E$121,ROUNDDOWN(R330/12,0)+1,2),INDEX(תמותה!$A$1:$E$121,ROUNDDOWN(R330/12,0)+1,3))</f>
        <v>8.4499999999999994E-5</v>
      </c>
      <c r="U330" t="e">
        <f>IF($B$11="זכר",INDEX('שיפור גברים'!$A$1:$GQ$121,ROUNDDOWN(R330/12,0)+1,ROUNDDOWN((E330+$B$7-$B$8)/12,0)+2),INDEX('שיפור נשים'!$A$1:$GQ$121,ROUNDDOWN(R330/12,0)+1,ROUNDDOWN((E330+$B$7-$B$8)/12,0)+2))</f>
        <v>#VALUE!</v>
      </c>
      <c r="V330" t="e">
        <f>IF($B$11="זכר",INDEX('שיפור גברים'!$A$1:$GQ$121,ROUNDDOWN(R330/12,0)+1,ROUNDDOWN((E330+$B$7-$B$8)/12,0)+1),INDEX('שיפור נשים'!$A$1:$GQ$121,ROUNDDOWN(R330/12,0)+1,ROUNDDOWN((E330+$B$7-$B$8)/12,0)+1))</f>
        <v>#VALUE!</v>
      </c>
      <c r="W330">
        <f t="shared" si="108"/>
        <v>1</v>
      </c>
      <c r="X330" t="e">
        <f t="shared" si="120"/>
        <v>#VALUE!</v>
      </c>
      <c r="Y330">
        <f>IF($B$11="זכר",INDEX(תמותה!$A$1:$E$121,ROUNDDOWN(R330/12,0)+1,4),INDEX(תמותה!$A$1:$E$121,ROUNDDOWN(R330/12,0)+1,5))</f>
        <v>1.93E-4</v>
      </c>
      <c r="Z330" t="e">
        <f t="shared" si="109"/>
        <v>#VALUE!</v>
      </c>
      <c r="AA330" t="e">
        <f t="shared" si="110"/>
        <v>#VALUE!</v>
      </c>
      <c r="AB330" t="e">
        <f t="shared" si="121"/>
        <v>#VALUE!</v>
      </c>
      <c r="AC330" t="e">
        <f t="shared" si="122"/>
        <v>#VALUE!</v>
      </c>
      <c r="AD330" t="e">
        <f t="shared" si="123"/>
        <v>#VALUE!</v>
      </c>
      <c r="AE330" t="e">
        <f t="shared" si="124"/>
        <v>#VALUE!</v>
      </c>
      <c r="AF330" t="e">
        <f t="shared" si="125"/>
        <v>#VALUE!</v>
      </c>
    </row>
    <row r="331" spans="5:32" x14ac:dyDescent="0.2">
      <c r="E331">
        <f t="shared" si="111"/>
        <v>329</v>
      </c>
      <c r="F331">
        <f t="shared" si="105"/>
        <v>2.7072831751985218</v>
      </c>
      <c r="G331" t="e">
        <f t="shared" si="112"/>
        <v>#VALUE!</v>
      </c>
      <c r="H331" t="e">
        <f t="shared" si="113"/>
        <v>#VALUE!</v>
      </c>
      <c r="I331" t="e">
        <f t="shared" si="114"/>
        <v>#VALUE!</v>
      </c>
      <c r="J331" t="e">
        <f t="shared" si="115"/>
        <v>#VALUE!</v>
      </c>
      <c r="K331" t="e">
        <f t="shared" si="116"/>
        <v>#VALUE!</v>
      </c>
      <c r="L331" t="e">
        <f t="shared" si="117"/>
        <v>#VALUE!</v>
      </c>
      <c r="M331">
        <f>IF($B$9="זכר",INDEX(תמותה!$A$1:$E$121,ROUNDDOWN(E331/12,0)+1,2),INDEX(תמותה!$A$1:$E$121,ROUNDDOWN(E331/12,0)+1,3))</f>
        <v>8.4499999999999994E-5</v>
      </c>
      <c r="N331" t="e">
        <f>IF($B$9="זכר",INDEX('שיפור גברים'!$A$1:$GQ$121,ROUNDDOWN(E331/12,0)+1,ROUNDDOWN((E331+$B$7-$B$8)/12,0)+2),INDEX('שיפור נשים'!$A$1:$GQ$121,ROUNDDOWN(E331/12,0)+1,ROUNDDOWN((E331+$B$7-$B$8)/12,0)+2))</f>
        <v>#VALUE!</v>
      </c>
      <c r="O331" t="e">
        <f>IF($B$9="זכר",INDEX('שיפור גברים'!$A$1:$GQ$121,ROUNDDOWN(E331/12,0)+1,ROUNDDOWN((E331+$B$7-$B$8)/12,0)+1),INDEX('שיפור נשים'!$A$1:$GQ$121,ROUNDDOWN(E331/12,0)+1,ROUNDDOWN((E331+$B$7-$B$8)/12,0)+1))</f>
        <v>#VALUE!</v>
      </c>
      <c r="P331">
        <f t="shared" si="106"/>
        <v>8.3333333333333329E-2</v>
      </c>
      <c r="Q331" t="e">
        <f t="shared" si="107"/>
        <v>#VALUE!</v>
      </c>
      <c r="R331">
        <f t="shared" si="118"/>
        <v>329</v>
      </c>
      <c r="S331" t="e">
        <f t="shared" si="119"/>
        <v>#VALUE!</v>
      </c>
      <c r="T331">
        <f>IF($B$11="זכר",INDEX(תמותה!$A$1:$E$121,ROUNDDOWN(R331/12,0)+1,2),INDEX(תמותה!$A$1:$E$121,ROUNDDOWN(R331/12,0)+1,3))</f>
        <v>8.4499999999999994E-5</v>
      </c>
      <c r="U331" t="e">
        <f>IF($B$11="זכר",INDEX('שיפור גברים'!$A$1:$GQ$121,ROUNDDOWN(R331/12,0)+1,ROUNDDOWN((E331+$B$7-$B$8)/12,0)+2),INDEX('שיפור נשים'!$A$1:$GQ$121,ROUNDDOWN(R331/12,0)+1,ROUNDDOWN((E331+$B$7-$B$8)/12,0)+2))</f>
        <v>#VALUE!</v>
      </c>
      <c r="V331" t="e">
        <f>IF($B$11="זכר",INDEX('שיפור גברים'!$A$1:$GQ$121,ROUNDDOWN(R331/12,0)+1,ROUNDDOWN((E331+$B$7-$B$8)/12,0)+1),INDEX('שיפור נשים'!$A$1:$GQ$121,ROUNDDOWN(R331/12,0)+1,ROUNDDOWN((E331+$B$7-$B$8)/12,0)+1))</f>
        <v>#VALUE!</v>
      </c>
      <c r="W331">
        <f t="shared" si="108"/>
        <v>8.3333333333333329E-2</v>
      </c>
      <c r="X331" t="e">
        <f t="shared" si="120"/>
        <v>#VALUE!</v>
      </c>
      <c r="Y331">
        <f>IF($B$11="זכר",INDEX(תמותה!$A$1:$E$121,ROUNDDOWN(R331/12,0)+1,4),INDEX(תמותה!$A$1:$E$121,ROUNDDOWN(R331/12,0)+1,5))</f>
        <v>1.93E-4</v>
      </c>
      <c r="Z331" t="e">
        <f t="shared" si="109"/>
        <v>#VALUE!</v>
      </c>
      <c r="AA331" t="e">
        <f t="shared" si="110"/>
        <v>#VALUE!</v>
      </c>
      <c r="AB331" t="e">
        <f t="shared" si="121"/>
        <v>#VALUE!</v>
      </c>
      <c r="AC331" t="e">
        <f t="shared" si="122"/>
        <v>#VALUE!</v>
      </c>
      <c r="AD331" t="e">
        <f t="shared" si="123"/>
        <v>#VALUE!</v>
      </c>
      <c r="AE331" t="e">
        <f t="shared" si="124"/>
        <v>#VALUE!</v>
      </c>
      <c r="AF331" t="e">
        <f t="shared" si="125"/>
        <v>#VALUE!</v>
      </c>
    </row>
    <row r="332" spans="5:32" x14ac:dyDescent="0.2">
      <c r="E332">
        <f t="shared" si="111"/>
        <v>330</v>
      </c>
      <c r="F332">
        <f t="shared" si="105"/>
        <v>2.715466143833194</v>
      </c>
      <c r="G332" t="e">
        <f t="shared" si="112"/>
        <v>#VALUE!</v>
      </c>
      <c r="H332" t="e">
        <f t="shared" si="113"/>
        <v>#VALUE!</v>
      </c>
      <c r="I332" t="e">
        <f t="shared" si="114"/>
        <v>#VALUE!</v>
      </c>
      <c r="J332" t="e">
        <f t="shared" si="115"/>
        <v>#VALUE!</v>
      </c>
      <c r="K332" t="e">
        <f t="shared" si="116"/>
        <v>#VALUE!</v>
      </c>
      <c r="L332" t="e">
        <f t="shared" si="117"/>
        <v>#VALUE!</v>
      </c>
      <c r="M332">
        <f>IF($B$9="זכר",INDEX(תמותה!$A$1:$E$121,ROUNDDOWN(E332/12,0)+1,2),INDEX(תמותה!$A$1:$E$121,ROUNDDOWN(E332/12,0)+1,3))</f>
        <v>8.4499999999999994E-5</v>
      </c>
      <c r="N332" t="e">
        <f>IF($B$9="זכר",INDEX('שיפור גברים'!$A$1:$GQ$121,ROUNDDOWN(E332/12,0)+1,ROUNDDOWN((E332+$B$7-$B$8)/12,0)+2),INDEX('שיפור נשים'!$A$1:$GQ$121,ROUNDDOWN(E332/12,0)+1,ROUNDDOWN((E332+$B$7-$B$8)/12,0)+2))</f>
        <v>#VALUE!</v>
      </c>
      <c r="O332" t="e">
        <f>IF($B$9="זכר",INDEX('שיפור גברים'!$A$1:$GQ$121,ROUNDDOWN(E332/12,0)+1,ROUNDDOWN((E332+$B$7-$B$8)/12,0)+1),INDEX('שיפור נשים'!$A$1:$GQ$121,ROUNDDOWN(E332/12,0)+1,ROUNDDOWN((E332+$B$7-$B$8)/12,0)+1))</f>
        <v>#VALUE!</v>
      </c>
      <c r="P332">
        <f t="shared" si="106"/>
        <v>0.16666666666666666</v>
      </c>
      <c r="Q332" t="e">
        <f t="shared" si="107"/>
        <v>#VALUE!</v>
      </c>
      <c r="R332">
        <f t="shared" si="118"/>
        <v>330</v>
      </c>
      <c r="S332" t="e">
        <f t="shared" si="119"/>
        <v>#VALUE!</v>
      </c>
      <c r="T332">
        <f>IF($B$11="זכר",INDEX(תמותה!$A$1:$E$121,ROUNDDOWN(R332/12,0)+1,2),INDEX(תמותה!$A$1:$E$121,ROUNDDOWN(R332/12,0)+1,3))</f>
        <v>8.4499999999999994E-5</v>
      </c>
      <c r="U332" t="e">
        <f>IF($B$11="זכר",INDEX('שיפור גברים'!$A$1:$GQ$121,ROUNDDOWN(R332/12,0)+1,ROUNDDOWN((E332+$B$7-$B$8)/12,0)+2),INDEX('שיפור נשים'!$A$1:$GQ$121,ROUNDDOWN(R332/12,0)+1,ROUNDDOWN((E332+$B$7-$B$8)/12,0)+2))</f>
        <v>#VALUE!</v>
      </c>
      <c r="V332" t="e">
        <f>IF($B$11="זכר",INDEX('שיפור גברים'!$A$1:$GQ$121,ROUNDDOWN(R332/12,0)+1,ROUNDDOWN((E332+$B$7-$B$8)/12,0)+1),INDEX('שיפור נשים'!$A$1:$GQ$121,ROUNDDOWN(R332/12,0)+1,ROUNDDOWN((E332+$B$7-$B$8)/12,0)+1))</f>
        <v>#VALUE!</v>
      </c>
      <c r="W332">
        <f t="shared" si="108"/>
        <v>0.16666666666666666</v>
      </c>
      <c r="X332" t="e">
        <f t="shared" si="120"/>
        <v>#VALUE!</v>
      </c>
      <c r="Y332">
        <f>IF($B$11="זכר",INDEX(תמותה!$A$1:$E$121,ROUNDDOWN(R332/12,0)+1,4),INDEX(תמותה!$A$1:$E$121,ROUNDDOWN(R332/12,0)+1,5))</f>
        <v>1.93E-4</v>
      </c>
      <c r="Z332" t="e">
        <f t="shared" si="109"/>
        <v>#VALUE!</v>
      </c>
      <c r="AA332" t="e">
        <f t="shared" si="110"/>
        <v>#VALUE!</v>
      </c>
      <c r="AB332" t="e">
        <f t="shared" si="121"/>
        <v>#VALUE!</v>
      </c>
      <c r="AC332" t="e">
        <f t="shared" si="122"/>
        <v>#VALUE!</v>
      </c>
      <c r="AD332" t="e">
        <f t="shared" si="123"/>
        <v>#VALUE!</v>
      </c>
      <c r="AE332" t="e">
        <f t="shared" si="124"/>
        <v>#VALUE!</v>
      </c>
      <c r="AF332" t="e">
        <f t="shared" si="125"/>
        <v>#VALUE!</v>
      </c>
    </row>
    <row r="333" spans="5:32" x14ac:dyDescent="0.2">
      <c r="E333">
        <f t="shared" si="111"/>
        <v>331</v>
      </c>
      <c r="F333">
        <f t="shared" si="105"/>
        <v>2.7236738461109105</v>
      </c>
      <c r="G333" t="e">
        <f t="shared" si="112"/>
        <v>#VALUE!</v>
      </c>
      <c r="H333" t="e">
        <f t="shared" si="113"/>
        <v>#VALUE!</v>
      </c>
      <c r="I333" t="e">
        <f t="shared" si="114"/>
        <v>#VALUE!</v>
      </c>
      <c r="J333" t="e">
        <f t="shared" si="115"/>
        <v>#VALUE!</v>
      </c>
      <c r="K333" t="e">
        <f t="shared" si="116"/>
        <v>#VALUE!</v>
      </c>
      <c r="L333" t="e">
        <f t="shared" si="117"/>
        <v>#VALUE!</v>
      </c>
      <c r="M333">
        <f>IF($B$9="זכר",INDEX(תמותה!$A$1:$E$121,ROUNDDOWN(E333/12,0)+1,2),INDEX(תמותה!$A$1:$E$121,ROUNDDOWN(E333/12,0)+1,3))</f>
        <v>8.4499999999999994E-5</v>
      </c>
      <c r="N333" t="e">
        <f>IF($B$9="זכר",INDEX('שיפור גברים'!$A$1:$GQ$121,ROUNDDOWN(E333/12,0)+1,ROUNDDOWN((E333+$B$7-$B$8)/12,0)+2),INDEX('שיפור נשים'!$A$1:$GQ$121,ROUNDDOWN(E333/12,0)+1,ROUNDDOWN((E333+$B$7-$B$8)/12,0)+2))</f>
        <v>#VALUE!</v>
      </c>
      <c r="O333" t="e">
        <f>IF($B$9="זכר",INDEX('שיפור גברים'!$A$1:$GQ$121,ROUNDDOWN(E333/12,0)+1,ROUNDDOWN((E333+$B$7-$B$8)/12,0)+1),INDEX('שיפור נשים'!$A$1:$GQ$121,ROUNDDOWN(E333/12,0)+1,ROUNDDOWN((E333+$B$7-$B$8)/12,0)+1))</f>
        <v>#VALUE!</v>
      </c>
      <c r="P333">
        <f t="shared" si="106"/>
        <v>0.25</v>
      </c>
      <c r="Q333" t="e">
        <f t="shared" si="107"/>
        <v>#VALUE!</v>
      </c>
      <c r="R333">
        <f t="shared" si="118"/>
        <v>331</v>
      </c>
      <c r="S333" t="e">
        <f t="shared" si="119"/>
        <v>#VALUE!</v>
      </c>
      <c r="T333">
        <f>IF($B$11="זכר",INDEX(תמותה!$A$1:$E$121,ROUNDDOWN(R333/12,0)+1,2),INDEX(תמותה!$A$1:$E$121,ROUNDDOWN(R333/12,0)+1,3))</f>
        <v>8.4499999999999994E-5</v>
      </c>
      <c r="U333" t="e">
        <f>IF($B$11="זכר",INDEX('שיפור גברים'!$A$1:$GQ$121,ROUNDDOWN(R333/12,0)+1,ROUNDDOWN((E333+$B$7-$B$8)/12,0)+2),INDEX('שיפור נשים'!$A$1:$GQ$121,ROUNDDOWN(R333/12,0)+1,ROUNDDOWN((E333+$B$7-$B$8)/12,0)+2))</f>
        <v>#VALUE!</v>
      </c>
      <c r="V333" t="e">
        <f>IF($B$11="זכר",INDEX('שיפור גברים'!$A$1:$GQ$121,ROUNDDOWN(R333/12,0)+1,ROUNDDOWN((E333+$B$7-$B$8)/12,0)+1),INDEX('שיפור נשים'!$A$1:$GQ$121,ROUNDDOWN(R333/12,0)+1,ROUNDDOWN((E333+$B$7-$B$8)/12,0)+1))</f>
        <v>#VALUE!</v>
      </c>
      <c r="W333">
        <f t="shared" si="108"/>
        <v>0.25</v>
      </c>
      <c r="X333" t="e">
        <f t="shared" si="120"/>
        <v>#VALUE!</v>
      </c>
      <c r="Y333">
        <f>IF($B$11="זכר",INDEX(תמותה!$A$1:$E$121,ROUNDDOWN(R333/12,0)+1,4),INDEX(תמותה!$A$1:$E$121,ROUNDDOWN(R333/12,0)+1,5))</f>
        <v>1.93E-4</v>
      </c>
      <c r="Z333" t="e">
        <f t="shared" si="109"/>
        <v>#VALUE!</v>
      </c>
      <c r="AA333" t="e">
        <f t="shared" si="110"/>
        <v>#VALUE!</v>
      </c>
      <c r="AB333" t="e">
        <f t="shared" si="121"/>
        <v>#VALUE!</v>
      </c>
      <c r="AC333" t="e">
        <f t="shared" si="122"/>
        <v>#VALUE!</v>
      </c>
      <c r="AD333" t="e">
        <f t="shared" si="123"/>
        <v>#VALUE!</v>
      </c>
      <c r="AE333" t="e">
        <f t="shared" si="124"/>
        <v>#VALUE!</v>
      </c>
      <c r="AF333" t="e">
        <f t="shared" si="125"/>
        <v>#VALUE!</v>
      </c>
    </row>
    <row r="334" spans="5:32" x14ac:dyDescent="0.2">
      <c r="E334">
        <f t="shared" si="111"/>
        <v>332</v>
      </c>
      <c r="F334">
        <f t="shared" si="105"/>
        <v>2.7319063567909825</v>
      </c>
      <c r="G334" t="e">
        <f t="shared" si="112"/>
        <v>#VALUE!</v>
      </c>
      <c r="H334" t="e">
        <f t="shared" si="113"/>
        <v>#VALUE!</v>
      </c>
      <c r="I334" t="e">
        <f t="shared" si="114"/>
        <v>#VALUE!</v>
      </c>
      <c r="J334" t="e">
        <f t="shared" si="115"/>
        <v>#VALUE!</v>
      </c>
      <c r="K334" t="e">
        <f t="shared" si="116"/>
        <v>#VALUE!</v>
      </c>
      <c r="L334" t="e">
        <f t="shared" si="117"/>
        <v>#VALUE!</v>
      </c>
      <c r="M334">
        <f>IF($B$9="זכר",INDEX(תמותה!$A$1:$E$121,ROUNDDOWN(E334/12,0)+1,2),INDEX(תמותה!$A$1:$E$121,ROUNDDOWN(E334/12,0)+1,3))</f>
        <v>8.4499999999999994E-5</v>
      </c>
      <c r="N334" t="e">
        <f>IF($B$9="זכר",INDEX('שיפור גברים'!$A$1:$GQ$121,ROUNDDOWN(E334/12,0)+1,ROUNDDOWN((E334+$B$7-$B$8)/12,0)+2),INDEX('שיפור נשים'!$A$1:$GQ$121,ROUNDDOWN(E334/12,0)+1,ROUNDDOWN((E334+$B$7-$B$8)/12,0)+2))</f>
        <v>#VALUE!</v>
      </c>
      <c r="O334" t="e">
        <f>IF($B$9="זכר",INDEX('שיפור גברים'!$A$1:$GQ$121,ROUNDDOWN(E334/12,0)+1,ROUNDDOWN((E334+$B$7-$B$8)/12,0)+1),INDEX('שיפור נשים'!$A$1:$GQ$121,ROUNDDOWN(E334/12,0)+1,ROUNDDOWN((E334+$B$7-$B$8)/12,0)+1))</f>
        <v>#VALUE!</v>
      </c>
      <c r="P334">
        <f t="shared" si="106"/>
        <v>0.33333333333333331</v>
      </c>
      <c r="Q334" t="e">
        <f t="shared" si="107"/>
        <v>#VALUE!</v>
      </c>
      <c r="R334">
        <f t="shared" si="118"/>
        <v>332</v>
      </c>
      <c r="S334" t="e">
        <f t="shared" si="119"/>
        <v>#VALUE!</v>
      </c>
      <c r="T334">
        <f>IF($B$11="זכר",INDEX(תמותה!$A$1:$E$121,ROUNDDOWN(R334/12,0)+1,2),INDEX(תמותה!$A$1:$E$121,ROUNDDOWN(R334/12,0)+1,3))</f>
        <v>8.4499999999999994E-5</v>
      </c>
      <c r="U334" t="e">
        <f>IF($B$11="זכר",INDEX('שיפור גברים'!$A$1:$GQ$121,ROUNDDOWN(R334/12,0)+1,ROUNDDOWN((E334+$B$7-$B$8)/12,0)+2),INDEX('שיפור נשים'!$A$1:$GQ$121,ROUNDDOWN(R334/12,0)+1,ROUNDDOWN((E334+$B$7-$B$8)/12,0)+2))</f>
        <v>#VALUE!</v>
      </c>
      <c r="V334" t="e">
        <f>IF($B$11="זכר",INDEX('שיפור גברים'!$A$1:$GQ$121,ROUNDDOWN(R334/12,0)+1,ROUNDDOWN((E334+$B$7-$B$8)/12,0)+1),INDEX('שיפור נשים'!$A$1:$GQ$121,ROUNDDOWN(R334/12,0)+1,ROUNDDOWN((E334+$B$7-$B$8)/12,0)+1))</f>
        <v>#VALUE!</v>
      </c>
      <c r="W334">
        <f t="shared" si="108"/>
        <v>0.33333333333333331</v>
      </c>
      <c r="X334" t="e">
        <f t="shared" si="120"/>
        <v>#VALUE!</v>
      </c>
      <c r="Y334">
        <f>IF($B$11="זכר",INDEX(תמותה!$A$1:$E$121,ROUNDDOWN(R334/12,0)+1,4),INDEX(תמותה!$A$1:$E$121,ROUNDDOWN(R334/12,0)+1,5))</f>
        <v>1.93E-4</v>
      </c>
      <c r="Z334" t="e">
        <f t="shared" si="109"/>
        <v>#VALUE!</v>
      </c>
      <c r="AA334" t="e">
        <f t="shared" si="110"/>
        <v>#VALUE!</v>
      </c>
      <c r="AB334" t="e">
        <f t="shared" si="121"/>
        <v>#VALUE!</v>
      </c>
      <c r="AC334" t="e">
        <f t="shared" si="122"/>
        <v>#VALUE!</v>
      </c>
      <c r="AD334" t="e">
        <f t="shared" si="123"/>
        <v>#VALUE!</v>
      </c>
      <c r="AE334" t="e">
        <f t="shared" si="124"/>
        <v>#VALUE!</v>
      </c>
      <c r="AF334" t="e">
        <f t="shared" si="125"/>
        <v>#VALUE!</v>
      </c>
    </row>
    <row r="335" spans="5:32" x14ac:dyDescent="0.2">
      <c r="E335">
        <f t="shared" si="111"/>
        <v>333</v>
      </c>
      <c r="F335">
        <f t="shared" si="105"/>
        <v>2.7401637508586871</v>
      </c>
      <c r="G335" t="e">
        <f t="shared" si="112"/>
        <v>#VALUE!</v>
      </c>
      <c r="H335" t="e">
        <f t="shared" si="113"/>
        <v>#VALUE!</v>
      </c>
      <c r="I335" t="e">
        <f t="shared" si="114"/>
        <v>#VALUE!</v>
      </c>
      <c r="J335" t="e">
        <f t="shared" si="115"/>
        <v>#VALUE!</v>
      </c>
      <c r="K335" t="e">
        <f t="shared" si="116"/>
        <v>#VALUE!</v>
      </c>
      <c r="L335" t="e">
        <f t="shared" si="117"/>
        <v>#VALUE!</v>
      </c>
      <c r="M335">
        <f>IF($B$9="זכר",INDEX(תמותה!$A$1:$E$121,ROUNDDOWN(E335/12,0)+1,2),INDEX(תמותה!$A$1:$E$121,ROUNDDOWN(E335/12,0)+1,3))</f>
        <v>8.4499999999999994E-5</v>
      </c>
      <c r="N335" t="e">
        <f>IF($B$9="זכר",INDEX('שיפור גברים'!$A$1:$GQ$121,ROUNDDOWN(E335/12,0)+1,ROUNDDOWN((E335+$B$7-$B$8)/12,0)+2),INDEX('שיפור נשים'!$A$1:$GQ$121,ROUNDDOWN(E335/12,0)+1,ROUNDDOWN((E335+$B$7-$B$8)/12,0)+2))</f>
        <v>#VALUE!</v>
      </c>
      <c r="O335" t="e">
        <f>IF($B$9="זכר",INDEX('שיפור גברים'!$A$1:$GQ$121,ROUNDDOWN(E335/12,0)+1,ROUNDDOWN((E335+$B$7-$B$8)/12,0)+1),INDEX('שיפור נשים'!$A$1:$GQ$121,ROUNDDOWN(E335/12,0)+1,ROUNDDOWN((E335+$B$7-$B$8)/12,0)+1))</f>
        <v>#VALUE!</v>
      </c>
      <c r="P335">
        <f t="shared" si="106"/>
        <v>0.41666666666666669</v>
      </c>
      <c r="Q335" t="e">
        <f t="shared" si="107"/>
        <v>#VALUE!</v>
      </c>
      <c r="R335">
        <f t="shared" si="118"/>
        <v>333</v>
      </c>
      <c r="S335" t="e">
        <f t="shared" si="119"/>
        <v>#VALUE!</v>
      </c>
      <c r="T335">
        <f>IF($B$11="זכר",INDEX(תמותה!$A$1:$E$121,ROUNDDOWN(R335/12,0)+1,2),INDEX(תמותה!$A$1:$E$121,ROUNDDOWN(R335/12,0)+1,3))</f>
        <v>8.4499999999999994E-5</v>
      </c>
      <c r="U335" t="e">
        <f>IF($B$11="זכר",INDEX('שיפור גברים'!$A$1:$GQ$121,ROUNDDOWN(R335/12,0)+1,ROUNDDOWN((E335+$B$7-$B$8)/12,0)+2),INDEX('שיפור נשים'!$A$1:$GQ$121,ROUNDDOWN(R335/12,0)+1,ROUNDDOWN((E335+$B$7-$B$8)/12,0)+2))</f>
        <v>#VALUE!</v>
      </c>
      <c r="V335" t="e">
        <f>IF($B$11="זכר",INDEX('שיפור גברים'!$A$1:$GQ$121,ROUNDDOWN(R335/12,0)+1,ROUNDDOWN((E335+$B$7-$B$8)/12,0)+1),INDEX('שיפור נשים'!$A$1:$GQ$121,ROUNDDOWN(R335/12,0)+1,ROUNDDOWN((E335+$B$7-$B$8)/12,0)+1))</f>
        <v>#VALUE!</v>
      </c>
      <c r="W335">
        <f t="shared" si="108"/>
        <v>0.41666666666666669</v>
      </c>
      <c r="X335" t="e">
        <f t="shared" si="120"/>
        <v>#VALUE!</v>
      </c>
      <c r="Y335">
        <f>IF($B$11="זכר",INDEX(תמותה!$A$1:$E$121,ROUNDDOWN(R335/12,0)+1,4),INDEX(תמותה!$A$1:$E$121,ROUNDDOWN(R335/12,0)+1,5))</f>
        <v>1.93E-4</v>
      </c>
      <c r="Z335" t="e">
        <f t="shared" si="109"/>
        <v>#VALUE!</v>
      </c>
      <c r="AA335" t="e">
        <f t="shared" si="110"/>
        <v>#VALUE!</v>
      </c>
      <c r="AB335" t="e">
        <f t="shared" si="121"/>
        <v>#VALUE!</v>
      </c>
      <c r="AC335" t="e">
        <f t="shared" si="122"/>
        <v>#VALUE!</v>
      </c>
      <c r="AD335" t="e">
        <f t="shared" si="123"/>
        <v>#VALUE!</v>
      </c>
      <c r="AE335" t="e">
        <f t="shared" si="124"/>
        <v>#VALUE!</v>
      </c>
      <c r="AF335" t="e">
        <f t="shared" si="125"/>
        <v>#VALUE!</v>
      </c>
    </row>
    <row r="336" spans="5:32" x14ac:dyDescent="0.2">
      <c r="E336">
        <f t="shared" si="111"/>
        <v>334</v>
      </c>
      <c r="F336">
        <f t="shared" si="105"/>
        <v>2.7484461035259509</v>
      </c>
      <c r="G336" t="e">
        <f t="shared" si="112"/>
        <v>#VALUE!</v>
      </c>
      <c r="H336" t="e">
        <f t="shared" si="113"/>
        <v>#VALUE!</v>
      </c>
      <c r="I336" t="e">
        <f t="shared" si="114"/>
        <v>#VALUE!</v>
      </c>
      <c r="J336" t="e">
        <f t="shared" si="115"/>
        <v>#VALUE!</v>
      </c>
      <c r="K336" t="e">
        <f t="shared" si="116"/>
        <v>#VALUE!</v>
      </c>
      <c r="L336" t="e">
        <f t="shared" si="117"/>
        <v>#VALUE!</v>
      </c>
      <c r="M336">
        <f>IF($B$9="זכר",INDEX(תמותה!$A$1:$E$121,ROUNDDOWN(E336/12,0)+1,2),INDEX(תמותה!$A$1:$E$121,ROUNDDOWN(E336/12,0)+1,3))</f>
        <v>8.4499999999999994E-5</v>
      </c>
      <c r="N336" t="e">
        <f>IF($B$9="זכר",INDEX('שיפור גברים'!$A$1:$GQ$121,ROUNDDOWN(E336/12,0)+1,ROUNDDOWN((E336+$B$7-$B$8)/12,0)+2),INDEX('שיפור נשים'!$A$1:$GQ$121,ROUNDDOWN(E336/12,0)+1,ROUNDDOWN((E336+$B$7-$B$8)/12,0)+2))</f>
        <v>#VALUE!</v>
      </c>
      <c r="O336" t="e">
        <f>IF($B$9="זכר",INDEX('שיפור גברים'!$A$1:$GQ$121,ROUNDDOWN(E336/12,0)+1,ROUNDDOWN((E336+$B$7-$B$8)/12,0)+1),INDEX('שיפור נשים'!$A$1:$GQ$121,ROUNDDOWN(E336/12,0)+1,ROUNDDOWN((E336+$B$7-$B$8)/12,0)+1))</f>
        <v>#VALUE!</v>
      </c>
      <c r="P336">
        <f t="shared" si="106"/>
        <v>0.5</v>
      </c>
      <c r="Q336" t="e">
        <f t="shared" si="107"/>
        <v>#VALUE!</v>
      </c>
      <c r="R336">
        <f t="shared" si="118"/>
        <v>334</v>
      </c>
      <c r="S336" t="e">
        <f t="shared" si="119"/>
        <v>#VALUE!</v>
      </c>
      <c r="T336">
        <f>IF($B$11="זכר",INDEX(תמותה!$A$1:$E$121,ROUNDDOWN(R336/12,0)+1,2),INDEX(תמותה!$A$1:$E$121,ROUNDDOWN(R336/12,0)+1,3))</f>
        <v>8.4499999999999994E-5</v>
      </c>
      <c r="U336" t="e">
        <f>IF($B$11="זכר",INDEX('שיפור גברים'!$A$1:$GQ$121,ROUNDDOWN(R336/12,0)+1,ROUNDDOWN((E336+$B$7-$B$8)/12,0)+2),INDEX('שיפור נשים'!$A$1:$GQ$121,ROUNDDOWN(R336/12,0)+1,ROUNDDOWN((E336+$B$7-$B$8)/12,0)+2))</f>
        <v>#VALUE!</v>
      </c>
      <c r="V336" t="e">
        <f>IF($B$11="זכר",INDEX('שיפור גברים'!$A$1:$GQ$121,ROUNDDOWN(R336/12,0)+1,ROUNDDOWN((E336+$B$7-$B$8)/12,0)+1),INDEX('שיפור נשים'!$A$1:$GQ$121,ROUNDDOWN(R336/12,0)+1,ROUNDDOWN((E336+$B$7-$B$8)/12,0)+1))</f>
        <v>#VALUE!</v>
      </c>
      <c r="W336">
        <f t="shared" si="108"/>
        <v>0.5</v>
      </c>
      <c r="X336" t="e">
        <f t="shared" si="120"/>
        <v>#VALUE!</v>
      </c>
      <c r="Y336">
        <f>IF($B$11="זכר",INDEX(תמותה!$A$1:$E$121,ROUNDDOWN(R336/12,0)+1,4),INDEX(תמותה!$A$1:$E$121,ROUNDDOWN(R336/12,0)+1,5))</f>
        <v>1.93E-4</v>
      </c>
      <c r="Z336" t="e">
        <f t="shared" si="109"/>
        <v>#VALUE!</v>
      </c>
      <c r="AA336" t="e">
        <f t="shared" si="110"/>
        <v>#VALUE!</v>
      </c>
      <c r="AB336" t="e">
        <f t="shared" si="121"/>
        <v>#VALUE!</v>
      </c>
      <c r="AC336" t="e">
        <f t="shared" si="122"/>
        <v>#VALUE!</v>
      </c>
      <c r="AD336" t="e">
        <f t="shared" si="123"/>
        <v>#VALUE!</v>
      </c>
      <c r="AE336" t="e">
        <f t="shared" si="124"/>
        <v>#VALUE!</v>
      </c>
      <c r="AF336" t="e">
        <f t="shared" si="125"/>
        <v>#VALUE!</v>
      </c>
    </row>
    <row r="337" spans="5:32" x14ac:dyDescent="0.2">
      <c r="E337">
        <f t="shared" si="111"/>
        <v>335</v>
      </c>
      <c r="F337">
        <f t="shared" si="105"/>
        <v>2.7567534902320312</v>
      </c>
      <c r="G337" t="e">
        <f t="shared" si="112"/>
        <v>#VALUE!</v>
      </c>
      <c r="H337" t="e">
        <f t="shared" si="113"/>
        <v>#VALUE!</v>
      </c>
      <c r="I337" t="e">
        <f t="shared" si="114"/>
        <v>#VALUE!</v>
      </c>
      <c r="J337" t="e">
        <f t="shared" si="115"/>
        <v>#VALUE!</v>
      </c>
      <c r="K337" t="e">
        <f t="shared" si="116"/>
        <v>#VALUE!</v>
      </c>
      <c r="L337" t="e">
        <f t="shared" si="117"/>
        <v>#VALUE!</v>
      </c>
      <c r="M337">
        <f>IF($B$9="זכר",INDEX(תמותה!$A$1:$E$121,ROUNDDOWN(E337/12,0)+1,2),INDEX(תמותה!$A$1:$E$121,ROUNDDOWN(E337/12,0)+1,3))</f>
        <v>8.4499999999999994E-5</v>
      </c>
      <c r="N337" t="e">
        <f>IF($B$9="זכר",INDEX('שיפור גברים'!$A$1:$GQ$121,ROUNDDOWN(E337/12,0)+1,ROUNDDOWN((E337+$B$7-$B$8)/12,0)+2),INDEX('שיפור נשים'!$A$1:$GQ$121,ROUNDDOWN(E337/12,0)+1,ROUNDDOWN((E337+$B$7-$B$8)/12,0)+2))</f>
        <v>#VALUE!</v>
      </c>
      <c r="O337" t="e">
        <f>IF($B$9="זכר",INDEX('שיפור גברים'!$A$1:$GQ$121,ROUNDDOWN(E337/12,0)+1,ROUNDDOWN((E337+$B$7-$B$8)/12,0)+1),INDEX('שיפור נשים'!$A$1:$GQ$121,ROUNDDOWN(E337/12,0)+1,ROUNDDOWN((E337+$B$7-$B$8)/12,0)+1))</f>
        <v>#VALUE!</v>
      </c>
      <c r="P337">
        <f t="shared" si="106"/>
        <v>0.58333333333333337</v>
      </c>
      <c r="Q337" t="e">
        <f t="shared" si="107"/>
        <v>#VALUE!</v>
      </c>
      <c r="R337">
        <f t="shared" si="118"/>
        <v>335</v>
      </c>
      <c r="S337" t="e">
        <f t="shared" si="119"/>
        <v>#VALUE!</v>
      </c>
      <c r="T337">
        <f>IF($B$11="זכר",INDEX(תמותה!$A$1:$E$121,ROUNDDOWN(R337/12,0)+1,2),INDEX(תמותה!$A$1:$E$121,ROUNDDOWN(R337/12,0)+1,3))</f>
        <v>8.4499999999999994E-5</v>
      </c>
      <c r="U337" t="e">
        <f>IF($B$11="זכר",INDEX('שיפור גברים'!$A$1:$GQ$121,ROUNDDOWN(R337/12,0)+1,ROUNDDOWN((E337+$B$7-$B$8)/12,0)+2),INDEX('שיפור נשים'!$A$1:$GQ$121,ROUNDDOWN(R337/12,0)+1,ROUNDDOWN((E337+$B$7-$B$8)/12,0)+2))</f>
        <v>#VALUE!</v>
      </c>
      <c r="V337" t="e">
        <f>IF($B$11="זכר",INDEX('שיפור גברים'!$A$1:$GQ$121,ROUNDDOWN(R337/12,0)+1,ROUNDDOWN((E337+$B$7-$B$8)/12,0)+1),INDEX('שיפור נשים'!$A$1:$GQ$121,ROUNDDOWN(R337/12,0)+1,ROUNDDOWN((E337+$B$7-$B$8)/12,0)+1))</f>
        <v>#VALUE!</v>
      </c>
      <c r="W337">
        <f t="shared" si="108"/>
        <v>0.58333333333333337</v>
      </c>
      <c r="X337" t="e">
        <f t="shared" si="120"/>
        <v>#VALUE!</v>
      </c>
      <c r="Y337">
        <f>IF($B$11="זכר",INDEX(תמותה!$A$1:$E$121,ROUNDDOWN(R337/12,0)+1,4),INDEX(תמותה!$A$1:$E$121,ROUNDDOWN(R337/12,0)+1,5))</f>
        <v>1.93E-4</v>
      </c>
      <c r="Z337" t="e">
        <f t="shared" si="109"/>
        <v>#VALUE!</v>
      </c>
      <c r="AA337" t="e">
        <f t="shared" si="110"/>
        <v>#VALUE!</v>
      </c>
      <c r="AB337" t="e">
        <f t="shared" si="121"/>
        <v>#VALUE!</v>
      </c>
      <c r="AC337" t="e">
        <f t="shared" si="122"/>
        <v>#VALUE!</v>
      </c>
      <c r="AD337" t="e">
        <f t="shared" si="123"/>
        <v>#VALUE!</v>
      </c>
      <c r="AE337" t="e">
        <f t="shared" si="124"/>
        <v>#VALUE!</v>
      </c>
      <c r="AF337" t="e">
        <f t="shared" si="125"/>
        <v>#VALUE!</v>
      </c>
    </row>
    <row r="338" spans="5:32" x14ac:dyDescent="0.2">
      <c r="E338">
        <f t="shared" si="111"/>
        <v>336</v>
      </c>
      <c r="F338">
        <f t="shared" si="105"/>
        <v>2.765085986644209</v>
      </c>
      <c r="G338" t="e">
        <f t="shared" si="112"/>
        <v>#VALUE!</v>
      </c>
      <c r="H338" t="e">
        <f t="shared" si="113"/>
        <v>#VALUE!</v>
      </c>
      <c r="I338" t="e">
        <f t="shared" si="114"/>
        <v>#VALUE!</v>
      </c>
      <c r="J338" t="e">
        <f t="shared" si="115"/>
        <v>#VALUE!</v>
      </c>
      <c r="K338" t="e">
        <f t="shared" si="116"/>
        <v>#VALUE!</v>
      </c>
      <c r="L338" t="e">
        <f t="shared" si="117"/>
        <v>#VALUE!</v>
      </c>
      <c r="M338">
        <f>IF($B$9="זכר",INDEX(תמותה!$A$1:$E$121,ROUNDDOWN(E338/12,0)+1,2),INDEX(תמותה!$A$1:$E$121,ROUNDDOWN(E338/12,0)+1,3))</f>
        <v>8.7899999999999995E-5</v>
      </c>
      <c r="N338" t="e">
        <f>IF($B$9="זכר",INDEX('שיפור גברים'!$A$1:$GQ$121,ROUNDDOWN(E338/12,0)+1,ROUNDDOWN((E338+$B$7-$B$8)/12,0)+2),INDEX('שיפור נשים'!$A$1:$GQ$121,ROUNDDOWN(E338/12,0)+1,ROUNDDOWN((E338+$B$7-$B$8)/12,0)+2))</f>
        <v>#VALUE!</v>
      </c>
      <c r="O338" t="e">
        <f>IF($B$9="זכר",INDEX('שיפור גברים'!$A$1:$GQ$121,ROUNDDOWN(E338/12,0)+1,ROUNDDOWN((E338+$B$7-$B$8)/12,0)+1),INDEX('שיפור נשים'!$A$1:$GQ$121,ROUNDDOWN(E338/12,0)+1,ROUNDDOWN((E338+$B$7-$B$8)/12,0)+1))</f>
        <v>#VALUE!</v>
      </c>
      <c r="P338">
        <f t="shared" si="106"/>
        <v>0.66666666666666663</v>
      </c>
      <c r="Q338" t="e">
        <f t="shared" si="107"/>
        <v>#VALUE!</v>
      </c>
      <c r="R338">
        <f t="shared" si="118"/>
        <v>336</v>
      </c>
      <c r="S338" t="e">
        <f t="shared" si="119"/>
        <v>#VALUE!</v>
      </c>
      <c r="T338">
        <f>IF($B$11="זכר",INDEX(תמותה!$A$1:$E$121,ROUNDDOWN(R338/12,0)+1,2),INDEX(תמותה!$A$1:$E$121,ROUNDDOWN(R338/12,0)+1,3))</f>
        <v>8.7899999999999995E-5</v>
      </c>
      <c r="U338" t="e">
        <f>IF($B$11="זכר",INDEX('שיפור גברים'!$A$1:$GQ$121,ROUNDDOWN(R338/12,0)+1,ROUNDDOWN((E338+$B$7-$B$8)/12,0)+2),INDEX('שיפור נשים'!$A$1:$GQ$121,ROUNDDOWN(R338/12,0)+1,ROUNDDOWN((E338+$B$7-$B$8)/12,0)+2))</f>
        <v>#VALUE!</v>
      </c>
      <c r="V338" t="e">
        <f>IF($B$11="זכר",INDEX('שיפור גברים'!$A$1:$GQ$121,ROUNDDOWN(R338/12,0)+1,ROUNDDOWN((E338+$B$7-$B$8)/12,0)+1),INDEX('שיפור נשים'!$A$1:$GQ$121,ROUNDDOWN(R338/12,0)+1,ROUNDDOWN((E338+$B$7-$B$8)/12,0)+1))</f>
        <v>#VALUE!</v>
      </c>
      <c r="W338">
        <f t="shared" si="108"/>
        <v>0.66666666666666663</v>
      </c>
      <c r="X338" t="e">
        <f t="shared" si="120"/>
        <v>#VALUE!</v>
      </c>
      <c r="Y338">
        <f>IF($B$11="זכר",INDEX(תמותה!$A$1:$E$121,ROUNDDOWN(R338/12,0)+1,4),INDEX(תמותה!$A$1:$E$121,ROUNDDOWN(R338/12,0)+1,5))</f>
        <v>2.0100000000000001E-4</v>
      </c>
      <c r="Z338" t="e">
        <f t="shared" si="109"/>
        <v>#VALUE!</v>
      </c>
      <c r="AA338" t="e">
        <f t="shared" si="110"/>
        <v>#VALUE!</v>
      </c>
      <c r="AB338" t="e">
        <f t="shared" si="121"/>
        <v>#VALUE!</v>
      </c>
      <c r="AC338" t="e">
        <f t="shared" si="122"/>
        <v>#VALUE!</v>
      </c>
      <c r="AD338" t="e">
        <f t="shared" si="123"/>
        <v>#VALUE!</v>
      </c>
      <c r="AE338" t="e">
        <f t="shared" si="124"/>
        <v>#VALUE!</v>
      </c>
      <c r="AF338" t="e">
        <f t="shared" si="125"/>
        <v>#VALUE!</v>
      </c>
    </row>
    <row r="339" spans="5:32" x14ac:dyDescent="0.2">
      <c r="E339">
        <f t="shared" si="111"/>
        <v>337</v>
      </c>
      <c r="F339">
        <f t="shared" si="105"/>
        <v>2.7734436686584751</v>
      </c>
      <c r="G339" t="e">
        <f t="shared" si="112"/>
        <v>#VALUE!</v>
      </c>
      <c r="H339" t="e">
        <f t="shared" si="113"/>
        <v>#VALUE!</v>
      </c>
      <c r="I339" t="e">
        <f t="shared" si="114"/>
        <v>#VALUE!</v>
      </c>
      <c r="J339" t="e">
        <f t="shared" si="115"/>
        <v>#VALUE!</v>
      </c>
      <c r="K339" t="e">
        <f t="shared" si="116"/>
        <v>#VALUE!</v>
      </c>
      <c r="L339" t="e">
        <f t="shared" si="117"/>
        <v>#VALUE!</v>
      </c>
      <c r="M339">
        <f>IF($B$9="זכר",INDEX(תמותה!$A$1:$E$121,ROUNDDOWN(E339/12,0)+1,2),INDEX(תמותה!$A$1:$E$121,ROUNDDOWN(E339/12,0)+1,3))</f>
        <v>8.7899999999999995E-5</v>
      </c>
      <c r="N339" t="e">
        <f>IF($B$9="זכר",INDEX('שיפור גברים'!$A$1:$GQ$121,ROUNDDOWN(E339/12,0)+1,ROUNDDOWN((E339+$B$7-$B$8)/12,0)+2),INDEX('שיפור נשים'!$A$1:$GQ$121,ROUNDDOWN(E339/12,0)+1,ROUNDDOWN((E339+$B$7-$B$8)/12,0)+2))</f>
        <v>#VALUE!</v>
      </c>
      <c r="O339" t="e">
        <f>IF($B$9="זכר",INDEX('שיפור גברים'!$A$1:$GQ$121,ROUNDDOWN(E339/12,0)+1,ROUNDDOWN((E339+$B$7-$B$8)/12,0)+1),INDEX('שיפור נשים'!$A$1:$GQ$121,ROUNDDOWN(E339/12,0)+1,ROUNDDOWN((E339+$B$7-$B$8)/12,0)+1))</f>
        <v>#VALUE!</v>
      </c>
      <c r="P339">
        <f t="shared" si="106"/>
        <v>0.75</v>
      </c>
      <c r="Q339" t="e">
        <f t="shared" si="107"/>
        <v>#VALUE!</v>
      </c>
      <c r="R339">
        <f t="shared" si="118"/>
        <v>337</v>
      </c>
      <c r="S339" t="e">
        <f t="shared" si="119"/>
        <v>#VALUE!</v>
      </c>
      <c r="T339">
        <f>IF($B$11="זכר",INDEX(תמותה!$A$1:$E$121,ROUNDDOWN(R339/12,0)+1,2),INDEX(תמותה!$A$1:$E$121,ROUNDDOWN(R339/12,0)+1,3))</f>
        <v>8.7899999999999995E-5</v>
      </c>
      <c r="U339" t="e">
        <f>IF($B$11="זכר",INDEX('שיפור גברים'!$A$1:$GQ$121,ROUNDDOWN(R339/12,0)+1,ROUNDDOWN((E339+$B$7-$B$8)/12,0)+2),INDEX('שיפור נשים'!$A$1:$GQ$121,ROUNDDOWN(R339/12,0)+1,ROUNDDOWN((E339+$B$7-$B$8)/12,0)+2))</f>
        <v>#VALUE!</v>
      </c>
      <c r="V339" t="e">
        <f>IF($B$11="זכר",INDEX('שיפור גברים'!$A$1:$GQ$121,ROUNDDOWN(R339/12,0)+1,ROUNDDOWN((E339+$B$7-$B$8)/12,0)+1),INDEX('שיפור נשים'!$A$1:$GQ$121,ROUNDDOWN(R339/12,0)+1,ROUNDDOWN((E339+$B$7-$B$8)/12,0)+1))</f>
        <v>#VALUE!</v>
      </c>
      <c r="W339">
        <f t="shared" si="108"/>
        <v>0.75</v>
      </c>
      <c r="X339" t="e">
        <f t="shared" si="120"/>
        <v>#VALUE!</v>
      </c>
      <c r="Y339">
        <f>IF($B$11="זכר",INDEX(תמותה!$A$1:$E$121,ROUNDDOWN(R339/12,0)+1,4),INDEX(תמותה!$A$1:$E$121,ROUNDDOWN(R339/12,0)+1,5))</f>
        <v>2.0100000000000001E-4</v>
      </c>
      <c r="Z339" t="e">
        <f t="shared" si="109"/>
        <v>#VALUE!</v>
      </c>
      <c r="AA339" t="e">
        <f t="shared" si="110"/>
        <v>#VALUE!</v>
      </c>
      <c r="AB339" t="e">
        <f t="shared" si="121"/>
        <v>#VALUE!</v>
      </c>
      <c r="AC339" t="e">
        <f t="shared" si="122"/>
        <v>#VALUE!</v>
      </c>
      <c r="AD339" t="e">
        <f t="shared" si="123"/>
        <v>#VALUE!</v>
      </c>
      <c r="AE339" t="e">
        <f t="shared" si="124"/>
        <v>#VALUE!</v>
      </c>
      <c r="AF339" t="e">
        <f t="shared" si="125"/>
        <v>#VALUE!</v>
      </c>
    </row>
    <row r="340" spans="5:32" x14ac:dyDescent="0.2">
      <c r="E340">
        <f t="shared" si="111"/>
        <v>338</v>
      </c>
      <c r="F340">
        <f t="shared" si="105"/>
        <v>2.78182661240022</v>
      </c>
      <c r="G340" t="e">
        <f t="shared" si="112"/>
        <v>#VALUE!</v>
      </c>
      <c r="H340" t="e">
        <f t="shared" si="113"/>
        <v>#VALUE!</v>
      </c>
      <c r="I340" t="e">
        <f t="shared" si="114"/>
        <v>#VALUE!</v>
      </c>
      <c r="J340" t="e">
        <f t="shared" si="115"/>
        <v>#VALUE!</v>
      </c>
      <c r="K340" t="e">
        <f t="shared" si="116"/>
        <v>#VALUE!</v>
      </c>
      <c r="L340" t="e">
        <f t="shared" si="117"/>
        <v>#VALUE!</v>
      </c>
      <c r="M340">
        <f>IF($B$9="זכר",INDEX(תמותה!$A$1:$E$121,ROUNDDOWN(E340/12,0)+1,2),INDEX(תמותה!$A$1:$E$121,ROUNDDOWN(E340/12,0)+1,3))</f>
        <v>8.7899999999999995E-5</v>
      </c>
      <c r="N340" t="e">
        <f>IF($B$9="זכר",INDEX('שיפור גברים'!$A$1:$GQ$121,ROUNDDOWN(E340/12,0)+1,ROUNDDOWN((E340+$B$7-$B$8)/12,0)+2),INDEX('שיפור נשים'!$A$1:$GQ$121,ROUNDDOWN(E340/12,0)+1,ROUNDDOWN((E340+$B$7-$B$8)/12,0)+2))</f>
        <v>#VALUE!</v>
      </c>
      <c r="O340" t="e">
        <f>IF($B$9="זכר",INDEX('שיפור גברים'!$A$1:$GQ$121,ROUNDDOWN(E340/12,0)+1,ROUNDDOWN((E340+$B$7-$B$8)/12,0)+1),INDEX('שיפור נשים'!$A$1:$GQ$121,ROUNDDOWN(E340/12,0)+1,ROUNDDOWN((E340+$B$7-$B$8)/12,0)+1))</f>
        <v>#VALUE!</v>
      </c>
      <c r="P340">
        <f t="shared" si="106"/>
        <v>0.83333333333333337</v>
      </c>
      <c r="Q340" t="e">
        <f t="shared" si="107"/>
        <v>#VALUE!</v>
      </c>
      <c r="R340">
        <f t="shared" si="118"/>
        <v>338</v>
      </c>
      <c r="S340" t="e">
        <f t="shared" si="119"/>
        <v>#VALUE!</v>
      </c>
      <c r="T340">
        <f>IF($B$11="זכר",INDEX(תמותה!$A$1:$E$121,ROUNDDOWN(R340/12,0)+1,2),INDEX(תמותה!$A$1:$E$121,ROUNDDOWN(R340/12,0)+1,3))</f>
        <v>8.7899999999999995E-5</v>
      </c>
      <c r="U340" t="e">
        <f>IF($B$11="זכר",INDEX('שיפור גברים'!$A$1:$GQ$121,ROUNDDOWN(R340/12,0)+1,ROUNDDOWN((E340+$B$7-$B$8)/12,0)+2),INDEX('שיפור נשים'!$A$1:$GQ$121,ROUNDDOWN(R340/12,0)+1,ROUNDDOWN((E340+$B$7-$B$8)/12,0)+2))</f>
        <v>#VALUE!</v>
      </c>
      <c r="V340" t="e">
        <f>IF($B$11="זכר",INDEX('שיפור גברים'!$A$1:$GQ$121,ROUNDDOWN(R340/12,0)+1,ROUNDDOWN((E340+$B$7-$B$8)/12,0)+1),INDEX('שיפור נשים'!$A$1:$GQ$121,ROUNDDOWN(R340/12,0)+1,ROUNDDOWN((E340+$B$7-$B$8)/12,0)+1))</f>
        <v>#VALUE!</v>
      </c>
      <c r="W340">
        <f t="shared" si="108"/>
        <v>0.83333333333333337</v>
      </c>
      <c r="X340" t="e">
        <f t="shared" si="120"/>
        <v>#VALUE!</v>
      </c>
      <c r="Y340">
        <f>IF($B$11="זכר",INDEX(תמותה!$A$1:$E$121,ROUNDDOWN(R340/12,0)+1,4),INDEX(תמותה!$A$1:$E$121,ROUNDDOWN(R340/12,0)+1,5))</f>
        <v>2.0100000000000001E-4</v>
      </c>
      <c r="Z340" t="e">
        <f t="shared" si="109"/>
        <v>#VALUE!</v>
      </c>
      <c r="AA340" t="e">
        <f t="shared" si="110"/>
        <v>#VALUE!</v>
      </c>
      <c r="AB340" t="e">
        <f t="shared" si="121"/>
        <v>#VALUE!</v>
      </c>
      <c r="AC340" t="e">
        <f t="shared" si="122"/>
        <v>#VALUE!</v>
      </c>
      <c r="AD340" t="e">
        <f t="shared" si="123"/>
        <v>#VALUE!</v>
      </c>
      <c r="AE340" t="e">
        <f t="shared" si="124"/>
        <v>#VALUE!</v>
      </c>
      <c r="AF340" t="e">
        <f t="shared" si="125"/>
        <v>#VALUE!</v>
      </c>
    </row>
    <row r="341" spans="5:32" x14ac:dyDescent="0.2">
      <c r="E341">
        <f t="shared" si="111"/>
        <v>339</v>
      </c>
      <c r="F341">
        <f t="shared" si="105"/>
        <v>2.7902348942249304</v>
      </c>
      <c r="G341" t="e">
        <f t="shared" si="112"/>
        <v>#VALUE!</v>
      </c>
      <c r="H341" t="e">
        <f t="shared" si="113"/>
        <v>#VALUE!</v>
      </c>
      <c r="I341" t="e">
        <f t="shared" si="114"/>
        <v>#VALUE!</v>
      </c>
      <c r="J341" t="e">
        <f t="shared" si="115"/>
        <v>#VALUE!</v>
      </c>
      <c r="K341" t="e">
        <f t="shared" si="116"/>
        <v>#VALUE!</v>
      </c>
      <c r="L341" t="e">
        <f t="shared" si="117"/>
        <v>#VALUE!</v>
      </c>
      <c r="M341">
        <f>IF($B$9="זכר",INDEX(תמותה!$A$1:$E$121,ROUNDDOWN(E341/12,0)+1,2),INDEX(תמותה!$A$1:$E$121,ROUNDDOWN(E341/12,0)+1,3))</f>
        <v>8.7899999999999995E-5</v>
      </c>
      <c r="N341" t="e">
        <f>IF($B$9="זכר",INDEX('שיפור גברים'!$A$1:$GQ$121,ROUNDDOWN(E341/12,0)+1,ROUNDDOWN((E341+$B$7-$B$8)/12,0)+2),INDEX('שיפור נשים'!$A$1:$GQ$121,ROUNDDOWN(E341/12,0)+1,ROUNDDOWN((E341+$B$7-$B$8)/12,0)+2))</f>
        <v>#VALUE!</v>
      </c>
      <c r="O341" t="e">
        <f>IF($B$9="זכר",INDEX('שיפור גברים'!$A$1:$GQ$121,ROUNDDOWN(E341/12,0)+1,ROUNDDOWN((E341+$B$7-$B$8)/12,0)+1),INDEX('שיפור נשים'!$A$1:$GQ$121,ROUNDDOWN(E341/12,0)+1,ROUNDDOWN((E341+$B$7-$B$8)/12,0)+1))</f>
        <v>#VALUE!</v>
      </c>
      <c r="P341">
        <f t="shared" si="106"/>
        <v>0.91666666666666663</v>
      </c>
      <c r="Q341" t="e">
        <f t="shared" si="107"/>
        <v>#VALUE!</v>
      </c>
      <c r="R341">
        <f t="shared" si="118"/>
        <v>339</v>
      </c>
      <c r="S341" t="e">
        <f t="shared" si="119"/>
        <v>#VALUE!</v>
      </c>
      <c r="T341">
        <f>IF($B$11="זכר",INDEX(תמותה!$A$1:$E$121,ROUNDDOWN(R341/12,0)+1,2),INDEX(תמותה!$A$1:$E$121,ROUNDDOWN(R341/12,0)+1,3))</f>
        <v>8.7899999999999995E-5</v>
      </c>
      <c r="U341" t="e">
        <f>IF($B$11="זכר",INDEX('שיפור גברים'!$A$1:$GQ$121,ROUNDDOWN(R341/12,0)+1,ROUNDDOWN((E341+$B$7-$B$8)/12,0)+2),INDEX('שיפור נשים'!$A$1:$GQ$121,ROUNDDOWN(R341/12,0)+1,ROUNDDOWN((E341+$B$7-$B$8)/12,0)+2))</f>
        <v>#VALUE!</v>
      </c>
      <c r="V341" t="e">
        <f>IF($B$11="זכר",INDEX('שיפור גברים'!$A$1:$GQ$121,ROUNDDOWN(R341/12,0)+1,ROUNDDOWN((E341+$B$7-$B$8)/12,0)+1),INDEX('שיפור נשים'!$A$1:$GQ$121,ROUNDDOWN(R341/12,0)+1,ROUNDDOWN((E341+$B$7-$B$8)/12,0)+1))</f>
        <v>#VALUE!</v>
      </c>
      <c r="W341">
        <f t="shared" si="108"/>
        <v>0.91666666666666663</v>
      </c>
      <c r="X341" t="e">
        <f t="shared" si="120"/>
        <v>#VALUE!</v>
      </c>
      <c r="Y341">
        <f>IF($B$11="זכר",INDEX(תמותה!$A$1:$E$121,ROUNDDOWN(R341/12,0)+1,4),INDEX(תמותה!$A$1:$E$121,ROUNDDOWN(R341/12,0)+1,5))</f>
        <v>2.0100000000000001E-4</v>
      </c>
      <c r="Z341" t="e">
        <f t="shared" si="109"/>
        <v>#VALUE!</v>
      </c>
      <c r="AA341" t="e">
        <f t="shared" si="110"/>
        <v>#VALUE!</v>
      </c>
      <c r="AB341" t="e">
        <f t="shared" si="121"/>
        <v>#VALUE!</v>
      </c>
      <c r="AC341" t="e">
        <f t="shared" si="122"/>
        <v>#VALUE!</v>
      </c>
      <c r="AD341" t="e">
        <f t="shared" si="123"/>
        <v>#VALUE!</v>
      </c>
      <c r="AE341" t="e">
        <f t="shared" si="124"/>
        <v>#VALUE!</v>
      </c>
      <c r="AF341" t="e">
        <f t="shared" si="125"/>
        <v>#VALUE!</v>
      </c>
    </row>
    <row r="342" spans="5:32" x14ac:dyDescent="0.2">
      <c r="E342">
        <f t="shared" si="111"/>
        <v>340</v>
      </c>
      <c r="F342">
        <f t="shared" si="105"/>
        <v>2.7986685907188833</v>
      </c>
      <c r="G342" t="e">
        <f t="shared" si="112"/>
        <v>#VALUE!</v>
      </c>
      <c r="H342" t="e">
        <f t="shared" si="113"/>
        <v>#VALUE!</v>
      </c>
      <c r="I342" t="e">
        <f t="shared" si="114"/>
        <v>#VALUE!</v>
      </c>
      <c r="J342" t="e">
        <f t="shared" si="115"/>
        <v>#VALUE!</v>
      </c>
      <c r="K342" t="e">
        <f t="shared" si="116"/>
        <v>#VALUE!</v>
      </c>
      <c r="L342" t="e">
        <f t="shared" si="117"/>
        <v>#VALUE!</v>
      </c>
      <c r="M342">
        <f>IF($B$9="זכר",INDEX(תמותה!$A$1:$E$121,ROUNDDOWN(E342/12,0)+1,2),INDEX(תמותה!$A$1:$E$121,ROUNDDOWN(E342/12,0)+1,3))</f>
        <v>8.7899999999999995E-5</v>
      </c>
      <c r="N342" t="e">
        <f>IF($B$9="זכר",INDEX('שיפור גברים'!$A$1:$GQ$121,ROUNDDOWN(E342/12,0)+1,ROUNDDOWN((E342+$B$7-$B$8)/12,0)+2),INDEX('שיפור נשים'!$A$1:$GQ$121,ROUNDDOWN(E342/12,0)+1,ROUNDDOWN((E342+$B$7-$B$8)/12,0)+2))</f>
        <v>#VALUE!</v>
      </c>
      <c r="O342" t="e">
        <f>IF($B$9="זכר",INDEX('שיפור גברים'!$A$1:$GQ$121,ROUNDDOWN(E342/12,0)+1,ROUNDDOWN((E342+$B$7-$B$8)/12,0)+1),INDEX('שיפור נשים'!$A$1:$GQ$121,ROUNDDOWN(E342/12,0)+1,ROUNDDOWN((E342+$B$7-$B$8)/12,0)+1))</f>
        <v>#VALUE!</v>
      </c>
      <c r="P342">
        <f t="shared" si="106"/>
        <v>1</v>
      </c>
      <c r="Q342" t="e">
        <f t="shared" si="107"/>
        <v>#VALUE!</v>
      </c>
      <c r="R342">
        <f t="shared" si="118"/>
        <v>340</v>
      </c>
      <c r="S342" t="e">
        <f t="shared" si="119"/>
        <v>#VALUE!</v>
      </c>
      <c r="T342">
        <f>IF($B$11="זכר",INDEX(תמותה!$A$1:$E$121,ROUNDDOWN(R342/12,0)+1,2),INDEX(תמותה!$A$1:$E$121,ROUNDDOWN(R342/12,0)+1,3))</f>
        <v>8.7899999999999995E-5</v>
      </c>
      <c r="U342" t="e">
        <f>IF($B$11="זכר",INDEX('שיפור גברים'!$A$1:$GQ$121,ROUNDDOWN(R342/12,0)+1,ROUNDDOWN((E342+$B$7-$B$8)/12,0)+2),INDEX('שיפור נשים'!$A$1:$GQ$121,ROUNDDOWN(R342/12,0)+1,ROUNDDOWN((E342+$B$7-$B$8)/12,0)+2))</f>
        <v>#VALUE!</v>
      </c>
      <c r="V342" t="e">
        <f>IF($B$11="זכר",INDEX('שיפור גברים'!$A$1:$GQ$121,ROUNDDOWN(R342/12,0)+1,ROUNDDOWN((E342+$B$7-$B$8)/12,0)+1),INDEX('שיפור נשים'!$A$1:$GQ$121,ROUNDDOWN(R342/12,0)+1,ROUNDDOWN((E342+$B$7-$B$8)/12,0)+1))</f>
        <v>#VALUE!</v>
      </c>
      <c r="W342">
        <f t="shared" si="108"/>
        <v>1</v>
      </c>
      <c r="X342" t="e">
        <f t="shared" si="120"/>
        <v>#VALUE!</v>
      </c>
      <c r="Y342">
        <f>IF($B$11="זכר",INDEX(תמותה!$A$1:$E$121,ROUNDDOWN(R342/12,0)+1,4),INDEX(תמותה!$A$1:$E$121,ROUNDDOWN(R342/12,0)+1,5))</f>
        <v>2.0100000000000001E-4</v>
      </c>
      <c r="Z342" t="e">
        <f t="shared" si="109"/>
        <v>#VALUE!</v>
      </c>
      <c r="AA342" t="e">
        <f t="shared" si="110"/>
        <v>#VALUE!</v>
      </c>
      <c r="AB342" t="e">
        <f t="shared" si="121"/>
        <v>#VALUE!</v>
      </c>
      <c r="AC342" t="e">
        <f t="shared" si="122"/>
        <v>#VALUE!</v>
      </c>
      <c r="AD342" t="e">
        <f t="shared" si="123"/>
        <v>#VALUE!</v>
      </c>
      <c r="AE342" t="e">
        <f t="shared" si="124"/>
        <v>#VALUE!</v>
      </c>
      <c r="AF342" t="e">
        <f t="shared" si="125"/>
        <v>#VALUE!</v>
      </c>
    </row>
    <row r="343" spans="5:32" x14ac:dyDescent="0.2">
      <c r="E343">
        <f t="shared" si="111"/>
        <v>341</v>
      </c>
      <c r="F343">
        <f t="shared" si="105"/>
        <v>2.8071277786998432</v>
      </c>
      <c r="G343" t="e">
        <f t="shared" si="112"/>
        <v>#VALUE!</v>
      </c>
      <c r="H343" t="e">
        <f t="shared" si="113"/>
        <v>#VALUE!</v>
      </c>
      <c r="I343" t="e">
        <f t="shared" si="114"/>
        <v>#VALUE!</v>
      </c>
      <c r="J343" t="e">
        <f t="shared" si="115"/>
        <v>#VALUE!</v>
      </c>
      <c r="K343" t="e">
        <f t="shared" si="116"/>
        <v>#VALUE!</v>
      </c>
      <c r="L343" t="e">
        <f t="shared" si="117"/>
        <v>#VALUE!</v>
      </c>
      <c r="M343">
        <f>IF($B$9="זכר",INDEX(תמותה!$A$1:$E$121,ROUNDDOWN(E343/12,0)+1,2),INDEX(תמותה!$A$1:$E$121,ROUNDDOWN(E343/12,0)+1,3))</f>
        <v>8.7899999999999995E-5</v>
      </c>
      <c r="N343" t="e">
        <f>IF($B$9="זכר",INDEX('שיפור גברים'!$A$1:$GQ$121,ROUNDDOWN(E343/12,0)+1,ROUNDDOWN((E343+$B$7-$B$8)/12,0)+2),INDEX('שיפור נשים'!$A$1:$GQ$121,ROUNDDOWN(E343/12,0)+1,ROUNDDOWN((E343+$B$7-$B$8)/12,0)+2))</f>
        <v>#VALUE!</v>
      </c>
      <c r="O343" t="e">
        <f>IF($B$9="זכר",INDEX('שיפור גברים'!$A$1:$GQ$121,ROUNDDOWN(E343/12,0)+1,ROUNDDOWN((E343+$B$7-$B$8)/12,0)+1),INDEX('שיפור נשים'!$A$1:$GQ$121,ROUNDDOWN(E343/12,0)+1,ROUNDDOWN((E343+$B$7-$B$8)/12,0)+1))</f>
        <v>#VALUE!</v>
      </c>
      <c r="P343">
        <f t="shared" si="106"/>
        <v>8.3333333333333329E-2</v>
      </c>
      <c r="Q343" t="e">
        <f t="shared" si="107"/>
        <v>#VALUE!</v>
      </c>
      <c r="R343">
        <f t="shared" si="118"/>
        <v>341</v>
      </c>
      <c r="S343" t="e">
        <f t="shared" si="119"/>
        <v>#VALUE!</v>
      </c>
      <c r="T343">
        <f>IF($B$11="זכר",INDEX(תמותה!$A$1:$E$121,ROUNDDOWN(R343/12,0)+1,2),INDEX(תמותה!$A$1:$E$121,ROUNDDOWN(R343/12,0)+1,3))</f>
        <v>8.7899999999999995E-5</v>
      </c>
      <c r="U343" t="e">
        <f>IF($B$11="זכר",INDEX('שיפור גברים'!$A$1:$GQ$121,ROUNDDOWN(R343/12,0)+1,ROUNDDOWN((E343+$B$7-$B$8)/12,0)+2),INDEX('שיפור נשים'!$A$1:$GQ$121,ROUNDDOWN(R343/12,0)+1,ROUNDDOWN((E343+$B$7-$B$8)/12,0)+2))</f>
        <v>#VALUE!</v>
      </c>
      <c r="V343" t="e">
        <f>IF($B$11="זכר",INDEX('שיפור גברים'!$A$1:$GQ$121,ROUNDDOWN(R343/12,0)+1,ROUNDDOWN((E343+$B$7-$B$8)/12,0)+1),INDEX('שיפור נשים'!$A$1:$GQ$121,ROUNDDOWN(R343/12,0)+1,ROUNDDOWN((E343+$B$7-$B$8)/12,0)+1))</f>
        <v>#VALUE!</v>
      </c>
      <c r="W343">
        <f t="shared" si="108"/>
        <v>8.3333333333333329E-2</v>
      </c>
      <c r="X343" t="e">
        <f t="shared" si="120"/>
        <v>#VALUE!</v>
      </c>
      <c r="Y343">
        <f>IF($B$11="זכר",INDEX(תמותה!$A$1:$E$121,ROUNDDOWN(R343/12,0)+1,4),INDEX(תמותה!$A$1:$E$121,ROUNDDOWN(R343/12,0)+1,5))</f>
        <v>2.0100000000000001E-4</v>
      </c>
      <c r="Z343" t="e">
        <f t="shared" si="109"/>
        <v>#VALUE!</v>
      </c>
      <c r="AA343" t="e">
        <f t="shared" si="110"/>
        <v>#VALUE!</v>
      </c>
      <c r="AB343" t="e">
        <f t="shared" si="121"/>
        <v>#VALUE!</v>
      </c>
      <c r="AC343" t="e">
        <f t="shared" si="122"/>
        <v>#VALUE!</v>
      </c>
      <c r="AD343" t="e">
        <f t="shared" si="123"/>
        <v>#VALUE!</v>
      </c>
      <c r="AE343" t="e">
        <f t="shared" si="124"/>
        <v>#VALUE!</v>
      </c>
      <c r="AF343" t="e">
        <f t="shared" si="125"/>
        <v>#VALUE!</v>
      </c>
    </row>
    <row r="344" spans="5:32" x14ac:dyDescent="0.2">
      <c r="E344">
        <f t="shared" si="111"/>
        <v>342</v>
      </c>
      <c r="F344">
        <f t="shared" si="105"/>
        <v>2.8156125352177619</v>
      </c>
      <c r="G344" t="e">
        <f t="shared" si="112"/>
        <v>#VALUE!</v>
      </c>
      <c r="H344" t="e">
        <f t="shared" si="113"/>
        <v>#VALUE!</v>
      </c>
      <c r="I344" t="e">
        <f t="shared" si="114"/>
        <v>#VALUE!</v>
      </c>
      <c r="J344" t="e">
        <f t="shared" si="115"/>
        <v>#VALUE!</v>
      </c>
      <c r="K344" t="e">
        <f t="shared" si="116"/>
        <v>#VALUE!</v>
      </c>
      <c r="L344" t="e">
        <f t="shared" si="117"/>
        <v>#VALUE!</v>
      </c>
      <c r="M344">
        <f>IF($B$9="זכר",INDEX(תמותה!$A$1:$E$121,ROUNDDOWN(E344/12,0)+1,2),INDEX(תמותה!$A$1:$E$121,ROUNDDOWN(E344/12,0)+1,3))</f>
        <v>8.7899999999999995E-5</v>
      </c>
      <c r="N344" t="e">
        <f>IF($B$9="זכר",INDEX('שיפור גברים'!$A$1:$GQ$121,ROUNDDOWN(E344/12,0)+1,ROUNDDOWN((E344+$B$7-$B$8)/12,0)+2),INDEX('שיפור נשים'!$A$1:$GQ$121,ROUNDDOWN(E344/12,0)+1,ROUNDDOWN((E344+$B$7-$B$8)/12,0)+2))</f>
        <v>#VALUE!</v>
      </c>
      <c r="O344" t="e">
        <f>IF($B$9="זכר",INDEX('שיפור גברים'!$A$1:$GQ$121,ROUNDDOWN(E344/12,0)+1,ROUNDDOWN((E344+$B$7-$B$8)/12,0)+1),INDEX('שיפור נשים'!$A$1:$GQ$121,ROUNDDOWN(E344/12,0)+1,ROUNDDOWN((E344+$B$7-$B$8)/12,0)+1))</f>
        <v>#VALUE!</v>
      </c>
      <c r="P344">
        <f t="shared" si="106"/>
        <v>0.16666666666666666</v>
      </c>
      <c r="Q344" t="e">
        <f t="shared" si="107"/>
        <v>#VALUE!</v>
      </c>
      <c r="R344">
        <f t="shared" si="118"/>
        <v>342</v>
      </c>
      <c r="S344" t="e">
        <f t="shared" si="119"/>
        <v>#VALUE!</v>
      </c>
      <c r="T344">
        <f>IF($B$11="זכר",INDEX(תמותה!$A$1:$E$121,ROUNDDOWN(R344/12,0)+1,2),INDEX(תמותה!$A$1:$E$121,ROUNDDOWN(R344/12,0)+1,3))</f>
        <v>8.7899999999999995E-5</v>
      </c>
      <c r="U344" t="e">
        <f>IF($B$11="זכר",INDEX('שיפור גברים'!$A$1:$GQ$121,ROUNDDOWN(R344/12,0)+1,ROUNDDOWN((E344+$B$7-$B$8)/12,0)+2),INDEX('שיפור נשים'!$A$1:$GQ$121,ROUNDDOWN(R344/12,0)+1,ROUNDDOWN((E344+$B$7-$B$8)/12,0)+2))</f>
        <v>#VALUE!</v>
      </c>
      <c r="V344" t="e">
        <f>IF($B$11="זכר",INDEX('שיפור גברים'!$A$1:$GQ$121,ROUNDDOWN(R344/12,0)+1,ROUNDDOWN((E344+$B$7-$B$8)/12,0)+1),INDEX('שיפור נשים'!$A$1:$GQ$121,ROUNDDOWN(R344/12,0)+1,ROUNDDOWN((E344+$B$7-$B$8)/12,0)+1))</f>
        <v>#VALUE!</v>
      </c>
      <c r="W344">
        <f t="shared" si="108"/>
        <v>0.16666666666666666</v>
      </c>
      <c r="X344" t="e">
        <f t="shared" si="120"/>
        <v>#VALUE!</v>
      </c>
      <c r="Y344">
        <f>IF($B$11="זכר",INDEX(תמותה!$A$1:$E$121,ROUNDDOWN(R344/12,0)+1,4),INDEX(תמותה!$A$1:$E$121,ROUNDDOWN(R344/12,0)+1,5))</f>
        <v>2.0100000000000001E-4</v>
      </c>
      <c r="Z344" t="e">
        <f t="shared" si="109"/>
        <v>#VALUE!</v>
      </c>
      <c r="AA344" t="e">
        <f t="shared" si="110"/>
        <v>#VALUE!</v>
      </c>
      <c r="AB344" t="e">
        <f t="shared" si="121"/>
        <v>#VALUE!</v>
      </c>
      <c r="AC344" t="e">
        <f t="shared" si="122"/>
        <v>#VALUE!</v>
      </c>
      <c r="AD344" t="e">
        <f t="shared" si="123"/>
        <v>#VALUE!</v>
      </c>
      <c r="AE344" t="e">
        <f t="shared" si="124"/>
        <v>#VALUE!</v>
      </c>
      <c r="AF344" t="e">
        <f t="shared" si="125"/>
        <v>#VALUE!</v>
      </c>
    </row>
    <row r="345" spans="5:32" x14ac:dyDescent="0.2">
      <c r="E345">
        <f t="shared" si="111"/>
        <v>343</v>
      </c>
      <c r="F345">
        <f t="shared" si="105"/>
        <v>2.8241229375554813</v>
      </c>
      <c r="G345" t="e">
        <f t="shared" si="112"/>
        <v>#VALUE!</v>
      </c>
      <c r="H345" t="e">
        <f t="shared" si="113"/>
        <v>#VALUE!</v>
      </c>
      <c r="I345" t="e">
        <f t="shared" si="114"/>
        <v>#VALUE!</v>
      </c>
      <c r="J345" t="e">
        <f t="shared" si="115"/>
        <v>#VALUE!</v>
      </c>
      <c r="K345" t="e">
        <f t="shared" si="116"/>
        <v>#VALUE!</v>
      </c>
      <c r="L345" t="e">
        <f t="shared" si="117"/>
        <v>#VALUE!</v>
      </c>
      <c r="M345">
        <f>IF($B$9="זכר",INDEX(תמותה!$A$1:$E$121,ROUNDDOWN(E345/12,0)+1,2),INDEX(תמותה!$A$1:$E$121,ROUNDDOWN(E345/12,0)+1,3))</f>
        <v>8.7899999999999995E-5</v>
      </c>
      <c r="N345" t="e">
        <f>IF($B$9="זכר",INDEX('שיפור גברים'!$A$1:$GQ$121,ROUNDDOWN(E345/12,0)+1,ROUNDDOWN((E345+$B$7-$B$8)/12,0)+2),INDEX('שיפור נשים'!$A$1:$GQ$121,ROUNDDOWN(E345/12,0)+1,ROUNDDOWN((E345+$B$7-$B$8)/12,0)+2))</f>
        <v>#VALUE!</v>
      </c>
      <c r="O345" t="e">
        <f>IF($B$9="זכר",INDEX('שיפור גברים'!$A$1:$GQ$121,ROUNDDOWN(E345/12,0)+1,ROUNDDOWN((E345+$B$7-$B$8)/12,0)+1),INDEX('שיפור נשים'!$A$1:$GQ$121,ROUNDDOWN(E345/12,0)+1,ROUNDDOWN((E345+$B$7-$B$8)/12,0)+1))</f>
        <v>#VALUE!</v>
      </c>
      <c r="P345">
        <f t="shared" si="106"/>
        <v>0.25</v>
      </c>
      <c r="Q345" t="e">
        <f t="shared" si="107"/>
        <v>#VALUE!</v>
      </c>
      <c r="R345">
        <f t="shared" si="118"/>
        <v>343</v>
      </c>
      <c r="S345" t="e">
        <f t="shared" si="119"/>
        <v>#VALUE!</v>
      </c>
      <c r="T345">
        <f>IF($B$11="זכר",INDEX(תמותה!$A$1:$E$121,ROUNDDOWN(R345/12,0)+1,2),INDEX(תמותה!$A$1:$E$121,ROUNDDOWN(R345/12,0)+1,3))</f>
        <v>8.7899999999999995E-5</v>
      </c>
      <c r="U345" t="e">
        <f>IF($B$11="זכר",INDEX('שיפור גברים'!$A$1:$GQ$121,ROUNDDOWN(R345/12,0)+1,ROUNDDOWN((E345+$B$7-$B$8)/12,0)+2),INDEX('שיפור נשים'!$A$1:$GQ$121,ROUNDDOWN(R345/12,0)+1,ROUNDDOWN((E345+$B$7-$B$8)/12,0)+2))</f>
        <v>#VALUE!</v>
      </c>
      <c r="V345" t="e">
        <f>IF($B$11="זכר",INDEX('שיפור גברים'!$A$1:$GQ$121,ROUNDDOWN(R345/12,0)+1,ROUNDDOWN((E345+$B$7-$B$8)/12,0)+1),INDEX('שיפור נשים'!$A$1:$GQ$121,ROUNDDOWN(R345/12,0)+1,ROUNDDOWN((E345+$B$7-$B$8)/12,0)+1))</f>
        <v>#VALUE!</v>
      </c>
      <c r="W345">
        <f t="shared" si="108"/>
        <v>0.25</v>
      </c>
      <c r="X345" t="e">
        <f t="shared" si="120"/>
        <v>#VALUE!</v>
      </c>
      <c r="Y345">
        <f>IF($B$11="זכר",INDEX(תמותה!$A$1:$E$121,ROUNDDOWN(R345/12,0)+1,4),INDEX(תמותה!$A$1:$E$121,ROUNDDOWN(R345/12,0)+1,5))</f>
        <v>2.0100000000000001E-4</v>
      </c>
      <c r="Z345" t="e">
        <f t="shared" si="109"/>
        <v>#VALUE!</v>
      </c>
      <c r="AA345" t="e">
        <f t="shared" si="110"/>
        <v>#VALUE!</v>
      </c>
      <c r="AB345" t="e">
        <f t="shared" si="121"/>
        <v>#VALUE!</v>
      </c>
      <c r="AC345" t="e">
        <f t="shared" si="122"/>
        <v>#VALUE!</v>
      </c>
      <c r="AD345" t="e">
        <f t="shared" si="123"/>
        <v>#VALUE!</v>
      </c>
      <c r="AE345" t="e">
        <f t="shared" si="124"/>
        <v>#VALUE!</v>
      </c>
      <c r="AF345" t="e">
        <f t="shared" si="125"/>
        <v>#VALUE!</v>
      </c>
    </row>
    <row r="346" spans="5:32" x14ac:dyDescent="0.2">
      <c r="E346">
        <f t="shared" si="111"/>
        <v>344</v>
      </c>
      <c r="F346">
        <f t="shared" si="105"/>
        <v>2.8326590632294346</v>
      </c>
      <c r="G346" t="e">
        <f t="shared" si="112"/>
        <v>#VALUE!</v>
      </c>
      <c r="H346" t="e">
        <f t="shared" si="113"/>
        <v>#VALUE!</v>
      </c>
      <c r="I346" t="e">
        <f t="shared" si="114"/>
        <v>#VALUE!</v>
      </c>
      <c r="J346" t="e">
        <f t="shared" si="115"/>
        <v>#VALUE!</v>
      </c>
      <c r="K346" t="e">
        <f t="shared" si="116"/>
        <v>#VALUE!</v>
      </c>
      <c r="L346" t="e">
        <f t="shared" si="117"/>
        <v>#VALUE!</v>
      </c>
      <c r="M346">
        <f>IF($B$9="זכר",INDEX(תמותה!$A$1:$E$121,ROUNDDOWN(E346/12,0)+1,2),INDEX(תמותה!$A$1:$E$121,ROUNDDOWN(E346/12,0)+1,3))</f>
        <v>8.7899999999999995E-5</v>
      </c>
      <c r="N346" t="e">
        <f>IF($B$9="זכר",INDEX('שיפור גברים'!$A$1:$GQ$121,ROUNDDOWN(E346/12,0)+1,ROUNDDOWN((E346+$B$7-$B$8)/12,0)+2),INDEX('שיפור נשים'!$A$1:$GQ$121,ROUNDDOWN(E346/12,0)+1,ROUNDDOWN((E346+$B$7-$B$8)/12,0)+2))</f>
        <v>#VALUE!</v>
      </c>
      <c r="O346" t="e">
        <f>IF($B$9="זכר",INDEX('שיפור גברים'!$A$1:$GQ$121,ROUNDDOWN(E346/12,0)+1,ROUNDDOWN((E346+$B$7-$B$8)/12,0)+1),INDEX('שיפור נשים'!$A$1:$GQ$121,ROUNDDOWN(E346/12,0)+1,ROUNDDOWN((E346+$B$7-$B$8)/12,0)+1))</f>
        <v>#VALUE!</v>
      </c>
      <c r="P346">
        <f t="shared" si="106"/>
        <v>0.33333333333333331</v>
      </c>
      <c r="Q346" t="e">
        <f t="shared" si="107"/>
        <v>#VALUE!</v>
      </c>
      <c r="R346">
        <f t="shared" si="118"/>
        <v>344</v>
      </c>
      <c r="S346" t="e">
        <f t="shared" si="119"/>
        <v>#VALUE!</v>
      </c>
      <c r="T346">
        <f>IF($B$11="זכר",INDEX(תמותה!$A$1:$E$121,ROUNDDOWN(R346/12,0)+1,2),INDEX(תמותה!$A$1:$E$121,ROUNDDOWN(R346/12,0)+1,3))</f>
        <v>8.7899999999999995E-5</v>
      </c>
      <c r="U346" t="e">
        <f>IF($B$11="זכר",INDEX('שיפור גברים'!$A$1:$GQ$121,ROUNDDOWN(R346/12,0)+1,ROUNDDOWN((E346+$B$7-$B$8)/12,0)+2),INDEX('שיפור נשים'!$A$1:$GQ$121,ROUNDDOWN(R346/12,0)+1,ROUNDDOWN((E346+$B$7-$B$8)/12,0)+2))</f>
        <v>#VALUE!</v>
      </c>
      <c r="V346" t="e">
        <f>IF($B$11="זכר",INDEX('שיפור גברים'!$A$1:$GQ$121,ROUNDDOWN(R346/12,0)+1,ROUNDDOWN((E346+$B$7-$B$8)/12,0)+1),INDEX('שיפור נשים'!$A$1:$GQ$121,ROUNDDOWN(R346/12,0)+1,ROUNDDOWN((E346+$B$7-$B$8)/12,0)+1))</f>
        <v>#VALUE!</v>
      </c>
      <c r="W346">
        <f t="shared" si="108"/>
        <v>0.33333333333333331</v>
      </c>
      <c r="X346" t="e">
        <f t="shared" si="120"/>
        <v>#VALUE!</v>
      </c>
      <c r="Y346">
        <f>IF($B$11="זכר",INDEX(תמותה!$A$1:$E$121,ROUNDDOWN(R346/12,0)+1,4),INDEX(תמותה!$A$1:$E$121,ROUNDDOWN(R346/12,0)+1,5))</f>
        <v>2.0100000000000001E-4</v>
      </c>
      <c r="Z346" t="e">
        <f t="shared" si="109"/>
        <v>#VALUE!</v>
      </c>
      <c r="AA346" t="e">
        <f t="shared" si="110"/>
        <v>#VALUE!</v>
      </c>
      <c r="AB346" t="e">
        <f t="shared" si="121"/>
        <v>#VALUE!</v>
      </c>
      <c r="AC346" t="e">
        <f t="shared" si="122"/>
        <v>#VALUE!</v>
      </c>
      <c r="AD346" t="e">
        <f t="shared" si="123"/>
        <v>#VALUE!</v>
      </c>
      <c r="AE346" t="e">
        <f t="shared" si="124"/>
        <v>#VALUE!</v>
      </c>
      <c r="AF346" t="e">
        <f t="shared" si="125"/>
        <v>#VALUE!</v>
      </c>
    </row>
    <row r="347" spans="5:32" x14ac:dyDescent="0.2">
      <c r="E347">
        <f t="shared" si="111"/>
        <v>345</v>
      </c>
      <c r="F347">
        <f t="shared" si="105"/>
        <v>2.8412209899903562</v>
      </c>
      <c r="G347" t="e">
        <f t="shared" si="112"/>
        <v>#VALUE!</v>
      </c>
      <c r="H347" t="e">
        <f t="shared" si="113"/>
        <v>#VALUE!</v>
      </c>
      <c r="I347" t="e">
        <f t="shared" si="114"/>
        <v>#VALUE!</v>
      </c>
      <c r="J347" t="e">
        <f t="shared" si="115"/>
        <v>#VALUE!</v>
      </c>
      <c r="K347" t="e">
        <f t="shared" si="116"/>
        <v>#VALUE!</v>
      </c>
      <c r="L347" t="e">
        <f t="shared" si="117"/>
        <v>#VALUE!</v>
      </c>
      <c r="M347">
        <f>IF($B$9="זכר",INDEX(תמותה!$A$1:$E$121,ROUNDDOWN(E347/12,0)+1,2),INDEX(תמותה!$A$1:$E$121,ROUNDDOWN(E347/12,0)+1,3))</f>
        <v>8.7899999999999995E-5</v>
      </c>
      <c r="N347" t="e">
        <f>IF($B$9="זכר",INDEX('שיפור גברים'!$A$1:$GQ$121,ROUNDDOWN(E347/12,0)+1,ROUNDDOWN((E347+$B$7-$B$8)/12,0)+2),INDEX('שיפור נשים'!$A$1:$GQ$121,ROUNDDOWN(E347/12,0)+1,ROUNDDOWN((E347+$B$7-$B$8)/12,0)+2))</f>
        <v>#VALUE!</v>
      </c>
      <c r="O347" t="e">
        <f>IF($B$9="זכר",INDEX('שיפור גברים'!$A$1:$GQ$121,ROUNDDOWN(E347/12,0)+1,ROUNDDOWN((E347+$B$7-$B$8)/12,0)+1),INDEX('שיפור נשים'!$A$1:$GQ$121,ROUNDDOWN(E347/12,0)+1,ROUNDDOWN((E347+$B$7-$B$8)/12,0)+1))</f>
        <v>#VALUE!</v>
      </c>
      <c r="P347">
        <f t="shared" si="106"/>
        <v>0.41666666666666669</v>
      </c>
      <c r="Q347" t="e">
        <f t="shared" si="107"/>
        <v>#VALUE!</v>
      </c>
      <c r="R347">
        <f t="shared" si="118"/>
        <v>345</v>
      </c>
      <c r="S347" t="e">
        <f t="shared" si="119"/>
        <v>#VALUE!</v>
      </c>
      <c r="T347">
        <f>IF($B$11="זכר",INDEX(תמותה!$A$1:$E$121,ROUNDDOWN(R347/12,0)+1,2),INDEX(תמותה!$A$1:$E$121,ROUNDDOWN(R347/12,0)+1,3))</f>
        <v>8.7899999999999995E-5</v>
      </c>
      <c r="U347" t="e">
        <f>IF($B$11="זכר",INDEX('שיפור גברים'!$A$1:$GQ$121,ROUNDDOWN(R347/12,0)+1,ROUNDDOWN((E347+$B$7-$B$8)/12,0)+2),INDEX('שיפור נשים'!$A$1:$GQ$121,ROUNDDOWN(R347/12,0)+1,ROUNDDOWN((E347+$B$7-$B$8)/12,0)+2))</f>
        <v>#VALUE!</v>
      </c>
      <c r="V347" t="e">
        <f>IF($B$11="זכר",INDEX('שיפור גברים'!$A$1:$GQ$121,ROUNDDOWN(R347/12,0)+1,ROUNDDOWN((E347+$B$7-$B$8)/12,0)+1),INDEX('שיפור נשים'!$A$1:$GQ$121,ROUNDDOWN(R347/12,0)+1,ROUNDDOWN((E347+$B$7-$B$8)/12,0)+1))</f>
        <v>#VALUE!</v>
      </c>
      <c r="W347">
        <f t="shared" si="108"/>
        <v>0.41666666666666669</v>
      </c>
      <c r="X347" t="e">
        <f t="shared" si="120"/>
        <v>#VALUE!</v>
      </c>
      <c r="Y347">
        <f>IF($B$11="זכר",INDEX(תמותה!$A$1:$E$121,ROUNDDOWN(R347/12,0)+1,4),INDEX(תמותה!$A$1:$E$121,ROUNDDOWN(R347/12,0)+1,5))</f>
        <v>2.0100000000000001E-4</v>
      </c>
      <c r="Z347" t="e">
        <f t="shared" si="109"/>
        <v>#VALUE!</v>
      </c>
      <c r="AA347" t="e">
        <f t="shared" si="110"/>
        <v>#VALUE!</v>
      </c>
      <c r="AB347" t="e">
        <f t="shared" si="121"/>
        <v>#VALUE!</v>
      </c>
      <c r="AC347" t="e">
        <f t="shared" si="122"/>
        <v>#VALUE!</v>
      </c>
      <c r="AD347" t="e">
        <f t="shared" si="123"/>
        <v>#VALUE!</v>
      </c>
      <c r="AE347" t="e">
        <f t="shared" si="124"/>
        <v>#VALUE!</v>
      </c>
      <c r="AF347" t="e">
        <f t="shared" si="125"/>
        <v>#VALUE!</v>
      </c>
    </row>
    <row r="348" spans="5:32" x14ac:dyDescent="0.2">
      <c r="E348">
        <f t="shared" si="111"/>
        <v>346</v>
      </c>
      <c r="F348">
        <f t="shared" si="105"/>
        <v>2.8498087958239879</v>
      </c>
      <c r="G348" t="e">
        <f t="shared" si="112"/>
        <v>#VALUE!</v>
      </c>
      <c r="H348" t="e">
        <f t="shared" si="113"/>
        <v>#VALUE!</v>
      </c>
      <c r="I348" t="e">
        <f t="shared" si="114"/>
        <v>#VALUE!</v>
      </c>
      <c r="J348" t="e">
        <f t="shared" si="115"/>
        <v>#VALUE!</v>
      </c>
      <c r="K348" t="e">
        <f t="shared" si="116"/>
        <v>#VALUE!</v>
      </c>
      <c r="L348" t="e">
        <f t="shared" si="117"/>
        <v>#VALUE!</v>
      </c>
      <c r="M348">
        <f>IF($B$9="זכר",INDEX(תמותה!$A$1:$E$121,ROUNDDOWN(E348/12,0)+1,2),INDEX(תמותה!$A$1:$E$121,ROUNDDOWN(E348/12,0)+1,3))</f>
        <v>8.7899999999999995E-5</v>
      </c>
      <c r="N348" t="e">
        <f>IF($B$9="זכר",INDEX('שיפור גברים'!$A$1:$GQ$121,ROUNDDOWN(E348/12,0)+1,ROUNDDOWN((E348+$B$7-$B$8)/12,0)+2),INDEX('שיפור נשים'!$A$1:$GQ$121,ROUNDDOWN(E348/12,0)+1,ROUNDDOWN((E348+$B$7-$B$8)/12,0)+2))</f>
        <v>#VALUE!</v>
      </c>
      <c r="O348" t="e">
        <f>IF($B$9="זכר",INDEX('שיפור גברים'!$A$1:$GQ$121,ROUNDDOWN(E348/12,0)+1,ROUNDDOWN((E348+$B$7-$B$8)/12,0)+1),INDEX('שיפור נשים'!$A$1:$GQ$121,ROUNDDOWN(E348/12,0)+1,ROUNDDOWN((E348+$B$7-$B$8)/12,0)+1))</f>
        <v>#VALUE!</v>
      </c>
      <c r="P348">
        <f t="shared" si="106"/>
        <v>0.5</v>
      </c>
      <c r="Q348" t="e">
        <f t="shared" si="107"/>
        <v>#VALUE!</v>
      </c>
      <c r="R348">
        <f t="shared" si="118"/>
        <v>346</v>
      </c>
      <c r="S348" t="e">
        <f t="shared" si="119"/>
        <v>#VALUE!</v>
      </c>
      <c r="T348">
        <f>IF($B$11="זכר",INDEX(תמותה!$A$1:$E$121,ROUNDDOWN(R348/12,0)+1,2),INDEX(תמותה!$A$1:$E$121,ROUNDDOWN(R348/12,0)+1,3))</f>
        <v>8.7899999999999995E-5</v>
      </c>
      <c r="U348" t="e">
        <f>IF($B$11="זכר",INDEX('שיפור גברים'!$A$1:$GQ$121,ROUNDDOWN(R348/12,0)+1,ROUNDDOWN((E348+$B$7-$B$8)/12,0)+2),INDEX('שיפור נשים'!$A$1:$GQ$121,ROUNDDOWN(R348/12,0)+1,ROUNDDOWN((E348+$B$7-$B$8)/12,0)+2))</f>
        <v>#VALUE!</v>
      </c>
      <c r="V348" t="e">
        <f>IF($B$11="זכר",INDEX('שיפור גברים'!$A$1:$GQ$121,ROUNDDOWN(R348/12,0)+1,ROUNDDOWN((E348+$B$7-$B$8)/12,0)+1),INDEX('שיפור נשים'!$A$1:$GQ$121,ROUNDDOWN(R348/12,0)+1,ROUNDDOWN((E348+$B$7-$B$8)/12,0)+1))</f>
        <v>#VALUE!</v>
      </c>
      <c r="W348">
        <f t="shared" si="108"/>
        <v>0.5</v>
      </c>
      <c r="X348" t="e">
        <f t="shared" si="120"/>
        <v>#VALUE!</v>
      </c>
      <c r="Y348">
        <f>IF($B$11="זכר",INDEX(תמותה!$A$1:$E$121,ROUNDDOWN(R348/12,0)+1,4),INDEX(תמותה!$A$1:$E$121,ROUNDDOWN(R348/12,0)+1,5))</f>
        <v>2.0100000000000001E-4</v>
      </c>
      <c r="Z348" t="e">
        <f t="shared" si="109"/>
        <v>#VALUE!</v>
      </c>
      <c r="AA348" t="e">
        <f t="shared" si="110"/>
        <v>#VALUE!</v>
      </c>
      <c r="AB348" t="e">
        <f t="shared" si="121"/>
        <v>#VALUE!</v>
      </c>
      <c r="AC348" t="e">
        <f t="shared" si="122"/>
        <v>#VALUE!</v>
      </c>
      <c r="AD348" t="e">
        <f t="shared" si="123"/>
        <v>#VALUE!</v>
      </c>
      <c r="AE348" t="e">
        <f t="shared" si="124"/>
        <v>#VALUE!</v>
      </c>
      <c r="AF348" t="e">
        <f t="shared" si="125"/>
        <v>#VALUE!</v>
      </c>
    </row>
    <row r="349" spans="5:32" x14ac:dyDescent="0.2">
      <c r="E349">
        <f t="shared" si="111"/>
        <v>347</v>
      </c>
      <c r="F349">
        <f t="shared" si="105"/>
        <v>2.8584225589517884</v>
      </c>
      <c r="G349" t="e">
        <f t="shared" si="112"/>
        <v>#VALUE!</v>
      </c>
      <c r="H349" t="e">
        <f t="shared" si="113"/>
        <v>#VALUE!</v>
      </c>
      <c r="I349" t="e">
        <f t="shared" si="114"/>
        <v>#VALUE!</v>
      </c>
      <c r="J349" t="e">
        <f t="shared" si="115"/>
        <v>#VALUE!</v>
      </c>
      <c r="K349" t="e">
        <f t="shared" si="116"/>
        <v>#VALUE!</v>
      </c>
      <c r="L349" t="e">
        <f t="shared" si="117"/>
        <v>#VALUE!</v>
      </c>
      <c r="M349">
        <f>IF($B$9="זכר",INDEX(תמותה!$A$1:$E$121,ROUNDDOWN(E349/12,0)+1,2),INDEX(תמותה!$A$1:$E$121,ROUNDDOWN(E349/12,0)+1,3))</f>
        <v>8.7899999999999995E-5</v>
      </c>
      <c r="N349" t="e">
        <f>IF($B$9="זכר",INDEX('שיפור גברים'!$A$1:$GQ$121,ROUNDDOWN(E349/12,0)+1,ROUNDDOWN((E349+$B$7-$B$8)/12,0)+2),INDEX('שיפור נשים'!$A$1:$GQ$121,ROUNDDOWN(E349/12,0)+1,ROUNDDOWN((E349+$B$7-$B$8)/12,0)+2))</f>
        <v>#VALUE!</v>
      </c>
      <c r="O349" t="e">
        <f>IF($B$9="זכר",INDEX('שיפור גברים'!$A$1:$GQ$121,ROUNDDOWN(E349/12,0)+1,ROUNDDOWN((E349+$B$7-$B$8)/12,0)+1),INDEX('שיפור נשים'!$A$1:$GQ$121,ROUNDDOWN(E349/12,0)+1,ROUNDDOWN((E349+$B$7-$B$8)/12,0)+1))</f>
        <v>#VALUE!</v>
      </c>
      <c r="P349">
        <f t="shared" si="106"/>
        <v>0.58333333333333337</v>
      </c>
      <c r="Q349" t="e">
        <f t="shared" si="107"/>
        <v>#VALUE!</v>
      </c>
      <c r="R349">
        <f t="shared" si="118"/>
        <v>347</v>
      </c>
      <c r="S349" t="e">
        <f t="shared" si="119"/>
        <v>#VALUE!</v>
      </c>
      <c r="T349">
        <f>IF($B$11="זכר",INDEX(תמותה!$A$1:$E$121,ROUNDDOWN(R349/12,0)+1,2),INDEX(תמותה!$A$1:$E$121,ROUNDDOWN(R349/12,0)+1,3))</f>
        <v>8.7899999999999995E-5</v>
      </c>
      <c r="U349" t="e">
        <f>IF($B$11="זכר",INDEX('שיפור גברים'!$A$1:$GQ$121,ROUNDDOWN(R349/12,0)+1,ROUNDDOWN((E349+$B$7-$B$8)/12,0)+2),INDEX('שיפור נשים'!$A$1:$GQ$121,ROUNDDOWN(R349/12,0)+1,ROUNDDOWN((E349+$B$7-$B$8)/12,0)+2))</f>
        <v>#VALUE!</v>
      </c>
      <c r="V349" t="e">
        <f>IF($B$11="זכר",INDEX('שיפור גברים'!$A$1:$GQ$121,ROUNDDOWN(R349/12,0)+1,ROUNDDOWN((E349+$B$7-$B$8)/12,0)+1),INDEX('שיפור נשים'!$A$1:$GQ$121,ROUNDDOWN(R349/12,0)+1,ROUNDDOWN((E349+$B$7-$B$8)/12,0)+1))</f>
        <v>#VALUE!</v>
      </c>
      <c r="W349">
        <f t="shared" si="108"/>
        <v>0.58333333333333337</v>
      </c>
      <c r="X349" t="e">
        <f t="shared" si="120"/>
        <v>#VALUE!</v>
      </c>
      <c r="Y349">
        <f>IF($B$11="זכר",INDEX(תמותה!$A$1:$E$121,ROUNDDOWN(R349/12,0)+1,4),INDEX(תמותה!$A$1:$E$121,ROUNDDOWN(R349/12,0)+1,5))</f>
        <v>2.0100000000000001E-4</v>
      </c>
      <c r="Z349" t="e">
        <f t="shared" si="109"/>
        <v>#VALUE!</v>
      </c>
      <c r="AA349" t="e">
        <f t="shared" si="110"/>
        <v>#VALUE!</v>
      </c>
      <c r="AB349" t="e">
        <f t="shared" si="121"/>
        <v>#VALUE!</v>
      </c>
      <c r="AC349" t="e">
        <f t="shared" si="122"/>
        <v>#VALUE!</v>
      </c>
      <c r="AD349" t="e">
        <f t="shared" si="123"/>
        <v>#VALUE!</v>
      </c>
      <c r="AE349" t="e">
        <f t="shared" si="124"/>
        <v>#VALUE!</v>
      </c>
      <c r="AF349" t="e">
        <f t="shared" si="125"/>
        <v>#VALUE!</v>
      </c>
    </row>
    <row r="350" spans="5:32" x14ac:dyDescent="0.2">
      <c r="E350">
        <f t="shared" si="111"/>
        <v>348</v>
      </c>
      <c r="F350">
        <f t="shared" si="105"/>
        <v>2.8670623578316472</v>
      </c>
      <c r="G350" t="e">
        <f t="shared" si="112"/>
        <v>#VALUE!</v>
      </c>
      <c r="H350" t="e">
        <f t="shared" si="113"/>
        <v>#VALUE!</v>
      </c>
      <c r="I350" t="e">
        <f t="shared" si="114"/>
        <v>#VALUE!</v>
      </c>
      <c r="J350" t="e">
        <f t="shared" si="115"/>
        <v>#VALUE!</v>
      </c>
      <c r="K350" t="e">
        <f t="shared" si="116"/>
        <v>#VALUE!</v>
      </c>
      <c r="L350" t="e">
        <f t="shared" si="117"/>
        <v>#VALUE!</v>
      </c>
      <c r="M350">
        <f>IF($B$9="זכר",INDEX(תמותה!$A$1:$E$121,ROUNDDOWN(E350/12,0)+1,2),INDEX(תמותה!$A$1:$E$121,ROUNDDOWN(E350/12,0)+1,3))</f>
        <v>9.1299999999999997E-5</v>
      </c>
      <c r="N350" t="e">
        <f>IF($B$9="זכר",INDEX('שיפור גברים'!$A$1:$GQ$121,ROUNDDOWN(E350/12,0)+1,ROUNDDOWN((E350+$B$7-$B$8)/12,0)+2),INDEX('שיפור נשים'!$A$1:$GQ$121,ROUNDDOWN(E350/12,0)+1,ROUNDDOWN((E350+$B$7-$B$8)/12,0)+2))</f>
        <v>#VALUE!</v>
      </c>
      <c r="O350" t="e">
        <f>IF($B$9="זכר",INDEX('שיפור גברים'!$A$1:$GQ$121,ROUNDDOWN(E350/12,0)+1,ROUNDDOWN((E350+$B$7-$B$8)/12,0)+1),INDEX('שיפור נשים'!$A$1:$GQ$121,ROUNDDOWN(E350/12,0)+1,ROUNDDOWN((E350+$B$7-$B$8)/12,0)+1))</f>
        <v>#VALUE!</v>
      </c>
      <c r="P350">
        <f t="shared" si="106"/>
        <v>0.66666666666666663</v>
      </c>
      <c r="Q350" t="e">
        <f t="shared" si="107"/>
        <v>#VALUE!</v>
      </c>
      <c r="R350">
        <f t="shared" si="118"/>
        <v>348</v>
      </c>
      <c r="S350" t="e">
        <f t="shared" si="119"/>
        <v>#VALUE!</v>
      </c>
      <c r="T350">
        <f>IF($B$11="זכר",INDEX(תמותה!$A$1:$E$121,ROUNDDOWN(R350/12,0)+1,2),INDEX(תמותה!$A$1:$E$121,ROUNDDOWN(R350/12,0)+1,3))</f>
        <v>9.1299999999999997E-5</v>
      </c>
      <c r="U350" t="e">
        <f>IF($B$11="זכר",INDEX('שיפור גברים'!$A$1:$GQ$121,ROUNDDOWN(R350/12,0)+1,ROUNDDOWN((E350+$B$7-$B$8)/12,0)+2),INDEX('שיפור נשים'!$A$1:$GQ$121,ROUNDDOWN(R350/12,0)+1,ROUNDDOWN((E350+$B$7-$B$8)/12,0)+2))</f>
        <v>#VALUE!</v>
      </c>
      <c r="V350" t="e">
        <f>IF($B$11="זכר",INDEX('שיפור גברים'!$A$1:$GQ$121,ROUNDDOWN(R350/12,0)+1,ROUNDDOWN((E350+$B$7-$B$8)/12,0)+1),INDEX('שיפור נשים'!$A$1:$GQ$121,ROUNDDOWN(R350/12,0)+1,ROUNDDOWN((E350+$B$7-$B$8)/12,0)+1))</f>
        <v>#VALUE!</v>
      </c>
      <c r="W350">
        <f t="shared" si="108"/>
        <v>0.66666666666666663</v>
      </c>
      <c r="X350" t="e">
        <f t="shared" si="120"/>
        <v>#VALUE!</v>
      </c>
      <c r="Y350">
        <f>IF($B$11="זכר",INDEX(תמותה!$A$1:$E$121,ROUNDDOWN(R350/12,0)+1,4),INDEX(תמותה!$A$1:$E$121,ROUNDDOWN(R350/12,0)+1,5))</f>
        <v>2.0799999999999999E-4</v>
      </c>
      <c r="Z350" t="e">
        <f t="shared" si="109"/>
        <v>#VALUE!</v>
      </c>
      <c r="AA350" t="e">
        <f t="shared" si="110"/>
        <v>#VALUE!</v>
      </c>
      <c r="AB350" t="e">
        <f t="shared" si="121"/>
        <v>#VALUE!</v>
      </c>
      <c r="AC350" t="e">
        <f t="shared" si="122"/>
        <v>#VALUE!</v>
      </c>
      <c r="AD350" t="e">
        <f t="shared" si="123"/>
        <v>#VALUE!</v>
      </c>
      <c r="AE350" t="e">
        <f t="shared" si="124"/>
        <v>#VALUE!</v>
      </c>
      <c r="AF350" t="e">
        <f t="shared" si="125"/>
        <v>#VALUE!</v>
      </c>
    </row>
    <row r="351" spans="5:32" x14ac:dyDescent="0.2">
      <c r="E351">
        <f t="shared" si="111"/>
        <v>349</v>
      </c>
      <c r="F351">
        <f t="shared" si="105"/>
        <v>2.8757282711585996</v>
      </c>
      <c r="G351" t="e">
        <f t="shared" si="112"/>
        <v>#VALUE!</v>
      </c>
      <c r="H351" t="e">
        <f t="shared" si="113"/>
        <v>#VALUE!</v>
      </c>
      <c r="I351" t="e">
        <f t="shared" si="114"/>
        <v>#VALUE!</v>
      </c>
      <c r="J351" t="e">
        <f t="shared" si="115"/>
        <v>#VALUE!</v>
      </c>
      <c r="K351" t="e">
        <f t="shared" si="116"/>
        <v>#VALUE!</v>
      </c>
      <c r="L351" t="e">
        <f t="shared" si="117"/>
        <v>#VALUE!</v>
      </c>
      <c r="M351">
        <f>IF($B$9="זכר",INDEX(תמותה!$A$1:$E$121,ROUNDDOWN(E351/12,0)+1,2),INDEX(תמותה!$A$1:$E$121,ROUNDDOWN(E351/12,0)+1,3))</f>
        <v>9.1299999999999997E-5</v>
      </c>
      <c r="N351" t="e">
        <f>IF($B$9="זכר",INDEX('שיפור גברים'!$A$1:$GQ$121,ROUNDDOWN(E351/12,0)+1,ROUNDDOWN((E351+$B$7-$B$8)/12,0)+2),INDEX('שיפור נשים'!$A$1:$GQ$121,ROUNDDOWN(E351/12,0)+1,ROUNDDOWN((E351+$B$7-$B$8)/12,0)+2))</f>
        <v>#VALUE!</v>
      </c>
      <c r="O351" t="e">
        <f>IF($B$9="זכר",INDEX('שיפור גברים'!$A$1:$GQ$121,ROUNDDOWN(E351/12,0)+1,ROUNDDOWN((E351+$B$7-$B$8)/12,0)+1),INDEX('שיפור נשים'!$A$1:$GQ$121,ROUNDDOWN(E351/12,0)+1,ROUNDDOWN((E351+$B$7-$B$8)/12,0)+1))</f>
        <v>#VALUE!</v>
      </c>
      <c r="P351">
        <f t="shared" si="106"/>
        <v>0.75</v>
      </c>
      <c r="Q351" t="e">
        <f t="shared" si="107"/>
        <v>#VALUE!</v>
      </c>
      <c r="R351">
        <f t="shared" si="118"/>
        <v>349</v>
      </c>
      <c r="S351" t="e">
        <f t="shared" si="119"/>
        <v>#VALUE!</v>
      </c>
      <c r="T351">
        <f>IF($B$11="זכר",INDEX(תמותה!$A$1:$E$121,ROUNDDOWN(R351/12,0)+1,2),INDEX(תמותה!$A$1:$E$121,ROUNDDOWN(R351/12,0)+1,3))</f>
        <v>9.1299999999999997E-5</v>
      </c>
      <c r="U351" t="e">
        <f>IF($B$11="זכר",INDEX('שיפור גברים'!$A$1:$GQ$121,ROUNDDOWN(R351/12,0)+1,ROUNDDOWN((E351+$B$7-$B$8)/12,0)+2),INDEX('שיפור נשים'!$A$1:$GQ$121,ROUNDDOWN(R351/12,0)+1,ROUNDDOWN((E351+$B$7-$B$8)/12,0)+2))</f>
        <v>#VALUE!</v>
      </c>
      <c r="V351" t="e">
        <f>IF($B$11="זכר",INDEX('שיפור גברים'!$A$1:$GQ$121,ROUNDDOWN(R351/12,0)+1,ROUNDDOWN((E351+$B$7-$B$8)/12,0)+1),INDEX('שיפור נשים'!$A$1:$GQ$121,ROUNDDOWN(R351/12,0)+1,ROUNDDOWN((E351+$B$7-$B$8)/12,0)+1))</f>
        <v>#VALUE!</v>
      </c>
      <c r="W351">
        <f t="shared" si="108"/>
        <v>0.75</v>
      </c>
      <c r="X351" t="e">
        <f t="shared" si="120"/>
        <v>#VALUE!</v>
      </c>
      <c r="Y351">
        <f>IF($B$11="זכר",INDEX(תמותה!$A$1:$E$121,ROUNDDOWN(R351/12,0)+1,4),INDEX(תמותה!$A$1:$E$121,ROUNDDOWN(R351/12,0)+1,5))</f>
        <v>2.0799999999999999E-4</v>
      </c>
      <c r="Z351" t="e">
        <f t="shared" si="109"/>
        <v>#VALUE!</v>
      </c>
      <c r="AA351" t="e">
        <f t="shared" si="110"/>
        <v>#VALUE!</v>
      </c>
      <c r="AB351" t="e">
        <f t="shared" si="121"/>
        <v>#VALUE!</v>
      </c>
      <c r="AC351" t="e">
        <f t="shared" si="122"/>
        <v>#VALUE!</v>
      </c>
      <c r="AD351" t="e">
        <f t="shared" si="123"/>
        <v>#VALUE!</v>
      </c>
      <c r="AE351" t="e">
        <f t="shared" si="124"/>
        <v>#VALUE!</v>
      </c>
      <c r="AF351" t="e">
        <f t="shared" si="125"/>
        <v>#VALUE!</v>
      </c>
    </row>
    <row r="352" spans="5:32" x14ac:dyDescent="0.2">
      <c r="E352">
        <f t="shared" si="111"/>
        <v>350</v>
      </c>
      <c r="F352">
        <f t="shared" si="105"/>
        <v>2.8844203778655397</v>
      </c>
      <c r="G352" t="e">
        <f t="shared" si="112"/>
        <v>#VALUE!</v>
      </c>
      <c r="H352" t="e">
        <f t="shared" si="113"/>
        <v>#VALUE!</v>
      </c>
      <c r="I352" t="e">
        <f t="shared" si="114"/>
        <v>#VALUE!</v>
      </c>
      <c r="J352" t="e">
        <f t="shared" si="115"/>
        <v>#VALUE!</v>
      </c>
      <c r="K352" t="e">
        <f t="shared" si="116"/>
        <v>#VALUE!</v>
      </c>
      <c r="L352" t="e">
        <f t="shared" si="117"/>
        <v>#VALUE!</v>
      </c>
      <c r="M352">
        <f>IF($B$9="זכר",INDEX(תמותה!$A$1:$E$121,ROUNDDOWN(E352/12,0)+1,2),INDEX(תמותה!$A$1:$E$121,ROUNDDOWN(E352/12,0)+1,3))</f>
        <v>9.1299999999999997E-5</v>
      </c>
      <c r="N352" t="e">
        <f>IF($B$9="זכר",INDEX('שיפור גברים'!$A$1:$GQ$121,ROUNDDOWN(E352/12,0)+1,ROUNDDOWN((E352+$B$7-$B$8)/12,0)+2),INDEX('שיפור נשים'!$A$1:$GQ$121,ROUNDDOWN(E352/12,0)+1,ROUNDDOWN((E352+$B$7-$B$8)/12,0)+2))</f>
        <v>#VALUE!</v>
      </c>
      <c r="O352" t="e">
        <f>IF($B$9="זכר",INDEX('שיפור גברים'!$A$1:$GQ$121,ROUNDDOWN(E352/12,0)+1,ROUNDDOWN((E352+$B$7-$B$8)/12,0)+1),INDEX('שיפור נשים'!$A$1:$GQ$121,ROUNDDOWN(E352/12,0)+1,ROUNDDOWN((E352+$B$7-$B$8)/12,0)+1))</f>
        <v>#VALUE!</v>
      </c>
      <c r="P352">
        <f t="shared" si="106"/>
        <v>0.83333333333333337</v>
      </c>
      <c r="Q352" t="e">
        <f t="shared" si="107"/>
        <v>#VALUE!</v>
      </c>
      <c r="R352">
        <f t="shared" si="118"/>
        <v>350</v>
      </c>
      <c r="S352" t="e">
        <f t="shared" si="119"/>
        <v>#VALUE!</v>
      </c>
      <c r="T352">
        <f>IF($B$11="זכר",INDEX(תמותה!$A$1:$E$121,ROUNDDOWN(R352/12,0)+1,2),INDEX(תמותה!$A$1:$E$121,ROUNDDOWN(R352/12,0)+1,3))</f>
        <v>9.1299999999999997E-5</v>
      </c>
      <c r="U352" t="e">
        <f>IF($B$11="זכר",INDEX('שיפור גברים'!$A$1:$GQ$121,ROUNDDOWN(R352/12,0)+1,ROUNDDOWN((E352+$B$7-$B$8)/12,0)+2),INDEX('שיפור נשים'!$A$1:$GQ$121,ROUNDDOWN(R352/12,0)+1,ROUNDDOWN((E352+$B$7-$B$8)/12,0)+2))</f>
        <v>#VALUE!</v>
      </c>
      <c r="V352" t="e">
        <f>IF($B$11="זכר",INDEX('שיפור גברים'!$A$1:$GQ$121,ROUNDDOWN(R352/12,0)+1,ROUNDDOWN((E352+$B$7-$B$8)/12,0)+1),INDEX('שיפור נשים'!$A$1:$GQ$121,ROUNDDOWN(R352/12,0)+1,ROUNDDOWN((E352+$B$7-$B$8)/12,0)+1))</f>
        <v>#VALUE!</v>
      </c>
      <c r="W352">
        <f t="shared" si="108"/>
        <v>0.83333333333333337</v>
      </c>
      <c r="X352" t="e">
        <f t="shared" si="120"/>
        <v>#VALUE!</v>
      </c>
      <c r="Y352">
        <f>IF($B$11="זכר",INDEX(תמותה!$A$1:$E$121,ROUNDDOWN(R352/12,0)+1,4),INDEX(תמותה!$A$1:$E$121,ROUNDDOWN(R352/12,0)+1,5))</f>
        <v>2.0799999999999999E-4</v>
      </c>
      <c r="Z352" t="e">
        <f t="shared" si="109"/>
        <v>#VALUE!</v>
      </c>
      <c r="AA352" t="e">
        <f t="shared" si="110"/>
        <v>#VALUE!</v>
      </c>
      <c r="AB352" t="e">
        <f t="shared" si="121"/>
        <v>#VALUE!</v>
      </c>
      <c r="AC352" t="e">
        <f t="shared" si="122"/>
        <v>#VALUE!</v>
      </c>
      <c r="AD352" t="e">
        <f t="shared" si="123"/>
        <v>#VALUE!</v>
      </c>
      <c r="AE352" t="e">
        <f t="shared" si="124"/>
        <v>#VALUE!</v>
      </c>
      <c r="AF352" t="e">
        <f t="shared" si="125"/>
        <v>#VALUE!</v>
      </c>
    </row>
    <row r="353" spans="5:32" x14ac:dyDescent="0.2">
      <c r="E353">
        <f t="shared" si="111"/>
        <v>351</v>
      </c>
      <c r="F353">
        <f t="shared" si="105"/>
        <v>2.8931387571239457</v>
      </c>
      <c r="G353" t="e">
        <f t="shared" si="112"/>
        <v>#VALUE!</v>
      </c>
      <c r="H353" t="e">
        <f t="shared" si="113"/>
        <v>#VALUE!</v>
      </c>
      <c r="I353" t="e">
        <f t="shared" si="114"/>
        <v>#VALUE!</v>
      </c>
      <c r="J353" t="e">
        <f t="shared" si="115"/>
        <v>#VALUE!</v>
      </c>
      <c r="K353" t="e">
        <f t="shared" si="116"/>
        <v>#VALUE!</v>
      </c>
      <c r="L353" t="e">
        <f t="shared" si="117"/>
        <v>#VALUE!</v>
      </c>
      <c r="M353">
        <f>IF($B$9="זכר",INDEX(תמותה!$A$1:$E$121,ROUNDDOWN(E353/12,0)+1,2),INDEX(תמותה!$A$1:$E$121,ROUNDDOWN(E353/12,0)+1,3))</f>
        <v>9.1299999999999997E-5</v>
      </c>
      <c r="N353" t="e">
        <f>IF($B$9="זכר",INDEX('שיפור גברים'!$A$1:$GQ$121,ROUNDDOWN(E353/12,0)+1,ROUNDDOWN((E353+$B$7-$B$8)/12,0)+2),INDEX('שיפור נשים'!$A$1:$GQ$121,ROUNDDOWN(E353/12,0)+1,ROUNDDOWN((E353+$B$7-$B$8)/12,0)+2))</f>
        <v>#VALUE!</v>
      </c>
      <c r="O353" t="e">
        <f>IF($B$9="זכר",INDEX('שיפור גברים'!$A$1:$GQ$121,ROUNDDOWN(E353/12,0)+1,ROUNDDOWN((E353+$B$7-$B$8)/12,0)+1),INDEX('שיפור נשים'!$A$1:$GQ$121,ROUNDDOWN(E353/12,0)+1,ROUNDDOWN((E353+$B$7-$B$8)/12,0)+1))</f>
        <v>#VALUE!</v>
      </c>
      <c r="P353">
        <f t="shared" si="106"/>
        <v>0.91666666666666663</v>
      </c>
      <c r="Q353" t="e">
        <f t="shared" si="107"/>
        <v>#VALUE!</v>
      </c>
      <c r="R353">
        <f t="shared" si="118"/>
        <v>351</v>
      </c>
      <c r="S353" t="e">
        <f t="shared" si="119"/>
        <v>#VALUE!</v>
      </c>
      <c r="T353">
        <f>IF($B$11="זכר",INDEX(תמותה!$A$1:$E$121,ROUNDDOWN(R353/12,0)+1,2),INDEX(תמותה!$A$1:$E$121,ROUNDDOWN(R353/12,0)+1,3))</f>
        <v>9.1299999999999997E-5</v>
      </c>
      <c r="U353" t="e">
        <f>IF($B$11="זכר",INDEX('שיפור גברים'!$A$1:$GQ$121,ROUNDDOWN(R353/12,0)+1,ROUNDDOWN((E353+$B$7-$B$8)/12,0)+2),INDEX('שיפור נשים'!$A$1:$GQ$121,ROUNDDOWN(R353/12,0)+1,ROUNDDOWN((E353+$B$7-$B$8)/12,0)+2))</f>
        <v>#VALUE!</v>
      </c>
      <c r="V353" t="e">
        <f>IF($B$11="זכר",INDEX('שיפור גברים'!$A$1:$GQ$121,ROUNDDOWN(R353/12,0)+1,ROUNDDOWN((E353+$B$7-$B$8)/12,0)+1),INDEX('שיפור נשים'!$A$1:$GQ$121,ROUNDDOWN(R353/12,0)+1,ROUNDDOWN((E353+$B$7-$B$8)/12,0)+1))</f>
        <v>#VALUE!</v>
      </c>
      <c r="W353">
        <f t="shared" si="108"/>
        <v>0.91666666666666663</v>
      </c>
      <c r="X353" t="e">
        <f t="shared" si="120"/>
        <v>#VALUE!</v>
      </c>
      <c r="Y353">
        <f>IF($B$11="זכר",INDEX(תמותה!$A$1:$E$121,ROUNDDOWN(R353/12,0)+1,4),INDEX(תמותה!$A$1:$E$121,ROUNDDOWN(R353/12,0)+1,5))</f>
        <v>2.0799999999999999E-4</v>
      </c>
      <c r="Z353" t="e">
        <f t="shared" si="109"/>
        <v>#VALUE!</v>
      </c>
      <c r="AA353" t="e">
        <f t="shared" si="110"/>
        <v>#VALUE!</v>
      </c>
      <c r="AB353" t="e">
        <f t="shared" si="121"/>
        <v>#VALUE!</v>
      </c>
      <c r="AC353" t="e">
        <f t="shared" si="122"/>
        <v>#VALUE!</v>
      </c>
      <c r="AD353" t="e">
        <f t="shared" si="123"/>
        <v>#VALUE!</v>
      </c>
      <c r="AE353" t="e">
        <f t="shared" si="124"/>
        <v>#VALUE!</v>
      </c>
      <c r="AF353" t="e">
        <f t="shared" si="125"/>
        <v>#VALUE!</v>
      </c>
    </row>
    <row r="354" spans="5:32" x14ac:dyDescent="0.2">
      <c r="E354">
        <f t="shared" si="111"/>
        <v>352</v>
      </c>
      <c r="F354">
        <f t="shared" si="105"/>
        <v>2.9018834883445956</v>
      </c>
      <c r="G354" t="e">
        <f t="shared" si="112"/>
        <v>#VALUE!</v>
      </c>
      <c r="H354" t="e">
        <f t="shared" si="113"/>
        <v>#VALUE!</v>
      </c>
      <c r="I354" t="e">
        <f t="shared" si="114"/>
        <v>#VALUE!</v>
      </c>
      <c r="J354" t="e">
        <f t="shared" si="115"/>
        <v>#VALUE!</v>
      </c>
      <c r="K354" t="e">
        <f t="shared" si="116"/>
        <v>#VALUE!</v>
      </c>
      <c r="L354" t="e">
        <f t="shared" si="117"/>
        <v>#VALUE!</v>
      </c>
      <c r="M354">
        <f>IF($B$9="זכר",INDEX(תמותה!$A$1:$E$121,ROUNDDOWN(E354/12,0)+1,2),INDEX(תמותה!$A$1:$E$121,ROUNDDOWN(E354/12,0)+1,3))</f>
        <v>9.1299999999999997E-5</v>
      </c>
      <c r="N354" t="e">
        <f>IF($B$9="זכר",INDEX('שיפור גברים'!$A$1:$GQ$121,ROUNDDOWN(E354/12,0)+1,ROUNDDOWN((E354+$B$7-$B$8)/12,0)+2),INDEX('שיפור נשים'!$A$1:$GQ$121,ROUNDDOWN(E354/12,0)+1,ROUNDDOWN((E354+$B$7-$B$8)/12,0)+2))</f>
        <v>#VALUE!</v>
      </c>
      <c r="O354" t="e">
        <f>IF($B$9="זכר",INDEX('שיפור גברים'!$A$1:$GQ$121,ROUNDDOWN(E354/12,0)+1,ROUNDDOWN((E354+$B$7-$B$8)/12,0)+1),INDEX('שיפור נשים'!$A$1:$GQ$121,ROUNDDOWN(E354/12,0)+1,ROUNDDOWN((E354+$B$7-$B$8)/12,0)+1))</f>
        <v>#VALUE!</v>
      </c>
      <c r="P354">
        <f t="shared" si="106"/>
        <v>1</v>
      </c>
      <c r="Q354" t="e">
        <f t="shared" si="107"/>
        <v>#VALUE!</v>
      </c>
      <c r="R354">
        <f t="shared" si="118"/>
        <v>352</v>
      </c>
      <c r="S354" t="e">
        <f t="shared" si="119"/>
        <v>#VALUE!</v>
      </c>
      <c r="T354">
        <f>IF($B$11="זכר",INDEX(תמותה!$A$1:$E$121,ROUNDDOWN(R354/12,0)+1,2),INDEX(תמותה!$A$1:$E$121,ROUNDDOWN(R354/12,0)+1,3))</f>
        <v>9.1299999999999997E-5</v>
      </c>
      <c r="U354" t="e">
        <f>IF($B$11="זכר",INDEX('שיפור גברים'!$A$1:$GQ$121,ROUNDDOWN(R354/12,0)+1,ROUNDDOWN((E354+$B$7-$B$8)/12,0)+2),INDEX('שיפור נשים'!$A$1:$GQ$121,ROUNDDOWN(R354/12,0)+1,ROUNDDOWN((E354+$B$7-$B$8)/12,0)+2))</f>
        <v>#VALUE!</v>
      </c>
      <c r="V354" t="e">
        <f>IF($B$11="זכר",INDEX('שיפור גברים'!$A$1:$GQ$121,ROUNDDOWN(R354/12,0)+1,ROUNDDOWN((E354+$B$7-$B$8)/12,0)+1),INDEX('שיפור נשים'!$A$1:$GQ$121,ROUNDDOWN(R354/12,0)+1,ROUNDDOWN((E354+$B$7-$B$8)/12,0)+1))</f>
        <v>#VALUE!</v>
      </c>
      <c r="W354">
        <f t="shared" si="108"/>
        <v>1</v>
      </c>
      <c r="X354" t="e">
        <f t="shared" si="120"/>
        <v>#VALUE!</v>
      </c>
      <c r="Y354">
        <f>IF($B$11="זכר",INDEX(תמותה!$A$1:$E$121,ROUNDDOWN(R354/12,0)+1,4),INDEX(תמותה!$A$1:$E$121,ROUNDDOWN(R354/12,0)+1,5))</f>
        <v>2.0799999999999999E-4</v>
      </c>
      <c r="Z354" t="e">
        <f t="shared" si="109"/>
        <v>#VALUE!</v>
      </c>
      <c r="AA354" t="e">
        <f t="shared" si="110"/>
        <v>#VALUE!</v>
      </c>
      <c r="AB354" t="e">
        <f t="shared" si="121"/>
        <v>#VALUE!</v>
      </c>
      <c r="AC354" t="e">
        <f t="shared" si="122"/>
        <v>#VALUE!</v>
      </c>
      <c r="AD354" t="e">
        <f t="shared" si="123"/>
        <v>#VALUE!</v>
      </c>
      <c r="AE354" t="e">
        <f t="shared" si="124"/>
        <v>#VALUE!</v>
      </c>
      <c r="AF354" t="e">
        <f t="shared" si="125"/>
        <v>#VALUE!</v>
      </c>
    </row>
    <row r="355" spans="5:32" x14ac:dyDescent="0.2">
      <c r="E355">
        <f t="shared" si="111"/>
        <v>353</v>
      </c>
      <c r="F355">
        <f t="shared" si="105"/>
        <v>2.9106546511782936</v>
      </c>
      <c r="G355" t="e">
        <f t="shared" si="112"/>
        <v>#VALUE!</v>
      </c>
      <c r="H355" t="e">
        <f t="shared" si="113"/>
        <v>#VALUE!</v>
      </c>
      <c r="I355" t="e">
        <f t="shared" si="114"/>
        <v>#VALUE!</v>
      </c>
      <c r="J355" t="e">
        <f t="shared" si="115"/>
        <v>#VALUE!</v>
      </c>
      <c r="K355" t="e">
        <f t="shared" si="116"/>
        <v>#VALUE!</v>
      </c>
      <c r="L355" t="e">
        <f t="shared" si="117"/>
        <v>#VALUE!</v>
      </c>
      <c r="M355">
        <f>IF($B$9="זכר",INDEX(תמותה!$A$1:$E$121,ROUNDDOWN(E355/12,0)+1,2),INDEX(תמותה!$A$1:$E$121,ROUNDDOWN(E355/12,0)+1,3))</f>
        <v>9.1299999999999997E-5</v>
      </c>
      <c r="N355" t="e">
        <f>IF($B$9="זכר",INDEX('שיפור גברים'!$A$1:$GQ$121,ROUNDDOWN(E355/12,0)+1,ROUNDDOWN((E355+$B$7-$B$8)/12,0)+2),INDEX('שיפור נשים'!$A$1:$GQ$121,ROUNDDOWN(E355/12,0)+1,ROUNDDOWN((E355+$B$7-$B$8)/12,0)+2))</f>
        <v>#VALUE!</v>
      </c>
      <c r="O355" t="e">
        <f>IF($B$9="זכר",INDEX('שיפור גברים'!$A$1:$GQ$121,ROUNDDOWN(E355/12,0)+1,ROUNDDOWN((E355+$B$7-$B$8)/12,0)+1),INDEX('שיפור נשים'!$A$1:$GQ$121,ROUNDDOWN(E355/12,0)+1,ROUNDDOWN((E355+$B$7-$B$8)/12,0)+1))</f>
        <v>#VALUE!</v>
      </c>
      <c r="P355">
        <f t="shared" si="106"/>
        <v>8.3333333333333329E-2</v>
      </c>
      <c r="Q355" t="e">
        <f t="shared" si="107"/>
        <v>#VALUE!</v>
      </c>
      <c r="R355">
        <f t="shared" si="118"/>
        <v>353</v>
      </c>
      <c r="S355" t="e">
        <f t="shared" si="119"/>
        <v>#VALUE!</v>
      </c>
      <c r="T355">
        <f>IF($B$11="זכר",INDEX(תמותה!$A$1:$E$121,ROUNDDOWN(R355/12,0)+1,2),INDEX(תמותה!$A$1:$E$121,ROUNDDOWN(R355/12,0)+1,3))</f>
        <v>9.1299999999999997E-5</v>
      </c>
      <c r="U355" t="e">
        <f>IF($B$11="זכר",INDEX('שיפור גברים'!$A$1:$GQ$121,ROUNDDOWN(R355/12,0)+1,ROUNDDOWN((E355+$B$7-$B$8)/12,0)+2),INDEX('שיפור נשים'!$A$1:$GQ$121,ROUNDDOWN(R355/12,0)+1,ROUNDDOWN((E355+$B$7-$B$8)/12,0)+2))</f>
        <v>#VALUE!</v>
      </c>
      <c r="V355" t="e">
        <f>IF($B$11="זכר",INDEX('שיפור גברים'!$A$1:$GQ$121,ROUNDDOWN(R355/12,0)+1,ROUNDDOWN((E355+$B$7-$B$8)/12,0)+1),INDEX('שיפור נשים'!$A$1:$GQ$121,ROUNDDOWN(R355/12,0)+1,ROUNDDOWN((E355+$B$7-$B$8)/12,0)+1))</f>
        <v>#VALUE!</v>
      </c>
      <c r="W355">
        <f t="shared" si="108"/>
        <v>8.3333333333333329E-2</v>
      </c>
      <c r="X355" t="e">
        <f t="shared" si="120"/>
        <v>#VALUE!</v>
      </c>
      <c r="Y355">
        <f>IF($B$11="זכר",INDEX(תמותה!$A$1:$E$121,ROUNDDOWN(R355/12,0)+1,4),INDEX(תמותה!$A$1:$E$121,ROUNDDOWN(R355/12,0)+1,5))</f>
        <v>2.0799999999999999E-4</v>
      </c>
      <c r="Z355" t="e">
        <f t="shared" si="109"/>
        <v>#VALUE!</v>
      </c>
      <c r="AA355" t="e">
        <f t="shared" si="110"/>
        <v>#VALUE!</v>
      </c>
      <c r="AB355" t="e">
        <f t="shared" si="121"/>
        <v>#VALUE!</v>
      </c>
      <c r="AC355" t="e">
        <f t="shared" si="122"/>
        <v>#VALUE!</v>
      </c>
      <c r="AD355" t="e">
        <f t="shared" si="123"/>
        <v>#VALUE!</v>
      </c>
      <c r="AE355" t="e">
        <f t="shared" si="124"/>
        <v>#VALUE!</v>
      </c>
      <c r="AF355" t="e">
        <f t="shared" si="125"/>
        <v>#VALUE!</v>
      </c>
    </row>
    <row r="356" spans="5:32" x14ac:dyDescent="0.2">
      <c r="E356">
        <f t="shared" si="111"/>
        <v>354</v>
      </c>
      <c r="F356">
        <f t="shared" si="105"/>
        <v>2.9194523255165929</v>
      </c>
      <c r="G356" t="e">
        <f t="shared" si="112"/>
        <v>#VALUE!</v>
      </c>
      <c r="H356" t="e">
        <f t="shared" si="113"/>
        <v>#VALUE!</v>
      </c>
      <c r="I356" t="e">
        <f t="shared" si="114"/>
        <v>#VALUE!</v>
      </c>
      <c r="J356" t="e">
        <f t="shared" si="115"/>
        <v>#VALUE!</v>
      </c>
      <c r="K356" t="e">
        <f t="shared" si="116"/>
        <v>#VALUE!</v>
      </c>
      <c r="L356" t="e">
        <f t="shared" si="117"/>
        <v>#VALUE!</v>
      </c>
      <c r="M356">
        <f>IF($B$9="זכר",INDEX(תמותה!$A$1:$E$121,ROUNDDOWN(E356/12,0)+1,2),INDEX(תמותה!$A$1:$E$121,ROUNDDOWN(E356/12,0)+1,3))</f>
        <v>9.1299999999999997E-5</v>
      </c>
      <c r="N356" t="e">
        <f>IF($B$9="זכר",INDEX('שיפור גברים'!$A$1:$GQ$121,ROUNDDOWN(E356/12,0)+1,ROUNDDOWN((E356+$B$7-$B$8)/12,0)+2),INDEX('שיפור נשים'!$A$1:$GQ$121,ROUNDDOWN(E356/12,0)+1,ROUNDDOWN((E356+$B$7-$B$8)/12,0)+2))</f>
        <v>#VALUE!</v>
      </c>
      <c r="O356" t="e">
        <f>IF($B$9="זכר",INDEX('שיפור גברים'!$A$1:$GQ$121,ROUNDDOWN(E356/12,0)+1,ROUNDDOWN((E356+$B$7-$B$8)/12,0)+1),INDEX('שיפור נשים'!$A$1:$GQ$121,ROUNDDOWN(E356/12,0)+1,ROUNDDOWN((E356+$B$7-$B$8)/12,0)+1))</f>
        <v>#VALUE!</v>
      </c>
      <c r="P356">
        <f t="shared" si="106"/>
        <v>0.16666666666666666</v>
      </c>
      <c r="Q356" t="e">
        <f t="shared" si="107"/>
        <v>#VALUE!</v>
      </c>
      <c r="R356">
        <f t="shared" si="118"/>
        <v>354</v>
      </c>
      <c r="S356" t="e">
        <f t="shared" si="119"/>
        <v>#VALUE!</v>
      </c>
      <c r="T356">
        <f>IF($B$11="זכר",INDEX(תמותה!$A$1:$E$121,ROUNDDOWN(R356/12,0)+1,2),INDEX(תמותה!$A$1:$E$121,ROUNDDOWN(R356/12,0)+1,3))</f>
        <v>9.1299999999999997E-5</v>
      </c>
      <c r="U356" t="e">
        <f>IF($B$11="זכר",INDEX('שיפור גברים'!$A$1:$GQ$121,ROUNDDOWN(R356/12,0)+1,ROUNDDOWN((E356+$B$7-$B$8)/12,0)+2),INDEX('שיפור נשים'!$A$1:$GQ$121,ROUNDDOWN(R356/12,0)+1,ROUNDDOWN((E356+$B$7-$B$8)/12,0)+2))</f>
        <v>#VALUE!</v>
      </c>
      <c r="V356" t="e">
        <f>IF($B$11="זכר",INDEX('שיפור גברים'!$A$1:$GQ$121,ROUNDDOWN(R356/12,0)+1,ROUNDDOWN((E356+$B$7-$B$8)/12,0)+1),INDEX('שיפור נשים'!$A$1:$GQ$121,ROUNDDOWN(R356/12,0)+1,ROUNDDOWN((E356+$B$7-$B$8)/12,0)+1))</f>
        <v>#VALUE!</v>
      </c>
      <c r="W356">
        <f t="shared" si="108"/>
        <v>0.16666666666666666</v>
      </c>
      <c r="X356" t="e">
        <f t="shared" si="120"/>
        <v>#VALUE!</v>
      </c>
      <c r="Y356">
        <f>IF($B$11="זכר",INDEX(תמותה!$A$1:$E$121,ROUNDDOWN(R356/12,0)+1,4),INDEX(תמותה!$A$1:$E$121,ROUNDDOWN(R356/12,0)+1,5))</f>
        <v>2.0799999999999999E-4</v>
      </c>
      <c r="Z356" t="e">
        <f t="shared" si="109"/>
        <v>#VALUE!</v>
      </c>
      <c r="AA356" t="e">
        <f t="shared" si="110"/>
        <v>#VALUE!</v>
      </c>
      <c r="AB356" t="e">
        <f t="shared" si="121"/>
        <v>#VALUE!</v>
      </c>
      <c r="AC356" t="e">
        <f t="shared" si="122"/>
        <v>#VALUE!</v>
      </c>
      <c r="AD356" t="e">
        <f t="shared" si="123"/>
        <v>#VALUE!</v>
      </c>
      <c r="AE356" t="e">
        <f t="shared" si="124"/>
        <v>#VALUE!</v>
      </c>
      <c r="AF356" t="e">
        <f t="shared" si="125"/>
        <v>#VALUE!</v>
      </c>
    </row>
    <row r="357" spans="5:32" x14ac:dyDescent="0.2">
      <c r="E357">
        <f t="shared" si="111"/>
        <v>355</v>
      </c>
      <c r="F357">
        <f t="shared" si="105"/>
        <v>2.9282765914925273</v>
      </c>
      <c r="G357" t="e">
        <f t="shared" si="112"/>
        <v>#VALUE!</v>
      </c>
      <c r="H357" t="e">
        <f t="shared" si="113"/>
        <v>#VALUE!</v>
      </c>
      <c r="I357" t="e">
        <f t="shared" si="114"/>
        <v>#VALUE!</v>
      </c>
      <c r="J357" t="e">
        <f t="shared" si="115"/>
        <v>#VALUE!</v>
      </c>
      <c r="K357" t="e">
        <f t="shared" si="116"/>
        <v>#VALUE!</v>
      </c>
      <c r="L357" t="e">
        <f t="shared" si="117"/>
        <v>#VALUE!</v>
      </c>
      <c r="M357">
        <f>IF($B$9="זכר",INDEX(תמותה!$A$1:$E$121,ROUNDDOWN(E357/12,0)+1,2),INDEX(תמותה!$A$1:$E$121,ROUNDDOWN(E357/12,0)+1,3))</f>
        <v>9.1299999999999997E-5</v>
      </c>
      <c r="N357" t="e">
        <f>IF($B$9="זכר",INDEX('שיפור גברים'!$A$1:$GQ$121,ROUNDDOWN(E357/12,0)+1,ROUNDDOWN((E357+$B$7-$B$8)/12,0)+2),INDEX('שיפור נשים'!$A$1:$GQ$121,ROUNDDOWN(E357/12,0)+1,ROUNDDOWN((E357+$B$7-$B$8)/12,0)+2))</f>
        <v>#VALUE!</v>
      </c>
      <c r="O357" t="e">
        <f>IF($B$9="זכר",INDEX('שיפור גברים'!$A$1:$GQ$121,ROUNDDOWN(E357/12,0)+1,ROUNDDOWN((E357+$B$7-$B$8)/12,0)+1),INDEX('שיפור נשים'!$A$1:$GQ$121,ROUNDDOWN(E357/12,0)+1,ROUNDDOWN((E357+$B$7-$B$8)/12,0)+1))</f>
        <v>#VALUE!</v>
      </c>
      <c r="P357">
        <f t="shared" si="106"/>
        <v>0.25</v>
      </c>
      <c r="Q357" t="e">
        <f t="shared" si="107"/>
        <v>#VALUE!</v>
      </c>
      <c r="R357">
        <f t="shared" si="118"/>
        <v>355</v>
      </c>
      <c r="S357" t="e">
        <f t="shared" si="119"/>
        <v>#VALUE!</v>
      </c>
      <c r="T357">
        <f>IF($B$11="זכר",INDEX(תמותה!$A$1:$E$121,ROUNDDOWN(R357/12,0)+1,2),INDEX(תמותה!$A$1:$E$121,ROUNDDOWN(R357/12,0)+1,3))</f>
        <v>9.1299999999999997E-5</v>
      </c>
      <c r="U357" t="e">
        <f>IF($B$11="זכר",INDEX('שיפור גברים'!$A$1:$GQ$121,ROUNDDOWN(R357/12,0)+1,ROUNDDOWN((E357+$B$7-$B$8)/12,0)+2),INDEX('שיפור נשים'!$A$1:$GQ$121,ROUNDDOWN(R357/12,0)+1,ROUNDDOWN((E357+$B$7-$B$8)/12,0)+2))</f>
        <v>#VALUE!</v>
      </c>
      <c r="V357" t="e">
        <f>IF($B$11="זכר",INDEX('שיפור גברים'!$A$1:$GQ$121,ROUNDDOWN(R357/12,0)+1,ROUNDDOWN((E357+$B$7-$B$8)/12,0)+1),INDEX('שיפור נשים'!$A$1:$GQ$121,ROUNDDOWN(R357/12,0)+1,ROUNDDOWN((E357+$B$7-$B$8)/12,0)+1))</f>
        <v>#VALUE!</v>
      </c>
      <c r="W357">
        <f t="shared" si="108"/>
        <v>0.25</v>
      </c>
      <c r="X357" t="e">
        <f t="shared" si="120"/>
        <v>#VALUE!</v>
      </c>
      <c r="Y357">
        <f>IF($B$11="זכר",INDEX(תמותה!$A$1:$E$121,ROUNDDOWN(R357/12,0)+1,4),INDEX(תמותה!$A$1:$E$121,ROUNDDOWN(R357/12,0)+1,5))</f>
        <v>2.0799999999999999E-4</v>
      </c>
      <c r="Z357" t="e">
        <f t="shared" si="109"/>
        <v>#VALUE!</v>
      </c>
      <c r="AA357" t="e">
        <f t="shared" si="110"/>
        <v>#VALUE!</v>
      </c>
      <c r="AB357" t="e">
        <f t="shared" si="121"/>
        <v>#VALUE!</v>
      </c>
      <c r="AC357" t="e">
        <f t="shared" si="122"/>
        <v>#VALUE!</v>
      </c>
      <c r="AD357" t="e">
        <f t="shared" si="123"/>
        <v>#VALUE!</v>
      </c>
      <c r="AE357" t="e">
        <f t="shared" si="124"/>
        <v>#VALUE!</v>
      </c>
      <c r="AF357" t="e">
        <f t="shared" si="125"/>
        <v>#VALUE!</v>
      </c>
    </row>
    <row r="358" spans="5:32" x14ac:dyDescent="0.2">
      <c r="E358">
        <f t="shared" si="111"/>
        <v>356</v>
      </c>
      <c r="F358">
        <f t="shared" si="105"/>
        <v>2.9371275294813359</v>
      </c>
      <c r="G358" t="e">
        <f t="shared" si="112"/>
        <v>#VALUE!</v>
      </c>
      <c r="H358" t="e">
        <f t="shared" si="113"/>
        <v>#VALUE!</v>
      </c>
      <c r="I358" t="e">
        <f t="shared" si="114"/>
        <v>#VALUE!</v>
      </c>
      <c r="J358" t="e">
        <f t="shared" si="115"/>
        <v>#VALUE!</v>
      </c>
      <c r="K358" t="e">
        <f t="shared" si="116"/>
        <v>#VALUE!</v>
      </c>
      <c r="L358" t="e">
        <f t="shared" si="117"/>
        <v>#VALUE!</v>
      </c>
      <c r="M358">
        <f>IF($B$9="זכר",INDEX(תמותה!$A$1:$E$121,ROUNDDOWN(E358/12,0)+1,2),INDEX(תמותה!$A$1:$E$121,ROUNDDOWN(E358/12,0)+1,3))</f>
        <v>9.1299999999999997E-5</v>
      </c>
      <c r="N358" t="e">
        <f>IF($B$9="זכר",INDEX('שיפור גברים'!$A$1:$GQ$121,ROUNDDOWN(E358/12,0)+1,ROUNDDOWN((E358+$B$7-$B$8)/12,0)+2),INDEX('שיפור נשים'!$A$1:$GQ$121,ROUNDDOWN(E358/12,0)+1,ROUNDDOWN((E358+$B$7-$B$8)/12,0)+2))</f>
        <v>#VALUE!</v>
      </c>
      <c r="O358" t="e">
        <f>IF($B$9="זכר",INDEX('שיפור גברים'!$A$1:$GQ$121,ROUNDDOWN(E358/12,0)+1,ROUNDDOWN((E358+$B$7-$B$8)/12,0)+1),INDEX('שיפור נשים'!$A$1:$GQ$121,ROUNDDOWN(E358/12,0)+1,ROUNDDOWN((E358+$B$7-$B$8)/12,0)+1))</f>
        <v>#VALUE!</v>
      </c>
      <c r="P358">
        <f t="shared" si="106"/>
        <v>0.33333333333333331</v>
      </c>
      <c r="Q358" t="e">
        <f t="shared" si="107"/>
        <v>#VALUE!</v>
      </c>
      <c r="R358">
        <f t="shared" si="118"/>
        <v>356</v>
      </c>
      <c r="S358" t="e">
        <f t="shared" si="119"/>
        <v>#VALUE!</v>
      </c>
      <c r="T358">
        <f>IF($B$11="זכר",INDEX(תמותה!$A$1:$E$121,ROUNDDOWN(R358/12,0)+1,2),INDEX(תמותה!$A$1:$E$121,ROUNDDOWN(R358/12,0)+1,3))</f>
        <v>9.1299999999999997E-5</v>
      </c>
      <c r="U358" t="e">
        <f>IF($B$11="זכר",INDEX('שיפור גברים'!$A$1:$GQ$121,ROUNDDOWN(R358/12,0)+1,ROUNDDOWN((E358+$B$7-$B$8)/12,0)+2),INDEX('שיפור נשים'!$A$1:$GQ$121,ROUNDDOWN(R358/12,0)+1,ROUNDDOWN((E358+$B$7-$B$8)/12,0)+2))</f>
        <v>#VALUE!</v>
      </c>
      <c r="V358" t="e">
        <f>IF($B$11="זכר",INDEX('שיפור גברים'!$A$1:$GQ$121,ROUNDDOWN(R358/12,0)+1,ROUNDDOWN((E358+$B$7-$B$8)/12,0)+1),INDEX('שיפור נשים'!$A$1:$GQ$121,ROUNDDOWN(R358/12,0)+1,ROUNDDOWN((E358+$B$7-$B$8)/12,0)+1))</f>
        <v>#VALUE!</v>
      </c>
      <c r="W358">
        <f t="shared" si="108"/>
        <v>0.33333333333333331</v>
      </c>
      <c r="X358" t="e">
        <f t="shared" si="120"/>
        <v>#VALUE!</v>
      </c>
      <c r="Y358">
        <f>IF($B$11="זכר",INDEX(תמותה!$A$1:$E$121,ROUNDDOWN(R358/12,0)+1,4),INDEX(תמותה!$A$1:$E$121,ROUNDDOWN(R358/12,0)+1,5))</f>
        <v>2.0799999999999999E-4</v>
      </c>
      <c r="Z358" t="e">
        <f t="shared" si="109"/>
        <v>#VALUE!</v>
      </c>
      <c r="AA358" t="e">
        <f t="shared" si="110"/>
        <v>#VALUE!</v>
      </c>
      <c r="AB358" t="e">
        <f t="shared" si="121"/>
        <v>#VALUE!</v>
      </c>
      <c r="AC358" t="e">
        <f t="shared" si="122"/>
        <v>#VALUE!</v>
      </c>
      <c r="AD358" t="e">
        <f t="shared" si="123"/>
        <v>#VALUE!</v>
      </c>
      <c r="AE358" t="e">
        <f t="shared" si="124"/>
        <v>#VALUE!</v>
      </c>
      <c r="AF358" t="e">
        <f t="shared" si="125"/>
        <v>#VALUE!</v>
      </c>
    </row>
    <row r="359" spans="5:32" x14ac:dyDescent="0.2">
      <c r="E359">
        <f t="shared" si="111"/>
        <v>357</v>
      </c>
      <c r="F359">
        <f t="shared" si="105"/>
        <v>2.9460052201012004</v>
      </c>
      <c r="G359" t="e">
        <f t="shared" si="112"/>
        <v>#VALUE!</v>
      </c>
      <c r="H359" t="e">
        <f t="shared" si="113"/>
        <v>#VALUE!</v>
      </c>
      <c r="I359" t="e">
        <f t="shared" si="114"/>
        <v>#VALUE!</v>
      </c>
      <c r="J359" t="e">
        <f t="shared" si="115"/>
        <v>#VALUE!</v>
      </c>
      <c r="K359" t="e">
        <f t="shared" si="116"/>
        <v>#VALUE!</v>
      </c>
      <c r="L359" t="e">
        <f t="shared" si="117"/>
        <v>#VALUE!</v>
      </c>
      <c r="M359">
        <f>IF($B$9="זכר",INDEX(תמותה!$A$1:$E$121,ROUNDDOWN(E359/12,0)+1,2),INDEX(תמותה!$A$1:$E$121,ROUNDDOWN(E359/12,0)+1,3))</f>
        <v>9.1299999999999997E-5</v>
      </c>
      <c r="N359" t="e">
        <f>IF($B$9="זכר",INDEX('שיפור גברים'!$A$1:$GQ$121,ROUNDDOWN(E359/12,0)+1,ROUNDDOWN((E359+$B$7-$B$8)/12,0)+2),INDEX('שיפור נשים'!$A$1:$GQ$121,ROUNDDOWN(E359/12,0)+1,ROUNDDOWN((E359+$B$7-$B$8)/12,0)+2))</f>
        <v>#VALUE!</v>
      </c>
      <c r="O359" t="e">
        <f>IF($B$9="זכר",INDEX('שיפור גברים'!$A$1:$GQ$121,ROUNDDOWN(E359/12,0)+1,ROUNDDOWN((E359+$B$7-$B$8)/12,0)+1),INDEX('שיפור נשים'!$A$1:$GQ$121,ROUNDDOWN(E359/12,0)+1,ROUNDDOWN((E359+$B$7-$B$8)/12,0)+1))</f>
        <v>#VALUE!</v>
      </c>
      <c r="P359">
        <f t="shared" si="106"/>
        <v>0.41666666666666669</v>
      </c>
      <c r="Q359" t="e">
        <f t="shared" si="107"/>
        <v>#VALUE!</v>
      </c>
      <c r="R359">
        <f t="shared" si="118"/>
        <v>357</v>
      </c>
      <c r="S359" t="e">
        <f t="shared" si="119"/>
        <v>#VALUE!</v>
      </c>
      <c r="T359">
        <f>IF($B$11="זכר",INDEX(תמותה!$A$1:$E$121,ROUNDDOWN(R359/12,0)+1,2),INDEX(תמותה!$A$1:$E$121,ROUNDDOWN(R359/12,0)+1,3))</f>
        <v>9.1299999999999997E-5</v>
      </c>
      <c r="U359" t="e">
        <f>IF($B$11="זכר",INDEX('שיפור גברים'!$A$1:$GQ$121,ROUNDDOWN(R359/12,0)+1,ROUNDDOWN((E359+$B$7-$B$8)/12,0)+2),INDEX('שיפור נשים'!$A$1:$GQ$121,ROUNDDOWN(R359/12,0)+1,ROUNDDOWN((E359+$B$7-$B$8)/12,0)+2))</f>
        <v>#VALUE!</v>
      </c>
      <c r="V359" t="e">
        <f>IF($B$11="זכר",INDEX('שיפור גברים'!$A$1:$GQ$121,ROUNDDOWN(R359/12,0)+1,ROUNDDOWN((E359+$B$7-$B$8)/12,0)+1),INDEX('שיפור נשים'!$A$1:$GQ$121,ROUNDDOWN(R359/12,0)+1,ROUNDDOWN((E359+$B$7-$B$8)/12,0)+1))</f>
        <v>#VALUE!</v>
      </c>
      <c r="W359">
        <f t="shared" si="108"/>
        <v>0.41666666666666669</v>
      </c>
      <c r="X359" t="e">
        <f t="shared" si="120"/>
        <v>#VALUE!</v>
      </c>
      <c r="Y359">
        <f>IF($B$11="זכר",INDEX(תמותה!$A$1:$E$121,ROUNDDOWN(R359/12,0)+1,4),INDEX(תמותה!$A$1:$E$121,ROUNDDOWN(R359/12,0)+1,5))</f>
        <v>2.0799999999999999E-4</v>
      </c>
      <c r="Z359" t="e">
        <f t="shared" si="109"/>
        <v>#VALUE!</v>
      </c>
      <c r="AA359" t="e">
        <f t="shared" si="110"/>
        <v>#VALUE!</v>
      </c>
      <c r="AB359" t="e">
        <f t="shared" si="121"/>
        <v>#VALUE!</v>
      </c>
      <c r="AC359" t="e">
        <f t="shared" si="122"/>
        <v>#VALUE!</v>
      </c>
      <c r="AD359" t="e">
        <f t="shared" si="123"/>
        <v>#VALUE!</v>
      </c>
      <c r="AE359" t="e">
        <f t="shared" si="124"/>
        <v>#VALUE!</v>
      </c>
      <c r="AF359" t="e">
        <f t="shared" si="125"/>
        <v>#VALUE!</v>
      </c>
    </row>
    <row r="360" spans="5:32" x14ac:dyDescent="0.2">
      <c r="E360">
        <f t="shared" si="111"/>
        <v>358</v>
      </c>
      <c r="F360">
        <f t="shared" si="105"/>
        <v>2.9549097442139769</v>
      </c>
      <c r="G360" t="e">
        <f t="shared" si="112"/>
        <v>#VALUE!</v>
      </c>
      <c r="H360" t="e">
        <f t="shared" si="113"/>
        <v>#VALUE!</v>
      </c>
      <c r="I360" t="e">
        <f t="shared" si="114"/>
        <v>#VALUE!</v>
      </c>
      <c r="J360" t="e">
        <f t="shared" si="115"/>
        <v>#VALUE!</v>
      </c>
      <c r="K360" t="e">
        <f t="shared" si="116"/>
        <v>#VALUE!</v>
      </c>
      <c r="L360" t="e">
        <f t="shared" si="117"/>
        <v>#VALUE!</v>
      </c>
      <c r="M360">
        <f>IF($B$9="זכר",INDEX(תמותה!$A$1:$E$121,ROUNDDOWN(E360/12,0)+1,2),INDEX(תמותה!$A$1:$E$121,ROUNDDOWN(E360/12,0)+1,3))</f>
        <v>9.1299999999999997E-5</v>
      </c>
      <c r="N360" t="e">
        <f>IF($B$9="זכר",INDEX('שיפור גברים'!$A$1:$GQ$121,ROUNDDOWN(E360/12,0)+1,ROUNDDOWN((E360+$B$7-$B$8)/12,0)+2),INDEX('שיפור נשים'!$A$1:$GQ$121,ROUNDDOWN(E360/12,0)+1,ROUNDDOWN((E360+$B$7-$B$8)/12,0)+2))</f>
        <v>#VALUE!</v>
      </c>
      <c r="O360" t="e">
        <f>IF($B$9="זכר",INDEX('שיפור גברים'!$A$1:$GQ$121,ROUNDDOWN(E360/12,0)+1,ROUNDDOWN((E360+$B$7-$B$8)/12,0)+1),INDEX('שיפור נשים'!$A$1:$GQ$121,ROUNDDOWN(E360/12,0)+1,ROUNDDOWN((E360+$B$7-$B$8)/12,0)+1))</f>
        <v>#VALUE!</v>
      </c>
      <c r="P360">
        <f t="shared" si="106"/>
        <v>0.5</v>
      </c>
      <c r="Q360" t="e">
        <f t="shared" si="107"/>
        <v>#VALUE!</v>
      </c>
      <c r="R360">
        <f t="shared" si="118"/>
        <v>358</v>
      </c>
      <c r="S360" t="e">
        <f t="shared" si="119"/>
        <v>#VALUE!</v>
      </c>
      <c r="T360">
        <f>IF($B$11="זכר",INDEX(תמותה!$A$1:$E$121,ROUNDDOWN(R360/12,0)+1,2),INDEX(תמותה!$A$1:$E$121,ROUNDDOWN(R360/12,0)+1,3))</f>
        <v>9.1299999999999997E-5</v>
      </c>
      <c r="U360" t="e">
        <f>IF($B$11="זכר",INDEX('שיפור גברים'!$A$1:$GQ$121,ROUNDDOWN(R360/12,0)+1,ROUNDDOWN((E360+$B$7-$B$8)/12,0)+2),INDEX('שיפור נשים'!$A$1:$GQ$121,ROUNDDOWN(R360/12,0)+1,ROUNDDOWN((E360+$B$7-$B$8)/12,0)+2))</f>
        <v>#VALUE!</v>
      </c>
      <c r="V360" t="e">
        <f>IF($B$11="זכר",INDEX('שיפור גברים'!$A$1:$GQ$121,ROUNDDOWN(R360/12,0)+1,ROUNDDOWN((E360+$B$7-$B$8)/12,0)+1),INDEX('שיפור נשים'!$A$1:$GQ$121,ROUNDDOWN(R360/12,0)+1,ROUNDDOWN((E360+$B$7-$B$8)/12,0)+1))</f>
        <v>#VALUE!</v>
      </c>
      <c r="W360">
        <f t="shared" si="108"/>
        <v>0.5</v>
      </c>
      <c r="X360" t="e">
        <f t="shared" si="120"/>
        <v>#VALUE!</v>
      </c>
      <c r="Y360">
        <f>IF($B$11="זכר",INDEX(תמותה!$A$1:$E$121,ROUNDDOWN(R360/12,0)+1,4),INDEX(תמותה!$A$1:$E$121,ROUNDDOWN(R360/12,0)+1,5))</f>
        <v>2.0799999999999999E-4</v>
      </c>
      <c r="Z360" t="e">
        <f t="shared" si="109"/>
        <v>#VALUE!</v>
      </c>
      <c r="AA360" t="e">
        <f t="shared" si="110"/>
        <v>#VALUE!</v>
      </c>
      <c r="AB360" t="e">
        <f t="shared" si="121"/>
        <v>#VALUE!</v>
      </c>
      <c r="AC360" t="e">
        <f t="shared" si="122"/>
        <v>#VALUE!</v>
      </c>
      <c r="AD360" t="e">
        <f t="shared" si="123"/>
        <v>#VALUE!</v>
      </c>
      <c r="AE360" t="e">
        <f t="shared" si="124"/>
        <v>#VALUE!</v>
      </c>
      <c r="AF360" t="e">
        <f t="shared" si="125"/>
        <v>#VALUE!</v>
      </c>
    </row>
    <row r="361" spans="5:32" x14ac:dyDescent="0.2">
      <c r="E361">
        <f t="shared" si="111"/>
        <v>359</v>
      </c>
      <c r="F361">
        <f t="shared" si="105"/>
        <v>2.9638411829259308</v>
      </c>
      <c r="G361" t="e">
        <f t="shared" si="112"/>
        <v>#VALUE!</v>
      </c>
      <c r="H361" t="e">
        <f t="shared" si="113"/>
        <v>#VALUE!</v>
      </c>
      <c r="I361" t="e">
        <f t="shared" si="114"/>
        <v>#VALUE!</v>
      </c>
      <c r="J361" t="e">
        <f t="shared" si="115"/>
        <v>#VALUE!</v>
      </c>
      <c r="K361" t="e">
        <f t="shared" si="116"/>
        <v>#VALUE!</v>
      </c>
      <c r="L361" t="e">
        <f t="shared" si="117"/>
        <v>#VALUE!</v>
      </c>
      <c r="M361">
        <f>IF($B$9="זכר",INDEX(תמותה!$A$1:$E$121,ROUNDDOWN(E361/12,0)+1,2),INDEX(תמותה!$A$1:$E$121,ROUNDDOWN(E361/12,0)+1,3))</f>
        <v>9.1299999999999997E-5</v>
      </c>
      <c r="N361" t="e">
        <f>IF($B$9="זכר",INDEX('שיפור גברים'!$A$1:$GQ$121,ROUNDDOWN(E361/12,0)+1,ROUNDDOWN((E361+$B$7-$B$8)/12,0)+2),INDEX('שיפור נשים'!$A$1:$GQ$121,ROUNDDOWN(E361/12,0)+1,ROUNDDOWN((E361+$B$7-$B$8)/12,0)+2))</f>
        <v>#VALUE!</v>
      </c>
      <c r="O361" t="e">
        <f>IF($B$9="זכר",INDEX('שיפור גברים'!$A$1:$GQ$121,ROUNDDOWN(E361/12,0)+1,ROUNDDOWN((E361+$B$7-$B$8)/12,0)+1),INDEX('שיפור נשים'!$A$1:$GQ$121,ROUNDDOWN(E361/12,0)+1,ROUNDDOWN((E361+$B$7-$B$8)/12,0)+1))</f>
        <v>#VALUE!</v>
      </c>
      <c r="P361">
        <f t="shared" si="106"/>
        <v>0.58333333333333337</v>
      </c>
      <c r="Q361" t="e">
        <f t="shared" si="107"/>
        <v>#VALUE!</v>
      </c>
      <c r="R361">
        <f t="shared" si="118"/>
        <v>359</v>
      </c>
      <c r="S361" t="e">
        <f t="shared" si="119"/>
        <v>#VALUE!</v>
      </c>
      <c r="T361">
        <f>IF($B$11="זכר",INDEX(תמותה!$A$1:$E$121,ROUNDDOWN(R361/12,0)+1,2),INDEX(תמותה!$A$1:$E$121,ROUNDDOWN(R361/12,0)+1,3))</f>
        <v>9.1299999999999997E-5</v>
      </c>
      <c r="U361" t="e">
        <f>IF($B$11="זכר",INDEX('שיפור גברים'!$A$1:$GQ$121,ROUNDDOWN(R361/12,0)+1,ROUNDDOWN((E361+$B$7-$B$8)/12,0)+2),INDEX('שיפור נשים'!$A$1:$GQ$121,ROUNDDOWN(R361/12,0)+1,ROUNDDOWN((E361+$B$7-$B$8)/12,0)+2))</f>
        <v>#VALUE!</v>
      </c>
      <c r="V361" t="e">
        <f>IF($B$11="זכר",INDEX('שיפור גברים'!$A$1:$GQ$121,ROUNDDOWN(R361/12,0)+1,ROUNDDOWN((E361+$B$7-$B$8)/12,0)+1),INDEX('שיפור נשים'!$A$1:$GQ$121,ROUNDDOWN(R361/12,0)+1,ROUNDDOWN((E361+$B$7-$B$8)/12,0)+1))</f>
        <v>#VALUE!</v>
      </c>
      <c r="W361">
        <f t="shared" si="108"/>
        <v>0.58333333333333337</v>
      </c>
      <c r="X361" t="e">
        <f t="shared" si="120"/>
        <v>#VALUE!</v>
      </c>
      <c r="Y361">
        <f>IF($B$11="זכר",INDEX(תמותה!$A$1:$E$121,ROUNDDOWN(R361/12,0)+1,4),INDEX(תמותה!$A$1:$E$121,ROUNDDOWN(R361/12,0)+1,5))</f>
        <v>2.0799999999999999E-4</v>
      </c>
      <c r="Z361" t="e">
        <f t="shared" si="109"/>
        <v>#VALUE!</v>
      </c>
      <c r="AA361" t="e">
        <f t="shared" si="110"/>
        <v>#VALUE!</v>
      </c>
      <c r="AB361" t="e">
        <f t="shared" si="121"/>
        <v>#VALUE!</v>
      </c>
      <c r="AC361" t="e">
        <f t="shared" si="122"/>
        <v>#VALUE!</v>
      </c>
      <c r="AD361" t="e">
        <f t="shared" si="123"/>
        <v>#VALUE!</v>
      </c>
      <c r="AE361" t="e">
        <f t="shared" si="124"/>
        <v>#VALUE!</v>
      </c>
      <c r="AF361" t="e">
        <f t="shared" si="125"/>
        <v>#VALUE!</v>
      </c>
    </row>
    <row r="362" spans="5:32" x14ac:dyDescent="0.2">
      <c r="E362">
        <f t="shared" si="111"/>
        <v>360</v>
      </c>
      <c r="F362">
        <f t="shared" si="105"/>
        <v>2.9727996175884783</v>
      </c>
      <c r="G362" t="e">
        <f t="shared" si="112"/>
        <v>#VALUE!</v>
      </c>
      <c r="H362" t="e">
        <f t="shared" si="113"/>
        <v>#VALUE!</v>
      </c>
      <c r="I362" t="e">
        <f t="shared" si="114"/>
        <v>#VALUE!</v>
      </c>
      <c r="J362" t="e">
        <f t="shared" si="115"/>
        <v>#VALUE!</v>
      </c>
      <c r="K362" t="e">
        <f t="shared" si="116"/>
        <v>#VALUE!</v>
      </c>
      <c r="L362" t="e">
        <f t="shared" si="117"/>
        <v>#VALUE!</v>
      </c>
      <c r="M362">
        <f>IF($B$9="זכר",INDEX(תמותה!$A$1:$E$121,ROUNDDOWN(E362/12,0)+1,2),INDEX(תמותה!$A$1:$E$121,ROUNDDOWN(E362/12,0)+1,3))</f>
        <v>9.48E-5</v>
      </c>
      <c r="N362" t="e">
        <f>IF($B$9="זכר",INDEX('שיפור גברים'!$A$1:$GQ$121,ROUNDDOWN(E362/12,0)+1,ROUNDDOWN((E362+$B$7-$B$8)/12,0)+2),INDEX('שיפור נשים'!$A$1:$GQ$121,ROUNDDOWN(E362/12,0)+1,ROUNDDOWN((E362+$B$7-$B$8)/12,0)+2))</f>
        <v>#VALUE!</v>
      </c>
      <c r="O362" t="e">
        <f>IF($B$9="זכר",INDEX('שיפור גברים'!$A$1:$GQ$121,ROUNDDOWN(E362/12,0)+1,ROUNDDOWN((E362+$B$7-$B$8)/12,0)+1),INDEX('שיפור נשים'!$A$1:$GQ$121,ROUNDDOWN(E362/12,0)+1,ROUNDDOWN((E362+$B$7-$B$8)/12,0)+1))</f>
        <v>#VALUE!</v>
      </c>
      <c r="P362">
        <f t="shared" si="106"/>
        <v>0.66666666666666663</v>
      </c>
      <c r="Q362" t="e">
        <f t="shared" si="107"/>
        <v>#VALUE!</v>
      </c>
      <c r="R362">
        <f t="shared" si="118"/>
        <v>360</v>
      </c>
      <c r="S362" t="e">
        <f t="shared" si="119"/>
        <v>#VALUE!</v>
      </c>
      <c r="T362">
        <f>IF($B$11="זכר",INDEX(תמותה!$A$1:$E$121,ROUNDDOWN(R362/12,0)+1,2),INDEX(תמותה!$A$1:$E$121,ROUNDDOWN(R362/12,0)+1,3))</f>
        <v>9.48E-5</v>
      </c>
      <c r="U362" t="e">
        <f>IF($B$11="זכר",INDEX('שיפור גברים'!$A$1:$GQ$121,ROUNDDOWN(R362/12,0)+1,ROUNDDOWN((E362+$B$7-$B$8)/12,0)+2),INDEX('שיפור נשים'!$A$1:$GQ$121,ROUNDDOWN(R362/12,0)+1,ROUNDDOWN((E362+$B$7-$B$8)/12,0)+2))</f>
        <v>#VALUE!</v>
      </c>
      <c r="V362" t="e">
        <f>IF($B$11="זכר",INDEX('שיפור גברים'!$A$1:$GQ$121,ROUNDDOWN(R362/12,0)+1,ROUNDDOWN((E362+$B$7-$B$8)/12,0)+1),INDEX('שיפור נשים'!$A$1:$GQ$121,ROUNDDOWN(R362/12,0)+1,ROUNDDOWN((E362+$B$7-$B$8)/12,0)+1))</f>
        <v>#VALUE!</v>
      </c>
      <c r="W362">
        <f t="shared" si="108"/>
        <v>0.66666666666666663</v>
      </c>
      <c r="X362" t="e">
        <f t="shared" si="120"/>
        <v>#VALUE!</v>
      </c>
      <c r="Y362">
        <f>IF($B$11="זכר",INDEX(תמותה!$A$1:$E$121,ROUNDDOWN(R362/12,0)+1,4),INDEX(תמותה!$A$1:$E$121,ROUNDDOWN(R362/12,0)+1,5))</f>
        <v>2.1599999999999999E-4</v>
      </c>
      <c r="Z362" t="e">
        <f t="shared" si="109"/>
        <v>#VALUE!</v>
      </c>
      <c r="AA362" t="e">
        <f t="shared" si="110"/>
        <v>#VALUE!</v>
      </c>
      <c r="AB362" t="e">
        <f t="shared" si="121"/>
        <v>#VALUE!</v>
      </c>
      <c r="AC362" t="e">
        <f t="shared" si="122"/>
        <v>#VALUE!</v>
      </c>
      <c r="AD362" t="e">
        <f t="shared" si="123"/>
        <v>#VALUE!</v>
      </c>
      <c r="AE362" t="e">
        <f t="shared" si="124"/>
        <v>#VALUE!</v>
      </c>
      <c r="AF362" t="e">
        <f t="shared" si="125"/>
        <v>#VALUE!</v>
      </c>
    </row>
    <row r="363" spans="5:32" x14ac:dyDescent="0.2">
      <c r="E363">
        <f t="shared" si="111"/>
        <v>361</v>
      </c>
      <c r="F363">
        <f t="shared" si="105"/>
        <v>2.9817851297989284</v>
      </c>
      <c r="G363" t="e">
        <f t="shared" si="112"/>
        <v>#VALUE!</v>
      </c>
      <c r="H363" t="e">
        <f t="shared" si="113"/>
        <v>#VALUE!</v>
      </c>
      <c r="I363" t="e">
        <f t="shared" si="114"/>
        <v>#VALUE!</v>
      </c>
      <c r="J363" t="e">
        <f t="shared" si="115"/>
        <v>#VALUE!</v>
      </c>
      <c r="K363" t="e">
        <f t="shared" si="116"/>
        <v>#VALUE!</v>
      </c>
      <c r="L363" t="e">
        <f t="shared" si="117"/>
        <v>#VALUE!</v>
      </c>
      <c r="M363">
        <f>IF($B$9="זכר",INDEX(תמותה!$A$1:$E$121,ROUNDDOWN(E363/12,0)+1,2),INDEX(תמותה!$A$1:$E$121,ROUNDDOWN(E363/12,0)+1,3))</f>
        <v>9.48E-5</v>
      </c>
      <c r="N363" t="e">
        <f>IF($B$9="זכר",INDEX('שיפור גברים'!$A$1:$GQ$121,ROUNDDOWN(E363/12,0)+1,ROUNDDOWN((E363+$B$7-$B$8)/12,0)+2),INDEX('שיפור נשים'!$A$1:$GQ$121,ROUNDDOWN(E363/12,0)+1,ROUNDDOWN((E363+$B$7-$B$8)/12,0)+2))</f>
        <v>#VALUE!</v>
      </c>
      <c r="O363" t="e">
        <f>IF($B$9="זכר",INDEX('שיפור גברים'!$A$1:$GQ$121,ROUNDDOWN(E363/12,0)+1,ROUNDDOWN((E363+$B$7-$B$8)/12,0)+1),INDEX('שיפור נשים'!$A$1:$GQ$121,ROUNDDOWN(E363/12,0)+1,ROUNDDOWN((E363+$B$7-$B$8)/12,0)+1))</f>
        <v>#VALUE!</v>
      </c>
      <c r="P363">
        <f t="shared" si="106"/>
        <v>0.75</v>
      </c>
      <c r="Q363" t="e">
        <f t="shared" si="107"/>
        <v>#VALUE!</v>
      </c>
      <c r="R363">
        <f t="shared" si="118"/>
        <v>361</v>
      </c>
      <c r="S363" t="e">
        <f t="shared" si="119"/>
        <v>#VALUE!</v>
      </c>
      <c r="T363">
        <f>IF($B$11="זכר",INDEX(תמותה!$A$1:$E$121,ROUNDDOWN(R363/12,0)+1,2),INDEX(תמותה!$A$1:$E$121,ROUNDDOWN(R363/12,0)+1,3))</f>
        <v>9.48E-5</v>
      </c>
      <c r="U363" t="e">
        <f>IF($B$11="זכר",INDEX('שיפור גברים'!$A$1:$GQ$121,ROUNDDOWN(R363/12,0)+1,ROUNDDOWN((E363+$B$7-$B$8)/12,0)+2),INDEX('שיפור נשים'!$A$1:$GQ$121,ROUNDDOWN(R363/12,0)+1,ROUNDDOWN((E363+$B$7-$B$8)/12,0)+2))</f>
        <v>#VALUE!</v>
      </c>
      <c r="V363" t="e">
        <f>IF($B$11="זכר",INDEX('שיפור גברים'!$A$1:$GQ$121,ROUNDDOWN(R363/12,0)+1,ROUNDDOWN((E363+$B$7-$B$8)/12,0)+1),INDEX('שיפור נשים'!$A$1:$GQ$121,ROUNDDOWN(R363/12,0)+1,ROUNDDOWN((E363+$B$7-$B$8)/12,0)+1))</f>
        <v>#VALUE!</v>
      </c>
      <c r="W363">
        <f t="shared" si="108"/>
        <v>0.75</v>
      </c>
      <c r="X363" t="e">
        <f t="shared" si="120"/>
        <v>#VALUE!</v>
      </c>
      <c r="Y363">
        <f>IF($B$11="זכר",INDEX(תמותה!$A$1:$E$121,ROUNDDOWN(R363/12,0)+1,4),INDEX(תמותה!$A$1:$E$121,ROUNDDOWN(R363/12,0)+1,5))</f>
        <v>2.1599999999999999E-4</v>
      </c>
      <c r="Z363" t="e">
        <f t="shared" si="109"/>
        <v>#VALUE!</v>
      </c>
      <c r="AA363" t="e">
        <f t="shared" si="110"/>
        <v>#VALUE!</v>
      </c>
      <c r="AB363" t="e">
        <f t="shared" si="121"/>
        <v>#VALUE!</v>
      </c>
      <c r="AC363" t="e">
        <f t="shared" si="122"/>
        <v>#VALUE!</v>
      </c>
      <c r="AD363" t="e">
        <f t="shared" si="123"/>
        <v>#VALUE!</v>
      </c>
      <c r="AE363" t="e">
        <f t="shared" si="124"/>
        <v>#VALUE!</v>
      </c>
      <c r="AF363" t="e">
        <f t="shared" si="125"/>
        <v>#VALUE!</v>
      </c>
    </row>
    <row r="364" spans="5:32" x14ac:dyDescent="0.2">
      <c r="E364">
        <f t="shared" si="111"/>
        <v>362</v>
      </c>
      <c r="F364">
        <f t="shared" si="105"/>
        <v>2.9907978014012211</v>
      </c>
      <c r="G364" t="e">
        <f t="shared" si="112"/>
        <v>#VALUE!</v>
      </c>
      <c r="H364" t="e">
        <f t="shared" si="113"/>
        <v>#VALUE!</v>
      </c>
      <c r="I364" t="e">
        <f t="shared" si="114"/>
        <v>#VALUE!</v>
      </c>
      <c r="J364" t="e">
        <f t="shared" si="115"/>
        <v>#VALUE!</v>
      </c>
      <c r="K364" t="e">
        <f t="shared" si="116"/>
        <v>#VALUE!</v>
      </c>
      <c r="L364" t="e">
        <f t="shared" si="117"/>
        <v>#VALUE!</v>
      </c>
      <c r="M364">
        <f>IF($B$9="זכר",INDEX(תמותה!$A$1:$E$121,ROUNDDOWN(E364/12,0)+1,2),INDEX(תמותה!$A$1:$E$121,ROUNDDOWN(E364/12,0)+1,3))</f>
        <v>9.48E-5</v>
      </c>
      <c r="N364" t="e">
        <f>IF($B$9="זכר",INDEX('שיפור גברים'!$A$1:$GQ$121,ROUNDDOWN(E364/12,0)+1,ROUNDDOWN((E364+$B$7-$B$8)/12,0)+2),INDEX('שיפור נשים'!$A$1:$GQ$121,ROUNDDOWN(E364/12,0)+1,ROUNDDOWN((E364+$B$7-$B$8)/12,0)+2))</f>
        <v>#VALUE!</v>
      </c>
      <c r="O364" t="e">
        <f>IF($B$9="זכר",INDEX('שיפור גברים'!$A$1:$GQ$121,ROUNDDOWN(E364/12,0)+1,ROUNDDOWN((E364+$B$7-$B$8)/12,0)+1),INDEX('שיפור נשים'!$A$1:$GQ$121,ROUNDDOWN(E364/12,0)+1,ROUNDDOWN((E364+$B$7-$B$8)/12,0)+1))</f>
        <v>#VALUE!</v>
      </c>
      <c r="P364">
        <f t="shared" si="106"/>
        <v>0.83333333333333337</v>
      </c>
      <c r="Q364" t="e">
        <f t="shared" si="107"/>
        <v>#VALUE!</v>
      </c>
      <c r="R364">
        <f t="shared" si="118"/>
        <v>362</v>
      </c>
      <c r="S364" t="e">
        <f t="shared" si="119"/>
        <v>#VALUE!</v>
      </c>
      <c r="T364">
        <f>IF($B$11="זכר",INDEX(תמותה!$A$1:$E$121,ROUNDDOWN(R364/12,0)+1,2),INDEX(תמותה!$A$1:$E$121,ROUNDDOWN(R364/12,0)+1,3))</f>
        <v>9.48E-5</v>
      </c>
      <c r="U364" t="e">
        <f>IF($B$11="זכר",INDEX('שיפור גברים'!$A$1:$GQ$121,ROUNDDOWN(R364/12,0)+1,ROUNDDOWN((E364+$B$7-$B$8)/12,0)+2),INDEX('שיפור נשים'!$A$1:$GQ$121,ROUNDDOWN(R364/12,0)+1,ROUNDDOWN((E364+$B$7-$B$8)/12,0)+2))</f>
        <v>#VALUE!</v>
      </c>
      <c r="V364" t="e">
        <f>IF($B$11="זכר",INDEX('שיפור גברים'!$A$1:$GQ$121,ROUNDDOWN(R364/12,0)+1,ROUNDDOWN((E364+$B$7-$B$8)/12,0)+1),INDEX('שיפור נשים'!$A$1:$GQ$121,ROUNDDOWN(R364/12,0)+1,ROUNDDOWN((E364+$B$7-$B$8)/12,0)+1))</f>
        <v>#VALUE!</v>
      </c>
      <c r="W364">
        <f t="shared" si="108"/>
        <v>0.83333333333333337</v>
      </c>
      <c r="X364" t="e">
        <f t="shared" si="120"/>
        <v>#VALUE!</v>
      </c>
      <c r="Y364">
        <f>IF($B$11="זכר",INDEX(תמותה!$A$1:$E$121,ROUNDDOWN(R364/12,0)+1,4),INDEX(תמותה!$A$1:$E$121,ROUNDDOWN(R364/12,0)+1,5))</f>
        <v>2.1599999999999999E-4</v>
      </c>
      <c r="Z364" t="e">
        <f t="shared" si="109"/>
        <v>#VALUE!</v>
      </c>
      <c r="AA364" t="e">
        <f t="shared" si="110"/>
        <v>#VALUE!</v>
      </c>
      <c r="AB364" t="e">
        <f t="shared" si="121"/>
        <v>#VALUE!</v>
      </c>
      <c r="AC364" t="e">
        <f t="shared" si="122"/>
        <v>#VALUE!</v>
      </c>
      <c r="AD364" t="e">
        <f t="shared" si="123"/>
        <v>#VALUE!</v>
      </c>
      <c r="AE364" t="e">
        <f t="shared" si="124"/>
        <v>#VALUE!</v>
      </c>
      <c r="AF364" t="e">
        <f t="shared" si="125"/>
        <v>#VALUE!</v>
      </c>
    </row>
    <row r="365" spans="5:32" x14ac:dyDescent="0.2">
      <c r="E365">
        <f t="shared" si="111"/>
        <v>363</v>
      </c>
      <c r="F365">
        <f t="shared" si="105"/>
        <v>2.9998377144866768</v>
      </c>
      <c r="G365" t="e">
        <f t="shared" si="112"/>
        <v>#VALUE!</v>
      </c>
      <c r="H365" t="e">
        <f t="shared" si="113"/>
        <v>#VALUE!</v>
      </c>
      <c r="I365" t="e">
        <f t="shared" si="114"/>
        <v>#VALUE!</v>
      </c>
      <c r="J365" t="e">
        <f t="shared" si="115"/>
        <v>#VALUE!</v>
      </c>
      <c r="K365" t="e">
        <f t="shared" si="116"/>
        <v>#VALUE!</v>
      </c>
      <c r="L365" t="e">
        <f t="shared" si="117"/>
        <v>#VALUE!</v>
      </c>
      <c r="M365">
        <f>IF($B$9="זכר",INDEX(תמותה!$A$1:$E$121,ROUNDDOWN(E365/12,0)+1,2),INDEX(תמותה!$A$1:$E$121,ROUNDDOWN(E365/12,0)+1,3))</f>
        <v>9.48E-5</v>
      </c>
      <c r="N365" t="e">
        <f>IF($B$9="זכר",INDEX('שיפור גברים'!$A$1:$GQ$121,ROUNDDOWN(E365/12,0)+1,ROUNDDOWN((E365+$B$7-$B$8)/12,0)+2),INDEX('שיפור נשים'!$A$1:$GQ$121,ROUNDDOWN(E365/12,0)+1,ROUNDDOWN((E365+$B$7-$B$8)/12,0)+2))</f>
        <v>#VALUE!</v>
      </c>
      <c r="O365" t="e">
        <f>IF($B$9="זכר",INDEX('שיפור גברים'!$A$1:$GQ$121,ROUNDDOWN(E365/12,0)+1,ROUNDDOWN((E365+$B$7-$B$8)/12,0)+1),INDEX('שיפור נשים'!$A$1:$GQ$121,ROUNDDOWN(E365/12,0)+1,ROUNDDOWN((E365+$B$7-$B$8)/12,0)+1))</f>
        <v>#VALUE!</v>
      </c>
      <c r="P365">
        <f t="shared" si="106"/>
        <v>0.91666666666666663</v>
      </c>
      <c r="Q365" t="e">
        <f t="shared" si="107"/>
        <v>#VALUE!</v>
      </c>
      <c r="R365">
        <f t="shared" si="118"/>
        <v>363</v>
      </c>
      <c r="S365" t="e">
        <f t="shared" si="119"/>
        <v>#VALUE!</v>
      </c>
      <c r="T365">
        <f>IF($B$11="זכר",INDEX(תמותה!$A$1:$E$121,ROUNDDOWN(R365/12,0)+1,2),INDEX(תמותה!$A$1:$E$121,ROUNDDOWN(R365/12,0)+1,3))</f>
        <v>9.48E-5</v>
      </c>
      <c r="U365" t="e">
        <f>IF($B$11="זכר",INDEX('שיפור גברים'!$A$1:$GQ$121,ROUNDDOWN(R365/12,0)+1,ROUNDDOWN((E365+$B$7-$B$8)/12,0)+2),INDEX('שיפור נשים'!$A$1:$GQ$121,ROUNDDOWN(R365/12,0)+1,ROUNDDOWN((E365+$B$7-$B$8)/12,0)+2))</f>
        <v>#VALUE!</v>
      </c>
      <c r="V365" t="e">
        <f>IF($B$11="זכר",INDEX('שיפור גברים'!$A$1:$GQ$121,ROUNDDOWN(R365/12,0)+1,ROUNDDOWN((E365+$B$7-$B$8)/12,0)+1),INDEX('שיפור נשים'!$A$1:$GQ$121,ROUNDDOWN(R365/12,0)+1,ROUNDDOWN((E365+$B$7-$B$8)/12,0)+1))</f>
        <v>#VALUE!</v>
      </c>
      <c r="W365">
        <f t="shared" si="108"/>
        <v>0.91666666666666663</v>
      </c>
      <c r="X365" t="e">
        <f t="shared" si="120"/>
        <v>#VALUE!</v>
      </c>
      <c r="Y365">
        <f>IF($B$11="זכר",INDEX(תמותה!$A$1:$E$121,ROUNDDOWN(R365/12,0)+1,4),INDEX(תמותה!$A$1:$E$121,ROUNDDOWN(R365/12,0)+1,5))</f>
        <v>2.1599999999999999E-4</v>
      </c>
      <c r="Z365" t="e">
        <f t="shared" si="109"/>
        <v>#VALUE!</v>
      </c>
      <c r="AA365" t="e">
        <f t="shared" si="110"/>
        <v>#VALUE!</v>
      </c>
      <c r="AB365" t="e">
        <f t="shared" si="121"/>
        <v>#VALUE!</v>
      </c>
      <c r="AC365" t="e">
        <f t="shared" si="122"/>
        <v>#VALUE!</v>
      </c>
      <c r="AD365" t="e">
        <f t="shared" si="123"/>
        <v>#VALUE!</v>
      </c>
      <c r="AE365" t="e">
        <f t="shared" si="124"/>
        <v>#VALUE!</v>
      </c>
      <c r="AF365" t="e">
        <f t="shared" si="125"/>
        <v>#VALUE!</v>
      </c>
    </row>
    <row r="366" spans="5:32" x14ac:dyDescent="0.2">
      <c r="E366">
        <f t="shared" si="111"/>
        <v>364</v>
      </c>
      <c r="F366">
        <f t="shared" si="105"/>
        <v>3.008904951394745</v>
      </c>
      <c r="G366" t="e">
        <f t="shared" si="112"/>
        <v>#VALUE!</v>
      </c>
      <c r="H366" t="e">
        <f t="shared" si="113"/>
        <v>#VALUE!</v>
      </c>
      <c r="I366" t="e">
        <f t="shared" si="114"/>
        <v>#VALUE!</v>
      </c>
      <c r="J366" t="e">
        <f t="shared" si="115"/>
        <v>#VALUE!</v>
      </c>
      <c r="K366" t="e">
        <f t="shared" si="116"/>
        <v>#VALUE!</v>
      </c>
      <c r="L366" t="e">
        <f t="shared" si="117"/>
        <v>#VALUE!</v>
      </c>
      <c r="M366">
        <f>IF($B$9="זכר",INDEX(תמותה!$A$1:$E$121,ROUNDDOWN(E366/12,0)+1,2),INDEX(תמותה!$A$1:$E$121,ROUNDDOWN(E366/12,0)+1,3))</f>
        <v>9.48E-5</v>
      </c>
      <c r="N366" t="e">
        <f>IF($B$9="זכר",INDEX('שיפור גברים'!$A$1:$GQ$121,ROUNDDOWN(E366/12,0)+1,ROUNDDOWN((E366+$B$7-$B$8)/12,0)+2),INDEX('שיפור נשים'!$A$1:$GQ$121,ROUNDDOWN(E366/12,0)+1,ROUNDDOWN((E366+$B$7-$B$8)/12,0)+2))</f>
        <v>#VALUE!</v>
      </c>
      <c r="O366" t="e">
        <f>IF($B$9="זכר",INDEX('שיפור גברים'!$A$1:$GQ$121,ROUNDDOWN(E366/12,0)+1,ROUNDDOWN((E366+$B$7-$B$8)/12,0)+1),INDEX('שיפור נשים'!$A$1:$GQ$121,ROUNDDOWN(E366/12,0)+1,ROUNDDOWN((E366+$B$7-$B$8)/12,0)+1))</f>
        <v>#VALUE!</v>
      </c>
      <c r="P366">
        <f t="shared" si="106"/>
        <v>1</v>
      </c>
      <c r="Q366" t="e">
        <f t="shared" si="107"/>
        <v>#VALUE!</v>
      </c>
      <c r="R366">
        <f t="shared" si="118"/>
        <v>364</v>
      </c>
      <c r="S366" t="e">
        <f t="shared" si="119"/>
        <v>#VALUE!</v>
      </c>
      <c r="T366">
        <f>IF($B$11="זכר",INDEX(תמותה!$A$1:$E$121,ROUNDDOWN(R366/12,0)+1,2),INDEX(תמותה!$A$1:$E$121,ROUNDDOWN(R366/12,0)+1,3))</f>
        <v>9.48E-5</v>
      </c>
      <c r="U366" t="e">
        <f>IF($B$11="זכר",INDEX('שיפור גברים'!$A$1:$GQ$121,ROUNDDOWN(R366/12,0)+1,ROUNDDOWN((E366+$B$7-$B$8)/12,0)+2),INDEX('שיפור נשים'!$A$1:$GQ$121,ROUNDDOWN(R366/12,0)+1,ROUNDDOWN((E366+$B$7-$B$8)/12,0)+2))</f>
        <v>#VALUE!</v>
      </c>
      <c r="V366" t="e">
        <f>IF($B$11="זכר",INDEX('שיפור גברים'!$A$1:$GQ$121,ROUNDDOWN(R366/12,0)+1,ROUNDDOWN((E366+$B$7-$B$8)/12,0)+1),INDEX('שיפור נשים'!$A$1:$GQ$121,ROUNDDOWN(R366/12,0)+1,ROUNDDOWN((E366+$B$7-$B$8)/12,0)+1))</f>
        <v>#VALUE!</v>
      </c>
      <c r="W366">
        <f t="shared" si="108"/>
        <v>1</v>
      </c>
      <c r="X366" t="e">
        <f t="shared" si="120"/>
        <v>#VALUE!</v>
      </c>
      <c r="Y366">
        <f>IF($B$11="זכר",INDEX(תמותה!$A$1:$E$121,ROUNDDOWN(R366/12,0)+1,4),INDEX(תמותה!$A$1:$E$121,ROUNDDOWN(R366/12,0)+1,5))</f>
        <v>2.1599999999999999E-4</v>
      </c>
      <c r="Z366" t="e">
        <f t="shared" si="109"/>
        <v>#VALUE!</v>
      </c>
      <c r="AA366" t="e">
        <f t="shared" si="110"/>
        <v>#VALUE!</v>
      </c>
      <c r="AB366" t="e">
        <f t="shared" si="121"/>
        <v>#VALUE!</v>
      </c>
      <c r="AC366" t="e">
        <f t="shared" si="122"/>
        <v>#VALUE!</v>
      </c>
      <c r="AD366" t="e">
        <f t="shared" si="123"/>
        <v>#VALUE!</v>
      </c>
      <c r="AE366" t="e">
        <f t="shared" si="124"/>
        <v>#VALUE!</v>
      </c>
      <c r="AF366" t="e">
        <f t="shared" si="125"/>
        <v>#VALUE!</v>
      </c>
    </row>
    <row r="367" spans="5:32" x14ac:dyDescent="0.2">
      <c r="E367">
        <f t="shared" si="111"/>
        <v>365</v>
      </c>
      <c r="F367">
        <f t="shared" si="105"/>
        <v>3.0179995947137495</v>
      </c>
      <c r="G367" t="e">
        <f t="shared" si="112"/>
        <v>#VALUE!</v>
      </c>
      <c r="H367" t="e">
        <f t="shared" si="113"/>
        <v>#VALUE!</v>
      </c>
      <c r="I367" t="e">
        <f t="shared" si="114"/>
        <v>#VALUE!</v>
      </c>
      <c r="J367" t="e">
        <f t="shared" si="115"/>
        <v>#VALUE!</v>
      </c>
      <c r="K367" t="e">
        <f t="shared" si="116"/>
        <v>#VALUE!</v>
      </c>
      <c r="L367" t="e">
        <f t="shared" si="117"/>
        <v>#VALUE!</v>
      </c>
      <c r="M367">
        <f>IF($B$9="זכר",INDEX(תמותה!$A$1:$E$121,ROUNDDOWN(E367/12,0)+1,2),INDEX(תמותה!$A$1:$E$121,ROUNDDOWN(E367/12,0)+1,3))</f>
        <v>9.48E-5</v>
      </c>
      <c r="N367" t="e">
        <f>IF($B$9="זכר",INDEX('שיפור גברים'!$A$1:$GQ$121,ROUNDDOWN(E367/12,0)+1,ROUNDDOWN((E367+$B$7-$B$8)/12,0)+2),INDEX('שיפור נשים'!$A$1:$GQ$121,ROUNDDOWN(E367/12,0)+1,ROUNDDOWN((E367+$B$7-$B$8)/12,0)+2))</f>
        <v>#VALUE!</v>
      </c>
      <c r="O367" t="e">
        <f>IF($B$9="זכר",INDEX('שיפור גברים'!$A$1:$GQ$121,ROUNDDOWN(E367/12,0)+1,ROUNDDOWN((E367+$B$7-$B$8)/12,0)+1),INDEX('שיפור נשים'!$A$1:$GQ$121,ROUNDDOWN(E367/12,0)+1,ROUNDDOWN((E367+$B$7-$B$8)/12,0)+1))</f>
        <v>#VALUE!</v>
      </c>
      <c r="P367">
        <f t="shared" si="106"/>
        <v>8.3333333333333329E-2</v>
      </c>
      <c r="Q367" t="e">
        <f t="shared" si="107"/>
        <v>#VALUE!</v>
      </c>
      <c r="R367">
        <f t="shared" si="118"/>
        <v>365</v>
      </c>
      <c r="S367" t="e">
        <f t="shared" si="119"/>
        <v>#VALUE!</v>
      </c>
      <c r="T367">
        <f>IF($B$11="זכר",INDEX(תמותה!$A$1:$E$121,ROUNDDOWN(R367/12,0)+1,2),INDEX(תמותה!$A$1:$E$121,ROUNDDOWN(R367/12,0)+1,3))</f>
        <v>9.48E-5</v>
      </c>
      <c r="U367" t="e">
        <f>IF($B$11="זכר",INDEX('שיפור גברים'!$A$1:$GQ$121,ROUNDDOWN(R367/12,0)+1,ROUNDDOWN((E367+$B$7-$B$8)/12,0)+2),INDEX('שיפור נשים'!$A$1:$GQ$121,ROUNDDOWN(R367/12,0)+1,ROUNDDOWN((E367+$B$7-$B$8)/12,0)+2))</f>
        <v>#VALUE!</v>
      </c>
      <c r="V367" t="e">
        <f>IF($B$11="זכר",INDEX('שיפור גברים'!$A$1:$GQ$121,ROUNDDOWN(R367/12,0)+1,ROUNDDOWN((E367+$B$7-$B$8)/12,0)+1),INDEX('שיפור נשים'!$A$1:$GQ$121,ROUNDDOWN(R367/12,0)+1,ROUNDDOWN((E367+$B$7-$B$8)/12,0)+1))</f>
        <v>#VALUE!</v>
      </c>
      <c r="W367">
        <f t="shared" si="108"/>
        <v>8.3333333333333329E-2</v>
      </c>
      <c r="X367" t="e">
        <f t="shared" si="120"/>
        <v>#VALUE!</v>
      </c>
      <c r="Y367">
        <f>IF($B$11="זכר",INDEX(תמותה!$A$1:$E$121,ROUNDDOWN(R367/12,0)+1,4),INDEX(תמותה!$A$1:$E$121,ROUNDDOWN(R367/12,0)+1,5))</f>
        <v>2.1599999999999999E-4</v>
      </c>
      <c r="Z367" t="e">
        <f t="shared" si="109"/>
        <v>#VALUE!</v>
      </c>
      <c r="AA367" t="e">
        <f t="shared" si="110"/>
        <v>#VALUE!</v>
      </c>
      <c r="AB367" t="e">
        <f t="shared" si="121"/>
        <v>#VALUE!</v>
      </c>
      <c r="AC367" t="e">
        <f t="shared" si="122"/>
        <v>#VALUE!</v>
      </c>
      <c r="AD367" t="e">
        <f t="shared" si="123"/>
        <v>#VALUE!</v>
      </c>
      <c r="AE367" t="e">
        <f t="shared" si="124"/>
        <v>#VALUE!</v>
      </c>
      <c r="AF367" t="e">
        <f t="shared" si="125"/>
        <v>#VALUE!</v>
      </c>
    </row>
    <row r="368" spans="5:32" x14ac:dyDescent="0.2">
      <c r="E368">
        <f t="shared" si="111"/>
        <v>366</v>
      </c>
      <c r="F368">
        <f t="shared" si="105"/>
        <v>3.0271217272816453</v>
      </c>
      <c r="G368" t="e">
        <f t="shared" si="112"/>
        <v>#VALUE!</v>
      </c>
      <c r="H368" t="e">
        <f t="shared" si="113"/>
        <v>#VALUE!</v>
      </c>
      <c r="I368" t="e">
        <f t="shared" si="114"/>
        <v>#VALUE!</v>
      </c>
      <c r="J368" t="e">
        <f t="shared" si="115"/>
        <v>#VALUE!</v>
      </c>
      <c r="K368" t="e">
        <f t="shared" si="116"/>
        <v>#VALUE!</v>
      </c>
      <c r="L368" t="e">
        <f t="shared" si="117"/>
        <v>#VALUE!</v>
      </c>
      <c r="M368">
        <f>IF($B$9="זכר",INDEX(תמותה!$A$1:$E$121,ROUNDDOWN(E368/12,0)+1,2),INDEX(תמותה!$A$1:$E$121,ROUNDDOWN(E368/12,0)+1,3))</f>
        <v>9.48E-5</v>
      </c>
      <c r="N368" t="e">
        <f>IF($B$9="זכר",INDEX('שיפור גברים'!$A$1:$GQ$121,ROUNDDOWN(E368/12,0)+1,ROUNDDOWN((E368+$B$7-$B$8)/12,0)+2),INDEX('שיפור נשים'!$A$1:$GQ$121,ROUNDDOWN(E368/12,0)+1,ROUNDDOWN((E368+$B$7-$B$8)/12,0)+2))</f>
        <v>#VALUE!</v>
      </c>
      <c r="O368" t="e">
        <f>IF($B$9="זכר",INDEX('שיפור גברים'!$A$1:$GQ$121,ROUNDDOWN(E368/12,0)+1,ROUNDDOWN((E368+$B$7-$B$8)/12,0)+1),INDEX('שיפור נשים'!$A$1:$GQ$121,ROUNDDOWN(E368/12,0)+1,ROUNDDOWN((E368+$B$7-$B$8)/12,0)+1))</f>
        <v>#VALUE!</v>
      </c>
      <c r="P368">
        <f t="shared" si="106"/>
        <v>0.16666666666666666</v>
      </c>
      <c r="Q368" t="e">
        <f t="shared" si="107"/>
        <v>#VALUE!</v>
      </c>
      <c r="R368">
        <f t="shared" si="118"/>
        <v>366</v>
      </c>
      <c r="S368" t="e">
        <f t="shared" si="119"/>
        <v>#VALUE!</v>
      </c>
      <c r="T368">
        <f>IF($B$11="זכר",INDEX(תמותה!$A$1:$E$121,ROUNDDOWN(R368/12,0)+1,2),INDEX(תמותה!$A$1:$E$121,ROUNDDOWN(R368/12,0)+1,3))</f>
        <v>9.48E-5</v>
      </c>
      <c r="U368" t="e">
        <f>IF($B$11="זכר",INDEX('שיפור גברים'!$A$1:$GQ$121,ROUNDDOWN(R368/12,0)+1,ROUNDDOWN((E368+$B$7-$B$8)/12,0)+2),INDEX('שיפור נשים'!$A$1:$GQ$121,ROUNDDOWN(R368/12,0)+1,ROUNDDOWN((E368+$B$7-$B$8)/12,0)+2))</f>
        <v>#VALUE!</v>
      </c>
      <c r="V368" t="e">
        <f>IF($B$11="זכר",INDEX('שיפור גברים'!$A$1:$GQ$121,ROUNDDOWN(R368/12,0)+1,ROUNDDOWN((E368+$B$7-$B$8)/12,0)+1),INDEX('שיפור נשים'!$A$1:$GQ$121,ROUNDDOWN(R368/12,0)+1,ROUNDDOWN((E368+$B$7-$B$8)/12,0)+1))</f>
        <v>#VALUE!</v>
      </c>
      <c r="W368">
        <f t="shared" si="108"/>
        <v>0.16666666666666666</v>
      </c>
      <c r="X368" t="e">
        <f t="shared" si="120"/>
        <v>#VALUE!</v>
      </c>
      <c r="Y368">
        <f>IF($B$11="זכר",INDEX(תמותה!$A$1:$E$121,ROUNDDOWN(R368/12,0)+1,4),INDEX(תמותה!$A$1:$E$121,ROUNDDOWN(R368/12,0)+1,5))</f>
        <v>2.1599999999999999E-4</v>
      </c>
      <c r="Z368" t="e">
        <f t="shared" si="109"/>
        <v>#VALUE!</v>
      </c>
      <c r="AA368" t="e">
        <f t="shared" si="110"/>
        <v>#VALUE!</v>
      </c>
      <c r="AB368" t="e">
        <f t="shared" si="121"/>
        <v>#VALUE!</v>
      </c>
      <c r="AC368" t="e">
        <f t="shared" si="122"/>
        <v>#VALUE!</v>
      </c>
      <c r="AD368" t="e">
        <f t="shared" si="123"/>
        <v>#VALUE!</v>
      </c>
      <c r="AE368" t="e">
        <f t="shared" si="124"/>
        <v>#VALUE!</v>
      </c>
      <c r="AF368" t="e">
        <f t="shared" si="125"/>
        <v>#VALUE!</v>
      </c>
    </row>
    <row r="369" spans="5:32" x14ac:dyDescent="0.2">
      <c r="E369">
        <f t="shared" si="111"/>
        <v>367</v>
      </c>
      <c r="F369">
        <f t="shared" si="105"/>
        <v>3.0362714321867714</v>
      </c>
      <c r="G369" t="e">
        <f t="shared" si="112"/>
        <v>#VALUE!</v>
      </c>
      <c r="H369" t="e">
        <f t="shared" si="113"/>
        <v>#VALUE!</v>
      </c>
      <c r="I369" t="e">
        <f t="shared" si="114"/>
        <v>#VALUE!</v>
      </c>
      <c r="J369" t="e">
        <f t="shared" si="115"/>
        <v>#VALUE!</v>
      </c>
      <c r="K369" t="e">
        <f t="shared" si="116"/>
        <v>#VALUE!</v>
      </c>
      <c r="L369" t="e">
        <f t="shared" si="117"/>
        <v>#VALUE!</v>
      </c>
      <c r="M369">
        <f>IF($B$9="זכר",INDEX(תמותה!$A$1:$E$121,ROUNDDOWN(E369/12,0)+1,2),INDEX(תמותה!$A$1:$E$121,ROUNDDOWN(E369/12,0)+1,3))</f>
        <v>9.48E-5</v>
      </c>
      <c r="N369" t="e">
        <f>IF($B$9="זכר",INDEX('שיפור גברים'!$A$1:$GQ$121,ROUNDDOWN(E369/12,0)+1,ROUNDDOWN((E369+$B$7-$B$8)/12,0)+2),INDEX('שיפור נשים'!$A$1:$GQ$121,ROUNDDOWN(E369/12,0)+1,ROUNDDOWN((E369+$B$7-$B$8)/12,0)+2))</f>
        <v>#VALUE!</v>
      </c>
      <c r="O369" t="e">
        <f>IF($B$9="זכר",INDEX('שיפור גברים'!$A$1:$GQ$121,ROUNDDOWN(E369/12,0)+1,ROUNDDOWN((E369+$B$7-$B$8)/12,0)+1),INDEX('שיפור נשים'!$A$1:$GQ$121,ROUNDDOWN(E369/12,0)+1,ROUNDDOWN((E369+$B$7-$B$8)/12,0)+1))</f>
        <v>#VALUE!</v>
      </c>
      <c r="P369">
        <f t="shared" si="106"/>
        <v>0.25</v>
      </c>
      <c r="Q369" t="e">
        <f t="shared" si="107"/>
        <v>#VALUE!</v>
      </c>
      <c r="R369">
        <f t="shared" si="118"/>
        <v>367</v>
      </c>
      <c r="S369" t="e">
        <f t="shared" si="119"/>
        <v>#VALUE!</v>
      </c>
      <c r="T369">
        <f>IF($B$11="זכר",INDEX(תמותה!$A$1:$E$121,ROUNDDOWN(R369/12,0)+1,2),INDEX(תמותה!$A$1:$E$121,ROUNDDOWN(R369/12,0)+1,3))</f>
        <v>9.48E-5</v>
      </c>
      <c r="U369" t="e">
        <f>IF($B$11="זכר",INDEX('שיפור גברים'!$A$1:$GQ$121,ROUNDDOWN(R369/12,0)+1,ROUNDDOWN((E369+$B$7-$B$8)/12,0)+2),INDEX('שיפור נשים'!$A$1:$GQ$121,ROUNDDOWN(R369/12,0)+1,ROUNDDOWN((E369+$B$7-$B$8)/12,0)+2))</f>
        <v>#VALUE!</v>
      </c>
      <c r="V369" t="e">
        <f>IF($B$11="זכר",INDEX('שיפור גברים'!$A$1:$GQ$121,ROUNDDOWN(R369/12,0)+1,ROUNDDOWN((E369+$B$7-$B$8)/12,0)+1),INDEX('שיפור נשים'!$A$1:$GQ$121,ROUNDDOWN(R369/12,0)+1,ROUNDDOWN((E369+$B$7-$B$8)/12,0)+1))</f>
        <v>#VALUE!</v>
      </c>
      <c r="W369">
        <f t="shared" si="108"/>
        <v>0.25</v>
      </c>
      <c r="X369" t="e">
        <f t="shared" si="120"/>
        <v>#VALUE!</v>
      </c>
      <c r="Y369">
        <f>IF($B$11="זכר",INDEX(תמותה!$A$1:$E$121,ROUNDDOWN(R369/12,0)+1,4),INDEX(תמותה!$A$1:$E$121,ROUNDDOWN(R369/12,0)+1,5))</f>
        <v>2.1599999999999999E-4</v>
      </c>
      <c r="Z369" t="e">
        <f t="shared" si="109"/>
        <v>#VALUE!</v>
      </c>
      <c r="AA369" t="e">
        <f t="shared" si="110"/>
        <v>#VALUE!</v>
      </c>
      <c r="AB369" t="e">
        <f t="shared" si="121"/>
        <v>#VALUE!</v>
      </c>
      <c r="AC369" t="e">
        <f t="shared" si="122"/>
        <v>#VALUE!</v>
      </c>
      <c r="AD369" t="e">
        <f t="shared" si="123"/>
        <v>#VALUE!</v>
      </c>
      <c r="AE369" t="e">
        <f t="shared" si="124"/>
        <v>#VALUE!</v>
      </c>
      <c r="AF369" t="e">
        <f t="shared" si="125"/>
        <v>#VALUE!</v>
      </c>
    </row>
    <row r="370" spans="5:32" x14ac:dyDescent="0.2">
      <c r="E370">
        <f t="shared" si="111"/>
        <v>368</v>
      </c>
      <c r="F370">
        <f t="shared" si="105"/>
        <v>3.0454487927686076</v>
      </c>
      <c r="G370" t="e">
        <f t="shared" si="112"/>
        <v>#VALUE!</v>
      </c>
      <c r="H370" t="e">
        <f t="shared" si="113"/>
        <v>#VALUE!</v>
      </c>
      <c r="I370" t="e">
        <f t="shared" si="114"/>
        <v>#VALUE!</v>
      </c>
      <c r="J370" t="e">
        <f t="shared" si="115"/>
        <v>#VALUE!</v>
      </c>
      <c r="K370" t="e">
        <f t="shared" si="116"/>
        <v>#VALUE!</v>
      </c>
      <c r="L370" t="e">
        <f t="shared" si="117"/>
        <v>#VALUE!</v>
      </c>
      <c r="M370">
        <f>IF($B$9="זכר",INDEX(תמותה!$A$1:$E$121,ROUNDDOWN(E370/12,0)+1,2),INDEX(תמותה!$A$1:$E$121,ROUNDDOWN(E370/12,0)+1,3))</f>
        <v>9.48E-5</v>
      </c>
      <c r="N370" t="e">
        <f>IF($B$9="זכר",INDEX('שיפור גברים'!$A$1:$GQ$121,ROUNDDOWN(E370/12,0)+1,ROUNDDOWN((E370+$B$7-$B$8)/12,0)+2),INDEX('שיפור נשים'!$A$1:$GQ$121,ROUNDDOWN(E370/12,0)+1,ROUNDDOWN((E370+$B$7-$B$8)/12,0)+2))</f>
        <v>#VALUE!</v>
      </c>
      <c r="O370" t="e">
        <f>IF($B$9="זכר",INDEX('שיפור גברים'!$A$1:$GQ$121,ROUNDDOWN(E370/12,0)+1,ROUNDDOWN((E370+$B$7-$B$8)/12,0)+1),INDEX('שיפור נשים'!$A$1:$GQ$121,ROUNDDOWN(E370/12,0)+1,ROUNDDOWN((E370+$B$7-$B$8)/12,0)+1))</f>
        <v>#VALUE!</v>
      </c>
      <c r="P370">
        <f t="shared" si="106"/>
        <v>0.33333333333333331</v>
      </c>
      <c r="Q370" t="e">
        <f t="shared" si="107"/>
        <v>#VALUE!</v>
      </c>
      <c r="R370">
        <f t="shared" si="118"/>
        <v>368</v>
      </c>
      <c r="S370" t="e">
        <f t="shared" si="119"/>
        <v>#VALUE!</v>
      </c>
      <c r="T370">
        <f>IF($B$11="זכר",INDEX(תמותה!$A$1:$E$121,ROUNDDOWN(R370/12,0)+1,2),INDEX(תמותה!$A$1:$E$121,ROUNDDOWN(R370/12,0)+1,3))</f>
        <v>9.48E-5</v>
      </c>
      <c r="U370" t="e">
        <f>IF($B$11="זכר",INDEX('שיפור גברים'!$A$1:$GQ$121,ROUNDDOWN(R370/12,0)+1,ROUNDDOWN((E370+$B$7-$B$8)/12,0)+2),INDEX('שיפור נשים'!$A$1:$GQ$121,ROUNDDOWN(R370/12,0)+1,ROUNDDOWN((E370+$B$7-$B$8)/12,0)+2))</f>
        <v>#VALUE!</v>
      </c>
      <c r="V370" t="e">
        <f>IF($B$11="זכר",INDEX('שיפור גברים'!$A$1:$GQ$121,ROUNDDOWN(R370/12,0)+1,ROUNDDOWN((E370+$B$7-$B$8)/12,0)+1),INDEX('שיפור נשים'!$A$1:$GQ$121,ROUNDDOWN(R370/12,0)+1,ROUNDDOWN((E370+$B$7-$B$8)/12,0)+1))</f>
        <v>#VALUE!</v>
      </c>
      <c r="W370">
        <f t="shared" si="108"/>
        <v>0.33333333333333331</v>
      </c>
      <c r="X370" t="e">
        <f t="shared" si="120"/>
        <v>#VALUE!</v>
      </c>
      <c r="Y370">
        <f>IF($B$11="זכר",INDEX(תמותה!$A$1:$E$121,ROUNDDOWN(R370/12,0)+1,4),INDEX(תמותה!$A$1:$E$121,ROUNDDOWN(R370/12,0)+1,5))</f>
        <v>2.1599999999999999E-4</v>
      </c>
      <c r="Z370" t="e">
        <f t="shared" si="109"/>
        <v>#VALUE!</v>
      </c>
      <c r="AA370" t="e">
        <f t="shared" si="110"/>
        <v>#VALUE!</v>
      </c>
      <c r="AB370" t="e">
        <f t="shared" si="121"/>
        <v>#VALUE!</v>
      </c>
      <c r="AC370" t="e">
        <f t="shared" si="122"/>
        <v>#VALUE!</v>
      </c>
      <c r="AD370" t="e">
        <f t="shared" si="123"/>
        <v>#VALUE!</v>
      </c>
      <c r="AE370" t="e">
        <f t="shared" si="124"/>
        <v>#VALUE!</v>
      </c>
      <c r="AF370" t="e">
        <f t="shared" si="125"/>
        <v>#VALUE!</v>
      </c>
    </row>
    <row r="371" spans="5:32" x14ac:dyDescent="0.2">
      <c r="E371">
        <f t="shared" si="111"/>
        <v>369</v>
      </c>
      <c r="F371">
        <f t="shared" si="105"/>
        <v>3.0546538926185325</v>
      </c>
      <c r="G371" t="e">
        <f t="shared" si="112"/>
        <v>#VALUE!</v>
      </c>
      <c r="H371" t="e">
        <f t="shared" si="113"/>
        <v>#VALUE!</v>
      </c>
      <c r="I371" t="e">
        <f t="shared" si="114"/>
        <v>#VALUE!</v>
      </c>
      <c r="J371" t="e">
        <f t="shared" si="115"/>
        <v>#VALUE!</v>
      </c>
      <c r="K371" t="e">
        <f t="shared" si="116"/>
        <v>#VALUE!</v>
      </c>
      <c r="L371" t="e">
        <f t="shared" si="117"/>
        <v>#VALUE!</v>
      </c>
      <c r="M371">
        <f>IF($B$9="זכר",INDEX(תמותה!$A$1:$E$121,ROUNDDOWN(E371/12,0)+1,2),INDEX(תמותה!$A$1:$E$121,ROUNDDOWN(E371/12,0)+1,3))</f>
        <v>9.48E-5</v>
      </c>
      <c r="N371" t="e">
        <f>IF($B$9="זכר",INDEX('שיפור גברים'!$A$1:$GQ$121,ROUNDDOWN(E371/12,0)+1,ROUNDDOWN((E371+$B$7-$B$8)/12,0)+2),INDEX('שיפור נשים'!$A$1:$GQ$121,ROUNDDOWN(E371/12,0)+1,ROUNDDOWN((E371+$B$7-$B$8)/12,0)+2))</f>
        <v>#VALUE!</v>
      </c>
      <c r="O371" t="e">
        <f>IF($B$9="זכר",INDEX('שיפור גברים'!$A$1:$GQ$121,ROUNDDOWN(E371/12,0)+1,ROUNDDOWN((E371+$B$7-$B$8)/12,0)+1),INDEX('שיפור נשים'!$A$1:$GQ$121,ROUNDDOWN(E371/12,0)+1,ROUNDDOWN((E371+$B$7-$B$8)/12,0)+1))</f>
        <v>#VALUE!</v>
      </c>
      <c r="P371">
        <f t="shared" si="106"/>
        <v>0.41666666666666669</v>
      </c>
      <c r="Q371" t="e">
        <f t="shared" si="107"/>
        <v>#VALUE!</v>
      </c>
      <c r="R371">
        <f t="shared" si="118"/>
        <v>369</v>
      </c>
      <c r="S371" t="e">
        <f t="shared" si="119"/>
        <v>#VALUE!</v>
      </c>
      <c r="T371">
        <f>IF($B$11="זכר",INDEX(תמותה!$A$1:$E$121,ROUNDDOWN(R371/12,0)+1,2),INDEX(תמותה!$A$1:$E$121,ROUNDDOWN(R371/12,0)+1,3))</f>
        <v>9.48E-5</v>
      </c>
      <c r="U371" t="e">
        <f>IF($B$11="זכר",INDEX('שיפור גברים'!$A$1:$GQ$121,ROUNDDOWN(R371/12,0)+1,ROUNDDOWN((E371+$B$7-$B$8)/12,0)+2),INDEX('שיפור נשים'!$A$1:$GQ$121,ROUNDDOWN(R371/12,0)+1,ROUNDDOWN((E371+$B$7-$B$8)/12,0)+2))</f>
        <v>#VALUE!</v>
      </c>
      <c r="V371" t="e">
        <f>IF($B$11="זכר",INDEX('שיפור גברים'!$A$1:$GQ$121,ROUNDDOWN(R371/12,0)+1,ROUNDDOWN((E371+$B$7-$B$8)/12,0)+1),INDEX('שיפור נשים'!$A$1:$GQ$121,ROUNDDOWN(R371/12,0)+1,ROUNDDOWN((E371+$B$7-$B$8)/12,0)+1))</f>
        <v>#VALUE!</v>
      </c>
      <c r="W371">
        <f t="shared" si="108"/>
        <v>0.41666666666666669</v>
      </c>
      <c r="X371" t="e">
        <f t="shared" si="120"/>
        <v>#VALUE!</v>
      </c>
      <c r="Y371">
        <f>IF($B$11="זכר",INDEX(תמותה!$A$1:$E$121,ROUNDDOWN(R371/12,0)+1,4),INDEX(תמותה!$A$1:$E$121,ROUNDDOWN(R371/12,0)+1,5))</f>
        <v>2.1599999999999999E-4</v>
      </c>
      <c r="Z371" t="e">
        <f t="shared" si="109"/>
        <v>#VALUE!</v>
      </c>
      <c r="AA371" t="e">
        <f t="shared" si="110"/>
        <v>#VALUE!</v>
      </c>
      <c r="AB371" t="e">
        <f t="shared" si="121"/>
        <v>#VALUE!</v>
      </c>
      <c r="AC371" t="e">
        <f t="shared" si="122"/>
        <v>#VALUE!</v>
      </c>
      <c r="AD371" t="e">
        <f t="shared" si="123"/>
        <v>#VALUE!</v>
      </c>
      <c r="AE371" t="e">
        <f t="shared" si="124"/>
        <v>#VALUE!</v>
      </c>
      <c r="AF371" t="e">
        <f t="shared" si="125"/>
        <v>#VALUE!</v>
      </c>
    </row>
    <row r="372" spans="5:32" x14ac:dyDescent="0.2">
      <c r="E372">
        <f t="shared" si="111"/>
        <v>370</v>
      </c>
      <c r="F372">
        <f t="shared" si="105"/>
        <v>3.0638868155805885</v>
      </c>
      <c r="G372" t="e">
        <f t="shared" si="112"/>
        <v>#VALUE!</v>
      </c>
      <c r="H372" t="e">
        <f t="shared" si="113"/>
        <v>#VALUE!</v>
      </c>
      <c r="I372" t="e">
        <f t="shared" si="114"/>
        <v>#VALUE!</v>
      </c>
      <c r="J372" t="e">
        <f t="shared" si="115"/>
        <v>#VALUE!</v>
      </c>
      <c r="K372" t="e">
        <f t="shared" si="116"/>
        <v>#VALUE!</v>
      </c>
      <c r="L372" t="e">
        <f t="shared" si="117"/>
        <v>#VALUE!</v>
      </c>
      <c r="M372">
        <f>IF($B$9="זכר",INDEX(תמותה!$A$1:$E$121,ROUNDDOWN(E372/12,0)+1,2),INDEX(תמותה!$A$1:$E$121,ROUNDDOWN(E372/12,0)+1,3))</f>
        <v>9.48E-5</v>
      </c>
      <c r="N372" t="e">
        <f>IF($B$9="זכר",INDEX('שיפור גברים'!$A$1:$GQ$121,ROUNDDOWN(E372/12,0)+1,ROUNDDOWN((E372+$B$7-$B$8)/12,0)+2),INDEX('שיפור נשים'!$A$1:$GQ$121,ROUNDDOWN(E372/12,0)+1,ROUNDDOWN((E372+$B$7-$B$8)/12,0)+2))</f>
        <v>#VALUE!</v>
      </c>
      <c r="O372" t="e">
        <f>IF($B$9="זכר",INDEX('שיפור גברים'!$A$1:$GQ$121,ROUNDDOWN(E372/12,0)+1,ROUNDDOWN((E372+$B$7-$B$8)/12,0)+1),INDEX('שיפור נשים'!$A$1:$GQ$121,ROUNDDOWN(E372/12,0)+1,ROUNDDOWN((E372+$B$7-$B$8)/12,0)+1))</f>
        <v>#VALUE!</v>
      </c>
      <c r="P372">
        <f t="shared" si="106"/>
        <v>0.5</v>
      </c>
      <c r="Q372" t="e">
        <f t="shared" si="107"/>
        <v>#VALUE!</v>
      </c>
      <c r="R372">
        <f t="shared" si="118"/>
        <v>370</v>
      </c>
      <c r="S372" t="e">
        <f t="shared" si="119"/>
        <v>#VALUE!</v>
      </c>
      <c r="T372">
        <f>IF($B$11="זכר",INDEX(תמותה!$A$1:$E$121,ROUNDDOWN(R372/12,0)+1,2),INDEX(תמותה!$A$1:$E$121,ROUNDDOWN(R372/12,0)+1,3))</f>
        <v>9.48E-5</v>
      </c>
      <c r="U372" t="e">
        <f>IF($B$11="זכר",INDEX('שיפור גברים'!$A$1:$GQ$121,ROUNDDOWN(R372/12,0)+1,ROUNDDOWN((E372+$B$7-$B$8)/12,0)+2),INDEX('שיפור נשים'!$A$1:$GQ$121,ROUNDDOWN(R372/12,0)+1,ROUNDDOWN((E372+$B$7-$B$8)/12,0)+2))</f>
        <v>#VALUE!</v>
      </c>
      <c r="V372" t="e">
        <f>IF($B$11="זכר",INDEX('שיפור גברים'!$A$1:$GQ$121,ROUNDDOWN(R372/12,0)+1,ROUNDDOWN((E372+$B$7-$B$8)/12,0)+1),INDEX('שיפור נשים'!$A$1:$GQ$121,ROUNDDOWN(R372/12,0)+1,ROUNDDOWN((E372+$B$7-$B$8)/12,0)+1))</f>
        <v>#VALUE!</v>
      </c>
      <c r="W372">
        <f t="shared" si="108"/>
        <v>0.5</v>
      </c>
      <c r="X372" t="e">
        <f t="shared" si="120"/>
        <v>#VALUE!</v>
      </c>
      <c r="Y372">
        <f>IF($B$11="זכר",INDEX(תמותה!$A$1:$E$121,ROUNDDOWN(R372/12,0)+1,4),INDEX(תמותה!$A$1:$E$121,ROUNDDOWN(R372/12,0)+1,5))</f>
        <v>2.1599999999999999E-4</v>
      </c>
      <c r="Z372" t="e">
        <f t="shared" si="109"/>
        <v>#VALUE!</v>
      </c>
      <c r="AA372" t="e">
        <f t="shared" si="110"/>
        <v>#VALUE!</v>
      </c>
      <c r="AB372" t="e">
        <f t="shared" si="121"/>
        <v>#VALUE!</v>
      </c>
      <c r="AC372" t="e">
        <f t="shared" si="122"/>
        <v>#VALUE!</v>
      </c>
      <c r="AD372" t="e">
        <f t="shared" si="123"/>
        <v>#VALUE!</v>
      </c>
      <c r="AE372" t="e">
        <f t="shared" si="124"/>
        <v>#VALUE!</v>
      </c>
      <c r="AF372" t="e">
        <f t="shared" si="125"/>
        <v>#VALUE!</v>
      </c>
    </row>
    <row r="373" spans="5:32" x14ac:dyDescent="0.2">
      <c r="E373">
        <f t="shared" si="111"/>
        <v>371</v>
      </c>
      <c r="F373">
        <f t="shared" si="105"/>
        <v>3.0731476457522389</v>
      </c>
      <c r="G373" t="e">
        <f t="shared" si="112"/>
        <v>#VALUE!</v>
      </c>
      <c r="H373" t="e">
        <f t="shared" si="113"/>
        <v>#VALUE!</v>
      </c>
      <c r="I373" t="e">
        <f t="shared" si="114"/>
        <v>#VALUE!</v>
      </c>
      <c r="J373" t="e">
        <f t="shared" si="115"/>
        <v>#VALUE!</v>
      </c>
      <c r="K373" t="e">
        <f t="shared" si="116"/>
        <v>#VALUE!</v>
      </c>
      <c r="L373" t="e">
        <f t="shared" si="117"/>
        <v>#VALUE!</v>
      </c>
      <c r="M373">
        <f>IF($B$9="זכר",INDEX(תמותה!$A$1:$E$121,ROUNDDOWN(E373/12,0)+1,2),INDEX(תמותה!$A$1:$E$121,ROUNDDOWN(E373/12,0)+1,3))</f>
        <v>9.48E-5</v>
      </c>
      <c r="N373" t="e">
        <f>IF($B$9="זכר",INDEX('שיפור גברים'!$A$1:$GQ$121,ROUNDDOWN(E373/12,0)+1,ROUNDDOWN((E373+$B$7-$B$8)/12,0)+2),INDEX('שיפור נשים'!$A$1:$GQ$121,ROUNDDOWN(E373/12,0)+1,ROUNDDOWN((E373+$B$7-$B$8)/12,0)+2))</f>
        <v>#VALUE!</v>
      </c>
      <c r="O373" t="e">
        <f>IF($B$9="זכר",INDEX('שיפור גברים'!$A$1:$GQ$121,ROUNDDOWN(E373/12,0)+1,ROUNDDOWN((E373+$B$7-$B$8)/12,0)+1),INDEX('שיפור נשים'!$A$1:$GQ$121,ROUNDDOWN(E373/12,0)+1,ROUNDDOWN((E373+$B$7-$B$8)/12,0)+1))</f>
        <v>#VALUE!</v>
      </c>
      <c r="P373">
        <f t="shared" si="106"/>
        <v>0.58333333333333337</v>
      </c>
      <c r="Q373" t="e">
        <f t="shared" si="107"/>
        <v>#VALUE!</v>
      </c>
      <c r="R373">
        <f t="shared" si="118"/>
        <v>371</v>
      </c>
      <c r="S373" t="e">
        <f t="shared" si="119"/>
        <v>#VALUE!</v>
      </c>
      <c r="T373">
        <f>IF($B$11="זכר",INDEX(תמותה!$A$1:$E$121,ROUNDDOWN(R373/12,0)+1,2),INDEX(תמותה!$A$1:$E$121,ROUNDDOWN(R373/12,0)+1,3))</f>
        <v>9.48E-5</v>
      </c>
      <c r="U373" t="e">
        <f>IF($B$11="זכר",INDEX('שיפור גברים'!$A$1:$GQ$121,ROUNDDOWN(R373/12,0)+1,ROUNDDOWN((E373+$B$7-$B$8)/12,0)+2),INDEX('שיפור נשים'!$A$1:$GQ$121,ROUNDDOWN(R373/12,0)+1,ROUNDDOWN((E373+$B$7-$B$8)/12,0)+2))</f>
        <v>#VALUE!</v>
      </c>
      <c r="V373" t="e">
        <f>IF($B$11="זכר",INDEX('שיפור גברים'!$A$1:$GQ$121,ROUNDDOWN(R373/12,0)+1,ROUNDDOWN((E373+$B$7-$B$8)/12,0)+1),INDEX('שיפור נשים'!$A$1:$GQ$121,ROUNDDOWN(R373/12,0)+1,ROUNDDOWN((E373+$B$7-$B$8)/12,0)+1))</f>
        <v>#VALUE!</v>
      </c>
      <c r="W373">
        <f t="shared" si="108"/>
        <v>0.58333333333333337</v>
      </c>
      <c r="X373" t="e">
        <f t="shared" si="120"/>
        <v>#VALUE!</v>
      </c>
      <c r="Y373">
        <f>IF($B$11="זכר",INDEX(תמותה!$A$1:$E$121,ROUNDDOWN(R373/12,0)+1,4),INDEX(תמותה!$A$1:$E$121,ROUNDDOWN(R373/12,0)+1,5))</f>
        <v>2.1599999999999999E-4</v>
      </c>
      <c r="Z373" t="e">
        <f t="shared" si="109"/>
        <v>#VALUE!</v>
      </c>
      <c r="AA373" t="e">
        <f t="shared" si="110"/>
        <v>#VALUE!</v>
      </c>
      <c r="AB373" t="e">
        <f t="shared" si="121"/>
        <v>#VALUE!</v>
      </c>
      <c r="AC373" t="e">
        <f t="shared" si="122"/>
        <v>#VALUE!</v>
      </c>
      <c r="AD373" t="e">
        <f t="shared" si="123"/>
        <v>#VALUE!</v>
      </c>
      <c r="AE373" t="e">
        <f t="shared" si="124"/>
        <v>#VALUE!</v>
      </c>
      <c r="AF373" t="e">
        <f t="shared" si="125"/>
        <v>#VALUE!</v>
      </c>
    </row>
    <row r="374" spans="5:32" x14ac:dyDescent="0.2">
      <c r="E374">
        <f t="shared" si="111"/>
        <v>372</v>
      </c>
      <c r="F374">
        <f t="shared" si="105"/>
        <v>3.0824364674851421</v>
      </c>
      <c r="G374" t="e">
        <f t="shared" si="112"/>
        <v>#VALUE!</v>
      </c>
      <c r="H374" t="e">
        <f t="shared" si="113"/>
        <v>#VALUE!</v>
      </c>
      <c r="I374" t="e">
        <f t="shared" si="114"/>
        <v>#VALUE!</v>
      </c>
      <c r="J374" t="e">
        <f t="shared" si="115"/>
        <v>#VALUE!</v>
      </c>
      <c r="K374" t="e">
        <f t="shared" si="116"/>
        <v>#VALUE!</v>
      </c>
      <c r="L374" t="e">
        <f t="shared" si="117"/>
        <v>#VALUE!</v>
      </c>
      <c r="M374">
        <f>IF($B$9="זכר",INDEX(תמותה!$A$1:$E$121,ROUNDDOWN(E374/12,0)+1,2),INDEX(תמותה!$A$1:$E$121,ROUNDDOWN(E374/12,0)+1,3))</f>
        <v>9.87E-5</v>
      </c>
      <c r="N374" t="e">
        <f>IF($B$9="זכר",INDEX('שיפור גברים'!$A$1:$GQ$121,ROUNDDOWN(E374/12,0)+1,ROUNDDOWN((E374+$B$7-$B$8)/12,0)+2),INDEX('שיפור נשים'!$A$1:$GQ$121,ROUNDDOWN(E374/12,0)+1,ROUNDDOWN((E374+$B$7-$B$8)/12,0)+2))</f>
        <v>#VALUE!</v>
      </c>
      <c r="O374" t="e">
        <f>IF($B$9="זכר",INDEX('שיפור גברים'!$A$1:$GQ$121,ROUNDDOWN(E374/12,0)+1,ROUNDDOWN((E374+$B$7-$B$8)/12,0)+1),INDEX('שיפור נשים'!$A$1:$GQ$121,ROUNDDOWN(E374/12,0)+1,ROUNDDOWN((E374+$B$7-$B$8)/12,0)+1))</f>
        <v>#VALUE!</v>
      </c>
      <c r="P374">
        <f t="shared" si="106"/>
        <v>0.66666666666666663</v>
      </c>
      <c r="Q374" t="e">
        <f t="shared" si="107"/>
        <v>#VALUE!</v>
      </c>
      <c r="R374">
        <f t="shared" si="118"/>
        <v>372</v>
      </c>
      <c r="S374" t="e">
        <f t="shared" si="119"/>
        <v>#VALUE!</v>
      </c>
      <c r="T374">
        <f>IF($B$11="זכר",INDEX(תמותה!$A$1:$E$121,ROUNDDOWN(R374/12,0)+1,2),INDEX(תמותה!$A$1:$E$121,ROUNDDOWN(R374/12,0)+1,3))</f>
        <v>9.87E-5</v>
      </c>
      <c r="U374" t="e">
        <f>IF($B$11="זכר",INDEX('שיפור גברים'!$A$1:$GQ$121,ROUNDDOWN(R374/12,0)+1,ROUNDDOWN((E374+$B$7-$B$8)/12,0)+2),INDEX('שיפור נשים'!$A$1:$GQ$121,ROUNDDOWN(R374/12,0)+1,ROUNDDOWN((E374+$B$7-$B$8)/12,0)+2))</f>
        <v>#VALUE!</v>
      </c>
      <c r="V374" t="e">
        <f>IF($B$11="זכר",INDEX('שיפור גברים'!$A$1:$GQ$121,ROUNDDOWN(R374/12,0)+1,ROUNDDOWN((E374+$B$7-$B$8)/12,0)+1),INDEX('שיפור נשים'!$A$1:$GQ$121,ROUNDDOWN(R374/12,0)+1,ROUNDDOWN((E374+$B$7-$B$8)/12,0)+1))</f>
        <v>#VALUE!</v>
      </c>
      <c r="W374">
        <f t="shared" si="108"/>
        <v>0.66666666666666663</v>
      </c>
      <c r="X374" t="e">
        <f t="shared" si="120"/>
        <v>#VALUE!</v>
      </c>
      <c r="Y374">
        <f>IF($B$11="זכר",INDEX(תמותה!$A$1:$E$121,ROUNDDOWN(R374/12,0)+1,4),INDEX(תמותה!$A$1:$E$121,ROUNDDOWN(R374/12,0)+1,5))</f>
        <v>2.2499999999999999E-4</v>
      </c>
      <c r="Z374" t="e">
        <f t="shared" si="109"/>
        <v>#VALUE!</v>
      </c>
      <c r="AA374" t="e">
        <f t="shared" si="110"/>
        <v>#VALUE!</v>
      </c>
      <c r="AB374" t="e">
        <f t="shared" si="121"/>
        <v>#VALUE!</v>
      </c>
      <c r="AC374" t="e">
        <f t="shared" si="122"/>
        <v>#VALUE!</v>
      </c>
      <c r="AD374" t="e">
        <f t="shared" si="123"/>
        <v>#VALUE!</v>
      </c>
      <c r="AE374" t="e">
        <f t="shared" si="124"/>
        <v>#VALUE!</v>
      </c>
      <c r="AF374" t="e">
        <f t="shared" si="125"/>
        <v>#VALUE!</v>
      </c>
    </row>
    <row r="375" spans="5:32" x14ac:dyDescent="0.2">
      <c r="E375">
        <f t="shared" si="111"/>
        <v>373</v>
      </c>
      <c r="F375">
        <f t="shared" si="105"/>
        <v>3.0917533653859128</v>
      </c>
      <c r="G375" t="e">
        <f t="shared" si="112"/>
        <v>#VALUE!</v>
      </c>
      <c r="H375" t="e">
        <f t="shared" si="113"/>
        <v>#VALUE!</v>
      </c>
      <c r="I375" t="e">
        <f t="shared" si="114"/>
        <v>#VALUE!</v>
      </c>
      <c r="J375" t="e">
        <f t="shared" si="115"/>
        <v>#VALUE!</v>
      </c>
      <c r="K375" t="e">
        <f t="shared" si="116"/>
        <v>#VALUE!</v>
      </c>
      <c r="L375" t="e">
        <f t="shared" si="117"/>
        <v>#VALUE!</v>
      </c>
      <c r="M375">
        <f>IF($B$9="זכר",INDEX(תמותה!$A$1:$E$121,ROUNDDOWN(E375/12,0)+1,2),INDEX(תמותה!$A$1:$E$121,ROUNDDOWN(E375/12,0)+1,3))</f>
        <v>9.87E-5</v>
      </c>
      <c r="N375" t="e">
        <f>IF($B$9="זכר",INDEX('שיפור גברים'!$A$1:$GQ$121,ROUNDDOWN(E375/12,0)+1,ROUNDDOWN((E375+$B$7-$B$8)/12,0)+2),INDEX('שיפור נשים'!$A$1:$GQ$121,ROUNDDOWN(E375/12,0)+1,ROUNDDOWN((E375+$B$7-$B$8)/12,0)+2))</f>
        <v>#VALUE!</v>
      </c>
      <c r="O375" t="e">
        <f>IF($B$9="זכר",INDEX('שיפור גברים'!$A$1:$GQ$121,ROUNDDOWN(E375/12,0)+1,ROUNDDOWN((E375+$B$7-$B$8)/12,0)+1),INDEX('שיפור נשים'!$A$1:$GQ$121,ROUNDDOWN(E375/12,0)+1,ROUNDDOWN((E375+$B$7-$B$8)/12,0)+1))</f>
        <v>#VALUE!</v>
      </c>
      <c r="P375">
        <f t="shared" si="106"/>
        <v>0.75</v>
      </c>
      <c r="Q375" t="e">
        <f t="shared" si="107"/>
        <v>#VALUE!</v>
      </c>
      <c r="R375">
        <f t="shared" si="118"/>
        <v>373</v>
      </c>
      <c r="S375" t="e">
        <f t="shared" si="119"/>
        <v>#VALUE!</v>
      </c>
      <c r="T375">
        <f>IF($B$11="זכר",INDEX(תמותה!$A$1:$E$121,ROUNDDOWN(R375/12,0)+1,2),INDEX(תמותה!$A$1:$E$121,ROUNDDOWN(R375/12,0)+1,3))</f>
        <v>9.87E-5</v>
      </c>
      <c r="U375" t="e">
        <f>IF($B$11="זכר",INDEX('שיפור גברים'!$A$1:$GQ$121,ROUNDDOWN(R375/12,0)+1,ROUNDDOWN((E375+$B$7-$B$8)/12,0)+2),INDEX('שיפור נשים'!$A$1:$GQ$121,ROUNDDOWN(R375/12,0)+1,ROUNDDOWN((E375+$B$7-$B$8)/12,0)+2))</f>
        <v>#VALUE!</v>
      </c>
      <c r="V375" t="e">
        <f>IF($B$11="זכר",INDEX('שיפור גברים'!$A$1:$GQ$121,ROUNDDOWN(R375/12,0)+1,ROUNDDOWN((E375+$B$7-$B$8)/12,0)+1),INDEX('שיפור נשים'!$A$1:$GQ$121,ROUNDDOWN(R375/12,0)+1,ROUNDDOWN((E375+$B$7-$B$8)/12,0)+1))</f>
        <v>#VALUE!</v>
      </c>
      <c r="W375">
        <f t="shared" si="108"/>
        <v>0.75</v>
      </c>
      <c r="X375" t="e">
        <f t="shared" si="120"/>
        <v>#VALUE!</v>
      </c>
      <c r="Y375">
        <f>IF($B$11="זכר",INDEX(תמותה!$A$1:$E$121,ROUNDDOWN(R375/12,0)+1,4),INDEX(תמותה!$A$1:$E$121,ROUNDDOWN(R375/12,0)+1,5))</f>
        <v>2.2499999999999999E-4</v>
      </c>
      <c r="Z375" t="e">
        <f t="shared" si="109"/>
        <v>#VALUE!</v>
      </c>
      <c r="AA375" t="e">
        <f t="shared" si="110"/>
        <v>#VALUE!</v>
      </c>
      <c r="AB375" t="e">
        <f t="shared" si="121"/>
        <v>#VALUE!</v>
      </c>
      <c r="AC375" t="e">
        <f t="shared" si="122"/>
        <v>#VALUE!</v>
      </c>
      <c r="AD375" t="e">
        <f t="shared" si="123"/>
        <v>#VALUE!</v>
      </c>
      <c r="AE375" t="e">
        <f t="shared" si="124"/>
        <v>#VALUE!</v>
      </c>
      <c r="AF375" t="e">
        <f t="shared" si="125"/>
        <v>#VALUE!</v>
      </c>
    </row>
    <row r="376" spans="5:32" x14ac:dyDescent="0.2">
      <c r="E376">
        <f t="shared" si="111"/>
        <v>374</v>
      </c>
      <c r="F376">
        <f t="shared" si="105"/>
        <v>3.101098424316898</v>
      </c>
      <c r="G376" t="e">
        <f t="shared" si="112"/>
        <v>#VALUE!</v>
      </c>
      <c r="H376" t="e">
        <f t="shared" si="113"/>
        <v>#VALUE!</v>
      </c>
      <c r="I376" t="e">
        <f t="shared" si="114"/>
        <v>#VALUE!</v>
      </c>
      <c r="J376" t="e">
        <f t="shared" si="115"/>
        <v>#VALUE!</v>
      </c>
      <c r="K376" t="e">
        <f t="shared" si="116"/>
        <v>#VALUE!</v>
      </c>
      <c r="L376" t="e">
        <f t="shared" si="117"/>
        <v>#VALUE!</v>
      </c>
      <c r="M376">
        <f>IF($B$9="זכר",INDEX(תמותה!$A$1:$E$121,ROUNDDOWN(E376/12,0)+1,2),INDEX(תמותה!$A$1:$E$121,ROUNDDOWN(E376/12,0)+1,3))</f>
        <v>9.87E-5</v>
      </c>
      <c r="N376" t="e">
        <f>IF($B$9="זכר",INDEX('שיפור גברים'!$A$1:$GQ$121,ROUNDDOWN(E376/12,0)+1,ROUNDDOWN((E376+$B$7-$B$8)/12,0)+2),INDEX('שיפור נשים'!$A$1:$GQ$121,ROUNDDOWN(E376/12,0)+1,ROUNDDOWN((E376+$B$7-$B$8)/12,0)+2))</f>
        <v>#VALUE!</v>
      </c>
      <c r="O376" t="e">
        <f>IF($B$9="זכר",INDEX('שיפור גברים'!$A$1:$GQ$121,ROUNDDOWN(E376/12,0)+1,ROUNDDOWN((E376+$B$7-$B$8)/12,0)+1),INDEX('שיפור נשים'!$A$1:$GQ$121,ROUNDDOWN(E376/12,0)+1,ROUNDDOWN((E376+$B$7-$B$8)/12,0)+1))</f>
        <v>#VALUE!</v>
      </c>
      <c r="P376">
        <f t="shared" si="106"/>
        <v>0.83333333333333337</v>
      </c>
      <c r="Q376" t="e">
        <f t="shared" si="107"/>
        <v>#VALUE!</v>
      </c>
      <c r="R376">
        <f t="shared" si="118"/>
        <v>374</v>
      </c>
      <c r="S376" t="e">
        <f t="shared" si="119"/>
        <v>#VALUE!</v>
      </c>
      <c r="T376">
        <f>IF($B$11="זכר",INDEX(תמותה!$A$1:$E$121,ROUNDDOWN(R376/12,0)+1,2),INDEX(תמותה!$A$1:$E$121,ROUNDDOWN(R376/12,0)+1,3))</f>
        <v>9.87E-5</v>
      </c>
      <c r="U376" t="e">
        <f>IF($B$11="זכר",INDEX('שיפור גברים'!$A$1:$GQ$121,ROUNDDOWN(R376/12,0)+1,ROUNDDOWN((E376+$B$7-$B$8)/12,0)+2),INDEX('שיפור נשים'!$A$1:$GQ$121,ROUNDDOWN(R376/12,0)+1,ROUNDDOWN((E376+$B$7-$B$8)/12,0)+2))</f>
        <v>#VALUE!</v>
      </c>
      <c r="V376" t="e">
        <f>IF($B$11="זכר",INDEX('שיפור גברים'!$A$1:$GQ$121,ROUNDDOWN(R376/12,0)+1,ROUNDDOWN((E376+$B$7-$B$8)/12,0)+1),INDEX('שיפור נשים'!$A$1:$GQ$121,ROUNDDOWN(R376/12,0)+1,ROUNDDOWN((E376+$B$7-$B$8)/12,0)+1))</f>
        <v>#VALUE!</v>
      </c>
      <c r="W376">
        <f t="shared" si="108"/>
        <v>0.83333333333333337</v>
      </c>
      <c r="X376" t="e">
        <f t="shared" si="120"/>
        <v>#VALUE!</v>
      </c>
      <c r="Y376">
        <f>IF($B$11="זכר",INDEX(תמותה!$A$1:$E$121,ROUNDDOWN(R376/12,0)+1,4),INDEX(תמותה!$A$1:$E$121,ROUNDDOWN(R376/12,0)+1,5))</f>
        <v>2.2499999999999999E-4</v>
      </c>
      <c r="Z376" t="e">
        <f t="shared" si="109"/>
        <v>#VALUE!</v>
      </c>
      <c r="AA376" t="e">
        <f t="shared" si="110"/>
        <v>#VALUE!</v>
      </c>
      <c r="AB376" t="e">
        <f t="shared" si="121"/>
        <v>#VALUE!</v>
      </c>
      <c r="AC376" t="e">
        <f t="shared" si="122"/>
        <v>#VALUE!</v>
      </c>
      <c r="AD376" t="e">
        <f t="shared" si="123"/>
        <v>#VALUE!</v>
      </c>
      <c r="AE376" t="e">
        <f t="shared" si="124"/>
        <v>#VALUE!</v>
      </c>
      <c r="AF376" t="e">
        <f t="shared" si="125"/>
        <v>#VALUE!</v>
      </c>
    </row>
    <row r="377" spans="5:32" x14ac:dyDescent="0.2">
      <c r="E377">
        <f t="shared" si="111"/>
        <v>375</v>
      </c>
      <c r="F377">
        <f t="shared" si="105"/>
        <v>3.1104717293969455</v>
      </c>
      <c r="G377" t="e">
        <f t="shared" si="112"/>
        <v>#VALUE!</v>
      </c>
      <c r="H377" t="e">
        <f t="shared" si="113"/>
        <v>#VALUE!</v>
      </c>
      <c r="I377" t="e">
        <f t="shared" si="114"/>
        <v>#VALUE!</v>
      </c>
      <c r="J377" t="e">
        <f t="shared" si="115"/>
        <v>#VALUE!</v>
      </c>
      <c r="K377" t="e">
        <f t="shared" si="116"/>
        <v>#VALUE!</v>
      </c>
      <c r="L377" t="e">
        <f t="shared" si="117"/>
        <v>#VALUE!</v>
      </c>
      <c r="M377">
        <f>IF($B$9="זכר",INDEX(תמותה!$A$1:$E$121,ROUNDDOWN(E377/12,0)+1,2),INDEX(תמותה!$A$1:$E$121,ROUNDDOWN(E377/12,0)+1,3))</f>
        <v>9.87E-5</v>
      </c>
      <c r="N377" t="e">
        <f>IF($B$9="זכר",INDEX('שיפור גברים'!$A$1:$GQ$121,ROUNDDOWN(E377/12,0)+1,ROUNDDOWN((E377+$B$7-$B$8)/12,0)+2),INDEX('שיפור נשים'!$A$1:$GQ$121,ROUNDDOWN(E377/12,0)+1,ROUNDDOWN((E377+$B$7-$B$8)/12,0)+2))</f>
        <v>#VALUE!</v>
      </c>
      <c r="O377" t="e">
        <f>IF($B$9="זכר",INDEX('שיפור גברים'!$A$1:$GQ$121,ROUNDDOWN(E377/12,0)+1,ROUNDDOWN((E377+$B$7-$B$8)/12,0)+1),INDEX('שיפור נשים'!$A$1:$GQ$121,ROUNDDOWN(E377/12,0)+1,ROUNDDOWN((E377+$B$7-$B$8)/12,0)+1))</f>
        <v>#VALUE!</v>
      </c>
      <c r="P377">
        <f t="shared" si="106"/>
        <v>0.91666666666666663</v>
      </c>
      <c r="Q377" t="e">
        <f t="shared" si="107"/>
        <v>#VALUE!</v>
      </c>
      <c r="R377">
        <f t="shared" si="118"/>
        <v>375</v>
      </c>
      <c r="S377" t="e">
        <f t="shared" si="119"/>
        <v>#VALUE!</v>
      </c>
      <c r="T377">
        <f>IF($B$11="זכר",INDEX(תמותה!$A$1:$E$121,ROUNDDOWN(R377/12,0)+1,2),INDEX(תמותה!$A$1:$E$121,ROUNDDOWN(R377/12,0)+1,3))</f>
        <v>9.87E-5</v>
      </c>
      <c r="U377" t="e">
        <f>IF($B$11="זכר",INDEX('שיפור גברים'!$A$1:$GQ$121,ROUNDDOWN(R377/12,0)+1,ROUNDDOWN((E377+$B$7-$B$8)/12,0)+2),INDEX('שיפור נשים'!$A$1:$GQ$121,ROUNDDOWN(R377/12,0)+1,ROUNDDOWN((E377+$B$7-$B$8)/12,0)+2))</f>
        <v>#VALUE!</v>
      </c>
      <c r="V377" t="e">
        <f>IF($B$11="זכר",INDEX('שיפור גברים'!$A$1:$GQ$121,ROUNDDOWN(R377/12,0)+1,ROUNDDOWN((E377+$B$7-$B$8)/12,0)+1),INDEX('שיפור נשים'!$A$1:$GQ$121,ROUNDDOWN(R377/12,0)+1,ROUNDDOWN((E377+$B$7-$B$8)/12,0)+1))</f>
        <v>#VALUE!</v>
      </c>
      <c r="W377">
        <f t="shared" si="108"/>
        <v>0.91666666666666663</v>
      </c>
      <c r="X377" t="e">
        <f t="shared" si="120"/>
        <v>#VALUE!</v>
      </c>
      <c r="Y377">
        <f>IF($B$11="זכר",INDEX(תמותה!$A$1:$E$121,ROUNDDOWN(R377/12,0)+1,4),INDEX(תמותה!$A$1:$E$121,ROUNDDOWN(R377/12,0)+1,5))</f>
        <v>2.2499999999999999E-4</v>
      </c>
      <c r="Z377" t="e">
        <f t="shared" si="109"/>
        <v>#VALUE!</v>
      </c>
      <c r="AA377" t="e">
        <f t="shared" si="110"/>
        <v>#VALUE!</v>
      </c>
      <c r="AB377" t="e">
        <f t="shared" si="121"/>
        <v>#VALUE!</v>
      </c>
      <c r="AC377" t="e">
        <f t="shared" si="122"/>
        <v>#VALUE!</v>
      </c>
      <c r="AD377" t="e">
        <f t="shared" si="123"/>
        <v>#VALUE!</v>
      </c>
      <c r="AE377" t="e">
        <f t="shared" si="124"/>
        <v>#VALUE!</v>
      </c>
      <c r="AF377" t="e">
        <f t="shared" si="125"/>
        <v>#VALUE!</v>
      </c>
    </row>
    <row r="378" spans="5:32" x14ac:dyDescent="0.2">
      <c r="E378">
        <f t="shared" si="111"/>
        <v>376</v>
      </c>
      <c r="F378">
        <f t="shared" si="105"/>
        <v>3.1198733660021833</v>
      </c>
      <c r="G378" t="e">
        <f t="shared" si="112"/>
        <v>#VALUE!</v>
      </c>
      <c r="H378" t="e">
        <f t="shared" si="113"/>
        <v>#VALUE!</v>
      </c>
      <c r="I378" t="e">
        <f t="shared" si="114"/>
        <v>#VALUE!</v>
      </c>
      <c r="J378" t="e">
        <f t="shared" si="115"/>
        <v>#VALUE!</v>
      </c>
      <c r="K378" t="e">
        <f t="shared" si="116"/>
        <v>#VALUE!</v>
      </c>
      <c r="L378" t="e">
        <f t="shared" si="117"/>
        <v>#VALUE!</v>
      </c>
      <c r="M378">
        <f>IF($B$9="זכר",INDEX(תמותה!$A$1:$E$121,ROUNDDOWN(E378/12,0)+1,2),INDEX(תמותה!$A$1:$E$121,ROUNDDOWN(E378/12,0)+1,3))</f>
        <v>9.87E-5</v>
      </c>
      <c r="N378" t="e">
        <f>IF($B$9="זכר",INDEX('שיפור גברים'!$A$1:$GQ$121,ROUNDDOWN(E378/12,0)+1,ROUNDDOWN((E378+$B$7-$B$8)/12,0)+2),INDEX('שיפור נשים'!$A$1:$GQ$121,ROUNDDOWN(E378/12,0)+1,ROUNDDOWN((E378+$B$7-$B$8)/12,0)+2))</f>
        <v>#VALUE!</v>
      </c>
      <c r="O378" t="e">
        <f>IF($B$9="זכר",INDEX('שיפור גברים'!$A$1:$GQ$121,ROUNDDOWN(E378/12,0)+1,ROUNDDOWN((E378+$B$7-$B$8)/12,0)+1),INDEX('שיפור נשים'!$A$1:$GQ$121,ROUNDDOWN(E378/12,0)+1,ROUNDDOWN((E378+$B$7-$B$8)/12,0)+1))</f>
        <v>#VALUE!</v>
      </c>
      <c r="P378">
        <f t="shared" si="106"/>
        <v>1</v>
      </c>
      <c r="Q378" t="e">
        <f t="shared" si="107"/>
        <v>#VALUE!</v>
      </c>
      <c r="R378">
        <f t="shared" si="118"/>
        <v>376</v>
      </c>
      <c r="S378" t="e">
        <f t="shared" si="119"/>
        <v>#VALUE!</v>
      </c>
      <c r="T378">
        <f>IF($B$11="זכר",INDEX(תמותה!$A$1:$E$121,ROUNDDOWN(R378/12,0)+1,2),INDEX(תמותה!$A$1:$E$121,ROUNDDOWN(R378/12,0)+1,3))</f>
        <v>9.87E-5</v>
      </c>
      <c r="U378" t="e">
        <f>IF($B$11="זכר",INDEX('שיפור גברים'!$A$1:$GQ$121,ROUNDDOWN(R378/12,0)+1,ROUNDDOWN((E378+$B$7-$B$8)/12,0)+2),INDEX('שיפור נשים'!$A$1:$GQ$121,ROUNDDOWN(R378/12,0)+1,ROUNDDOWN((E378+$B$7-$B$8)/12,0)+2))</f>
        <v>#VALUE!</v>
      </c>
      <c r="V378" t="e">
        <f>IF($B$11="זכר",INDEX('שיפור גברים'!$A$1:$GQ$121,ROUNDDOWN(R378/12,0)+1,ROUNDDOWN((E378+$B$7-$B$8)/12,0)+1),INDEX('שיפור נשים'!$A$1:$GQ$121,ROUNDDOWN(R378/12,0)+1,ROUNDDOWN((E378+$B$7-$B$8)/12,0)+1))</f>
        <v>#VALUE!</v>
      </c>
      <c r="W378">
        <f t="shared" si="108"/>
        <v>1</v>
      </c>
      <c r="X378" t="e">
        <f t="shared" si="120"/>
        <v>#VALUE!</v>
      </c>
      <c r="Y378">
        <f>IF($B$11="זכר",INDEX(תמותה!$A$1:$E$121,ROUNDDOWN(R378/12,0)+1,4),INDEX(תמותה!$A$1:$E$121,ROUNDDOWN(R378/12,0)+1,5))</f>
        <v>2.2499999999999999E-4</v>
      </c>
      <c r="Z378" t="e">
        <f t="shared" si="109"/>
        <v>#VALUE!</v>
      </c>
      <c r="AA378" t="e">
        <f t="shared" si="110"/>
        <v>#VALUE!</v>
      </c>
      <c r="AB378" t="e">
        <f t="shared" si="121"/>
        <v>#VALUE!</v>
      </c>
      <c r="AC378" t="e">
        <f t="shared" si="122"/>
        <v>#VALUE!</v>
      </c>
      <c r="AD378" t="e">
        <f t="shared" si="123"/>
        <v>#VALUE!</v>
      </c>
      <c r="AE378" t="e">
        <f t="shared" si="124"/>
        <v>#VALUE!</v>
      </c>
      <c r="AF378" t="e">
        <f t="shared" si="125"/>
        <v>#VALUE!</v>
      </c>
    </row>
    <row r="379" spans="5:32" x14ac:dyDescent="0.2">
      <c r="E379">
        <f t="shared" si="111"/>
        <v>377</v>
      </c>
      <c r="F379">
        <f t="shared" si="105"/>
        <v>3.1293034197667926</v>
      </c>
      <c r="G379" t="e">
        <f t="shared" si="112"/>
        <v>#VALUE!</v>
      </c>
      <c r="H379" t="e">
        <f t="shared" si="113"/>
        <v>#VALUE!</v>
      </c>
      <c r="I379" t="e">
        <f t="shared" si="114"/>
        <v>#VALUE!</v>
      </c>
      <c r="J379" t="e">
        <f t="shared" si="115"/>
        <v>#VALUE!</v>
      </c>
      <c r="K379" t="e">
        <f t="shared" si="116"/>
        <v>#VALUE!</v>
      </c>
      <c r="L379" t="e">
        <f t="shared" si="117"/>
        <v>#VALUE!</v>
      </c>
      <c r="M379">
        <f>IF($B$9="זכר",INDEX(תמותה!$A$1:$E$121,ROUNDDOWN(E379/12,0)+1,2),INDEX(תמותה!$A$1:$E$121,ROUNDDOWN(E379/12,0)+1,3))</f>
        <v>9.87E-5</v>
      </c>
      <c r="N379" t="e">
        <f>IF($B$9="זכר",INDEX('שיפור גברים'!$A$1:$GQ$121,ROUNDDOWN(E379/12,0)+1,ROUNDDOWN((E379+$B$7-$B$8)/12,0)+2),INDEX('שיפור נשים'!$A$1:$GQ$121,ROUNDDOWN(E379/12,0)+1,ROUNDDOWN((E379+$B$7-$B$8)/12,0)+2))</f>
        <v>#VALUE!</v>
      </c>
      <c r="O379" t="e">
        <f>IF($B$9="זכר",INDEX('שיפור גברים'!$A$1:$GQ$121,ROUNDDOWN(E379/12,0)+1,ROUNDDOWN((E379+$B$7-$B$8)/12,0)+1),INDEX('שיפור נשים'!$A$1:$GQ$121,ROUNDDOWN(E379/12,0)+1,ROUNDDOWN((E379+$B$7-$B$8)/12,0)+1))</f>
        <v>#VALUE!</v>
      </c>
      <c r="P379">
        <f t="shared" si="106"/>
        <v>8.3333333333333329E-2</v>
      </c>
      <c r="Q379" t="e">
        <f t="shared" si="107"/>
        <v>#VALUE!</v>
      </c>
      <c r="R379">
        <f t="shared" si="118"/>
        <v>377</v>
      </c>
      <c r="S379" t="e">
        <f t="shared" si="119"/>
        <v>#VALUE!</v>
      </c>
      <c r="T379">
        <f>IF($B$11="זכר",INDEX(תמותה!$A$1:$E$121,ROUNDDOWN(R379/12,0)+1,2),INDEX(תמותה!$A$1:$E$121,ROUNDDOWN(R379/12,0)+1,3))</f>
        <v>9.87E-5</v>
      </c>
      <c r="U379" t="e">
        <f>IF($B$11="זכר",INDEX('שיפור גברים'!$A$1:$GQ$121,ROUNDDOWN(R379/12,0)+1,ROUNDDOWN((E379+$B$7-$B$8)/12,0)+2),INDEX('שיפור נשים'!$A$1:$GQ$121,ROUNDDOWN(R379/12,0)+1,ROUNDDOWN((E379+$B$7-$B$8)/12,0)+2))</f>
        <v>#VALUE!</v>
      </c>
      <c r="V379" t="e">
        <f>IF($B$11="זכר",INDEX('שיפור גברים'!$A$1:$GQ$121,ROUNDDOWN(R379/12,0)+1,ROUNDDOWN((E379+$B$7-$B$8)/12,0)+1),INDEX('שיפור נשים'!$A$1:$GQ$121,ROUNDDOWN(R379/12,0)+1,ROUNDDOWN((E379+$B$7-$B$8)/12,0)+1))</f>
        <v>#VALUE!</v>
      </c>
      <c r="W379">
        <f t="shared" si="108"/>
        <v>8.3333333333333329E-2</v>
      </c>
      <c r="X379" t="e">
        <f t="shared" si="120"/>
        <v>#VALUE!</v>
      </c>
      <c r="Y379">
        <f>IF($B$11="זכר",INDEX(תמותה!$A$1:$E$121,ROUNDDOWN(R379/12,0)+1,4),INDEX(תמותה!$A$1:$E$121,ROUNDDOWN(R379/12,0)+1,5))</f>
        <v>2.2499999999999999E-4</v>
      </c>
      <c r="Z379" t="e">
        <f t="shared" si="109"/>
        <v>#VALUE!</v>
      </c>
      <c r="AA379" t="e">
        <f t="shared" si="110"/>
        <v>#VALUE!</v>
      </c>
      <c r="AB379" t="e">
        <f t="shared" si="121"/>
        <v>#VALUE!</v>
      </c>
      <c r="AC379" t="e">
        <f t="shared" si="122"/>
        <v>#VALUE!</v>
      </c>
      <c r="AD379" t="e">
        <f t="shared" si="123"/>
        <v>#VALUE!</v>
      </c>
      <c r="AE379" t="e">
        <f t="shared" si="124"/>
        <v>#VALUE!</v>
      </c>
      <c r="AF379" t="e">
        <f t="shared" si="125"/>
        <v>#VALUE!</v>
      </c>
    </row>
    <row r="380" spans="5:32" x14ac:dyDescent="0.2">
      <c r="E380">
        <f t="shared" si="111"/>
        <v>378</v>
      </c>
      <c r="F380">
        <f t="shared" si="105"/>
        <v>3.1387619765837922</v>
      </c>
      <c r="G380" t="e">
        <f t="shared" si="112"/>
        <v>#VALUE!</v>
      </c>
      <c r="H380" t="e">
        <f t="shared" si="113"/>
        <v>#VALUE!</v>
      </c>
      <c r="I380" t="e">
        <f t="shared" si="114"/>
        <v>#VALUE!</v>
      </c>
      <c r="J380" t="e">
        <f t="shared" si="115"/>
        <v>#VALUE!</v>
      </c>
      <c r="K380" t="e">
        <f t="shared" si="116"/>
        <v>#VALUE!</v>
      </c>
      <c r="L380" t="e">
        <f t="shared" si="117"/>
        <v>#VALUE!</v>
      </c>
      <c r="M380">
        <f>IF($B$9="זכר",INDEX(תמותה!$A$1:$E$121,ROUNDDOWN(E380/12,0)+1,2),INDEX(תמותה!$A$1:$E$121,ROUNDDOWN(E380/12,0)+1,3))</f>
        <v>9.87E-5</v>
      </c>
      <c r="N380" t="e">
        <f>IF($B$9="זכר",INDEX('שיפור גברים'!$A$1:$GQ$121,ROUNDDOWN(E380/12,0)+1,ROUNDDOWN((E380+$B$7-$B$8)/12,0)+2),INDEX('שיפור נשים'!$A$1:$GQ$121,ROUNDDOWN(E380/12,0)+1,ROUNDDOWN((E380+$B$7-$B$8)/12,0)+2))</f>
        <v>#VALUE!</v>
      </c>
      <c r="O380" t="e">
        <f>IF($B$9="זכר",INDEX('שיפור גברים'!$A$1:$GQ$121,ROUNDDOWN(E380/12,0)+1,ROUNDDOWN((E380+$B$7-$B$8)/12,0)+1),INDEX('שיפור נשים'!$A$1:$GQ$121,ROUNDDOWN(E380/12,0)+1,ROUNDDOWN((E380+$B$7-$B$8)/12,0)+1))</f>
        <v>#VALUE!</v>
      </c>
      <c r="P380">
        <f t="shared" si="106"/>
        <v>0.16666666666666666</v>
      </c>
      <c r="Q380" t="e">
        <f t="shared" si="107"/>
        <v>#VALUE!</v>
      </c>
      <c r="R380">
        <f t="shared" si="118"/>
        <v>378</v>
      </c>
      <c r="S380" t="e">
        <f t="shared" si="119"/>
        <v>#VALUE!</v>
      </c>
      <c r="T380">
        <f>IF($B$11="זכר",INDEX(תמותה!$A$1:$E$121,ROUNDDOWN(R380/12,0)+1,2),INDEX(תמותה!$A$1:$E$121,ROUNDDOWN(R380/12,0)+1,3))</f>
        <v>9.87E-5</v>
      </c>
      <c r="U380" t="e">
        <f>IF($B$11="זכר",INDEX('שיפור גברים'!$A$1:$GQ$121,ROUNDDOWN(R380/12,0)+1,ROUNDDOWN((E380+$B$7-$B$8)/12,0)+2),INDEX('שיפור נשים'!$A$1:$GQ$121,ROUNDDOWN(R380/12,0)+1,ROUNDDOWN((E380+$B$7-$B$8)/12,0)+2))</f>
        <v>#VALUE!</v>
      </c>
      <c r="V380" t="e">
        <f>IF($B$11="זכר",INDEX('שיפור גברים'!$A$1:$GQ$121,ROUNDDOWN(R380/12,0)+1,ROUNDDOWN((E380+$B$7-$B$8)/12,0)+1),INDEX('שיפור נשים'!$A$1:$GQ$121,ROUNDDOWN(R380/12,0)+1,ROUNDDOWN((E380+$B$7-$B$8)/12,0)+1))</f>
        <v>#VALUE!</v>
      </c>
      <c r="W380">
        <f t="shared" si="108"/>
        <v>0.16666666666666666</v>
      </c>
      <c r="X380" t="e">
        <f t="shared" si="120"/>
        <v>#VALUE!</v>
      </c>
      <c r="Y380">
        <f>IF($B$11="זכר",INDEX(תמותה!$A$1:$E$121,ROUNDDOWN(R380/12,0)+1,4),INDEX(תמותה!$A$1:$E$121,ROUNDDOWN(R380/12,0)+1,5))</f>
        <v>2.2499999999999999E-4</v>
      </c>
      <c r="Z380" t="e">
        <f t="shared" si="109"/>
        <v>#VALUE!</v>
      </c>
      <c r="AA380" t="e">
        <f t="shared" si="110"/>
        <v>#VALUE!</v>
      </c>
      <c r="AB380" t="e">
        <f t="shared" si="121"/>
        <v>#VALUE!</v>
      </c>
      <c r="AC380" t="e">
        <f t="shared" si="122"/>
        <v>#VALUE!</v>
      </c>
      <c r="AD380" t="e">
        <f t="shared" si="123"/>
        <v>#VALUE!</v>
      </c>
      <c r="AE380" t="e">
        <f t="shared" si="124"/>
        <v>#VALUE!</v>
      </c>
      <c r="AF380" t="e">
        <f t="shared" si="125"/>
        <v>#VALUE!</v>
      </c>
    </row>
    <row r="381" spans="5:32" x14ac:dyDescent="0.2">
      <c r="E381">
        <f t="shared" si="111"/>
        <v>379</v>
      </c>
      <c r="F381">
        <f t="shared" si="105"/>
        <v>3.1482491226058196</v>
      </c>
      <c r="G381" t="e">
        <f t="shared" si="112"/>
        <v>#VALUE!</v>
      </c>
      <c r="H381" t="e">
        <f t="shared" si="113"/>
        <v>#VALUE!</v>
      </c>
      <c r="I381" t="e">
        <f t="shared" si="114"/>
        <v>#VALUE!</v>
      </c>
      <c r="J381" t="e">
        <f t="shared" si="115"/>
        <v>#VALUE!</v>
      </c>
      <c r="K381" t="e">
        <f t="shared" si="116"/>
        <v>#VALUE!</v>
      </c>
      <c r="L381" t="e">
        <f t="shared" si="117"/>
        <v>#VALUE!</v>
      </c>
      <c r="M381">
        <f>IF($B$9="זכר",INDEX(תמותה!$A$1:$E$121,ROUNDDOWN(E381/12,0)+1,2),INDEX(תמותה!$A$1:$E$121,ROUNDDOWN(E381/12,0)+1,3))</f>
        <v>9.87E-5</v>
      </c>
      <c r="N381" t="e">
        <f>IF($B$9="זכר",INDEX('שיפור גברים'!$A$1:$GQ$121,ROUNDDOWN(E381/12,0)+1,ROUNDDOWN((E381+$B$7-$B$8)/12,0)+2),INDEX('שיפור נשים'!$A$1:$GQ$121,ROUNDDOWN(E381/12,0)+1,ROUNDDOWN((E381+$B$7-$B$8)/12,0)+2))</f>
        <v>#VALUE!</v>
      </c>
      <c r="O381" t="e">
        <f>IF($B$9="זכר",INDEX('שיפור גברים'!$A$1:$GQ$121,ROUNDDOWN(E381/12,0)+1,ROUNDDOWN((E381+$B$7-$B$8)/12,0)+1),INDEX('שיפור נשים'!$A$1:$GQ$121,ROUNDDOWN(E381/12,0)+1,ROUNDDOWN((E381+$B$7-$B$8)/12,0)+1))</f>
        <v>#VALUE!</v>
      </c>
      <c r="P381">
        <f t="shared" si="106"/>
        <v>0.25</v>
      </c>
      <c r="Q381" t="e">
        <f t="shared" si="107"/>
        <v>#VALUE!</v>
      </c>
      <c r="R381">
        <f t="shared" si="118"/>
        <v>379</v>
      </c>
      <c r="S381" t="e">
        <f t="shared" si="119"/>
        <v>#VALUE!</v>
      </c>
      <c r="T381">
        <f>IF($B$11="זכר",INDEX(תמותה!$A$1:$E$121,ROUNDDOWN(R381/12,0)+1,2),INDEX(תמותה!$A$1:$E$121,ROUNDDOWN(R381/12,0)+1,3))</f>
        <v>9.87E-5</v>
      </c>
      <c r="U381" t="e">
        <f>IF($B$11="זכר",INDEX('שיפור גברים'!$A$1:$GQ$121,ROUNDDOWN(R381/12,0)+1,ROUNDDOWN((E381+$B$7-$B$8)/12,0)+2),INDEX('שיפור נשים'!$A$1:$GQ$121,ROUNDDOWN(R381/12,0)+1,ROUNDDOWN((E381+$B$7-$B$8)/12,0)+2))</f>
        <v>#VALUE!</v>
      </c>
      <c r="V381" t="e">
        <f>IF($B$11="זכר",INDEX('שיפור גברים'!$A$1:$GQ$121,ROUNDDOWN(R381/12,0)+1,ROUNDDOWN((E381+$B$7-$B$8)/12,0)+1),INDEX('שיפור נשים'!$A$1:$GQ$121,ROUNDDOWN(R381/12,0)+1,ROUNDDOWN((E381+$B$7-$B$8)/12,0)+1))</f>
        <v>#VALUE!</v>
      </c>
      <c r="W381">
        <f t="shared" si="108"/>
        <v>0.25</v>
      </c>
      <c r="X381" t="e">
        <f t="shared" si="120"/>
        <v>#VALUE!</v>
      </c>
      <c r="Y381">
        <f>IF($B$11="זכר",INDEX(תמותה!$A$1:$E$121,ROUNDDOWN(R381/12,0)+1,4),INDEX(תמותה!$A$1:$E$121,ROUNDDOWN(R381/12,0)+1,5))</f>
        <v>2.2499999999999999E-4</v>
      </c>
      <c r="Z381" t="e">
        <f t="shared" si="109"/>
        <v>#VALUE!</v>
      </c>
      <c r="AA381" t="e">
        <f t="shared" si="110"/>
        <v>#VALUE!</v>
      </c>
      <c r="AB381" t="e">
        <f t="shared" si="121"/>
        <v>#VALUE!</v>
      </c>
      <c r="AC381" t="e">
        <f t="shared" si="122"/>
        <v>#VALUE!</v>
      </c>
      <c r="AD381" t="e">
        <f t="shared" si="123"/>
        <v>#VALUE!</v>
      </c>
      <c r="AE381" t="e">
        <f t="shared" si="124"/>
        <v>#VALUE!</v>
      </c>
      <c r="AF381" t="e">
        <f t="shared" si="125"/>
        <v>#VALUE!</v>
      </c>
    </row>
    <row r="382" spans="5:32" x14ac:dyDescent="0.2">
      <c r="E382">
        <f t="shared" si="111"/>
        <v>380</v>
      </c>
      <c r="F382">
        <f t="shared" si="105"/>
        <v>3.1577649442459137</v>
      </c>
      <c r="G382" t="e">
        <f t="shared" si="112"/>
        <v>#VALUE!</v>
      </c>
      <c r="H382" t="e">
        <f t="shared" si="113"/>
        <v>#VALUE!</v>
      </c>
      <c r="I382" t="e">
        <f t="shared" si="114"/>
        <v>#VALUE!</v>
      </c>
      <c r="J382" t="e">
        <f t="shared" si="115"/>
        <v>#VALUE!</v>
      </c>
      <c r="K382" t="e">
        <f t="shared" si="116"/>
        <v>#VALUE!</v>
      </c>
      <c r="L382" t="e">
        <f t="shared" si="117"/>
        <v>#VALUE!</v>
      </c>
      <c r="M382">
        <f>IF($B$9="זכר",INDEX(תמותה!$A$1:$E$121,ROUNDDOWN(E382/12,0)+1,2),INDEX(תמותה!$A$1:$E$121,ROUNDDOWN(E382/12,0)+1,3))</f>
        <v>9.87E-5</v>
      </c>
      <c r="N382" t="e">
        <f>IF($B$9="זכר",INDEX('שיפור גברים'!$A$1:$GQ$121,ROUNDDOWN(E382/12,0)+1,ROUNDDOWN((E382+$B$7-$B$8)/12,0)+2),INDEX('שיפור נשים'!$A$1:$GQ$121,ROUNDDOWN(E382/12,0)+1,ROUNDDOWN((E382+$B$7-$B$8)/12,0)+2))</f>
        <v>#VALUE!</v>
      </c>
      <c r="O382" t="e">
        <f>IF($B$9="זכר",INDEX('שיפור גברים'!$A$1:$GQ$121,ROUNDDOWN(E382/12,0)+1,ROUNDDOWN((E382+$B$7-$B$8)/12,0)+1),INDEX('שיפור נשים'!$A$1:$GQ$121,ROUNDDOWN(E382/12,0)+1,ROUNDDOWN((E382+$B$7-$B$8)/12,0)+1))</f>
        <v>#VALUE!</v>
      </c>
      <c r="P382">
        <f t="shared" si="106"/>
        <v>0.33333333333333331</v>
      </c>
      <c r="Q382" t="e">
        <f t="shared" si="107"/>
        <v>#VALUE!</v>
      </c>
      <c r="R382">
        <f t="shared" si="118"/>
        <v>380</v>
      </c>
      <c r="S382" t="e">
        <f t="shared" si="119"/>
        <v>#VALUE!</v>
      </c>
      <c r="T382">
        <f>IF($B$11="זכר",INDEX(תמותה!$A$1:$E$121,ROUNDDOWN(R382/12,0)+1,2),INDEX(תמותה!$A$1:$E$121,ROUNDDOWN(R382/12,0)+1,3))</f>
        <v>9.87E-5</v>
      </c>
      <c r="U382" t="e">
        <f>IF($B$11="זכר",INDEX('שיפור גברים'!$A$1:$GQ$121,ROUNDDOWN(R382/12,0)+1,ROUNDDOWN((E382+$B$7-$B$8)/12,0)+2),INDEX('שיפור נשים'!$A$1:$GQ$121,ROUNDDOWN(R382/12,0)+1,ROUNDDOWN((E382+$B$7-$B$8)/12,0)+2))</f>
        <v>#VALUE!</v>
      </c>
      <c r="V382" t="e">
        <f>IF($B$11="זכר",INDEX('שיפור גברים'!$A$1:$GQ$121,ROUNDDOWN(R382/12,0)+1,ROUNDDOWN((E382+$B$7-$B$8)/12,0)+1),INDEX('שיפור נשים'!$A$1:$GQ$121,ROUNDDOWN(R382/12,0)+1,ROUNDDOWN((E382+$B$7-$B$8)/12,0)+1))</f>
        <v>#VALUE!</v>
      </c>
      <c r="W382">
        <f t="shared" si="108"/>
        <v>0.33333333333333331</v>
      </c>
      <c r="X382" t="e">
        <f t="shared" si="120"/>
        <v>#VALUE!</v>
      </c>
      <c r="Y382">
        <f>IF($B$11="זכר",INDEX(תמותה!$A$1:$E$121,ROUNDDOWN(R382/12,0)+1,4),INDEX(תמותה!$A$1:$E$121,ROUNDDOWN(R382/12,0)+1,5))</f>
        <v>2.2499999999999999E-4</v>
      </c>
      <c r="Z382" t="e">
        <f t="shared" si="109"/>
        <v>#VALUE!</v>
      </c>
      <c r="AA382" t="e">
        <f t="shared" si="110"/>
        <v>#VALUE!</v>
      </c>
      <c r="AB382" t="e">
        <f t="shared" si="121"/>
        <v>#VALUE!</v>
      </c>
      <c r="AC382" t="e">
        <f t="shared" si="122"/>
        <v>#VALUE!</v>
      </c>
      <c r="AD382" t="e">
        <f t="shared" si="123"/>
        <v>#VALUE!</v>
      </c>
      <c r="AE382" t="e">
        <f t="shared" si="124"/>
        <v>#VALUE!</v>
      </c>
      <c r="AF382" t="e">
        <f t="shared" si="125"/>
        <v>#VALUE!</v>
      </c>
    </row>
    <row r="383" spans="5:32" x14ac:dyDescent="0.2">
      <c r="E383">
        <f t="shared" si="111"/>
        <v>381</v>
      </c>
      <c r="F383">
        <f t="shared" si="105"/>
        <v>3.1673095281783041</v>
      </c>
      <c r="G383" t="e">
        <f t="shared" si="112"/>
        <v>#VALUE!</v>
      </c>
      <c r="H383" t="e">
        <f t="shared" si="113"/>
        <v>#VALUE!</v>
      </c>
      <c r="I383" t="e">
        <f t="shared" si="114"/>
        <v>#VALUE!</v>
      </c>
      <c r="J383" t="e">
        <f t="shared" si="115"/>
        <v>#VALUE!</v>
      </c>
      <c r="K383" t="e">
        <f t="shared" si="116"/>
        <v>#VALUE!</v>
      </c>
      <c r="L383" t="e">
        <f t="shared" si="117"/>
        <v>#VALUE!</v>
      </c>
      <c r="M383">
        <f>IF($B$9="זכר",INDEX(תמותה!$A$1:$E$121,ROUNDDOWN(E383/12,0)+1,2),INDEX(תמותה!$A$1:$E$121,ROUNDDOWN(E383/12,0)+1,3))</f>
        <v>9.87E-5</v>
      </c>
      <c r="N383" t="e">
        <f>IF($B$9="זכר",INDEX('שיפור גברים'!$A$1:$GQ$121,ROUNDDOWN(E383/12,0)+1,ROUNDDOWN((E383+$B$7-$B$8)/12,0)+2),INDEX('שיפור נשים'!$A$1:$GQ$121,ROUNDDOWN(E383/12,0)+1,ROUNDDOWN((E383+$B$7-$B$8)/12,0)+2))</f>
        <v>#VALUE!</v>
      </c>
      <c r="O383" t="e">
        <f>IF($B$9="זכר",INDEX('שיפור גברים'!$A$1:$GQ$121,ROUNDDOWN(E383/12,0)+1,ROUNDDOWN((E383+$B$7-$B$8)/12,0)+1),INDEX('שיפור נשים'!$A$1:$GQ$121,ROUNDDOWN(E383/12,0)+1,ROUNDDOWN((E383+$B$7-$B$8)/12,0)+1))</f>
        <v>#VALUE!</v>
      </c>
      <c r="P383">
        <f t="shared" si="106"/>
        <v>0.41666666666666669</v>
      </c>
      <c r="Q383" t="e">
        <f t="shared" si="107"/>
        <v>#VALUE!</v>
      </c>
      <c r="R383">
        <f t="shared" si="118"/>
        <v>381</v>
      </c>
      <c r="S383" t="e">
        <f t="shared" si="119"/>
        <v>#VALUE!</v>
      </c>
      <c r="T383">
        <f>IF($B$11="זכר",INDEX(תמותה!$A$1:$E$121,ROUNDDOWN(R383/12,0)+1,2),INDEX(תמותה!$A$1:$E$121,ROUNDDOWN(R383/12,0)+1,3))</f>
        <v>9.87E-5</v>
      </c>
      <c r="U383" t="e">
        <f>IF($B$11="זכר",INDEX('שיפור גברים'!$A$1:$GQ$121,ROUNDDOWN(R383/12,0)+1,ROUNDDOWN((E383+$B$7-$B$8)/12,0)+2),INDEX('שיפור נשים'!$A$1:$GQ$121,ROUNDDOWN(R383/12,0)+1,ROUNDDOWN((E383+$B$7-$B$8)/12,0)+2))</f>
        <v>#VALUE!</v>
      </c>
      <c r="V383" t="e">
        <f>IF($B$11="זכר",INDEX('שיפור גברים'!$A$1:$GQ$121,ROUNDDOWN(R383/12,0)+1,ROUNDDOWN((E383+$B$7-$B$8)/12,0)+1),INDEX('שיפור נשים'!$A$1:$GQ$121,ROUNDDOWN(R383/12,0)+1,ROUNDDOWN((E383+$B$7-$B$8)/12,0)+1))</f>
        <v>#VALUE!</v>
      </c>
      <c r="W383">
        <f t="shared" si="108"/>
        <v>0.41666666666666669</v>
      </c>
      <c r="X383" t="e">
        <f t="shared" si="120"/>
        <v>#VALUE!</v>
      </c>
      <c r="Y383">
        <f>IF($B$11="זכר",INDEX(תמותה!$A$1:$E$121,ROUNDDOWN(R383/12,0)+1,4),INDEX(תמותה!$A$1:$E$121,ROUNDDOWN(R383/12,0)+1,5))</f>
        <v>2.2499999999999999E-4</v>
      </c>
      <c r="Z383" t="e">
        <f t="shared" si="109"/>
        <v>#VALUE!</v>
      </c>
      <c r="AA383" t="e">
        <f t="shared" si="110"/>
        <v>#VALUE!</v>
      </c>
      <c r="AB383" t="e">
        <f t="shared" si="121"/>
        <v>#VALUE!</v>
      </c>
      <c r="AC383" t="e">
        <f t="shared" si="122"/>
        <v>#VALUE!</v>
      </c>
      <c r="AD383" t="e">
        <f t="shared" si="123"/>
        <v>#VALUE!</v>
      </c>
      <c r="AE383" t="e">
        <f t="shared" si="124"/>
        <v>#VALUE!</v>
      </c>
      <c r="AF383" t="e">
        <f t="shared" si="125"/>
        <v>#VALUE!</v>
      </c>
    </row>
    <row r="384" spans="5:32" x14ac:dyDescent="0.2">
      <c r="E384">
        <f t="shared" si="111"/>
        <v>382</v>
      </c>
      <c r="F384">
        <f t="shared" si="105"/>
        <v>3.1768829613392002</v>
      </c>
      <c r="G384" t="e">
        <f t="shared" si="112"/>
        <v>#VALUE!</v>
      </c>
      <c r="H384" t="e">
        <f t="shared" si="113"/>
        <v>#VALUE!</v>
      </c>
      <c r="I384" t="e">
        <f t="shared" si="114"/>
        <v>#VALUE!</v>
      </c>
      <c r="J384" t="e">
        <f t="shared" si="115"/>
        <v>#VALUE!</v>
      </c>
      <c r="K384" t="e">
        <f t="shared" si="116"/>
        <v>#VALUE!</v>
      </c>
      <c r="L384" t="e">
        <f t="shared" si="117"/>
        <v>#VALUE!</v>
      </c>
      <c r="M384">
        <f>IF($B$9="זכר",INDEX(תמותה!$A$1:$E$121,ROUNDDOWN(E384/12,0)+1,2),INDEX(תמותה!$A$1:$E$121,ROUNDDOWN(E384/12,0)+1,3))</f>
        <v>9.87E-5</v>
      </c>
      <c r="N384" t="e">
        <f>IF($B$9="זכר",INDEX('שיפור גברים'!$A$1:$GQ$121,ROUNDDOWN(E384/12,0)+1,ROUNDDOWN((E384+$B$7-$B$8)/12,0)+2),INDEX('שיפור נשים'!$A$1:$GQ$121,ROUNDDOWN(E384/12,0)+1,ROUNDDOWN((E384+$B$7-$B$8)/12,0)+2))</f>
        <v>#VALUE!</v>
      </c>
      <c r="O384" t="e">
        <f>IF($B$9="זכר",INDEX('שיפור גברים'!$A$1:$GQ$121,ROUNDDOWN(E384/12,0)+1,ROUNDDOWN((E384+$B$7-$B$8)/12,0)+1),INDEX('שיפור נשים'!$A$1:$GQ$121,ROUNDDOWN(E384/12,0)+1,ROUNDDOWN((E384+$B$7-$B$8)/12,0)+1))</f>
        <v>#VALUE!</v>
      </c>
      <c r="P384">
        <f t="shared" si="106"/>
        <v>0.5</v>
      </c>
      <c r="Q384" t="e">
        <f t="shared" si="107"/>
        <v>#VALUE!</v>
      </c>
      <c r="R384">
        <f t="shared" si="118"/>
        <v>382</v>
      </c>
      <c r="S384" t="e">
        <f t="shared" si="119"/>
        <v>#VALUE!</v>
      </c>
      <c r="T384">
        <f>IF($B$11="זכר",INDEX(תמותה!$A$1:$E$121,ROUNDDOWN(R384/12,0)+1,2),INDEX(תמותה!$A$1:$E$121,ROUNDDOWN(R384/12,0)+1,3))</f>
        <v>9.87E-5</v>
      </c>
      <c r="U384" t="e">
        <f>IF($B$11="זכר",INDEX('שיפור גברים'!$A$1:$GQ$121,ROUNDDOWN(R384/12,0)+1,ROUNDDOWN((E384+$B$7-$B$8)/12,0)+2),INDEX('שיפור נשים'!$A$1:$GQ$121,ROUNDDOWN(R384/12,0)+1,ROUNDDOWN((E384+$B$7-$B$8)/12,0)+2))</f>
        <v>#VALUE!</v>
      </c>
      <c r="V384" t="e">
        <f>IF($B$11="זכר",INDEX('שיפור גברים'!$A$1:$GQ$121,ROUNDDOWN(R384/12,0)+1,ROUNDDOWN((E384+$B$7-$B$8)/12,0)+1),INDEX('שיפור נשים'!$A$1:$GQ$121,ROUNDDOWN(R384/12,0)+1,ROUNDDOWN((E384+$B$7-$B$8)/12,0)+1))</f>
        <v>#VALUE!</v>
      </c>
      <c r="W384">
        <f t="shared" si="108"/>
        <v>0.5</v>
      </c>
      <c r="X384" t="e">
        <f t="shared" si="120"/>
        <v>#VALUE!</v>
      </c>
      <c r="Y384">
        <f>IF($B$11="זכר",INDEX(תמותה!$A$1:$E$121,ROUNDDOWN(R384/12,0)+1,4),INDEX(תמותה!$A$1:$E$121,ROUNDDOWN(R384/12,0)+1,5))</f>
        <v>2.2499999999999999E-4</v>
      </c>
      <c r="Z384" t="e">
        <f t="shared" si="109"/>
        <v>#VALUE!</v>
      </c>
      <c r="AA384" t="e">
        <f t="shared" si="110"/>
        <v>#VALUE!</v>
      </c>
      <c r="AB384" t="e">
        <f t="shared" si="121"/>
        <v>#VALUE!</v>
      </c>
      <c r="AC384" t="e">
        <f t="shared" si="122"/>
        <v>#VALUE!</v>
      </c>
      <c r="AD384" t="e">
        <f t="shared" si="123"/>
        <v>#VALUE!</v>
      </c>
      <c r="AE384" t="e">
        <f t="shared" si="124"/>
        <v>#VALUE!</v>
      </c>
      <c r="AF384" t="e">
        <f t="shared" si="125"/>
        <v>#VALUE!</v>
      </c>
    </row>
    <row r="385" spans="5:32" x14ac:dyDescent="0.2">
      <c r="E385">
        <f t="shared" si="111"/>
        <v>383</v>
      </c>
      <c r="F385">
        <f t="shared" si="105"/>
        <v>3.1864853309275816</v>
      </c>
      <c r="G385" t="e">
        <f t="shared" si="112"/>
        <v>#VALUE!</v>
      </c>
      <c r="H385" t="e">
        <f t="shared" si="113"/>
        <v>#VALUE!</v>
      </c>
      <c r="I385" t="e">
        <f t="shared" si="114"/>
        <v>#VALUE!</v>
      </c>
      <c r="J385" t="e">
        <f t="shared" si="115"/>
        <v>#VALUE!</v>
      </c>
      <c r="K385" t="e">
        <f t="shared" si="116"/>
        <v>#VALUE!</v>
      </c>
      <c r="L385" t="e">
        <f t="shared" si="117"/>
        <v>#VALUE!</v>
      </c>
      <c r="M385">
        <f>IF($B$9="זכר",INDEX(תמותה!$A$1:$E$121,ROUNDDOWN(E385/12,0)+1,2),INDEX(תמותה!$A$1:$E$121,ROUNDDOWN(E385/12,0)+1,3))</f>
        <v>9.87E-5</v>
      </c>
      <c r="N385" t="e">
        <f>IF($B$9="זכר",INDEX('שיפור גברים'!$A$1:$GQ$121,ROUNDDOWN(E385/12,0)+1,ROUNDDOWN((E385+$B$7-$B$8)/12,0)+2),INDEX('שיפור נשים'!$A$1:$GQ$121,ROUNDDOWN(E385/12,0)+1,ROUNDDOWN((E385+$B$7-$B$8)/12,0)+2))</f>
        <v>#VALUE!</v>
      </c>
      <c r="O385" t="e">
        <f>IF($B$9="זכר",INDEX('שיפור גברים'!$A$1:$GQ$121,ROUNDDOWN(E385/12,0)+1,ROUNDDOWN((E385+$B$7-$B$8)/12,0)+1),INDEX('שיפור נשים'!$A$1:$GQ$121,ROUNDDOWN(E385/12,0)+1,ROUNDDOWN((E385+$B$7-$B$8)/12,0)+1))</f>
        <v>#VALUE!</v>
      </c>
      <c r="P385">
        <f t="shared" si="106"/>
        <v>0.58333333333333337</v>
      </c>
      <c r="Q385" t="e">
        <f t="shared" si="107"/>
        <v>#VALUE!</v>
      </c>
      <c r="R385">
        <f t="shared" si="118"/>
        <v>383</v>
      </c>
      <c r="S385" t="e">
        <f t="shared" si="119"/>
        <v>#VALUE!</v>
      </c>
      <c r="T385">
        <f>IF($B$11="זכר",INDEX(תמותה!$A$1:$E$121,ROUNDDOWN(R385/12,0)+1,2),INDEX(תמותה!$A$1:$E$121,ROUNDDOWN(R385/12,0)+1,3))</f>
        <v>9.87E-5</v>
      </c>
      <c r="U385" t="e">
        <f>IF($B$11="זכר",INDEX('שיפור גברים'!$A$1:$GQ$121,ROUNDDOWN(R385/12,0)+1,ROUNDDOWN((E385+$B$7-$B$8)/12,0)+2),INDEX('שיפור נשים'!$A$1:$GQ$121,ROUNDDOWN(R385/12,0)+1,ROUNDDOWN((E385+$B$7-$B$8)/12,0)+2))</f>
        <v>#VALUE!</v>
      </c>
      <c r="V385" t="e">
        <f>IF($B$11="זכר",INDEX('שיפור גברים'!$A$1:$GQ$121,ROUNDDOWN(R385/12,0)+1,ROUNDDOWN((E385+$B$7-$B$8)/12,0)+1),INDEX('שיפור נשים'!$A$1:$GQ$121,ROUNDDOWN(R385/12,0)+1,ROUNDDOWN((E385+$B$7-$B$8)/12,0)+1))</f>
        <v>#VALUE!</v>
      </c>
      <c r="W385">
        <f t="shared" si="108"/>
        <v>0.58333333333333337</v>
      </c>
      <c r="X385" t="e">
        <f t="shared" si="120"/>
        <v>#VALUE!</v>
      </c>
      <c r="Y385">
        <f>IF($B$11="זכר",INDEX(תמותה!$A$1:$E$121,ROUNDDOWN(R385/12,0)+1,4),INDEX(תמותה!$A$1:$E$121,ROUNDDOWN(R385/12,0)+1,5))</f>
        <v>2.2499999999999999E-4</v>
      </c>
      <c r="Z385" t="e">
        <f t="shared" si="109"/>
        <v>#VALUE!</v>
      </c>
      <c r="AA385" t="e">
        <f t="shared" si="110"/>
        <v>#VALUE!</v>
      </c>
      <c r="AB385" t="e">
        <f t="shared" si="121"/>
        <v>#VALUE!</v>
      </c>
      <c r="AC385" t="e">
        <f t="shared" si="122"/>
        <v>#VALUE!</v>
      </c>
      <c r="AD385" t="e">
        <f t="shared" si="123"/>
        <v>#VALUE!</v>
      </c>
      <c r="AE385" t="e">
        <f t="shared" si="124"/>
        <v>#VALUE!</v>
      </c>
      <c r="AF385" t="e">
        <f t="shared" si="125"/>
        <v>#VALUE!</v>
      </c>
    </row>
    <row r="386" spans="5:32" x14ac:dyDescent="0.2">
      <c r="E386">
        <f t="shared" si="111"/>
        <v>384</v>
      </c>
      <c r="F386">
        <f t="shared" si="105"/>
        <v>3.1961167244059947</v>
      </c>
      <c r="G386" t="e">
        <f t="shared" si="112"/>
        <v>#VALUE!</v>
      </c>
      <c r="H386" t="e">
        <f t="shared" si="113"/>
        <v>#VALUE!</v>
      </c>
      <c r="I386" t="e">
        <f t="shared" si="114"/>
        <v>#VALUE!</v>
      </c>
      <c r="J386" t="e">
        <f t="shared" si="115"/>
        <v>#VALUE!</v>
      </c>
      <c r="K386" t="e">
        <f t="shared" si="116"/>
        <v>#VALUE!</v>
      </c>
      <c r="L386" t="e">
        <f t="shared" si="117"/>
        <v>#VALUE!</v>
      </c>
      <c r="M386">
        <f>IF($B$9="זכר",INDEX(תמותה!$A$1:$E$121,ROUNDDOWN(E386/12,0)+1,2),INDEX(תמותה!$A$1:$E$121,ROUNDDOWN(E386/12,0)+1,3))</f>
        <v>1.03249E-4</v>
      </c>
      <c r="N386" t="e">
        <f>IF($B$9="זכר",INDEX('שיפור גברים'!$A$1:$GQ$121,ROUNDDOWN(E386/12,0)+1,ROUNDDOWN((E386+$B$7-$B$8)/12,0)+2),INDEX('שיפור נשים'!$A$1:$GQ$121,ROUNDDOWN(E386/12,0)+1,ROUNDDOWN((E386+$B$7-$B$8)/12,0)+2))</f>
        <v>#VALUE!</v>
      </c>
      <c r="O386" t="e">
        <f>IF($B$9="זכר",INDEX('שיפור גברים'!$A$1:$GQ$121,ROUNDDOWN(E386/12,0)+1,ROUNDDOWN((E386+$B$7-$B$8)/12,0)+1),INDEX('שיפור נשים'!$A$1:$GQ$121,ROUNDDOWN(E386/12,0)+1,ROUNDDOWN((E386+$B$7-$B$8)/12,0)+1))</f>
        <v>#VALUE!</v>
      </c>
      <c r="P386">
        <f t="shared" si="106"/>
        <v>0.66666666666666663</v>
      </c>
      <c r="Q386" t="e">
        <f t="shared" si="107"/>
        <v>#VALUE!</v>
      </c>
      <c r="R386">
        <f t="shared" si="118"/>
        <v>384</v>
      </c>
      <c r="S386" t="e">
        <f t="shared" si="119"/>
        <v>#VALUE!</v>
      </c>
      <c r="T386">
        <f>IF($B$11="זכר",INDEX(תמותה!$A$1:$E$121,ROUNDDOWN(R386/12,0)+1,2),INDEX(תמותה!$A$1:$E$121,ROUNDDOWN(R386/12,0)+1,3))</f>
        <v>1.03249E-4</v>
      </c>
      <c r="U386" t="e">
        <f>IF($B$11="זכר",INDEX('שיפור גברים'!$A$1:$GQ$121,ROUNDDOWN(R386/12,0)+1,ROUNDDOWN((E386+$B$7-$B$8)/12,0)+2),INDEX('שיפור נשים'!$A$1:$GQ$121,ROUNDDOWN(R386/12,0)+1,ROUNDDOWN((E386+$B$7-$B$8)/12,0)+2))</f>
        <v>#VALUE!</v>
      </c>
      <c r="V386" t="e">
        <f>IF($B$11="זכר",INDEX('שיפור גברים'!$A$1:$GQ$121,ROUNDDOWN(R386/12,0)+1,ROUNDDOWN((E386+$B$7-$B$8)/12,0)+1),INDEX('שיפור נשים'!$A$1:$GQ$121,ROUNDDOWN(R386/12,0)+1,ROUNDDOWN((E386+$B$7-$B$8)/12,0)+1))</f>
        <v>#VALUE!</v>
      </c>
      <c r="W386">
        <f t="shared" si="108"/>
        <v>0.66666666666666663</v>
      </c>
      <c r="X386" t="e">
        <f t="shared" si="120"/>
        <v>#VALUE!</v>
      </c>
      <c r="Y386">
        <f>IF($B$11="זכר",INDEX(תמותה!$A$1:$E$121,ROUNDDOWN(R386/12,0)+1,4),INDEX(תמותה!$A$1:$E$121,ROUNDDOWN(R386/12,0)+1,5))</f>
        <v>2.3599999999999999E-4</v>
      </c>
      <c r="Z386" t="e">
        <f t="shared" si="109"/>
        <v>#VALUE!</v>
      </c>
      <c r="AA386" t="e">
        <f t="shared" si="110"/>
        <v>#VALUE!</v>
      </c>
      <c r="AB386" t="e">
        <f t="shared" si="121"/>
        <v>#VALUE!</v>
      </c>
      <c r="AC386" t="e">
        <f t="shared" si="122"/>
        <v>#VALUE!</v>
      </c>
      <c r="AD386" t="e">
        <f t="shared" si="123"/>
        <v>#VALUE!</v>
      </c>
      <c r="AE386" t="e">
        <f t="shared" si="124"/>
        <v>#VALUE!</v>
      </c>
      <c r="AF386" t="e">
        <f t="shared" si="125"/>
        <v>#VALUE!</v>
      </c>
    </row>
    <row r="387" spans="5:32" x14ac:dyDescent="0.2">
      <c r="E387">
        <f t="shared" si="111"/>
        <v>385</v>
      </c>
      <c r="F387">
        <f t="shared" ref="F387:F450" si="126">(1+$B$2)^((E387-$E$2+1)/12)</f>
        <v>3.2057772295013454</v>
      </c>
      <c r="G387" t="e">
        <f t="shared" si="112"/>
        <v>#VALUE!</v>
      </c>
      <c r="H387" t="e">
        <f t="shared" si="113"/>
        <v>#VALUE!</v>
      </c>
      <c r="I387" t="e">
        <f t="shared" si="114"/>
        <v>#VALUE!</v>
      </c>
      <c r="J387" t="e">
        <f t="shared" si="115"/>
        <v>#VALUE!</v>
      </c>
      <c r="K387" t="e">
        <f t="shared" si="116"/>
        <v>#VALUE!</v>
      </c>
      <c r="L387" t="e">
        <f t="shared" si="117"/>
        <v>#VALUE!</v>
      </c>
      <c r="M387">
        <f>IF($B$9="זכר",INDEX(תמותה!$A$1:$E$121,ROUNDDOWN(E387/12,0)+1,2),INDEX(תמותה!$A$1:$E$121,ROUNDDOWN(E387/12,0)+1,3))</f>
        <v>1.03249E-4</v>
      </c>
      <c r="N387" t="e">
        <f>IF($B$9="זכר",INDEX('שיפור גברים'!$A$1:$GQ$121,ROUNDDOWN(E387/12,0)+1,ROUNDDOWN((E387+$B$7-$B$8)/12,0)+2),INDEX('שיפור נשים'!$A$1:$GQ$121,ROUNDDOWN(E387/12,0)+1,ROUNDDOWN((E387+$B$7-$B$8)/12,0)+2))</f>
        <v>#VALUE!</v>
      </c>
      <c r="O387" t="e">
        <f>IF($B$9="זכר",INDEX('שיפור גברים'!$A$1:$GQ$121,ROUNDDOWN(E387/12,0)+1,ROUNDDOWN((E387+$B$7-$B$8)/12,0)+1),INDEX('שיפור נשים'!$A$1:$GQ$121,ROUNDDOWN(E387/12,0)+1,ROUNDDOWN((E387+$B$7-$B$8)/12,0)+1))</f>
        <v>#VALUE!</v>
      </c>
      <c r="P387">
        <f t="shared" ref="P387:P450" si="127">(MOD((E387-$E$2+7),12)+1)/12</f>
        <v>0.75</v>
      </c>
      <c r="Q387" t="e">
        <f t="shared" ref="Q387:Q450" si="128">IF(E387&lt;$B$12,1-(1-M387*(N387*P387+O387*(1-P387)))^(1/12),1)</f>
        <v>#VALUE!</v>
      </c>
      <c r="R387">
        <f t="shared" si="118"/>
        <v>385</v>
      </c>
      <c r="S387" t="e">
        <f t="shared" si="119"/>
        <v>#VALUE!</v>
      </c>
      <c r="T387">
        <f>IF($B$11="זכר",INDEX(תמותה!$A$1:$E$121,ROUNDDOWN(R387/12,0)+1,2),INDEX(תמותה!$A$1:$E$121,ROUNDDOWN(R387/12,0)+1,3))</f>
        <v>1.03249E-4</v>
      </c>
      <c r="U387" t="e">
        <f>IF($B$11="זכר",INDEX('שיפור גברים'!$A$1:$GQ$121,ROUNDDOWN(R387/12,0)+1,ROUNDDOWN((E387+$B$7-$B$8)/12,0)+2),INDEX('שיפור נשים'!$A$1:$GQ$121,ROUNDDOWN(R387/12,0)+1,ROUNDDOWN((E387+$B$7-$B$8)/12,0)+2))</f>
        <v>#VALUE!</v>
      </c>
      <c r="V387" t="e">
        <f>IF($B$11="זכר",INDEX('שיפור גברים'!$A$1:$GQ$121,ROUNDDOWN(R387/12,0)+1,ROUNDDOWN((E387+$B$7-$B$8)/12,0)+1),INDEX('שיפור נשים'!$A$1:$GQ$121,ROUNDDOWN(R387/12,0)+1,ROUNDDOWN((E387+$B$7-$B$8)/12,0)+1))</f>
        <v>#VALUE!</v>
      </c>
      <c r="W387">
        <f t="shared" ref="W387:W450" si="129">(MOD((R387-$E$2+7),12)+1)/12</f>
        <v>0.75</v>
      </c>
      <c r="X387" t="e">
        <f t="shared" si="120"/>
        <v>#VALUE!</v>
      </c>
      <c r="Y387">
        <f>IF($B$11="זכר",INDEX(תמותה!$A$1:$E$121,ROUNDDOWN(R387/12,0)+1,4),INDEX(תמותה!$A$1:$E$121,ROUNDDOWN(R387/12,0)+1,5))</f>
        <v>2.3599999999999999E-4</v>
      </c>
      <c r="Z387" t="e">
        <f t="shared" ref="Z387:Z450" si="130">IF(R387&lt;$B$12,1-(1-T387*(U387*W387+V387*(1-W387)))^(1/12),1)</f>
        <v>#VALUE!</v>
      </c>
      <c r="AA387" t="e">
        <f t="shared" ref="AA387:AA450" si="131">IF(R387&lt;$B$12,1-(1-Y387*(U387*W387+V387*(1-W387)))^(1/12),1)</f>
        <v>#VALUE!</v>
      </c>
      <c r="AB387" t="e">
        <f t="shared" si="121"/>
        <v>#VALUE!</v>
      </c>
      <c r="AC387" t="e">
        <f t="shared" si="122"/>
        <v>#VALUE!</v>
      </c>
      <c r="AD387" t="e">
        <f t="shared" si="123"/>
        <v>#VALUE!</v>
      </c>
      <c r="AE387" t="e">
        <f t="shared" si="124"/>
        <v>#VALUE!</v>
      </c>
      <c r="AF387" t="e">
        <f t="shared" si="125"/>
        <v>#VALUE!</v>
      </c>
    </row>
    <row r="388" spans="5:32" x14ac:dyDescent="0.2">
      <c r="E388">
        <f t="shared" ref="E388:E451" si="132">E387+1</f>
        <v>386</v>
      </c>
      <c r="F388">
        <f t="shared" si="126"/>
        <v>3.2154669342057058</v>
      </c>
      <c r="G388" t="e">
        <f t="shared" ref="G388:G451" si="133">IF(E388&lt;=$B$3,IF(AND((E388-$E$2)&lt;0,E388&lt;$B$4),G387+1/F388,G387+L387/F388))</f>
        <v>#VALUE!</v>
      </c>
      <c r="H388" t="e">
        <f t="shared" ref="H388:H451" si="134">IF(E388&lt;=$B$3,IF(AND((E388-$E$2)&lt;60,E388&lt;$B$4),H387+1/F388,H387+L387/F388))</f>
        <v>#VALUE!</v>
      </c>
      <c r="I388" t="e">
        <f t="shared" ref="I388:I451" si="135">IF(E388&lt;=$B$3,IF(AND((E388-$E$2)&lt;120,E388&lt;$B$4),I387+1/F388,I387+L387/F388))</f>
        <v>#VALUE!</v>
      </c>
      <c r="J388" t="e">
        <f t="shared" ref="J388:J451" si="136">IF(E388&lt;=$B$3,IF(AND((E388-$E$2)&lt;180,E388&lt;$B$4),J387+1/F388,J387+L387/F388))</f>
        <v>#VALUE!</v>
      </c>
      <c r="K388" t="e">
        <f t="shared" ref="K388:K451" si="137">IF(E388&lt;=$B$3,IF(AND((E388-$E$2)&lt;240,E388&lt;$B$4),K387+1/F388,K387+L387/F388))</f>
        <v>#VALUE!</v>
      </c>
      <c r="L388" t="e">
        <f t="shared" ref="L388:L451" si="138">L387*(1-Q388)</f>
        <v>#VALUE!</v>
      </c>
      <c r="M388">
        <f>IF($B$9="זכר",INDEX(תמותה!$A$1:$E$121,ROUNDDOWN(E388/12,0)+1,2),INDEX(תמותה!$A$1:$E$121,ROUNDDOWN(E388/12,0)+1,3))</f>
        <v>1.03249E-4</v>
      </c>
      <c r="N388" t="e">
        <f>IF($B$9="זכר",INDEX('שיפור גברים'!$A$1:$GQ$121,ROUNDDOWN(E388/12,0)+1,ROUNDDOWN((E388+$B$7-$B$8)/12,0)+2),INDEX('שיפור נשים'!$A$1:$GQ$121,ROUNDDOWN(E388/12,0)+1,ROUNDDOWN((E388+$B$7-$B$8)/12,0)+2))</f>
        <v>#VALUE!</v>
      </c>
      <c r="O388" t="e">
        <f>IF($B$9="זכר",INDEX('שיפור גברים'!$A$1:$GQ$121,ROUNDDOWN(E388/12,0)+1,ROUNDDOWN((E388+$B$7-$B$8)/12,0)+1),INDEX('שיפור נשים'!$A$1:$GQ$121,ROUNDDOWN(E388/12,0)+1,ROUNDDOWN((E388+$B$7-$B$8)/12,0)+1))</f>
        <v>#VALUE!</v>
      </c>
      <c r="P388">
        <f t="shared" si="127"/>
        <v>0.83333333333333337</v>
      </c>
      <c r="Q388" t="e">
        <f t="shared" si="128"/>
        <v>#VALUE!</v>
      </c>
      <c r="R388">
        <f t="shared" ref="R388:R451" si="139">R387+1</f>
        <v>386</v>
      </c>
      <c r="S388" t="e">
        <f t="shared" ref="S388:S451" si="140">S387*(1-Z388)</f>
        <v>#VALUE!</v>
      </c>
      <c r="T388">
        <f>IF($B$11="זכר",INDEX(תמותה!$A$1:$E$121,ROUNDDOWN(R388/12,0)+1,2),INDEX(תמותה!$A$1:$E$121,ROUNDDOWN(R388/12,0)+1,3))</f>
        <v>1.03249E-4</v>
      </c>
      <c r="U388" t="e">
        <f>IF($B$11="זכר",INDEX('שיפור גברים'!$A$1:$GQ$121,ROUNDDOWN(R388/12,0)+1,ROUNDDOWN((E388+$B$7-$B$8)/12,0)+2),INDEX('שיפור נשים'!$A$1:$GQ$121,ROUNDDOWN(R388/12,0)+1,ROUNDDOWN((E388+$B$7-$B$8)/12,0)+2))</f>
        <v>#VALUE!</v>
      </c>
      <c r="V388" t="e">
        <f>IF($B$11="זכר",INDEX('שיפור גברים'!$A$1:$GQ$121,ROUNDDOWN(R388/12,0)+1,ROUNDDOWN((E388+$B$7-$B$8)/12,0)+1),INDEX('שיפור נשים'!$A$1:$GQ$121,ROUNDDOWN(R388/12,0)+1,ROUNDDOWN((E388+$B$7-$B$8)/12,0)+1))</f>
        <v>#VALUE!</v>
      </c>
      <c r="W388">
        <f t="shared" si="129"/>
        <v>0.83333333333333337</v>
      </c>
      <c r="X388" t="e">
        <f t="shared" ref="X388:X451" si="141">X387*(1-AA388)+Q388*S388*L387</f>
        <v>#VALUE!</v>
      </c>
      <c r="Y388">
        <f>IF($B$11="זכר",INDEX(תמותה!$A$1:$E$121,ROUNDDOWN(R388/12,0)+1,4),INDEX(תמותה!$A$1:$E$121,ROUNDDOWN(R388/12,0)+1,5))</f>
        <v>2.3599999999999999E-4</v>
      </c>
      <c r="Z388" t="e">
        <f t="shared" si="130"/>
        <v>#VALUE!</v>
      </c>
      <c r="AA388" t="e">
        <f t="shared" si="131"/>
        <v>#VALUE!</v>
      </c>
      <c r="AB388" t="e">
        <f t="shared" ref="AB388:AB451" si="142">IF(E388&lt;=$B$3,IF(AND((E388-$E$2)&lt;0,E388&lt;$B$4),AB387+0/F388,AB387+X387/F388))</f>
        <v>#VALUE!</v>
      </c>
      <c r="AC388" t="e">
        <f t="shared" ref="AC388:AC451" si="143">IF(E388&lt;=$B$3,IF(AND((E388-$E$2)&lt;60,E388&lt;$B$4),AC387+0/F388,AC387+X387/F388))</f>
        <v>#VALUE!</v>
      </c>
      <c r="AD388" t="e">
        <f t="shared" ref="AD388:AD451" si="144">IF(E388&lt;=$B$3,IF(AND((E388-$E$2)&lt;120,E388&lt;$B$4),AD387+0/F388,AD387+X387/F388))</f>
        <v>#VALUE!</v>
      </c>
      <c r="AE388" t="e">
        <f t="shared" ref="AE388:AE451" si="145">IF(E388&lt;=$B$3,IF(AND((E388-$E$2)&lt;180,E388&lt;$B$4),AE387+0/F388,AE387+X387/F388))</f>
        <v>#VALUE!</v>
      </c>
      <c r="AF388" t="e">
        <f t="shared" ref="AF388:AF451" si="146">IF(E388&lt;=$B$3,IF(AND((E388-$E$2)&lt;240,E388&lt;$B$4),AF387+0/F388,AF387+X387/F388))</f>
        <v>#VALUE!</v>
      </c>
    </row>
    <row r="389" spans="5:32" x14ac:dyDescent="0.2">
      <c r="E389">
        <f t="shared" si="132"/>
        <v>387</v>
      </c>
      <c r="F389">
        <f t="shared" si="126"/>
        <v>3.2251859267771055</v>
      </c>
      <c r="G389" t="e">
        <f t="shared" si="133"/>
        <v>#VALUE!</v>
      </c>
      <c r="H389" t="e">
        <f t="shared" si="134"/>
        <v>#VALUE!</v>
      </c>
      <c r="I389" t="e">
        <f t="shared" si="135"/>
        <v>#VALUE!</v>
      </c>
      <c r="J389" t="e">
        <f t="shared" si="136"/>
        <v>#VALUE!</v>
      </c>
      <c r="K389" t="e">
        <f t="shared" si="137"/>
        <v>#VALUE!</v>
      </c>
      <c r="L389" t="e">
        <f t="shared" si="138"/>
        <v>#VALUE!</v>
      </c>
      <c r="M389">
        <f>IF($B$9="זכר",INDEX(תמותה!$A$1:$E$121,ROUNDDOWN(E389/12,0)+1,2),INDEX(תמותה!$A$1:$E$121,ROUNDDOWN(E389/12,0)+1,3))</f>
        <v>1.03249E-4</v>
      </c>
      <c r="N389" t="e">
        <f>IF($B$9="זכר",INDEX('שיפור גברים'!$A$1:$GQ$121,ROUNDDOWN(E389/12,0)+1,ROUNDDOWN((E389+$B$7-$B$8)/12,0)+2),INDEX('שיפור נשים'!$A$1:$GQ$121,ROUNDDOWN(E389/12,0)+1,ROUNDDOWN((E389+$B$7-$B$8)/12,0)+2))</f>
        <v>#VALUE!</v>
      </c>
      <c r="O389" t="e">
        <f>IF($B$9="זכר",INDEX('שיפור גברים'!$A$1:$GQ$121,ROUNDDOWN(E389/12,0)+1,ROUNDDOWN((E389+$B$7-$B$8)/12,0)+1),INDEX('שיפור נשים'!$A$1:$GQ$121,ROUNDDOWN(E389/12,0)+1,ROUNDDOWN((E389+$B$7-$B$8)/12,0)+1))</f>
        <v>#VALUE!</v>
      </c>
      <c r="P389">
        <f t="shared" si="127"/>
        <v>0.91666666666666663</v>
      </c>
      <c r="Q389" t="e">
        <f t="shared" si="128"/>
        <v>#VALUE!</v>
      </c>
      <c r="R389">
        <f t="shared" si="139"/>
        <v>387</v>
      </c>
      <c r="S389" t="e">
        <f t="shared" si="140"/>
        <v>#VALUE!</v>
      </c>
      <c r="T389">
        <f>IF($B$11="זכר",INDEX(תמותה!$A$1:$E$121,ROUNDDOWN(R389/12,0)+1,2),INDEX(תמותה!$A$1:$E$121,ROUNDDOWN(R389/12,0)+1,3))</f>
        <v>1.03249E-4</v>
      </c>
      <c r="U389" t="e">
        <f>IF($B$11="זכר",INDEX('שיפור גברים'!$A$1:$GQ$121,ROUNDDOWN(R389/12,0)+1,ROUNDDOWN((E389+$B$7-$B$8)/12,0)+2),INDEX('שיפור נשים'!$A$1:$GQ$121,ROUNDDOWN(R389/12,0)+1,ROUNDDOWN((E389+$B$7-$B$8)/12,0)+2))</f>
        <v>#VALUE!</v>
      </c>
      <c r="V389" t="e">
        <f>IF($B$11="זכר",INDEX('שיפור גברים'!$A$1:$GQ$121,ROUNDDOWN(R389/12,0)+1,ROUNDDOWN((E389+$B$7-$B$8)/12,0)+1),INDEX('שיפור נשים'!$A$1:$GQ$121,ROUNDDOWN(R389/12,0)+1,ROUNDDOWN((E389+$B$7-$B$8)/12,0)+1))</f>
        <v>#VALUE!</v>
      </c>
      <c r="W389">
        <f t="shared" si="129"/>
        <v>0.91666666666666663</v>
      </c>
      <c r="X389" t="e">
        <f t="shared" si="141"/>
        <v>#VALUE!</v>
      </c>
      <c r="Y389">
        <f>IF($B$11="זכר",INDEX(תמותה!$A$1:$E$121,ROUNDDOWN(R389/12,0)+1,4),INDEX(תמותה!$A$1:$E$121,ROUNDDOWN(R389/12,0)+1,5))</f>
        <v>2.3599999999999999E-4</v>
      </c>
      <c r="Z389" t="e">
        <f t="shared" si="130"/>
        <v>#VALUE!</v>
      </c>
      <c r="AA389" t="e">
        <f t="shared" si="131"/>
        <v>#VALUE!</v>
      </c>
      <c r="AB389" t="e">
        <f t="shared" si="142"/>
        <v>#VALUE!</v>
      </c>
      <c r="AC389" t="e">
        <f t="shared" si="143"/>
        <v>#VALUE!</v>
      </c>
      <c r="AD389" t="e">
        <f t="shared" si="144"/>
        <v>#VALUE!</v>
      </c>
      <c r="AE389" t="e">
        <f t="shared" si="145"/>
        <v>#VALUE!</v>
      </c>
      <c r="AF389" t="e">
        <f t="shared" si="146"/>
        <v>#VALUE!</v>
      </c>
    </row>
    <row r="390" spans="5:32" x14ac:dyDescent="0.2">
      <c r="E390">
        <f t="shared" si="132"/>
        <v>388</v>
      </c>
      <c r="F390">
        <f t="shared" si="126"/>
        <v>3.2349342957403437</v>
      </c>
      <c r="G390" t="e">
        <f t="shared" si="133"/>
        <v>#VALUE!</v>
      </c>
      <c r="H390" t="e">
        <f t="shared" si="134"/>
        <v>#VALUE!</v>
      </c>
      <c r="I390" t="e">
        <f t="shared" si="135"/>
        <v>#VALUE!</v>
      </c>
      <c r="J390" t="e">
        <f t="shared" si="136"/>
        <v>#VALUE!</v>
      </c>
      <c r="K390" t="e">
        <f t="shared" si="137"/>
        <v>#VALUE!</v>
      </c>
      <c r="L390" t="e">
        <f t="shared" si="138"/>
        <v>#VALUE!</v>
      </c>
      <c r="M390">
        <f>IF($B$9="זכר",INDEX(תמותה!$A$1:$E$121,ROUNDDOWN(E390/12,0)+1,2),INDEX(תמותה!$A$1:$E$121,ROUNDDOWN(E390/12,0)+1,3))</f>
        <v>1.03249E-4</v>
      </c>
      <c r="N390" t="e">
        <f>IF($B$9="זכר",INDEX('שיפור גברים'!$A$1:$GQ$121,ROUNDDOWN(E390/12,0)+1,ROUNDDOWN((E390+$B$7-$B$8)/12,0)+2),INDEX('שיפור נשים'!$A$1:$GQ$121,ROUNDDOWN(E390/12,0)+1,ROUNDDOWN((E390+$B$7-$B$8)/12,0)+2))</f>
        <v>#VALUE!</v>
      </c>
      <c r="O390" t="e">
        <f>IF($B$9="זכר",INDEX('שיפור גברים'!$A$1:$GQ$121,ROUNDDOWN(E390/12,0)+1,ROUNDDOWN((E390+$B$7-$B$8)/12,0)+1),INDEX('שיפור נשים'!$A$1:$GQ$121,ROUNDDOWN(E390/12,0)+1,ROUNDDOWN((E390+$B$7-$B$8)/12,0)+1))</f>
        <v>#VALUE!</v>
      </c>
      <c r="P390">
        <f t="shared" si="127"/>
        <v>1</v>
      </c>
      <c r="Q390" t="e">
        <f t="shared" si="128"/>
        <v>#VALUE!</v>
      </c>
      <c r="R390">
        <f t="shared" si="139"/>
        <v>388</v>
      </c>
      <c r="S390" t="e">
        <f t="shared" si="140"/>
        <v>#VALUE!</v>
      </c>
      <c r="T390">
        <f>IF($B$11="זכר",INDEX(תמותה!$A$1:$E$121,ROUNDDOWN(R390/12,0)+1,2),INDEX(תמותה!$A$1:$E$121,ROUNDDOWN(R390/12,0)+1,3))</f>
        <v>1.03249E-4</v>
      </c>
      <c r="U390" t="e">
        <f>IF($B$11="זכר",INDEX('שיפור גברים'!$A$1:$GQ$121,ROUNDDOWN(R390/12,0)+1,ROUNDDOWN((E390+$B$7-$B$8)/12,0)+2),INDEX('שיפור נשים'!$A$1:$GQ$121,ROUNDDOWN(R390/12,0)+1,ROUNDDOWN((E390+$B$7-$B$8)/12,0)+2))</f>
        <v>#VALUE!</v>
      </c>
      <c r="V390" t="e">
        <f>IF($B$11="זכר",INDEX('שיפור גברים'!$A$1:$GQ$121,ROUNDDOWN(R390/12,0)+1,ROUNDDOWN((E390+$B$7-$B$8)/12,0)+1),INDEX('שיפור נשים'!$A$1:$GQ$121,ROUNDDOWN(R390/12,0)+1,ROUNDDOWN((E390+$B$7-$B$8)/12,0)+1))</f>
        <v>#VALUE!</v>
      </c>
      <c r="W390">
        <f t="shared" si="129"/>
        <v>1</v>
      </c>
      <c r="X390" t="e">
        <f t="shared" si="141"/>
        <v>#VALUE!</v>
      </c>
      <c r="Y390">
        <f>IF($B$11="זכר",INDEX(תמותה!$A$1:$E$121,ROUNDDOWN(R390/12,0)+1,4),INDEX(תמותה!$A$1:$E$121,ROUNDDOWN(R390/12,0)+1,5))</f>
        <v>2.3599999999999999E-4</v>
      </c>
      <c r="Z390" t="e">
        <f t="shared" si="130"/>
        <v>#VALUE!</v>
      </c>
      <c r="AA390" t="e">
        <f t="shared" si="131"/>
        <v>#VALUE!</v>
      </c>
      <c r="AB390" t="e">
        <f t="shared" si="142"/>
        <v>#VALUE!</v>
      </c>
      <c r="AC390" t="e">
        <f t="shared" si="143"/>
        <v>#VALUE!</v>
      </c>
      <c r="AD390" t="e">
        <f t="shared" si="144"/>
        <v>#VALUE!</v>
      </c>
      <c r="AE390" t="e">
        <f t="shared" si="145"/>
        <v>#VALUE!</v>
      </c>
      <c r="AF390" t="e">
        <f t="shared" si="146"/>
        <v>#VALUE!</v>
      </c>
    </row>
    <row r="391" spans="5:32" x14ac:dyDescent="0.2">
      <c r="E391">
        <f t="shared" si="132"/>
        <v>389</v>
      </c>
      <c r="F391">
        <f t="shared" si="126"/>
        <v>3.2447121298877915</v>
      </c>
      <c r="G391" t="e">
        <f t="shared" si="133"/>
        <v>#VALUE!</v>
      </c>
      <c r="H391" t="e">
        <f t="shared" si="134"/>
        <v>#VALUE!</v>
      </c>
      <c r="I391" t="e">
        <f t="shared" si="135"/>
        <v>#VALUE!</v>
      </c>
      <c r="J391" t="e">
        <f t="shared" si="136"/>
        <v>#VALUE!</v>
      </c>
      <c r="K391" t="e">
        <f t="shared" si="137"/>
        <v>#VALUE!</v>
      </c>
      <c r="L391" t="e">
        <f t="shared" si="138"/>
        <v>#VALUE!</v>
      </c>
      <c r="M391">
        <f>IF($B$9="זכר",INDEX(תמותה!$A$1:$E$121,ROUNDDOWN(E391/12,0)+1,2),INDEX(תמותה!$A$1:$E$121,ROUNDDOWN(E391/12,0)+1,3))</f>
        <v>1.03249E-4</v>
      </c>
      <c r="N391" t="e">
        <f>IF($B$9="זכר",INDEX('שיפור גברים'!$A$1:$GQ$121,ROUNDDOWN(E391/12,0)+1,ROUNDDOWN((E391+$B$7-$B$8)/12,0)+2),INDEX('שיפור נשים'!$A$1:$GQ$121,ROUNDDOWN(E391/12,0)+1,ROUNDDOWN((E391+$B$7-$B$8)/12,0)+2))</f>
        <v>#VALUE!</v>
      </c>
      <c r="O391" t="e">
        <f>IF($B$9="זכר",INDEX('שיפור גברים'!$A$1:$GQ$121,ROUNDDOWN(E391/12,0)+1,ROUNDDOWN((E391+$B$7-$B$8)/12,0)+1),INDEX('שיפור נשים'!$A$1:$GQ$121,ROUNDDOWN(E391/12,0)+1,ROUNDDOWN((E391+$B$7-$B$8)/12,0)+1))</f>
        <v>#VALUE!</v>
      </c>
      <c r="P391">
        <f t="shared" si="127"/>
        <v>8.3333333333333329E-2</v>
      </c>
      <c r="Q391" t="e">
        <f t="shared" si="128"/>
        <v>#VALUE!</v>
      </c>
      <c r="R391">
        <f t="shared" si="139"/>
        <v>389</v>
      </c>
      <c r="S391" t="e">
        <f t="shared" si="140"/>
        <v>#VALUE!</v>
      </c>
      <c r="T391">
        <f>IF($B$11="זכר",INDEX(תמותה!$A$1:$E$121,ROUNDDOWN(R391/12,0)+1,2),INDEX(תמותה!$A$1:$E$121,ROUNDDOWN(R391/12,0)+1,3))</f>
        <v>1.03249E-4</v>
      </c>
      <c r="U391" t="e">
        <f>IF($B$11="זכר",INDEX('שיפור גברים'!$A$1:$GQ$121,ROUNDDOWN(R391/12,0)+1,ROUNDDOWN((E391+$B$7-$B$8)/12,0)+2),INDEX('שיפור נשים'!$A$1:$GQ$121,ROUNDDOWN(R391/12,0)+1,ROUNDDOWN((E391+$B$7-$B$8)/12,0)+2))</f>
        <v>#VALUE!</v>
      </c>
      <c r="V391" t="e">
        <f>IF($B$11="זכר",INDEX('שיפור גברים'!$A$1:$GQ$121,ROUNDDOWN(R391/12,0)+1,ROUNDDOWN((E391+$B$7-$B$8)/12,0)+1),INDEX('שיפור נשים'!$A$1:$GQ$121,ROUNDDOWN(R391/12,0)+1,ROUNDDOWN((E391+$B$7-$B$8)/12,0)+1))</f>
        <v>#VALUE!</v>
      </c>
      <c r="W391">
        <f t="shared" si="129"/>
        <v>8.3333333333333329E-2</v>
      </c>
      <c r="X391" t="e">
        <f t="shared" si="141"/>
        <v>#VALUE!</v>
      </c>
      <c r="Y391">
        <f>IF($B$11="זכר",INDEX(תמותה!$A$1:$E$121,ROUNDDOWN(R391/12,0)+1,4),INDEX(תמותה!$A$1:$E$121,ROUNDDOWN(R391/12,0)+1,5))</f>
        <v>2.3599999999999999E-4</v>
      </c>
      <c r="Z391" t="e">
        <f t="shared" si="130"/>
        <v>#VALUE!</v>
      </c>
      <c r="AA391" t="e">
        <f t="shared" si="131"/>
        <v>#VALUE!</v>
      </c>
      <c r="AB391" t="e">
        <f t="shared" si="142"/>
        <v>#VALUE!</v>
      </c>
      <c r="AC391" t="e">
        <f t="shared" si="143"/>
        <v>#VALUE!</v>
      </c>
      <c r="AD391" t="e">
        <f t="shared" si="144"/>
        <v>#VALUE!</v>
      </c>
      <c r="AE391" t="e">
        <f t="shared" si="145"/>
        <v>#VALUE!</v>
      </c>
      <c r="AF391" t="e">
        <f t="shared" si="146"/>
        <v>#VALUE!</v>
      </c>
    </row>
    <row r="392" spans="5:32" x14ac:dyDescent="0.2">
      <c r="E392">
        <f t="shared" si="132"/>
        <v>390</v>
      </c>
      <c r="F392">
        <f t="shared" si="126"/>
        <v>3.2545195182802034</v>
      </c>
      <c r="G392" t="e">
        <f t="shared" si="133"/>
        <v>#VALUE!</v>
      </c>
      <c r="H392" t="e">
        <f t="shared" si="134"/>
        <v>#VALUE!</v>
      </c>
      <c r="I392" t="e">
        <f t="shared" si="135"/>
        <v>#VALUE!</v>
      </c>
      <c r="J392" t="e">
        <f t="shared" si="136"/>
        <v>#VALUE!</v>
      </c>
      <c r="K392" t="e">
        <f t="shared" si="137"/>
        <v>#VALUE!</v>
      </c>
      <c r="L392" t="e">
        <f t="shared" si="138"/>
        <v>#VALUE!</v>
      </c>
      <c r="M392">
        <f>IF($B$9="זכר",INDEX(תמותה!$A$1:$E$121,ROUNDDOWN(E392/12,0)+1,2),INDEX(תמותה!$A$1:$E$121,ROUNDDOWN(E392/12,0)+1,3))</f>
        <v>1.03249E-4</v>
      </c>
      <c r="N392" t="e">
        <f>IF($B$9="זכר",INDEX('שיפור גברים'!$A$1:$GQ$121,ROUNDDOWN(E392/12,0)+1,ROUNDDOWN((E392+$B$7-$B$8)/12,0)+2),INDEX('שיפור נשים'!$A$1:$GQ$121,ROUNDDOWN(E392/12,0)+1,ROUNDDOWN((E392+$B$7-$B$8)/12,0)+2))</f>
        <v>#VALUE!</v>
      </c>
      <c r="O392" t="e">
        <f>IF($B$9="זכר",INDEX('שיפור גברים'!$A$1:$GQ$121,ROUNDDOWN(E392/12,0)+1,ROUNDDOWN((E392+$B$7-$B$8)/12,0)+1),INDEX('שיפור נשים'!$A$1:$GQ$121,ROUNDDOWN(E392/12,0)+1,ROUNDDOWN((E392+$B$7-$B$8)/12,0)+1))</f>
        <v>#VALUE!</v>
      </c>
      <c r="P392">
        <f t="shared" si="127"/>
        <v>0.16666666666666666</v>
      </c>
      <c r="Q392" t="e">
        <f t="shared" si="128"/>
        <v>#VALUE!</v>
      </c>
      <c r="R392">
        <f t="shared" si="139"/>
        <v>390</v>
      </c>
      <c r="S392" t="e">
        <f t="shared" si="140"/>
        <v>#VALUE!</v>
      </c>
      <c r="T392">
        <f>IF($B$11="זכר",INDEX(תמותה!$A$1:$E$121,ROUNDDOWN(R392/12,0)+1,2),INDEX(תמותה!$A$1:$E$121,ROUNDDOWN(R392/12,0)+1,3))</f>
        <v>1.03249E-4</v>
      </c>
      <c r="U392" t="e">
        <f>IF($B$11="זכר",INDEX('שיפור גברים'!$A$1:$GQ$121,ROUNDDOWN(R392/12,0)+1,ROUNDDOWN((E392+$B$7-$B$8)/12,0)+2),INDEX('שיפור נשים'!$A$1:$GQ$121,ROUNDDOWN(R392/12,0)+1,ROUNDDOWN((E392+$B$7-$B$8)/12,0)+2))</f>
        <v>#VALUE!</v>
      </c>
      <c r="V392" t="e">
        <f>IF($B$11="זכר",INDEX('שיפור גברים'!$A$1:$GQ$121,ROUNDDOWN(R392/12,0)+1,ROUNDDOWN((E392+$B$7-$B$8)/12,0)+1),INDEX('שיפור נשים'!$A$1:$GQ$121,ROUNDDOWN(R392/12,0)+1,ROUNDDOWN((E392+$B$7-$B$8)/12,0)+1))</f>
        <v>#VALUE!</v>
      </c>
      <c r="W392">
        <f t="shared" si="129"/>
        <v>0.16666666666666666</v>
      </c>
      <c r="X392" t="e">
        <f t="shared" si="141"/>
        <v>#VALUE!</v>
      </c>
      <c r="Y392">
        <f>IF($B$11="זכר",INDEX(תמותה!$A$1:$E$121,ROUNDDOWN(R392/12,0)+1,4),INDEX(תמותה!$A$1:$E$121,ROUNDDOWN(R392/12,0)+1,5))</f>
        <v>2.3599999999999999E-4</v>
      </c>
      <c r="Z392" t="e">
        <f t="shared" si="130"/>
        <v>#VALUE!</v>
      </c>
      <c r="AA392" t="e">
        <f t="shared" si="131"/>
        <v>#VALUE!</v>
      </c>
      <c r="AB392" t="e">
        <f t="shared" si="142"/>
        <v>#VALUE!</v>
      </c>
      <c r="AC392" t="e">
        <f t="shared" si="143"/>
        <v>#VALUE!</v>
      </c>
      <c r="AD392" t="e">
        <f t="shared" si="144"/>
        <v>#VALUE!</v>
      </c>
      <c r="AE392" t="e">
        <f t="shared" si="145"/>
        <v>#VALUE!</v>
      </c>
      <c r="AF392" t="e">
        <f t="shared" si="146"/>
        <v>#VALUE!</v>
      </c>
    </row>
    <row r="393" spans="5:32" x14ac:dyDescent="0.2">
      <c r="E393">
        <f t="shared" si="132"/>
        <v>391</v>
      </c>
      <c r="F393">
        <f t="shared" si="126"/>
        <v>3.264356550247522</v>
      </c>
      <c r="G393" t="e">
        <f t="shared" si="133"/>
        <v>#VALUE!</v>
      </c>
      <c r="H393" t="e">
        <f t="shared" si="134"/>
        <v>#VALUE!</v>
      </c>
      <c r="I393" t="e">
        <f t="shared" si="135"/>
        <v>#VALUE!</v>
      </c>
      <c r="J393" t="e">
        <f t="shared" si="136"/>
        <v>#VALUE!</v>
      </c>
      <c r="K393" t="e">
        <f t="shared" si="137"/>
        <v>#VALUE!</v>
      </c>
      <c r="L393" t="e">
        <f t="shared" si="138"/>
        <v>#VALUE!</v>
      </c>
      <c r="M393">
        <f>IF($B$9="זכר",INDEX(תמותה!$A$1:$E$121,ROUNDDOWN(E393/12,0)+1,2),INDEX(תמותה!$A$1:$E$121,ROUNDDOWN(E393/12,0)+1,3))</f>
        <v>1.03249E-4</v>
      </c>
      <c r="N393" t="e">
        <f>IF($B$9="זכר",INDEX('שיפור גברים'!$A$1:$GQ$121,ROUNDDOWN(E393/12,0)+1,ROUNDDOWN((E393+$B$7-$B$8)/12,0)+2),INDEX('שיפור נשים'!$A$1:$GQ$121,ROUNDDOWN(E393/12,0)+1,ROUNDDOWN((E393+$B$7-$B$8)/12,0)+2))</f>
        <v>#VALUE!</v>
      </c>
      <c r="O393" t="e">
        <f>IF($B$9="זכר",INDEX('שיפור גברים'!$A$1:$GQ$121,ROUNDDOWN(E393/12,0)+1,ROUNDDOWN((E393+$B$7-$B$8)/12,0)+1),INDEX('שיפור נשים'!$A$1:$GQ$121,ROUNDDOWN(E393/12,0)+1,ROUNDDOWN((E393+$B$7-$B$8)/12,0)+1))</f>
        <v>#VALUE!</v>
      </c>
      <c r="P393">
        <f t="shared" si="127"/>
        <v>0.25</v>
      </c>
      <c r="Q393" t="e">
        <f t="shared" si="128"/>
        <v>#VALUE!</v>
      </c>
      <c r="R393">
        <f t="shared" si="139"/>
        <v>391</v>
      </c>
      <c r="S393" t="e">
        <f t="shared" si="140"/>
        <v>#VALUE!</v>
      </c>
      <c r="T393">
        <f>IF($B$11="זכר",INDEX(תמותה!$A$1:$E$121,ROUNDDOWN(R393/12,0)+1,2),INDEX(תמותה!$A$1:$E$121,ROUNDDOWN(R393/12,0)+1,3))</f>
        <v>1.03249E-4</v>
      </c>
      <c r="U393" t="e">
        <f>IF($B$11="זכר",INDEX('שיפור גברים'!$A$1:$GQ$121,ROUNDDOWN(R393/12,0)+1,ROUNDDOWN((E393+$B$7-$B$8)/12,0)+2),INDEX('שיפור נשים'!$A$1:$GQ$121,ROUNDDOWN(R393/12,0)+1,ROUNDDOWN((E393+$B$7-$B$8)/12,0)+2))</f>
        <v>#VALUE!</v>
      </c>
      <c r="V393" t="e">
        <f>IF($B$11="זכר",INDEX('שיפור גברים'!$A$1:$GQ$121,ROUNDDOWN(R393/12,0)+1,ROUNDDOWN((E393+$B$7-$B$8)/12,0)+1),INDEX('שיפור נשים'!$A$1:$GQ$121,ROUNDDOWN(R393/12,0)+1,ROUNDDOWN((E393+$B$7-$B$8)/12,0)+1))</f>
        <v>#VALUE!</v>
      </c>
      <c r="W393">
        <f t="shared" si="129"/>
        <v>0.25</v>
      </c>
      <c r="X393" t="e">
        <f t="shared" si="141"/>
        <v>#VALUE!</v>
      </c>
      <c r="Y393">
        <f>IF($B$11="זכר",INDEX(תמותה!$A$1:$E$121,ROUNDDOWN(R393/12,0)+1,4),INDEX(תמותה!$A$1:$E$121,ROUNDDOWN(R393/12,0)+1,5))</f>
        <v>2.3599999999999999E-4</v>
      </c>
      <c r="Z393" t="e">
        <f t="shared" si="130"/>
        <v>#VALUE!</v>
      </c>
      <c r="AA393" t="e">
        <f t="shared" si="131"/>
        <v>#VALUE!</v>
      </c>
      <c r="AB393" t="e">
        <f t="shared" si="142"/>
        <v>#VALUE!</v>
      </c>
      <c r="AC393" t="e">
        <f t="shared" si="143"/>
        <v>#VALUE!</v>
      </c>
      <c r="AD393" t="e">
        <f t="shared" si="144"/>
        <v>#VALUE!</v>
      </c>
      <c r="AE393" t="e">
        <f t="shared" si="145"/>
        <v>#VALUE!</v>
      </c>
      <c r="AF393" t="e">
        <f t="shared" si="146"/>
        <v>#VALUE!</v>
      </c>
    </row>
    <row r="394" spans="5:32" x14ac:dyDescent="0.2">
      <c r="E394">
        <f t="shared" si="132"/>
        <v>392</v>
      </c>
      <c r="F394">
        <f t="shared" si="126"/>
        <v>3.2742233153897033</v>
      </c>
      <c r="G394" t="e">
        <f t="shared" si="133"/>
        <v>#VALUE!</v>
      </c>
      <c r="H394" t="e">
        <f t="shared" si="134"/>
        <v>#VALUE!</v>
      </c>
      <c r="I394" t="e">
        <f t="shared" si="135"/>
        <v>#VALUE!</v>
      </c>
      <c r="J394" t="e">
        <f t="shared" si="136"/>
        <v>#VALUE!</v>
      </c>
      <c r="K394" t="e">
        <f t="shared" si="137"/>
        <v>#VALUE!</v>
      </c>
      <c r="L394" t="e">
        <f t="shared" si="138"/>
        <v>#VALUE!</v>
      </c>
      <c r="M394">
        <f>IF($B$9="זכר",INDEX(תמותה!$A$1:$E$121,ROUNDDOWN(E394/12,0)+1,2),INDEX(תמותה!$A$1:$E$121,ROUNDDOWN(E394/12,0)+1,3))</f>
        <v>1.03249E-4</v>
      </c>
      <c r="N394" t="e">
        <f>IF($B$9="זכר",INDEX('שיפור גברים'!$A$1:$GQ$121,ROUNDDOWN(E394/12,0)+1,ROUNDDOWN((E394+$B$7-$B$8)/12,0)+2),INDEX('שיפור נשים'!$A$1:$GQ$121,ROUNDDOWN(E394/12,0)+1,ROUNDDOWN((E394+$B$7-$B$8)/12,0)+2))</f>
        <v>#VALUE!</v>
      </c>
      <c r="O394" t="e">
        <f>IF($B$9="זכר",INDEX('שיפור גברים'!$A$1:$GQ$121,ROUNDDOWN(E394/12,0)+1,ROUNDDOWN((E394+$B$7-$B$8)/12,0)+1),INDEX('שיפור נשים'!$A$1:$GQ$121,ROUNDDOWN(E394/12,0)+1,ROUNDDOWN((E394+$B$7-$B$8)/12,0)+1))</f>
        <v>#VALUE!</v>
      </c>
      <c r="P394">
        <f t="shared" si="127"/>
        <v>0.33333333333333331</v>
      </c>
      <c r="Q394" t="e">
        <f t="shared" si="128"/>
        <v>#VALUE!</v>
      </c>
      <c r="R394">
        <f t="shared" si="139"/>
        <v>392</v>
      </c>
      <c r="S394" t="e">
        <f t="shared" si="140"/>
        <v>#VALUE!</v>
      </c>
      <c r="T394">
        <f>IF($B$11="זכר",INDEX(תמותה!$A$1:$E$121,ROUNDDOWN(R394/12,0)+1,2),INDEX(תמותה!$A$1:$E$121,ROUNDDOWN(R394/12,0)+1,3))</f>
        <v>1.03249E-4</v>
      </c>
      <c r="U394" t="e">
        <f>IF($B$11="זכר",INDEX('שיפור גברים'!$A$1:$GQ$121,ROUNDDOWN(R394/12,0)+1,ROUNDDOWN((E394+$B$7-$B$8)/12,0)+2),INDEX('שיפור נשים'!$A$1:$GQ$121,ROUNDDOWN(R394/12,0)+1,ROUNDDOWN((E394+$B$7-$B$8)/12,0)+2))</f>
        <v>#VALUE!</v>
      </c>
      <c r="V394" t="e">
        <f>IF($B$11="זכר",INDEX('שיפור גברים'!$A$1:$GQ$121,ROUNDDOWN(R394/12,0)+1,ROUNDDOWN((E394+$B$7-$B$8)/12,0)+1),INDEX('שיפור נשים'!$A$1:$GQ$121,ROUNDDOWN(R394/12,0)+1,ROUNDDOWN((E394+$B$7-$B$8)/12,0)+1))</f>
        <v>#VALUE!</v>
      </c>
      <c r="W394">
        <f t="shared" si="129"/>
        <v>0.33333333333333331</v>
      </c>
      <c r="X394" t="e">
        <f t="shared" si="141"/>
        <v>#VALUE!</v>
      </c>
      <c r="Y394">
        <f>IF($B$11="זכר",INDEX(תמותה!$A$1:$E$121,ROUNDDOWN(R394/12,0)+1,4),INDEX(תמותה!$A$1:$E$121,ROUNDDOWN(R394/12,0)+1,5))</f>
        <v>2.3599999999999999E-4</v>
      </c>
      <c r="Z394" t="e">
        <f t="shared" si="130"/>
        <v>#VALUE!</v>
      </c>
      <c r="AA394" t="e">
        <f t="shared" si="131"/>
        <v>#VALUE!</v>
      </c>
      <c r="AB394" t="e">
        <f t="shared" si="142"/>
        <v>#VALUE!</v>
      </c>
      <c r="AC394" t="e">
        <f t="shared" si="143"/>
        <v>#VALUE!</v>
      </c>
      <c r="AD394" t="e">
        <f t="shared" si="144"/>
        <v>#VALUE!</v>
      </c>
      <c r="AE394" t="e">
        <f t="shared" si="145"/>
        <v>#VALUE!</v>
      </c>
      <c r="AF394" t="e">
        <f t="shared" si="146"/>
        <v>#VALUE!</v>
      </c>
    </row>
    <row r="395" spans="5:32" x14ac:dyDescent="0.2">
      <c r="E395">
        <f t="shared" si="132"/>
        <v>393</v>
      </c>
      <c r="F395">
        <f t="shared" si="126"/>
        <v>3.2841199035775204</v>
      </c>
      <c r="G395" t="e">
        <f t="shared" si="133"/>
        <v>#VALUE!</v>
      </c>
      <c r="H395" t="e">
        <f t="shared" si="134"/>
        <v>#VALUE!</v>
      </c>
      <c r="I395" t="e">
        <f t="shared" si="135"/>
        <v>#VALUE!</v>
      </c>
      <c r="J395" t="e">
        <f t="shared" si="136"/>
        <v>#VALUE!</v>
      </c>
      <c r="K395" t="e">
        <f t="shared" si="137"/>
        <v>#VALUE!</v>
      </c>
      <c r="L395" t="e">
        <f t="shared" si="138"/>
        <v>#VALUE!</v>
      </c>
      <c r="M395">
        <f>IF($B$9="זכר",INDEX(תמותה!$A$1:$E$121,ROUNDDOWN(E395/12,0)+1,2),INDEX(תמותה!$A$1:$E$121,ROUNDDOWN(E395/12,0)+1,3))</f>
        <v>1.03249E-4</v>
      </c>
      <c r="N395" t="e">
        <f>IF($B$9="זכר",INDEX('שיפור גברים'!$A$1:$GQ$121,ROUNDDOWN(E395/12,0)+1,ROUNDDOWN((E395+$B$7-$B$8)/12,0)+2),INDEX('שיפור נשים'!$A$1:$GQ$121,ROUNDDOWN(E395/12,0)+1,ROUNDDOWN((E395+$B$7-$B$8)/12,0)+2))</f>
        <v>#VALUE!</v>
      </c>
      <c r="O395" t="e">
        <f>IF($B$9="זכר",INDEX('שיפור גברים'!$A$1:$GQ$121,ROUNDDOWN(E395/12,0)+1,ROUNDDOWN((E395+$B$7-$B$8)/12,0)+1),INDEX('שיפור נשים'!$A$1:$GQ$121,ROUNDDOWN(E395/12,0)+1,ROUNDDOWN((E395+$B$7-$B$8)/12,0)+1))</f>
        <v>#VALUE!</v>
      </c>
      <c r="P395">
        <f t="shared" si="127"/>
        <v>0.41666666666666669</v>
      </c>
      <c r="Q395" t="e">
        <f t="shared" si="128"/>
        <v>#VALUE!</v>
      </c>
      <c r="R395">
        <f t="shared" si="139"/>
        <v>393</v>
      </c>
      <c r="S395" t="e">
        <f t="shared" si="140"/>
        <v>#VALUE!</v>
      </c>
      <c r="T395">
        <f>IF($B$11="זכר",INDEX(תמותה!$A$1:$E$121,ROUNDDOWN(R395/12,0)+1,2),INDEX(תמותה!$A$1:$E$121,ROUNDDOWN(R395/12,0)+1,3))</f>
        <v>1.03249E-4</v>
      </c>
      <c r="U395" t="e">
        <f>IF($B$11="זכר",INDEX('שיפור גברים'!$A$1:$GQ$121,ROUNDDOWN(R395/12,0)+1,ROUNDDOWN((E395+$B$7-$B$8)/12,0)+2),INDEX('שיפור נשים'!$A$1:$GQ$121,ROUNDDOWN(R395/12,0)+1,ROUNDDOWN((E395+$B$7-$B$8)/12,0)+2))</f>
        <v>#VALUE!</v>
      </c>
      <c r="V395" t="e">
        <f>IF($B$11="זכר",INDEX('שיפור גברים'!$A$1:$GQ$121,ROUNDDOWN(R395/12,0)+1,ROUNDDOWN((E395+$B$7-$B$8)/12,0)+1),INDEX('שיפור נשים'!$A$1:$GQ$121,ROUNDDOWN(R395/12,0)+1,ROUNDDOWN((E395+$B$7-$B$8)/12,0)+1))</f>
        <v>#VALUE!</v>
      </c>
      <c r="W395">
        <f t="shared" si="129"/>
        <v>0.41666666666666669</v>
      </c>
      <c r="X395" t="e">
        <f t="shared" si="141"/>
        <v>#VALUE!</v>
      </c>
      <c r="Y395">
        <f>IF($B$11="זכר",INDEX(תמותה!$A$1:$E$121,ROUNDDOWN(R395/12,0)+1,4),INDEX(תמותה!$A$1:$E$121,ROUNDDOWN(R395/12,0)+1,5))</f>
        <v>2.3599999999999999E-4</v>
      </c>
      <c r="Z395" t="e">
        <f t="shared" si="130"/>
        <v>#VALUE!</v>
      </c>
      <c r="AA395" t="e">
        <f t="shared" si="131"/>
        <v>#VALUE!</v>
      </c>
      <c r="AB395" t="e">
        <f t="shared" si="142"/>
        <v>#VALUE!</v>
      </c>
      <c r="AC395" t="e">
        <f t="shared" si="143"/>
        <v>#VALUE!</v>
      </c>
      <c r="AD395" t="e">
        <f t="shared" si="144"/>
        <v>#VALUE!</v>
      </c>
      <c r="AE395" t="e">
        <f t="shared" si="145"/>
        <v>#VALUE!</v>
      </c>
      <c r="AF395" t="e">
        <f t="shared" si="146"/>
        <v>#VALUE!</v>
      </c>
    </row>
    <row r="396" spans="5:32" x14ac:dyDescent="0.2">
      <c r="E396">
        <f t="shared" si="132"/>
        <v>394</v>
      </c>
      <c r="F396">
        <f t="shared" si="126"/>
        <v>3.2940464049533902</v>
      </c>
      <c r="G396" t="e">
        <f t="shared" si="133"/>
        <v>#VALUE!</v>
      </c>
      <c r="H396" t="e">
        <f t="shared" si="134"/>
        <v>#VALUE!</v>
      </c>
      <c r="I396" t="e">
        <f t="shared" si="135"/>
        <v>#VALUE!</v>
      </c>
      <c r="J396" t="e">
        <f t="shared" si="136"/>
        <v>#VALUE!</v>
      </c>
      <c r="K396" t="e">
        <f t="shared" si="137"/>
        <v>#VALUE!</v>
      </c>
      <c r="L396" t="e">
        <f t="shared" si="138"/>
        <v>#VALUE!</v>
      </c>
      <c r="M396">
        <f>IF($B$9="זכר",INDEX(תמותה!$A$1:$E$121,ROUNDDOWN(E396/12,0)+1,2),INDEX(תמותה!$A$1:$E$121,ROUNDDOWN(E396/12,0)+1,3))</f>
        <v>1.03249E-4</v>
      </c>
      <c r="N396" t="e">
        <f>IF($B$9="זכר",INDEX('שיפור גברים'!$A$1:$GQ$121,ROUNDDOWN(E396/12,0)+1,ROUNDDOWN((E396+$B$7-$B$8)/12,0)+2),INDEX('שיפור נשים'!$A$1:$GQ$121,ROUNDDOWN(E396/12,0)+1,ROUNDDOWN((E396+$B$7-$B$8)/12,0)+2))</f>
        <v>#VALUE!</v>
      </c>
      <c r="O396" t="e">
        <f>IF($B$9="זכר",INDEX('שיפור גברים'!$A$1:$GQ$121,ROUNDDOWN(E396/12,0)+1,ROUNDDOWN((E396+$B$7-$B$8)/12,0)+1),INDEX('שיפור נשים'!$A$1:$GQ$121,ROUNDDOWN(E396/12,0)+1,ROUNDDOWN((E396+$B$7-$B$8)/12,0)+1))</f>
        <v>#VALUE!</v>
      </c>
      <c r="P396">
        <f t="shared" si="127"/>
        <v>0.5</v>
      </c>
      <c r="Q396" t="e">
        <f t="shared" si="128"/>
        <v>#VALUE!</v>
      </c>
      <c r="R396">
        <f t="shared" si="139"/>
        <v>394</v>
      </c>
      <c r="S396" t="e">
        <f t="shared" si="140"/>
        <v>#VALUE!</v>
      </c>
      <c r="T396">
        <f>IF($B$11="זכר",INDEX(תמותה!$A$1:$E$121,ROUNDDOWN(R396/12,0)+1,2),INDEX(תמותה!$A$1:$E$121,ROUNDDOWN(R396/12,0)+1,3))</f>
        <v>1.03249E-4</v>
      </c>
      <c r="U396" t="e">
        <f>IF($B$11="זכר",INDEX('שיפור גברים'!$A$1:$GQ$121,ROUNDDOWN(R396/12,0)+1,ROUNDDOWN((E396+$B$7-$B$8)/12,0)+2),INDEX('שיפור נשים'!$A$1:$GQ$121,ROUNDDOWN(R396/12,0)+1,ROUNDDOWN((E396+$B$7-$B$8)/12,0)+2))</f>
        <v>#VALUE!</v>
      </c>
      <c r="V396" t="e">
        <f>IF($B$11="זכר",INDEX('שיפור גברים'!$A$1:$GQ$121,ROUNDDOWN(R396/12,0)+1,ROUNDDOWN((E396+$B$7-$B$8)/12,0)+1),INDEX('שיפור נשים'!$A$1:$GQ$121,ROUNDDOWN(R396/12,0)+1,ROUNDDOWN((E396+$B$7-$B$8)/12,0)+1))</f>
        <v>#VALUE!</v>
      </c>
      <c r="W396">
        <f t="shared" si="129"/>
        <v>0.5</v>
      </c>
      <c r="X396" t="e">
        <f t="shared" si="141"/>
        <v>#VALUE!</v>
      </c>
      <c r="Y396">
        <f>IF($B$11="זכר",INDEX(תמותה!$A$1:$E$121,ROUNDDOWN(R396/12,0)+1,4),INDEX(תמותה!$A$1:$E$121,ROUNDDOWN(R396/12,0)+1,5))</f>
        <v>2.3599999999999999E-4</v>
      </c>
      <c r="Z396" t="e">
        <f t="shared" si="130"/>
        <v>#VALUE!</v>
      </c>
      <c r="AA396" t="e">
        <f t="shared" si="131"/>
        <v>#VALUE!</v>
      </c>
      <c r="AB396" t="e">
        <f t="shared" si="142"/>
        <v>#VALUE!</v>
      </c>
      <c r="AC396" t="e">
        <f t="shared" si="143"/>
        <v>#VALUE!</v>
      </c>
      <c r="AD396" t="e">
        <f t="shared" si="144"/>
        <v>#VALUE!</v>
      </c>
      <c r="AE396" t="e">
        <f t="shared" si="145"/>
        <v>#VALUE!</v>
      </c>
      <c r="AF396" t="e">
        <f t="shared" si="146"/>
        <v>#VALUE!</v>
      </c>
    </row>
    <row r="397" spans="5:32" x14ac:dyDescent="0.2">
      <c r="E397">
        <f t="shared" si="132"/>
        <v>395</v>
      </c>
      <c r="F397">
        <f t="shared" si="126"/>
        <v>3.304002909932191</v>
      </c>
      <c r="G397" t="e">
        <f t="shared" si="133"/>
        <v>#VALUE!</v>
      </c>
      <c r="H397" t="e">
        <f t="shared" si="134"/>
        <v>#VALUE!</v>
      </c>
      <c r="I397" t="e">
        <f t="shared" si="135"/>
        <v>#VALUE!</v>
      </c>
      <c r="J397" t="e">
        <f t="shared" si="136"/>
        <v>#VALUE!</v>
      </c>
      <c r="K397" t="e">
        <f t="shared" si="137"/>
        <v>#VALUE!</v>
      </c>
      <c r="L397" t="e">
        <f t="shared" si="138"/>
        <v>#VALUE!</v>
      </c>
      <c r="M397">
        <f>IF($B$9="זכר",INDEX(תמותה!$A$1:$E$121,ROUNDDOWN(E397/12,0)+1,2),INDEX(תמותה!$A$1:$E$121,ROUNDDOWN(E397/12,0)+1,3))</f>
        <v>1.03249E-4</v>
      </c>
      <c r="N397" t="e">
        <f>IF($B$9="זכר",INDEX('שיפור גברים'!$A$1:$GQ$121,ROUNDDOWN(E397/12,0)+1,ROUNDDOWN((E397+$B$7-$B$8)/12,0)+2),INDEX('שיפור נשים'!$A$1:$GQ$121,ROUNDDOWN(E397/12,0)+1,ROUNDDOWN((E397+$B$7-$B$8)/12,0)+2))</f>
        <v>#VALUE!</v>
      </c>
      <c r="O397" t="e">
        <f>IF($B$9="זכר",INDEX('שיפור גברים'!$A$1:$GQ$121,ROUNDDOWN(E397/12,0)+1,ROUNDDOWN((E397+$B$7-$B$8)/12,0)+1),INDEX('שיפור נשים'!$A$1:$GQ$121,ROUNDDOWN(E397/12,0)+1,ROUNDDOWN((E397+$B$7-$B$8)/12,0)+1))</f>
        <v>#VALUE!</v>
      </c>
      <c r="P397">
        <f t="shared" si="127"/>
        <v>0.58333333333333337</v>
      </c>
      <c r="Q397" t="e">
        <f t="shared" si="128"/>
        <v>#VALUE!</v>
      </c>
      <c r="R397">
        <f t="shared" si="139"/>
        <v>395</v>
      </c>
      <c r="S397" t="e">
        <f t="shared" si="140"/>
        <v>#VALUE!</v>
      </c>
      <c r="T397">
        <f>IF($B$11="זכר",INDEX(תמותה!$A$1:$E$121,ROUNDDOWN(R397/12,0)+1,2),INDEX(תמותה!$A$1:$E$121,ROUNDDOWN(R397/12,0)+1,3))</f>
        <v>1.03249E-4</v>
      </c>
      <c r="U397" t="e">
        <f>IF($B$11="זכר",INDEX('שיפור גברים'!$A$1:$GQ$121,ROUNDDOWN(R397/12,0)+1,ROUNDDOWN((E397+$B$7-$B$8)/12,0)+2),INDEX('שיפור נשים'!$A$1:$GQ$121,ROUNDDOWN(R397/12,0)+1,ROUNDDOWN((E397+$B$7-$B$8)/12,0)+2))</f>
        <v>#VALUE!</v>
      </c>
      <c r="V397" t="e">
        <f>IF($B$11="זכר",INDEX('שיפור גברים'!$A$1:$GQ$121,ROUNDDOWN(R397/12,0)+1,ROUNDDOWN((E397+$B$7-$B$8)/12,0)+1),INDEX('שיפור נשים'!$A$1:$GQ$121,ROUNDDOWN(R397/12,0)+1,ROUNDDOWN((E397+$B$7-$B$8)/12,0)+1))</f>
        <v>#VALUE!</v>
      </c>
      <c r="W397">
        <f t="shared" si="129"/>
        <v>0.58333333333333337</v>
      </c>
      <c r="X397" t="e">
        <f t="shared" si="141"/>
        <v>#VALUE!</v>
      </c>
      <c r="Y397">
        <f>IF($B$11="זכר",INDEX(תמותה!$A$1:$E$121,ROUNDDOWN(R397/12,0)+1,4),INDEX(תמותה!$A$1:$E$121,ROUNDDOWN(R397/12,0)+1,5))</f>
        <v>2.3599999999999999E-4</v>
      </c>
      <c r="Z397" t="e">
        <f t="shared" si="130"/>
        <v>#VALUE!</v>
      </c>
      <c r="AA397" t="e">
        <f t="shared" si="131"/>
        <v>#VALUE!</v>
      </c>
      <c r="AB397" t="e">
        <f t="shared" si="142"/>
        <v>#VALUE!</v>
      </c>
      <c r="AC397" t="e">
        <f t="shared" si="143"/>
        <v>#VALUE!</v>
      </c>
      <c r="AD397" t="e">
        <f t="shared" si="144"/>
        <v>#VALUE!</v>
      </c>
      <c r="AE397" t="e">
        <f t="shared" si="145"/>
        <v>#VALUE!</v>
      </c>
      <c r="AF397" t="e">
        <f t="shared" si="146"/>
        <v>#VALUE!</v>
      </c>
    </row>
    <row r="398" spans="5:32" x14ac:dyDescent="0.2">
      <c r="E398">
        <f t="shared" si="132"/>
        <v>396</v>
      </c>
      <c r="F398">
        <f t="shared" si="126"/>
        <v>3.3139895092020875</v>
      </c>
      <c r="G398" t="e">
        <f t="shared" si="133"/>
        <v>#VALUE!</v>
      </c>
      <c r="H398" t="e">
        <f t="shared" si="134"/>
        <v>#VALUE!</v>
      </c>
      <c r="I398" t="e">
        <f t="shared" si="135"/>
        <v>#VALUE!</v>
      </c>
      <c r="J398" t="e">
        <f t="shared" si="136"/>
        <v>#VALUE!</v>
      </c>
      <c r="K398" t="e">
        <f t="shared" si="137"/>
        <v>#VALUE!</v>
      </c>
      <c r="L398" t="e">
        <f t="shared" si="138"/>
        <v>#VALUE!</v>
      </c>
      <c r="M398">
        <f>IF($B$9="זכר",INDEX(תמותה!$A$1:$E$121,ROUNDDOWN(E398/12,0)+1,2),INDEX(תמותה!$A$1:$E$121,ROUNDDOWN(E398/12,0)+1,3))</f>
        <v>1.0857E-4</v>
      </c>
      <c r="N398" t="e">
        <f>IF($B$9="זכר",INDEX('שיפור גברים'!$A$1:$GQ$121,ROUNDDOWN(E398/12,0)+1,ROUNDDOWN((E398+$B$7-$B$8)/12,0)+2),INDEX('שיפור נשים'!$A$1:$GQ$121,ROUNDDOWN(E398/12,0)+1,ROUNDDOWN((E398+$B$7-$B$8)/12,0)+2))</f>
        <v>#VALUE!</v>
      </c>
      <c r="O398" t="e">
        <f>IF($B$9="זכר",INDEX('שיפור גברים'!$A$1:$GQ$121,ROUNDDOWN(E398/12,0)+1,ROUNDDOWN((E398+$B$7-$B$8)/12,0)+1),INDEX('שיפור נשים'!$A$1:$GQ$121,ROUNDDOWN(E398/12,0)+1,ROUNDDOWN((E398+$B$7-$B$8)/12,0)+1))</f>
        <v>#VALUE!</v>
      </c>
      <c r="P398">
        <f t="shared" si="127"/>
        <v>0.66666666666666663</v>
      </c>
      <c r="Q398" t="e">
        <f t="shared" si="128"/>
        <v>#VALUE!</v>
      </c>
      <c r="R398">
        <f t="shared" si="139"/>
        <v>396</v>
      </c>
      <c r="S398" t="e">
        <f t="shared" si="140"/>
        <v>#VALUE!</v>
      </c>
      <c r="T398">
        <f>IF($B$11="זכר",INDEX(תמותה!$A$1:$E$121,ROUNDDOWN(R398/12,0)+1,2),INDEX(תמותה!$A$1:$E$121,ROUNDDOWN(R398/12,0)+1,3))</f>
        <v>1.0857E-4</v>
      </c>
      <c r="U398" t="e">
        <f>IF($B$11="זכר",INDEX('שיפור גברים'!$A$1:$GQ$121,ROUNDDOWN(R398/12,0)+1,ROUNDDOWN((E398+$B$7-$B$8)/12,0)+2),INDEX('שיפור נשים'!$A$1:$GQ$121,ROUNDDOWN(R398/12,0)+1,ROUNDDOWN((E398+$B$7-$B$8)/12,0)+2))</f>
        <v>#VALUE!</v>
      </c>
      <c r="V398" t="e">
        <f>IF($B$11="זכר",INDEX('שיפור גברים'!$A$1:$GQ$121,ROUNDDOWN(R398/12,0)+1,ROUNDDOWN((E398+$B$7-$B$8)/12,0)+1),INDEX('שיפור נשים'!$A$1:$GQ$121,ROUNDDOWN(R398/12,0)+1,ROUNDDOWN((E398+$B$7-$B$8)/12,0)+1))</f>
        <v>#VALUE!</v>
      </c>
      <c r="W398">
        <f t="shared" si="129"/>
        <v>0.66666666666666663</v>
      </c>
      <c r="X398" t="e">
        <f t="shared" si="141"/>
        <v>#VALUE!</v>
      </c>
      <c r="Y398">
        <f>IF($B$11="זכר",INDEX(תמותה!$A$1:$E$121,ROUNDDOWN(R398/12,0)+1,4),INDEX(תמותה!$A$1:$E$121,ROUNDDOWN(R398/12,0)+1,5))</f>
        <v>2.4800000000000001E-4</v>
      </c>
      <c r="Z398" t="e">
        <f t="shared" si="130"/>
        <v>#VALUE!</v>
      </c>
      <c r="AA398" t="e">
        <f t="shared" si="131"/>
        <v>#VALUE!</v>
      </c>
      <c r="AB398" t="e">
        <f t="shared" si="142"/>
        <v>#VALUE!</v>
      </c>
      <c r="AC398" t="e">
        <f t="shared" si="143"/>
        <v>#VALUE!</v>
      </c>
      <c r="AD398" t="e">
        <f t="shared" si="144"/>
        <v>#VALUE!</v>
      </c>
      <c r="AE398" t="e">
        <f t="shared" si="145"/>
        <v>#VALUE!</v>
      </c>
      <c r="AF398" t="e">
        <f t="shared" si="146"/>
        <v>#VALUE!</v>
      </c>
    </row>
    <row r="399" spans="5:32" x14ac:dyDescent="0.2">
      <c r="E399">
        <f t="shared" si="132"/>
        <v>397</v>
      </c>
      <c r="F399">
        <f t="shared" si="126"/>
        <v>3.3240062937253549</v>
      </c>
      <c r="G399" t="e">
        <f t="shared" si="133"/>
        <v>#VALUE!</v>
      </c>
      <c r="H399" t="e">
        <f t="shared" si="134"/>
        <v>#VALUE!</v>
      </c>
      <c r="I399" t="e">
        <f t="shared" si="135"/>
        <v>#VALUE!</v>
      </c>
      <c r="J399" t="e">
        <f t="shared" si="136"/>
        <v>#VALUE!</v>
      </c>
      <c r="K399" t="e">
        <f t="shared" si="137"/>
        <v>#VALUE!</v>
      </c>
      <c r="L399" t="e">
        <f t="shared" si="138"/>
        <v>#VALUE!</v>
      </c>
      <c r="M399">
        <f>IF($B$9="זכר",INDEX(תמותה!$A$1:$E$121,ROUNDDOWN(E399/12,0)+1,2),INDEX(תמותה!$A$1:$E$121,ROUNDDOWN(E399/12,0)+1,3))</f>
        <v>1.0857E-4</v>
      </c>
      <c r="N399" t="e">
        <f>IF($B$9="זכר",INDEX('שיפור גברים'!$A$1:$GQ$121,ROUNDDOWN(E399/12,0)+1,ROUNDDOWN((E399+$B$7-$B$8)/12,0)+2),INDEX('שיפור נשים'!$A$1:$GQ$121,ROUNDDOWN(E399/12,0)+1,ROUNDDOWN((E399+$B$7-$B$8)/12,0)+2))</f>
        <v>#VALUE!</v>
      </c>
      <c r="O399" t="e">
        <f>IF($B$9="זכר",INDEX('שיפור גברים'!$A$1:$GQ$121,ROUNDDOWN(E399/12,0)+1,ROUNDDOWN((E399+$B$7-$B$8)/12,0)+1),INDEX('שיפור נשים'!$A$1:$GQ$121,ROUNDDOWN(E399/12,0)+1,ROUNDDOWN((E399+$B$7-$B$8)/12,0)+1))</f>
        <v>#VALUE!</v>
      </c>
      <c r="P399">
        <f t="shared" si="127"/>
        <v>0.75</v>
      </c>
      <c r="Q399" t="e">
        <f t="shared" si="128"/>
        <v>#VALUE!</v>
      </c>
      <c r="R399">
        <f t="shared" si="139"/>
        <v>397</v>
      </c>
      <c r="S399" t="e">
        <f t="shared" si="140"/>
        <v>#VALUE!</v>
      </c>
      <c r="T399">
        <f>IF($B$11="זכר",INDEX(תמותה!$A$1:$E$121,ROUNDDOWN(R399/12,0)+1,2),INDEX(תמותה!$A$1:$E$121,ROUNDDOWN(R399/12,0)+1,3))</f>
        <v>1.0857E-4</v>
      </c>
      <c r="U399" t="e">
        <f>IF($B$11="זכר",INDEX('שיפור גברים'!$A$1:$GQ$121,ROUNDDOWN(R399/12,0)+1,ROUNDDOWN((E399+$B$7-$B$8)/12,0)+2),INDEX('שיפור נשים'!$A$1:$GQ$121,ROUNDDOWN(R399/12,0)+1,ROUNDDOWN((E399+$B$7-$B$8)/12,0)+2))</f>
        <v>#VALUE!</v>
      </c>
      <c r="V399" t="e">
        <f>IF($B$11="זכר",INDEX('שיפור גברים'!$A$1:$GQ$121,ROUNDDOWN(R399/12,0)+1,ROUNDDOWN((E399+$B$7-$B$8)/12,0)+1),INDEX('שיפור נשים'!$A$1:$GQ$121,ROUNDDOWN(R399/12,0)+1,ROUNDDOWN((E399+$B$7-$B$8)/12,0)+1))</f>
        <v>#VALUE!</v>
      </c>
      <c r="W399">
        <f t="shared" si="129"/>
        <v>0.75</v>
      </c>
      <c r="X399" t="e">
        <f t="shared" si="141"/>
        <v>#VALUE!</v>
      </c>
      <c r="Y399">
        <f>IF($B$11="זכר",INDEX(תמותה!$A$1:$E$121,ROUNDDOWN(R399/12,0)+1,4),INDEX(תמותה!$A$1:$E$121,ROUNDDOWN(R399/12,0)+1,5))</f>
        <v>2.4800000000000001E-4</v>
      </c>
      <c r="Z399" t="e">
        <f t="shared" si="130"/>
        <v>#VALUE!</v>
      </c>
      <c r="AA399" t="e">
        <f t="shared" si="131"/>
        <v>#VALUE!</v>
      </c>
      <c r="AB399" t="e">
        <f t="shared" si="142"/>
        <v>#VALUE!</v>
      </c>
      <c r="AC399" t="e">
        <f t="shared" si="143"/>
        <v>#VALUE!</v>
      </c>
      <c r="AD399" t="e">
        <f t="shared" si="144"/>
        <v>#VALUE!</v>
      </c>
      <c r="AE399" t="e">
        <f t="shared" si="145"/>
        <v>#VALUE!</v>
      </c>
      <c r="AF399" t="e">
        <f t="shared" si="146"/>
        <v>#VALUE!</v>
      </c>
    </row>
    <row r="400" spans="5:32" x14ac:dyDescent="0.2">
      <c r="E400">
        <f t="shared" si="132"/>
        <v>398</v>
      </c>
      <c r="F400">
        <f t="shared" si="126"/>
        <v>3.3340533547392122</v>
      </c>
      <c r="G400" t="e">
        <f t="shared" si="133"/>
        <v>#VALUE!</v>
      </c>
      <c r="H400" t="e">
        <f t="shared" si="134"/>
        <v>#VALUE!</v>
      </c>
      <c r="I400" t="e">
        <f t="shared" si="135"/>
        <v>#VALUE!</v>
      </c>
      <c r="J400" t="e">
        <f t="shared" si="136"/>
        <v>#VALUE!</v>
      </c>
      <c r="K400" t="e">
        <f t="shared" si="137"/>
        <v>#VALUE!</v>
      </c>
      <c r="L400" t="e">
        <f t="shared" si="138"/>
        <v>#VALUE!</v>
      </c>
      <c r="M400">
        <f>IF($B$9="זכר",INDEX(תמותה!$A$1:$E$121,ROUNDDOWN(E400/12,0)+1,2),INDEX(תמותה!$A$1:$E$121,ROUNDDOWN(E400/12,0)+1,3))</f>
        <v>1.0857E-4</v>
      </c>
      <c r="N400" t="e">
        <f>IF($B$9="זכר",INDEX('שיפור גברים'!$A$1:$GQ$121,ROUNDDOWN(E400/12,0)+1,ROUNDDOWN((E400+$B$7-$B$8)/12,0)+2),INDEX('שיפור נשים'!$A$1:$GQ$121,ROUNDDOWN(E400/12,0)+1,ROUNDDOWN((E400+$B$7-$B$8)/12,0)+2))</f>
        <v>#VALUE!</v>
      </c>
      <c r="O400" t="e">
        <f>IF($B$9="זכר",INDEX('שיפור גברים'!$A$1:$GQ$121,ROUNDDOWN(E400/12,0)+1,ROUNDDOWN((E400+$B$7-$B$8)/12,0)+1),INDEX('שיפור נשים'!$A$1:$GQ$121,ROUNDDOWN(E400/12,0)+1,ROUNDDOWN((E400+$B$7-$B$8)/12,0)+1))</f>
        <v>#VALUE!</v>
      </c>
      <c r="P400">
        <f t="shared" si="127"/>
        <v>0.83333333333333337</v>
      </c>
      <c r="Q400" t="e">
        <f t="shared" si="128"/>
        <v>#VALUE!</v>
      </c>
      <c r="R400">
        <f t="shared" si="139"/>
        <v>398</v>
      </c>
      <c r="S400" t="e">
        <f t="shared" si="140"/>
        <v>#VALUE!</v>
      </c>
      <c r="T400">
        <f>IF($B$11="זכר",INDEX(תמותה!$A$1:$E$121,ROUNDDOWN(R400/12,0)+1,2),INDEX(תמותה!$A$1:$E$121,ROUNDDOWN(R400/12,0)+1,3))</f>
        <v>1.0857E-4</v>
      </c>
      <c r="U400" t="e">
        <f>IF($B$11="זכר",INDEX('שיפור גברים'!$A$1:$GQ$121,ROUNDDOWN(R400/12,0)+1,ROUNDDOWN((E400+$B$7-$B$8)/12,0)+2),INDEX('שיפור נשים'!$A$1:$GQ$121,ROUNDDOWN(R400/12,0)+1,ROUNDDOWN((E400+$B$7-$B$8)/12,0)+2))</f>
        <v>#VALUE!</v>
      </c>
      <c r="V400" t="e">
        <f>IF($B$11="זכר",INDEX('שיפור גברים'!$A$1:$GQ$121,ROUNDDOWN(R400/12,0)+1,ROUNDDOWN((E400+$B$7-$B$8)/12,0)+1),INDEX('שיפור נשים'!$A$1:$GQ$121,ROUNDDOWN(R400/12,0)+1,ROUNDDOWN((E400+$B$7-$B$8)/12,0)+1))</f>
        <v>#VALUE!</v>
      </c>
      <c r="W400">
        <f t="shared" si="129"/>
        <v>0.83333333333333337</v>
      </c>
      <c r="X400" t="e">
        <f t="shared" si="141"/>
        <v>#VALUE!</v>
      </c>
      <c r="Y400">
        <f>IF($B$11="זכר",INDEX(תמותה!$A$1:$E$121,ROUNDDOWN(R400/12,0)+1,4),INDEX(תמותה!$A$1:$E$121,ROUNDDOWN(R400/12,0)+1,5))</f>
        <v>2.4800000000000001E-4</v>
      </c>
      <c r="Z400" t="e">
        <f t="shared" si="130"/>
        <v>#VALUE!</v>
      </c>
      <c r="AA400" t="e">
        <f t="shared" si="131"/>
        <v>#VALUE!</v>
      </c>
      <c r="AB400" t="e">
        <f t="shared" si="142"/>
        <v>#VALUE!</v>
      </c>
      <c r="AC400" t="e">
        <f t="shared" si="143"/>
        <v>#VALUE!</v>
      </c>
      <c r="AD400" t="e">
        <f t="shared" si="144"/>
        <v>#VALUE!</v>
      </c>
      <c r="AE400" t="e">
        <f t="shared" si="145"/>
        <v>#VALUE!</v>
      </c>
      <c r="AF400" t="e">
        <f t="shared" si="146"/>
        <v>#VALUE!</v>
      </c>
    </row>
    <row r="401" spans="5:32" x14ac:dyDescent="0.2">
      <c r="E401">
        <f t="shared" si="132"/>
        <v>399</v>
      </c>
      <c r="F401">
        <f t="shared" si="126"/>
        <v>3.3441307837566447</v>
      </c>
      <c r="G401" t="e">
        <f t="shared" si="133"/>
        <v>#VALUE!</v>
      </c>
      <c r="H401" t="e">
        <f t="shared" si="134"/>
        <v>#VALUE!</v>
      </c>
      <c r="I401" t="e">
        <f t="shared" si="135"/>
        <v>#VALUE!</v>
      </c>
      <c r="J401" t="e">
        <f t="shared" si="136"/>
        <v>#VALUE!</v>
      </c>
      <c r="K401" t="e">
        <f t="shared" si="137"/>
        <v>#VALUE!</v>
      </c>
      <c r="L401" t="e">
        <f t="shared" si="138"/>
        <v>#VALUE!</v>
      </c>
      <c r="M401">
        <f>IF($B$9="זכר",INDEX(תמותה!$A$1:$E$121,ROUNDDOWN(E401/12,0)+1,2),INDEX(תמותה!$A$1:$E$121,ROUNDDOWN(E401/12,0)+1,3))</f>
        <v>1.0857E-4</v>
      </c>
      <c r="N401" t="e">
        <f>IF($B$9="זכר",INDEX('שיפור גברים'!$A$1:$GQ$121,ROUNDDOWN(E401/12,0)+1,ROUNDDOWN((E401+$B$7-$B$8)/12,0)+2),INDEX('שיפור נשים'!$A$1:$GQ$121,ROUNDDOWN(E401/12,0)+1,ROUNDDOWN((E401+$B$7-$B$8)/12,0)+2))</f>
        <v>#VALUE!</v>
      </c>
      <c r="O401" t="e">
        <f>IF($B$9="זכר",INDEX('שיפור גברים'!$A$1:$GQ$121,ROUNDDOWN(E401/12,0)+1,ROUNDDOWN((E401+$B$7-$B$8)/12,0)+1),INDEX('שיפור נשים'!$A$1:$GQ$121,ROUNDDOWN(E401/12,0)+1,ROUNDDOWN((E401+$B$7-$B$8)/12,0)+1))</f>
        <v>#VALUE!</v>
      </c>
      <c r="P401">
        <f t="shared" si="127"/>
        <v>0.91666666666666663</v>
      </c>
      <c r="Q401" t="e">
        <f t="shared" si="128"/>
        <v>#VALUE!</v>
      </c>
      <c r="R401">
        <f t="shared" si="139"/>
        <v>399</v>
      </c>
      <c r="S401" t="e">
        <f t="shared" si="140"/>
        <v>#VALUE!</v>
      </c>
      <c r="T401">
        <f>IF($B$11="זכר",INDEX(תמותה!$A$1:$E$121,ROUNDDOWN(R401/12,0)+1,2),INDEX(תמותה!$A$1:$E$121,ROUNDDOWN(R401/12,0)+1,3))</f>
        <v>1.0857E-4</v>
      </c>
      <c r="U401" t="e">
        <f>IF($B$11="זכר",INDEX('שיפור גברים'!$A$1:$GQ$121,ROUNDDOWN(R401/12,0)+1,ROUNDDOWN((E401+$B$7-$B$8)/12,0)+2),INDEX('שיפור נשים'!$A$1:$GQ$121,ROUNDDOWN(R401/12,0)+1,ROUNDDOWN((E401+$B$7-$B$8)/12,0)+2))</f>
        <v>#VALUE!</v>
      </c>
      <c r="V401" t="e">
        <f>IF($B$11="זכר",INDEX('שיפור גברים'!$A$1:$GQ$121,ROUNDDOWN(R401/12,0)+1,ROUNDDOWN((E401+$B$7-$B$8)/12,0)+1),INDEX('שיפור נשים'!$A$1:$GQ$121,ROUNDDOWN(R401/12,0)+1,ROUNDDOWN((E401+$B$7-$B$8)/12,0)+1))</f>
        <v>#VALUE!</v>
      </c>
      <c r="W401">
        <f t="shared" si="129"/>
        <v>0.91666666666666663</v>
      </c>
      <c r="X401" t="e">
        <f t="shared" si="141"/>
        <v>#VALUE!</v>
      </c>
      <c r="Y401">
        <f>IF($B$11="זכר",INDEX(תמותה!$A$1:$E$121,ROUNDDOWN(R401/12,0)+1,4),INDEX(תמותה!$A$1:$E$121,ROUNDDOWN(R401/12,0)+1,5))</f>
        <v>2.4800000000000001E-4</v>
      </c>
      <c r="Z401" t="e">
        <f t="shared" si="130"/>
        <v>#VALUE!</v>
      </c>
      <c r="AA401" t="e">
        <f t="shared" si="131"/>
        <v>#VALUE!</v>
      </c>
      <c r="AB401" t="e">
        <f t="shared" si="142"/>
        <v>#VALUE!</v>
      </c>
      <c r="AC401" t="e">
        <f t="shared" si="143"/>
        <v>#VALUE!</v>
      </c>
      <c r="AD401" t="e">
        <f t="shared" si="144"/>
        <v>#VALUE!</v>
      </c>
      <c r="AE401" t="e">
        <f t="shared" si="145"/>
        <v>#VALUE!</v>
      </c>
      <c r="AF401" t="e">
        <f t="shared" si="146"/>
        <v>#VALUE!</v>
      </c>
    </row>
    <row r="402" spans="5:32" x14ac:dyDescent="0.2">
      <c r="E402">
        <f t="shared" si="132"/>
        <v>400</v>
      </c>
      <c r="F402">
        <f t="shared" si="126"/>
        <v>3.3542386725672473</v>
      </c>
      <c r="G402" t="e">
        <f t="shared" si="133"/>
        <v>#VALUE!</v>
      </c>
      <c r="H402" t="e">
        <f t="shared" si="134"/>
        <v>#VALUE!</v>
      </c>
      <c r="I402" t="e">
        <f t="shared" si="135"/>
        <v>#VALUE!</v>
      </c>
      <c r="J402" t="e">
        <f t="shared" si="136"/>
        <v>#VALUE!</v>
      </c>
      <c r="K402" t="e">
        <f t="shared" si="137"/>
        <v>#VALUE!</v>
      </c>
      <c r="L402" t="e">
        <f t="shared" si="138"/>
        <v>#VALUE!</v>
      </c>
      <c r="M402">
        <f>IF($B$9="זכר",INDEX(תמותה!$A$1:$E$121,ROUNDDOWN(E402/12,0)+1,2),INDEX(תמותה!$A$1:$E$121,ROUNDDOWN(E402/12,0)+1,3))</f>
        <v>1.0857E-4</v>
      </c>
      <c r="N402" t="e">
        <f>IF($B$9="זכר",INDEX('שיפור גברים'!$A$1:$GQ$121,ROUNDDOWN(E402/12,0)+1,ROUNDDOWN((E402+$B$7-$B$8)/12,0)+2),INDEX('שיפור נשים'!$A$1:$GQ$121,ROUNDDOWN(E402/12,0)+1,ROUNDDOWN((E402+$B$7-$B$8)/12,0)+2))</f>
        <v>#VALUE!</v>
      </c>
      <c r="O402" t="e">
        <f>IF($B$9="זכר",INDEX('שיפור גברים'!$A$1:$GQ$121,ROUNDDOWN(E402/12,0)+1,ROUNDDOWN((E402+$B$7-$B$8)/12,0)+1),INDEX('שיפור נשים'!$A$1:$GQ$121,ROUNDDOWN(E402/12,0)+1,ROUNDDOWN((E402+$B$7-$B$8)/12,0)+1))</f>
        <v>#VALUE!</v>
      </c>
      <c r="P402">
        <f t="shared" si="127"/>
        <v>1</v>
      </c>
      <c r="Q402" t="e">
        <f t="shared" si="128"/>
        <v>#VALUE!</v>
      </c>
      <c r="R402">
        <f t="shared" si="139"/>
        <v>400</v>
      </c>
      <c r="S402" t="e">
        <f t="shared" si="140"/>
        <v>#VALUE!</v>
      </c>
      <c r="T402">
        <f>IF($B$11="זכר",INDEX(תמותה!$A$1:$E$121,ROUNDDOWN(R402/12,0)+1,2),INDEX(תמותה!$A$1:$E$121,ROUNDDOWN(R402/12,0)+1,3))</f>
        <v>1.0857E-4</v>
      </c>
      <c r="U402" t="e">
        <f>IF($B$11="זכר",INDEX('שיפור גברים'!$A$1:$GQ$121,ROUNDDOWN(R402/12,0)+1,ROUNDDOWN((E402+$B$7-$B$8)/12,0)+2),INDEX('שיפור נשים'!$A$1:$GQ$121,ROUNDDOWN(R402/12,0)+1,ROUNDDOWN((E402+$B$7-$B$8)/12,0)+2))</f>
        <v>#VALUE!</v>
      </c>
      <c r="V402" t="e">
        <f>IF($B$11="זכר",INDEX('שיפור גברים'!$A$1:$GQ$121,ROUNDDOWN(R402/12,0)+1,ROUNDDOWN((E402+$B$7-$B$8)/12,0)+1),INDEX('שיפור נשים'!$A$1:$GQ$121,ROUNDDOWN(R402/12,0)+1,ROUNDDOWN((E402+$B$7-$B$8)/12,0)+1))</f>
        <v>#VALUE!</v>
      </c>
      <c r="W402">
        <f t="shared" si="129"/>
        <v>1</v>
      </c>
      <c r="X402" t="e">
        <f t="shared" si="141"/>
        <v>#VALUE!</v>
      </c>
      <c r="Y402">
        <f>IF($B$11="זכר",INDEX(תמותה!$A$1:$E$121,ROUNDDOWN(R402/12,0)+1,4),INDEX(תמותה!$A$1:$E$121,ROUNDDOWN(R402/12,0)+1,5))</f>
        <v>2.4800000000000001E-4</v>
      </c>
      <c r="Z402" t="e">
        <f t="shared" si="130"/>
        <v>#VALUE!</v>
      </c>
      <c r="AA402" t="e">
        <f t="shared" si="131"/>
        <v>#VALUE!</v>
      </c>
      <c r="AB402" t="e">
        <f t="shared" si="142"/>
        <v>#VALUE!</v>
      </c>
      <c r="AC402" t="e">
        <f t="shared" si="143"/>
        <v>#VALUE!</v>
      </c>
      <c r="AD402" t="e">
        <f t="shared" si="144"/>
        <v>#VALUE!</v>
      </c>
      <c r="AE402" t="e">
        <f t="shared" si="145"/>
        <v>#VALUE!</v>
      </c>
      <c r="AF402" t="e">
        <f t="shared" si="146"/>
        <v>#VALUE!</v>
      </c>
    </row>
    <row r="403" spans="5:32" x14ac:dyDescent="0.2">
      <c r="E403">
        <f t="shared" si="132"/>
        <v>401</v>
      </c>
      <c r="F403">
        <f t="shared" si="126"/>
        <v>3.3643771132380533</v>
      </c>
      <c r="G403" t="e">
        <f t="shared" si="133"/>
        <v>#VALUE!</v>
      </c>
      <c r="H403" t="e">
        <f t="shared" si="134"/>
        <v>#VALUE!</v>
      </c>
      <c r="I403" t="e">
        <f t="shared" si="135"/>
        <v>#VALUE!</v>
      </c>
      <c r="J403" t="e">
        <f t="shared" si="136"/>
        <v>#VALUE!</v>
      </c>
      <c r="K403" t="e">
        <f t="shared" si="137"/>
        <v>#VALUE!</v>
      </c>
      <c r="L403" t="e">
        <f t="shared" si="138"/>
        <v>#VALUE!</v>
      </c>
      <c r="M403">
        <f>IF($B$9="זכר",INDEX(תמותה!$A$1:$E$121,ROUNDDOWN(E403/12,0)+1,2),INDEX(תמותה!$A$1:$E$121,ROUNDDOWN(E403/12,0)+1,3))</f>
        <v>1.0857E-4</v>
      </c>
      <c r="N403" t="e">
        <f>IF($B$9="זכר",INDEX('שיפור גברים'!$A$1:$GQ$121,ROUNDDOWN(E403/12,0)+1,ROUNDDOWN((E403+$B$7-$B$8)/12,0)+2),INDEX('שיפור נשים'!$A$1:$GQ$121,ROUNDDOWN(E403/12,0)+1,ROUNDDOWN((E403+$B$7-$B$8)/12,0)+2))</f>
        <v>#VALUE!</v>
      </c>
      <c r="O403" t="e">
        <f>IF($B$9="זכר",INDEX('שיפור גברים'!$A$1:$GQ$121,ROUNDDOWN(E403/12,0)+1,ROUNDDOWN((E403+$B$7-$B$8)/12,0)+1),INDEX('שיפור נשים'!$A$1:$GQ$121,ROUNDDOWN(E403/12,0)+1,ROUNDDOWN((E403+$B$7-$B$8)/12,0)+1))</f>
        <v>#VALUE!</v>
      </c>
      <c r="P403">
        <f t="shared" si="127"/>
        <v>8.3333333333333329E-2</v>
      </c>
      <c r="Q403" t="e">
        <f t="shared" si="128"/>
        <v>#VALUE!</v>
      </c>
      <c r="R403">
        <f t="shared" si="139"/>
        <v>401</v>
      </c>
      <c r="S403" t="e">
        <f t="shared" si="140"/>
        <v>#VALUE!</v>
      </c>
      <c r="T403">
        <f>IF($B$11="זכר",INDEX(תמותה!$A$1:$E$121,ROUNDDOWN(R403/12,0)+1,2),INDEX(תמותה!$A$1:$E$121,ROUNDDOWN(R403/12,0)+1,3))</f>
        <v>1.0857E-4</v>
      </c>
      <c r="U403" t="e">
        <f>IF($B$11="זכר",INDEX('שיפור גברים'!$A$1:$GQ$121,ROUNDDOWN(R403/12,0)+1,ROUNDDOWN((E403+$B$7-$B$8)/12,0)+2),INDEX('שיפור נשים'!$A$1:$GQ$121,ROUNDDOWN(R403/12,0)+1,ROUNDDOWN((E403+$B$7-$B$8)/12,0)+2))</f>
        <v>#VALUE!</v>
      </c>
      <c r="V403" t="e">
        <f>IF($B$11="זכר",INDEX('שיפור גברים'!$A$1:$GQ$121,ROUNDDOWN(R403/12,0)+1,ROUNDDOWN((E403+$B$7-$B$8)/12,0)+1),INDEX('שיפור נשים'!$A$1:$GQ$121,ROUNDDOWN(R403/12,0)+1,ROUNDDOWN((E403+$B$7-$B$8)/12,0)+1))</f>
        <v>#VALUE!</v>
      </c>
      <c r="W403">
        <f t="shared" si="129"/>
        <v>8.3333333333333329E-2</v>
      </c>
      <c r="X403" t="e">
        <f t="shared" si="141"/>
        <v>#VALUE!</v>
      </c>
      <c r="Y403">
        <f>IF($B$11="זכר",INDEX(תמותה!$A$1:$E$121,ROUNDDOWN(R403/12,0)+1,4),INDEX(תמותה!$A$1:$E$121,ROUNDDOWN(R403/12,0)+1,5))</f>
        <v>2.4800000000000001E-4</v>
      </c>
      <c r="Z403" t="e">
        <f t="shared" si="130"/>
        <v>#VALUE!</v>
      </c>
      <c r="AA403" t="e">
        <f t="shared" si="131"/>
        <v>#VALUE!</v>
      </c>
      <c r="AB403" t="e">
        <f t="shared" si="142"/>
        <v>#VALUE!</v>
      </c>
      <c r="AC403" t="e">
        <f t="shared" si="143"/>
        <v>#VALUE!</v>
      </c>
      <c r="AD403" t="e">
        <f t="shared" si="144"/>
        <v>#VALUE!</v>
      </c>
      <c r="AE403" t="e">
        <f t="shared" si="145"/>
        <v>#VALUE!</v>
      </c>
      <c r="AF403" t="e">
        <f t="shared" si="146"/>
        <v>#VALUE!</v>
      </c>
    </row>
    <row r="404" spans="5:32" x14ac:dyDescent="0.2">
      <c r="E404">
        <f t="shared" si="132"/>
        <v>402</v>
      </c>
      <c r="F404">
        <f t="shared" si="126"/>
        <v>3.3745461981143769</v>
      </c>
      <c r="G404" t="e">
        <f t="shared" si="133"/>
        <v>#VALUE!</v>
      </c>
      <c r="H404" t="e">
        <f t="shared" si="134"/>
        <v>#VALUE!</v>
      </c>
      <c r="I404" t="e">
        <f t="shared" si="135"/>
        <v>#VALUE!</v>
      </c>
      <c r="J404" t="e">
        <f t="shared" si="136"/>
        <v>#VALUE!</v>
      </c>
      <c r="K404" t="e">
        <f t="shared" si="137"/>
        <v>#VALUE!</v>
      </c>
      <c r="L404" t="e">
        <f t="shared" si="138"/>
        <v>#VALUE!</v>
      </c>
      <c r="M404">
        <f>IF($B$9="זכר",INDEX(תמותה!$A$1:$E$121,ROUNDDOWN(E404/12,0)+1,2),INDEX(תמותה!$A$1:$E$121,ROUNDDOWN(E404/12,0)+1,3))</f>
        <v>1.0857E-4</v>
      </c>
      <c r="N404" t="e">
        <f>IF($B$9="זכר",INDEX('שיפור גברים'!$A$1:$GQ$121,ROUNDDOWN(E404/12,0)+1,ROUNDDOWN((E404+$B$7-$B$8)/12,0)+2),INDEX('שיפור נשים'!$A$1:$GQ$121,ROUNDDOWN(E404/12,0)+1,ROUNDDOWN((E404+$B$7-$B$8)/12,0)+2))</f>
        <v>#VALUE!</v>
      </c>
      <c r="O404" t="e">
        <f>IF($B$9="זכר",INDEX('שיפור גברים'!$A$1:$GQ$121,ROUNDDOWN(E404/12,0)+1,ROUNDDOWN((E404+$B$7-$B$8)/12,0)+1),INDEX('שיפור נשים'!$A$1:$GQ$121,ROUNDDOWN(E404/12,0)+1,ROUNDDOWN((E404+$B$7-$B$8)/12,0)+1))</f>
        <v>#VALUE!</v>
      </c>
      <c r="P404">
        <f t="shared" si="127"/>
        <v>0.16666666666666666</v>
      </c>
      <c r="Q404" t="e">
        <f t="shared" si="128"/>
        <v>#VALUE!</v>
      </c>
      <c r="R404">
        <f t="shared" si="139"/>
        <v>402</v>
      </c>
      <c r="S404" t="e">
        <f t="shared" si="140"/>
        <v>#VALUE!</v>
      </c>
      <c r="T404">
        <f>IF($B$11="זכר",INDEX(תמותה!$A$1:$E$121,ROUNDDOWN(R404/12,0)+1,2),INDEX(תמותה!$A$1:$E$121,ROUNDDOWN(R404/12,0)+1,3))</f>
        <v>1.0857E-4</v>
      </c>
      <c r="U404" t="e">
        <f>IF($B$11="זכר",INDEX('שיפור גברים'!$A$1:$GQ$121,ROUNDDOWN(R404/12,0)+1,ROUNDDOWN((E404+$B$7-$B$8)/12,0)+2),INDEX('שיפור נשים'!$A$1:$GQ$121,ROUNDDOWN(R404/12,0)+1,ROUNDDOWN((E404+$B$7-$B$8)/12,0)+2))</f>
        <v>#VALUE!</v>
      </c>
      <c r="V404" t="e">
        <f>IF($B$11="זכר",INDEX('שיפור גברים'!$A$1:$GQ$121,ROUNDDOWN(R404/12,0)+1,ROUNDDOWN((E404+$B$7-$B$8)/12,0)+1),INDEX('שיפור נשים'!$A$1:$GQ$121,ROUNDDOWN(R404/12,0)+1,ROUNDDOWN((E404+$B$7-$B$8)/12,0)+1))</f>
        <v>#VALUE!</v>
      </c>
      <c r="W404">
        <f t="shared" si="129"/>
        <v>0.16666666666666666</v>
      </c>
      <c r="X404" t="e">
        <f t="shared" si="141"/>
        <v>#VALUE!</v>
      </c>
      <c r="Y404">
        <f>IF($B$11="זכר",INDEX(תמותה!$A$1:$E$121,ROUNDDOWN(R404/12,0)+1,4),INDEX(תמותה!$A$1:$E$121,ROUNDDOWN(R404/12,0)+1,5))</f>
        <v>2.4800000000000001E-4</v>
      </c>
      <c r="Z404" t="e">
        <f t="shared" si="130"/>
        <v>#VALUE!</v>
      </c>
      <c r="AA404" t="e">
        <f t="shared" si="131"/>
        <v>#VALUE!</v>
      </c>
      <c r="AB404" t="e">
        <f t="shared" si="142"/>
        <v>#VALUE!</v>
      </c>
      <c r="AC404" t="e">
        <f t="shared" si="143"/>
        <v>#VALUE!</v>
      </c>
      <c r="AD404" t="e">
        <f t="shared" si="144"/>
        <v>#VALUE!</v>
      </c>
      <c r="AE404" t="e">
        <f t="shared" si="145"/>
        <v>#VALUE!</v>
      </c>
      <c r="AF404" t="e">
        <f t="shared" si="146"/>
        <v>#VALUE!</v>
      </c>
    </row>
    <row r="405" spans="5:32" x14ac:dyDescent="0.2">
      <c r="E405">
        <f t="shared" si="132"/>
        <v>403</v>
      </c>
      <c r="F405">
        <f t="shared" si="126"/>
        <v>3.3847460198206507</v>
      </c>
      <c r="G405" t="e">
        <f t="shared" si="133"/>
        <v>#VALUE!</v>
      </c>
      <c r="H405" t="e">
        <f t="shared" si="134"/>
        <v>#VALUE!</v>
      </c>
      <c r="I405" t="e">
        <f t="shared" si="135"/>
        <v>#VALUE!</v>
      </c>
      <c r="J405" t="e">
        <f t="shared" si="136"/>
        <v>#VALUE!</v>
      </c>
      <c r="K405" t="e">
        <f t="shared" si="137"/>
        <v>#VALUE!</v>
      </c>
      <c r="L405" t="e">
        <f t="shared" si="138"/>
        <v>#VALUE!</v>
      </c>
      <c r="M405">
        <f>IF($B$9="זכר",INDEX(תמותה!$A$1:$E$121,ROUNDDOWN(E405/12,0)+1,2),INDEX(תמותה!$A$1:$E$121,ROUNDDOWN(E405/12,0)+1,3))</f>
        <v>1.0857E-4</v>
      </c>
      <c r="N405" t="e">
        <f>IF($B$9="זכר",INDEX('שיפור גברים'!$A$1:$GQ$121,ROUNDDOWN(E405/12,0)+1,ROUNDDOWN((E405+$B$7-$B$8)/12,0)+2),INDEX('שיפור נשים'!$A$1:$GQ$121,ROUNDDOWN(E405/12,0)+1,ROUNDDOWN((E405+$B$7-$B$8)/12,0)+2))</f>
        <v>#VALUE!</v>
      </c>
      <c r="O405" t="e">
        <f>IF($B$9="זכר",INDEX('שיפור גברים'!$A$1:$GQ$121,ROUNDDOWN(E405/12,0)+1,ROUNDDOWN((E405+$B$7-$B$8)/12,0)+1),INDEX('שיפור נשים'!$A$1:$GQ$121,ROUNDDOWN(E405/12,0)+1,ROUNDDOWN((E405+$B$7-$B$8)/12,0)+1))</f>
        <v>#VALUE!</v>
      </c>
      <c r="P405">
        <f t="shared" si="127"/>
        <v>0.25</v>
      </c>
      <c r="Q405" t="e">
        <f t="shared" si="128"/>
        <v>#VALUE!</v>
      </c>
      <c r="R405">
        <f t="shared" si="139"/>
        <v>403</v>
      </c>
      <c r="S405" t="e">
        <f t="shared" si="140"/>
        <v>#VALUE!</v>
      </c>
      <c r="T405">
        <f>IF($B$11="זכר",INDEX(תמותה!$A$1:$E$121,ROUNDDOWN(R405/12,0)+1,2),INDEX(תמותה!$A$1:$E$121,ROUNDDOWN(R405/12,0)+1,3))</f>
        <v>1.0857E-4</v>
      </c>
      <c r="U405" t="e">
        <f>IF($B$11="זכר",INDEX('שיפור גברים'!$A$1:$GQ$121,ROUNDDOWN(R405/12,0)+1,ROUNDDOWN((E405+$B$7-$B$8)/12,0)+2),INDEX('שיפור נשים'!$A$1:$GQ$121,ROUNDDOWN(R405/12,0)+1,ROUNDDOWN((E405+$B$7-$B$8)/12,0)+2))</f>
        <v>#VALUE!</v>
      </c>
      <c r="V405" t="e">
        <f>IF($B$11="זכר",INDEX('שיפור גברים'!$A$1:$GQ$121,ROUNDDOWN(R405/12,0)+1,ROUNDDOWN((E405+$B$7-$B$8)/12,0)+1),INDEX('שיפור נשים'!$A$1:$GQ$121,ROUNDDOWN(R405/12,0)+1,ROUNDDOWN((E405+$B$7-$B$8)/12,0)+1))</f>
        <v>#VALUE!</v>
      </c>
      <c r="W405">
        <f t="shared" si="129"/>
        <v>0.25</v>
      </c>
      <c r="X405" t="e">
        <f t="shared" si="141"/>
        <v>#VALUE!</v>
      </c>
      <c r="Y405">
        <f>IF($B$11="זכר",INDEX(תמותה!$A$1:$E$121,ROUNDDOWN(R405/12,0)+1,4),INDEX(תמותה!$A$1:$E$121,ROUNDDOWN(R405/12,0)+1,5))</f>
        <v>2.4800000000000001E-4</v>
      </c>
      <c r="Z405" t="e">
        <f t="shared" si="130"/>
        <v>#VALUE!</v>
      </c>
      <c r="AA405" t="e">
        <f t="shared" si="131"/>
        <v>#VALUE!</v>
      </c>
      <c r="AB405" t="e">
        <f t="shared" si="142"/>
        <v>#VALUE!</v>
      </c>
      <c r="AC405" t="e">
        <f t="shared" si="143"/>
        <v>#VALUE!</v>
      </c>
      <c r="AD405" t="e">
        <f t="shared" si="144"/>
        <v>#VALUE!</v>
      </c>
      <c r="AE405" t="e">
        <f t="shared" si="145"/>
        <v>#VALUE!</v>
      </c>
      <c r="AF405" t="e">
        <f t="shared" si="146"/>
        <v>#VALUE!</v>
      </c>
    </row>
    <row r="406" spans="5:32" x14ac:dyDescent="0.2">
      <c r="E406">
        <f t="shared" si="132"/>
        <v>404</v>
      </c>
      <c r="F406">
        <f t="shared" si="126"/>
        <v>3.3949766712612757</v>
      </c>
      <c r="G406" t="e">
        <f t="shared" si="133"/>
        <v>#VALUE!</v>
      </c>
      <c r="H406" t="e">
        <f t="shared" si="134"/>
        <v>#VALUE!</v>
      </c>
      <c r="I406" t="e">
        <f t="shared" si="135"/>
        <v>#VALUE!</v>
      </c>
      <c r="J406" t="e">
        <f t="shared" si="136"/>
        <v>#VALUE!</v>
      </c>
      <c r="K406" t="e">
        <f t="shared" si="137"/>
        <v>#VALUE!</v>
      </c>
      <c r="L406" t="e">
        <f t="shared" si="138"/>
        <v>#VALUE!</v>
      </c>
      <c r="M406">
        <f>IF($B$9="זכר",INDEX(תמותה!$A$1:$E$121,ROUNDDOWN(E406/12,0)+1,2),INDEX(תמותה!$A$1:$E$121,ROUNDDOWN(E406/12,0)+1,3))</f>
        <v>1.0857E-4</v>
      </c>
      <c r="N406" t="e">
        <f>IF($B$9="זכר",INDEX('שיפור גברים'!$A$1:$GQ$121,ROUNDDOWN(E406/12,0)+1,ROUNDDOWN((E406+$B$7-$B$8)/12,0)+2),INDEX('שיפור נשים'!$A$1:$GQ$121,ROUNDDOWN(E406/12,0)+1,ROUNDDOWN((E406+$B$7-$B$8)/12,0)+2))</f>
        <v>#VALUE!</v>
      </c>
      <c r="O406" t="e">
        <f>IF($B$9="זכר",INDEX('שיפור גברים'!$A$1:$GQ$121,ROUNDDOWN(E406/12,0)+1,ROUNDDOWN((E406+$B$7-$B$8)/12,0)+1),INDEX('שיפור נשים'!$A$1:$GQ$121,ROUNDDOWN(E406/12,0)+1,ROUNDDOWN((E406+$B$7-$B$8)/12,0)+1))</f>
        <v>#VALUE!</v>
      </c>
      <c r="P406">
        <f t="shared" si="127"/>
        <v>0.33333333333333331</v>
      </c>
      <c r="Q406" t="e">
        <f t="shared" si="128"/>
        <v>#VALUE!</v>
      </c>
      <c r="R406">
        <f t="shared" si="139"/>
        <v>404</v>
      </c>
      <c r="S406" t="e">
        <f t="shared" si="140"/>
        <v>#VALUE!</v>
      </c>
      <c r="T406">
        <f>IF($B$11="זכר",INDEX(תמותה!$A$1:$E$121,ROUNDDOWN(R406/12,0)+1,2),INDEX(תמותה!$A$1:$E$121,ROUNDDOWN(R406/12,0)+1,3))</f>
        <v>1.0857E-4</v>
      </c>
      <c r="U406" t="e">
        <f>IF($B$11="זכר",INDEX('שיפור גברים'!$A$1:$GQ$121,ROUNDDOWN(R406/12,0)+1,ROUNDDOWN((E406+$B$7-$B$8)/12,0)+2),INDEX('שיפור נשים'!$A$1:$GQ$121,ROUNDDOWN(R406/12,0)+1,ROUNDDOWN((E406+$B$7-$B$8)/12,0)+2))</f>
        <v>#VALUE!</v>
      </c>
      <c r="V406" t="e">
        <f>IF($B$11="זכר",INDEX('שיפור גברים'!$A$1:$GQ$121,ROUNDDOWN(R406/12,0)+1,ROUNDDOWN((E406+$B$7-$B$8)/12,0)+1),INDEX('שיפור נשים'!$A$1:$GQ$121,ROUNDDOWN(R406/12,0)+1,ROUNDDOWN((E406+$B$7-$B$8)/12,0)+1))</f>
        <v>#VALUE!</v>
      </c>
      <c r="W406">
        <f t="shared" si="129"/>
        <v>0.33333333333333331</v>
      </c>
      <c r="X406" t="e">
        <f t="shared" si="141"/>
        <v>#VALUE!</v>
      </c>
      <c r="Y406">
        <f>IF($B$11="זכר",INDEX(תמותה!$A$1:$E$121,ROUNDDOWN(R406/12,0)+1,4),INDEX(תמותה!$A$1:$E$121,ROUNDDOWN(R406/12,0)+1,5))</f>
        <v>2.4800000000000001E-4</v>
      </c>
      <c r="Z406" t="e">
        <f t="shared" si="130"/>
        <v>#VALUE!</v>
      </c>
      <c r="AA406" t="e">
        <f t="shared" si="131"/>
        <v>#VALUE!</v>
      </c>
      <c r="AB406" t="e">
        <f t="shared" si="142"/>
        <v>#VALUE!</v>
      </c>
      <c r="AC406" t="e">
        <f t="shared" si="143"/>
        <v>#VALUE!</v>
      </c>
      <c r="AD406" t="e">
        <f t="shared" si="144"/>
        <v>#VALUE!</v>
      </c>
      <c r="AE406" t="e">
        <f t="shared" si="145"/>
        <v>#VALUE!</v>
      </c>
      <c r="AF406" t="e">
        <f t="shared" si="146"/>
        <v>#VALUE!</v>
      </c>
    </row>
    <row r="407" spans="5:32" x14ac:dyDescent="0.2">
      <c r="E407">
        <f t="shared" si="132"/>
        <v>405</v>
      </c>
      <c r="F407">
        <f t="shared" si="126"/>
        <v>3.4052382456214603</v>
      </c>
      <c r="G407" t="e">
        <f t="shared" si="133"/>
        <v>#VALUE!</v>
      </c>
      <c r="H407" t="e">
        <f t="shared" si="134"/>
        <v>#VALUE!</v>
      </c>
      <c r="I407" t="e">
        <f t="shared" si="135"/>
        <v>#VALUE!</v>
      </c>
      <c r="J407" t="e">
        <f t="shared" si="136"/>
        <v>#VALUE!</v>
      </c>
      <c r="K407" t="e">
        <f t="shared" si="137"/>
        <v>#VALUE!</v>
      </c>
      <c r="L407" t="e">
        <f t="shared" si="138"/>
        <v>#VALUE!</v>
      </c>
      <c r="M407">
        <f>IF($B$9="זכר",INDEX(תמותה!$A$1:$E$121,ROUNDDOWN(E407/12,0)+1,2),INDEX(תמותה!$A$1:$E$121,ROUNDDOWN(E407/12,0)+1,3))</f>
        <v>1.0857E-4</v>
      </c>
      <c r="N407" t="e">
        <f>IF($B$9="זכר",INDEX('שיפור גברים'!$A$1:$GQ$121,ROUNDDOWN(E407/12,0)+1,ROUNDDOWN((E407+$B$7-$B$8)/12,0)+2),INDEX('שיפור נשים'!$A$1:$GQ$121,ROUNDDOWN(E407/12,0)+1,ROUNDDOWN((E407+$B$7-$B$8)/12,0)+2))</f>
        <v>#VALUE!</v>
      </c>
      <c r="O407" t="e">
        <f>IF($B$9="זכר",INDEX('שיפור גברים'!$A$1:$GQ$121,ROUNDDOWN(E407/12,0)+1,ROUNDDOWN((E407+$B$7-$B$8)/12,0)+1),INDEX('שיפור נשים'!$A$1:$GQ$121,ROUNDDOWN(E407/12,0)+1,ROUNDDOWN((E407+$B$7-$B$8)/12,0)+1))</f>
        <v>#VALUE!</v>
      </c>
      <c r="P407">
        <f t="shared" si="127"/>
        <v>0.41666666666666669</v>
      </c>
      <c r="Q407" t="e">
        <f t="shared" si="128"/>
        <v>#VALUE!</v>
      </c>
      <c r="R407">
        <f t="shared" si="139"/>
        <v>405</v>
      </c>
      <c r="S407" t="e">
        <f t="shared" si="140"/>
        <v>#VALUE!</v>
      </c>
      <c r="T407">
        <f>IF($B$11="זכר",INDEX(תמותה!$A$1:$E$121,ROUNDDOWN(R407/12,0)+1,2),INDEX(תמותה!$A$1:$E$121,ROUNDDOWN(R407/12,0)+1,3))</f>
        <v>1.0857E-4</v>
      </c>
      <c r="U407" t="e">
        <f>IF($B$11="זכר",INDEX('שיפור גברים'!$A$1:$GQ$121,ROUNDDOWN(R407/12,0)+1,ROUNDDOWN((E407+$B$7-$B$8)/12,0)+2),INDEX('שיפור נשים'!$A$1:$GQ$121,ROUNDDOWN(R407/12,0)+1,ROUNDDOWN((E407+$B$7-$B$8)/12,0)+2))</f>
        <v>#VALUE!</v>
      </c>
      <c r="V407" t="e">
        <f>IF($B$11="זכר",INDEX('שיפור גברים'!$A$1:$GQ$121,ROUNDDOWN(R407/12,0)+1,ROUNDDOWN((E407+$B$7-$B$8)/12,0)+1),INDEX('שיפור נשים'!$A$1:$GQ$121,ROUNDDOWN(R407/12,0)+1,ROUNDDOWN((E407+$B$7-$B$8)/12,0)+1))</f>
        <v>#VALUE!</v>
      </c>
      <c r="W407">
        <f t="shared" si="129"/>
        <v>0.41666666666666669</v>
      </c>
      <c r="X407" t="e">
        <f t="shared" si="141"/>
        <v>#VALUE!</v>
      </c>
      <c r="Y407">
        <f>IF($B$11="זכר",INDEX(תמותה!$A$1:$E$121,ROUNDDOWN(R407/12,0)+1,4),INDEX(תמותה!$A$1:$E$121,ROUNDDOWN(R407/12,0)+1,5))</f>
        <v>2.4800000000000001E-4</v>
      </c>
      <c r="Z407" t="e">
        <f t="shared" si="130"/>
        <v>#VALUE!</v>
      </c>
      <c r="AA407" t="e">
        <f t="shared" si="131"/>
        <v>#VALUE!</v>
      </c>
      <c r="AB407" t="e">
        <f t="shared" si="142"/>
        <v>#VALUE!</v>
      </c>
      <c r="AC407" t="e">
        <f t="shared" si="143"/>
        <v>#VALUE!</v>
      </c>
      <c r="AD407" t="e">
        <f t="shared" si="144"/>
        <v>#VALUE!</v>
      </c>
      <c r="AE407" t="e">
        <f t="shared" si="145"/>
        <v>#VALUE!</v>
      </c>
      <c r="AF407" t="e">
        <f t="shared" si="146"/>
        <v>#VALUE!</v>
      </c>
    </row>
    <row r="408" spans="5:32" x14ac:dyDescent="0.2">
      <c r="E408">
        <f t="shared" si="132"/>
        <v>406</v>
      </c>
      <c r="F408">
        <f t="shared" si="126"/>
        <v>3.4155308363680708</v>
      </c>
      <c r="G408" t="e">
        <f t="shared" si="133"/>
        <v>#VALUE!</v>
      </c>
      <c r="H408" t="e">
        <f t="shared" si="134"/>
        <v>#VALUE!</v>
      </c>
      <c r="I408" t="e">
        <f t="shared" si="135"/>
        <v>#VALUE!</v>
      </c>
      <c r="J408" t="e">
        <f t="shared" si="136"/>
        <v>#VALUE!</v>
      </c>
      <c r="K408" t="e">
        <f t="shared" si="137"/>
        <v>#VALUE!</v>
      </c>
      <c r="L408" t="e">
        <f t="shared" si="138"/>
        <v>#VALUE!</v>
      </c>
      <c r="M408">
        <f>IF($B$9="זכר",INDEX(תמותה!$A$1:$E$121,ROUNDDOWN(E408/12,0)+1,2),INDEX(תמותה!$A$1:$E$121,ROUNDDOWN(E408/12,0)+1,3))</f>
        <v>1.0857E-4</v>
      </c>
      <c r="N408" t="e">
        <f>IF($B$9="זכר",INDEX('שיפור גברים'!$A$1:$GQ$121,ROUNDDOWN(E408/12,0)+1,ROUNDDOWN((E408+$B$7-$B$8)/12,0)+2),INDEX('שיפור נשים'!$A$1:$GQ$121,ROUNDDOWN(E408/12,0)+1,ROUNDDOWN((E408+$B$7-$B$8)/12,0)+2))</f>
        <v>#VALUE!</v>
      </c>
      <c r="O408" t="e">
        <f>IF($B$9="זכר",INDEX('שיפור גברים'!$A$1:$GQ$121,ROUNDDOWN(E408/12,0)+1,ROUNDDOWN((E408+$B$7-$B$8)/12,0)+1),INDEX('שיפור נשים'!$A$1:$GQ$121,ROUNDDOWN(E408/12,0)+1,ROUNDDOWN((E408+$B$7-$B$8)/12,0)+1))</f>
        <v>#VALUE!</v>
      </c>
      <c r="P408">
        <f t="shared" si="127"/>
        <v>0.5</v>
      </c>
      <c r="Q408" t="e">
        <f t="shared" si="128"/>
        <v>#VALUE!</v>
      </c>
      <c r="R408">
        <f t="shared" si="139"/>
        <v>406</v>
      </c>
      <c r="S408" t="e">
        <f t="shared" si="140"/>
        <v>#VALUE!</v>
      </c>
      <c r="T408">
        <f>IF($B$11="זכר",INDEX(תמותה!$A$1:$E$121,ROUNDDOWN(R408/12,0)+1,2),INDEX(תמותה!$A$1:$E$121,ROUNDDOWN(R408/12,0)+1,3))</f>
        <v>1.0857E-4</v>
      </c>
      <c r="U408" t="e">
        <f>IF($B$11="זכר",INDEX('שיפור גברים'!$A$1:$GQ$121,ROUNDDOWN(R408/12,0)+1,ROUNDDOWN((E408+$B$7-$B$8)/12,0)+2),INDEX('שיפור נשים'!$A$1:$GQ$121,ROUNDDOWN(R408/12,0)+1,ROUNDDOWN((E408+$B$7-$B$8)/12,0)+2))</f>
        <v>#VALUE!</v>
      </c>
      <c r="V408" t="e">
        <f>IF($B$11="זכר",INDEX('שיפור גברים'!$A$1:$GQ$121,ROUNDDOWN(R408/12,0)+1,ROUNDDOWN((E408+$B$7-$B$8)/12,0)+1),INDEX('שיפור נשים'!$A$1:$GQ$121,ROUNDDOWN(R408/12,0)+1,ROUNDDOWN((E408+$B$7-$B$8)/12,0)+1))</f>
        <v>#VALUE!</v>
      </c>
      <c r="W408">
        <f t="shared" si="129"/>
        <v>0.5</v>
      </c>
      <c r="X408" t="e">
        <f t="shared" si="141"/>
        <v>#VALUE!</v>
      </c>
      <c r="Y408">
        <f>IF($B$11="זכר",INDEX(תמותה!$A$1:$E$121,ROUNDDOWN(R408/12,0)+1,4),INDEX(תמותה!$A$1:$E$121,ROUNDDOWN(R408/12,0)+1,5))</f>
        <v>2.4800000000000001E-4</v>
      </c>
      <c r="Z408" t="e">
        <f t="shared" si="130"/>
        <v>#VALUE!</v>
      </c>
      <c r="AA408" t="e">
        <f t="shared" si="131"/>
        <v>#VALUE!</v>
      </c>
      <c r="AB408" t="e">
        <f t="shared" si="142"/>
        <v>#VALUE!</v>
      </c>
      <c r="AC408" t="e">
        <f t="shared" si="143"/>
        <v>#VALUE!</v>
      </c>
      <c r="AD408" t="e">
        <f t="shared" si="144"/>
        <v>#VALUE!</v>
      </c>
      <c r="AE408" t="e">
        <f t="shared" si="145"/>
        <v>#VALUE!</v>
      </c>
      <c r="AF408" t="e">
        <f t="shared" si="146"/>
        <v>#VALUE!</v>
      </c>
    </row>
    <row r="409" spans="5:32" x14ac:dyDescent="0.2">
      <c r="E409">
        <f t="shared" si="132"/>
        <v>407</v>
      </c>
      <c r="F409">
        <f t="shared" si="126"/>
        <v>3.4258545372504905</v>
      </c>
      <c r="G409" t="e">
        <f t="shared" si="133"/>
        <v>#VALUE!</v>
      </c>
      <c r="H409" t="e">
        <f t="shared" si="134"/>
        <v>#VALUE!</v>
      </c>
      <c r="I409" t="e">
        <f t="shared" si="135"/>
        <v>#VALUE!</v>
      </c>
      <c r="J409" t="e">
        <f t="shared" si="136"/>
        <v>#VALUE!</v>
      </c>
      <c r="K409" t="e">
        <f t="shared" si="137"/>
        <v>#VALUE!</v>
      </c>
      <c r="L409" t="e">
        <f t="shared" si="138"/>
        <v>#VALUE!</v>
      </c>
      <c r="M409">
        <f>IF($B$9="זכר",INDEX(תמותה!$A$1:$E$121,ROUNDDOWN(E409/12,0)+1,2),INDEX(תמותה!$A$1:$E$121,ROUNDDOWN(E409/12,0)+1,3))</f>
        <v>1.0857E-4</v>
      </c>
      <c r="N409" t="e">
        <f>IF($B$9="זכר",INDEX('שיפור גברים'!$A$1:$GQ$121,ROUNDDOWN(E409/12,0)+1,ROUNDDOWN((E409+$B$7-$B$8)/12,0)+2),INDEX('שיפור נשים'!$A$1:$GQ$121,ROUNDDOWN(E409/12,0)+1,ROUNDDOWN((E409+$B$7-$B$8)/12,0)+2))</f>
        <v>#VALUE!</v>
      </c>
      <c r="O409" t="e">
        <f>IF($B$9="זכר",INDEX('שיפור גברים'!$A$1:$GQ$121,ROUNDDOWN(E409/12,0)+1,ROUNDDOWN((E409+$B$7-$B$8)/12,0)+1),INDEX('שיפור נשים'!$A$1:$GQ$121,ROUNDDOWN(E409/12,0)+1,ROUNDDOWN((E409+$B$7-$B$8)/12,0)+1))</f>
        <v>#VALUE!</v>
      </c>
      <c r="P409">
        <f t="shared" si="127"/>
        <v>0.58333333333333337</v>
      </c>
      <c r="Q409" t="e">
        <f t="shared" si="128"/>
        <v>#VALUE!</v>
      </c>
      <c r="R409">
        <f t="shared" si="139"/>
        <v>407</v>
      </c>
      <c r="S409" t="e">
        <f t="shared" si="140"/>
        <v>#VALUE!</v>
      </c>
      <c r="T409">
        <f>IF($B$11="זכר",INDEX(תמותה!$A$1:$E$121,ROUNDDOWN(R409/12,0)+1,2),INDEX(תמותה!$A$1:$E$121,ROUNDDOWN(R409/12,0)+1,3))</f>
        <v>1.0857E-4</v>
      </c>
      <c r="U409" t="e">
        <f>IF($B$11="זכר",INDEX('שיפור גברים'!$A$1:$GQ$121,ROUNDDOWN(R409/12,0)+1,ROUNDDOWN((E409+$B$7-$B$8)/12,0)+2),INDEX('שיפור נשים'!$A$1:$GQ$121,ROUNDDOWN(R409/12,0)+1,ROUNDDOWN((E409+$B$7-$B$8)/12,0)+2))</f>
        <v>#VALUE!</v>
      </c>
      <c r="V409" t="e">
        <f>IF($B$11="זכר",INDEX('שיפור גברים'!$A$1:$GQ$121,ROUNDDOWN(R409/12,0)+1,ROUNDDOWN((E409+$B$7-$B$8)/12,0)+1),INDEX('שיפור נשים'!$A$1:$GQ$121,ROUNDDOWN(R409/12,0)+1,ROUNDDOWN((E409+$B$7-$B$8)/12,0)+1))</f>
        <v>#VALUE!</v>
      </c>
      <c r="W409">
        <f t="shared" si="129"/>
        <v>0.58333333333333337</v>
      </c>
      <c r="X409" t="e">
        <f t="shared" si="141"/>
        <v>#VALUE!</v>
      </c>
      <c r="Y409">
        <f>IF($B$11="זכר",INDEX(תמותה!$A$1:$E$121,ROUNDDOWN(R409/12,0)+1,4),INDEX(תמותה!$A$1:$E$121,ROUNDDOWN(R409/12,0)+1,5))</f>
        <v>2.4800000000000001E-4</v>
      </c>
      <c r="Z409" t="e">
        <f t="shared" si="130"/>
        <v>#VALUE!</v>
      </c>
      <c r="AA409" t="e">
        <f t="shared" si="131"/>
        <v>#VALUE!</v>
      </c>
      <c r="AB409" t="e">
        <f t="shared" si="142"/>
        <v>#VALUE!</v>
      </c>
      <c r="AC409" t="e">
        <f t="shared" si="143"/>
        <v>#VALUE!</v>
      </c>
      <c r="AD409" t="e">
        <f t="shared" si="144"/>
        <v>#VALUE!</v>
      </c>
      <c r="AE409" t="e">
        <f t="shared" si="145"/>
        <v>#VALUE!</v>
      </c>
      <c r="AF409" t="e">
        <f t="shared" si="146"/>
        <v>#VALUE!</v>
      </c>
    </row>
    <row r="410" spans="5:32" x14ac:dyDescent="0.2">
      <c r="E410">
        <f t="shared" si="132"/>
        <v>408</v>
      </c>
      <c r="F410">
        <f t="shared" si="126"/>
        <v>3.4362094423014606</v>
      </c>
      <c r="G410" t="e">
        <f t="shared" si="133"/>
        <v>#VALUE!</v>
      </c>
      <c r="H410" t="e">
        <f t="shared" si="134"/>
        <v>#VALUE!</v>
      </c>
      <c r="I410" t="e">
        <f t="shared" si="135"/>
        <v>#VALUE!</v>
      </c>
      <c r="J410" t="e">
        <f t="shared" si="136"/>
        <v>#VALUE!</v>
      </c>
      <c r="K410" t="e">
        <f t="shared" si="137"/>
        <v>#VALUE!</v>
      </c>
      <c r="L410" t="e">
        <f t="shared" si="138"/>
        <v>#VALUE!</v>
      </c>
      <c r="M410">
        <f>IF($B$9="זכר",INDEX(תמותה!$A$1:$E$121,ROUNDDOWN(E410/12,0)+1,2),INDEX(תמותה!$A$1:$E$121,ROUNDDOWN(E410/12,0)+1,3))</f>
        <v>1.14894E-4</v>
      </c>
      <c r="N410" t="e">
        <f>IF($B$9="זכר",INDEX('שיפור גברים'!$A$1:$GQ$121,ROUNDDOWN(E410/12,0)+1,ROUNDDOWN((E410+$B$7-$B$8)/12,0)+2),INDEX('שיפור נשים'!$A$1:$GQ$121,ROUNDDOWN(E410/12,0)+1,ROUNDDOWN((E410+$B$7-$B$8)/12,0)+2))</f>
        <v>#VALUE!</v>
      </c>
      <c r="O410" t="e">
        <f>IF($B$9="זכר",INDEX('שיפור גברים'!$A$1:$GQ$121,ROUNDDOWN(E410/12,0)+1,ROUNDDOWN((E410+$B$7-$B$8)/12,0)+1),INDEX('שיפור נשים'!$A$1:$GQ$121,ROUNDDOWN(E410/12,0)+1,ROUNDDOWN((E410+$B$7-$B$8)/12,0)+1))</f>
        <v>#VALUE!</v>
      </c>
      <c r="P410">
        <f t="shared" si="127"/>
        <v>0.66666666666666663</v>
      </c>
      <c r="Q410" t="e">
        <f t="shared" si="128"/>
        <v>#VALUE!</v>
      </c>
      <c r="R410">
        <f t="shared" si="139"/>
        <v>408</v>
      </c>
      <c r="S410" t="e">
        <f t="shared" si="140"/>
        <v>#VALUE!</v>
      </c>
      <c r="T410">
        <f>IF($B$11="זכר",INDEX(תמותה!$A$1:$E$121,ROUNDDOWN(R410/12,0)+1,2),INDEX(תמותה!$A$1:$E$121,ROUNDDOWN(R410/12,0)+1,3))</f>
        <v>1.14894E-4</v>
      </c>
      <c r="U410" t="e">
        <f>IF($B$11="זכר",INDEX('שיפור גברים'!$A$1:$GQ$121,ROUNDDOWN(R410/12,0)+1,ROUNDDOWN((E410+$B$7-$B$8)/12,0)+2),INDEX('שיפור נשים'!$A$1:$GQ$121,ROUNDDOWN(R410/12,0)+1,ROUNDDOWN((E410+$B$7-$B$8)/12,0)+2))</f>
        <v>#VALUE!</v>
      </c>
      <c r="V410" t="e">
        <f>IF($B$11="זכר",INDEX('שיפור גברים'!$A$1:$GQ$121,ROUNDDOWN(R410/12,0)+1,ROUNDDOWN((E410+$B$7-$B$8)/12,0)+1),INDEX('שיפור נשים'!$A$1:$GQ$121,ROUNDDOWN(R410/12,0)+1,ROUNDDOWN((E410+$B$7-$B$8)/12,0)+1))</f>
        <v>#VALUE!</v>
      </c>
      <c r="W410">
        <f t="shared" si="129"/>
        <v>0.66666666666666663</v>
      </c>
      <c r="X410" t="e">
        <f t="shared" si="141"/>
        <v>#VALUE!</v>
      </c>
      <c r="Y410">
        <f>IF($B$11="זכר",INDEX(תמותה!$A$1:$E$121,ROUNDDOWN(R410/12,0)+1,4),INDEX(תמותה!$A$1:$E$121,ROUNDDOWN(R410/12,0)+1,5))</f>
        <v>2.6200000000000003E-4</v>
      </c>
      <c r="Z410" t="e">
        <f t="shared" si="130"/>
        <v>#VALUE!</v>
      </c>
      <c r="AA410" t="e">
        <f t="shared" si="131"/>
        <v>#VALUE!</v>
      </c>
      <c r="AB410" t="e">
        <f t="shared" si="142"/>
        <v>#VALUE!</v>
      </c>
      <c r="AC410" t="e">
        <f t="shared" si="143"/>
        <v>#VALUE!</v>
      </c>
      <c r="AD410" t="e">
        <f t="shared" si="144"/>
        <v>#VALUE!</v>
      </c>
      <c r="AE410" t="e">
        <f t="shared" si="145"/>
        <v>#VALUE!</v>
      </c>
      <c r="AF410" t="e">
        <f t="shared" si="146"/>
        <v>#VALUE!</v>
      </c>
    </row>
    <row r="411" spans="5:32" x14ac:dyDescent="0.2">
      <c r="E411">
        <f t="shared" si="132"/>
        <v>409</v>
      </c>
      <c r="F411">
        <f t="shared" si="126"/>
        <v>3.4465956458379456</v>
      </c>
      <c r="G411" t="e">
        <f t="shared" si="133"/>
        <v>#VALUE!</v>
      </c>
      <c r="H411" t="e">
        <f t="shared" si="134"/>
        <v>#VALUE!</v>
      </c>
      <c r="I411" t="e">
        <f t="shared" si="135"/>
        <v>#VALUE!</v>
      </c>
      <c r="J411" t="e">
        <f t="shared" si="136"/>
        <v>#VALUE!</v>
      </c>
      <c r="K411" t="e">
        <f t="shared" si="137"/>
        <v>#VALUE!</v>
      </c>
      <c r="L411" t="e">
        <f t="shared" si="138"/>
        <v>#VALUE!</v>
      </c>
      <c r="M411">
        <f>IF($B$9="זכר",INDEX(תמותה!$A$1:$E$121,ROUNDDOWN(E411/12,0)+1,2),INDEX(תמותה!$A$1:$E$121,ROUNDDOWN(E411/12,0)+1,3))</f>
        <v>1.14894E-4</v>
      </c>
      <c r="N411" t="e">
        <f>IF($B$9="זכר",INDEX('שיפור גברים'!$A$1:$GQ$121,ROUNDDOWN(E411/12,0)+1,ROUNDDOWN((E411+$B$7-$B$8)/12,0)+2),INDEX('שיפור נשים'!$A$1:$GQ$121,ROUNDDOWN(E411/12,0)+1,ROUNDDOWN((E411+$B$7-$B$8)/12,0)+2))</f>
        <v>#VALUE!</v>
      </c>
      <c r="O411" t="e">
        <f>IF($B$9="זכר",INDEX('שיפור גברים'!$A$1:$GQ$121,ROUNDDOWN(E411/12,0)+1,ROUNDDOWN((E411+$B$7-$B$8)/12,0)+1),INDEX('שיפור נשים'!$A$1:$GQ$121,ROUNDDOWN(E411/12,0)+1,ROUNDDOWN((E411+$B$7-$B$8)/12,0)+1))</f>
        <v>#VALUE!</v>
      </c>
      <c r="P411">
        <f t="shared" si="127"/>
        <v>0.75</v>
      </c>
      <c r="Q411" t="e">
        <f t="shared" si="128"/>
        <v>#VALUE!</v>
      </c>
      <c r="R411">
        <f t="shared" si="139"/>
        <v>409</v>
      </c>
      <c r="S411" t="e">
        <f t="shared" si="140"/>
        <v>#VALUE!</v>
      </c>
      <c r="T411">
        <f>IF($B$11="זכר",INDEX(תמותה!$A$1:$E$121,ROUNDDOWN(R411/12,0)+1,2),INDEX(תמותה!$A$1:$E$121,ROUNDDOWN(R411/12,0)+1,3))</f>
        <v>1.14894E-4</v>
      </c>
      <c r="U411" t="e">
        <f>IF($B$11="זכר",INDEX('שיפור גברים'!$A$1:$GQ$121,ROUNDDOWN(R411/12,0)+1,ROUNDDOWN((E411+$B$7-$B$8)/12,0)+2),INDEX('שיפור נשים'!$A$1:$GQ$121,ROUNDDOWN(R411/12,0)+1,ROUNDDOWN((E411+$B$7-$B$8)/12,0)+2))</f>
        <v>#VALUE!</v>
      </c>
      <c r="V411" t="e">
        <f>IF($B$11="זכר",INDEX('שיפור גברים'!$A$1:$GQ$121,ROUNDDOWN(R411/12,0)+1,ROUNDDOWN((E411+$B$7-$B$8)/12,0)+1),INDEX('שיפור נשים'!$A$1:$GQ$121,ROUNDDOWN(R411/12,0)+1,ROUNDDOWN((E411+$B$7-$B$8)/12,0)+1))</f>
        <v>#VALUE!</v>
      </c>
      <c r="W411">
        <f t="shared" si="129"/>
        <v>0.75</v>
      </c>
      <c r="X411" t="e">
        <f t="shared" si="141"/>
        <v>#VALUE!</v>
      </c>
      <c r="Y411">
        <f>IF($B$11="זכר",INDEX(תמותה!$A$1:$E$121,ROUNDDOWN(R411/12,0)+1,4),INDEX(תמותה!$A$1:$E$121,ROUNDDOWN(R411/12,0)+1,5))</f>
        <v>2.6200000000000003E-4</v>
      </c>
      <c r="Z411" t="e">
        <f t="shared" si="130"/>
        <v>#VALUE!</v>
      </c>
      <c r="AA411" t="e">
        <f t="shared" si="131"/>
        <v>#VALUE!</v>
      </c>
      <c r="AB411" t="e">
        <f t="shared" si="142"/>
        <v>#VALUE!</v>
      </c>
      <c r="AC411" t="e">
        <f t="shared" si="143"/>
        <v>#VALUE!</v>
      </c>
      <c r="AD411" t="e">
        <f t="shared" si="144"/>
        <v>#VALUE!</v>
      </c>
      <c r="AE411" t="e">
        <f t="shared" si="145"/>
        <v>#VALUE!</v>
      </c>
      <c r="AF411" t="e">
        <f t="shared" si="146"/>
        <v>#VALUE!</v>
      </c>
    </row>
    <row r="412" spans="5:32" x14ac:dyDescent="0.2">
      <c r="E412">
        <f t="shared" si="132"/>
        <v>410</v>
      </c>
      <c r="F412">
        <f t="shared" si="126"/>
        <v>3.4570132424619939</v>
      </c>
      <c r="G412" t="e">
        <f t="shared" si="133"/>
        <v>#VALUE!</v>
      </c>
      <c r="H412" t="e">
        <f t="shared" si="134"/>
        <v>#VALUE!</v>
      </c>
      <c r="I412" t="e">
        <f t="shared" si="135"/>
        <v>#VALUE!</v>
      </c>
      <c r="J412" t="e">
        <f t="shared" si="136"/>
        <v>#VALUE!</v>
      </c>
      <c r="K412" t="e">
        <f t="shared" si="137"/>
        <v>#VALUE!</v>
      </c>
      <c r="L412" t="e">
        <f t="shared" si="138"/>
        <v>#VALUE!</v>
      </c>
      <c r="M412">
        <f>IF($B$9="זכר",INDEX(תמותה!$A$1:$E$121,ROUNDDOWN(E412/12,0)+1,2),INDEX(תמותה!$A$1:$E$121,ROUNDDOWN(E412/12,0)+1,3))</f>
        <v>1.14894E-4</v>
      </c>
      <c r="N412" t="e">
        <f>IF($B$9="זכר",INDEX('שיפור גברים'!$A$1:$GQ$121,ROUNDDOWN(E412/12,0)+1,ROUNDDOWN((E412+$B$7-$B$8)/12,0)+2),INDEX('שיפור נשים'!$A$1:$GQ$121,ROUNDDOWN(E412/12,0)+1,ROUNDDOWN((E412+$B$7-$B$8)/12,0)+2))</f>
        <v>#VALUE!</v>
      </c>
      <c r="O412" t="e">
        <f>IF($B$9="זכר",INDEX('שיפור גברים'!$A$1:$GQ$121,ROUNDDOWN(E412/12,0)+1,ROUNDDOWN((E412+$B$7-$B$8)/12,0)+1),INDEX('שיפור נשים'!$A$1:$GQ$121,ROUNDDOWN(E412/12,0)+1,ROUNDDOWN((E412+$B$7-$B$8)/12,0)+1))</f>
        <v>#VALUE!</v>
      </c>
      <c r="P412">
        <f t="shared" si="127"/>
        <v>0.83333333333333337</v>
      </c>
      <c r="Q412" t="e">
        <f t="shared" si="128"/>
        <v>#VALUE!</v>
      </c>
      <c r="R412">
        <f t="shared" si="139"/>
        <v>410</v>
      </c>
      <c r="S412" t="e">
        <f t="shared" si="140"/>
        <v>#VALUE!</v>
      </c>
      <c r="T412">
        <f>IF($B$11="זכר",INDEX(תמותה!$A$1:$E$121,ROUNDDOWN(R412/12,0)+1,2),INDEX(תמותה!$A$1:$E$121,ROUNDDOWN(R412/12,0)+1,3))</f>
        <v>1.14894E-4</v>
      </c>
      <c r="U412" t="e">
        <f>IF($B$11="זכר",INDEX('שיפור גברים'!$A$1:$GQ$121,ROUNDDOWN(R412/12,0)+1,ROUNDDOWN((E412+$B$7-$B$8)/12,0)+2),INDEX('שיפור נשים'!$A$1:$GQ$121,ROUNDDOWN(R412/12,0)+1,ROUNDDOWN((E412+$B$7-$B$8)/12,0)+2))</f>
        <v>#VALUE!</v>
      </c>
      <c r="V412" t="e">
        <f>IF($B$11="זכר",INDEX('שיפור גברים'!$A$1:$GQ$121,ROUNDDOWN(R412/12,0)+1,ROUNDDOWN((E412+$B$7-$B$8)/12,0)+1),INDEX('שיפור נשים'!$A$1:$GQ$121,ROUNDDOWN(R412/12,0)+1,ROUNDDOWN((E412+$B$7-$B$8)/12,0)+1))</f>
        <v>#VALUE!</v>
      </c>
      <c r="W412">
        <f t="shared" si="129"/>
        <v>0.83333333333333337</v>
      </c>
      <c r="X412" t="e">
        <f t="shared" si="141"/>
        <v>#VALUE!</v>
      </c>
      <c r="Y412">
        <f>IF($B$11="זכר",INDEX(תמותה!$A$1:$E$121,ROUNDDOWN(R412/12,0)+1,4),INDEX(תמותה!$A$1:$E$121,ROUNDDOWN(R412/12,0)+1,5))</f>
        <v>2.6200000000000003E-4</v>
      </c>
      <c r="Z412" t="e">
        <f t="shared" si="130"/>
        <v>#VALUE!</v>
      </c>
      <c r="AA412" t="e">
        <f t="shared" si="131"/>
        <v>#VALUE!</v>
      </c>
      <c r="AB412" t="e">
        <f t="shared" si="142"/>
        <v>#VALUE!</v>
      </c>
      <c r="AC412" t="e">
        <f t="shared" si="143"/>
        <v>#VALUE!</v>
      </c>
      <c r="AD412" t="e">
        <f t="shared" si="144"/>
        <v>#VALUE!</v>
      </c>
      <c r="AE412" t="e">
        <f t="shared" si="145"/>
        <v>#VALUE!</v>
      </c>
      <c r="AF412" t="e">
        <f t="shared" si="146"/>
        <v>#VALUE!</v>
      </c>
    </row>
    <row r="413" spans="5:32" x14ac:dyDescent="0.2">
      <c r="E413">
        <f t="shared" si="132"/>
        <v>411</v>
      </c>
      <c r="F413">
        <f t="shared" si="126"/>
        <v>3.4674623270615905</v>
      </c>
      <c r="G413" t="e">
        <f t="shared" si="133"/>
        <v>#VALUE!</v>
      </c>
      <c r="H413" t="e">
        <f t="shared" si="134"/>
        <v>#VALUE!</v>
      </c>
      <c r="I413" t="e">
        <f t="shared" si="135"/>
        <v>#VALUE!</v>
      </c>
      <c r="J413" t="e">
        <f t="shared" si="136"/>
        <v>#VALUE!</v>
      </c>
      <c r="K413" t="e">
        <f t="shared" si="137"/>
        <v>#VALUE!</v>
      </c>
      <c r="L413" t="e">
        <f t="shared" si="138"/>
        <v>#VALUE!</v>
      </c>
      <c r="M413">
        <f>IF($B$9="זכר",INDEX(תמותה!$A$1:$E$121,ROUNDDOWN(E413/12,0)+1,2),INDEX(תמותה!$A$1:$E$121,ROUNDDOWN(E413/12,0)+1,3))</f>
        <v>1.14894E-4</v>
      </c>
      <c r="N413" t="e">
        <f>IF($B$9="זכר",INDEX('שיפור גברים'!$A$1:$GQ$121,ROUNDDOWN(E413/12,0)+1,ROUNDDOWN((E413+$B$7-$B$8)/12,0)+2),INDEX('שיפור נשים'!$A$1:$GQ$121,ROUNDDOWN(E413/12,0)+1,ROUNDDOWN((E413+$B$7-$B$8)/12,0)+2))</f>
        <v>#VALUE!</v>
      </c>
      <c r="O413" t="e">
        <f>IF($B$9="זכר",INDEX('שיפור גברים'!$A$1:$GQ$121,ROUNDDOWN(E413/12,0)+1,ROUNDDOWN((E413+$B$7-$B$8)/12,0)+1),INDEX('שיפור נשים'!$A$1:$GQ$121,ROUNDDOWN(E413/12,0)+1,ROUNDDOWN((E413+$B$7-$B$8)/12,0)+1))</f>
        <v>#VALUE!</v>
      </c>
      <c r="P413">
        <f t="shared" si="127"/>
        <v>0.91666666666666663</v>
      </c>
      <c r="Q413" t="e">
        <f t="shared" si="128"/>
        <v>#VALUE!</v>
      </c>
      <c r="R413">
        <f t="shared" si="139"/>
        <v>411</v>
      </c>
      <c r="S413" t="e">
        <f t="shared" si="140"/>
        <v>#VALUE!</v>
      </c>
      <c r="T413">
        <f>IF($B$11="זכר",INDEX(תמותה!$A$1:$E$121,ROUNDDOWN(R413/12,0)+1,2),INDEX(תמותה!$A$1:$E$121,ROUNDDOWN(R413/12,0)+1,3))</f>
        <v>1.14894E-4</v>
      </c>
      <c r="U413" t="e">
        <f>IF($B$11="זכר",INDEX('שיפור גברים'!$A$1:$GQ$121,ROUNDDOWN(R413/12,0)+1,ROUNDDOWN((E413+$B$7-$B$8)/12,0)+2),INDEX('שיפור נשים'!$A$1:$GQ$121,ROUNDDOWN(R413/12,0)+1,ROUNDDOWN((E413+$B$7-$B$8)/12,0)+2))</f>
        <v>#VALUE!</v>
      </c>
      <c r="V413" t="e">
        <f>IF($B$11="זכר",INDEX('שיפור גברים'!$A$1:$GQ$121,ROUNDDOWN(R413/12,0)+1,ROUNDDOWN((E413+$B$7-$B$8)/12,0)+1),INDEX('שיפור נשים'!$A$1:$GQ$121,ROUNDDOWN(R413/12,0)+1,ROUNDDOWN((E413+$B$7-$B$8)/12,0)+1))</f>
        <v>#VALUE!</v>
      </c>
      <c r="W413">
        <f t="shared" si="129"/>
        <v>0.91666666666666663</v>
      </c>
      <c r="X413" t="e">
        <f t="shared" si="141"/>
        <v>#VALUE!</v>
      </c>
      <c r="Y413">
        <f>IF($B$11="זכר",INDEX(תמותה!$A$1:$E$121,ROUNDDOWN(R413/12,0)+1,4),INDEX(תמותה!$A$1:$E$121,ROUNDDOWN(R413/12,0)+1,5))</f>
        <v>2.6200000000000003E-4</v>
      </c>
      <c r="Z413" t="e">
        <f t="shared" si="130"/>
        <v>#VALUE!</v>
      </c>
      <c r="AA413" t="e">
        <f t="shared" si="131"/>
        <v>#VALUE!</v>
      </c>
      <c r="AB413" t="e">
        <f t="shared" si="142"/>
        <v>#VALUE!</v>
      </c>
      <c r="AC413" t="e">
        <f t="shared" si="143"/>
        <v>#VALUE!</v>
      </c>
      <c r="AD413" t="e">
        <f t="shared" si="144"/>
        <v>#VALUE!</v>
      </c>
      <c r="AE413" t="e">
        <f t="shared" si="145"/>
        <v>#VALUE!</v>
      </c>
      <c r="AF413" t="e">
        <f t="shared" si="146"/>
        <v>#VALUE!</v>
      </c>
    </row>
    <row r="414" spans="5:32" x14ac:dyDescent="0.2">
      <c r="E414">
        <f t="shared" si="132"/>
        <v>412</v>
      </c>
      <c r="F414">
        <f t="shared" si="126"/>
        <v>3.4779429948115275</v>
      </c>
      <c r="G414" t="e">
        <f t="shared" si="133"/>
        <v>#VALUE!</v>
      </c>
      <c r="H414" t="e">
        <f t="shared" si="134"/>
        <v>#VALUE!</v>
      </c>
      <c r="I414" t="e">
        <f t="shared" si="135"/>
        <v>#VALUE!</v>
      </c>
      <c r="J414" t="e">
        <f t="shared" si="136"/>
        <v>#VALUE!</v>
      </c>
      <c r="K414" t="e">
        <f t="shared" si="137"/>
        <v>#VALUE!</v>
      </c>
      <c r="L414" t="e">
        <f t="shared" si="138"/>
        <v>#VALUE!</v>
      </c>
      <c r="M414">
        <f>IF($B$9="זכר",INDEX(תמותה!$A$1:$E$121,ROUNDDOWN(E414/12,0)+1,2),INDEX(תמותה!$A$1:$E$121,ROUNDDOWN(E414/12,0)+1,3))</f>
        <v>1.14894E-4</v>
      </c>
      <c r="N414" t="e">
        <f>IF($B$9="זכר",INDEX('שיפור גברים'!$A$1:$GQ$121,ROUNDDOWN(E414/12,0)+1,ROUNDDOWN((E414+$B$7-$B$8)/12,0)+2),INDEX('שיפור נשים'!$A$1:$GQ$121,ROUNDDOWN(E414/12,0)+1,ROUNDDOWN((E414+$B$7-$B$8)/12,0)+2))</f>
        <v>#VALUE!</v>
      </c>
      <c r="O414" t="e">
        <f>IF($B$9="זכר",INDEX('שיפור גברים'!$A$1:$GQ$121,ROUNDDOWN(E414/12,0)+1,ROUNDDOWN((E414+$B$7-$B$8)/12,0)+1),INDEX('שיפור נשים'!$A$1:$GQ$121,ROUNDDOWN(E414/12,0)+1,ROUNDDOWN((E414+$B$7-$B$8)/12,0)+1))</f>
        <v>#VALUE!</v>
      </c>
      <c r="P414">
        <f t="shared" si="127"/>
        <v>1</v>
      </c>
      <c r="Q414" t="e">
        <f t="shared" si="128"/>
        <v>#VALUE!</v>
      </c>
      <c r="R414">
        <f t="shared" si="139"/>
        <v>412</v>
      </c>
      <c r="S414" t="e">
        <f t="shared" si="140"/>
        <v>#VALUE!</v>
      </c>
      <c r="T414">
        <f>IF($B$11="זכר",INDEX(תמותה!$A$1:$E$121,ROUNDDOWN(R414/12,0)+1,2),INDEX(תמותה!$A$1:$E$121,ROUNDDOWN(R414/12,0)+1,3))</f>
        <v>1.14894E-4</v>
      </c>
      <c r="U414" t="e">
        <f>IF($B$11="זכר",INDEX('שיפור גברים'!$A$1:$GQ$121,ROUNDDOWN(R414/12,0)+1,ROUNDDOWN((E414+$B$7-$B$8)/12,0)+2),INDEX('שיפור נשים'!$A$1:$GQ$121,ROUNDDOWN(R414/12,0)+1,ROUNDDOWN((E414+$B$7-$B$8)/12,0)+2))</f>
        <v>#VALUE!</v>
      </c>
      <c r="V414" t="e">
        <f>IF($B$11="זכר",INDEX('שיפור גברים'!$A$1:$GQ$121,ROUNDDOWN(R414/12,0)+1,ROUNDDOWN((E414+$B$7-$B$8)/12,0)+1),INDEX('שיפור נשים'!$A$1:$GQ$121,ROUNDDOWN(R414/12,0)+1,ROUNDDOWN((E414+$B$7-$B$8)/12,0)+1))</f>
        <v>#VALUE!</v>
      </c>
      <c r="W414">
        <f t="shared" si="129"/>
        <v>1</v>
      </c>
      <c r="X414" t="e">
        <f t="shared" si="141"/>
        <v>#VALUE!</v>
      </c>
      <c r="Y414">
        <f>IF($B$11="זכר",INDEX(תמותה!$A$1:$E$121,ROUNDDOWN(R414/12,0)+1,4),INDEX(תמותה!$A$1:$E$121,ROUNDDOWN(R414/12,0)+1,5))</f>
        <v>2.6200000000000003E-4</v>
      </c>
      <c r="Z414" t="e">
        <f t="shared" si="130"/>
        <v>#VALUE!</v>
      </c>
      <c r="AA414" t="e">
        <f t="shared" si="131"/>
        <v>#VALUE!</v>
      </c>
      <c r="AB414" t="e">
        <f t="shared" si="142"/>
        <v>#VALUE!</v>
      </c>
      <c r="AC414" t="e">
        <f t="shared" si="143"/>
        <v>#VALUE!</v>
      </c>
      <c r="AD414" t="e">
        <f t="shared" si="144"/>
        <v>#VALUE!</v>
      </c>
      <c r="AE414" t="e">
        <f t="shared" si="145"/>
        <v>#VALUE!</v>
      </c>
      <c r="AF414" t="e">
        <f t="shared" si="146"/>
        <v>#VALUE!</v>
      </c>
    </row>
    <row r="415" spans="5:32" x14ac:dyDescent="0.2">
      <c r="E415">
        <f t="shared" si="132"/>
        <v>413</v>
      </c>
      <c r="F415">
        <f t="shared" si="126"/>
        <v>3.4884553411742734</v>
      </c>
      <c r="G415" t="e">
        <f t="shared" si="133"/>
        <v>#VALUE!</v>
      </c>
      <c r="H415" t="e">
        <f t="shared" si="134"/>
        <v>#VALUE!</v>
      </c>
      <c r="I415" t="e">
        <f t="shared" si="135"/>
        <v>#VALUE!</v>
      </c>
      <c r="J415" t="e">
        <f t="shared" si="136"/>
        <v>#VALUE!</v>
      </c>
      <c r="K415" t="e">
        <f t="shared" si="137"/>
        <v>#VALUE!</v>
      </c>
      <c r="L415" t="e">
        <f t="shared" si="138"/>
        <v>#VALUE!</v>
      </c>
      <c r="M415">
        <f>IF($B$9="זכר",INDEX(תמותה!$A$1:$E$121,ROUNDDOWN(E415/12,0)+1,2),INDEX(תמותה!$A$1:$E$121,ROUNDDOWN(E415/12,0)+1,3))</f>
        <v>1.14894E-4</v>
      </c>
      <c r="N415" t="e">
        <f>IF($B$9="זכר",INDEX('שיפור גברים'!$A$1:$GQ$121,ROUNDDOWN(E415/12,0)+1,ROUNDDOWN((E415+$B$7-$B$8)/12,0)+2),INDEX('שיפור נשים'!$A$1:$GQ$121,ROUNDDOWN(E415/12,0)+1,ROUNDDOWN((E415+$B$7-$B$8)/12,0)+2))</f>
        <v>#VALUE!</v>
      </c>
      <c r="O415" t="e">
        <f>IF($B$9="זכר",INDEX('שיפור גברים'!$A$1:$GQ$121,ROUNDDOWN(E415/12,0)+1,ROUNDDOWN((E415+$B$7-$B$8)/12,0)+1),INDEX('שיפור נשים'!$A$1:$GQ$121,ROUNDDOWN(E415/12,0)+1,ROUNDDOWN((E415+$B$7-$B$8)/12,0)+1))</f>
        <v>#VALUE!</v>
      </c>
      <c r="P415">
        <f t="shared" si="127"/>
        <v>8.3333333333333329E-2</v>
      </c>
      <c r="Q415" t="e">
        <f t="shared" si="128"/>
        <v>#VALUE!</v>
      </c>
      <c r="R415">
        <f t="shared" si="139"/>
        <v>413</v>
      </c>
      <c r="S415" t="e">
        <f t="shared" si="140"/>
        <v>#VALUE!</v>
      </c>
      <c r="T415">
        <f>IF($B$11="זכר",INDEX(תמותה!$A$1:$E$121,ROUNDDOWN(R415/12,0)+1,2),INDEX(תמותה!$A$1:$E$121,ROUNDDOWN(R415/12,0)+1,3))</f>
        <v>1.14894E-4</v>
      </c>
      <c r="U415" t="e">
        <f>IF($B$11="זכר",INDEX('שיפור גברים'!$A$1:$GQ$121,ROUNDDOWN(R415/12,0)+1,ROUNDDOWN((E415+$B$7-$B$8)/12,0)+2),INDEX('שיפור נשים'!$A$1:$GQ$121,ROUNDDOWN(R415/12,0)+1,ROUNDDOWN((E415+$B$7-$B$8)/12,0)+2))</f>
        <v>#VALUE!</v>
      </c>
      <c r="V415" t="e">
        <f>IF($B$11="זכר",INDEX('שיפור גברים'!$A$1:$GQ$121,ROUNDDOWN(R415/12,0)+1,ROUNDDOWN((E415+$B$7-$B$8)/12,0)+1),INDEX('שיפור נשים'!$A$1:$GQ$121,ROUNDDOWN(R415/12,0)+1,ROUNDDOWN((E415+$B$7-$B$8)/12,0)+1))</f>
        <v>#VALUE!</v>
      </c>
      <c r="W415">
        <f t="shared" si="129"/>
        <v>8.3333333333333329E-2</v>
      </c>
      <c r="X415" t="e">
        <f t="shared" si="141"/>
        <v>#VALUE!</v>
      </c>
      <c r="Y415">
        <f>IF($B$11="זכר",INDEX(תמותה!$A$1:$E$121,ROUNDDOWN(R415/12,0)+1,4),INDEX(תמותה!$A$1:$E$121,ROUNDDOWN(R415/12,0)+1,5))</f>
        <v>2.6200000000000003E-4</v>
      </c>
      <c r="Z415" t="e">
        <f t="shared" si="130"/>
        <v>#VALUE!</v>
      </c>
      <c r="AA415" t="e">
        <f t="shared" si="131"/>
        <v>#VALUE!</v>
      </c>
      <c r="AB415" t="e">
        <f t="shared" si="142"/>
        <v>#VALUE!</v>
      </c>
      <c r="AC415" t="e">
        <f t="shared" si="143"/>
        <v>#VALUE!</v>
      </c>
      <c r="AD415" t="e">
        <f t="shared" si="144"/>
        <v>#VALUE!</v>
      </c>
      <c r="AE415" t="e">
        <f t="shared" si="145"/>
        <v>#VALUE!</v>
      </c>
      <c r="AF415" t="e">
        <f t="shared" si="146"/>
        <v>#VALUE!</v>
      </c>
    </row>
    <row r="416" spans="5:32" x14ac:dyDescent="0.2">
      <c r="E416">
        <f t="shared" si="132"/>
        <v>414</v>
      </c>
      <c r="F416">
        <f t="shared" si="126"/>
        <v>3.4989994619008349</v>
      </c>
      <c r="G416" t="e">
        <f t="shared" si="133"/>
        <v>#VALUE!</v>
      </c>
      <c r="H416" t="e">
        <f t="shared" si="134"/>
        <v>#VALUE!</v>
      </c>
      <c r="I416" t="e">
        <f t="shared" si="135"/>
        <v>#VALUE!</v>
      </c>
      <c r="J416" t="e">
        <f t="shared" si="136"/>
        <v>#VALUE!</v>
      </c>
      <c r="K416" t="e">
        <f t="shared" si="137"/>
        <v>#VALUE!</v>
      </c>
      <c r="L416" t="e">
        <f t="shared" si="138"/>
        <v>#VALUE!</v>
      </c>
      <c r="M416">
        <f>IF($B$9="זכר",INDEX(תמותה!$A$1:$E$121,ROUNDDOWN(E416/12,0)+1,2),INDEX(תמותה!$A$1:$E$121,ROUNDDOWN(E416/12,0)+1,3))</f>
        <v>1.14894E-4</v>
      </c>
      <c r="N416" t="e">
        <f>IF($B$9="זכר",INDEX('שיפור גברים'!$A$1:$GQ$121,ROUNDDOWN(E416/12,0)+1,ROUNDDOWN((E416+$B$7-$B$8)/12,0)+2),INDEX('שיפור נשים'!$A$1:$GQ$121,ROUNDDOWN(E416/12,0)+1,ROUNDDOWN((E416+$B$7-$B$8)/12,0)+2))</f>
        <v>#VALUE!</v>
      </c>
      <c r="O416" t="e">
        <f>IF($B$9="זכר",INDEX('שיפור גברים'!$A$1:$GQ$121,ROUNDDOWN(E416/12,0)+1,ROUNDDOWN((E416+$B$7-$B$8)/12,0)+1),INDEX('שיפור נשים'!$A$1:$GQ$121,ROUNDDOWN(E416/12,0)+1,ROUNDDOWN((E416+$B$7-$B$8)/12,0)+1))</f>
        <v>#VALUE!</v>
      </c>
      <c r="P416">
        <f t="shared" si="127"/>
        <v>0.16666666666666666</v>
      </c>
      <c r="Q416" t="e">
        <f t="shared" si="128"/>
        <v>#VALUE!</v>
      </c>
      <c r="R416">
        <f t="shared" si="139"/>
        <v>414</v>
      </c>
      <c r="S416" t="e">
        <f t="shared" si="140"/>
        <v>#VALUE!</v>
      </c>
      <c r="T416">
        <f>IF($B$11="זכר",INDEX(תמותה!$A$1:$E$121,ROUNDDOWN(R416/12,0)+1,2),INDEX(תמותה!$A$1:$E$121,ROUNDDOWN(R416/12,0)+1,3))</f>
        <v>1.14894E-4</v>
      </c>
      <c r="U416" t="e">
        <f>IF($B$11="זכר",INDEX('שיפור גברים'!$A$1:$GQ$121,ROUNDDOWN(R416/12,0)+1,ROUNDDOWN((E416+$B$7-$B$8)/12,0)+2),INDEX('שיפור נשים'!$A$1:$GQ$121,ROUNDDOWN(R416/12,0)+1,ROUNDDOWN((E416+$B$7-$B$8)/12,0)+2))</f>
        <v>#VALUE!</v>
      </c>
      <c r="V416" t="e">
        <f>IF($B$11="זכר",INDEX('שיפור גברים'!$A$1:$GQ$121,ROUNDDOWN(R416/12,0)+1,ROUNDDOWN((E416+$B$7-$B$8)/12,0)+1),INDEX('שיפור נשים'!$A$1:$GQ$121,ROUNDDOWN(R416/12,0)+1,ROUNDDOWN((E416+$B$7-$B$8)/12,0)+1))</f>
        <v>#VALUE!</v>
      </c>
      <c r="W416">
        <f t="shared" si="129"/>
        <v>0.16666666666666666</v>
      </c>
      <c r="X416" t="e">
        <f t="shared" si="141"/>
        <v>#VALUE!</v>
      </c>
      <c r="Y416">
        <f>IF($B$11="זכר",INDEX(תמותה!$A$1:$E$121,ROUNDDOWN(R416/12,0)+1,4),INDEX(תמותה!$A$1:$E$121,ROUNDDOWN(R416/12,0)+1,5))</f>
        <v>2.6200000000000003E-4</v>
      </c>
      <c r="Z416" t="e">
        <f t="shared" si="130"/>
        <v>#VALUE!</v>
      </c>
      <c r="AA416" t="e">
        <f t="shared" si="131"/>
        <v>#VALUE!</v>
      </c>
      <c r="AB416" t="e">
        <f t="shared" si="142"/>
        <v>#VALUE!</v>
      </c>
      <c r="AC416" t="e">
        <f t="shared" si="143"/>
        <v>#VALUE!</v>
      </c>
      <c r="AD416" t="e">
        <f t="shared" si="144"/>
        <v>#VALUE!</v>
      </c>
      <c r="AE416" t="e">
        <f t="shared" si="145"/>
        <v>#VALUE!</v>
      </c>
      <c r="AF416" t="e">
        <f t="shared" si="146"/>
        <v>#VALUE!</v>
      </c>
    </row>
    <row r="417" spans="5:32" x14ac:dyDescent="0.2">
      <c r="E417">
        <f t="shared" si="132"/>
        <v>415</v>
      </c>
      <c r="F417">
        <f t="shared" si="126"/>
        <v>3.509575453031637</v>
      </c>
      <c r="G417" t="e">
        <f t="shared" si="133"/>
        <v>#VALUE!</v>
      </c>
      <c r="H417" t="e">
        <f t="shared" si="134"/>
        <v>#VALUE!</v>
      </c>
      <c r="I417" t="e">
        <f t="shared" si="135"/>
        <v>#VALUE!</v>
      </c>
      <c r="J417" t="e">
        <f t="shared" si="136"/>
        <v>#VALUE!</v>
      </c>
      <c r="K417" t="e">
        <f t="shared" si="137"/>
        <v>#VALUE!</v>
      </c>
      <c r="L417" t="e">
        <f t="shared" si="138"/>
        <v>#VALUE!</v>
      </c>
      <c r="M417">
        <f>IF($B$9="זכר",INDEX(תמותה!$A$1:$E$121,ROUNDDOWN(E417/12,0)+1,2),INDEX(תמותה!$A$1:$E$121,ROUNDDOWN(E417/12,0)+1,3))</f>
        <v>1.14894E-4</v>
      </c>
      <c r="N417" t="e">
        <f>IF($B$9="זכר",INDEX('שיפור גברים'!$A$1:$GQ$121,ROUNDDOWN(E417/12,0)+1,ROUNDDOWN((E417+$B$7-$B$8)/12,0)+2),INDEX('שיפור נשים'!$A$1:$GQ$121,ROUNDDOWN(E417/12,0)+1,ROUNDDOWN((E417+$B$7-$B$8)/12,0)+2))</f>
        <v>#VALUE!</v>
      </c>
      <c r="O417" t="e">
        <f>IF($B$9="זכר",INDEX('שיפור גברים'!$A$1:$GQ$121,ROUNDDOWN(E417/12,0)+1,ROUNDDOWN((E417+$B$7-$B$8)/12,0)+1),INDEX('שיפור נשים'!$A$1:$GQ$121,ROUNDDOWN(E417/12,0)+1,ROUNDDOWN((E417+$B$7-$B$8)/12,0)+1))</f>
        <v>#VALUE!</v>
      </c>
      <c r="P417">
        <f t="shared" si="127"/>
        <v>0.25</v>
      </c>
      <c r="Q417" t="e">
        <f t="shared" si="128"/>
        <v>#VALUE!</v>
      </c>
      <c r="R417">
        <f t="shared" si="139"/>
        <v>415</v>
      </c>
      <c r="S417" t="e">
        <f t="shared" si="140"/>
        <v>#VALUE!</v>
      </c>
      <c r="T417">
        <f>IF($B$11="זכר",INDEX(תמותה!$A$1:$E$121,ROUNDDOWN(R417/12,0)+1,2),INDEX(תמותה!$A$1:$E$121,ROUNDDOWN(R417/12,0)+1,3))</f>
        <v>1.14894E-4</v>
      </c>
      <c r="U417" t="e">
        <f>IF($B$11="זכר",INDEX('שיפור גברים'!$A$1:$GQ$121,ROUNDDOWN(R417/12,0)+1,ROUNDDOWN((E417+$B$7-$B$8)/12,0)+2),INDEX('שיפור נשים'!$A$1:$GQ$121,ROUNDDOWN(R417/12,0)+1,ROUNDDOWN((E417+$B$7-$B$8)/12,0)+2))</f>
        <v>#VALUE!</v>
      </c>
      <c r="V417" t="e">
        <f>IF($B$11="זכר",INDEX('שיפור גברים'!$A$1:$GQ$121,ROUNDDOWN(R417/12,0)+1,ROUNDDOWN((E417+$B$7-$B$8)/12,0)+1),INDEX('שיפור נשים'!$A$1:$GQ$121,ROUNDDOWN(R417/12,0)+1,ROUNDDOWN((E417+$B$7-$B$8)/12,0)+1))</f>
        <v>#VALUE!</v>
      </c>
      <c r="W417">
        <f t="shared" si="129"/>
        <v>0.25</v>
      </c>
      <c r="X417" t="e">
        <f t="shared" si="141"/>
        <v>#VALUE!</v>
      </c>
      <c r="Y417">
        <f>IF($B$11="זכר",INDEX(תמותה!$A$1:$E$121,ROUNDDOWN(R417/12,0)+1,4),INDEX(תמותה!$A$1:$E$121,ROUNDDOWN(R417/12,0)+1,5))</f>
        <v>2.6200000000000003E-4</v>
      </c>
      <c r="Z417" t="e">
        <f t="shared" si="130"/>
        <v>#VALUE!</v>
      </c>
      <c r="AA417" t="e">
        <f t="shared" si="131"/>
        <v>#VALUE!</v>
      </c>
      <c r="AB417" t="e">
        <f t="shared" si="142"/>
        <v>#VALUE!</v>
      </c>
      <c r="AC417" t="e">
        <f t="shared" si="143"/>
        <v>#VALUE!</v>
      </c>
      <c r="AD417" t="e">
        <f t="shared" si="144"/>
        <v>#VALUE!</v>
      </c>
      <c r="AE417" t="e">
        <f t="shared" si="145"/>
        <v>#VALUE!</v>
      </c>
      <c r="AF417" t="e">
        <f t="shared" si="146"/>
        <v>#VALUE!</v>
      </c>
    </row>
    <row r="418" spans="5:32" x14ac:dyDescent="0.2">
      <c r="E418">
        <f t="shared" si="132"/>
        <v>416</v>
      </c>
      <c r="F418">
        <f t="shared" si="126"/>
        <v>3.5201834108973915</v>
      </c>
      <c r="G418" t="e">
        <f t="shared" si="133"/>
        <v>#VALUE!</v>
      </c>
      <c r="H418" t="e">
        <f t="shared" si="134"/>
        <v>#VALUE!</v>
      </c>
      <c r="I418" t="e">
        <f t="shared" si="135"/>
        <v>#VALUE!</v>
      </c>
      <c r="J418" t="e">
        <f t="shared" si="136"/>
        <v>#VALUE!</v>
      </c>
      <c r="K418" t="e">
        <f t="shared" si="137"/>
        <v>#VALUE!</v>
      </c>
      <c r="L418" t="e">
        <f t="shared" si="138"/>
        <v>#VALUE!</v>
      </c>
      <c r="M418">
        <f>IF($B$9="זכר",INDEX(תמותה!$A$1:$E$121,ROUNDDOWN(E418/12,0)+1,2),INDEX(תמותה!$A$1:$E$121,ROUNDDOWN(E418/12,0)+1,3))</f>
        <v>1.14894E-4</v>
      </c>
      <c r="N418" t="e">
        <f>IF($B$9="זכר",INDEX('שיפור גברים'!$A$1:$GQ$121,ROUNDDOWN(E418/12,0)+1,ROUNDDOWN((E418+$B$7-$B$8)/12,0)+2),INDEX('שיפור נשים'!$A$1:$GQ$121,ROUNDDOWN(E418/12,0)+1,ROUNDDOWN((E418+$B$7-$B$8)/12,0)+2))</f>
        <v>#VALUE!</v>
      </c>
      <c r="O418" t="e">
        <f>IF($B$9="זכר",INDEX('שיפור גברים'!$A$1:$GQ$121,ROUNDDOWN(E418/12,0)+1,ROUNDDOWN((E418+$B$7-$B$8)/12,0)+1),INDEX('שיפור נשים'!$A$1:$GQ$121,ROUNDDOWN(E418/12,0)+1,ROUNDDOWN((E418+$B$7-$B$8)/12,0)+1))</f>
        <v>#VALUE!</v>
      </c>
      <c r="P418">
        <f t="shared" si="127"/>
        <v>0.33333333333333331</v>
      </c>
      <c r="Q418" t="e">
        <f t="shared" si="128"/>
        <v>#VALUE!</v>
      </c>
      <c r="R418">
        <f t="shared" si="139"/>
        <v>416</v>
      </c>
      <c r="S418" t="e">
        <f t="shared" si="140"/>
        <v>#VALUE!</v>
      </c>
      <c r="T418">
        <f>IF($B$11="זכר",INDEX(תמותה!$A$1:$E$121,ROUNDDOWN(R418/12,0)+1,2),INDEX(תמותה!$A$1:$E$121,ROUNDDOWN(R418/12,0)+1,3))</f>
        <v>1.14894E-4</v>
      </c>
      <c r="U418" t="e">
        <f>IF($B$11="זכר",INDEX('שיפור גברים'!$A$1:$GQ$121,ROUNDDOWN(R418/12,0)+1,ROUNDDOWN((E418+$B$7-$B$8)/12,0)+2),INDEX('שיפור נשים'!$A$1:$GQ$121,ROUNDDOWN(R418/12,0)+1,ROUNDDOWN((E418+$B$7-$B$8)/12,0)+2))</f>
        <v>#VALUE!</v>
      </c>
      <c r="V418" t="e">
        <f>IF($B$11="זכר",INDEX('שיפור גברים'!$A$1:$GQ$121,ROUNDDOWN(R418/12,0)+1,ROUNDDOWN((E418+$B$7-$B$8)/12,0)+1),INDEX('שיפור נשים'!$A$1:$GQ$121,ROUNDDOWN(R418/12,0)+1,ROUNDDOWN((E418+$B$7-$B$8)/12,0)+1))</f>
        <v>#VALUE!</v>
      </c>
      <c r="W418">
        <f t="shared" si="129"/>
        <v>0.33333333333333331</v>
      </c>
      <c r="X418" t="e">
        <f t="shared" si="141"/>
        <v>#VALUE!</v>
      </c>
      <c r="Y418">
        <f>IF($B$11="זכר",INDEX(תמותה!$A$1:$E$121,ROUNDDOWN(R418/12,0)+1,4),INDEX(תמותה!$A$1:$E$121,ROUNDDOWN(R418/12,0)+1,5))</f>
        <v>2.6200000000000003E-4</v>
      </c>
      <c r="Z418" t="e">
        <f t="shared" si="130"/>
        <v>#VALUE!</v>
      </c>
      <c r="AA418" t="e">
        <f t="shared" si="131"/>
        <v>#VALUE!</v>
      </c>
      <c r="AB418" t="e">
        <f t="shared" si="142"/>
        <v>#VALUE!</v>
      </c>
      <c r="AC418" t="e">
        <f t="shared" si="143"/>
        <v>#VALUE!</v>
      </c>
      <c r="AD418" t="e">
        <f t="shared" si="144"/>
        <v>#VALUE!</v>
      </c>
      <c r="AE418" t="e">
        <f t="shared" si="145"/>
        <v>#VALUE!</v>
      </c>
      <c r="AF418" t="e">
        <f t="shared" si="146"/>
        <v>#VALUE!</v>
      </c>
    </row>
    <row r="419" spans="5:32" x14ac:dyDescent="0.2">
      <c r="E419">
        <f t="shared" si="132"/>
        <v>417</v>
      </c>
      <c r="F419">
        <f t="shared" si="126"/>
        <v>3.5308234321199796</v>
      </c>
      <c r="G419" t="e">
        <f t="shared" si="133"/>
        <v>#VALUE!</v>
      </c>
      <c r="H419" t="e">
        <f t="shared" si="134"/>
        <v>#VALUE!</v>
      </c>
      <c r="I419" t="e">
        <f t="shared" si="135"/>
        <v>#VALUE!</v>
      </c>
      <c r="J419" t="e">
        <f t="shared" si="136"/>
        <v>#VALUE!</v>
      </c>
      <c r="K419" t="e">
        <f t="shared" si="137"/>
        <v>#VALUE!</v>
      </c>
      <c r="L419" t="e">
        <f t="shared" si="138"/>
        <v>#VALUE!</v>
      </c>
      <c r="M419">
        <f>IF($B$9="זכר",INDEX(תמותה!$A$1:$E$121,ROUNDDOWN(E419/12,0)+1,2),INDEX(תמותה!$A$1:$E$121,ROUNDDOWN(E419/12,0)+1,3))</f>
        <v>1.14894E-4</v>
      </c>
      <c r="N419" t="e">
        <f>IF($B$9="זכר",INDEX('שיפור גברים'!$A$1:$GQ$121,ROUNDDOWN(E419/12,0)+1,ROUNDDOWN((E419+$B$7-$B$8)/12,0)+2),INDEX('שיפור נשים'!$A$1:$GQ$121,ROUNDDOWN(E419/12,0)+1,ROUNDDOWN((E419+$B$7-$B$8)/12,0)+2))</f>
        <v>#VALUE!</v>
      </c>
      <c r="O419" t="e">
        <f>IF($B$9="זכר",INDEX('שיפור גברים'!$A$1:$GQ$121,ROUNDDOWN(E419/12,0)+1,ROUNDDOWN((E419+$B$7-$B$8)/12,0)+1),INDEX('שיפור נשים'!$A$1:$GQ$121,ROUNDDOWN(E419/12,0)+1,ROUNDDOWN((E419+$B$7-$B$8)/12,0)+1))</f>
        <v>#VALUE!</v>
      </c>
      <c r="P419">
        <f t="shared" si="127"/>
        <v>0.41666666666666669</v>
      </c>
      <c r="Q419" t="e">
        <f t="shared" si="128"/>
        <v>#VALUE!</v>
      </c>
      <c r="R419">
        <f t="shared" si="139"/>
        <v>417</v>
      </c>
      <c r="S419" t="e">
        <f t="shared" si="140"/>
        <v>#VALUE!</v>
      </c>
      <c r="T419">
        <f>IF($B$11="זכר",INDEX(תמותה!$A$1:$E$121,ROUNDDOWN(R419/12,0)+1,2),INDEX(תמותה!$A$1:$E$121,ROUNDDOWN(R419/12,0)+1,3))</f>
        <v>1.14894E-4</v>
      </c>
      <c r="U419" t="e">
        <f>IF($B$11="זכר",INDEX('שיפור גברים'!$A$1:$GQ$121,ROUNDDOWN(R419/12,0)+1,ROUNDDOWN((E419+$B$7-$B$8)/12,0)+2),INDEX('שיפור נשים'!$A$1:$GQ$121,ROUNDDOWN(R419/12,0)+1,ROUNDDOWN((E419+$B$7-$B$8)/12,0)+2))</f>
        <v>#VALUE!</v>
      </c>
      <c r="V419" t="e">
        <f>IF($B$11="זכר",INDEX('שיפור גברים'!$A$1:$GQ$121,ROUNDDOWN(R419/12,0)+1,ROUNDDOWN((E419+$B$7-$B$8)/12,0)+1),INDEX('שיפור נשים'!$A$1:$GQ$121,ROUNDDOWN(R419/12,0)+1,ROUNDDOWN((E419+$B$7-$B$8)/12,0)+1))</f>
        <v>#VALUE!</v>
      </c>
      <c r="W419">
        <f t="shared" si="129"/>
        <v>0.41666666666666669</v>
      </c>
      <c r="X419" t="e">
        <f t="shared" si="141"/>
        <v>#VALUE!</v>
      </c>
      <c r="Y419">
        <f>IF($B$11="זכר",INDEX(תמותה!$A$1:$E$121,ROUNDDOWN(R419/12,0)+1,4),INDEX(תמותה!$A$1:$E$121,ROUNDDOWN(R419/12,0)+1,5))</f>
        <v>2.6200000000000003E-4</v>
      </c>
      <c r="Z419" t="e">
        <f t="shared" si="130"/>
        <v>#VALUE!</v>
      </c>
      <c r="AA419" t="e">
        <f t="shared" si="131"/>
        <v>#VALUE!</v>
      </c>
      <c r="AB419" t="e">
        <f t="shared" si="142"/>
        <v>#VALUE!</v>
      </c>
      <c r="AC419" t="e">
        <f t="shared" si="143"/>
        <v>#VALUE!</v>
      </c>
      <c r="AD419" t="e">
        <f t="shared" si="144"/>
        <v>#VALUE!</v>
      </c>
      <c r="AE419" t="e">
        <f t="shared" si="145"/>
        <v>#VALUE!</v>
      </c>
      <c r="AF419" t="e">
        <f t="shared" si="146"/>
        <v>#VALUE!</v>
      </c>
    </row>
    <row r="420" spans="5:32" x14ac:dyDescent="0.2">
      <c r="E420">
        <f t="shared" si="132"/>
        <v>418</v>
      </c>
      <c r="F420">
        <f t="shared" si="126"/>
        <v>3.5414956136133253</v>
      </c>
      <c r="G420" t="e">
        <f t="shared" si="133"/>
        <v>#VALUE!</v>
      </c>
      <c r="H420" t="e">
        <f t="shared" si="134"/>
        <v>#VALUE!</v>
      </c>
      <c r="I420" t="e">
        <f t="shared" si="135"/>
        <v>#VALUE!</v>
      </c>
      <c r="J420" t="e">
        <f t="shared" si="136"/>
        <v>#VALUE!</v>
      </c>
      <c r="K420" t="e">
        <f t="shared" si="137"/>
        <v>#VALUE!</v>
      </c>
      <c r="L420" t="e">
        <f t="shared" si="138"/>
        <v>#VALUE!</v>
      </c>
      <c r="M420">
        <f>IF($B$9="זכר",INDEX(תמותה!$A$1:$E$121,ROUNDDOWN(E420/12,0)+1,2),INDEX(תמותה!$A$1:$E$121,ROUNDDOWN(E420/12,0)+1,3))</f>
        <v>1.14894E-4</v>
      </c>
      <c r="N420" t="e">
        <f>IF($B$9="זכר",INDEX('שיפור גברים'!$A$1:$GQ$121,ROUNDDOWN(E420/12,0)+1,ROUNDDOWN((E420+$B$7-$B$8)/12,0)+2),INDEX('שיפור נשים'!$A$1:$GQ$121,ROUNDDOWN(E420/12,0)+1,ROUNDDOWN((E420+$B$7-$B$8)/12,0)+2))</f>
        <v>#VALUE!</v>
      </c>
      <c r="O420" t="e">
        <f>IF($B$9="זכר",INDEX('שיפור גברים'!$A$1:$GQ$121,ROUNDDOWN(E420/12,0)+1,ROUNDDOWN((E420+$B$7-$B$8)/12,0)+1),INDEX('שיפור נשים'!$A$1:$GQ$121,ROUNDDOWN(E420/12,0)+1,ROUNDDOWN((E420+$B$7-$B$8)/12,0)+1))</f>
        <v>#VALUE!</v>
      </c>
      <c r="P420">
        <f t="shared" si="127"/>
        <v>0.5</v>
      </c>
      <c r="Q420" t="e">
        <f t="shared" si="128"/>
        <v>#VALUE!</v>
      </c>
      <c r="R420">
        <f t="shared" si="139"/>
        <v>418</v>
      </c>
      <c r="S420" t="e">
        <f t="shared" si="140"/>
        <v>#VALUE!</v>
      </c>
      <c r="T420">
        <f>IF($B$11="זכר",INDEX(תמותה!$A$1:$E$121,ROUNDDOWN(R420/12,0)+1,2),INDEX(תמותה!$A$1:$E$121,ROUNDDOWN(R420/12,0)+1,3))</f>
        <v>1.14894E-4</v>
      </c>
      <c r="U420" t="e">
        <f>IF($B$11="זכר",INDEX('שיפור גברים'!$A$1:$GQ$121,ROUNDDOWN(R420/12,0)+1,ROUNDDOWN((E420+$B$7-$B$8)/12,0)+2),INDEX('שיפור נשים'!$A$1:$GQ$121,ROUNDDOWN(R420/12,0)+1,ROUNDDOWN((E420+$B$7-$B$8)/12,0)+2))</f>
        <v>#VALUE!</v>
      </c>
      <c r="V420" t="e">
        <f>IF($B$11="זכר",INDEX('שיפור גברים'!$A$1:$GQ$121,ROUNDDOWN(R420/12,0)+1,ROUNDDOWN((E420+$B$7-$B$8)/12,0)+1),INDEX('שיפור נשים'!$A$1:$GQ$121,ROUNDDOWN(R420/12,0)+1,ROUNDDOWN((E420+$B$7-$B$8)/12,0)+1))</f>
        <v>#VALUE!</v>
      </c>
      <c r="W420">
        <f t="shared" si="129"/>
        <v>0.5</v>
      </c>
      <c r="X420" t="e">
        <f t="shared" si="141"/>
        <v>#VALUE!</v>
      </c>
      <c r="Y420">
        <f>IF($B$11="זכר",INDEX(תמותה!$A$1:$E$121,ROUNDDOWN(R420/12,0)+1,4),INDEX(תמותה!$A$1:$E$121,ROUNDDOWN(R420/12,0)+1,5))</f>
        <v>2.6200000000000003E-4</v>
      </c>
      <c r="Z420" t="e">
        <f t="shared" si="130"/>
        <v>#VALUE!</v>
      </c>
      <c r="AA420" t="e">
        <f t="shared" si="131"/>
        <v>#VALUE!</v>
      </c>
      <c r="AB420" t="e">
        <f t="shared" si="142"/>
        <v>#VALUE!</v>
      </c>
      <c r="AC420" t="e">
        <f t="shared" si="143"/>
        <v>#VALUE!</v>
      </c>
      <c r="AD420" t="e">
        <f t="shared" si="144"/>
        <v>#VALUE!</v>
      </c>
      <c r="AE420" t="e">
        <f t="shared" si="145"/>
        <v>#VALUE!</v>
      </c>
      <c r="AF420" t="e">
        <f t="shared" si="146"/>
        <v>#VALUE!</v>
      </c>
    </row>
    <row r="421" spans="5:32" x14ac:dyDescent="0.2">
      <c r="E421">
        <f t="shared" si="132"/>
        <v>419</v>
      </c>
      <c r="F421">
        <f t="shared" si="126"/>
        <v>3.5522000525842885</v>
      </c>
      <c r="G421" t="e">
        <f t="shared" si="133"/>
        <v>#VALUE!</v>
      </c>
      <c r="H421" t="e">
        <f t="shared" si="134"/>
        <v>#VALUE!</v>
      </c>
      <c r="I421" t="e">
        <f t="shared" si="135"/>
        <v>#VALUE!</v>
      </c>
      <c r="J421" t="e">
        <f t="shared" si="136"/>
        <v>#VALUE!</v>
      </c>
      <c r="K421" t="e">
        <f t="shared" si="137"/>
        <v>#VALUE!</v>
      </c>
      <c r="L421" t="e">
        <f t="shared" si="138"/>
        <v>#VALUE!</v>
      </c>
      <c r="M421">
        <f>IF($B$9="זכר",INDEX(תמותה!$A$1:$E$121,ROUNDDOWN(E421/12,0)+1,2),INDEX(תמותה!$A$1:$E$121,ROUNDDOWN(E421/12,0)+1,3))</f>
        <v>1.14894E-4</v>
      </c>
      <c r="N421" t="e">
        <f>IF($B$9="זכר",INDEX('שיפור גברים'!$A$1:$GQ$121,ROUNDDOWN(E421/12,0)+1,ROUNDDOWN((E421+$B$7-$B$8)/12,0)+2),INDEX('שיפור נשים'!$A$1:$GQ$121,ROUNDDOWN(E421/12,0)+1,ROUNDDOWN((E421+$B$7-$B$8)/12,0)+2))</f>
        <v>#VALUE!</v>
      </c>
      <c r="O421" t="e">
        <f>IF($B$9="זכר",INDEX('שיפור גברים'!$A$1:$GQ$121,ROUNDDOWN(E421/12,0)+1,ROUNDDOWN((E421+$B$7-$B$8)/12,0)+1),INDEX('שיפור נשים'!$A$1:$GQ$121,ROUNDDOWN(E421/12,0)+1,ROUNDDOWN((E421+$B$7-$B$8)/12,0)+1))</f>
        <v>#VALUE!</v>
      </c>
      <c r="P421">
        <f t="shared" si="127"/>
        <v>0.58333333333333337</v>
      </c>
      <c r="Q421" t="e">
        <f t="shared" si="128"/>
        <v>#VALUE!</v>
      </c>
      <c r="R421">
        <f t="shared" si="139"/>
        <v>419</v>
      </c>
      <c r="S421" t="e">
        <f t="shared" si="140"/>
        <v>#VALUE!</v>
      </c>
      <c r="T421">
        <f>IF($B$11="זכר",INDEX(תמותה!$A$1:$E$121,ROUNDDOWN(R421/12,0)+1,2),INDEX(תמותה!$A$1:$E$121,ROUNDDOWN(R421/12,0)+1,3))</f>
        <v>1.14894E-4</v>
      </c>
      <c r="U421" t="e">
        <f>IF($B$11="זכר",INDEX('שיפור גברים'!$A$1:$GQ$121,ROUNDDOWN(R421/12,0)+1,ROUNDDOWN((E421+$B$7-$B$8)/12,0)+2),INDEX('שיפור נשים'!$A$1:$GQ$121,ROUNDDOWN(R421/12,0)+1,ROUNDDOWN((E421+$B$7-$B$8)/12,0)+2))</f>
        <v>#VALUE!</v>
      </c>
      <c r="V421" t="e">
        <f>IF($B$11="זכר",INDEX('שיפור גברים'!$A$1:$GQ$121,ROUNDDOWN(R421/12,0)+1,ROUNDDOWN((E421+$B$7-$B$8)/12,0)+1),INDEX('שיפור נשים'!$A$1:$GQ$121,ROUNDDOWN(R421/12,0)+1,ROUNDDOWN((E421+$B$7-$B$8)/12,0)+1))</f>
        <v>#VALUE!</v>
      </c>
      <c r="W421">
        <f t="shared" si="129"/>
        <v>0.58333333333333337</v>
      </c>
      <c r="X421" t="e">
        <f t="shared" si="141"/>
        <v>#VALUE!</v>
      </c>
      <c r="Y421">
        <f>IF($B$11="זכר",INDEX(תמותה!$A$1:$E$121,ROUNDDOWN(R421/12,0)+1,4),INDEX(תמותה!$A$1:$E$121,ROUNDDOWN(R421/12,0)+1,5))</f>
        <v>2.6200000000000003E-4</v>
      </c>
      <c r="Z421" t="e">
        <f t="shared" si="130"/>
        <v>#VALUE!</v>
      </c>
      <c r="AA421" t="e">
        <f t="shared" si="131"/>
        <v>#VALUE!</v>
      </c>
      <c r="AB421" t="e">
        <f t="shared" si="142"/>
        <v>#VALUE!</v>
      </c>
      <c r="AC421" t="e">
        <f t="shared" si="143"/>
        <v>#VALUE!</v>
      </c>
      <c r="AD421" t="e">
        <f t="shared" si="144"/>
        <v>#VALUE!</v>
      </c>
      <c r="AE421" t="e">
        <f t="shared" si="145"/>
        <v>#VALUE!</v>
      </c>
      <c r="AF421" t="e">
        <f t="shared" si="146"/>
        <v>#VALUE!</v>
      </c>
    </row>
    <row r="422" spans="5:32" x14ac:dyDescent="0.2">
      <c r="E422">
        <f t="shared" si="132"/>
        <v>420</v>
      </c>
      <c r="F422">
        <f t="shared" si="126"/>
        <v>3.562936846533538</v>
      </c>
      <c r="G422" t="e">
        <f t="shared" si="133"/>
        <v>#VALUE!</v>
      </c>
      <c r="H422" t="e">
        <f t="shared" si="134"/>
        <v>#VALUE!</v>
      </c>
      <c r="I422" t="e">
        <f t="shared" si="135"/>
        <v>#VALUE!</v>
      </c>
      <c r="J422" t="e">
        <f t="shared" si="136"/>
        <v>#VALUE!</v>
      </c>
      <c r="K422" t="e">
        <f t="shared" si="137"/>
        <v>#VALUE!</v>
      </c>
      <c r="L422" t="e">
        <f t="shared" si="138"/>
        <v>#VALUE!</v>
      </c>
      <c r="M422">
        <f>IF($B$9="זכר",INDEX(תמותה!$A$1:$E$121,ROUNDDOWN(E422/12,0)+1,2),INDEX(תמותה!$A$1:$E$121,ROUNDDOWN(E422/12,0)+1,3))</f>
        <v>1.2242700000000001E-4</v>
      </c>
      <c r="N422" t="e">
        <f>IF($B$9="זכר",INDEX('שיפור גברים'!$A$1:$GQ$121,ROUNDDOWN(E422/12,0)+1,ROUNDDOWN((E422+$B$7-$B$8)/12,0)+2),INDEX('שיפור נשים'!$A$1:$GQ$121,ROUNDDOWN(E422/12,0)+1,ROUNDDOWN((E422+$B$7-$B$8)/12,0)+2))</f>
        <v>#VALUE!</v>
      </c>
      <c r="O422" t="e">
        <f>IF($B$9="זכר",INDEX('שיפור גברים'!$A$1:$GQ$121,ROUNDDOWN(E422/12,0)+1,ROUNDDOWN((E422+$B$7-$B$8)/12,0)+1),INDEX('שיפור נשים'!$A$1:$GQ$121,ROUNDDOWN(E422/12,0)+1,ROUNDDOWN((E422+$B$7-$B$8)/12,0)+1))</f>
        <v>#VALUE!</v>
      </c>
      <c r="P422">
        <f t="shared" si="127"/>
        <v>0.66666666666666663</v>
      </c>
      <c r="Q422" t="e">
        <f t="shared" si="128"/>
        <v>#VALUE!</v>
      </c>
      <c r="R422">
        <f t="shared" si="139"/>
        <v>420</v>
      </c>
      <c r="S422" t="e">
        <f t="shared" si="140"/>
        <v>#VALUE!</v>
      </c>
      <c r="T422">
        <f>IF($B$11="זכר",INDEX(תמותה!$A$1:$E$121,ROUNDDOWN(R422/12,0)+1,2),INDEX(תמותה!$A$1:$E$121,ROUNDDOWN(R422/12,0)+1,3))</f>
        <v>1.2242700000000001E-4</v>
      </c>
      <c r="U422" t="e">
        <f>IF($B$11="זכר",INDEX('שיפור גברים'!$A$1:$GQ$121,ROUNDDOWN(R422/12,0)+1,ROUNDDOWN((E422+$B$7-$B$8)/12,0)+2),INDEX('שיפור נשים'!$A$1:$GQ$121,ROUNDDOWN(R422/12,0)+1,ROUNDDOWN((E422+$B$7-$B$8)/12,0)+2))</f>
        <v>#VALUE!</v>
      </c>
      <c r="V422" t="e">
        <f>IF($B$11="זכר",INDEX('שיפור גברים'!$A$1:$GQ$121,ROUNDDOWN(R422/12,0)+1,ROUNDDOWN((E422+$B$7-$B$8)/12,0)+1),INDEX('שיפור נשים'!$A$1:$GQ$121,ROUNDDOWN(R422/12,0)+1,ROUNDDOWN((E422+$B$7-$B$8)/12,0)+1))</f>
        <v>#VALUE!</v>
      </c>
      <c r="W422">
        <f t="shared" si="129"/>
        <v>0.66666666666666663</v>
      </c>
      <c r="X422" t="e">
        <f t="shared" si="141"/>
        <v>#VALUE!</v>
      </c>
      <c r="Y422">
        <f>IF($B$11="זכר",INDEX(תמותה!$A$1:$E$121,ROUNDDOWN(R422/12,0)+1,4),INDEX(תמותה!$A$1:$E$121,ROUNDDOWN(R422/12,0)+1,5))</f>
        <v>2.7900000000000001E-4</v>
      </c>
      <c r="Z422" t="e">
        <f t="shared" si="130"/>
        <v>#VALUE!</v>
      </c>
      <c r="AA422" t="e">
        <f t="shared" si="131"/>
        <v>#VALUE!</v>
      </c>
      <c r="AB422" t="e">
        <f t="shared" si="142"/>
        <v>#VALUE!</v>
      </c>
      <c r="AC422" t="e">
        <f t="shared" si="143"/>
        <v>#VALUE!</v>
      </c>
      <c r="AD422" t="e">
        <f t="shared" si="144"/>
        <v>#VALUE!</v>
      </c>
      <c r="AE422" t="e">
        <f t="shared" si="145"/>
        <v>#VALUE!</v>
      </c>
      <c r="AF422" t="e">
        <f t="shared" si="146"/>
        <v>#VALUE!</v>
      </c>
    </row>
    <row r="423" spans="5:32" x14ac:dyDescent="0.2">
      <c r="E423">
        <f t="shared" si="132"/>
        <v>421</v>
      </c>
      <c r="F423">
        <f t="shared" si="126"/>
        <v>3.5737060932564497</v>
      </c>
      <c r="G423" t="e">
        <f t="shared" si="133"/>
        <v>#VALUE!</v>
      </c>
      <c r="H423" t="e">
        <f t="shared" si="134"/>
        <v>#VALUE!</v>
      </c>
      <c r="I423" t="e">
        <f t="shared" si="135"/>
        <v>#VALUE!</v>
      </c>
      <c r="J423" t="e">
        <f t="shared" si="136"/>
        <v>#VALUE!</v>
      </c>
      <c r="K423" t="e">
        <f t="shared" si="137"/>
        <v>#VALUE!</v>
      </c>
      <c r="L423" t="e">
        <f t="shared" si="138"/>
        <v>#VALUE!</v>
      </c>
      <c r="M423">
        <f>IF($B$9="זכר",INDEX(תמותה!$A$1:$E$121,ROUNDDOWN(E423/12,0)+1,2),INDEX(תמותה!$A$1:$E$121,ROUNDDOWN(E423/12,0)+1,3))</f>
        <v>1.2242700000000001E-4</v>
      </c>
      <c r="N423" t="e">
        <f>IF($B$9="זכר",INDEX('שיפור גברים'!$A$1:$GQ$121,ROUNDDOWN(E423/12,0)+1,ROUNDDOWN((E423+$B$7-$B$8)/12,0)+2),INDEX('שיפור נשים'!$A$1:$GQ$121,ROUNDDOWN(E423/12,0)+1,ROUNDDOWN((E423+$B$7-$B$8)/12,0)+2))</f>
        <v>#VALUE!</v>
      </c>
      <c r="O423" t="e">
        <f>IF($B$9="זכר",INDEX('שיפור גברים'!$A$1:$GQ$121,ROUNDDOWN(E423/12,0)+1,ROUNDDOWN((E423+$B$7-$B$8)/12,0)+1),INDEX('שיפור נשים'!$A$1:$GQ$121,ROUNDDOWN(E423/12,0)+1,ROUNDDOWN((E423+$B$7-$B$8)/12,0)+1))</f>
        <v>#VALUE!</v>
      </c>
      <c r="P423">
        <f t="shared" si="127"/>
        <v>0.75</v>
      </c>
      <c r="Q423" t="e">
        <f t="shared" si="128"/>
        <v>#VALUE!</v>
      </c>
      <c r="R423">
        <f t="shared" si="139"/>
        <v>421</v>
      </c>
      <c r="S423" t="e">
        <f t="shared" si="140"/>
        <v>#VALUE!</v>
      </c>
      <c r="T423">
        <f>IF($B$11="זכר",INDEX(תמותה!$A$1:$E$121,ROUNDDOWN(R423/12,0)+1,2),INDEX(תמותה!$A$1:$E$121,ROUNDDOWN(R423/12,0)+1,3))</f>
        <v>1.2242700000000001E-4</v>
      </c>
      <c r="U423" t="e">
        <f>IF($B$11="זכר",INDEX('שיפור גברים'!$A$1:$GQ$121,ROUNDDOWN(R423/12,0)+1,ROUNDDOWN((E423+$B$7-$B$8)/12,0)+2),INDEX('שיפור נשים'!$A$1:$GQ$121,ROUNDDOWN(R423/12,0)+1,ROUNDDOWN((E423+$B$7-$B$8)/12,0)+2))</f>
        <v>#VALUE!</v>
      </c>
      <c r="V423" t="e">
        <f>IF($B$11="זכר",INDEX('שיפור גברים'!$A$1:$GQ$121,ROUNDDOWN(R423/12,0)+1,ROUNDDOWN((E423+$B$7-$B$8)/12,0)+1),INDEX('שיפור נשים'!$A$1:$GQ$121,ROUNDDOWN(R423/12,0)+1,ROUNDDOWN((E423+$B$7-$B$8)/12,0)+1))</f>
        <v>#VALUE!</v>
      </c>
      <c r="W423">
        <f t="shared" si="129"/>
        <v>0.75</v>
      </c>
      <c r="X423" t="e">
        <f t="shared" si="141"/>
        <v>#VALUE!</v>
      </c>
      <c r="Y423">
        <f>IF($B$11="זכר",INDEX(תמותה!$A$1:$E$121,ROUNDDOWN(R423/12,0)+1,4),INDEX(תמותה!$A$1:$E$121,ROUNDDOWN(R423/12,0)+1,5))</f>
        <v>2.7900000000000001E-4</v>
      </c>
      <c r="Z423" t="e">
        <f t="shared" si="130"/>
        <v>#VALUE!</v>
      </c>
      <c r="AA423" t="e">
        <f t="shared" si="131"/>
        <v>#VALUE!</v>
      </c>
      <c r="AB423" t="e">
        <f t="shared" si="142"/>
        <v>#VALUE!</v>
      </c>
      <c r="AC423" t="e">
        <f t="shared" si="143"/>
        <v>#VALUE!</v>
      </c>
      <c r="AD423" t="e">
        <f t="shared" si="144"/>
        <v>#VALUE!</v>
      </c>
      <c r="AE423" t="e">
        <f t="shared" si="145"/>
        <v>#VALUE!</v>
      </c>
      <c r="AF423" t="e">
        <f t="shared" si="146"/>
        <v>#VALUE!</v>
      </c>
    </row>
    <row r="424" spans="5:32" x14ac:dyDescent="0.2">
      <c r="E424">
        <f t="shared" si="132"/>
        <v>422</v>
      </c>
      <c r="F424">
        <f t="shared" si="126"/>
        <v>3.5845078908439922</v>
      </c>
      <c r="G424" t="e">
        <f t="shared" si="133"/>
        <v>#VALUE!</v>
      </c>
      <c r="H424" t="e">
        <f t="shared" si="134"/>
        <v>#VALUE!</v>
      </c>
      <c r="I424" t="e">
        <f t="shared" si="135"/>
        <v>#VALUE!</v>
      </c>
      <c r="J424" t="e">
        <f t="shared" si="136"/>
        <v>#VALUE!</v>
      </c>
      <c r="K424" t="e">
        <f t="shared" si="137"/>
        <v>#VALUE!</v>
      </c>
      <c r="L424" t="e">
        <f t="shared" si="138"/>
        <v>#VALUE!</v>
      </c>
      <c r="M424">
        <f>IF($B$9="זכר",INDEX(תמותה!$A$1:$E$121,ROUNDDOWN(E424/12,0)+1,2),INDEX(תמותה!$A$1:$E$121,ROUNDDOWN(E424/12,0)+1,3))</f>
        <v>1.2242700000000001E-4</v>
      </c>
      <c r="N424" t="e">
        <f>IF($B$9="זכר",INDEX('שיפור גברים'!$A$1:$GQ$121,ROUNDDOWN(E424/12,0)+1,ROUNDDOWN((E424+$B$7-$B$8)/12,0)+2),INDEX('שיפור נשים'!$A$1:$GQ$121,ROUNDDOWN(E424/12,0)+1,ROUNDDOWN((E424+$B$7-$B$8)/12,0)+2))</f>
        <v>#VALUE!</v>
      </c>
      <c r="O424" t="e">
        <f>IF($B$9="זכר",INDEX('שיפור גברים'!$A$1:$GQ$121,ROUNDDOWN(E424/12,0)+1,ROUNDDOWN((E424+$B$7-$B$8)/12,0)+1),INDEX('שיפור נשים'!$A$1:$GQ$121,ROUNDDOWN(E424/12,0)+1,ROUNDDOWN((E424+$B$7-$B$8)/12,0)+1))</f>
        <v>#VALUE!</v>
      </c>
      <c r="P424">
        <f t="shared" si="127"/>
        <v>0.83333333333333337</v>
      </c>
      <c r="Q424" t="e">
        <f t="shared" si="128"/>
        <v>#VALUE!</v>
      </c>
      <c r="R424">
        <f t="shared" si="139"/>
        <v>422</v>
      </c>
      <c r="S424" t="e">
        <f t="shared" si="140"/>
        <v>#VALUE!</v>
      </c>
      <c r="T424">
        <f>IF($B$11="זכר",INDEX(תמותה!$A$1:$E$121,ROUNDDOWN(R424/12,0)+1,2),INDEX(תמותה!$A$1:$E$121,ROUNDDOWN(R424/12,0)+1,3))</f>
        <v>1.2242700000000001E-4</v>
      </c>
      <c r="U424" t="e">
        <f>IF($B$11="זכר",INDEX('שיפור גברים'!$A$1:$GQ$121,ROUNDDOWN(R424/12,0)+1,ROUNDDOWN((E424+$B$7-$B$8)/12,0)+2),INDEX('שיפור נשים'!$A$1:$GQ$121,ROUNDDOWN(R424/12,0)+1,ROUNDDOWN((E424+$B$7-$B$8)/12,0)+2))</f>
        <v>#VALUE!</v>
      </c>
      <c r="V424" t="e">
        <f>IF($B$11="זכר",INDEX('שיפור גברים'!$A$1:$GQ$121,ROUNDDOWN(R424/12,0)+1,ROUNDDOWN((E424+$B$7-$B$8)/12,0)+1),INDEX('שיפור נשים'!$A$1:$GQ$121,ROUNDDOWN(R424/12,0)+1,ROUNDDOWN((E424+$B$7-$B$8)/12,0)+1))</f>
        <v>#VALUE!</v>
      </c>
      <c r="W424">
        <f t="shared" si="129"/>
        <v>0.83333333333333337</v>
      </c>
      <c r="X424" t="e">
        <f t="shared" si="141"/>
        <v>#VALUE!</v>
      </c>
      <c r="Y424">
        <f>IF($B$11="זכר",INDEX(תמותה!$A$1:$E$121,ROUNDDOWN(R424/12,0)+1,4),INDEX(תמותה!$A$1:$E$121,ROUNDDOWN(R424/12,0)+1,5))</f>
        <v>2.7900000000000001E-4</v>
      </c>
      <c r="Z424" t="e">
        <f t="shared" si="130"/>
        <v>#VALUE!</v>
      </c>
      <c r="AA424" t="e">
        <f t="shared" si="131"/>
        <v>#VALUE!</v>
      </c>
      <c r="AB424" t="e">
        <f t="shared" si="142"/>
        <v>#VALUE!</v>
      </c>
      <c r="AC424" t="e">
        <f t="shared" si="143"/>
        <v>#VALUE!</v>
      </c>
      <c r="AD424" t="e">
        <f t="shared" si="144"/>
        <v>#VALUE!</v>
      </c>
      <c r="AE424" t="e">
        <f t="shared" si="145"/>
        <v>#VALUE!</v>
      </c>
      <c r="AF424" t="e">
        <f t="shared" si="146"/>
        <v>#VALUE!</v>
      </c>
    </row>
    <row r="425" spans="5:32" x14ac:dyDescent="0.2">
      <c r="E425">
        <f t="shared" si="132"/>
        <v>423</v>
      </c>
      <c r="F425">
        <f t="shared" si="126"/>
        <v>3.595342337683622</v>
      </c>
      <c r="G425" t="e">
        <f t="shared" si="133"/>
        <v>#VALUE!</v>
      </c>
      <c r="H425" t="e">
        <f t="shared" si="134"/>
        <v>#VALUE!</v>
      </c>
      <c r="I425" t="e">
        <f t="shared" si="135"/>
        <v>#VALUE!</v>
      </c>
      <c r="J425" t="e">
        <f t="shared" si="136"/>
        <v>#VALUE!</v>
      </c>
      <c r="K425" t="e">
        <f t="shared" si="137"/>
        <v>#VALUE!</v>
      </c>
      <c r="L425" t="e">
        <f t="shared" si="138"/>
        <v>#VALUE!</v>
      </c>
      <c r="M425">
        <f>IF($B$9="זכר",INDEX(תמותה!$A$1:$E$121,ROUNDDOWN(E425/12,0)+1,2),INDEX(תמותה!$A$1:$E$121,ROUNDDOWN(E425/12,0)+1,3))</f>
        <v>1.2242700000000001E-4</v>
      </c>
      <c r="N425" t="e">
        <f>IF($B$9="זכר",INDEX('שיפור גברים'!$A$1:$GQ$121,ROUNDDOWN(E425/12,0)+1,ROUNDDOWN((E425+$B$7-$B$8)/12,0)+2),INDEX('שיפור נשים'!$A$1:$GQ$121,ROUNDDOWN(E425/12,0)+1,ROUNDDOWN((E425+$B$7-$B$8)/12,0)+2))</f>
        <v>#VALUE!</v>
      </c>
      <c r="O425" t="e">
        <f>IF($B$9="זכר",INDEX('שיפור גברים'!$A$1:$GQ$121,ROUNDDOWN(E425/12,0)+1,ROUNDDOWN((E425+$B$7-$B$8)/12,0)+1),INDEX('שיפור נשים'!$A$1:$GQ$121,ROUNDDOWN(E425/12,0)+1,ROUNDDOWN((E425+$B$7-$B$8)/12,0)+1))</f>
        <v>#VALUE!</v>
      </c>
      <c r="P425">
        <f t="shared" si="127"/>
        <v>0.91666666666666663</v>
      </c>
      <c r="Q425" t="e">
        <f t="shared" si="128"/>
        <v>#VALUE!</v>
      </c>
      <c r="R425">
        <f t="shared" si="139"/>
        <v>423</v>
      </c>
      <c r="S425" t="e">
        <f t="shared" si="140"/>
        <v>#VALUE!</v>
      </c>
      <c r="T425">
        <f>IF($B$11="זכר",INDEX(תמותה!$A$1:$E$121,ROUNDDOWN(R425/12,0)+1,2),INDEX(תמותה!$A$1:$E$121,ROUNDDOWN(R425/12,0)+1,3))</f>
        <v>1.2242700000000001E-4</v>
      </c>
      <c r="U425" t="e">
        <f>IF($B$11="זכר",INDEX('שיפור גברים'!$A$1:$GQ$121,ROUNDDOWN(R425/12,0)+1,ROUNDDOWN((E425+$B$7-$B$8)/12,0)+2),INDEX('שיפור נשים'!$A$1:$GQ$121,ROUNDDOWN(R425/12,0)+1,ROUNDDOWN((E425+$B$7-$B$8)/12,0)+2))</f>
        <v>#VALUE!</v>
      </c>
      <c r="V425" t="e">
        <f>IF($B$11="זכר",INDEX('שיפור גברים'!$A$1:$GQ$121,ROUNDDOWN(R425/12,0)+1,ROUNDDOWN((E425+$B$7-$B$8)/12,0)+1),INDEX('שיפור נשים'!$A$1:$GQ$121,ROUNDDOWN(R425/12,0)+1,ROUNDDOWN((E425+$B$7-$B$8)/12,0)+1))</f>
        <v>#VALUE!</v>
      </c>
      <c r="W425">
        <f t="shared" si="129"/>
        <v>0.91666666666666663</v>
      </c>
      <c r="X425" t="e">
        <f t="shared" si="141"/>
        <v>#VALUE!</v>
      </c>
      <c r="Y425">
        <f>IF($B$11="זכר",INDEX(תמותה!$A$1:$E$121,ROUNDDOWN(R425/12,0)+1,4),INDEX(תמותה!$A$1:$E$121,ROUNDDOWN(R425/12,0)+1,5))</f>
        <v>2.7900000000000001E-4</v>
      </c>
      <c r="Z425" t="e">
        <f t="shared" si="130"/>
        <v>#VALUE!</v>
      </c>
      <c r="AA425" t="e">
        <f t="shared" si="131"/>
        <v>#VALUE!</v>
      </c>
      <c r="AB425" t="e">
        <f t="shared" si="142"/>
        <v>#VALUE!</v>
      </c>
      <c r="AC425" t="e">
        <f t="shared" si="143"/>
        <v>#VALUE!</v>
      </c>
      <c r="AD425" t="e">
        <f t="shared" si="144"/>
        <v>#VALUE!</v>
      </c>
      <c r="AE425" t="e">
        <f t="shared" si="145"/>
        <v>#VALUE!</v>
      </c>
      <c r="AF425" t="e">
        <f t="shared" si="146"/>
        <v>#VALUE!</v>
      </c>
    </row>
    <row r="426" spans="5:32" x14ac:dyDescent="0.2">
      <c r="E426">
        <f t="shared" si="132"/>
        <v>424</v>
      </c>
      <c r="F426">
        <f t="shared" si="126"/>
        <v>3.6062095324601762</v>
      </c>
      <c r="G426" t="e">
        <f t="shared" si="133"/>
        <v>#VALUE!</v>
      </c>
      <c r="H426" t="e">
        <f t="shared" si="134"/>
        <v>#VALUE!</v>
      </c>
      <c r="I426" t="e">
        <f t="shared" si="135"/>
        <v>#VALUE!</v>
      </c>
      <c r="J426" t="e">
        <f t="shared" si="136"/>
        <v>#VALUE!</v>
      </c>
      <c r="K426" t="e">
        <f t="shared" si="137"/>
        <v>#VALUE!</v>
      </c>
      <c r="L426" t="e">
        <f t="shared" si="138"/>
        <v>#VALUE!</v>
      </c>
      <c r="M426">
        <f>IF($B$9="זכר",INDEX(תמותה!$A$1:$E$121,ROUNDDOWN(E426/12,0)+1,2),INDEX(תמותה!$A$1:$E$121,ROUNDDOWN(E426/12,0)+1,3))</f>
        <v>1.2242700000000001E-4</v>
      </c>
      <c r="N426" t="e">
        <f>IF($B$9="זכר",INDEX('שיפור גברים'!$A$1:$GQ$121,ROUNDDOWN(E426/12,0)+1,ROUNDDOWN((E426+$B$7-$B$8)/12,0)+2),INDEX('שיפור נשים'!$A$1:$GQ$121,ROUNDDOWN(E426/12,0)+1,ROUNDDOWN((E426+$B$7-$B$8)/12,0)+2))</f>
        <v>#VALUE!</v>
      </c>
      <c r="O426" t="e">
        <f>IF($B$9="זכר",INDEX('שיפור גברים'!$A$1:$GQ$121,ROUNDDOWN(E426/12,0)+1,ROUNDDOWN((E426+$B$7-$B$8)/12,0)+1),INDEX('שיפור נשים'!$A$1:$GQ$121,ROUNDDOWN(E426/12,0)+1,ROUNDDOWN((E426+$B$7-$B$8)/12,0)+1))</f>
        <v>#VALUE!</v>
      </c>
      <c r="P426">
        <f t="shared" si="127"/>
        <v>1</v>
      </c>
      <c r="Q426" t="e">
        <f t="shared" si="128"/>
        <v>#VALUE!</v>
      </c>
      <c r="R426">
        <f t="shared" si="139"/>
        <v>424</v>
      </c>
      <c r="S426" t="e">
        <f t="shared" si="140"/>
        <v>#VALUE!</v>
      </c>
      <c r="T426">
        <f>IF($B$11="זכר",INDEX(תמותה!$A$1:$E$121,ROUNDDOWN(R426/12,0)+1,2),INDEX(תמותה!$A$1:$E$121,ROUNDDOWN(R426/12,0)+1,3))</f>
        <v>1.2242700000000001E-4</v>
      </c>
      <c r="U426" t="e">
        <f>IF($B$11="זכר",INDEX('שיפור גברים'!$A$1:$GQ$121,ROUNDDOWN(R426/12,0)+1,ROUNDDOWN((E426+$B$7-$B$8)/12,0)+2),INDEX('שיפור נשים'!$A$1:$GQ$121,ROUNDDOWN(R426/12,0)+1,ROUNDDOWN((E426+$B$7-$B$8)/12,0)+2))</f>
        <v>#VALUE!</v>
      </c>
      <c r="V426" t="e">
        <f>IF($B$11="זכר",INDEX('שיפור גברים'!$A$1:$GQ$121,ROUNDDOWN(R426/12,0)+1,ROUNDDOWN((E426+$B$7-$B$8)/12,0)+1),INDEX('שיפור נשים'!$A$1:$GQ$121,ROUNDDOWN(R426/12,0)+1,ROUNDDOWN((E426+$B$7-$B$8)/12,0)+1))</f>
        <v>#VALUE!</v>
      </c>
      <c r="W426">
        <f t="shared" si="129"/>
        <v>1</v>
      </c>
      <c r="X426" t="e">
        <f t="shared" si="141"/>
        <v>#VALUE!</v>
      </c>
      <c r="Y426">
        <f>IF($B$11="זכר",INDEX(תמותה!$A$1:$E$121,ROUNDDOWN(R426/12,0)+1,4),INDEX(תמותה!$A$1:$E$121,ROUNDDOWN(R426/12,0)+1,5))</f>
        <v>2.7900000000000001E-4</v>
      </c>
      <c r="Z426" t="e">
        <f t="shared" si="130"/>
        <v>#VALUE!</v>
      </c>
      <c r="AA426" t="e">
        <f t="shared" si="131"/>
        <v>#VALUE!</v>
      </c>
      <c r="AB426" t="e">
        <f t="shared" si="142"/>
        <v>#VALUE!</v>
      </c>
      <c r="AC426" t="e">
        <f t="shared" si="143"/>
        <v>#VALUE!</v>
      </c>
      <c r="AD426" t="e">
        <f t="shared" si="144"/>
        <v>#VALUE!</v>
      </c>
      <c r="AE426" t="e">
        <f t="shared" si="145"/>
        <v>#VALUE!</v>
      </c>
      <c r="AF426" t="e">
        <f t="shared" si="146"/>
        <v>#VALUE!</v>
      </c>
    </row>
    <row r="427" spans="5:32" x14ac:dyDescent="0.2">
      <c r="E427">
        <f t="shared" si="132"/>
        <v>425</v>
      </c>
      <c r="F427">
        <f t="shared" si="126"/>
        <v>3.6171095741567805</v>
      </c>
      <c r="G427" t="e">
        <f t="shared" si="133"/>
        <v>#VALUE!</v>
      </c>
      <c r="H427" t="e">
        <f t="shared" si="134"/>
        <v>#VALUE!</v>
      </c>
      <c r="I427" t="e">
        <f t="shared" si="135"/>
        <v>#VALUE!</v>
      </c>
      <c r="J427" t="e">
        <f t="shared" si="136"/>
        <v>#VALUE!</v>
      </c>
      <c r="K427" t="e">
        <f t="shared" si="137"/>
        <v>#VALUE!</v>
      </c>
      <c r="L427" t="e">
        <f t="shared" si="138"/>
        <v>#VALUE!</v>
      </c>
      <c r="M427">
        <f>IF($B$9="זכר",INDEX(תמותה!$A$1:$E$121,ROUNDDOWN(E427/12,0)+1,2),INDEX(תמותה!$A$1:$E$121,ROUNDDOWN(E427/12,0)+1,3))</f>
        <v>1.2242700000000001E-4</v>
      </c>
      <c r="N427" t="e">
        <f>IF($B$9="זכר",INDEX('שיפור גברים'!$A$1:$GQ$121,ROUNDDOWN(E427/12,0)+1,ROUNDDOWN((E427+$B$7-$B$8)/12,0)+2),INDEX('שיפור נשים'!$A$1:$GQ$121,ROUNDDOWN(E427/12,0)+1,ROUNDDOWN((E427+$B$7-$B$8)/12,0)+2))</f>
        <v>#VALUE!</v>
      </c>
      <c r="O427" t="e">
        <f>IF($B$9="זכר",INDEX('שיפור גברים'!$A$1:$GQ$121,ROUNDDOWN(E427/12,0)+1,ROUNDDOWN((E427+$B$7-$B$8)/12,0)+1),INDEX('שיפור נשים'!$A$1:$GQ$121,ROUNDDOWN(E427/12,0)+1,ROUNDDOWN((E427+$B$7-$B$8)/12,0)+1))</f>
        <v>#VALUE!</v>
      </c>
      <c r="P427">
        <f t="shared" si="127"/>
        <v>8.3333333333333329E-2</v>
      </c>
      <c r="Q427" t="e">
        <f t="shared" si="128"/>
        <v>#VALUE!</v>
      </c>
      <c r="R427">
        <f t="shared" si="139"/>
        <v>425</v>
      </c>
      <c r="S427" t="e">
        <f t="shared" si="140"/>
        <v>#VALUE!</v>
      </c>
      <c r="T427">
        <f>IF($B$11="זכר",INDEX(תמותה!$A$1:$E$121,ROUNDDOWN(R427/12,0)+1,2),INDEX(תמותה!$A$1:$E$121,ROUNDDOWN(R427/12,0)+1,3))</f>
        <v>1.2242700000000001E-4</v>
      </c>
      <c r="U427" t="e">
        <f>IF($B$11="זכר",INDEX('שיפור גברים'!$A$1:$GQ$121,ROUNDDOWN(R427/12,0)+1,ROUNDDOWN((E427+$B$7-$B$8)/12,0)+2),INDEX('שיפור נשים'!$A$1:$GQ$121,ROUNDDOWN(R427/12,0)+1,ROUNDDOWN((E427+$B$7-$B$8)/12,0)+2))</f>
        <v>#VALUE!</v>
      </c>
      <c r="V427" t="e">
        <f>IF($B$11="זכר",INDEX('שיפור גברים'!$A$1:$GQ$121,ROUNDDOWN(R427/12,0)+1,ROUNDDOWN((E427+$B$7-$B$8)/12,0)+1),INDEX('שיפור נשים'!$A$1:$GQ$121,ROUNDDOWN(R427/12,0)+1,ROUNDDOWN((E427+$B$7-$B$8)/12,0)+1))</f>
        <v>#VALUE!</v>
      </c>
      <c r="W427">
        <f t="shared" si="129"/>
        <v>8.3333333333333329E-2</v>
      </c>
      <c r="X427" t="e">
        <f t="shared" si="141"/>
        <v>#VALUE!</v>
      </c>
      <c r="Y427">
        <f>IF($B$11="זכר",INDEX(תמותה!$A$1:$E$121,ROUNDDOWN(R427/12,0)+1,4),INDEX(תמותה!$A$1:$E$121,ROUNDDOWN(R427/12,0)+1,5))</f>
        <v>2.7900000000000001E-4</v>
      </c>
      <c r="Z427" t="e">
        <f t="shared" si="130"/>
        <v>#VALUE!</v>
      </c>
      <c r="AA427" t="e">
        <f t="shared" si="131"/>
        <v>#VALUE!</v>
      </c>
      <c r="AB427" t="e">
        <f t="shared" si="142"/>
        <v>#VALUE!</v>
      </c>
      <c r="AC427" t="e">
        <f t="shared" si="143"/>
        <v>#VALUE!</v>
      </c>
      <c r="AD427" t="e">
        <f t="shared" si="144"/>
        <v>#VALUE!</v>
      </c>
      <c r="AE427" t="e">
        <f t="shared" si="145"/>
        <v>#VALUE!</v>
      </c>
      <c r="AF427" t="e">
        <f t="shared" si="146"/>
        <v>#VALUE!</v>
      </c>
    </row>
    <row r="428" spans="5:32" x14ac:dyDescent="0.2">
      <c r="E428">
        <f t="shared" si="132"/>
        <v>426</v>
      </c>
      <c r="F428">
        <f t="shared" si="126"/>
        <v>3.6280425620557377</v>
      </c>
      <c r="G428" t="e">
        <f t="shared" si="133"/>
        <v>#VALUE!</v>
      </c>
      <c r="H428" t="e">
        <f t="shared" si="134"/>
        <v>#VALUE!</v>
      </c>
      <c r="I428" t="e">
        <f t="shared" si="135"/>
        <v>#VALUE!</v>
      </c>
      <c r="J428" t="e">
        <f t="shared" si="136"/>
        <v>#VALUE!</v>
      </c>
      <c r="K428" t="e">
        <f t="shared" si="137"/>
        <v>#VALUE!</v>
      </c>
      <c r="L428" t="e">
        <f t="shared" si="138"/>
        <v>#VALUE!</v>
      </c>
      <c r="M428">
        <f>IF($B$9="זכר",INDEX(תמותה!$A$1:$E$121,ROUNDDOWN(E428/12,0)+1,2),INDEX(תמותה!$A$1:$E$121,ROUNDDOWN(E428/12,0)+1,3))</f>
        <v>1.2242700000000001E-4</v>
      </c>
      <c r="N428" t="e">
        <f>IF($B$9="זכר",INDEX('שיפור גברים'!$A$1:$GQ$121,ROUNDDOWN(E428/12,0)+1,ROUNDDOWN((E428+$B$7-$B$8)/12,0)+2),INDEX('שיפור נשים'!$A$1:$GQ$121,ROUNDDOWN(E428/12,0)+1,ROUNDDOWN((E428+$B$7-$B$8)/12,0)+2))</f>
        <v>#VALUE!</v>
      </c>
      <c r="O428" t="e">
        <f>IF($B$9="זכר",INDEX('שיפור גברים'!$A$1:$GQ$121,ROUNDDOWN(E428/12,0)+1,ROUNDDOWN((E428+$B$7-$B$8)/12,0)+1),INDEX('שיפור נשים'!$A$1:$GQ$121,ROUNDDOWN(E428/12,0)+1,ROUNDDOWN((E428+$B$7-$B$8)/12,0)+1))</f>
        <v>#VALUE!</v>
      </c>
      <c r="P428">
        <f t="shared" si="127"/>
        <v>0.16666666666666666</v>
      </c>
      <c r="Q428" t="e">
        <f t="shared" si="128"/>
        <v>#VALUE!</v>
      </c>
      <c r="R428">
        <f t="shared" si="139"/>
        <v>426</v>
      </c>
      <c r="S428" t="e">
        <f t="shared" si="140"/>
        <v>#VALUE!</v>
      </c>
      <c r="T428">
        <f>IF($B$11="זכר",INDEX(תמותה!$A$1:$E$121,ROUNDDOWN(R428/12,0)+1,2),INDEX(תמותה!$A$1:$E$121,ROUNDDOWN(R428/12,0)+1,3))</f>
        <v>1.2242700000000001E-4</v>
      </c>
      <c r="U428" t="e">
        <f>IF($B$11="זכר",INDEX('שיפור גברים'!$A$1:$GQ$121,ROUNDDOWN(R428/12,0)+1,ROUNDDOWN((E428+$B$7-$B$8)/12,0)+2),INDEX('שיפור נשים'!$A$1:$GQ$121,ROUNDDOWN(R428/12,0)+1,ROUNDDOWN((E428+$B$7-$B$8)/12,0)+2))</f>
        <v>#VALUE!</v>
      </c>
      <c r="V428" t="e">
        <f>IF($B$11="זכר",INDEX('שיפור גברים'!$A$1:$GQ$121,ROUNDDOWN(R428/12,0)+1,ROUNDDOWN((E428+$B$7-$B$8)/12,0)+1),INDEX('שיפור נשים'!$A$1:$GQ$121,ROUNDDOWN(R428/12,0)+1,ROUNDDOWN((E428+$B$7-$B$8)/12,0)+1))</f>
        <v>#VALUE!</v>
      </c>
      <c r="W428">
        <f t="shared" si="129"/>
        <v>0.16666666666666666</v>
      </c>
      <c r="X428" t="e">
        <f t="shared" si="141"/>
        <v>#VALUE!</v>
      </c>
      <c r="Y428">
        <f>IF($B$11="זכר",INDEX(תמותה!$A$1:$E$121,ROUNDDOWN(R428/12,0)+1,4),INDEX(תמותה!$A$1:$E$121,ROUNDDOWN(R428/12,0)+1,5))</f>
        <v>2.7900000000000001E-4</v>
      </c>
      <c r="Z428" t="e">
        <f t="shared" si="130"/>
        <v>#VALUE!</v>
      </c>
      <c r="AA428" t="e">
        <f t="shared" si="131"/>
        <v>#VALUE!</v>
      </c>
      <c r="AB428" t="e">
        <f t="shared" si="142"/>
        <v>#VALUE!</v>
      </c>
      <c r="AC428" t="e">
        <f t="shared" si="143"/>
        <v>#VALUE!</v>
      </c>
      <c r="AD428" t="e">
        <f t="shared" si="144"/>
        <v>#VALUE!</v>
      </c>
      <c r="AE428" t="e">
        <f t="shared" si="145"/>
        <v>#VALUE!</v>
      </c>
      <c r="AF428" t="e">
        <f t="shared" si="146"/>
        <v>#VALUE!</v>
      </c>
    </row>
    <row r="429" spans="5:32" x14ac:dyDescent="0.2">
      <c r="E429">
        <f t="shared" si="132"/>
        <v>427</v>
      </c>
      <c r="F429">
        <f t="shared" si="126"/>
        <v>3.6390085957394436</v>
      </c>
      <c r="G429" t="e">
        <f t="shared" si="133"/>
        <v>#VALUE!</v>
      </c>
      <c r="H429" t="e">
        <f t="shared" si="134"/>
        <v>#VALUE!</v>
      </c>
      <c r="I429" t="e">
        <f t="shared" si="135"/>
        <v>#VALUE!</v>
      </c>
      <c r="J429" t="e">
        <f t="shared" si="136"/>
        <v>#VALUE!</v>
      </c>
      <c r="K429" t="e">
        <f t="shared" si="137"/>
        <v>#VALUE!</v>
      </c>
      <c r="L429" t="e">
        <f t="shared" si="138"/>
        <v>#VALUE!</v>
      </c>
      <c r="M429">
        <f>IF($B$9="זכר",INDEX(תמותה!$A$1:$E$121,ROUNDDOWN(E429/12,0)+1,2),INDEX(תמותה!$A$1:$E$121,ROUNDDOWN(E429/12,0)+1,3))</f>
        <v>1.2242700000000001E-4</v>
      </c>
      <c r="N429" t="e">
        <f>IF($B$9="זכר",INDEX('שיפור גברים'!$A$1:$GQ$121,ROUNDDOWN(E429/12,0)+1,ROUNDDOWN((E429+$B$7-$B$8)/12,0)+2),INDEX('שיפור נשים'!$A$1:$GQ$121,ROUNDDOWN(E429/12,0)+1,ROUNDDOWN((E429+$B$7-$B$8)/12,0)+2))</f>
        <v>#VALUE!</v>
      </c>
      <c r="O429" t="e">
        <f>IF($B$9="זכר",INDEX('שיפור גברים'!$A$1:$GQ$121,ROUNDDOWN(E429/12,0)+1,ROUNDDOWN((E429+$B$7-$B$8)/12,0)+1),INDEX('שיפור נשים'!$A$1:$GQ$121,ROUNDDOWN(E429/12,0)+1,ROUNDDOWN((E429+$B$7-$B$8)/12,0)+1))</f>
        <v>#VALUE!</v>
      </c>
      <c r="P429">
        <f t="shared" si="127"/>
        <v>0.25</v>
      </c>
      <c r="Q429" t="e">
        <f t="shared" si="128"/>
        <v>#VALUE!</v>
      </c>
      <c r="R429">
        <f t="shared" si="139"/>
        <v>427</v>
      </c>
      <c r="S429" t="e">
        <f t="shared" si="140"/>
        <v>#VALUE!</v>
      </c>
      <c r="T429">
        <f>IF($B$11="זכר",INDEX(תמותה!$A$1:$E$121,ROUNDDOWN(R429/12,0)+1,2),INDEX(תמותה!$A$1:$E$121,ROUNDDOWN(R429/12,0)+1,3))</f>
        <v>1.2242700000000001E-4</v>
      </c>
      <c r="U429" t="e">
        <f>IF($B$11="זכר",INDEX('שיפור גברים'!$A$1:$GQ$121,ROUNDDOWN(R429/12,0)+1,ROUNDDOWN((E429+$B$7-$B$8)/12,0)+2),INDEX('שיפור נשים'!$A$1:$GQ$121,ROUNDDOWN(R429/12,0)+1,ROUNDDOWN((E429+$B$7-$B$8)/12,0)+2))</f>
        <v>#VALUE!</v>
      </c>
      <c r="V429" t="e">
        <f>IF($B$11="זכר",INDEX('שיפור גברים'!$A$1:$GQ$121,ROUNDDOWN(R429/12,0)+1,ROUNDDOWN((E429+$B$7-$B$8)/12,0)+1),INDEX('שיפור נשים'!$A$1:$GQ$121,ROUNDDOWN(R429/12,0)+1,ROUNDDOWN((E429+$B$7-$B$8)/12,0)+1))</f>
        <v>#VALUE!</v>
      </c>
      <c r="W429">
        <f t="shared" si="129"/>
        <v>0.25</v>
      </c>
      <c r="X429" t="e">
        <f t="shared" si="141"/>
        <v>#VALUE!</v>
      </c>
      <c r="Y429">
        <f>IF($B$11="זכר",INDEX(תמותה!$A$1:$E$121,ROUNDDOWN(R429/12,0)+1,4),INDEX(תמותה!$A$1:$E$121,ROUNDDOWN(R429/12,0)+1,5))</f>
        <v>2.7900000000000001E-4</v>
      </c>
      <c r="Z429" t="e">
        <f t="shared" si="130"/>
        <v>#VALUE!</v>
      </c>
      <c r="AA429" t="e">
        <f t="shared" si="131"/>
        <v>#VALUE!</v>
      </c>
      <c r="AB429" t="e">
        <f t="shared" si="142"/>
        <v>#VALUE!</v>
      </c>
      <c r="AC429" t="e">
        <f t="shared" si="143"/>
        <v>#VALUE!</v>
      </c>
      <c r="AD429" t="e">
        <f t="shared" si="144"/>
        <v>#VALUE!</v>
      </c>
      <c r="AE429" t="e">
        <f t="shared" si="145"/>
        <v>#VALUE!</v>
      </c>
      <c r="AF429" t="e">
        <f t="shared" si="146"/>
        <v>#VALUE!</v>
      </c>
    </row>
    <row r="430" spans="5:32" x14ac:dyDescent="0.2">
      <c r="E430">
        <f t="shared" si="132"/>
        <v>428</v>
      </c>
      <c r="F430">
        <f t="shared" si="126"/>
        <v>3.6500077750912872</v>
      </c>
      <c r="G430" t="e">
        <f t="shared" si="133"/>
        <v>#VALUE!</v>
      </c>
      <c r="H430" t="e">
        <f t="shared" si="134"/>
        <v>#VALUE!</v>
      </c>
      <c r="I430" t="e">
        <f t="shared" si="135"/>
        <v>#VALUE!</v>
      </c>
      <c r="J430" t="e">
        <f t="shared" si="136"/>
        <v>#VALUE!</v>
      </c>
      <c r="K430" t="e">
        <f t="shared" si="137"/>
        <v>#VALUE!</v>
      </c>
      <c r="L430" t="e">
        <f t="shared" si="138"/>
        <v>#VALUE!</v>
      </c>
      <c r="M430">
        <f>IF($B$9="זכר",INDEX(תמותה!$A$1:$E$121,ROUNDDOWN(E430/12,0)+1,2),INDEX(תמותה!$A$1:$E$121,ROUNDDOWN(E430/12,0)+1,3))</f>
        <v>1.2242700000000001E-4</v>
      </c>
      <c r="N430" t="e">
        <f>IF($B$9="זכר",INDEX('שיפור גברים'!$A$1:$GQ$121,ROUNDDOWN(E430/12,0)+1,ROUNDDOWN((E430+$B$7-$B$8)/12,0)+2),INDEX('שיפור נשים'!$A$1:$GQ$121,ROUNDDOWN(E430/12,0)+1,ROUNDDOWN((E430+$B$7-$B$8)/12,0)+2))</f>
        <v>#VALUE!</v>
      </c>
      <c r="O430" t="e">
        <f>IF($B$9="זכר",INDEX('שיפור גברים'!$A$1:$GQ$121,ROUNDDOWN(E430/12,0)+1,ROUNDDOWN((E430+$B$7-$B$8)/12,0)+1),INDEX('שיפור נשים'!$A$1:$GQ$121,ROUNDDOWN(E430/12,0)+1,ROUNDDOWN((E430+$B$7-$B$8)/12,0)+1))</f>
        <v>#VALUE!</v>
      </c>
      <c r="P430">
        <f t="shared" si="127"/>
        <v>0.33333333333333331</v>
      </c>
      <c r="Q430" t="e">
        <f t="shared" si="128"/>
        <v>#VALUE!</v>
      </c>
      <c r="R430">
        <f t="shared" si="139"/>
        <v>428</v>
      </c>
      <c r="S430" t="e">
        <f t="shared" si="140"/>
        <v>#VALUE!</v>
      </c>
      <c r="T430">
        <f>IF($B$11="זכר",INDEX(תמותה!$A$1:$E$121,ROUNDDOWN(R430/12,0)+1,2),INDEX(תמותה!$A$1:$E$121,ROUNDDOWN(R430/12,0)+1,3))</f>
        <v>1.2242700000000001E-4</v>
      </c>
      <c r="U430" t="e">
        <f>IF($B$11="זכר",INDEX('שיפור גברים'!$A$1:$GQ$121,ROUNDDOWN(R430/12,0)+1,ROUNDDOWN((E430+$B$7-$B$8)/12,0)+2),INDEX('שיפור נשים'!$A$1:$GQ$121,ROUNDDOWN(R430/12,0)+1,ROUNDDOWN((E430+$B$7-$B$8)/12,0)+2))</f>
        <v>#VALUE!</v>
      </c>
      <c r="V430" t="e">
        <f>IF($B$11="זכר",INDEX('שיפור גברים'!$A$1:$GQ$121,ROUNDDOWN(R430/12,0)+1,ROUNDDOWN((E430+$B$7-$B$8)/12,0)+1),INDEX('שיפור נשים'!$A$1:$GQ$121,ROUNDDOWN(R430/12,0)+1,ROUNDDOWN((E430+$B$7-$B$8)/12,0)+1))</f>
        <v>#VALUE!</v>
      </c>
      <c r="W430">
        <f t="shared" si="129"/>
        <v>0.33333333333333331</v>
      </c>
      <c r="X430" t="e">
        <f t="shared" si="141"/>
        <v>#VALUE!</v>
      </c>
      <c r="Y430">
        <f>IF($B$11="זכר",INDEX(תמותה!$A$1:$E$121,ROUNDDOWN(R430/12,0)+1,4),INDEX(תמותה!$A$1:$E$121,ROUNDDOWN(R430/12,0)+1,5))</f>
        <v>2.7900000000000001E-4</v>
      </c>
      <c r="Z430" t="e">
        <f t="shared" si="130"/>
        <v>#VALUE!</v>
      </c>
      <c r="AA430" t="e">
        <f t="shared" si="131"/>
        <v>#VALUE!</v>
      </c>
      <c r="AB430" t="e">
        <f t="shared" si="142"/>
        <v>#VALUE!</v>
      </c>
      <c r="AC430" t="e">
        <f t="shared" si="143"/>
        <v>#VALUE!</v>
      </c>
      <c r="AD430" t="e">
        <f t="shared" si="144"/>
        <v>#VALUE!</v>
      </c>
      <c r="AE430" t="e">
        <f t="shared" si="145"/>
        <v>#VALUE!</v>
      </c>
      <c r="AF430" t="e">
        <f t="shared" si="146"/>
        <v>#VALUE!</v>
      </c>
    </row>
    <row r="431" spans="5:32" x14ac:dyDescent="0.2">
      <c r="E431">
        <f t="shared" si="132"/>
        <v>429</v>
      </c>
      <c r="F431">
        <f t="shared" si="126"/>
        <v>3.6610402002965641</v>
      </c>
      <c r="G431" t="e">
        <f t="shared" si="133"/>
        <v>#VALUE!</v>
      </c>
      <c r="H431" t="e">
        <f t="shared" si="134"/>
        <v>#VALUE!</v>
      </c>
      <c r="I431" t="e">
        <f t="shared" si="135"/>
        <v>#VALUE!</v>
      </c>
      <c r="J431" t="e">
        <f t="shared" si="136"/>
        <v>#VALUE!</v>
      </c>
      <c r="K431" t="e">
        <f t="shared" si="137"/>
        <v>#VALUE!</v>
      </c>
      <c r="L431" t="e">
        <f t="shared" si="138"/>
        <v>#VALUE!</v>
      </c>
      <c r="M431">
        <f>IF($B$9="זכר",INDEX(תמותה!$A$1:$E$121,ROUNDDOWN(E431/12,0)+1,2),INDEX(תמותה!$A$1:$E$121,ROUNDDOWN(E431/12,0)+1,3))</f>
        <v>1.2242700000000001E-4</v>
      </c>
      <c r="N431" t="e">
        <f>IF($B$9="זכר",INDEX('שיפור גברים'!$A$1:$GQ$121,ROUNDDOWN(E431/12,0)+1,ROUNDDOWN((E431+$B$7-$B$8)/12,0)+2),INDEX('שיפור נשים'!$A$1:$GQ$121,ROUNDDOWN(E431/12,0)+1,ROUNDDOWN((E431+$B$7-$B$8)/12,0)+2))</f>
        <v>#VALUE!</v>
      </c>
      <c r="O431" t="e">
        <f>IF($B$9="זכר",INDEX('שיפור גברים'!$A$1:$GQ$121,ROUNDDOWN(E431/12,0)+1,ROUNDDOWN((E431+$B$7-$B$8)/12,0)+1),INDEX('שיפור נשים'!$A$1:$GQ$121,ROUNDDOWN(E431/12,0)+1,ROUNDDOWN((E431+$B$7-$B$8)/12,0)+1))</f>
        <v>#VALUE!</v>
      </c>
      <c r="P431">
        <f t="shared" si="127"/>
        <v>0.41666666666666669</v>
      </c>
      <c r="Q431" t="e">
        <f t="shared" si="128"/>
        <v>#VALUE!</v>
      </c>
      <c r="R431">
        <f t="shared" si="139"/>
        <v>429</v>
      </c>
      <c r="S431" t="e">
        <f t="shared" si="140"/>
        <v>#VALUE!</v>
      </c>
      <c r="T431">
        <f>IF($B$11="זכר",INDEX(תמותה!$A$1:$E$121,ROUNDDOWN(R431/12,0)+1,2),INDEX(תמותה!$A$1:$E$121,ROUNDDOWN(R431/12,0)+1,3))</f>
        <v>1.2242700000000001E-4</v>
      </c>
      <c r="U431" t="e">
        <f>IF($B$11="זכר",INDEX('שיפור גברים'!$A$1:$GQ$121,ROUNDDOWN(R431/12,0)+1,ROUNDDOWN((E431+$B$7-$B$8)/12,0)+2),INDEX('שיפור נשים'!$A$1:$GQ$121,ROUNDDOWN(R431/12,0)+1,ROUNDDOWN((E431+$B$7-$B$8)/12,0)+2))</f>
        <v>#VALUE!</v>
      </c>
      <c r="V431" t="e">
        <f>IF($B$11="זכר",INDEX('שיפור גברים'!$A$1:$GQ$121,ROUNDDOWN(R431/12,0)+1,ROUNDDOWN((E431+$B$7-$B$8)/12,0)+1),INDEX('שיפור נשים'!$A$1:$GQ$121,ROUNDDOWN(R431/12,0)+1,ROUNDDOWN((E431+$B$7-$B$8)/12,0)+1))</f>
        <v>#VALUE!</v>
      </c>
      <c r="W431">
        <f t="shared" si="129"/>
        <v>0.41666666666666669</v>
      </c>
      <c r="X431" t="e">
        <f t="shared" si="141"/>
        <v>#VALUE!</v>
      </c>
      <c r="Y431">
        <f>IF($B$11="זכר",INDEX(תמותה!$A$1:$E$121,ROUNDDOWN(R431/12,0)+1,4),INDEX(תמותה!$A$1:$E$121,ROUNDDOWN(R431/12,0)+1,5))</f>
        <v>2.7900000000000001E-4</v>
      </c>
      <c r="Z431" t="e">
        <f t="shared" si="130"/>
        <v>#VALUE!</v>
      </c>
      <c r="AA431" t="e">
        <f t="shared" si="131"/>
        <v>#VALUE!</v>
      </c>
      <c r="AB431" t="e">
        <f t="shared" si="142"/>
        <v>#VALUE!</v>
      </c>
      <c r="AC431" t="e">
        <f t="shared" si="143"/>
        <v>#VALUE!</v>
      </c>
      <c r="AD431" t="e">
        <f t="shared" si="144"/>
        <v>#VALUE!</v>
      </c>
      <c r="AE431" t="e">
        <f t="shared" si="145"/>
        <v>#VALUE!</v>
      </c>
      <c r="AF431" t="e">
        <f t="shared" si="146"/>
        <v>#VALUE!</v>
      </c>
    </row>
    <row r="432" spans="5:32" x14ac:dyDescent="0.2">
      <c r="E432">
        <f t="shared" si="132"/>
        <v>430</v>
      </c>
      <c r="F432">
        <f t="shared" si="126"/>
        <v>3.6721059718433846</v>
      </c>
      <c r="G432" t="e">
        <f t="shared" si="133"/>
        <v>#VALUE!</v>
      </c>
      <c r="H432" t="e">
        <f t="shared" si="134"/>
        <v>#VALUE!</v>
      </c>
      <c r="I432" t="e">
        <f t="shared" si="135"/>
        <v>#VALUE!</v>
      </c>
      <c r="J432" t="e">
        <f t="shared" si="136"/>
        <v>#VALUE!</v>
      </c>
      <c r="K432" t="e">
        <f t="shared" si="137"/>
        <v>#VALUE!</v>
      </c>
      <c r="L432" t="e">
        <f t="shared" si="138"/>
        <v>#VALUE!</v>
      </c>
      <c r="M432">
        <f>IF($B$9="זכר",INDEX(תמותה!$A$1:$E$121,ROUNDDOWN(E432/12,0)+1,2),INDEX(תמותה!$A$1:$E$121,ROUNDDOWN(E432/12,0)+1,3))</f>
        <v>1.2242700000000001E-4</v>
      </c>
      <c r="N432" t="e">
        <f>IF($B$9="זכר",INDEX('שיפור גברים'!$A$1:$GQ$121,ROUNDDOWN(E432/12,0)+1,ROUNDDOWN((E432+$B$7-$B$8)/12,0)+2),INDEX('שיפור נשים'!$A$1:$GQ$121,ROUNDDOWN(E432/12,0)+1,ROUNDDOWN((E432+$B$7-$B$8)/12,0)+2))</f>
        <v>#VALUE!</v>
      </c>
      <c r="O432" t="e">
        <f>IF($B$9="זכר",INDEX('שיפור גברים'!$A$1:$GQ$121,ROUNDDOWN(E432/12,0)+1,ROUNDDOWN((E432+$B$7-$B$8)/12,0)+1),INDEX('שיפור נשים'!$A$1:$GQ$121,ROUNDDOWN(E432/12,0)+1,ROUNDDOWN((E432+$B$7-$B$8)/12,0)+1))</f>
        <v>#VALUE!</v>
      </c>
      <c r="P432">
        <f t="shared" si="127"/>
        <v>0.5</v>
      </c>
      <c r="Q432" t="e">
        <f t="shared" si="128"/>
        <v>#VALUE!</v>
      </c>
      <c r="R432">
        <f t="shared" si="139"/>
        <v>430</v>
      </c>
      <c r="S432" t="e">
        <f t="shared" si="140"/>
        <v>#VALUE!</v>
      </c>
      <c r="T432">
        <f>IF($B$11="זכר",INDEX(תמותה!$A$1:$E$121,ROUNDDOWN(R432/12,0)+1,2),INDEX(תמותה!$A$1:$E$121,ROUNDDOWN(R432/12,0)+1,3))</f>
        <v>1.2242700000000001E-4</v>
      </c>
      <c r="U432" t="e">
        <f>IF($B$11="זכר",INDEX('שיפור גברים'!$A$1:$GQ$121,ROUNDDOWN(R432/12,0)+1,ROUNDDOWN((E432+$B$7-$B$8)/12,0)+2),INDEX('שיפור נשים'!$A$1:$GQ$121,ROUNDDOWN(R432/12,0)+1,ROUNDDOWN((E432+$B$7-$B$8)/12,0)+2))</f>
        <v>#VALUE!</v>
      </c>
      <c r="V432" t="e">
        <f>IF($B$11="זכר",INDEX('שיפור גברים'!$A$1:$GQ$121,ROUNDDOWN(R432/12,0)+1,ROUNDDOWN((E432+$B$7-$B$8)/12,0)+1),INDEX('שיפור נשים'!$A$1:$GQ$121,ROUNDDOWN(R432/12,0)+1,ROUNDDOWN((E432+$B$7-$B$8)/12,0)+1))</f>
        <v>#VALUE!</v>
      </c>
      <c r="W432">
        <f t="shared" si="129"/>
        <v>0.5</v>
      </c>
      <c r="X432" t="e">
        <f t="shared" si="141"/>
        <v>#VALUE!</v>
      </c>
      <c r="Y432">
        <f>IF($B$11="זכר",INDEX(תמותה!$A$1:$E$121,ROUNDDOWN(R432/12,0)+1,4),INDEX(תמותה!$A$1:$E$121,ROUNDDOWN(R432/12,0)+1,5))</f>
        <v>2.7900000000000001E-4</v>
      </c>
      <c r="Z432" t="e">
        <f t="shared" si="130"/>
        <v>#VALUE!</v>
      </c>
      <c r="AA432" t="e">
        <f t="shared" si="131"/>
        <v>#VALUE!</v>
      </c>
      <c r="AB432" t="e">
        <f t="shared" si="142"/>
        <v>#VALUE!</v>
      </c>
      <c r="AC432" t="e">
        <f t="shared" si="143"/>
        <v>#VALUE!</v>
      </c>
      <c r="AD432" t="e">
        <f t="shared" si="144"/>
        <v>#VALUE!</v>
      </c>
      <c r="AE432" t="e">
        <f t="shared" si="145"/>
        <v>#VALUE!</v>
      </c>
      <c r="AF432" t="e">
        <f t="shared" si="146"/>
        <v>#VALUE!</v>
      </c>
    </row>
    <row r="433" spans="5:32" x14ac:dyDescent="0.2">
      <c r="E433">
        <f t="shared" si="132"/>
        <v>431</v>
      </c>
      <c r="F433">
        <f t="shared" si="126"/>
        <v>3.683205190523597</v>
      </c>
      <c r="G433" t="e">
        <f t="shared" si="133"/>
        <v>#VALUE!</v>
      </c>
      <c r="H433" t="e">
        <f t="shared" si="134"/>
        <v>#VALUE!</v>
      </c>
      <c r="I433" t="e">
        <f t="shared" si="135"/>
        <v>#VALUE!</v>
      </c>
      <c r="J433" t="e">
        <f t="shared" si="136"/>
        <v>#VALUE!</v>
      </c>
      <c r="K433" t="e">
        <f t="shared" si="137"/>
        <v>#VALUE!</v>
      </c>
      <c r="L433" t="e">
        <f t="shared" si="138"/>
        <v>#VALUE!</v>
      </c>
      <c r="M433">
        <f>IF($B$9="זכר",INDEX(תמותה!$A$1:$E$121,ROUNDDOWN(E433/12,0)+1,2),INDEX(תמותה!$A$1:$E$121,ROUNDDOWN(E433/12,0)+1,3))</f>
        <v>1.2242700000000001E-4</v>
      </c>
      <c r="N433" t="e">
        <f>IF($B$9="זכר",INDEX('שיפור גברים'!$A$1:$GQ$121,ROUNDDOWN(E433/12,0)+1,ROUNDDOWN((E433+$B$7-$B$8)/12,0)+2),INDEX('שיפור נשים'!$A$1:$GQ$121,ROUNDDOWN(E433/12,0)+1,ROUNDDOWN((E433+$B$7-$B$8)/12,0)+2))</f>
        <v>#VALUE!</v>
      </c>
      <c r="O433" t="e">
        <f>IF($B$9="זכר",INDEX('שיפור גברים'!$A$1:$GQ$121,ROUNDDOWN(E433/12,0)+1,ROUNDDOWN((E433+$B$7-$B$8)/12,0)+1),INDEX('שיפור נשים'!$A$1:$GQ$121,ROUNDDOWN(E433/12,0)+1,ROUNDDOWN((E433+$B$7-$B$8)/12,0)+1))</f>
        <v>#VALUE!</v>
      </c>
      <c r="P433">
        <f t="shared" si="127"/>
        <v>0.58333333333333337</v>
      </c>
      <c r="Q433" t="e">
        <f t="shared" si="128"/>
        <v>#VALUE!</v>
      </c>
      <c r="R433">
        <f t="shared" si="139"/>
        <v>431</v>
      </c>
      <c r="S433" t="e">
        <f t="shared" si="140"/>
        <v>#VALUE!</v>
      </c>
      <c r="T433">
        <f>IF($B$11="זכר",INDEX(תמותה!$A$1:$E$121,ROUNDDOWN(R433/12,0)+1,2),INDEX(תמותה!$A$1:$E$121,ROUNDDOWN(R433/12,0)+1,3))</f>
        <v>1.2242700000000001E-4</v>
      </c>
      <c r="U433" t="e">
        <f>IF($B$11="זכר",INDEX('שיפור גברים'!$A$1:$GQ$121,ROUNDDOWN(R433/12,0)+1,ROUNDDOWN((E433+$B$7-$B$8)/12,0)+2),INDEX('שיפור נשים'!$A$1:$GQ$121,ROUNDDOWN(R433/12,0)+1,ROUNDDOWN((E433+$B$7-$B$8)/12,0)+2))</f>
        <v>#VALUE!</v>
      </c>
      <c r="V433" t="e">
        <f>IF($B$11="זכר",INDEX('שיפור גברים'!$A$1:$GQ$121,ROUNDDOWN(R433/12,0)+1,ROUNDDOWN((E433+$B$7-$B$8)/12,0)+1),INDEX('שיפור נשים'!$A$1:$GQ$121,ROUNDDOWN(R433/12,0)+1,ROUNDDOWN((E433+$B$7-$B$8)/12,0)+1))</f>
        <v>#VALUE!</v>
      </c>
      <c r="W433">
        <f t="shared" si="129"/>
        <v>0.58333333333333337</v>
      </c>
      <c r="X433" t="e">
        <f t="shared" si="141"/>
        <v>#VALUE!</v>
      </c>
      <c r="Y433">
        <f>IF($B$11="זכר",INDEX(תמותה!$A$1:$E$121,ROUNDDOWN(R433/12,0)+1,4),INDEX(תמותה!$A$1:$E$121,ROUNDDOWN(R433/12,0)+1,5))</f>
        <v>2.7900000000000001E-4</v>
      </c>
      <c r="Z433" t="e">
        <f t="shared" si="130"/>
        <v>#VALUE!</v>
      </c>
      <c r="AA433" t="e">
        <f t="shared" si="131"/>
        <v>#VALUE!</v>
      </c>
      <c r="AB433" t="e">
        <f t="shared" si="142"/>
        <v>#VALUE!</v>
      </c>
      <c r="AC433" t="e">
        <f t="shared" si="143"/>
        <v>#VALUE!</v>
      </c>
      <c r="AD433" t="e">
        <f t="shared" si="144"/>
        <v>#VALUE!</v>
      </c>
      <c r="AE433" t="e">
        <f t="shared" si="145"/>
        <v>#VALUE!</v>
      </c>
      <c r="AF433" t="e">
        <f t="shared" si="146"/>
        <v>#VALUE!</v>
      </c>
    </row>
    <row r="434" spans="5:32" x14ac:dyDescent="0.2">
      <c r="E434">
        <f t="shared" si="132"/>
        <v>432</v>
      </c>
      <c r="F434">
        <f t="shared" si="126"/>
        <v>3.6943379574336959</v>
      </c>
      <c r="G434" t="e">
        <f t="shared" si="133"/>
        <v>#VALUE!</v>
      </c>
      <c r="H434" t="e">
        <f t="shared" si="134"/>
        <v>#VALUE!</v>
      </c>
      <c r="I434" t="e">
        <f t="shared" si="135"/>
        <v>#VALUE!</v>
      </c>
      <c r="J434" t="e">
        <f t="shared" si="136"/>
        <v>#VALUE!</v>
      </c>
      <c r="K434" t="e">
        <f t="shared" si="137"/>
        <v>#VALUE!</v>
      </c>
      <c r="L434" t="e">
        <f t="shared" si="138"/>
        <v>#VALUE!</v>
      </c>
      <c r="M434">
        <f>IF($B$9="זכר",INDEX(תמותה!$A$1:$E$121,ROUNDDOWN(E434/12,0)+1,2),INDEX(תמותה!$A$1:$E$121,ROUNDDOWN(E434/12,0)+1,3))</f>
        <v>1.3137399999999999E-4</v>
      </c>
      <c r="N434" t="e">
        <f>IF($B$9="זכר",INDEX('שיפור גברים'!$A$1:$GQ$121,ROUNDDOWN(E434/12,0)+1,ROUNDDOWN((E434+$B$7-$B$8)/12,0)+2),INDEX('שיפור נשים'!$A$1:$GQ$121,ROUNDDOWN(E434/12,0)+1,ROUNDDOWN((E434+$B$7-$B$8)/12,0)+2))</f>
        <v>#VALUE!</v>
      </c>
      <c r="O434" t="e">
        <f>IF($B$9="זכר",INDEX('שיפור גברים'!$A$1:$GQ$121,ROUNDDOWN(E434/12,0)+1,ROUNDDOWN((E434+$B$7-$B$8)/12,0)+1),INDEX('שיפור נשים'!$A$1:$GQ$121,ROUNDDOWN(E434/12,0)+1,ROUNDDOWN((E434+$B$7-$B$8)/12,0)+1))</f>
        <v>#VALUE!</v>
      </c>
      <c r="P434">
        <f t="shared" si="127"/>
        <v>0.66666666666666663</v>
      </c>
      <c r="Q434" t="e">
        <f t="shared" si="128"/>
        <v>#VALUE!</v>
      </c>
      <c r="R434">
        <f t="shared" si="139"/>
        <v>432</v>
      </c>
      <c r="S434" t="e">
        <f t="shared" si="140"/>
        <v>#VALUE!</v>
      </c>
      <c r="T434">
        <f>IF($B$11="זכר",INDEX(תמותה!$A$1:$E$121,ROUNDDOWN(R434/12,0)+1,2),INDEX(תמותה!$A$1:$E$121,ROUNDDOWN(R434/12,0)+1,3))</f>
        <v>1.3137399999999999E-4</v>
      </c>
      <c r="U434" t="e">
        <f>IF($B$11="זכר",INDEX('שיפור גברים'!$A$1:$GQ$121,ROUNDDOWN(R434/12,0)+1,ROUNDDOWN((E434+$B$7-$B$8)/12,0)+2),INDEX('שיפור נשים'!$A$1:$GQ$121,ROUNDDOWN(R434/12,0)+1,ROUNDDOWN((E434+$B$7-$B$8)/12,0)+2))</f>
        <v>#VALUE!</v>
      </c>
      <c r="V434" t="e">
        <f>IF($B$11="זכר",INDEX('שיפור גברים'!$A$1:$GQ$121,ROUNDDOWN(R434/12,0)+1,ROUNDDOWN((E434+$B$7-$B$8)/12,0)+1),INDEX('שיפור נשים'!$A$1:$GQ$121,ROUNDDOWN(R434/12,0)+1,ROUNDDOWN((E434+$B$7-$B$8)/12,0)+1))</f>
        <v>#VALUE!</v>
      </c>
      <c r="W434">
        <f t="shared" si="129"/>
        <v>0.66666666666666663</v>
      </c>
      <c r="X434" t="e">
        <f t="shared" si="141"/>
        <v>#VALUE!</v>
      </c>
      <c r="Y434">
        <f>IF($B$11="זכר",INDEX(תמותה!$A$1:$E$121,ROUNDDOWN(R434/12,0)+1,4),INDEX(תמותה!$A$1:$E$121,ROUNDDOWN(R434/12,0)+1,5))</f>
        <v>2.9999999999999997E-4</v>
      </c>
      <c r="Z434" t="e">
        <f t="shared" si="130"/>
        <v>#VALUE!</v>
      </c>
      <c r="AA434" t="e">
        <f t="shared" si="131"/>
        <v>#VALUE!</v>
      </c>
      <c r="AB434" t="e">
        <f t="shared" si="142"/>
        <v>#VALUE!</v>
      </c>
      <c r="AC434" t="e">
        <f t="shared" si="143"/>
        <v>#VALUE!</v>
      </c>
      <c r="AD434" t="e">
        <f t="shared" si="144"/>
        <v>#VALUE!</v>
      </c>
      <c r="AE434" t="e">
        <f t="shared" si="145"/>
        <v>#VALUE!</v>
      </c>
      <c r="AF434" t="e">
        <f t="shared" si="146"/>
        <v>#VALUE!</v>
      </c>
    </row>
    <row r="435" spans="5:32" x14ac:dyDescent="0.2">
      <c r="E435">
        <f t="shared" si="132"/>
        <v>433</v>
      </c>
      <c r="F435">
        <f t="shared" si="126"/>
        <v>3.7055043739757476</v>
      </c>
      <c r="G435" t="e">
        <f t="shared" si="133"/>
        <v>#VALUE!</v>
      </c>
      <c r="H435" t="e">
        <f t="shared" si="134"/>
        <v>#VALUE!</v>
      </c>
      <c r="I435" t="e">
        <f t="shared" si="135"/>
        <v>#VALUE!</v>
      </c>
      <c r="J435" t="e">
        <f t="shared" si="136"/>
        <v>#VALUE!</v>
      </c>
      <c r="K435" t="e">
        <f t="shared" si="137"/>
        <v>#VALUE!</v>
      </c>
      <c r="L435" t="e">
        <f t="shared" si="138"/>
        <v>#VALUE!</v>
      </c>
      <c r="M435">
        <f>IF($B$9="זכר",INDEX(תמותה!$A$1:$E$121,ROUNDDOWN(E435/12,0)+1,2),INDEX(תמותה!$A$1:$E$121,ROUNDDOWN(E435/12,0)+1,3))</f>
        <v>1.3137399999999999E-4</v>
      </c>
      <c r="N435" t="e">
        <f>IF($B$9="זכר",INDEX('שיפור גברים'!$A$1:$GQ$121,ROUNDDOWN(E435/12,0)+1,ROUNDDOWN((E435+$B$7-$B$8)/12,0)+2),INDEX('שיפור נשים'!$A$1:$GQ$121,ROUNDDOWN(E435/12,0)+1,ROUNDDOWN((E435+$B$7-$B$8)/12,0)+2))</f>
        <v>#VALUE!</v>
      </c>
      <c r="O435" t="e">
        <f>IF($B$9="זכר",INDEX('שיפור גברים'!$A$1:$GQ$121,ROUNDDOWN(E435/12,0)+1,ROUNDDOWN((E435+$B$7-$B$8)/12,0)+1),INDEX('שיפור נשים'!$A$1:$GQ$121,ROUNDDOWN(E435/12,0)+1,ROUNDDOWN((E435+$B$7-$B$8)/12,0)+1))</f>
        <v>#VALUE!</v>
      </c>
      <c r="P435">
        <f t="shared" si="127"/>
        <v>0.75</v>
      </c>
      <c r="Q435" t="e">
        <f t="shared" si="128"/>
        <v>#VALUE!</v>
      </c>
      <c r="R435">
        <f t="shared" si="139"/>
        <v>433</v>
      </c>
      <c r="S435" t="e">
        <f t="shared" si="140"/>
        <v>#VALUE!</v>
      </c>
      <c r="T435">
        <f>IF($B$11="זכר",INDEX(תמותה!$A$1:$E$121,ROUNDDOWN(R435/12,0)+1,2),INDEX(תמותה!$A$1:$E$121,ROUNDDOWN(R435/12,0)+1,3))</f>
        <v>1.3137399999999999E-4</v>
      </c>
      <c r="U435" t="e">
        <f>IF($B$11="זכר",INDEX('שיפור גברים'!$A$1:$GQ$121,ROUNDDOWN(R435/12,0)+1,ROUNDDOWN((E435+$B$7-$B$8)/12,0)+2),INDEX('שיפור נשים'!$A$1:$GQ$121,ROUNDDOWN(R435/12,0)+1,ROUNDDOWN((E435+$B$7-$B$8)/12,0)+2))</f>
        <v>#VALUE!</v>
      </c>
      <c r="V435" t="e">
        <f>IF($B$11="זכר",INDEX('שיפור גברים'!$A$1:$GQ$121,ROUNDDOWN(R435/12,0)+1,ROUNDDOWN((E435+$B$7-$B$8)/12,0)+1),INDEX('שיפור נשים'!$A$1:$GQ$121,ROUNDDOWN(R435/12,0)+1,ROUNDDOWN((E435+$B$7-$B$8)/12,0)+1))</f>
        <v>#VALUE!</v>
      </c>
      <c r="W435">
        <f t="shared" si="129"/>
        <v>0.75</v>
      </c>
      <c r="X435" t="e">
        <f t="shared" si="141"/>
        <v>#VALUE!</v>
      </c>
      <c r="Y435">
        <f>IF($B$11="זכר",INDEX(תמותה!$A$1:$E$121,ROUNDDOWN(R435/12,0)+1,4),INDEX(תמותה!$A$1:$E$121,ROUNDDOWN(R435/12,0)+1,5))</f>
        <v>2.9999999999999997E-4</v>
      </c>
      <c r="Z435" t="e">
        <f t="shared" si="130"/>
        <v>#VALUE!</v>
      </c>
      <c r="AA435" t="e">
        <f t="shared" si="131"/>
        <v>#VALUE!</v>
      </c>
      <c r="AB435" t="e">
        <f t="shared" si="142"/>
        <v>#VALUE!</v>
      </c>
      <c r="AC435" t="e">
        <f t="shared" si="143"/>
        <v>#VALUE!</v>
      </c>
      <c r="AD435" t="e">
        <f t="shared" si="144"/>
        <v>#VALUE!</v>
      </c>
      <c r="AE435" t="e">
        <f t="shared" si="145"/>
        <v>#VALUE!</v>
      </c>
      <c r="AF435" t="e">
        <f t="shared" si="146"/>
        <v>#VALUE!</v>
      </c>
    </row>
    <row r="436" spans="5:32" x14ac:dyDescent="0.2">
      <c r="E436">
        <f t="shared" si="132"/>
        <v>434</v>
      </c>
      <c r="F436">
        <f t="shared" si="126"/>
        <v>3.7167045418583196</v>
      </c>
      <c r="G436" t="e">
        <f t="shared" si="133"/>
        <v>#VALUE!</v>
      </c>
      <c r="H436" t="e">
        <f t="shared" si="134"/>
        <v>#VALUE!</v>
      </c>
      <c r="I436" t="e">
        <f t="shared" si="135"/>
        <v>#VALUE!</v>
      </c>
      <c r="J436" t="e">
        <f t="shared" si="136"/>
        <v>#VALUE!</v>
      </c>
      <c r="K436" t="e">
        <f t="shared" si="137"/>
        <v>#VALUE!</v>
      </c>
      <c r="L436" t="e">
        <f t="shared" si="138"/>
        <v>#VALUE!</v>
      </c>
      <c r="M436">
        <f>IF($B$9="זכר",INDEX(תמותה!$A$1:$E$121,ROUNDDOWN(E436/12,0)+1,2),INDEX(תמותה!$A$1:$E$121,ROUNDDOWN(E436/12,0)+1,3))</f>
        <v>1.3137399999999999E-4</v>
      </c>
      <c r="N436" t="e">
        <f>IF($B$9="זכר",INDEX('שיפור גברים'!$A$1:$GQ$121,ROUNDDOWN(E436/12,0)+1,ROUNDDOWN((E436+$B$7-$B$8)/12,0)+2),INDEX('שיפור נשים'!$A$1:$GQ$121,ROUNDDOWN(E436/12,0)+1,ROUNDDOWN((E436+$B$7-$B$8)/12,0)+2))</f>
        <v>#VALUE!</v>
      </c>
      <c r="O436" t="e">
        <f>IF($B$9="זכר",INDEX('שיפור גברים'!$A$1:$GQ$121,ROUNDDOWN(E436/12,0)+1,ROUNDDOWN((E436+$B$7-$B$8)/12,0)+1),INDEX('שיפור נשים'!$A$1:$GQ$121,ROUNDDOWN(E436/12,0)+1,ROUNDDOWN((E436+$B$7-$B$8)/12,0)+1))</f>
        <v>#VALUE!</v>
      </c>
      <c r="P436">
        <f t="shared" si="127"/>
        <v>0.83333333333333337</v>
      </c>
      <c r="Q436" t="e">
        <f t="shared" si="128"/>
        <v>#VALUE!</v>
      </c>
      <c r="R436">
        <f t="shared" si="139"/>
        <v>434</v>
      </c>
      <c r="S436" t="e">
        <f t="shared" si="140"/>
        <v>#VALUE!</v>
      </c>
      <c r="T436">
        <f>IF($B$11="זכר",INDEX(תמותה!$A$1:$E$121,ROUNDDOWN(R436/12,0)+1,2),INDEX(תמותה!$A$1:$E$121,ROUNDDOWN(R436/12,0)+1,3))</f>
        <v>1.3137399999999999E-4</v>
      </c>
      <c r="U436" t="e">
        <f>IF($B$11="זכר",INDEX('שיפור גברים'!$A$1:$GQ$121,ROUNDDOWN(R436/12,0)+1,ROUNDDOWN((E436+$B$7-$B$8)/12,0)+2),INDEX('שיפור נשים'!$A$1:$GQ$121,ROUNDDOWN(R436/12,0)+1,ROUNDDOWN((E436+$B$7-$B$8)/12,0)+2))</f>
        <v>#VALUE!</v>
      </c>
      <c r="V436" t="e">
        <f>IF($B$11="זכר",INDEX('שיפור גברים'!$A$1:$GQ$121,ROUNDDOWN(R436/12,0)+1,ROUNDDOWN((E436+$B$7-$B$8)/12,0)+1),INDEX('שיפור נשים'!$A$1:$GQ$121,ROUNDDOWN(R436/12,0)+1,ROUNDDOWN((E436+$B$7-$B$8)/12,0)+1))</f>
        <v>#VALUE!</v>
      </c>
      <c r="W436">
        <f t="shared" si="129"/>
        <v>0.83333333333333337</v>
      </c>
      <c r="X436" t="e">
        <f t="shared" si="141"/>
        <v>#VALUE!</v>
      </c>
      <c r="Y436">
        <f>IF($B$11="זכר",INDEX(תמותה!$A$1:$E$121,ROUNDDOWN(R436/12,0)+1,4),INDEX(תמותה!$A$1:$E$121,ROUNDDOWN(R436/12,0)+1,5))</f>
        <v>2.9999999999999997E-4</v>
      </c>
      <c r="Z436" t="e">
        <f t="shared" si="130"/>
        <v>#VALUE!</v>
      </c>
      <c r="AA436" t="e">
        <f t="shared" si="131"/>
        <v>#VALUE!</v>
      </c>
      <c r="AB436" t="e">
        <f t="shared" si="142"/>
        <v>#VALUE!</v>
      </c>
      <c r="AC436" t="e">
        <f t="shared" si="143"/>
        <v>#VALUE!</v>
      </c>
      <c r="AD436" t="e">
        <f t="shared" si="144"/>
        <v>#VALUE!</v>
      </c>
      <c r="AE436" t="e">
        <f t="shared" si="145"/>
        <v>#VALUE!</v>
      </c>
      <c r="AF436" t="e">
        <f t="shared" si="146"/>
        <v>#VALUE!</v>
      </c>
    </row>
    <row r="437" spans="5:32" x14ac:dyDescent="0.2">
      <c r="E437">
        <f t="shared" si="132"/>
        <v>435</v>
      </c>
      <c r="F437">
        <f t="shared" si="126"/>
        <v>3.727938563097394</v>
      </c>
      <c r="G437" t="e">
        <f t="shared" si="133"/>
        <v>#VALUE!</v>
      </c>
      <c r="H437" t="e">
        <f t="shared" si="134"/>
        <v>#VALUE!</v>
      </c>
      <c r="I437" t="e">
        <f t="shared" si="135"/>
        <v>#VALUE!</v>
      </c>
      <c r="J437" t="e">
        <f t="shared" si="136"/>
        <v>#VALUE!</v>
      </c>
      <c r="K437" t="e">
        <f t="shared" si="137"/>
        <v>#VALUE!</v>
      </c>
      <c r="L437" t="e">
        <f t="shared" si="138"/>
        <v>#VALUE!</v>
      </c>
      <c r="M437">
        <f>IF($B$9="זכר",INDEX(תמותה!$A$1:$E$121,ROUNDDOWN(E437/12,0)+1,2),INDEX(תמותה!$A$1:$E$121,ROUNDDOWN(E437/12,0)+1,3))</f>
        <v>1.3137399999999999E-4</v>
      </c>
      <c r="N437" t="e">
        <f>IF($B$9="זכר",INDEX('שיפור גברים'!$A$1:$GQ$121,ROUNDDOWN(E437/12,0)+1,ROUNDDOWN((E437+$B$7-$B$8)/12,0)+2),INDEX('שיפור נשים'!$A$1:$GQ$121,ROUNDDOWN(E437/12,0)+1,ROUNDDOWN((E437+$B$7-$B$8)/12,0)+2))</f>
        <v>#VALUE!</v>
      </c>
      <c r="O437" t="e">
        <f>IF($B$9="זכר",INDEX('שיפור גברים'!$A$1:$GQ$121,ROUNDDOWN(E437/12,0)+1,ROUNDDOWN((E437+$B$7-$B$8)/12,0)+1),INDEX('שיפור נשים'!$A$1:$GQ$121,ROUNDDOWN(E437/12,0)+1,ROUNDDOWN((E437+$B$7-$B$8)/12,0)+1))</f>
        <v>#VALUE!</v>
      </c>
      <c r="P437">
        <f t="shared" si="127"/>
        <v>0.91666666666666663</v>
      </c>
      <c r="Q437" t="e">
        <f t="shared" si="128"/>
        <v>#VALUE!</v>
      </c>
      <c r="R437">
        <f t="shared" si="139"/>
        <v>435</v>
      </c>
      <c r="S437" t="e">
        <f t="shared" si="140"/>
        <v>#VALUE!</v>
      </c>
      <c r="T437">
        <f>IF($B$11="זכר",INDEX(תמותה!$A$1:$E$121,ROUNDDOWN(R437/12,0)+1,2),INDEX(תמותה!$A$1:$E$121,ROUNDDOWN(R437/12,0)+1,3))</f>
        <v>1.3137399999999999E-4</v>
      </c>
      <c r="U437" t="e">
        <f>IF($B$11="זכר",INDEX('שיפור גברים'!$A$1:$GQ$121,ROUNDDOWN(R437/12,0)+1,ROUNDDOWN((E437+$B$7-$B$8)/12,0)+2),INDEX('שיפור נשים'!$A$1:$GQ$121,ROUNDDOWN(R437/12,0)+1,ROUNDDOWN((E437+$B$7-$B$8)/12,0)+2))</f>
        <v>#VALUE!</v>
      </c>
      <c r="V437" t="e">
        <f>IF($B$11="זכר",INDEX('שיפור גברים'!$A$1:$GQ$121,ROUNDDOWN(R437/12,0)+1,ROUNDDOWN((E437+$B$7-$B$8)/12,0)+1),INDEX('שיפור נשים'!$A$1:$GQ$121,ROUNDDOWN(R437/12,0)+1,ROUNDDOWN((E437+$B$7-$B$8)/12,0)+1))</f>
        <v>#VALUE!</v>
      </c>
      <c r="W437">
        <f t="shared" si="129"/>
        <v>0.91666666666666663</v>
      </c>
      <c r="X437" t="e">
        <f t="shared" si="141"/>
        <v>#VALUE!</v>
      </c>
      <c r="Y437">
        <f>IF($B$11="זכר",INDEX(תמותה!$A$1:$E$121,ROUNDDOWN(R437/12,0)+1,4),INDEX(תמותה!$A$1:$E$121,ROUNDDOWN(R437/12,0)+1,5))</f>
        <v>2.9999999999999997E-4</v>
      </c>
      <c r="Z437" t="e">
        <f t="shared" si="130"/>
        <v>#VALUE!</v>
      </c>
      <c r="AA437" t="e">
        <f t="shared" si="131"/>
        <v>#VALUE!</v>
      </c>
      <c r="AB437" t="e">
        <f t="shared" si="142"/>
        <v>#VALUE!</v>
      </c>
      <c r="AC437" t="e">
        <f t="shared" si="143"/>
        <v>#VALUE!</v>
      </c>
      <c r="AD437" t="e">
        <f t="shared" si="144"/>
        <v>#VALUE!</v>
      </c>
      <c r="AE437" t="e">
        <f t="shared" si="145"/>
        <v>#VALUE!</v>
      </c>
      <c r="AF437" t="e">
        <f t="shared" si="146"/>
        <v>#VALUE!</v>
      </c>
    </row>
    <row r="438" spans="5:32" x14ac:dyDescent="0.2">
      <c r="E438">
        <f t="shared" si="132"/>
        <v>436</v>
      </c>
      <c r="F438">
        <f t="shared" si="126"/>
        <v>3.7392065400173085</v>
      </c>
      <c r="G438" t="e">
        <f t="shared" si="133"/>
        <v>#VALUE!</v>
      </c>
      <c r="H438" t="e">
        <f t="shared" si="134"/>
        <v>#VALUE!</v>
      </c>
      <c r="I438" t="e">
        <f t="shared" si="135"/>
        <v>#VALUE!</v>
      </c>
      <c r="J438" t="e">
        <f t="shared" si="136"/>
        <v>#VALUE!</v>
      </c>
      <c r="K438" t="e">
        <f t="shared" si="137"/>
        <v>#VALUE!</v>
      </c>
      <c r="L438" t="e">
        <f t="shared" si="138"/>
        <v>#VALUE!</v>
      </c>
      <c r="M438">
        <f>IF($B$9="זכר",INDEX(תמותה!$A$1:$E$121,ROUNDDOWN(E438/12,0)+1,2),INDEX(תמותה!$A$1:$E$121,ROUNDDOWN(E438/12,0)+1,3))</f>
        <v>1.3137399999999999E-4</v>
      </c>
      <c r="N438" t="e">
        <f>IF($B$9="זכר",INDEX('שיפור גברים'!$A$1:$GQ$121,ROUNDDOWN(E438/12,0)+1,ROUNDDOWN((E438+$B$7-$B$8)/12,0)+2),INDEX('שיפור נשים'!$A$1:$GQ$121,ROUNDDOWN(E438/12,0)+1,ROUNDDOWN((E438+$B$7-$B$8)/12,0)+2))</f>
        <v>#VALUE!</v>
      </c>
      <c r="O438" t="e">
        <f>IF($B$9="זכר",INDEX('שיפור גברים'!$A$1:$GQ$121,ROUNDDOWN(E438/12,0)+1,ROUNDDOWN((E438+$B$7-$B$8)/12,0)+1),INDEX('שיפור נשים'!$A$1:$GQ$121,ROUNDDOWN(E438/12,0)+1,ROUNDDOWN((E438+$B$7-$B$8)/12,0)+1))</f>
        <v>#VALUE!</v>
      </c>
      <c r="P438">
        <f t="shared" si="127"/>
        <v>1</v>
      </c>
      <c r="Q438" t="e">
        <f t="shared" si="128"/>
        <v>#VALUE!</v>
      </c>
      <c r="R438">
        <f t="shared" si="139"/>
        <v>436</v>
      </c>
      <c r="S438" t="e">
        <f t="shared" si="140"/>
        <v>#VALUE!</v>
      </c>
      <c r="T438">
        <f>IF($B$11="זכר",INDEX(תמותה!$A$1:$E$121,ROUNDDOWN(R438/12,0)+1,2),INDEX(תמותה!$A$1:$E$121,ROUNDDOWN(R438/12,0)+1,3))</f>
        <v>1.3137399999999999E-4</v>
      </c>
      <c r="U438" t="e">
        <f>IF($B$11="זכר",INDEX('שיפור גברים'!$A$1:$GQ$121,ROUNDDOWN(R438/12,0)+1,ROUNDDOWN((E438+$B$7-$B$8)/12,0)+2),INDEX('שיפור נשים'!$A$1:$GQ$121,ROUNDDOWN(R438/12,0)+1,ROUNDDOWN((E438+$B$7-$B$8)/12,0)+2))</f>
        <v>#VALUE!</v>
      </c>
      <c r="V438" t="e">
        <f>IF($B$11="זכר",INDEX('שיפור גברים'!$A$1:$GQ$121,ROUNDDOWN(R438/12,0)+1,ROUNDDOWN((E438+$B$7-$B$8)/12,0)+1),INDEX('שיפור נשים'!$A$1:$GQ$121,ROUNDDOWN(R438/12,0)+1,ROUNDDOWN((E438+$B$7-$B$8)/12,0)+1))</f>
        <v>#VALUE!</v>
      </c>
      <c r="W438">
        <f t="shared" si="129"/>
        <v>1</v>
      </c>
      <c r="X438" t="e">
        <f t="shared" si="141"/>
        <v>#VALUE!</v>
      </c>
      <c r="Y438">
        <f>IF($B$11="זכר",INDEX(תמותה!$A$1:$E$121,ROUNDDOWN(R438/12,0)+1,4),INDEX(תמותה!$A$1:$E$121,ROUNDDOWN(R438/12,0)+1,5))</f>
        <v>2.9999999999999997E-4</v>
      </c>
      <c r="Z438" t="e">
        <f t="shared" si="130"/>
        <v>#VALUE!</v>
      </c>
      <c r="AA438" t="e">
        <f t="shared" si="131"/>
        <v>#VALUE!</v>
      </c>
      <c r="AB438" t="e">
        <f t="shared" si="142"/>
        <v>#VALUE!</v>
      </c>
      <c r="AC438" t="e">
        <f t="shared" si="143"/>
        <v>#VALUE!</v>
      </c>
      <c r="AD438" t="e">
        <f t="shared" si="144"/>
        <v>#VALUE!</v>
      </c>
      <c r="AE438" t="e">
        <f t="shared" si="145"/>
        <v>#VALUE!</v>
      </c>
      <c r="AF438" t="e">
        <f t="shared" si="146"/>
        <v>#VALUE!</v>
      </c>
    </row>
    <row r="439" spans="5:32" x14ac:dyDescent="0.2">
      <c r="E439">
        <f t="shared" si="132"/>
        <v>437</v>
      </c>
      <c r="F439">
        <f t="shared" si="126"/>
        <v>3.7505085752516822</v>
      </c>
      <c r="G439" t="e">
        <f t="shared" si="133"/>
        <v>#VALUE!</v>
      </c>
      <c r="H439" t="e">
        <f t="shared" si="134"/>
        <v>#VALUE!</v>
      </c>
      <c r="I439" t="e">
        <f t="shared" si="135"/>
        <v>#VALUE!</v>
      </c>
      <c r="J439" t="e">
        <f t="shared" si="136"/>
        <v>#VALUE!</v>
      </c>
      <c r="K439" t="e">
        <f t="shared" si="137"/>
        <v>#VALUE!</v>
      </c>
      <c r="L439" t="e">
        <f t="shared" si="138"/>
        <v>#VALUE!</v>
      </c>
      <c r="M439">
        <f>IF($B$9="זכר",INDEX(תמותה!$A$1:$E$121,ROUNDDOWN(E439/12,0)+1,2),INDEX(תמותה!$A$1:$E$121,ROUNDDOWN(E439/12,0)+1,3))</f>
        <v>1.3137399999999999E-4</v>
      </c>
      <c r="N439" t="e">
        <f>IF($B$9="זכר",INDEX('שיפור גברים'!$A$1:$GQ$121,ROUNDDOWN(E439/12,0)+1,ROUNDDOWN((E439+$B$7-$B$8)/12,0)+2),INDEX('שיפור נשים'!$A$1:$GQ$121,ROUNDDOWN(E439/12,0)+1,ROUNDDOWN((E439+$B$7-$B$8)/12,0)+2))</f>
        <v>#VALUE!</v>
      </c>
      <c r="O439" t="e">
        <f>IF($B$9="זכר",INDEX('שיפור גברים'!$A$1:$GQ$121,ROUNDDOWN(E439/12,0)+1,ROUNDDOWN((E439+$B$7-$B$8)/12,0)+1),INDEX('שיפור נשים'!$A$1:$GQ$121,ROUNDDOWN(E439/12,0)+1,ROUNDDOWN((E439+$B$7-$B$8)/12,0)+1))</f>
        <v>#VALUE!</v>
      </c>
      <c r="P439">
        <f t="shared" si="127"/>
        <v>8.3333333333333329E-2</v>
      </c>
      <c r="Q439" t="e">
        <f t="shared" si="128"/>
        <v>#VALUE!</v>
      </c>
      <c r="R439">
        <f t="shared" si="139"/>
        <v>437</v>
      </c>
      <c r="S439" t="e">
        <f t="shared" si="140"/>
        <v>#VALUE!</v>
      </c>
      <c r="T439">
        <f>IF($B$11="זכר",INDEX(תמותה!$A$1:$E$121,ROUNDDOWN(R439/12,0)+1,2),INDEX(תמותה!$A$1:$E$121,ROUNDDOWN(R439/12,0)+1,3))</f>
        <v>1.3137399999999999E-4</v>
      </c>
      <c r="U439" t="e">
        <f>IF($B$11="זכר",INDEX('שיפור גברים'!$A$1:$GQ$121,ROUNDDOWN(R439/12,0)+1,ROUNDDOWN((E439+$B$7-$B$8)/12,0)+2),INDEX('שיפור נשים'!$A$1:$GQ$121,ROUNDDOWN(R439/12,0)+1,ROUNDDOWN((E439+$B$7-$B$8)/12,0)+2))</f>
        <v>#VALUE!</v>
      </c>
      <c r="V439" t="e">
        <f>IF($B$11="זכר",INDEX('שיפור גברים'!$A$1:$GQ$121,ROUNDDOWN(R439/12,0)+1,ROUNDDOWN((E439+$B$7-$B$8)/12,0)+1),INDEX('שיפור נשים'!$A$1:$GQ$121,ROUNDDOWN(R439/12,0)+1,ROUNDDOWN((E439+$B$7-$B$8)/12,0)+1))</f>
        <v>#VALUE!</v>
      </c>
      <c r="W439">
        <f t="shared" si="129"/>
        <v>8.3333333333333329E-2</v>
      </c>
      <c r="X439" t="e">
        <f t="shared" si="141"/>
        <v>#VALUE!</v>
      </c>
      <c r="Y439">
        <f>IF($B$11="זכר",INDEX(תמותה!$A$1:$E$121,ROUNDDOWN(R439/12,0)+1,4),INDEX(תמותה!$A$1:$E$121,ROUNDDOWN(R439/12,0)+1,5))</f>
        <v>2.9999999999999997E-4</v>
      </c>
      <c r="Z439" t="e">
        <f t="shared" si="130"/>
        <v>#VALUE!</v>
      </c>
      <c r="AA439" t="e">
        <f t="shared" si="131"/>
        <v>#VALUE!</v>
      </c>
      <c r="AB439" t="e">
        <f t="shared" si="142"/>
        <v>#VALUE!</v>
      </c>
      <c r="AC439" t="e">
        <f t="shared" si="143"/>
        <v>#VALUE!</v>
      </c>
      <c r="AD439" t="e">
        <f t="shared" si="144"/>
        <v>#VALUE!</v>
      </c>
      <c r="AE439" t="e">
        <f t="shared" si="145"/>
        <v>#VALUE!</v>
      </c>
      <c r="AF439" t="e">
        <f t="shared" si="146"/>
        <v>#VALUE!</v>
      </c>
    </row>
    <row r="440" spans="5:32" x14ac:dyDescent="0.2">
      <c r="E440">
        <f t="shared" si="132"/>
        <v>438</v>
      </c>
      <c r="F440">
        <f t="shared" si="126"/>
        <v>3.7618447717443542</v>
      </c>
      <c r="G440" t="e">
        <f t="shared" si="133"/>
        <v>#VALUE!</v>
      </c>
      <c r="H440" t="e">
        <f t="shared" si="134"/>
        <v>#VALUE!</v>
      </c>
      <c r="I440" t="e">
        <f t="shared" si="135"/>
        <v>#VALUE!</v>
      </c>
      <c r="J440" t="e">
        <f t="shared" si="136"/>
        <v>#VALUE!</v>
      </c>
      <c r="K440" t="e">
        <f t="shared" si="137"/>
        <v>#VALUE!</v>
      </c>
      <c r="L440" t="e">
        <f t="shared" si="138"/>
        <v>#VALUE!</v>
      </c>
      <c r="M440">
        <f>IF($B$9="זכר",INDEX(תמותה!$A$1:$E$121,ROUNDDOWN(E440/12,0)+1,2),INDEX(תמותה!$A$1:$E$121,ROUNDDOWN(E440/12,0)+1,3))</f>
        <v>1.3137399999999999E-4</v>
      </c>
      <c r="N440" t="e">
        <f>IF($B$9="זכר",INDEX('שיפור גברים'!$A$1:$GQ$121,ROUNDDOWN(E440/12,0)+1,ROUNDDOWN((E440+$B$7-$B$8)/12,0)+2),INDEX('שיפור נשים'!$A$1:$GQ$121,ROUNDDOWN(E440/12,0)+1,ROUNDDOWN((E440+$B$7-$B$8)/12,0)+2))</f>
        <v>#VALUE!</v>
      </c>
      <c r="O440" t="e">
        <f>IF($B$9="זכר",INDEX('שיפור גברים'!$A$1:$GQ$121,ROUNDDOWN(E440/12,0)+1,ROUNDDOWN((E440+$B$7-$B$8)/12,0)+1),INDEX('שיפור נשים'!$A$1:$GQ$121,ROUNDDOWN(E440/12,0)+1,ROUNDDOWN((E440+$B$7-$B$8)/12,0)+1))</f>
        <v>#VALUE!</v>
      </c>
      <c r="P440">
        <f t="shared" si="127"/>
        <v>0.16666666666666666</v>
      </c>
      <c r="Q440" t="e">
        <f t="shared" si="128"/>
        <v>#VALUE!</v>
      </c>
      <c r="R440">
        <f t="shared" si="139"/>
        <v>438</v>
      </c>
      <c r="S440" t="e">
        <f t="shared" si="140"/>
        <v>#VALUE!</v>
      </c>
      <c r="T440">
        <f>IF($B$11="זכר",INDEX(תמותה!$A$1:$E$121,ROUNDDOWN(R440/12,0)+1,2),INDEX(תמותה!$A$1:$E$121,ROUNDDOWN(R440/12,0)+1,3))</f>
        <v>1.3137399999999999E-4</v>
      </c>
      <c r="U440" t="e">
        <f>IF($B$11="זכר",INDEX('שיפור גברים'!$A$1:$GQ$121,ROUNDDOWN(R440/12,0)+1,ROUNDDOWN((E440+$B$7-$B$8)/12,0)+2),INDEX('שיפור נשים'!$A$1:$GQ$121,ROUNDDOWN(R440/12,0)+1,ROUNDDOWN((E440+$B$7-$B$8)/12,0)+2))</f>
        <v>#VALUE!</v>
      </c>
      <c r="V440" t="e">
        <f>IF($B$11="זכר",INDEX('שיפור גברים'!$A$1:$GQ$121,ROUNDDOWN(R440/12,0)+1,ROUNDDOWN((E440+$B$7-$B$8)/12,0)+1),INDEX('שיפור נשים'!$A$1:$GQ$121,ROUNDDOWN(R440/12,0)+1,ROUNDDOWN((E440+$B$7-$B$8)/12,0)+1))</f>
        <v>#VALUE!</v>
      </c>
      <c r="W440">
        <f t="shared" si="129"/>
        <v>0.16666666666666666</v>
      </c>
      <c r="X440" t="e">
        <f t="shared" si="141"/>
        <v>#VALUE!</v>
      </c>
      <c r="Y440">
        <f>IF($B$11="זכר",INDEX(תמותה!$A$1:$E$121,ROUNDDOWN(R440/12,0)+1,4),INDEX(תמותה!$A$1:$E$121,ROUNDDOWN(R440/12,0)+1,5))</f>
        <v>2.9999999999999997E-4</v>
      </c>
      <c r="Z440" t="e">
        <f t="shared" si="130"/>
        <v>#VALUE!</v>
      </c>
      <c r="AA440" t="e">
        <f t="shared" si="131"/>
        <v>#VALUE!</v>
      </c>
      <c r="AB440" t="e">
        <f t="shared" si="142"/>
        <v>#VALUE!</v>
      </c>
      <c r="AC440" t="e">
        <f t="shared" si="143"/>
        <v>#VALUE!</v>
      </c>
      <c r="AD440" t="e">
        <f t="shared" si="144"/>
        <v>#VALUE!</v>
      </c>
      <c r="AE440" t="e">
        <f t="shared" si="145"/>
        <v>#VALUE!</v>
      </c>
      <c r="AF440" t="e">
        <f t="shared" si="146"/>
        <v>#VALUE!</v>
      </c>
    </row>
    <row r="441" spans="5:32" x14ac:dyDescent="0.2">
      <c r="E441">
        <f t="shared" si="132"/>
        <v>439</v>
      </c>
      <c r="F441">
        <f t="shared" si="126"/>
        <v>3.7732152327503141</v>
      </c>
      <c r="G441" t="e">
        <f t="shared" si="133"/>
        <v>#VALUE!</v>
      </c>
      <c r="H441" t="e">
        <f t="shared" si="134"/>
        <v>#VALUE!</v>
      </c>
      <c r="I441" t="e">
        <f t="shared" si="135"/>
        <v>#VALUE!</v>
      </c>
      <c r="J441" t="e">
        <f t="shared" si="136"/>
        <v>#VALUE!</v>
      </c>
      <c r="K441" t="e">
        <f t="shared" si="137"/>
        <v>#VALUE!</v>
      </c>
      <c r="L441" t="e">
        <f t="shared" si="138"/>
        <v>#VALUE!</v>
      </c>
      <c r="M441">
        <f>IF($B$9="זכר",INDEX(תמותה!$A$1:$E$121,ROUNDDOWN(E441/12,0)+1,2),INDEX(תמותה!$A$1:$E$121,ROUNDDOWN(E441/12,0)+1,3))</f>
        <v>1.3137399999999999E-4</v>
      </c>
      <c r="N441" t="e">
        <f>IF($B$9="זכר",INDEX('שיפור גברים'!$A$1:$GQ$121,ROUNDDOWN(E441/12,0)+1,ROUNDDOWN((E441+$B$7-$B$8)/12,0)+2),INDEX('שיפור נשים'!$A$1:$GQ$121,ROUNDDOWN(E441/12,0)+1,ROUNDDOWN((E441+$B$7-$B$8)/12,0)+2))</f>
        <v>#VALUE!</v>
      </c>
      <c r="O441" t="e">
        <f>IF($B$9="זכר",INDEX('שיפור גברים'!$A$1:$GQ$121,ROUNDDOWN(E441/12,0)+1,ROUNDDOWN((E441+$B$7-$B$8)/12,0)+1),INDEX('שיפור נשים'!$A$1:$GQ$121,ROUNDDOWN(E441/12,0)+1,ROUNDDOWN((E441+$B$7-$B$8)/12,0)+1))</f>
        <v>#VALUE!</v>
      </c>
      <c r="P441">
        <f t="shared" si="127"/>
        <v>0.25</v>
      </c>
      <c r="Q441" t="e">
        <f t="shared" si="128"/>
        <v>#VALUE!</v>
      </c>
      <c r="R441">
        <f t="shared" si="139"/>
        <v>439</v>
      </c>
      <c r="S441" t="e">
        <f t="shared" si="140"/>
        <v>#VALUE!</v>
      </c>
      <c r="T441">
        <f>IF($B$11="זכר",INDEX(תמותה!$A$1:$E$121,ROUNDDOWN(R441/12,0)+1,2),INDEX(תמותה!$A$1:$E$121,ROUNDDOWN(R441/12,0)+1,3))</f>
        <v>1.3137399999999999E-4</v>
      </c>
      <c r="U441" t="e">
        <f>IF($B$11="זכר",INDEX('שיפור גברים'!$A$1:$GQ$121,ROUNDDOWN(R441/12,0)+1,ROUNDDOWN((E441+$B$7-$B$8)/12,0)+2),INDEX('שיפור נשים'!$A$1:$GQ$121,ROUNDDOWN(R441/12,0)+1,ROUNDDOWN((E441+$B$7-$B$8)/12,0)+2))</f>
        <v>#VALUE!</v>
      </c>
      <c r="V441" t="e">
        <f>IF($B$11="זכר",INDEX('שיפור גברים'!$A$1:$GQ$121,ROUNDDOWN(R441/12,0)+1,ROUNDDOWN((E441+$B$7-$B$8)/12,0)+1),INDEX('שיפור נשים'!$A$1:$GQ$121,ROUNDDOWN(R441/12,0)+1,ROUNDDOWN((E441+$B$7-$B$8)/12,0)+1))</f>
        <v>#VALUE!</v>
      </c>
      <c r="W441">
        <f t="shared" si="129"/>
        <v>0.25</v>
      </c>
      <c r="X441" t="e">
        <f t="shared" si="141"/>
        <v>#VALUE!</v>
      </c>
      <c r="Y441">
        <f>IF($B$11="זכר",INDEX(תמותה!$A$1:$E$121,ROUNDDOWN(R441/12,0)+1,4),INDEX(תמותה!$A$1:$E$121,ROUNDDOWN(R441/12,0)+1,5))</f>
        <v>2.9999999999999997E-4</v>
      </c>
      <c r="Z441" t="e">
        <f t="shared" si="130"/>
        <v>#VALUE!</v>
      </c>
      <c r="AA441" t="e">
        <f t="shared" si="131"/>
        <v>#VALUE!</v>
      </c>
      <c r="AB441" t="e">
        <f t="shared" si="142"/>
        <v>#VALUE!</v>
      </c>
      <c r="AC441" t="e">
        <f t="shared" si="143"/>
        <v>#VALUE!</v>
      </c>
      <c r="AD441" t="e">
        <f t="shared" si="144"/>
        <v>#VALUE!</v>
      </c>
      <c r="AE441" t="e">
        <f t="shared" si="145"/>
        <v>#VALUE!</v>
      </c>
      <c r="AF441" t="e">
        <f t="shared" si="146"/>
        <v>#VALUE!</v>
      </c>
    </row>
    <row r="442" spans="5:32" x14ac:dyDescent="0.2">
      <c r="E442">
        <f t="shared" si="132"/>
        <v>440</v>
      </c>
      <c r="F442">
        <f t="shared" si="126"/>
        <v>3.7846200618366543</v>
      </c>
      <c r="G442" t="e">
        <f t="shared" si="133"/>
        <v>#VALUE!</v>
      </c>
      <c r="H442" t="e">
        <f t="shared" si="134"/>
        <v>#VALUE!</v>
      </c>
      <c r="I442" t="e">
        <f t="shared" si="135"/>
        <v>#VALUE!</v>
      </c>
      <c r="J442" t="e">
        <f t="shared" si="136"/>
        <v>#VALUE!</v>
      </c>
      <c r="K442" t="e">
        <f t="shared" si="137"/>
        <v>#VALUE!</v>
      </c>
      <c r="L442" t="e">
        <f t="shared" si="138"/>
        <v>#VALUE!</v>
      </c>
      <c r="M442">
        <f>IF($B$9="זכר",INDEX(תמותה!$A$1:$E$121,ROUNDDOWN(E442/12,0)+1,2),INDEX(תמותה!$A$1:$E$121,ROUNDDOWN(E442/12,0)+1,3))</f>
        <v>1.3137399999999999E-4</v>
      </c>
      <c r="N442" t="e">
        <f>IF($B$9="זכר",INDEX('שיפור גברים'!$A$1:$GQ$121,ROUNDDOWN(E442/12,0)+1,ROUNDDOWN((E442+$B$7-$B$8)/12,0)+2),INDEX('שיפור נשים'!$A$1:$GQ$121,ROUNDDOWN(E442/12,0)+1,ROUNDDOWN((E442+$B$7-$B$8)/12,0)+2))</f>
        <v>#VALUE!</v>
      </c>
      <c r="O442" t="e">
        <f>IF($B$9="זכר",INDEX('שיפור גברים'!$A$1:$GQ$121,ROUNDDOWN(E442/12,0)+1,ROUNDDOWN((E442+$B$7-$B$8)/12,0)+1),INDEX('שיפור נשים'!$A$1:$GQ$121,ROUNDDOWN(E442/12,0)+1,ROUNDDOWN((E442+$B$7-$B$8)/12,0)+1))</f>
        <v>#VALUE!</v>
      </c>
      <c r="P442">
        <f t="shared" si="127"/>
        <v>0.33333333333333331</v>
      </c>
      <c r="Q442" t="e">
        <f t="shared" si="128"/>
        <v>#VALUE!</v>
      </c>
      <c r="R442">
        <f t="shared" si="139"/>
        <v>440</v>
      </c>
      <c r="S442" t="e">
        <f t="shared" si="140"/>
        <v>#VALUE!</v>
      </c>
      <c r="T442">
        <f>IF($B$11="זכר",INDEX(תמותה!$A$1:$E$121,ROUNDDOWN(R442/12,0)+1,2),INDEX(תמותה!$A$1:$E$121,ROUNDDOWN(R442/12,0)+1,3))</f>
        <v>1.3137399999999999E-4</v>
      </c>
      <c r="U442" t="e">
        <f>IF($B$11="זכר",INDEX('שיפור גברים'!$A$1:$GQ$121,ROUNDDOWN(R442/12,0)+1,ROUNDDOWN((E442+$B$7-$B$8)/12,0)+2),INDEX('שיפור נשים'!$A$1:$GQ$121,ROUNDDOWN(R442/12,0)+1,ROUNDDOWN((E442+$B$7-$B$8)/12,0)+2))</f>
        <v>#VALUE!</v>
      </c>
      <c r="V442" t="e">
        <f>IF($B$11="זכר",INDEX('שיפור גברים'!$A$1:$GQ$121,ROUNDDOWN(R442/12,0)+1,ROUNDDOWN((E442+$B$7-$B$8)/12,0)+1),INDEX('שיפור נשים'!$A$1:$GQ$121,ROUNDDOWN(R442/12,0)+1,ROUNDDOWN((E442+$B$7-$B$8)/12,0)+1))</f>
        <v>#VALUE!</v>
      </c>
      <c r="W442">
        <f t="shared" si="129"/>
        <v>0.33333333333333331</v>
      </c>
      <c r="X442" t="e">
        <f t="shared" si="141"/>
        <v>#VALUE!</v>
      </c>
      <c r="Y442">
        <f>IF($B$11="זכר",INDEX(תמותה!$A$1:$E$121,ROUNDDOWN(R442/12,0)+1,4),INDEX(תמותה!$A$1:$E$121,ROUNDDOWN(R442/12,0)+1,5))</f>
        <v>2.9999999999999997E-4</v>
      </c>
      <c r="Z442" t="e">
        <f t="shared" si="130"/>
        <v>#VALUE!</v>
      </c>
      <c r="AA442" t="e">
        <f t="shared" si="131"/>
        <v>#VALUE!</v>
      </c>
      <c r="AB442" t="e">
        <f t="shared" si="142"/>
        <v>#VALUE!</v>
      </c>
      <c r="AC442" t="e">
        <f t="shared" si="143"/>
        <v>#VALUE!</v>
      </c>
      <c r="AD442" t="e">
        <f t="shared" si="144"/>
        <v>#VALUE!</v>
      </c>
      <c r="AE442" t="e">
        <f t="shared" si="145"/>
        <v>#VALUE!</v>
      </c>
      <c r="AF442" t="e">
        <f t="shared" si="146"/>
        <v>#VALUE!</v>
      </c>
    </row>
    <row r="443" spans="5:32" x14ac:dyDescent="0.2">
      <c r="E443">
        <f t="shared" si="132"/>
        <v>441</v>
      </c>
      <c r="F443">
        <f t="shared" si="126"/>
        <v>3.7960593628835015</v>
      </c>
      <c r="G443" t="e">
        <f t="shared" si="133"/>
        <v>#VALUE!</v>
      </c>
      <c r="H443" t="e">
        <f t="shared" si="134"/>
        <v>#VALUE!</v>
      </c>
      <c r="I443" t="e">
        <f t="shared" si="135"/>
        <v>#VALUE!</v>
      </c>
      <c r="J443" t="e">
        <f t="shared" si="136"/>
        <v>#VALUE!</v>
      </c>
      <c r="K443" t="e">
        <f t="shared" si="137"/>
        <v>#VALUE!</v>
      </c>
      <c r="L443" t="e">
        <f t="shared" si="138"/>
        <v>#VALUE!</v>
      </c>
      <c r="M443">
        <f>IF($B$9="זכר",INDEX(תמותה!$A$1:$E$121,ROUNDDOWN(E443/12,0)+1,2),INDEX(תמותה!$A$1:$E$121,ROUNDDOWN(E443/12,0)+1,3))</f>
        <v>1.3137399999999999E-4</v>
      </c>
      <c r="N443" t="e">
        <f>IF($B$9="זכר",INDEX('שיפור גברים'!$A$1:$GQ$121,ROUNDDOWN(E443/12,0)+1,ROUNDDOWN((E443+$B$7-$B$8)/12,0)+2),INDEX('שיפור נשים'!$A$1:$GQ$121,ROUNDDOWN(E443/12,0)+1,ROUNDDOWN((E443+$B$7-$B$8)/12,0)+2))</f>
        <v>#VALUE!</v>
      </c>
      <c r="O443" t="e">
        <f>IF($B$9="זכר",INDEX('שיפור גברים'!$A$1:$GQ$121,ROUNDDOWN(E443/12,0)+1,ROUNDDOWN((E443+$B$7-$B$8)/12,0)+1),INDEX('שיפור נשים'!$A$1:$GQ$121,ROUNDDOWN(E443/12,0)+1,ROUNDDOWN((E443+$B$7-$B$8)/12,0)+1))</f>
        <v>#VALUE!</v>
      </c>
      <c r="P443">
        <f t="shared" si="127"/>
        <v>0.41666666666666669</v>
      </c>
      <c r="Q443" t="e">
        <f t="shared" si="128"/>
        <v>#VALUE!</v>
      </c>
      <c r="R443">
        <f t="shared" si="139"/>
        <v>441</v>
      </c>
      <c r="S443" t="e">
        <f t="shared" si="140"/>
        <v>#VALUE!</v>
      </c>
      <c r="T443">
        <f>IF($B$11="זכר",INDEX(תמותה!$A$1:$E$121,ROUNDDOWN(R443/12,0)+1,2),INDEX(תמותה!$A$1:$E$121,ROUNDDOWN(R443/12,0)+1,3))</f>
        <v>1.3137399999999999E-4</v>
      </c>
      <c r="U443" t="e">
        <f>IF($B$11="זכר",INDEX('שיפור גברים'!$A$1:$GQ$121,ROUNDDOWN(R443/12,0)+1,ROUNDDOWN((E443+$B$7-$B$8)/12,0)+2),INDEX('שיפור נשים'!$A$1:$GQ$121,ROUNDDOWN(R443/12,0)+1,ROUNDDOWN((E443+$B$7-$B$8)/12,0)+2))</f>
        <v>#VALUE!</v>
      </c>
      <c r="V443" t="e">
        <f>IF($B$11="זכר",INDEX('שיפור גברים'!$A$1:$GQ$121,ROUNDDOWN(R443/12,0)+1,ROUNDDOWN((E443+$B$7-$B$8)/12,0)+1),INDEX('שיפור נשים'!$A$1:$GQ$121,ROUNDDOWN(R443/12,0)+1,ROUNDDOWN((E443+$B$7-$B$8)/12,0)+1))</f>
        <v>#VALUE!</v>
      </c>
      <c r="W443">
        <f t="shared" si="129"/>
        <v>0.41666666666666669</v>
      </c>
      <c r="X443" t="e">
        <f t="shared" si="141"/>
        <v>#VALUE!</v>
      </c>
      <c r="Y443">
        <f>IF($B$11="זכר",INDEX(תמותה!$A$1:$E$121,ROUNDDOWN(R443/12,0)+1,4),INDEX(תמותה!$A$1:$E$121,ROUNDDOWN(R443/12,0)+1,5))</f>
        <v>2.9999999999999997E-4</v>
      </c>
      <c r="Z443" t="e">
        <f t="shared" si="130"/>
        <v>#VALUE!</v>
      </c>
      <c r="AA443" t="e">
        <f t="shared" si="131"/>
        <v>#VALUE!</v>
      </c>
      <c r="AB443" t="e">
        <f t="shared" si="142"/>
        <v>#VALUE!</v>
      </c>
      <c r="AC443" t="e">
        <f t="shared" si="143"/>
        <v>#VALUE!</v>
      </c>
      <c r="AD443" t="e">
        <f t="shared" si="144"/>
        <v>#VALUE!</v>
      </c>
      <c r="AE443" t="e">
        <f t="shared" si="145"/>
        <v>#VALUE!</v>
      </c>
      <c r="AF443" t="e">
        <f t="shared" si="146"/>
        <v>#VALUE!</v>
      </c>
    </row>
    <row r="444" spans="5:32" x14ac:dyDescent="0.2">
      <c r="E444">
        <f t="shared" si="132"/>
        <v>442</v>
      </c>
      <c r="F444">
        <f t="shared" si="126"/>
        <v>3.8075332400849695</v>
      </c>
      <c r="G444" t="e">
        <f t="shared" si="133"/>
        <v>#VALUE!</v>
      </c>
      <c r="H444" t="e">
        <f t="shared" si="134"/>
        <v>#VALUE!</v>
      </c>
      <c r="I444" t="e">
        <f t="shared" si="135"/>
        <v>#VALUE!</v>
      </c>
      <c r="J444" t="e">
        <f t="shared" si="136"/>
        <v>#VALUE!</v>
      </c>
      <c r="K444" t="e">
        <f t="shared" si="137"/>
        <v>#VALUE!</v>
      </c>
      <c r="L444" t="e">
        <f t="shared" si="138"/>
        <v>#VALUE!</v>
      </c>
      <c r="M444">
        <f>IF($B$9="זכר",INDEX(תמותה!$A$1:$E$121,ROUNDDOWN(E444/12,0)+1,2),INDEX(תמותה!$A$1:$E$121,ROUNDDOWN(E444/12,0)+1,3))</f>
        <v>1.3137399999999999E-4</v>
      </c>
      <c r="N444" t="e">
        <f>IF($B$9="זכר",INDEX('שיפור גברים'!$A$1:$GQ$121,ROUNDDOWN(E444/12,0)+1,ROUNDDOWN((E444+$B$7-$B$8)/12,0)+2),INDEX('שיפור נשים'!$A$1:$GQ$121,ROUNDDOWN(E444/12,0)+1,ROUNDDOWN((E444+$B$7-$B$8)/12,0)+2))</f>
        <v>#VALUE!</v>
      </c>
      <c r="O444" t="e">
        <f>IF($B$9="זכר",INDEX('שיפור גברים'!$A$1:$GQ$121,ROUNDDOWN(E444/12,0)+1,ROUNDDOWN((E444+$B$7-$B$8)/12,0)+1),INDEX('שיפור נשים'!$A$1:$GQ$121,ROUNDDOWN(E444/12,0)+1,ROUNDDOWN((E444+$B$7-$B$8)/12,0)+1))</f>
        <v>#VALUE!</v>
      </c>
      <c r="P444">
        <f t="shared" si="127"/>
        <v>0.5</v>
      </c>
      <c r="Q444" t="e">
        <f t="shared" si="128"/>
        <v>#VALUE!</v>
      </c>
      <c r="R444">
        <f t="shared" si="139"/>
        <v>442</v>
      </c>
      <c r="S444" t="e">
        <f t="shared" si="140"/>
        <v>#VALUE!</v>
      </c>
      <c r="T444">
        <f>IF($B$11="זכר",INDEX(תמותה!$A$1:$E$121,ROUNDDOWN(R444/12,0)+1,2),INDEX(תמותה!$A$1:$E$121,ROUNDDOWN(R444/12,0)+1,3))</f>
        <v>1.3137399999999999E-4</v>
      </c>
      <c r="U444" t="e">
        <f>IF($B$11="זכר",INDEX('שיפור גברים'!$A$1:$GQ$121,ROUNDDOWN(R444/12,0)+1,ROUNDDOWN((E444+$B$7-$B$8)/12,0)+2),INDEX('שיפור נשים'!$A$1:$GQ$121,ROUNDDOWN(R444/12,0)+1,ROUNDDOWN((E444+$B$7-$B$8)/12,0)+2))</f>
        <v>#VALUE!</v>
      </c>
      <c r="V444" t="e">
        <f>IF($B$11="זכר",INDEX('שיפור גברים'!$A$1:$GQ$121,ROUNDDOWN(R444/12,0)+1,ROUNDDOWN((E444+$B$7-$B$8)/12,0)+1),INDEX('שיפור נשים'!$A$1:$GQ$121,ROUNDDOWN(R444/12,0)+1,ROUNDDOWN((E444+$B$7-$B$8)/12,0)+1))</f>
        <v>#VALUE!</v>
      </c>
      <c r="W444">
        <f t="shared" si="129"/>
        <v>0.5</v>
      </c>
      <c r="X444" t="e">
        <f t="shared" si="141"/>
        <v>#VALUE!</v>
      </c>
      <c r="Y444">
        <f>IF($B$11="זכר",INDEX(תמותה!$A$1:$E$121,ROUNDDOWN(R444/12,0)+1,4),INDEX(תמותה!$A$1:$E$121,ROUNDDOWN(R444/12,0)+1,5))</f>
        <v>2.9999999999999997E-4</v>
      </c>
      <c r="Z444" t="e">
        <f t="shared" si="130"/>
        <v>#VALUE!</v>
      </c>
      <c r="AA444" t="e">
        <f t="shared" si="131"/>
        <v>#VALUE!</v>
      </c>
      <c r="AB444" t="e">
        <f t="shared" si="142"/>
        <v>#VALUE!</v>
      </c>
      <c r="AC444" t="e">
        <f t="shared" si="143"/>
        <v>#VALUE!</v>
      </c>
      <c r="AD444" t="e">
        <f t="shared" si="144"/>
        <v>#VALUE!</v>
      </c>
      <c r="AE444" t="e">
        <f t="shared" si="145"/>
        <v>#VALUE!</v>
      </c>
      <c r="AF444" t="e">
        <f t="shared" si="146"/>
        <v>#VALUE!</v>
      </c>
    </row>
    <row r="445" spans="5:32" x14ac:dyDescent="0.2">
      <c r="E445">
        <f t="shared" si="132"/>
        <v>443</v>
      </c>
      <c r="F445">
        <f t="shared" si="126"/>
        <v>3.8190417979501068</v>
      </c>
      <c r="G445" t="e">
        <f t="shared" si="133"/>
        <v>#VALUE!</v>
      </c>
      <c r="H445" t="e">
        <f t="shared" si="134"/>
        <v>#VALUE!</v>
      </c>
      <c r="I445" t="e">
        <f t="shared" si="135"/>
        <v>#VALUE!</v>
      </c>
      <c r="J445" t="e">
        <f t="shared" si="136"/>
        <v>#VALUE!</v>
      </c>
      <c r="K445" t="e">
        <f t="shared" si="137"/>
        <v>#VALUE!</v>
      </c>
      <c r="L445" t="e">
        <f t="shared" si="138"/>
        <v>#VALUE!</v>
      </c>
      <c r="M445">
        <f>IF($B$9="זכר",INDEX(תמותה!$A$1:$E$121,ROUNDDOWN(E445/12,0)+1,2),INDEX(תמותה!$A$1:$E$121,ROUNDDOWN(E445/12,0)+1,3))</f>
        <v>1.3137399999999999E-4</v>
      </c>
      <c r="N445" t="e">
        <f>IF($B$9="זכר",INDEX('שיפור גברים'!$A$1:$GQ$121,ROUNDDOWN(E445/12,0)+1,ROUNDDOWN((E445+$B$7-$B$8)/12,0)+2),INDEX('שיפור נשים'!$A$1:$GQ$121,ROUNDDOWN(E445/12,0)+1,ROUNDDOWN((E445+$B$7-$B$8)/12,0)+2))</f>
        <v>#VALUE!</v>
      </c>
      <c r="O445" t="e">
        <f>IF($B$9="זכר",INDEX('שיפור גברים'!$A$1:$GQ$121,ROUNDDOWN(E445/12,0)+1,ROUNDDOWN((E445+$B$7-$B$8)/12,0)+1),INDEX('שיפור נשים'!$A$1:$GQ$121,ROUNDDOWN(E445/12,0)+1,ROUNDDOWN((E445+$B$7-$B$8)/12,0)+1))</f>
        <v>#VALUE!</v>
      </c>
      <c r="P445">
        <f t="shared" si="127"/>
        <v>0.58333333333333337</v>
      </c>
      <c r="Q445" t="e">
        <f t="shared" si="128"/>
        <v>#VALUE!</v>
      </c>
      <c r="R445">
        <f t="shared" si="139"/>
        <v>443</v>
      </c>
      <c r="S445" t="e">
        <f t="shared" si="140"/>
        <v>#VALUE!</v>
      </c>
      <c r="T445">
        <f>IF($B$11="זכר",INDEX(תמותה!$A$1:$E$121,ROUNDDOWN(R445/12,0)+1,2),INDEX(תמותה!$A$1:$E$121,ROUNDDOWN(R445/12,0)+1,3))</f>
        <v>1.3137399999999999E-4</v>
      </c>
      <c r="U445" t="e">
        <f>IF($B$11="זכר",INDEX('שיפור גברים'!$A$1:$GQ$121,ROUNDDOWN(R445/12,0)+1,ROUNDDOWN((E445+$B$7-$B$8)/12,0)+2),INDEX('שיפור נשים'!$A$1:$GQ$121,ROUNDDOWN(R445/12,0)+1,ROUNDDOWN((E445+$B$7-$B$8)/12,0)+2))</f>
        <v>#VALUE!</v>
      </c>
      <c r="V445" t="e">
        <f>IF($B$11="זכר",INDEX('שיפור גברים'!$A$1:$GQ$121,ROUNDDOWN(R445/12,0)+1,ROUNDDOWN((E445+$B$7-$B$8)/12,0)+1),INDEX('שיפור נשים'!$A$1:$GQ$121,ROUNDDOWN(R445/12,0)+1,ROUNDDOWN((E445+$B$7-$B$8)/12,0)+1))</f>
        <v>#VALUE!</v>
      </c>
      <c r="W445">
        <f t="shared" si="129"/>
        <v>0.58333333333333337</v>
      </c>
      <c r="X445" t="e">
        <f t="shared" si="141"/>
        <v>#VALUE!</v>
      </c>
      <c r="Y445">
        <f>IF($B$11="זכר",INDEX(תמותה!$A$1:$E$121,ROUNDDOWN(R445/12,0)+1,4),INDEX(תמותה!$A$1:$E$121,ROUNDDOWN(R445/12,0)+1,5))</f>
        <v>2.9999999999999997E-4</v>
      </c>
      <c r="Z445" t="e">
        <f t="shared" si="130"/>
        <v>#VALUE!</v>
      </c>
      <c r="AA445" t="e">
        <f t="shared" si="131"/>
        <v>#VALUE!</v>
      </c>
      <c r="AB445" t="e">
        <f t="shared" si="142"/>
        <v>#VALUE!</v>
      </c>
      <c r="AC445" t="e">
        <f t="shared" si="143"/>
        <v>#VALUE!</v>
      </c>
      <c r="AD445" t="e">
        <f t="shared" si="144"/>
        <v>#VALUE!</v>
      </c>
      <c r="AE445" t="e">
        <f t="shared" si="145"/>
        <v>#VALUE!</v>
      </c>
      <c r="AF445" t="e">
        <f t="shared" si="146"/>
        <v>#VALUE!</v>
      </c>
    </row>
    <row r="446" spans="5:32" x14ac:dyDescent="0.2">
      <c r="E446">
        <f t="shared" si="132"/>
        <v>444</v>
      </c>
      <c r="F446">
        <f t="shared" si="126"/>
        <v>3.8305851413038505</v>
      </c>
      <c r="G446" t="e">
        <f t="shared" si="133"/>
        <v>#VALUE!</v>
      </c>
      <c r="H446" t="e">
        <f t="shared" si="134"/>
        <v>#VALUE!</v>
      </c>
      <c r="I446" t="e">
        <f t="shared" si="135"/>
        <v>#VALUE!</v>
      </c>
      <c r="J446" t="e">
        <f t="shared" si="136"/>
        <v>#VALUE!</v>
      </c>
      <c r="K446" t="e">
        <f t="shared" si="137"/>
        <v>#VALUE!</v>
      </c>
      <c r="L446" t="e">
        <f t="shared" si="138"/>
        <v>#VALUE!</v>
      </c>
      <c r="M446">
        <f>IF($B$9="זכר",INDEX(תמותה!$A$1:$E$121,ROUNDDOWN(E446/12,0)+1,2),INDEX(תמותה!$A$1:$E$121,ROUNDDOWN(E446/12,0)+1,3))</f>
        <v>1.4194000000000001E-4</v>
      </c>
      <c r="N446" t="e">
        <f>IF($B$9="זכר",INDEX('שיפור גברים'!$A$1:$GQ$121,ROUNDDOWN(E446/12,0)+1,ROUNDDOWN((E446+$B$7-$B$8)/12,0)+2),INDEX('שיפור נשים'!$A$1:$GQ$121,ROUNDDOWN(E446/12,0)+1,ROUNDDOWN((E446+$B$7-$B$8)/12,0)+2))</f>
        <v>#VALUE!</v>
      </c>
      <c r="O446" t="e">
        <f>IF($B$9="זכר",INDEX('שיפור גברים'!$A$1:$GQ$121,ROUNDDOWN(E446/12,0)+1,ROUNDDOWN((E446+$B$7-$B$8)/12,0)+1),INDEX('שיפור נשים'!$A$1:$GQ$121,ROUNDDOWN(E446/12,0)+1,ROUNDDOWN((E446+$B$7-$B$8)/12,0)+1))</f>
        <v>#VALUE!</v>
      </c>
      <c r="P446">
        <f t="shared" si="127"/>
        <v>0.66666666666666663</v>
      </c>
      <c r="Q446" t="e">
        <f t="shared" si="128"/>
        <v>#VALUE!</v>
      </c>
      <c r="R446">
        <f t="shared" si="139"/>
        <v>444</v>
      </c>
      <c r="S446" t="e">
        <f t="shared" si="140"/>
        <v>#VALUE!</v>
      </c>
      <c r="T446">
        <f>IF($B$11="זכר",INDEX(תמותה!$A$1:$E$121,ROUNDDOWN(R446/12,0)+1,2),INDEX(תמותה!$A$1:$E$121,ROUNDDOWN(R446/12,0)+1,3))</f>
        <v>1.4194000000000001E-4</v>
      </c>
      <c r="U446" t="e">
        <f>IF($B$11="זכר",INDEX('שיפור גברים'!$A$1:$GQ$121,ROUNDDOWN(R446/12,0)+1,ROUNDDOWN((E446+$B$7-$B$8)/12,0)+2),INDEX('שיפור נשים'!$A$1:$GQ$121,ROUNDDOWN(R446/12,0)+1,ROUNDDOWN((E446+$B$7-$B$8)/12,0)+2))</f>
        <v>#VALUE!</v>
      </c>
      <c r="V446" t="e">
        <f>IF($B$11="זכר",INDEX('שיפור גברים'!$A$1:$GQ$121,ROUNDDOWN(R446/12,0)+1,ROUNDDOWN((E446+$B$7-$B$8)/12,0)+1),INDEX('שיפור נשים'!$A$1:$GQ$121,ROUNDDOWN(R446/12,0)+1,ROUNDDOWN((E446+$B$7-$B$8)/12,0)+1))</f>
        <v>#VALUE!</v>
      </c>
      <c r="W446">
        <f t="shared" si="129"/>
        <v>0.66666666666666663</v>
      </c>
      <c r="X446" t="e">
        <f t="shared" si="141"/>
        <v>#VALUE!</v>
      </c>
      <c r="Y446">
        <f>IF($B$11="זכר",INDEX(תמותה!$A$1:$E$121,ROUNDDOWN(R446/12,0)+1,4),INDEX(תמותה!$A$1:$E$121,ROUNDDOWN(R446/12,0)+1,5))</f>
        <v>3.2400000000000001E-4</v>
      </c>
      <c r="Z446" t="e">
        <f t="shared" si="130"/>
        <v>#VALUE!</v>
      </c>
      <c r="AA446" t="e">
        <f t="shared" si="131"/>
        <v>#VALUE!</v>
      </c>
      <c r="AB446" t="e">
        <f t="shared" si="142"/>
        <v>#VALUE!</v>
      </c>
      <c r="AC446" t="e">
        <f t="shared" si="143"/>
        <v>#VALUE!</v>
      </c>
      <c r="AD446" t="e">
        <f t="shared" si="144"/>
        <v>#VALUE!</v>
      </c>
      <c r="AE446" t="e">
        <f t="shared" si="145"/>
        <v>#VALUE!</v>
      </c>
      <c r="AF446" t="e">
        <f t="shared" si="146"/>
        <v>#VALUE!</v>
      </c>
    </row>
    <row r="447" spans="5:32" x14ac:dyDescent="0.2">
      <c r="E447">
        <f t="shared" si="132"/>
        <v>445</v>
      </c>
      <c r="F447">
        <f t="shared" si="126"/>
        <v>3.8421633752879734</v>
      </c>
      <c r="G447" t="e">
        <f t="shared" si="133"/>
        <v>#VALUE!</v>
      </c>
      <c r="H447" t="e">
        <f t="shared" si="134"/>
        <v>#VALUE!</v>
      </c>
      <c r="I447" t="e">
        <f t="shared" si="135"/>
        <v>#VALUE!</v>
      </c>
      <c r="J447" t="e">
        <f t="shared" si="136"/>
        <v>#VALUE!</v>
      </c>
      <c r="K447" t="e">
        <f t="shared" si="137"/>
        <v>#VALUE!</v>
      </c>
      <c r="L447" t="e">
        <f t="shared" si="138"/>
        <v>#VALUE!</v>
      </c>
      <c r="M447">
        <f>IF($B$9="זכר",INDEX(תמותה!$A$1:$E$121,ROUNDDOWN(E447/12,0)+1,2),INDEX(תמותה!$A$1:$E$121,ROUNDDOWN(E447/12,0)+1,3))</f>
        <v>1.4194000000000001E-4</v>
      </c>
      <c r="N447" t="e">
        <f>IF($B$9="זכר",INDEX('שיפור גברים'!$A$1:$GQ$121,ROUNDDOWN(E447/12,0)+1,ROUNDDOWN((E447+$B$7-$B$8)/12,0)+2),INDEX('שיפור נשים'!$A$1:$GQ$121,ROUNDDOWN(E447/12,0)+1,ROUNDDOWN((E447+$B$7-$B$8)/12,0)+2))</f>
        <v>#VALUE!</v>
      </c>
      <c r="O447" t="e">
        <f>IF($B$9="זכר",INDEX('שיפור גברים'!$A$1:$GQ$121,ROUNDDOWN(E447/12,0)+1,ROUNDDOWN((E447+$B$7-$B$8)/12,0)+1),INDEX('שיפור נשים'!$A$1:$GQ$121,ROUNDDOWN(E447/12,0)+1,ROUNDDOWN((E447+$B$7-$B$8)/12,0)+1))</f>
        <v>#VALUE!</v>
      </c>
      <c r="P447">
        <f t="shared" si="127"/>
        <v>0.75</v>
      </c>
      <c r="Q447" t="e">
        <f t="shared" si="128"/>
        <v>#VALUE!</v>
      </c>
      <c r="R447">
        <f t="shared" si="139"/>
        <v>445</v>
      </c>
      <c r="S447" t="e">
        <f t="shared" si="140"/>
        <v>#VALUE!</v>
      </c>
      <c r="T447">
        <f>IF($B$11="זכר",INDEX(תמותה!$A$1:$E$121,ROUNDDOWN(R447/12,0)+1,2),INDEX(תמותה!$A$1:$E$121,ROUNDDOWN(R447/12,0)+1,3))</f>
        <v>1.4194000000000001E-4</v>
      </c>
      <c r="U447" t="e">
        <f>IF($B$11="זכר",INDEX('שיפור גברים'!$A$1:$GQ$121,ROUNDDOWN(R447/12,0)+1,ROUNDDOWN((E447+$B$7-$B$8)/12,0)+2),INDEX('שיפור נשים'!$A$1:$GQ$121,ROUNDDOWN(R447/12,0)+1,ROUNDDOWN((E447+$B$7-$B$8)/12,0)+2))</f>
        <v>#VALUE!</v>
      </c>
      <c r="V447" t="e">
        <f>IF($B$11="זכר",INDEX('שיפור גברים'!$A$1:$GQ$121,ROUNDDOWN(R447/12,0)+1,ROUNDDOWN((E447+$B$7-$B$8)/12,0)+1),INDEX('שיפור נשים'!$A$1:$GQ$121,ROUNDDOWN(R447/12,0)+1,ROUNDDOWN((E447+$B$7-$B$8)/12,0)+1))</f>
        <v>#VALUE!</v>
      </c>
      <c r="W447">
        <f t="shared" si="129"/>
        <v>0.75</v>
      </c>
      <c r="X447" t="e">
        <f t="shared" si="141"/>
        <v>#VALUE!</v>
      </c>
      <c r="Y447">
        <f>IF($B$11="זכר",INDEX(תמותה!$A$1:$E$121,ROUNDDOWN(R447/12,0)+1,4),INDEX(תמותה!$A$1:$E$121,ROUNDDOWN(R447/12,0)+1,5))</f>
        <v>3.2400000000000001E-4</v>
      </c>
      <c r="Z447" t="e">
        <f t="shared" si="130"/>
        <v>#VALUE!</v>
      </c>
      <c r="AA447" t="e">
        <f t="shared" si="131"/>
        <v>#VALUE!</v>
      </c>
      <c r="AB447" t="e">
        <f t="shared" si="142"/>
        <v>#VALUE!</v>
      </c>
      <c r="AC447" t="e">
        <f t="shared" si="143"/>
        <v>#VALUE!</v>
      </c>
      <c r="AD447" t="e">
        <f t="shared" si="144"/>
        <v>#VALUE!</v>
      </c>
      <c r="AE447" t="e">
        <f t="shared" si="145"/>
        <v>#VALUE!</v>
      </c>
      <c r="AF447" t="e">
        <f t="shared" si="146"/>
        <v>#VALUE!</v>
      </c>
    </row>
    <row r="448" spans="5:32" x14ac:dyDescent="0.2">
      <c r="E448">
        <f t="shared" si="132"/>
        <v>446</v>
      </c>
      <c r="F448">
        <f t="shared" si="126"/>
        <v>3.8537766053620541</v>
      </c>
      <c r="G448" t="e">
        <f t="shared" si="133"/>
        <v>#VALUE!</v>
      </c>
      <c r="H448" t="e">
        <f t="shared" si="134"/>
        <v>#VALUE!</v>
      </c>
      <c r="I448" t="e">
        <f t="shared" si="135"/>
        <v>#VALUE!</v>
      </c>
      <c r="J448" t="e">
        <f t="shared" si="136"/>
        <v>#VALUE!</v>
      </c>
      <c r="K448" t="e">
        <f t="shared" si="137"/>
        <v>#VALUE!</v>
      </c>
      <c r="L448" t="e">
        <f t="shared" si="138"/>
        <v>#VALUE!</v>
      </c>
      <c r="M448">
        <f>IF($B$9="זכר",INDEX(תמותה!$A$1:$E$121,ROUNDDOWN(E448/12,0)+1,2),INDEX(תמותה!$A$1:$E$121,ROUNDDOWN(E448/12,0)+1,3))</f>
        <v>1.4194000000000001E-4</v>
      </c>
      <c r="N448" t="e">
        <f>IF($B$9="זכר",INDEX('שיפור גברים'!$A$1:$GQ$121,ROUNDDOWN(E448/12,0)+1,ROUNDDOWN((E448+$B$7-$B$8)/12,0)+2),INDEX('שיפור נשים'!$A$1:$GQ$121,ROUNDDOWN(E448/12,0)+1,ROUNDDOWN((E448+$B$7-$B$8)/12,0)+2))</f>
        <v>#VALUE!</v>
      </c>
      <c r="O448" t="e">
        <f>IF($B$9="זכר",INDEX('שיפור גברים'!$A$1:$GQ$121,ROUNDDOWN(E448/12,0)+1,ROUNDDOWN((E448+$B$7-$B$8)/12,0)+1),INDEX('שיפור נשים'!$A$1:$GQ$121,ROUNDDOWN(E448/12,0)+1,ROUNDDOWN((E448+$B$7-$B$8)/12,0)+1))</f>
        <v>#VALUE!</v>
      </c>
      <c r="P448">
        <f t="shared" si="127"/>
        <v>0.83333333333333337</v>
      </c>
      <c r="Q448" t="e">
        <f t="shared" si="128"/>
        <v>#VALUE!</v>
      </c>
      <c r="R448">
        <f t="shared" si="139"/>
        <v>446</v>
      </c>
      <c r="S448" t="e">
        <f t="shared" si="140"/>
        <v>#VALUE!</v>
      </c>
      <c r="T448">
        <f>IF($B$11="זכר",INDEX(תמותה!$A$1:$E$121,ROUNDDOWN(R448/12,0)+1,2),INDEX(תמותה!$A$1:$E$121,ROUNDDOWN(R448/12,0)+1,3))</f>
        <v>1.4194000000000001E-4</v>
      </c>
      <c r="U448" t="e">
        <f>IF($B$11="זכר",INDEX('שיפור גברים'!$A$1:$GQ$121,ROUNDDOWN(R448/12,0)+1,ROUNDDOWN((E448+$B$7-$B$8)/12,0)+2),INDEX('שיפור נשים'!$A$1:$GQ$121,ROUNDDOWN(R448/12,0)+1,ROUNDDOWN((E448+$B$7-$B$8)/12,0)+2))</f>
        <v>#VALUE!</v>
      </c>
      <c r="V448" t="e">
        <f>IF($B$11="זכר",INDEX('שיפור גברים'!$A$1:$GQ$121,ROUNDDOWN(R448/12,0)+1,ROUNDDOWN((E448+$B$7-$B$8)/12,0)+1),INDEX('שיפור נשים'!$A$1:$GQ$121,ROUNDDOWN(R448/12,0)+1,ROUNDDOWN((E448+$B$7-$B$8)/12,0)+1))</f>
        <v>#VALUE!</v>
      </c>
      <c r="W448">
        <f t="shared" si="129"/>
        <v>0.83333333333333337</v>
      </c>
      <c r="X448" t="e">
        <f t="shared" si="141"/>
        <v>#VALUE!</v>
      </c>
      <c r="Y448">
        <f>IF($B$11="זכר",INDEX(תמותה!$A$1:$E$121,ROUNDDOWN(R448/12,0)+1,4),INDEX(תמותה!$A$1:$E$121,ROUNDDOWN(R448/12,0)+1,5))</f>
        <v>3.2400000000000001E-4</v>
      </c>
      <c r="Z448" t="e">
        <f t="shared" si="130"/>
        <v>#VALUE!</v>
      </c>
      <c r="AA448" t="e">
        <f t="shared" si="131"/>
        <v>#VALUE!</v>
      </c>
      <c r="AB448" t="e">
        <f t="shared" si="142"/>
        <v>#VALUE!</v>
      </c>
      <c r="AC448" t="e">
        <f t="shared" si="143"/>
        <v>#VALUE!</v>
      </c>
      <c r="AD448" t="e">
        <f t="shared" si="144"/>
        <v>#VALUE!</v>
      </c>
      <c r="AE448" t="e">
        <f t="shared" si="145"/>
        <v>#VALUE!</v>
      </c>
      <c r="AF448" t="e">
        <f t="shared" si="146"/>
        <v>#VALUE!</v>
      </c>
    </row>
    <row r="449" spans="5:32" x14ac:dyDescent="0.2">
      <c r="E449">
        <f t="shared" si="132"/>
        <v>447</v>
      </c>
      <c r="F449">
        <f t="shared" si="126"/>
        <v>3.8654249373044256</v>
      </c>
      <c r="G449" t="e">
        <f t="shared" si="133"/>
        <v>#VALUE!</v>
      </c>
      <c r="H449" t="e">
        <f t="shared" si="134"/>
        <v>#VALUE!</v>
      </c>
      <c r="I449" t="e">
        <f t="shared" si="135"/>
        <v>#VALUE!</v>
      </c>
      <c r="J449" t="e">
        <f t="shared" si="136"/>
        <v>#VALUE!</v>
      </c>
      <c r="K449" t="e">
        <f t="shared" si="137"/>
        <v>#VALUE!</v>
      </c>
      <c r="L449" t="e">
        <f t="shared" si="138"/>
        <v>#VALUE!</v>
      </c>
      <c r="M449">
        <f>IF($B$9="זכר",INDEX(תמותה!$A$1:$E$121,ROUNDDOWN(E449/12,0)+1,2),INDEX(תמותה!$A$1:$E$121,ROUNDDOWN(E449/12,0)+1,3))</f>
        <v>1.4194000000000001E-4</v>
      </c>
      <c r="N449" t="e">
        <f>IF($B$9="זכר",INDEX('שיפור גברים'!$A$1:$GQ$121,ROUNDDOWN(E449/12,0)+1,ROUNDDOWN((E449+$B$7-$B$8)/12,0)+2),INDEX('שיפור נשים'!$A$1:$GQ$121,ROUNDDOWN(E449/12,0)+1,ROUNDDOWN((E449+$B$7-$B$8)/12,0)+2))</f>
        <v>#VALUE!</v>
      </c>
      <c r="O449" t="e">
        <f>IF($B$9="זכר",INDEX('שיפור גברים'!$A$1:$GQ$121,ROUNDDOWN(E449/12,0)+1,ROUNDDOWN((E449+$B$7-$B$8)/12,0)+1),INDEX('שיפור נשים'!$A$1:$GQ$121,ROUNDDOWN(E449/12,0)+1,ROUNDDOWN((E449+$B$7-$B$8)/12,0)+1))</f>
        <v>#VALUE!</v>
      </c>
      <c r="P449">
        <f t="shared" si="127"/>
        <v>0.91666666666666663</v>
      </c>
      <c r="Q449" t="e">
        <f t="shared" si="128"/>
        <v>#VALUE!</v>
      </c>
      <c r="R449">
        <f t="shared" si="139"/>
        <v>447</v>
      </c>
      <c r="S449" t="e">
        <f t="shared" si="140"/>
        <v>#VALUE!</v>
      </c>
      <c r="T449">
        <f>IF($B$11="זכר",INDEX(תמותה!$A$1:$E$121,ROUNDDOWN(R449/12,0)+1,2),INDEX(תמותה!$A$1:$E$121,ROUNDDOWN(R449/12,0)+1,3))</f>
        <v>1.4194000000000001E-4</v>
      </c>
      <c r="U449" t="e">
        <f>IF($B$11="זכר",INDEX('שיפור גברים'!$A$1:$GQ$121,ROUNDDOWN(R449/12,0)+1,ROUNDDOWN((E449+$B$7-$B$8)/12,0)+2),INDEX('שיפור נשים'!$A$1:$GQ$121,ROUNDDOWN(R449/12,0)+1,ROUNDDOWN((E449+$B$7-$B$8)/12,0)+2))</f>
        <v>#VALUE!</v>
      </c>
      <c r="V449" t="e">
        <f>IF($B$11="זכר",INDEX('שיפור גברים'!$A$1:$GQ$121,ROUNDDOWN(R449/12,0)+1,ROUNDDOWN((E449+$B$7-$B$8)/12,0)+1),INDEX('שיפור נשים'!$A$1:$GQ$121,ROUNDDOWN(R449/12,0)+1,ROUNDDOWN((E449+$B$7-$B$8)/12,0)+1))</f>
        <v>#VALUE!</v>
      </c>
      <c r="W449">
        <f t="shared" si="129"/>
        <v>0.91666666666666663</v>
      </c>
      <c r="X449" t="e">
        <f t="shared" si="141"/>
        <v>#VALUE!</v>
      </c>
      <c r="Y449">
        <f>IF($B$11="זכר",INDEX(תמותה!$A$1:$E$121,ROUNDDOWN(R449/12,0)+1,4),INDEX(תמותה!$A$1:$E$121,ROUNDDOWN(R449/12,0)+1,5))</f>
        <v>3.2400000000000001E-4</v>
      </c>
      <c r="Z449" t="e">
        <f t="shared" si="130"/>
        <v>#VALUE!</v>
      </c>
      <c r="AA449" t="e">
        <f t="shared" si="131"/>
        <v>#VALUE!</v>
      </c>
      <c r="AB449" t="e">
        <f t="shared" si="142"/>
        <v>#VALUE!</v>
      </c>
      <c r="AC449" t="e">
        <f t="shared" si="143"/>
        <v>#VALUE!</v>
      </c>
      <c r="AD449" t="e">
        <f t="shared" si="144"/>
        <v>#VALUE!</v>
      </c>
      <c r="AE449" t="e">
        <f t="shared" si="145"/>
        <v>#VALUE!</v>
      </c>
      <c r="AF449" t="e">
        <f t="shared" si="146"/>
        <v>#VALUE!</v>
      </c>
    </row>
    <row r="450" spans="5:32" x14ac:dyDescent="0.2">
      <c r="E450">
        <f t="shared" si="132"/>
        <v>448</v>
      </c>
      <c r="F450">
        <f t="shared" si="126"/>
        <v>3.8771084772131466</v>
      </c>
      <c r="G450" t="e">
        <f t="shared" si="133"/>
        <v>#VALUE!</v>
      </c>
      <c r="H450" t="e">
        <f t="shared" si="134"/>
        <v>#VALUE!</v>
      </c>
      <c r="I450" t="e">
        <f t="shared" si="135"/>
        <v>#VALUE!</v>
      </c>
      <c r="J450" t="e">
        <f t="shared" si="136"/>
        <v>#VALUE!</v>
      </c>
      <c r="K450" t="e">
        <f t="shared" si="137"/>
        <v>#VALUE!</v>
      </c>
      <c r="L450" t="e">
        <f t="shared" si="138"/>
        <v>#VALUE!</v>
      </c>
      <c r="M450">
        <f>IF($B$9="זכר",INDEX(תמותה!$A$1:$E$121,ROUNDDOWN(E450/12,0)+1,2),INDEX(תמותה!$A$1:$E$121,ROUNDDOWN(E450/12,0)+1,3))</f>
        <v>1.4194000000000001E-4</v>
      </c>
      <c r="N450" t="e">
        <f>IF($B$9="זכר",INDEX('שיפור גברים'!$A$1:$GQ$121,ROUNDDOWN(E450/12,0)+1,ROUNDDOWN((E450+$B$7-$B$8)/12,0)+2),INDEX('שיפור נשים'!$A$1:$GQ$121,ROUNDDOWN(E450/12,0)+1,ROUNDDOWN((E450+$B$7-$B$8)/12,0)+2))</f>
        <v>#VALUE!</v>
      </c>
      <c r="O450" t="e">
        <f>IF($B$9="זכר",INDEX('שיפור גברים'!$A$1:$GQ$121,ROUNDDOWN(E450/12,0)+1,ROUNDDOWN((E450+$B$7-$B$8)/12,0)+1),INDEX('שיפור נשים'!$A$1:$GQ$121,ROUNDDOWN(E450/12,0)+1,ROUNDDOWN((E450+$B$7-$B$8)/12,0)+1))</f>
        <v>#VALUE!</v>
      </c>
      <c r="P450">
        <f t="shared" si="127"/>
        <v>1</v>
      </c>
      <c r="Q450" t="e">
        <f t="shared" si="128"/>
        <v>#VALUE!</v>
      </c>
      <c r="R450">
        <f t="shared" si="139"/>
        <v>448</v>
      </c>
      <c r="S450" t="e">
        <f t="shared" si="140"/>
        <v>#VALUE!</v>
      </c>
      <c r="T450">
        <f>IF($B$11="זכר",INDEX(תמותה!$A$1:$E$121,ROUNDDOWN(R450/12,0)+1,2),INDEX(תמותה!$A$1:$E$121,ROUNDDOWN(R450/12,0)+1,3))</f>
        <v>1.4194000000000001E-4</v>
      </c>
      <c r="U450" t="e">
        <f>IF($B$11="זכר",INDEX('שיפור גברים'!$A$1:$GQ$121,ROUNDDOWN(R450/12,0)+1,ROUNDDOWN((E450+$B$7-$B$8)/12,0)+2),INDEX('שיפור נשים'!$A$1:$GQ$121,ROUNDDOWN(R450/12,0)+1,ROUNDDOWN((E450+$B$7-$B$8)/12,0)+2))</f>
        <v>#VALUE!</v>
      </c>
      <c r="V450" t="e">
        <f>IF($B$11="זכר",INDEX('שיפור גברים'!$A$1:$GQ$121,ROUNDDOWN(R450/12,0)+1,ROUNDDOWN((E450+$B$7-$B$8)/12,0)+1),INDEX('שיפור נשים'!$A$1:$GQ$121,ROUNDDOWN(R450/12,0)+1,ROUNDDOWN((E450+$B$7-$B$8)/12,0)+1))</f>
        <v>#VALUE!</v>
      </c>
      <c r="W450">
        <f t="shared" si="129"/>
        <v>1</v>
      </c>
      <c r="X450" t="e">
        <f t="shared" si="141"/>
        <v>#VALUE!</v>
      </c>
      <c r="Y450">
        <f>IF($B$11="זכר",INDEX(תמותה!$A$1:$E$121,ROUNDDOWN(R450/12,0)+1,4),INDEX(תמותה!$A$1:$E$121,ROUNDDOWN(R450/12,0)+1,5))</f>
        <v>3.2400000000000001E-4</v>
      </c>
      <c r="Z450" t="e">
        <f t="shared" si="130"/>
        <v>#VALUE!</v>
      </c>
      <c r="AA450" t="e">
        <f t="shared" si="131"/>
        <v>#VALUE!</v>
      </c>
      <c r="AB450" t="e">
        <f t="shared" si="142"/>
        <v>#VALUE!</v>
      </c>
      <c r="AC450" t="e">
        <f t="shared" si="143"/>
        <v>#VALUE!</v>
      </c>
      <c r="AD450" t="e">
        <f t="shared" si="144"/>
        <v>#VALUE!</v>
      </c>
      <c r="AE450" t="e">
        <f t="shared" si="145"/>
        <v>#VALUE!</v>
      </c>
      <c r="AF450" t="e">
        <f t="shared" si="146"/>
        <v>#VALUE!</v>
      </c>
    </row>
    <row r="451" spans="5:32" x14ac:dyDescent="0.2">
      <c r="E451">
        <f t="shared" si="132"/>
        <v>449</v>
      </c>
      <c r="F451">
        <f t="shared" ref="F451:F514" si="147">(1+$B$2)^((E451-$E$2+1)/12)</f>
        <v>3.8888273315069641</v>
      </c>
      <c r="G451" t="e">
        <f t="shared" si="133"/>
        <v>#VALUE!</v>
      </c>
      <c r="H451" t="e">
        <f t="shared" si="134"/>
        <v>#VALUE!</v>
      </c>
      <c r="I451" t="e">
        <f t="shared" si="135"/>
        <v>#VALUE!</v>
      </c>
      <c r="J451" t="e">
        <f t="shared" si="136"/>
        <v>#VALUE!</v>
      </c>
      <c r="K451" t="e">
        <f t="shared" si="137"/>
        <v>#VALUE!</v>
      </c>
      <c r="L451" t="e">
        <f t="shared" si="138"/>
        <v>#VALUE!</v>
      </c>
      <c r="M451">
        <f>IF($B$9="זכר",INDEX(תמותה!$A$1:$E$121,ROUNDDOWN(E451/12,0)+1,2),INDEX(תמותה!$A$1:$E$121,ROUNDDOWN(E451/12,0)+1,3))</f>
        <v>1.4194000000000001E-4</v>
      </c>
      <c r="N451" t="e">
        <f>IF($B$9="זכר",INDEX('שיפור גברים'!$A$1:$GQ$121,ROUNDDOWN(E451/12,0)+1,ROUNDDOWN((E451+$B$7-$B$8)/12,0)+2),INDEX('שיפור נשים'!$A$1:$GQ$121,ROUNDDOWN(E451/12,0)+1,ROUNDDOWN((E451+$B$7-$B$8)/12,0)+2))</f>
        <v>#VALUE!</v>
      </c>
      <c r="O451" t="e">
        <f>IF($B$9="זכר",INDEX('שיפור גברים'!$A$1:$GQ$121,ROUNDDOWN(E451/12,0)+1,ROUNDDOWN((E451+$B$7-$B$8)/12,0)+1),INDEX('שיפור נשים'!$A$1:$GQ$121,ROUNDDOWN(E451/12,0)+1,ROUNDDOWN((E451+$B$7-$B$8)/12,0)+1))</f>
        <v>#VALUE!</v>
      </c>
      <c r="P451">
        <f t="shared" ref="P451:P514" si="148">(MOD((E451-$E$2+7),12)+1)/12</f>
        <v>8.3333333333333329E-2</v>
      </c>
      <c r="Q451" t="e">
        <f t="shared" ref="Q451:Q514" si="149">IF(E451&lt;$B$12,1-(1-M451*(N451*P451+O451*(1-P451)))^(1/12),1)</f>
        <v>#VALUE!</v>
      </c>
      <c r="R451">
        <f t="shared" si="139"/>
        <v>449</v>
      </c>
      <c r="S451" t="e">
        <f t="shared" si="140"/>
        <v>#VALUE!</v>
      </c>
      <c r="T451">
        <f>IF($B$11="זכר",INDEX(תמותה!$A$1:$E$121,ROUNDDOWN(R451/12,0)+1,2),INDEX(תמותה!$A$1:$E$121,ROUNDDOWN(R451/12,0)+1,3))</f>
        <v>1.4194000000000001E-4</v>
      </c>
      <c r="U451" t="e">
        <f>IF($B$11="זכר",INDEX('שיפור גברים'!$A$1:$GQ$121,ROUNDDOWN(R451/12,0)+1,ROUNDDOWN((E451+$B$7-$B$8)/12,0)+2),INDEX('שיפור נשים'!$A$1:$GQ$121,ROUNDDOWN(R451/12,0)+1,ROUNDDOWN((E451+$B$7-$B$8)/12,0)+2))</f>
        <v>#VALUE!</v>
      </c>
      <c r="V451" t="e">
        <f>IF($B$11="זכר",INDEX('שיפור גברים'!$A$1:$GQ$121,ROUNDDOWN(R451/12,0)+1,ROUNDDOWN((E451+$B$7-$B$8)/12,0)+1),INDEX('שיפור נשים'!$A$1:$GQ$121,ROUNDDOWN(R451/12,0)+1,ROUNDDOWN((E451+$B$7-$B$8)/12,0)+1))</f>
        <v>#VALUE!</v>
      </c>
      <c r="W451">
        <f t="shared" ref="W451:W514" si="150">(MOD((R451-$E$2+7),12)+1)/12</f>
        <v>8.3333333333333329E-2</v>
      </c>
      <c r="X451" t="e">
        <f t="shared" si="141"/>
        <v>#VALUE!</v>
      </c>
      <c r="Y451">
        <f>IF($B$11="זכר",INDEX(תמותה!$A$1:$E$121,ROUNDDOWN(R451/12,0)+1,4),INDEX(תמותה!$A$1:$E$121,ROUNDDOWN(R451/12,0)+1,5))</f>
        <v>3.2400000000000001E-4</v>
      </c>
      <c r="Z451" t="e">
        <f t="shared" ref="Z451:Z514" si="151">IF(R451&lt;$B$12,1-(1-T451*(U451*W451+V451*(1-W451)))^(1/12),1)</f>
        <v>#VALUE!</v>
      </c>
      <c r="AA451" t="e">
        <f t="shared" ref="AA451:AA514" si="152">IF(R451&lt;$B$12,1-(1-Y451*(U451*W451+V451*(1-W451)))^(1/12),1)</f>
        <v>#VALUE!</v>
      </c>
      <c r="AB451" t="e">
        <f t="shared" si="142"/>
        <v>#VALUE!</v>
      </c>
      <c r="AC451" t="e">
        <f t="shared" si="143"/>
        <v>#VALUE!</v>
      </c>
      <c r="AD451" t="e">
        <f t="shared" si="144"/>
        <v>#VALUE!</v>
      </c>
      <c r="AE451" t="e">
        <f t="shared" si="145"/>
        <v>#VALUE!</v>
      </c>
      <c r="AF451" t="e">
        <f t="shared" si="146"/>
        <v>#VALUE!</v>
      </c>
    </row>
    <row r="452" spans="5:32" x14ac:dyDescent="0.2">
      <c r="E452">
        <f t="shared" ref="E452:E515" si="153">E451+1</f>
        <v>450</v>
      </c>
      <c r="F452">
        <f t="shared" si="147"/>
        <v>3.900581606926286</v>
      </c>
      <c r="G452" t="e">
        <f t="shared" ref="G452:G515" si="154">IF(E452&lt;=$B$3,IF(AND((E452-$E$2)&lt;0,E452&lt;$B$4),G451+1/F452,G451+L451/F452))</f>
        <v>#VALUE!</v>
      </c>
      <c r="H452" t="e">
        <f t="shared" ref="H452:H515" si="155">IF(E452&lt;=$B$3,IF(AND((E452-$E$2)&lt;60,E452&lt;$B$4),H451+1/F452,H451+L451/F452))</f>
        <v>#VALUE!</v>
      </c>
      <c r="I452" t="e">
        <f t="shared" ref="I452:I515" si="156">IF(E452&lt;=$B$3,IF(AND((E452-$E$2)&lt;120,E452&lt;$B$4),I451+1/F452,I451+L451/F452))</f>
        <v>#VALUE!</v>
      </c>
      <c r="J452" t="e">
        <f t="shared" ref="J452:J515" si="157">IF(E452&lt;=$B$3,IF(AND((E452-$E$2)&lt;180,E452&lt;$B$4),J451+1/F452,J451+L451/F452))</f>
        <v>#VALUE!</v>
      </c>
      <c r="K452" t="e">
        <f t="shared" ref="K452:K515" si="158">IF(E452&lt;=$B$3,IF(AND((E452-$E$2)&lt;240,E452&lt;$B$4),K451+1/F452,K451+L451/F452))</f>
        <v>#VALUE!</v>
      </c>
      <c r="L452" t="e">
        <f t="shared" ref="L452:L515" si="159">L451*(1-Q452)</f>
        <v>#VALUE!</v>
      </c>
      <c r="M452">
        <f>IF($B$9="זכר",INDEX(תמותה!$A$1:$E$121,ROUNDDOWN(E452/12,0)+1,2),INDEX(תמותה!$A$1:$E$121,ROUNDDOWN(E452/12,0)+1,3))</f>
        <v>1.4194000000000001E-4</v>
      </c>
      <c r="N452" t="e">
        <f>IF($B$9="זכר",INDEX('שיפור גברים'!$A$1:$GQ$121,ROUNDDOWN(E452/12,0)+1,ROUNDDOWN((E452+$B$7-$B$8)/12,0)+2),INDEX('שיפור נשים'!$A$1:$GQ$121,ROUNDDOWN(E452/12,0)+1,ROUNDDOWN((E452+$B$7-$B$8)/12,0)+2))</f>
        <v>#VALUE!</v>
      </c>
      <c r="O452" t="e">
        <f>IF($B$9="זכר",INDEX('שיפור גברים'!$A$1:$GQ$121,ROUNDDOWN(E452/12,0)+1,ROUNDDOWN((E452+$B$7-$B$8)/12,0)+1),INDEX('שיפור נשים'!$A$1:$GQ$121,ROUNDDOWN(E452/12,0)+1,ROUNDDOWN((E452+$B$7-$B$8)/12,0)+1))</f>
        <v>#VALUE!</v>
      </c>
      <c r="P452">
        <f t="shared" si="148"/>
        <v>0.16666666666666666</v>
      </c>
      <c r="Q452" t="e">
        <f t="shared" si="149"/>
        <v>#VALUE!</v>
      </c>
      <c r="R452">
        <f t="shared" ref="R452:R515" si="160">R451+1</f>
        <v>450</v>
      </c>
      <c r="S452" t="e">
        <f t="shared" ref="S452:S515" si="161">S451*(1-Z452)</f>
        <v>#VALUE!</v>
      </c>
      <c r="T452">
        <f>IF($B$11="זכר",INDEX(תמותה!$A$1:$E$121,ROUNDDOWN(R452/12,0)+1,2),INDEX(תמותה!$A$1:$E$121,ROUNDDOWN(R452/12,0)+1,3))</f>
        <v>1.4194000000000001E-4</v>
      </c>
      <c r="U452" t="e">
        <f>IF($B$11="זכר",INDEX('שיפור גברים'!$A$1:$GQ$121,ROUNDDOWN(R452/12,0)+1,ROUNDDOWN((E452+$B$7-$B$8)/12,0)+2),INDEX('שיפור נשים'!$A$1:$GQ$121,ROUNDDOWN(R452/12,0)+1,ROUNDDOWN((E452+$B$7-$B$8)/12,0)+2))</f>
        <v>#VALUE!</v>
      </c>
      <c r="V452" t="e">
        <f>IF($B$11="זכר",INDEX('שיפור גברים'!$A$1:$GQ$121,ROUNDDOWN(R452/12,0)+1,ROUNDDOWN((E452+$B$7-$B$8)/12,0)+1),INDEX('שיפור נשים'!$A$1:$GQ$121,ROUNDDOWN(R452/12,0)+1,ROUNDDOWN((E452+$B$7-$B$8)/12,0)+1))</f>
        <v>#VALUE!</v>
      </c>
      <c r="W452">
        <f t="shared" si="150"/>
        <v>0.16666666666666666</v>
      </c>
      <c r="X452" t="e">
        <f t="shared" ref="X452:X515" si="162">X451*(1-AA452)+Q452*S452*L451</f>
        <v>#VALUE!</v>
      </c>
      <c r="Y452">
        <f>IF($B$11="זכר",INDEX(תמותה!$A$1:$E$121,ROUNDDOWN(R452/12,0)+1,4),INDEX(תמותה!$A$1:$E$121,ROUNDDOWN(R452/12,0)+1,5))</f>
        <v>3.2400000000000001E-4</v>
      </c>
      <c r="Z452" t="e">
        <f t="shared" si="151"/>
        <v>#VALUE!</v>
      </c>
      <c r="AA452" t="e">
        <f t="shared" si="152"/>
        <v>#VALUE!</v>
      </c>
      <c r="AB452" t="e">
        <f t="shared" ref="AB452:AB515" si="163">IF(E452&lt;=$B$3,IF(AND((E452-$E$2)&lt;0,E452&lt;$B$4),AB451+0/F452,AB451+X451/F452))</f>
        <v>#VALUE!</v>
      </c>
      <c r="AC452" t="e">
        <f t="shared" ref="AC452:AC515" si="164">IF(E452&lt;=$B$3,IF(AND((E452-$E$2)&lt;60,E452&lt;$B$4),AC451+0/F452,AC451+X451/F452))</f>
        <v>#VALUE!</v>
      </c>
      <c r="AD452" t="e">
        <f t="shared" ref="AD452:AD515" si="165">IF(E452&lt;=$B$3,IF(AND((E452-$E$2)&lt;120,E452&lt;$B$4),AD451+0/F452,AD451+X451/F452))</f>
        <v>#VALUE!</v>
      </c>
      <c r="AE452" t="e">
        <f t="shared" ref="AE452:AE515" si="166">IF(E452&lt;=$B$3,IF(AND((E452-$E$2)&lt;180,E452&lt;$B$4),AE451+0/F452,AE451+X451/F452))</f>
        <v>#VALUE!</v>
      </c>
      <c r="AF452" t="e">
        <f t="shared" ref="AF452:AF515" si="167">IF(E452&lt;=$B$3,IF(AND((E452-$E$2)&lt;240,E452&lt;$B$4),AF451+0/F452,AF451+X451/F452))</f>
        <v>#VALUE!</v>
      </c>
    </row>
    <row r="453" spans="5:32" x14ac:dyDescent="0.2">
      <c r="E453">
        <f t="shared" si="153"/>
        <v>451</v>
      </c>
      <c r="F453">
        <f t="shared" si="147"/>
        <v>3.9123714105341456</v>
      </c>
      <c r="G453" t="e">
        <f t="shared" si="154"/>
        <v>#VALUE!</v>
      </c>
      <c r="H453" t="e">
        <f t="shared" si="155"/>
        <v>#VALUE!</v>
      </c>
      <c r="I453" t="e">
        <f t="shared" si="156"/>
        <v>#VALUE!</v>
      </c>
      <c r="J453" t="e">
        <f t="shared" si="157"/>
        <v>#VALUE!</v>
      </c>
      <c r="K453" t="e">
        <f t="shared" si="158"/>
        <v>#VALUE!</v>
      </c>
      <c r="L453" t="e">
        <f t="shared" si="159"/>
        <v>#VALUE!</v>
      </c>
      <c r="M453">
        <f>IF($B$9="זכר",INDEX(תמותה!$A$1:$E$121,ROUNDDOWN(E453/12,0)+1,2),INDEX(תמותה!$A$1:$E$121,ROUNDDOWN(E453/12,0)+1,3))</f>
        <v>1.4194000000000001E-4</v>
      </c>
      <c r="N453" t="e">
        <f>IF($B$9="זכר",INDEX('שיפור גברים'!$A$1:$GQ$121,ROUNDDOWN(E453/12,0)+1,ROUNDDOWN((E453+$B$7-$B$8)/12,0)+2),INDEX('שיפור נשים'!$A$1:$GQ$121,ROUNDDOWN(E453/12,0)+1,ROUNDDOWN((E453+$B$7-$B$8)/12,0)+2))</f>
        <v>#VALUE!</v>
      </c>
      <c r="O453" t="e">
        <f>IF($B$9="זכר",INDEX('שיפור גברים'!$A$1:$GQ$121,ROUNDDOWN(E453/12,0)+1,ROUNDDOWN((E453+$B$7-$B$8)/12,0)+1),INDEX('שיפור נשים'!$A$1:$GQ$121,ROUNDDOWN(E453/12,0)+1,ROUNDDOWN((E453+$B$7-$B$8)/12,0)+1))</f>
        <v>#VALUE!</v>
      </c>
      <c r="P453">
        <f t="shared" si="148"/>
        <v>0.25</v>
      </c>
      <c r="Q453" t="e">
        <f t="shared" si="149"/>
        <v>#VALUE!</v>
      </c>
      <c r="R453">
        <f t="shared" si="160"/>
        <v>451</v>
      </c>
      <c r="S453" t="e">
        <f t="shared" si="161"/>
        <v>#VALUE!</v>
      </c>
      <c r="T453">
        <f>IF($B$11="זכר",INDEX(תמותה!$A$1:$E$121,ROUNDDOWN(R453/12,0)+1,2),INDEX(תמותה!$A$1:$E$121,ROUNDDOWN(R453/12,0)+1,3))</f>
        <v>1.4194000000000001E-4</v>
      </c>
      <c r="U453" t="e">
        <f>IF($B$11="זכר",INDEX('שיפור גברים'!$A$1:$GQ$121,ROUNDDOWN(R453/12,0)+1,ROUNDDOWN((E453+$B$7-$B$8)/12,0)+2),INDEX('שיפור נשים'!$A$1:$GQ$121,ROUNDDOWN(R453/12,0)+1,ROUNDDOWN((E453+$B$7-$B$8)/12,0)+2))</f>
        <v>#VALUE!</v>
      </c>
      <c r="V453" t="e">
        <f>IF($B$11="זכר",INDEX('שיפור גברים'!$A$1:$GQ$121,ROUNDDOWN(R453/12,0)+1,ROUNDDOWN((E453+$B$7-$B$8)/12,0)+1),INDEX('שיפור נשים'!$A$1:$GQ$121,ROUNDDOWN(R453/12,0)+1,ROUNDDOWN((E453+$B$7-$B$8)/12,0)+1))</f>
        <v>#VALUE!</v>
      </c>
      <c r="W453">
        <f t="shared" si="150"/>
        <v>0.25</v>
      </c>
      <c r="X453" t="e">
        <f t="shared" si="162"/>
        <v>#VALUE!</v>
      </c>
      <c r="Y453">
        <f>IF($B$11="זכר",INDEX(תמותה!$A$1:$E$121,ROUNDDOWN(R453/12,0)+1,4),INDEX(תמותה!$A$1:$E$121,ROUNDDOWN(R453/12,0)+1,5))</f>
        <v>3.2400000000000001E-4</v>
      </c>
      <c r="Z453" t="e">
        <f t="shared" si="151"/>
        <v>#VALUE!</v>
      </c>
      <c r="AA453" t="e">
        <f t="shared" si="152"/>
        <v>#VALUE!</v>
      </c>
      <c r="AB453" t="e">
        <f t="shared" si="163"/>
        <v>#VALUE!</v>
      </c>
      <c r="AC453" t="e">
        <f t="shared" si="164"/>
        <v>#VALUE!</v>
      </c>
      <c r="AD453" t="e">
        <f t="shared" si="165"/>
        <v>#VALUE!</v>
      </c>
      <c r="AE453" t="e">
        <f t="shared" si="166"/>
        <v>#VALUE!</v>
      </c>
      <c r="AF453" t="e">
        <f t="shared" si="167"/>
        <v>#VALUE!</v>
      </c>
    </row>
    <row r="454" spans="5:32" x14ac:dyDescent="0.2">
      <c r="E454">
        <f t="shared" si="153"/>
        <v>452</v>
      </c>
      <c r="F454">
        <f t="shared" si="147"/>
        <v>3.9241968497171902</v>
      </c>
      <c r="G454" t="e">
        <f t="shared" si="154"/>
        <v>#VALUE!</v>
      </c>
      <c r="H454" t="e">
        <f t="shared" si="155"/>
        <v>#VALUE!</v>
      </c>
      <c r="I454" t="e">
        <f t="shared" si="156"/>
        <v>#VALUE!</v>
      </c>
      <c r="J454" t="e">
        <f t="shared" si="157"/>
        <v>#VALUE!</v>
      </c>
      <c r="K454" t="e">
        <f t="shared" si="158"/>
        <v>#VALUE!</v>
      </c>
      <c r="L454" t="e">
        <f t="shared" si="159"/>
        <v>#VALUE!</v>
      </c>
      <c r="M454">
        <f>IF($B$9="זכר",INDEX(תמותה!$A$1:$E$121,ROUNDDOWN(E454/12,0)+1,2),INDEX(תמותה!$A$1:$E$121,ROUNDDOWN(E454/12,0)+1,3))</f>
        <v>1.4194000000000001E-4</v>
      </c>
      <c r="N454" t="e">
        <f>IF($B$9="זכר",INDEX('שיפור גברים'!$A$1:$GQ$121,ROUNDDOWN(E454/12,0)+1,ROUNDDOWN((E454+$B$7-$B$8)/12,0)+2),INDEX('שיפור נשים'!$A$1:$GQ$121,ROUNDDOWN(E454/12,0)+1,ROUNDDOWN((E454+$B$7-$B$8)/12,0)+2))</f>
        <v>#VALUE!</v>
      </c>
      <c r="O454" t="e">
        <f>IF($B$9="זכר",INDEX('שיפור גברים'!$A$1:$GQ$121,ROUNDDOWN(E454/12,0)+1,ROUNDDOWN((E454+$B$7-$B$8)/12,0)+1),INDEX('שיפור נשים'!$A$1:$GQ$121,ROUNDDOWN(E454/12,0)+1,ROUNDDOWN((E454+$B$7-$B$8)/12,0)+1))</f>
        <v>#VALUE!</v>
      </c>
      <c r="P454">
        <f t="shared" si="148"/>
        <v>0.33333333333333331</v>
      </c>
      <c r="Q454" t="e">
        <f t="shared" si="149"/>
        <v>#VALUE!</v>
      </c>
      <c r="R454">
        <f t="shared" si="160"/>
        <v>452</v>
      </c>
      <c r="S454" t="e">
        <f t="shared" si="161"/>
        <v>#VALUE!</v>
      </c>
      <c r="T454">
        <f>IF($B$11="זכר",INDEX(תמותה!$A$1:$E$121,ROUNDDOWN(R454/12,0)+1,2),INDEX(תמותה!$A$1:$E$121,ROUNDDOWN(R454/12,0)+1,3))</f>
        <v>1.4194000000000001E-4</v>
      </c>
      <c r="U454" t="e">
        <f>IF($B$11="זכר",INDEX('שיפור גברים'!$A$1:$GQ$121,ROUNDDOWN(R454/12,0)+1,ROUNDDOWN((E454+$B$7-$B$8)/12,0)+2),INDEX('שיפור נשים'!$A$1:$GQ$121,ROUNDDOWN(R454/12,0)+1,ROUNDDOWN((E454+$B$7-$B$8)/12,0)+2))</f>
        <v>#VALUE!</v>
      </c>
      <c r="V454" t="e">
        <f>IF($B$11="זכר",INDEX('שיפור גברים'!$A$1:$GQ$121,ROUNDDOWN(R454/12,0)+1,ROUNDDOWN((E454+$B$7-$B$8)/12,0)+1),INDEX('שיפור נשים'!$A$1:$GQ$121,ROUNDDOWN(R454/12,0)+1,ROUNDDOWN((E454+$B$7-$B$8)/12,0)+1))</f>
        <v>#VALUE!</v>
      </c>
      <c r="W454">
        <f t="shared" si="150"/>
        <v>0.33333333333333331</v>
      </c>
      <c r="X454" t="e">
        <f t="shared" si="162"/>
        <v>#VALUE!</v>
      </c>
      <c r="Y454">
        <f>IF($B$11="זכר",INDEX(תמותה!$A$1:$E$121,ROUNDDOWN(R454/12,0)+1,4),INDEX(תמותה!$A$1:$E$121,ROUNDDOWN(R454/12,0)+1,5))</f>
        <v>3.2400000000000001E-4</v>
      </c>
      <c r="Z454" t="e">
        <f t="shared" si="151"/>
        <v>#VALUE!</v>
      </c>
      <c r="AA454" t="e">
        <f t="shared" si="152"/>
        <v>#VALUE!</v>
      </c>
      <c r="AB454" t="e">
        <f t="shared" si="163"/>
        <v>#VALUE!</v>
      </c>
      <c r="AC454" t="e">
        <f t="shared" si="164"/>
        <v>#VALUE!</v>
      </c>
      <c r="AD454" t="e">
        <f t="shared" si="165"/>
        <v>#VALUE!</v>
      </c>
      <c r="AE454" t="e">
        <f t="shared" si="166"/>
        <v>#VALUE!</v>
      </c>
      <c r="AF454" t="e">
        <f t="shared" si="167"/>
        <v>#VALUE!</v>
      </c>
    </row>
    <row r="455" spans="5:32" x14ac:dyDescent="0.2">
      <c r="E455">
        <f t="shared" si="153"/>
        <v>453</v>
      </c>
      <c r="F455">
        <f t="shared" si="147"/>
        <v>3.9360580321866458</v>
      </c>
      <c r="G455" t="e">
        <f t="shared" si="154"/>
        <v>#VALUE!</v>
      </c>
      <c r="H455" t="e">
        <f t="shared" si="155"/>
        <v>#VALUE!</v>
      </c>
      <c r="I455" t="e">
        <f t="shared" si="156"/>
        <v>#VALUE!</v>
      </c>
      <c r="J455" t="e">
        <f t="shared" si="157"/>
        <v>#VALUE!</v>
      </c>
      <c r="K455" t="e">
        <f t="shared" si="158"/>
        <v>#VALUE!</v>
      </c>
      <c r="L455" t="e">
        <f t="shared" si="159"/>
        <v>#VALUE!</v>
      </c>
      <c r="M455">
        <f>IF($B$9="זכר",INDEX(תמותה!$A$1:$E$121,ROUNDDOWN(E455/12,0)+1,2),INDEX(תמותה!$A$1:$E$121,ROUNDDOWN(E455/12,0)+1,3))</f>
        <v>1.4194000000000001E-4</v>
      </c>
      <c r="N455" t="e">
        <f>IF($B$9="זכר",INDEX('שיפור גברים'!$A$1:$GQ$121,ROUNDDOWN(E455/12,0)+1,ROUNDDOWN((E455+$B$7-$B$8)/12,0)+2),INDEX('שיפור נשים'!$A$1:$GQ$121,ROUNDDOWN(E455/12,0)+1,ROUNDDOWN((E455+$B$7-$B$8)/12,0)+2))</f>
        <v>#VALUE!</v>
      </c>
      <c r="O455" t="e">
        <f>IF($B$9="זכר",INDEX('שיפור גברים'!$A$1:$GQ$121,ROUNDDOWN(E455/12,0)+1,ROUNDDOWN((E455+$B$7-$B$8)/12,0)+1),INDEX('שיפור נשים'!$A$1:$GQ$121,ROUNDDOWN(E455/12,0)+1,ROUNDDOWN((E455+$B$7-$B$8)/12,0)+1))</f>
        <v>#VALUE!</v>
      </c>
      <c r="P455">
        <f t="shared" si="148"/>
        <v>0.41666666666666669</v>
      </c>
      <c r="Q455" t="e">
        <f t="shared" si="149"/>
        <v>#VALUE!</v>
      </c>
      <c r="R455">
        <f t="shared" si="160"/>
        <v>453</v>
      </c>
      <c r="S455" t="e">
        <f t="shared" si="161"/>
        <v>#VALUE!</v>
      </c>
      <c r="T455">
        <f>IF($B$11="זכר",INDEX(תמותה!$A$1:$E$121,ROUNDDOWN(R455/12,0)+1,2),INDEX(תמותה!$A$1:$E$121,ROUNDDOWN(R455/12,0)+1,3))</f>
        <v>1.4194000000000001E-4</v>
      </c>
      <c r="U455" t="e">
        <f>IF($B$11="זכר",INDEX('שיפור גברים'!$A$1:$GQ$121,ROUNDDOWN(R455/12,0)+1,ROUNDDOWN((E455+$B$7-$B$8)/12,0)+2),INDEX('שיפור נשים'!$A$1:$GQ$121,ROUNDDOWN(R455/12,0)+1,ROUNDDOWN((E455+$B$7-$B$8)/12,0)+2))</f>
        <v>#VALUE!</v>
      </c>
      <c r="V455" t="e">
        <f>IF($B$11="זכר",INDEX('שיפור גברים'!$A$1:$GQ$121,ROUNDDOWN(R455/12,0)+1,ROUNDDOWN((E455+$B$7-$B$8)/12,0)+1),INDEX('שיפור נשים'!$A$1:$GQ$121,ROUNDDOWN(R455/12,0)+1,ROUNDDOWN((E455+$B$7-$B$8)/12,0)+1))</f>
        <v>#VALUE!</v>
      </c>
      <c r="W455">
        <f t="shared" si="150"/>
        <v>0.41666666666666669</v>
      </c>
      <c r="X455" t="e">
        <f t="shared" si="162"/>
        <v>#VALUE!</v>
      </c>
      <c r="Y455">
        <f>IF($B$11="זכר",INDEX(תמותה!$A$1:$E$121,ROUNDDOWN(R455/12,0)+1,4),INDEX(תמותה!$A$1:$E$121,ROUNDDOWN(R455/12,0)+1,5))</f>
        <v>3.2400000000000001E-4</v>
      </c>
      <c r="Z455" t="e">
        <f t="shared" si="151"/>
        <v>#VALUE!</v>
      </c>
      <c r="AA455" t="e">
        <f t="shared" si="152"/>
        <v>#VALUE!</v>
      </c>
      <c r="AB455" t="e">
        <f t="shared" si="163"/>
        <v>#VALUE!</v>
      </c>
      <c r="AC455" t="e">
        <f t="shared" si="164"/>
        <v>#VALUE!</v>
      </c>
      <c r="AD455" t="e">
        <f t="shared" si="165"/>
        <v>#VALUE!</v>
      </c>
      <c r="AE455" t="e">
        <f t="shared" si="166"/>
        <v>#VALUE!</v>
      </c>
      <c r="AF455" t="e">
        <f t="shared" si="167"/>
        <v>#VALUE!</v>
      </c>
    </row>
    <row r="456" spans="5:32" x14ac:dyDescent="0.2">
      <c r="E456">
        <f t="shared" si="153"/>
        <v>454</v>
      </c>
      <c r="F456">
        <f t="shared" si="147"/>
        <v>3.9479550659793028</v>
      </c>
      <c r="G456" t="e">
        <f t="shared" si="154"/>
        <v>#VALUE!</v>
      </c>
      <c r="H456" t="e">
        <f t="shared" si="155"/>
        <v>#VALUE!</v>
      </c>
      <c r="I456" t="e">
        <f t="shared" si="156"/>
        <v>#VALUE!</v>
      </c>
      <c r="J456" t="e">
        <f t="shared" si="157"/>
        <v>#VALUE!</v>
      </c>
      <c r="K456" t="e">
        <f t="shared" si="158"/>
        <v>#VALUE!</v>
      </c>
      <c r="L456" t="e">
        <f t="shared" si="159"/>
        <v>#VALUE!</v>
      </c>
      <c r="M456">
        <f>IF($B$9="זכר",INDEX(תמותה!$A$1:$E$121,ROUNDDOWN(E456/12,0)+1,2),INDEX(תמותה!$A$1:$E$121,ROUNDDOWN(E456/12,0)+1,3))</f>
        <v>1.4194000000000001E-4</v>
      </c>
      <c r="N456" t="e">
        <f>IF($B$9="זכר",INDEX('שיפור גברים'!$A$1:$GQ$121,ROUNDDOWN(E456/12,0)+1,ROUNDDOWN((E456+$B$7-$B$8)/12,0)+2),INDEX('שיפור נשים'!$A$1:$GQ$121,ROUNDDOWN(E456/12,0)+1,ROUNDDOWN((E456+$B$7-$B$8)/12,0)+2))</f>
        <v>#VALUE!</v>
      </c>
      <c r="O456" t="e">
        <f>IF($B$9="זכר",INDEX('שיפור גברים'!$A$1:$GQ$121,ROUNDDOWN(E456/12,0)+1,ROUNDDOWN((E456+$B$7-$B$8)/12,0)+1),INDEX('שיפור נשים'!$A$1:$GQ$121,ROUNDDOWN(E456/12,0)+1,ROUNDDOWN((E456+$B$7-$B$8)/12,0)+1))</f>
        <v>#VALUE!</v>
      </c>
      <c r="P456">
        <f t="shared" si="148"/>
        <v>0.5</v>
      </c>
      <c r="Q456" t="e">
        <f t="shared" si="149"/>
        <v>#VALUE!</v>
      </c>
      <c r="R456">
        <f t="shared" si="160"/>
        <v>454</v>
      </c>
      <c r="S456" t="e">
        <f t="shared" si="161"/>
        <v>#VALUE!</v>
      </c>
      <c r="T456">
        <f>IF($B$11="זכר",INDEX(תמותה!$A$1:$E$121,ROUNDDOWN(R456/12,0)+1,2),INDEX(תמותה!$A$1:$E$121,ROUNDDOWN(R456/12,0)+1,3))</f>
        <v>1.4194000000000001E-4</v>
      </c>
      <c r="U456" t="e">
        <f>IF($B$11="זכר",INDEX('שיפור גברים'!$A$1:$GQ$121,ROUNDDOWN(R456/12,0)+1,ROUNDDOWN((E456+$B$7-$B$8)/12,0)+2),INDEX('שיפור נשים'!$A$1:$GQ$121,ROUNDDOWN(R456/12,0)+1,ROUNDDOWN((E456+$B$7-$B$8)/12,0)+2))</f>
        <v>#VALUE!</v>
      </c>
      <c r="V456" t="e">
        <f>IF($B$11="זכר",INDEX('שיפור גברים'!$A$1:$GQ$121,ROUNDDOWN(R456/12,0)+1,ROUNDDOWN((E456+$B$7-$B$8)/12,0)+1),INDEX('שיפור נשים'!$A$1:$GQ$121,ROUNDDOWN(R456/12,0)+1,ROUNDDOWN((E456+$B$7-$B$8)/12,0)+1))</f>
        <v>#VALUE!</v>
      </c>
      <c r="W456">
        <f t="shared" si="150"/>
        <v>0.5</v>
      </c>
      <c r="X456" t="e">
        <f t="shared" si="162"/>
        <v>#VALUE!</v>
      </c>
      <c r="Y456">
        <f>IF($B$11="זכר",INDEX(תמותה!$A$1:$E$121,ROUNDDOWN(R456/12,0)+1,4),INDEX(תמותה!$A$1:$E$121,ROUNDDOWN(R456/12,0)+1,5))</f>
        <v>3.2400000000000001E-4</v>
      </c>
      <c r="Z456" t="e">
        <f t="shared" si="151"/>
        <v>#VALUE!</v>
      </c>
      <c r="AA456" t="e">
        <f t="shared" si="152"/>
        <v>#VALUE!</v>
      </c>
      <c r="AB456" t="e">
        <f t="shared" si="163"/>
        <v>#VALUE!</v>
      </c>
      <c r="AC456" t="e">
        <f t="shared" si="164"/>
        <v>#VALUE!</v>
      </c>
      <c r="AD456" t="e">
        <f t="shared" si="165"/>
        <v>#VALUE!</v>
      </c>
      <c r="AE456" t="e">
        <f t="shared" si="166"/>
        <v>#VALUE!</v>
      </c>
      <c r="AF456" t="e">
        <f t="shared" si="167"/>
        <v>#VALUE!</v>
      </c>
    </row>
    <row r="457" spans="5:32" x14ac:dyDescent="0.2">
      <c r="E457">
        <f t="shared" si="153"/>
        <v>455</v>
      </c>
      <c r="F457">
        <f t="shared" si="147"/>
        <v>3.9598880594585077</v>
      </c>
      <c r="G457" t="e">
        <f t="shared" si="154"/>
        <v>#VALUE!</v>
      </c>
      <c r="H457" t="e">
        <f t="shared" si="155"/>
        <v>#VALUE!</v>
      </c>
      <c r="I457" t="e">
        <f t="shared" si="156"/>
        <v>#VALUE!</v>
      </c>
      <c r="J457" t="e">
        <f t="shared" si="157"/>
        <v>#VALUE!</v>
      </c>
      <c r="K457" t="e">
        <f t="shared" si="158"/>
        <v>#VALUE!</v>
      </c>
      <c r="L457" t="e">
        <f t="shared" si="159"/>
        <v>#VALUE!</v>
      </c>
      <c r="M457">
        <f>IF($B$9="זכר",INDEX(תמותה!$A$1:$E$121,ROUNDDOWN(E457/12,0)+1,2),INDEX(תמותה!$A$1:$E$121,ROUNDDOWN(E457/12,0)+1,3))</f>
        <v>1.4194000000000001E-4</v>
      </c>
      <c r="N457" t="e">
        <f>IF($B$9="זכר",INDEX('שיפור גברים'!$A$1:$GQ$121,ROUNDDOWN(E457/12,0)+1,ROUNDDOWN((E457+$B$7-$B$8)/12,0)+2),INDEX('שיפור נשים'!$A$1:$GQ$121,ROUNDDOWN(E457/12,0)+1,ROUNDDOWN((E457+$B$7-$B$8)/12,0)+2))</f>
        <v>#VALUE!</v>
      </c>
      <c r="O457" t="e">
        <f>IF($B$9="זכר",INDEX('שיפור גברים'!$A$1:$GQ$121,ROUNDDOWN(E457/12,0)+1,ROUNDDOWN((E457+$B$7-$B$8)/12,0)+1),INDEX('שיפור נשים'!$A$1:$GQ$121,ROUNDDOWN(E457/12,0)+1,ROUNDDOWN((E457+$B$7-$B$8)/12,0)+1))</f>
        <v>#VALUE!</v>
      </c>
      <c r="P457">
        <f t="shared" si="148"/>
        <v>0.58333333333333337</v>
      </c>
      <c r="Q457" t="e">
        <f t="shared" si="149"/>
        <v>#VALUE!</v>
      </c>
      <c r="R457">
        <f t="shared" si="160"/>
        <v>455</v>
      </c>
      <c r="S457" t="e">
        <f t="shared" si="161"/>
        <v>#VALUE!</v>
      </c>
      <c r="T457">
        <f>IF($B$11="זכר",INDEX(תמותה!$A$1:$E$121,ROUNDDOWN(R457/12,0)+1,2),INDEX(תמותה!$A$1:$E$121,ROUNDDOWN(R457/12,0)+1,3))</f>
        <v>1.4194000000000001E-4</v>
      </c>
      <c r="U457" t="e">
        <f>IF($B$11="זכר",INDEX('שיפור גברים'!$A$1:$GQ$121,ROUNDDOWN(R457/12,0)+1,ROUNDDOWN((E457+$B$7-$B$8)/12,0)+2),INDEX('שיפור נשים'!$A$1:$GQ$121,ROUNDDOWN(R457/12,0)+1,ROUNDDOWN((E457+$B$7-$B$8)/12,0)+2))</f>
        <v>#VALUE!</v>
      </c>
      <c r="V457" t="e">
        <f>IF($B$11="זכר",INDEX('שיפור גברים'!$A$1:$GQ$121,ROUNDDOWN(R457/12,0)+1,ROUNDDOWN((E457+$B$7-$B$8)/12,0)+1),INDEX('שיפור נשים'!$A$1:$GQ$121,ROUNDDOWN(R457/12,0)+1,ROUNDDOWN((E457+$B$7-$B$8)/12,0)+1))</f>
        <v>#VALUE!</v>
      </c>
      <c r="W457">
        <f t="shared" si="150"/>
        <v>0.58333333333333337</v>
      </c>
      <c r="X457" t="e">
        <f t="shared" si="162"/>
        <v>#VALUE!</v>
      </c>
      <c r="Y457">
        <f>IF($B$11="זכר",INDEX(תמותה!$A$1:$E$121,ROUNDDOWN(R457/12,0)+1,4),INDEX(תמותה!$A$1:$E$121,ROUNDDOWN(R457/12,0)+1,5))</f>
        <v>3.2400000000000001E-4</v>
      </c>
      <c r="Z457" t="e">
        <f t="shared" si="151"/>
        <v>#VALUE!</v>
      </c>
      <c r="AA457" t="e">
        <f t="shared" si="152"/>
        <v>#VALUE!</v>
      </c>
      <c r="AB457" t="e">
        <f t="shared" si="163"/>
        <v>#VALUE!</v>
      </c>
      <c r="AC457" t="e">
        <f t="shared" si="164"/>
        <v>#VALUE!</v>
      </c>
      <c r="AD457" t="e">
        <f t="shared" si="165"/>
        <v>#VALUE!</v>
      </c>
      <c r="AE457" t="e">
        <f t="shared" si="166"/>
        <v>#VALUE!</v>
      </c>
      <c r="AF457" t="e">
        <f t="shared" si="167"/>
        <v>#VALUE!</v>
      </c>
    </row>
    <row r="458" spans="5:32" x14ac:dyDescent="0.2">
      <c r="E458">
        <f t="shared" si="153"/>
        <v>456</v>
      </c>
      <c r="F458">
        <f t="shared" si="147"/>
        <v>3.9718571213151361</v>
      </c>
      <c r="G458" t="e">
        <f t="shared" si="154"/>
        <v>#VALUE!</v>
      </c>
      <c r="H458" t="e">
        <f t="shared" si="155"/>
        <v>#VALUE!</v>
      </c>
      <c r="I458" t="e">
        <f t="shared" si="156"/>
        <v>#VALUE!</v>
      </c>
      <c r="J458" t="e">
        <f t="shared" si="157"/>
        <v>#VALUE!</v>
      </c>
      <c r="K458" t="e">
        <f t="shared" si="158"/>
        <v>#VALUE!</v>
      </c>
      <c r="L458" t="e">
        <f t="shared" si="159"/>
        <v>#VALUE!</v>
      </c>
      <c r="M458">
        <f>IF($B$9="זכר",INDEX(תמותה!$A$1:$E$121,ROUNDDOWN(E458/12,0)+1,2),INDEX(תמותה!$A$1:$E$121,ROUNDDOWN(E458/12,0)+1,3))</f>
        <v>1.5433100000000001E-4</v>
      </c>
      <c r="N458" t="e">
        <f>IF($B$9="זכר",INDEX('שיפור גברים'!$A$1:$GQ$121,ROUNDDOWN(E458/12,0)+1,ROUNDDOWN((E458+$B$7-$B$8)/12,0)+2),INDEX('שיפור נשים'!$A$1:$GQ$121,ROUNDDOWN(E458/12,0)+1,ROUNDDOWN((E458+$B$7-$B$8)/12,0)+2))</f>
        <v>#VALUE!</v>
      </c>
      <c r="O458" t="e">
        <f>IF($B$9="זכר",INDEX('שיפור גברים'!$A$1:$GQ$121,ROUNDDOWN(E458/12,0)+1,ROUNDDOWN((E458+$B$7-$B$8)/12,0)+1),INDEX('שיפור נשים'!$A$1:$GQ$121,ROUNDDOWN(E458/12,0)+1,ROUNDDOWN((E458+$B$7-$B$8)/12,0)+1))</f>
        <v>#VALUE!</v>
      </c>
      <c r="P458">
        <f t="shared" si="148"/>
        <v>0.66666666666666663</v>
      </c>
      <c r="Q458" t="e">
        <f t="shared" si="149"/>
        <v>#VALUE!</v>
      </c>
      <c r="R458">
        <f t="shared" si="160"/>
        <v>456</v>
      </c>
      <c r="S458" t="e">
        <f t="shared" si="161"/>
        <v>#VALUE!</v>
      </c>
      <c r="T458">
        <f>IF($B$11="זכר",INDEX(תמותה!$A$1:$E$121,ROUNDDOWN(R458/12,0)+1,2),INDEX(תמותה!$A$1:$E$121,ROUNDDOWN(R458/12,0)+1,3))</f>
        <v>1.5433100000000001E-4</v>
      </c>
      <c r="U458" t="e">
        <f>IF($B$11="זכר",INDEX('שיפור גברים'!$A$1:$GQ$121,ROUNDDOWN(R458/12,0)+1,ROUNDDOWN((E458+$B$7-$B$8)/12,0)+2),INDEX('שיפור נשים'!$A$1:$GQ$121,ROUNDDOWN(R458/12,0)+1,ROUNDDOWN((E458+$B$7-$B$8)/12,0)+2))</f>
        <v>#VALUE!</v>
      </c>
      <c r="V458" t="e">
        <f>IF($B$11="זכר",INDEX('שיפור גברים'!$A$1:$GQ$121,ROUNDDOWN(R458/12,0)+1,ROUNDDOWN((E458+$B$7-$B$8)/12,0)+1),INDEX('שיפור נשים'!$A$1:$GQ$121,ROUNDDOWN(R458/12,0)+1,ROUNDDOWN((E458+$B$7-$B$8)/12,0)+1))</f>
        <v>#VALUE!</v>
      </c>
      <c r="W458">
        <f t="shared" si="150"/>
        <v>0.66666666666666663</v>
      </c>
      <c r="X458" t="e">
        <f t="shared" si="162"/>
        <v>#VALUE!</v>
      </c>
      <c r="Y458">
        <f>IF($B$11="זכר",INDEX(תמותה!$A$1:$E$121,ROUNDDOWN(R458/12,0)+1,4),INDEX(תמותה!$A$1:$E$121,ROUNDDOWN(R458/12,0)+1,5))</f>
        <v>3.5199999999999999E-4</v>
      </c>
      <c r="Z458" t="e">
        <f t="shared" si="151"/>
        <v>#VALUE!</v>
      </c>
      <c r="AA458" t="e">
        <f t="shared" si="152"/>
        <v>#VALUE!</v>
      </c>
      <c r="AB458" t="e">
        <f t="shared" si="163"/>
        <v>#VALUE!</v>
      </c>
      <c r="AC458" t="e">
        <f t="shared" si="164"/>
        <v>#VALUE!</v>
      </c>
      <c r="AD458" t="e">
        <f t="shared" si="165"/>
        <v>#VALUE!</v>
      </c>
      <c r="AE458" t="e">
        <f t="shared" si="166"/>
        <v>#VALUE!</v>
      </c>
      <c r="AF458" t="e">
        <f t="shared" si="167"/>
        <v>#VALUE!</v>
      </c>
    </row>
    <row r="459" spans="5:32" x14ac:dyDescent="0.2">
      <c r="E459">
        <f t="shared" si="153"/>
        <v>457</v>
      </c>
      <c r="F459">
        <f t="shared" si="147"/>
        <v>3.9838623605685934</v>
      </c>
      <c r="G459" t="e">
        <f t="shared" si="154"/>
        <v>#VALUE!</v>
      </c>
      <c r="H459" t="e">
        <f t="shared" si="155"/>
        <v>#VALUE!</v>
      </c>
      <c r="I459" t="e">
        <f t="shared" si="156"/>
        <v>#VALUE!</v>
      </c>
      <c r="J459" t="e">
        <f t="shared" si="157"/>
        <v>#VALUE!</v>
      </c>
      <c r="K459" t="e">
        <f t="shared" si="158"/>
        <v>#VALUE!</v>
      </c>
      <c r="L459" t="e">
        <f t="shared" si="159"/>
        <v>#VALUE!</v>
      </c>
      <c r="M459">
        <f>IF($B$9="זכר",INDEX(תמותה!$A$1:$E$121,ROUNDDOWN(E459/12,0)+1,2),INDEX(תמותה!$A$1:$E$121,ROUNDDOWN(E459/12,0)+1,3))</f>
        <v>1.5433100000000001E-4</v>
      </c>
      <c r="N459" t="e">
        <f>IF($B$9="זכר",INDEX('שיפור גברים'!$A$1:$GQ$121,ROUNDDOWN(E459/12,0)+1,ROUNDDOWN((E459+$B$7-$B$8)/12,0)+2),INDEX('שיפור נשים'!$A$1:$GQ$121,ROUNDDOWN(E459/12,0)+1,ROUNDDOWN((E459+$B$7-$B$8)/12,0)+2))</f>
        <v>#VALUE!</v>
      </c>
      <c r="O459" t="e">
        <f>IF($B$9="זכר",INDEX('שיפור גברים'!$A$1:$GQ$121,ROUNDDOWN(E459/12,0)+1,ROUNDDOWN((E459+$B$7-$B$8)/12,0)+1),INDEX('שיפור נשים'!$A$1:$GQ$121,ROUNDDOWN(E459/12,0)+1,ROUNDDOWN((E459+$B$7-$B$8)/12,0)+1))</f>
        <v>#VALUE!</v>
      </c>
      <c r="P459">
        <f t="shared" si="148"/>
        <v>0.75</v>
      </c>
      <c r="Q459" t="e">
        <f t="shared" si="149"/>
        <v>#VALUE!</v>
      </c>
      <c r="R459">
        <f t="shared" si="160"/>
        <v>457</v>
      </c>
      <c r="S459" t="e">
        <f t="shared" si="161"/>
        <v>#VALUE!</v>
      </c>
      <c r="T459">
        <f>IF($B$11="זכר",INDEX(תמותה!$A$1:$E$121,ROUNDDOWN(R459/12,0)+1,2),INDEX(תמותה!$A$1:$E$121,ROUNDDOWN(R459/12,0)+1,3))</f>
        <v>1.5433100000000001E-4</v>
      </c>
      <c r="U459" t="e">
        <f>IF($B$11="זכר",INDEX('שיפור גברים'!$A$1:$GQ$121,ROUNDDOWN(R459/12,0)+1,ROUNDDOWN((E459+$B$7-$B$8)/12,0)+2),INDEX('שיפור נשים'!$A$1:$GQ$121,ROUNDDOWN(R459/12,0)+1,ROUNDDOWN((E459+$B$7-$B$8)/12,0)+2))</f>
        <v>#VALUE!</v>
      </c>
      <c r="V459" t="e">
        <f>IF($B$11="זכר",INDEX('שיפור גברים'!$A$1:$GQ$121,ROUNDDOWN(R459/12,0)+1,ROUNDDOWN((E459+$B$7-$B$8)/12,0)+1),INDEX('שיפור נשים'!$A$1:$GQ$121,ROUNDDOWN(R459/12,0)+1,ROUNDDOWN((E459+$B$7-$B$8)/12,0)+1))</f>
        <v>#VALUE!</v>
      </c>
      <c r="W459">
        <f t="shared" si="150"/>
        <v>0.75</v>
      </c>
      <c r="X459" t="e">
        <f t="shared" si="162"/>
        <v>#VALUE!</v>
      </c>
      <c r="Y459">
        <f>IF($B$11="זכר",INDEX(תמותה!$A$1:$E$121,ROUNDDOWN(R459/12,0)+1,4),INDEX(תמותה!$A$1:$E$121,ROUNDDOWN(R459/12,0)+1,5))</f>
        <v>3.5199999999999999E-4</v>
      </c>
      <c r="Z459" t="e">
        <f t="shared" si="151"/>
        <v>#VALUE!</v>
      </c>
      <c r="AA459" t="e">
        <f t="shared" si="152"/>
        <v>#VALUE!</v>
      </c>
      <c r="AB459" t="e">
        <f t="shared" si="163"/>
        <v>#VALUE!</v>
      </c>
      <c r="AC459" t="e">
        <f t="shared" si="164"/>
        <v>#VALUE!</v>
      </c>
      <c r="AD459" t="e">
        <f t="shared" si="165"/>
        <v>#VALUE!</v>
      </c>
      <c r="AE459" t="e">
        <f t="shared" si="166"/>
        <v>#VALUE!</v>
      </c>
      <c r="AF459" t="e">
        <f t="shared" si="167"/>
        <v>#VALUE!</v>
      </c>
    </row>
    <row r="460" spans="5:32" x14ac:dyDescent="0.2">
      <c r="E460">
        <f t="shared" si="153"/>
        <v>458</v>
      </c>
      <c r="F460">
        <f t="shared" si="147"/>
        <v>3.9959038865678065</v>
      </c>
      <c r="G460" t="e">
        <f t="shared" si="154"/>
        <v>#VALUE!</v>
      </c>
      <c r="H460" t="e">
        <f t="shared" si="155"/>
        <v>#VALUE!</v>
      </c>
      <c r="I460" t="e">
        <f t="shared" si="156"/>
        <v>#VALUE!</v>
      </c>
      <c r="J460" t="e">
        <f t="shared" si="157"/>
        <v>#VALUE!</v>
      </c>
      <c r="K460" t="e">
        <f t="shared" si="158"/>
        <v>#VALUE!</v>
      </c>
      <c r="L460" t="e">
        <f t="shared" si="159"/>
        <v>#VALUE!</v>
      </c>
      <c r="M460">
        <f>IF($B$9="זכר",INDEX(תמותה!$A$1:$E$121,ROUNDDOWN(E460/12,0)+1,2),INDEX(תמותה!$A$1:$E$121,ROUNDDOWN(E460/12,0)+1,3))</f>
        <v>1.5433100000000001E-4</v>
      </c>
      <c r="N460" t="e">
        <f>IF($B$9="זכר",INDEX('שיפור גברים'!$A$1:$GQ$121,ROUNDDOWN(E460/12,0)+1,ROUNDDOWN((E460+$B$7-$B$8)/12,0)+2),INDEX('שיפור נשים'!$A$1:$GQ$121,ROUNDDOWN(E460/12,0)+1,ROUNDDOWN((E460+$B$7-$B$8)/12,0)+2))</f>
        <v>#VALUE!</v>
      </c>
      <c r="O460" t="e">
        <f>IF($B$9="זכר",INDEX('שיפור גברים'!$A$1:$GQ$121,ROUNDDOWN(E460/12,0)+1,ROUNDDOWN((E460+$B$7-$B$8)/12,0)+1),INDEX('שיפור נשים'!$A$1:$GQ$121,ROUNDDOWN(E460/12,0)+1,ROUNDDOWN((E460+$B$7-$B$8)/12,0)+1))</f>
        <v>#VALUE!</v>
      </c>
      <c r="P460">
        <f t="shared" si="148"/>
        <v>0.83333333333333337</v>
      </c>
      <c r="Q460" t="e">
        <f t="shared" si="149"/>
        <v>#VALUE!</v>
      </c>
      <c r="R460">
        <f t="shared" si="160"/>
        <v>458</v>
      </c>
      <c r="S460" t="e">
        <f t="shared" si="161"/>
        <v>#VALUE!</v>
      </c>
      <c r="T460">
        <f>IF($B$11="זכר",INDEX(תמותה!$A$1:$E$121,ROUNDDOWN(R460/12,0)+1,2),INDEX(תמותה!$A$1:$E$121,ROUNDDOWN(R460/12,0)+1,3))</f>
        <v>1.5433100000000001E-4</v>
      </c>
      <c r="U460" t="e">
        <f>IF($B$11="זכר",INDEX('שיפור גברים'!$A$1:$GQ$121,ROUNDDOWN(R460/12,0)+1,ROUNDDOWN((E460+$B$7-$B$8)/12,0)+2),INDEX('שיפור נשים'!$A$1:$GQ$121,ROUNDDOWN(R460/12,0)+1,ROUNDDOWN((E460+$B$7-$B$8)/12,0)+2))</f>
        <v>#VALUE!</v>
      </c>
      <c r="V460" t="e">
        <f>IF($B$11="זכר",INDEX('שיפור גברים'!$A$1:$GQ$121,ROUNDDOWN(R460/12,0)+1,ROUNDDOWN((E460+$B$7-$B$8)/12,0)+1),INDEX('שיפור נשים'!$A$1:$GQ$121,ROUNDDOWN(R460/12,0)+1,ROUNDDOWN((E460+$B$7-$B$8)/12,0)+1))</f>
        <v>#VALUE!</v>
      </c>
      <c r="W460">
        <f t="shared" si="150"/>
        <v>0.83333333333333337</v>
      </c>
      <c r="X460" t="e">
        <f t="shared" si="162"/>
        <v>#VALUE!</v>
      </c>
      <c r="Y460">
        <f>IF($B$11="זכר",INDEX(תמותה!$A$1:$E$121,ROUNDDOWN(R460/12,0)+1,4),INDEX(תמותה!$A$1:$E$121,ROUNDDOWN(R460/12,0)+1,5))</f>
        <v>3.5199999999999999E-4</v>
      </c>
      <c r="Z460" t="e">
        <f t="shared" si="151"/>
        <v>#VALUE!</v>
      </c>
      <c r="AA460" t="e">
        <f t="shared" si="152"/>
        <v>#VALUE!</v>
      </c>
      <c r="AB460" t="e">
        <f t="shared" si="163"/>
        <v>#VALUE!</v>
      </c>
      <c r="AC460" t="e">
        <f t="shared" si="164"/>
        <v>#VALUE!</v>
      </c>
      <c r="AD460" t="e">
        <f t="shared" si="165"/>
        <v>#VALUE!</v>
      </c>
      <c r="AE460" t="e">
        <f t="shared" si="166"/>
        <v>#VALUE!</v>
      </c>
      <c r="AF460" t="e">
        <f t="shared" si="167"/>
        <v>#VALUE!</v>
      </c>
    </row>
    <row r="461" spans="5:32" x14ac:dyDescent="0.2">
      <c r="E461">
        <f t="shared" si="153"/>
        <v>459</v>
      </c>
      <c r="F461">
        <f t="shared" si="147"/>
        <v>4.0079818089922137</v>
      </c>
      <c r="G461" t="e">
        <f t="shared" si="154"/>
        <v>#VALUE!</v>
      </c>
      <c r="H461" t="e">
        <f t="shared" si="155"/>
        <v>#VALUE!</v>
      </c>
      <c r="I461" t="e">
        <f t="shared" si="156"/>
        <v>#VALUE!</v>
      </c>
      <c r="J461" t="e">
        <f t="shared" si="157"/>
        <v>#VALUE!</v>
      </c>
      <c r="K461" t="e">
        <f t="shared" si="158"/>
        <v>#VALUE!</v>
      </c>
      <c r="L461" t="e">
        <f t="shared" si="159"/>
        <v>#VALUE!</v>
      </c>
      <c r="M461">
        <f>IF($B$9="זכר",INDEX(תמותה!$A$1:$E$121,ROUNDDOWN(E461/12,0)+1,2),INDEX(תמותה!$A$1:$E$121,ROUNDDOWN(E461/12,0)+1,3))</f>
        <v>1.5433100000000001E-4</v>
      </c>
      <c r="N461" t="e">
        <f>IF($B$9="זכר",INDEX('שיפור גברים'!$A$1:$GQ$121,ROUNDDOWN(E461/12,0)+1,ROUNDDOWN((E461+$B$7-$B$8)/12,0)+2),INDEX('שיפור נשים'!$A$1:$GQ$121,ROUNDDOWN(E461/12,0)+1,ROUNDDOWN((E461+$B$7-$B$8)/12,0)+2))</f>
        <v>#VALUE!</v>
      </c>
      <c r="O461" t="e">
        <f>IF($B$9="זכר",INDEX('שיפור גברים'!$A$1:$GQ$121,ROUNDDOWN(E461/12,0)+1,ROUNDDOWN((E461+$B$7-$B$8)/12,0)+1),INDEX('שיפור נשים'!$A$1:$GQ$121,ROUNDDOWN(E461/12,0)+1,ROUNDDOWN((E461+$B$7-$B$8)/12,0)+1))</f>
        <v>#VALUE!</v>
      </c>
      <c r="P461">
        <f t="shared" si="148"/>
        <v>0.91666666666666663</v>
      </c>
      <c r="Q461" t="e">
        <f t="shared" si="149"/>
        <v>#VALUE!</v>
      </c>
      <c r="R461">
        <f t="shared" si="160"/>
        <v>459</v>
      </c>
      <c r="S461" t="e">
        <f t="shared" si="161"/>
        <v>#VALUE!</v>
      </c>
      <c r="T461">
        <f>IF($B$11="זכר",INDEX(תמותה!$A$1:$E$121,ROUNDDOWN(R461/12,0)+1,2),INDEX(תמותה!$A$1:$E$121,ROUNDDOWN(R461/12,0)+1,3))</f>
        <v>1.5433100000000001E-4</v>
      </c>
      <c r="U461" t="e">
        <f>IF($B$11="זכר",INDEX('שיפור גברים'!$A$1:$GQ$121,ROUNDDOWN(R461/12,0)+1,ROUNDDOWN((E461+$B$7-$B$8)/12,0)+2),INDEX('שיפור נשים'!$A$1:$GQ$121,ROUNDDOWN(R461/12,0)+1,ROUNDDOWN((E461+$B$7-$B$8)/12,0)+2))</f>
        <v>#VALUE!</v>
      </c>
      <c r="V461" t="e">
        <f>IF($B$11="זכר",INDEX('שיפור גברים'!$A$1:$GQ$121,ROUNDDOWN(R461/12,0)+1,ROUNDDOWN((E461+$B$7-$B$8)/12,0)+1),INDEX('שיפור נשים'!$A$1:$GQ$121,ROUNDDOWN(R461/12,0)+1,ROUNDDOWN((E461+$B$7-$B$8)/12,0)+1))</f>
        <v>#VALUE!</v>
      </c>
      <c r="W461">
        <f t="shared" si="150"/>
        <v>0.91666666666666663</v>
      </c>
      <c r="X461" t="e">
        <f t="shared" si="162"/>
        <v>#VALUE!</v>
      </c>
      <c r="Y461">
        <f>IF($B$11="זכר",INDEX(תמותה!$A$1:$E$121,ROUNDDOWN(R461/12,0)+1,4),INDEX(תמותה!$A$1:$E$121,ROUNDDOWN(R461/12,0)+1,5))</f>
        <v>3.5199999999999999E-4</v>
      </c>
      <c r="Z461" t="e">
        <f t="shared" si="151"/>
        <v>#VALUE!</v>
      </c>
      <c r="AA461" t="e">
        <f t="shared" si="152"/>
        <v>#VALUE!</v>
      </c>
      <c r="AB461" t="e">
        <f t="shared" si="163"/>
        <v>#VALUE!</v>
      </c>
      <c r="AC461" t="e">
        <f t="shared" si="164"/>
        <v>#VALUE!</v>
      </c>
      <c r="AD461" t="e">
        <f t="shared" si="165"/>
        <v>#VALUE!</v>
      </c>
      <c r="AE461" t="e">
        <f t="shared" si="166"/>
        <v>#VALUE!</v>
      </c>
      <c r="AF461" t="e">
        <f t="shared" si="167"/>
        <v>#VALUE!</v>
      </c>
    </row>
    <row r="462" spans="5:32" x14ac:dyDescent="0.2">
      <c r="E462">
        <f t="shared" si="153"/>
        <v>460</v>
      </c>
      <c r="F462">
        <f t="shared" si="147"/>
        <v>4.0200962378527674</v>
      </c>
      <c r="G462" t="e">
        <f t="shared" si="154"/>
        <v>#VALUE!</v>
      </c>
      <c r="H462" t="e">
        <f t="shared" si="155"/>
        <v>#VALUE!</v>
      </c>
      <c r="I462" t="e">
        <f t="shared" si="156"/>
        <v>#VALUE!</v>
      </c>
      <c r="J462" t="e">
        <f t="shared" si="157"/>
        <v>#VALUE!</v>
      </c>
      <c r="K462" t="e">
        <f t="shared" si="158"/>
        <v>#VALUE!</v>
      </c>
      <c r="L462" t="e">
        <f t="shared" si="159"/>
        <v>#VALUE!</v>
      </c>
      <c r="M462">
        <f>IF($B$9="זכר",INDEX(תמותה!$A$1:$E$121,ROUNDDOWN(E462/12,0)+1,2),INDEX(תמותה!$A$1:$E$121,ROUNDDOWN(E462/12,0)+1,3))</f>
        <v>1.5433100000000001E-4</v>
      </c>
      <c r="N462" t="e">
        <f>IF($B$9="זכר",INDEX('שיפור גברים'!$A$1:$GQ$121,ROUNDDOWN(E462/12,0)+1,ROUNDDOWN((E462+$B$7-$B$8)/12,0)+2),INDEX('שיפור נשים'!$A$1:$GQ$121,ROUNDDOWN(E462/12,0)+1,ROUNDDOWN((E462+$B$7-$B$8)/12,0)+2))</f>
        <v>#VALUE!</v>
      </c>
      <c r="O462" t="e">
        <f>IF($B$9="זכר",INDEX('שיפור גברים'!$A$1:$GQ$121,ROUNDDOWN(E462/12,0)+1,ROUNDDOWN((E462+$B$7-$B$8)/12,0)+1),INDEX('שיפור נשים'!$A$1:$GQ$121,ROUNDDOWN(E462/12,0)+1,ROUNDDOWN((E462+$B$7-$B$8)/12,0)+1))</f>
        <v>#VALUE!</v>
      </c>
      <c r="P462">
        <f t="shared" si="148"/>
        <v>1</v>
      </c>
      <c r="Q462" t="e">
        <f t="shared" si="149"/>
        <v>#VALUE!</v>
      </c>
      <c r="R462">
        <f t="shared" si="160"/>
        <v>460</v>
      </c>
      <c r="S462" t="e">
        <f t="shared" si="161"/>
        <v>#VALUE!</v>
      </c>
      <c r="T462">
        <f>IF($B$11="זכר",INDEX(תמותה!$A$1:$E$121,ROUNDDOWN(R462/12,0)+1,2),INDEX(תמותה!$A$1:$E$121,ROUNDDOWN(R462/12,0)+1,3))</f>
        <v>1.5433100000000001E-4</v>
      </c>
      <c r="U462" t="e">
        <f>IF($B$11="זכר",INDEX('שיפור גברים'!$A$1:$GQ$121,ROUNDDOWN(R462/12,0)+1,ROUNDDOWN((E462+$B$7-$B$8)/12,0)+2),INDEX('שיפור נשים'!$A$1:$GQ$121,ROUNDDOWN(R462/12,0)+1,ROUNDDOWN((E462+$B$7-$B$8)/12,0)+2))</f>
        <v>#VALUE!</v>
      </c>
      <c r="V462" t="e">
        <f>IF($B$11="זכר",INDEX('שיפור גברים'!$A$1:$GQ$121,ROUNDDOWN(R462/12,0)+1,ROUNDDOWN((E462+$B$7-$B$8)/12,0)+1),INDEX('שיפור נשים'!$A$1:$GQ$121,ROUNDDOWN(R462/12,0)+1,ROUNDDOWN((E462+$B$7-$B$8)/12,0)+1))</f>
        <v>#VALUE!</v>
      </c>
      <c r="W462">
        <f t="shared" si="150"/>
        <v>1</v>
      </c>
      <c r="X462" t="e">
        <f t="shared" si="162"/>
        <v>#VALUE!</v>
      </c>
      <c r="Y462">
        <f>IF($B$11="זכר",INDEX(תמותה!$A$1:$E$121,ROUNDDOWN(R462/12,0)+1,4),INDEX(תמותה!$A$1:$E$121,ROUNDDOWN(R462/12,0)+1,5))</f>
        <v>3.5199999999999999E-4</v>
      </c>
      <c r="Z462" t="e">
        <f t="shared" si="151"/>
        <v>#VALUE!</v>
      </c>
      <c r="AA462" t="e">
        <f t="shared" si="152"/>
        <v>#VALUE!</v>
      </c>
      <c r="AB462" t="e">
        <f t="shared" si="163"/>
        <v>#VALUE!</v>
      </c>
      <c r="AC462" t="e">
        <f t="shared" si="164"/>
        <v>#VALUE!</v>
      </c>
      <c r="AD462" t="e">
        <f t="shared" si="165"/>
        <v>#VALUE!</v>
      </c>
      <c r="AE462" t="e">
        <f t="shared" si="166"/>
        <v>#VALUE!</v>
      </c>
      <c r="AF462" t="e">
        <f t="shared" si="167"/>
        <v>#VALUE!</v>
      </c>
    </row>
    <row r="463" spans="5:32" x14ac:dyDescent="0.2">
      <c r="E463">
        <f t="shared" si="153"/>
        <v>461</v>
      </c>
      <c r="F463">
        <f t="shared" si="147"/>
        <v>4.0322472834929419</v>
      </c>
      <c r="G463" t="e">
        <f t="shared" si="154"/>
        <v>#VALUE!</v>
      </c>
      <c r="H463" t="e">
        <f t="shared" si="155"/>
        <v>#VALUE!</v>
      </c>
      <c r="I463" t="e">
        <f t="shared" si="156"/>
        <v>#VALUE!</v>
      </c>
      <c r="J463" t="e">
        <f t="shared" si="157"/>
        <v>#VALUE!</v>
      </c>
      <c r="K463" t="e">
        <f t="shared" si="158"/>
        <v>#VALUE!</v>
      </c>
      <c r="L463" t="e">
        <f t="shared" si="159"/>
        <v>#VALUE!</v>
      </c>
      <c r="M463">
        <f>IF($B$9="זכר",INDEX(תמותה!$A$1:$E$121,ROUNDDOWN(E463/12,0)+1,2),INDEX(תמותה!$A$1:$E$121,ROUNDDOWN(E463/12,0)+1,3))</f>
        <v>1.5433100000000001E-4</v>
      </c>
      <c r="N463" t="e">
        <f>IF($B$9="זכר",INDEX('שיפור גברים'!$A$1:$GQ$121,ROUNDDOWN(E463/12,0)+1,ROUNDDOWN((E463+$B$7-$B$8)/12,0)+2),INDEX('שיפור נשים'!$A$1:$GQ$121,ROUNDDOWN(E463/12,0)+1,ROUNDDOWN((E463+$B$7-$B$8)/12,0)+2))</f>
        <v>#VALUE!</v>
      </c>
      <c r="O463" t="e">
        <f>IF($B$9="זכר",INDEX('שיפור גברים'!$A$1:$GQ$121,ROUNDDOWN(E463/12,0)+1,ROUNDDOWN((E463+$B$7-$B$8)/12,0)+1),INDEX('שיפור נשים'!$A$1:$GQ$121,ROUNDDOWN(E463/12,0)+1,ROUNDDOWN((E463+$B$7-$B$8)/12,0)+1))</f>
        <v>#VALUE!</v>
      </c>
      <c r="P463">
        <f t="shared" si="148"/>
        <v>8.3333333333333329E-2</v>
      </c>
      <c r="Q463" t="e">
        <f t="shared" si="149"/>
        <v>#VALUE!</v>
      </c>
      <c r="R463">
        <f t="shared" si="160"/>
        <v>461</v>
      </c>
      <c r="S463" t="e">
        <f t="shared" si="161"/>
        <v>#VALUE!</v>
      </c>
      <c r="T463">
        <f>IF($B$11="זכר",INDEX(תמותה!$A$1:$E$121,ROUNDDOWN(R463/12,0)+1,2),INDEX(תמותה!$A$1:$E$121,ROUNDDOWN(R463/12,0)+1,3))</f>
        <v>1.5433100000000001E-4</v>
      </c>
      <c r="U463" t="e">
        <f>IF($B$11="זכר",INDEX('שיפור גברים'!$A$1:$GQ$121,ROUNDDOWN(R463/12,0)+1,ROUNDDOWN((E463+$B$7-$B$8)/12,0)+2),INDEX('שיפור נשים'!$A$1:$GQ$121,ROUNDDOWN(R463/12,0)+1,ROUNDDOWN((E463+$B$7-$B$8)/12,0)+2))</f>
        <v>#VALUE!</v>
      </c>
      <c r="V463" t="e">
        <f>IF($B$11="זכר",INDEX('שיפור גברים'!$A$1:$GQ$121,ROUNDDOWN(R463/12,0)+1,ROUNDDOWN((E463+$B$7-$B$8)/12,0)+1),INDEX('שיפור נשים'!$A$1:$GQ$121,ROUNDDOWN(R463/12,0)+1,ROUNDDOWN((E463+$B$7-$B$8)/12,0)+1))</f>
        <v>#VALUE!</v>
      </c>
      <c r="W463">
        <f t="shared" si="150"/>
        <v>8.3333333333333329E-2</v>
      </c>
      <c r="X463" t="e">
        <f t="shared" si="162"/>
        <v>#VALUE!</v>
      </c>
      <c r="Y463">
        <f>IF($B$11="זכר",INDEX(תמותה!$A$1:$E$121,ROUNDDOWN(R463/12,0)+1,4),INDEX(תמותה!$A$1:$E$121,ROUNDDOWN(R463/12,0)+1,5))</f>
        <v>3.5199999999999999E-4</v>
      </c>
      <c r="Z463" t="e">
        <f t="shared" si="151"/>
        <v>#VALUE!</v>
      </c>
      <c r="AA463" t="e">
        <f t="shared" si="152"/>
        <v>#VALUE!</v>
      </c>
      <c r="AB463" t="e">
        <f t="shared" si="163"/>
        <v>#VALUE!</v>
      </c>
      <c r="AC463" t="e">
        <f t="shared" si="164"/>
        <v>#VALUE!</v>
      </c>
      <c r="AD463" t="e">
        <f t="shared" si="165"/>
        <v>#VALUE!</v>
      </c>
      <c r="AE463" t="e">
        <f t="shared" si="166"/>
        <v>#VALUE!</v>
      </c>
      <c r="AF463" t="e">
        <f t="shared" si="167"/>
        <v>#VALUE!</v>
      </c>
    </row>
    <row r="464" spans="5:32" x14ac:dyDescent="0.2">
      <c r="E464">
        <f t="shared" si="153"/>
        <v>462</v>
      </c>
      <c r="F464">
        <f t="shared" si="147"/>
        <v>4.0444350565897267</v>
      </c>
      <c r="G464" t="e">
        <f t="shared" si="154"/>
        <v>#VALUE!</v>
      </c>
      <c r="H464" t="e">
        <f t="shared" si="155"/>
        <v>#VALUE!</v>
      </c>
      <c r="I464" t="e">
        <f t="shared" si="156"/>
        <v>#VALUE!</v>
      </c>
      <c r="J464" t="e">
        <f t="shared" si="157"/>
        <v>#VALUE!</v>
      </c>
      <c r="K464" t="e">
        <f t="shared" si="158"/>
        <v>#VALUE!</v>
      </c>
      <c r="L464" t="e">
        <f t="shared" si="159"/>
        <v>#VALUE!</v>
      </c>
      <c r="M464">
        <f>IF($B$9="זכר",INDEX(תמותה!$A$1:$E$121,ROUNDDOWN(E464/12,0)+1,2),INDEX(תמותה!$A$1:$E$121,ROUNDDOWN(E464/12,0)+1,3))</f>
        <v>1.5433100000000001E-4</v>
      </c>
      <c r="N464" t="e">
        <f>IF($B$9="זכר",INDEX('שיפור גברים'!$A$1:$GQ$121,ROUNDDOWN(E464/12,0)+1,ROUNDDOWN((E464+$B$7-$B$8)/12,0)+2),INDEX('שיפור נשים'!$A$1:$GQ$121,ROUNDDOWN(E464/12,0)+1,ROUNDDOWN((E464+$B$7-$B$8)/12,0)+2))</f>
        <v>#VALUE!</v>
      </c>
      <c r="O464" t="e">
        <f>IF($B$9="זכר",INDEX('שיפור גברים'!$A$1:$GQ$121,ROUNDDOWN(E464/12,0)+1,ROUNDDOWN((E464+$B$7-$B$8)/12,0)+1),INDEX('שיפור נשים'!$A$1:$GQ$121,ROUNDDOWN(E464/12,0)+1,ROUNDDOWN((E464+$B$7-$B$8)/12,0)+1))</f>
        <v>#VALUE!</v>
      </c>
      <c r="P464">
        <f t="shared" si="148"/>
        <v>0.16666666666666666</v>
      </c>
      <c r="Q464" t="e">
        <f t="shared" si="149"/>
        <v>#VALUE!</v>
      </c>
      <c r="R464">
        <f t="shared" si="160"/>
        <v>462</v>
      </c>
      <c r="S464" t="e">
        <f t="shared" si="161"/>
        <v>#VALUE!</v>
      </c>
      <c r="T464">
        <f>IF($B$11="זכר",INDEX(תמותה!$A$1:$E$121,ROUNDDOWN(R464/12,0)+1,2),INDEX(תמותה!$A$1:$E$121,ROUNDDOWN(R464/12,0)+1,3))</f>
        <v>1.5433100000000001E-4</v>
      </c>
      <c r="U464" t="e">
        <f>IF($B$11="זכר",INDEX('שיפור גברים'!$A$1:$GQ$121,ROUNDDOWN(R464/12,0)+1,ROUNDDOWN((E464+$B$7-$B$8)/12,0)+2),INDEX('שיפור נשים'!$A$1:$GQ$121,ROUNDDOWN(R464/12,0)+1,ROUNDDOWN((E464+$B$7-$B$8)/12,0)+2))</f>
        <v>#VALUE!</v>
      </c>
      <c r="V464" t="e">
        <f>IF($B$11="זכר",INDEX('שיפור גברים'!$A$1:$GQ$121,ROUNDDOWN(R464/12,0)+1,ROUNDDOWN((E464+$B$7-$B$8)/12,0)+1),INDEX('שיפור נשים'!$A$1:$GQ$121,ROUNDDOWN(R464/12,0)+1,ROUNDDOWN((E464+$B$7-$B$8)/12,0)+1))</f>
        <v>#VALUE!</v>
      </c>
      <c r="W464">
        <f t="shared" si="150"/>
        <v>0.16666666666666666</v>
      </c>
      <c r="X464" t="e">
        <f t="shared" si="162"/>
        <v>#VALUE!</v>
      </c>
      <c r="Y464">
        <f>IF($B$11="זכר",INDEX(תמותה!$A$1:$E$121,ROUNDDOWN(R464/12,0)+1,4),INDEX(תמותה!$A$1:$E$121,ROUNDDOWN(R464/12,0)+1,5))</f>
        <v>3.5199999999999999E-4</v>
      </c>
      <c r="Z464" t="e">
        <f t="shared" si="151"/>
        <v>#VALUE!</v>
      </c>
      <c r="AA464" t="e">
        <f t="shared" si="152"/>
        <v>#VALUE!</v>
      </c>
      <c r="AB464" t="e">
        <f t="shared" si="163"/>
        <v>#VALUE!</v>
      </c>
      <c r="AC464" t="e">
        <f t="shared" si="164"/>
        <v>#VALUE!</v>
      </c>
      <c r="AD464" t="e">
        <f t="shared" si="165"/>
        <v>#VALUE!</v>
      </c>
      <c r="AE464" t="e">
        <f t="shared" si="166"/>
        <v>#VALUE!</v>
      </c>
      <c r="AF464" t="e">
        <f t="shared" si="167"/>
        <v>#VALUE!</v>
      </c>
    </row>
    <row r="465" spans="5:32" x14ac:dyDescent="0.2">
      <c r="E465">
        <f t="shared" si="153"/>
        <v>463</v>
      </c>
      <c r="F465">
        <f t="shared" si="147"/>
        <v>4.0566596681546452</v>
      </c>
      <c r="G465" t="e">
        <f t="shared" si="154"/>
        <v>#VALUE!</v>
      </c>
      <c r="H465" t="e">
        <f t="shared" si="155"/>
        <v>#VALUE!</v>
      </c>
      <c r="I465" t="e">
        <f t="shared" si="156"/>
        <v>#VALUE!</v>
      </c>
      <c r="J465" t="e">
        <f t="shared" si="157"/>
        <v>#VALUE!</v>
      </c>
      <c r="K465" t="e">
        <f t="shared" si="158"/>
        <v>#VALUE!</v>
      </c>
      <c r="L465" t="e">
        <f t="shared" si="159"/>
        <v>#VALUE!</v>
      </c>
      <c r="M465">
        <f>IF($B$9="זכר",INDEX(תמותה!$A$1:$E$121,ROUNDDOWN(E465/12,0)+1,2),INDEX(תמותה!$A$1:$E$121,ROUNDDOWN(E465/12,0)+1,3))</f>
        <v>1.5433100000000001E-4</v>
      </c>
      <c r="N465" t="e">
        <f>IF($B$9="זכר",INDEX('שיפור גברים'!$A$1:$GQ$121,ROUNDDOWN(E465/12,0)+1,ROUNDDOWN((E465+$B$7-$B$8)/12,0)+2),INDEX('שיפור נשים'!$A$1:$GQ$121,ROUNDDOWN(E465/12,0)+1,ROUNDDOWN((E465+$B$7-$B$8)/12,0)+2))</f>
        <v>#VALUE!</v>
      </c>
      <c r="O465" t="e">
        <f>IF($B$9="זכר",INDEX('שיפור גברים'!$A$1:$GQ$121,ROUNDDOWN(E465/12,0)+1,ROUNDDOWN((E465+$B$7-$B$8)/12,0)+1),INDEX('שיפור נשים'!$A$1:$GQ$121,ROUNDDOWN(E465/12,0)+1,ROUNDDOWN((E465+$B$7-$B$8)/12,0)+1))</f>
        <v>#VALUE!</v>
      </c>
      <c r="P465">
        <f t="shared" si="148"/>
        <v>0.25</v>
      </c>
      <c r="Q465" t="e">
        <f t="shared" si="149"/>
        <v>#VALUE!</v>
      </c>
      <c r="R465">
        <f t="shared" si="160"/>
        <v>463</v>
      </c>
      <c r="S465" t="e">
        <f t="shared" si="161"/>
        <v>#VALUE!</v>
      </c>
      <c r="T465">
        <f>IF($B$11="זכר",INDEX(תמותה!$A$1:$E$121,ROUNDDOWN(R465/12,0)+1,2),INDEX(תמותה!$A$1:$E$121,ROUNDDOWN(R465/12,0)+1,3))</f>
        <v>1.5433100000000001E-4</v>
      </c>
      <c r="U465" t="e">
        <f>IF($B$11="זכר",INDEX('שיפור גברים'!$A$1:$GQ$121,ROUNDDOWN(R465/12,0)+1,ROUNDDOWN((E465+$B$7-$B$8)/12,0)+2),INDEX('שיפור נשים'!$A$1:$GQ$121,ROUNDDOWN(R465/12,0)+1,ROUNDDOWN((E465+$B$7-$B$8)/12,0)+2))</f>
        <v>#VALUE!</v>
      </c>
      <c r="V465" t="e">
        <f>IF($B$11="זכר",INDEX('שיפור גברים'!$A$1:$GQ$121,ROUNDDOWN(R465/12,0)+1,ROUNDDOWN((E465+$B$7-$B$8)/12,0)+1),INDEX('שיפור נשים'!$A$1:$GQ$121,ROUNDDOWN(R465/12,0)+1,ROUNDDOWN((E465+$B$7-$B$8)/12,0)+1))</f>
        <v>#VALUE!</v>
      </c>
      <c r="W465">
        <f t="shared" si="150"/>
        <v>0.25</v>
      </c>
      <c r="X465" t="e">
        <f t="shared" si="162"/>
        <v>#VALUE!</v>
      </c>
      <c r="Y465">
        <f>IF($B$11="זכר",INDEX(תמותה!$A$1:$E$121,ROUNDDOWN(R465/12,0)+1,4),INDEX(תמותה!$A$1:$E$121,ROUNDDOWN(R465/12,0)+1,5))</f>
        <v>3.5199999999999999E-4</v>
      </c>
      <c r="Z465" t="e">
        <f t="shared" si="151"/>
        <v>#VALUE!</v>
      </c>
      <c r="AA465" t="e">
        <f t="shared" si="152"/>
        <v>#VALUE!</v>
      </c>
      <c r="AB465" t="e">
        <f t="shared" si="163"/>
        <v>#VALUE!</v>
      </c>
      <c r="AC465" t="e">
        <f t="shared" si="164"/>
        <v>#VALUE!</v>
      </c>
      <c r="AD465" t="e">
        <f t="shared" si="165"/>
        <v>#VALUE!</v>
      </c>
      <c r="AE465" t="e">
        <f t="shared" si="166"/>
        <v>#VALUE!</v>
      </c>
      <c r="AF465" t="e">
        <f t="shared" si="167"/>
        <v>#VALUE!</v>
      </c>
    </row>
    <row r="466" spans="5:32" x14ac:dyDescent="0.2">
      <c r="E466">
        <f t="shared" si="153"/>
        <v>464</v>
      </c>
      <c r="F466">
        <f t="shared" si="147"/>
        <v>4.0689212295347597</v>
      </c>
      <c r="G466" t="e">
        <f t="shared" si="154"/>
        <v>#VALUE!</v>
      </c>
      <c r="H466" t="e">
        <f t="shared" si="155"/>
        <v>#VALUE!</v>
      </c>
      <c r="I466" t="e">
        <f t="shared" si="156"/>
        <v>#VALUE!</v>
      </c>
      <c r="J466" t="e">
        <f t="shared" si="157"/>
        <v>#VALUE!</v>
      </c>
      <c r="K466" t="e">
        <f t="shared" si="158"/>
        <v>#VALUE!</v>
      </c>
      <c r="L466" t="e">
        <f t="shared" si="159"/>
        <v>#VALUE!</v>
      </c>
      <c r="M466">
        <f>IF($B$9="זכר",INDEX(תמותה!$A$1:$E$121,ROUNDDOWN(E466/12,0)+1,2),INDEX(תמותה!$A$1:$E$121,ROUNDDOWN(E466/12,0)+1,3))</f>
        <v>1.5433100000000001E-4</v>
      </c>
      <c r="N466" t="e">
        <f>IF($B$9="זכר",INDEX('שיפור גברים'!$A$1:$GQ$121,ROUNDDOWN(E466/12,0)+1,ROUNDDOWN((E466+$B$7-$B$8)/12,0)+2),INDEX('שיפור נשים'!$A$1:$GQ$121,ROUNDDOWN(E466/12,0)+1,ROUNDDOWN((E466+$B$7-$B$8)/12,0)+2))</f>
        <v>#VALUE!</v>
      </c>
      <c r="O466" t="e">
        <f>IF($B$9="זכר",INDEX('שיפור גברים'!$A$1:$GQ$121,ROUNDDOWN(E466/12,0)+1,ROUNDDOWN((E466+$B$7-$B$8)/12,0)+1),INDEX('שיפור נשים'!$A$1:$GQ$121,ROUNDDOWN(E466/12,0)+1,ROUNDDOWN((E466+$B$7-$B$8)/12,0)+1))</f>
        <v>#VALUE!</v>
      </c>
      <c r="P466">
        <f t="shared" si="148"/>
        <v>0.33333333333333331</v>
      </c>
      <c r="Q466" t="e">
        <f t="shared" si="149"/>
        <v>#VALUE!</v>
      </c>
      <c r="R466">
        <f t="shared" si="160"/>
        <v>464</v>
      </c>
      <c r="S466" t="e">
        <f t="shared" si="161"/>
        <v>#VALUE!</v>
      </c>
      <c r="T466">
        <f>IF($B$11="זכר",INDEX(תמותה!$A$1:$E$121,ROUNDDOWN(R466/12,0)+1,2),INDEX(תמותה!$A$1:$E$121,ROUNDDOWN(R466/12,0)+1,3))</f>
        <v>1.5433100000000001E-4</v>
      </c>
      <c r="U466" t="e">
        <f>IF($B$11="זכר",INDEX('שיפור גברים'!$A$1:$GQ$121,ROUNDDOWN(R466/12,0)+1,ROUNDDOWN((E466+$B$7-$B$8)/12,0)+2),INDEX('שיפור נשים'!$A$1:$GQ$121,ROUNDDOWN(R466/12,0)+1,ROUNDDOWN((E466+$B$7-$B$8)/12,0)+2))</f>
        <v>#VALUE!</v>
      </c>
      <c r="V466" t="e">
        <f>IF($B$11="זכר",INDEX('שיפור גברים'!$A$1:$GQ$121,ROUNDDOWN(R466/12,0)+1,ROUNDDOWN((E466+$B$7-$B$8)/12,0)+1),INDEX('שיפור נשים'!$A$1:$GQ$121,ROUNDDOWN(R466/12,0)+1,ROUNDDOWN((E466+$B$7-$B$8)/12,0)+1))</f>
        <v>#VALUE!</v>
      </c>
      <c r="W466">
        <f t="shared" si="150"/>
        <v>0.33333333333333331</v>
      </c>
      <c r="X466" t="e">
        <f t="shared" si="162"/>
        <v>#VALUE!</v>
      </c>
      <c r="Y466">
        <f>IF($B$11="זכר",INDEX(תמותה!$A$1:$E$121,ROUNDDOWN(R466/12,0)+1,4),INDEX(תמותה!$A$1:$E$121,ROUNDDOWN(R466/12,0)+1,5))</f>
        <v>3.5199999999999999E-4</v>
      </c>
      <c r="Z466" t="e">
        <f t="shared" si="151"/>
        <v>#VALUE!</v>
      </c>
      <c r="AA466" t="e">
        <f t="shared" si="152"/>
        <v>#VALUE!</v>
      </c>
      <c r="AB466" t="e">
        <f t="shared" si="163"/>
        <v>#VALUE!</v>
      </c>
      <c r="AC466" t="e">
        <f t="shared" si="164"/>
        <v>#VALUE!</v>
      </c>
      <c r="AD466" t="e">
        <f t="shared" si="165"/>
        <v>#VALUE!</v>
      </c>
      <c r="AE466" t="e">
        <f t="shared" si="166"/>
        <v>#VALUE!</v>
      </c>
      <c r="AF466" t="e">
        <f t="shared" si="167"/>
        <v>#VALUE!</v>
      </c>
    </row>
    <row r="467" spans="5:32" x14ac:dyDescent="0.2">
      <c r="E467">
        <f t="shared" si="153"/>
        <v>465</v>
      </c>
      <c r="F467">
        <f t="shared" si="147"/>
        <v>4.0812198524136889</v>
      </c>
      <c r="G467" t="e">
        <f t="shared" si="154"/>
        <v>#VALUE!</v>
      </c>
      <c r="H467" t="e">
        <f t="shared" si="155"/>
        <v>#VALUE!</v>
      </c>
      <c r="I467" t="e">
        <f t="shared" si="156"/>
        <v>#VALUE!</v>
      </c>
      <c r="J467" t="e">
        <f t="shared" si="157"/>
        <v>#VALUE!</v>
      </c>
      <c r="K467" t="e">
        <f t="shared" si="158"/>
        <v>#VALUE!</v>
      </c>
      <c r="L467" t="e">
        <f t="shared" si="159"/>
        <v>#VALUE!</v>
      </c>
      <c r="M467">
        <f>IF($B$9="זכר",INDEX(תמותה!$A$1:$E$121,ROUNDDOWN(E467/12,0)+1,2),INDEX(תמותה!$A$1:$E$121,ROUNDDOWN(E467/12,0)+1,3))</f>
        <v>1.5433100000000001E-4</v>
      </c>
      <c r="N467" t="e">
        <f>IF($B$9="זכר",INDEX('שיפור גברים'!$A$1:$GQ$121,ROUNDDOWN(E467/12,0)+1,ROUNDDOWN((E467+$B$7-$B$8)/12,0)+2),INDEX('שיפור נשים'!$A$1:$GQ$121,ROUNDDOWN(E467/12,0)+1,ROUNDDOWN((E467+$B$7-$B$8)/12,0)+2))</f>
        <v>#VALUE!</v>
      </c>
      <c r="O467" t="e">
        <f>IF($B$9="זכר",INDEX('שיפור גברים'!$A$1:$GQ$121,ROUNDDOWN(E467/12,0)+1,ROUNDDOWN((E467+$B$7-$B$8)/12,0)+1),INDEX('שיפור נשים'!$A$1:$GQ$121,ROUNDDOWN(E467/12,0)+1,ROUNDDOWN((E467+$B$7-$B$8)/12,0)+1))</f>
        <v>#VALUE!</v>
      </c>
      <c r="P467">
        <f t="shared" si="148"/>
        <v>0.41666666666666669</v>
      </c>
      <c r="Q467" t="e">
        <f t="shared" si="149"/>
        <v>#VALUE!</v>
      </c>
      <c r="R467">
        <f t="shared" si="160"/>
        <v>465</v>
      </c>
      <c r="S467" t="e">
        <f t="shared" si="161"/>
        <v>#VALUE!</v>
      </c>
      <c r="T467">
        <f>IF($B$11="זכר",INDEX(תמותה!$A$1:$E$121,ROUNDDOWN(R467/12,0)+1,2),INDEX(תמותה!$A$1:$E$121,ROUNDDOWN(R467/12,0)+1,3))</f>
        <v>1.5433100000000001E-4</v>
      </c>
      <c r="U467" t="e">
        <f>IF($B$11="זכר",INDEX('שיפור גברים'!$A$1:$GQ$121,ROUNDDOWN(R467/12,0)+1,ROUNDDOWN((E467+$B$7-$B$8)/12,0)+2),INDEX('שיפור נשים'!$A$1:$GQ$121,ROUNDDOWN(R467/12,0)+1,ROUNDDOWN((E467+$B$7-$B$8)/12,0)+2))</f>
        <v>#VALUE!</v>
      </c>
      <c r="V467" t="e">
        <f>IF($B$11="זכר",INDEX('שיפור גברים'!$A$1:$GQ$121,ROUNDDOWN(R467/12,0)+1,ROUNDDOWN((E467+$B$7-$B$8)/12,0)+1),INDEX('שיפור נשים'!$A$1:$GQ$121,ROUNDDOWN(R467/12,0)+1,ROUNDDOWN((E467+$B$7-$B$8)/12,0)+1))</f>
        <v>#VALUE!</v>
      </c>
      <c r="W467">
        <f t="shared" si="150"/>
        <v>0.41666666666666669</v>
      </c>
      <c r="X467" t="e">
        <f t="shared" si="162"/>
        <v>#VALUE!</v>
      </c>
      <c r="Y467">
        <f>IF($B$11="זכר",INDEX(תמותה!$A$1:$E$121,ROUNDDOWN(R467/12,0)+1,4),INDEX(תמותה!$A$1:$E$121,ROUNDDOWN(R467/12,0)+1,5))</f>
        <v>3.5199999999999999E-4</v>
      </c>
      <c r="Z467" t="e">
        <f t="shared" si="151"/>
        <v>#VALUE!</v>
      </c>
      <c r="AA467" t="e">
        <f t="shared" si="152"/>
        <v>#VALUE!</v>
      </c>
      <c r="AB467" t="e">
        <f t="shared" si="163"/>
        <v>#VALUE!</v>
      </c>
      <c r="AC467" t="e">
        <f t="shared" si="164"/>
        <v>#VALUE!</v>
      </c>
      <c r="AD467" t="e">
        <f t="shared" si="165"/>
        <v>#VALUE!</v>
      </c>
      <c r="AE467" t="e">
        <f t="shared" si="166"/>
        <v>#VALUE!</v>
      </c>
      <c r="AF467" t="e">
        <f t="shared" si="167"/>
        <v>#VALUE!</v>
      </c>
    </row>
    <row r="468" spans="5:32" x14ac:dyDescent="0.2">
      <c r="E468">
        <f t="shared" si="153"/>
        <v>466</v>
      </c>
      <c r="F468">
        <f t="shared" si="147"/>
        <v>4.0935556488126199</v>
      </c>
      <c r="G468" t="e">
        <f t="shared" si="154"/>
        <v>#VALUE!</v>
      </c>
      <c r="H468" t="e">
        <f t="shared" si="155"/>
        <v>#VALUE!</v>
      </c>
      <c r="I468" t="e">
        <f t="shared" si="156"/>
        <v>#VALUE!</v>
      </c>
      <c r="J468" t="e">
        <f t="shared" si="157"/>
        <v>#VALUE!</v>
      </c>
      <c r="K468" t="e">
        <f t="shared" si="158"/>
        <v>#VALUE!</v>
      </c>
      <c r="L468" t="e">
        <f t="shared" si="159"/>
        <v>#VALUE!</v>
      </c>
      <c r="M468">
        <f>IF($B$9="זכר",INDEX(תמותה!$A$1:$E$121,ROUNDDOWN(E468/12,0)+1,2),INDEX(תמותה!$A$1:$E$121,ROUNDDOWN(E468/12,0)+1,3))</f>
        <v>1.5433100000000001E-4</v>
      </c>
      <c r="N468" t="e">
        <f>IF($B$9="זכר",INDEX('שיפור גברים'!$A$1:$GQ$121,ROUNDDOWN(E468/12,0)+1,ROUNDDOWN((E468+$B$7-$B$8)/12,0)+2),INDEX('שיפור נשים'!$A$1:$GQ$121,ROUNDDOWN(E468/12,0)+1,ROUNDDOWN((E468+$B$7-$B$8)/12,0)+2))</f>
        <v>#VALUE!</v>
      </c>
      <c r="O468" t="e">
        <f>IF($B$9="זכר",INDEX('שיפור גברים'!$A$1:$GQ$121,ROUNDDOWN(E468/12,0)+1,ROUNDDOWN((E468+$B$7-$B$8)/12,0)+1),INDEX('שיפור נשים'!$A$1:$GQ$121,ROUNDDOWN(E468/12,0)+1,ROUNDDOWN((E468+$B$7-$B$8)/12,0)+1))</f>
        <v>#VALUE!</v>
      </c>
      <c r="P468">
        <f t="shared" si="148"/>
        <v>0.5</v>
      </c>
      <c r="Q468" t="e">
        <f t="shared" si="149"/>
        <v>#VALUE!</v>
      </c>
      <c r="R468">
        <f t="shared" si="160"/>
        <v>466</v>
      </c>
      <c r="S468" t="e">
        <f t="shared" si="161"/>
        <v>#VALUE!</v>
      </c>
      <c r="T468">
        <f>IF($B$11="זכר",INDEX(תמותה!$A$1:$E$121,ROUNDDOWN(R468/12,0)+1,2),INDEX(תמותה!$A$1:$E$121,ROUNDDOWN(R468/12,0)+1,3))</f>
        <v>1.5433100000000001E-4</v>
      </c>
      <c r="U468" t="e">
        <f>IF($B$11="זכר",INDEX('שיפור גברים'!$A$1:$GQ$121,ROUNDDOWN(R468/12,0)+1,ROUNDDOWN((E468+$B$7-$B$8)/12,0)+2),INDEX('שיפור נשים'!$A$1:$GQ$121,ROUNDDOWN(R468/12,0)+1,ROUNDDOWN((E468+$B$7-$B$8)/12,0)+2))</f>
        <v>#VALUE!</v>
      </c>
      <c r="V468" t="e">
        <f>IF($B$11="זכר",INDEX('שיפור גברים'!$A$1:$GQ$121,ROUNDDOWN(R468/12,0)+1,ROUNDDOWN((E468+$B$7-$B$8)/12,0)+1),INDEX('שיפור נשים'!$A$1:$GQ$121,ROUNDDOWN(R468/12,0)+1,ROUNDDOWN((E468+$B$7-$B$8)/12,0)+1))</f>
        <v>#VALUE!</v>
      </c>
      <c r="W468">
        <f t="shared" si="150"/>
        <v>0.5</v>
      </c>
      <c r="X468" t="e">
        <f t="shared" si="162"/>
        <v>#VALUE!</v>
      </c>
      <c r="Y468">
        <f>IF($B$11="זכר",INDEX(תמותה!$A$1:$E$121,ROUNDDOWN(R468/12,0)+1,4),INDEX(תמותה!$A$1:$E$121,ROUNDDOWN(R468/12,0)+1,5))</f>
        <v>3.5199999999999999E-4</v>
      </c>
      <c r="Z468" t="e">
        <f t="shared" si="151"/>
        <v>#VALUE!</v>
      </c>
      <c r="AA468" t="e">
        <f t="shared" si="152"/>
        <v>#VALUE!</v>
      </c>
      <c r="AB468" t="e">
        <f t="shared" si="163"/>
        <v>#VALUE!</v>
      </c>
      <c r="AC468" t="e">
        <f t="shared" si="164"/>
        <v>#VALUE!</v>
      </c>
      <c r="AD468" t="e">
        <f t="shared" si="165"/>
        <v>#VALUE!</v>
      </c>
      <c r="AE468" t="e">
        <f t="shared" si="166"/>
        <v>#VALUE!</v>
      </c>
      <c r="AF468" t="e">
        <f t="shared" si="167"/>
        <v>#VALUE!</v>
      </c>
    </row>
    <row r="469" spans="5:32" x14ac:dyDescent="0.2">
      <c r="E469">
        <f t="shared" si="153"/>
        <v>467</v>
      </c>
      <c r="F469">
        <f t="shared" si="147"/>
        <v>4.1059287310913373</v>
      </c>
      <c r="G469" t="e">
        <f t="shared" si="154"/>
        <v>#VALUE!</v>
      </c>
      <c r="H469" t="e">
        <f t="shared" si="155"/>
        <v>#VALUE!</v>
      </c>
      <c r="I469" t="e">
        <f t="shared" si="156"/>
        <v>#VALUE!</v>
      </c>
      <c r="J469" t="e">
        <f t="shared" si="157"/>
        <v>#VALUE!</v>
      </c>
      <c r="K469" t="e">
        <f t="shared" si="158"/>
        <v>#VALUE!</v>
      </c>
      <c r="L469" t="e">
        <f t="shared" si="159"/>
        <v>#VALUE!</v>
      </c>
      <c r="M469">
        <f>IF($B$9="זכר",INDEX(תמותה!$A$1:$E$121,ROUNDDOWN(E469/12,0)+1,2),INDEX(תמותה!$A$1:$E$121,ROUNDDOWN(E469/12,0)+1,3))</f>
        <v>1.5433100000000001E-4</v>
      </c>
      <c r="N469" t="e">
        <f>IF($B$9="זכר",INDEX('שיפור גברים'!$A$1:$GQ$121,ROUNDDOWN(E469/12,0)+1,ROUNDDOWN((E469+$B$7-$B$8)/12,0)+2),INDEX('שיפור נשים'!$A$1:$GQ$121,ROUNDDOWN(E469/12,0)+1,ROUNDDOWN((E469+$B$7-$B$8)/12,0)+2))</f>
        <v>#VALUE!</v>
      </c>
      <c r="O469" t="e">
        <f>IF($B$9="זכר",INDEX('שיפור גברים'!$A$1:$GQ$121,ROUNDDOWN(E469/12,0)+1,ROUNDDOWN((E469+$B$7-$B$8)/12,0)+1),INDEX('שיפור נשים'!$A$1:$GQ$121,ROUNDDOWN(E469/12,0)+1,ROUNDDOWN((E469+$B$7-$B$8)/12,0)+1))</f>
        <v>#VALUE!</v>
      </c>
      <c r="P469">
        <f t="shared" si="148"/>
        <v>0.58333333333333337</v>
      </c>
      <c r="Q469" t="e">
        <f t="shared" si="149"/>
        <v>#VALUE!</v>
      </c>
      <c r="R469">
        <f t="shared" si="160"/>
        <v>467</v>
      </c>
      <c r="S469" t="e">
        <f t="shared" si="161"/>
        <v>#VALUE!</v>
      </c>
      <c r="T469">
        <f>IF($B$11="זכר",INDEX(תמותה!$A$1:$E$121,ROUNDDOWN(R469/12,0)+1,2),INDEX(תמותה!$A$1:$E$121,ROUNDDOWN(R469/12,0)+1,3))</f>
        <v>1.5433100000000001E-4</v>
      </c>
      <c r="U469" t="e">
        <f>IF($B$11="זכר",INDEX('שיפור גברים'!$A$1:$GQ$121,ROUNDDOWN(R469/12,0)+1,ROUNDDOWN((E469+$B$7-$B$8)/12,0)+2),INDEX('שיפור נשים'!$A$1:$GQ$121,ROUNDDOWN(R469/12,0)+1,ROUNDDOWN((E469+$B$7-$B$8)/12,0)+2))</f>
        <v>#VALUE!</v>
      </c>
      <c r="V469" t="e">
        <f>IF($B$11="זכר",INDEX('שיפור גברים'!$A$1:$GQ$121,ROUNDDOWN(R469/12,0)+1,ROUNDDOWN((E469+$B$7-$B$8)/12,0)+1),INDEX('שיפור נשים'!$A$1:$GQ$121,ROUNDDOWN(R469/12,0)+1,ROUNDDOWN((E469+$B$7-$B$8)/12,0)+1))</f>
        <v>#VALUE!</v>
      </c>
      <c r="W469">
        <f t="shared" si="150"/>
        <v>0.58333333333333337</v>
      </c>
      <c r="X469" t="e">
        <f t="shared" si="162"/>
        <v>#VALUE!</v>
      </c>
      <c r="Y469">
        <f>IF($B$11="זכר",INDEX(תמותה!$A$1:$E$121,ROUNDDOWN(R469/12,0)+1,4),INDEX(תמותה!$A$1:$E$121,ROUNDDOWN(R469/12,0)+1,5))</f>
        <v>3.5199999999999999E-4</v>
      </c>
      <c r="Z469" t="e">
        <f t="shared" si="151"/>
        <v>#VALUE!</v>
      </c>
      <c r="AA469" t="e">
        <f t="shared" si="152"/>
        <v>#VALUE!</v>
      </c>
      <c r="AB469" t="e">
        <f t="shared" si="163"/>
        <v>#VALUE!</v>
      </c>
      <c r="AC469" t="e">
        <f t="shared" si="164"/>
        <v>#VALUE!</v>
      </c>
      <c r="AD469" t="e">
        <f t="shared" si="165"/>
        <v>#VALUE!</v>
      </c>
      <c r="AE469" t="e">
        <f t="shared" si="166"/>
        <v>#VALUE!</v>
      </c>
      <c r="AF469" t="e">
        <f t="shared" si="167"/>
        <v>#VALUE!</v>
      </c>
    </row>
    <row r="470" spans="5:32" x14ac:dyDescent="0.2">
      <c r="E470">
        <f t="shared" si="153"/>
        <v>468</v>
      </c>
      <c r="F470">
        <f t="shared" si="147"/>
        <v>4.1183392119492384</v>
      </c>
      <c r="G470" t="e">
        <f t="shared" si="154"/>
        <v>#VALUE!</v>
      </c>
      <c r="H470" t="e">
        <f t="shared" si="155"/>
        <v>#VALUE!</v>
      </c>
      <c r="I470" t="e">
        <f t="shared" si="156"/>
        <v>#VALUE!</v>
      </c>
      <c r="J470" t="e">
        <f t="shared" si="157"/>
        <v>#VALUE!</v>
      </c>
      <c r="K470" t="e">
        <f t="shared" si="158"/>
        <v>#VALUE!</v>
      </c>
      <c r="L470" t="e">
        <f t="shared" si="159"/>
        <v>#VALUE!</v>
      </c>
      <c r="M470">
        <f>IF($B$9="זכר",INDEX(תמותה!$A$1:$E$121,ROUNDDOWN(E470/12,0)+1,2),INDEX(תמותה!$A$1:$E$121,ROUNDDOWN(E470/12,0)+1,3))</f>
        <v>1.68751E-4</v>
      </c>
      <c r="N470" t="e">
        <f>IF($B$9="זכר",INDEX('שיפור גברים'!$A$1:$GQ$121,ROUNDDOWN(E470/12,0)+1,ROUNDDOWN((E470+$B$7-$B$8)/12,0)+2),INDEX('שיפור נשים'!$A$1:$GQ$121,ROUNDDOWN(E470/12,0)+1,ROUNDDOWN((E470+$B$7-$B$8)/12,0)+2))</f>
        <v>#VALUE!</v>
      </c>
      <c r="O470" t="e">
        <f>IF($B$9="זכר",INDEX('שיפור גברים'!$A$1:$GQ$121,ROUNDDOWN(E470/12,0)+1,ROUNDDOWN((E470+$B$7-$B$8)/12,0)+1),INDEX('שיפור נשים'!$A$1:$GQ$121,ROUNDDOWN(E470/12,0)+1,ROUNDDOWN((E470+$B$7-$B$8)/12,0)+1))</f>
        <v>#VALUE!</v>
      </c>
      <c r="P470">
        <f t="shared" si="148"/>
        <v>0.66666666666666663</v>
      </c>
      <c r="Q470" t="e">
        <f t="shared" si="149"/>
        <v>#VALUE!</v>
      </c>
      <c r="R470">
        <f t="shared" si="160"/>
        <v>468</v>
      </c>
      <c r="S470" t="e">
        <f t="shared" si="161"/>
        <v>#VALUE!</v>
      </c>
      <c r="T470">
        <f>IF($B$11="זכר",INDEX(תמותה!$A$1:$E$121,ROUNDDOWN(R470/12,0)+1,2),INDEX(תמותה!$A$1:$E$121,ROUNDDOWN(R470/12,0)+1,3))</f>
        <v>1.68751E-4</v>
      </c>
      <c r="U470" t="e">
        <f>IF($B$11="זכר",INDEX('שיפור גברים'!$A$1:$GQ$121,ROUNDDOWN(R470/12,0)+1,ROUNDDOWN((E470+$B$7-$B$8)/12,0)+2),INDEX('שיפור נשים'!$A$1:$GQ$121,ROUNDDOWN(R470/12,0)+1,ROUNDDOWN((E470+$B$7-$B$8)/12,0)+2))</f>
        <v>#VALUE!</v>
      </c>
      <c r="V470" t="e">
        <f>IF($B$11="זכר",INDEX('שיפור גברים'!$A$1:$GQ$121,ROUNDDOWN(R470/12,0)+1,ROUNDDOWN((E470+$B$7-$B$8)/12,0)+1),INDEX('שיפור נשים'!$A$1:$GQ$121,ROUNDDOWN(R470/12,0)+1,ROUNDDOWN((E470+$B$7-$B$8)/12,0)+1))</f>
        <v>#VALUE!</v>
      </c>
      <c r="W470">
        <f t="shared" si="150"/>
        <v>0.66666666666666663</v>
      </c>
      <c r="X470" t="e">
        <f t="shared" si="162"/>
        <v>#VALUE!</v>
      </c>
      <c r="Y470">
        <f>IF($B$11="זכר",INDEX(תמותה!$A$1:$E$121,ROUNDDOWN(R470/12,0)+1,4),INDEX(תמותה!$A$1:$E$121,ROUNDDOWN(R470/12,0)+1,5))</f>
        <v>3.8499999999999998E-4</v>
      </c>
      <c r="Z470" t="e">
        <f t="shared" si="151"/>
        <v>#VALUE!</v>
      </c>
      <c r="AA470" t="e">
        <f t="shared" si="152"/>
        <v>#VALUE!</v>
      </c>
      <c r="AB470" t="e">
        <f t="shared" si="163"/>
        <v>#VALUE!</v>
      </c>
      <c r="AC470" t="e">
        <f t="shared" si="164"/>
        <v>#VALUE!</v>
      </c>
      <c r="AD470" t="e">
        <f t="shared" si="165"/>
        <v>#VALUE!</v>
      </c>
      <c r="AE470" t="e">
        <f t="shared" si="166"/>
        <v>#VALUE!</v>
      </c>
      <c r="AF470" t="e">
        <f t="shared" si="167"/>
        <v>#VALUE!</v>
      </c>
    </row>
    <row r="471" spans="5:32" x14ac:dyDescent="0.2">
      <c r="E471">
        <f t="shared" si="153"/>
        <v>469</v>
      </c>
      <c r="F471">
        <f t="shared" si="147"/>
        <v>4.1307872044263636</v>
      </c>
      <c r="G471" t="e">
        <f t="shared" si="154"/>
        <v>#VALUE!</v>
      </c>
      <c r="H471" t="e">
        <f t="shared" si="155"/>
        <v>#VALUE!</v>
      </c>
      <c r="I471" t="e">
        <f t="shared" si="156"/>
        <v>#VALUE!</v>
      </c>
      <c r="J471" t="e">
        <f t="shared" si="157"/>
        <v>#VALUE!</v>
      </c>
      <c r="K471" t="e">
        <f t="shared" si="158"/>
        <v>#VALUE!</v>
      </c>
      <c r="L471" t="e">
        <f t="shared" si="159"/>
        <v>#VALUE!</v>
      </c>
      <c r="M471">
        <f>IF($B$9="זכר",INDEX(תמותה!$A$1:$E$121,ROUNDDOWN(E471/12,0)+1,2),INDEX(תמותה!$A$1:$E$121,ROUNDDOWN(E471/12,0)+1,3))</f>
        <v>1.68751E-4</v>
      </c>
      <c r="N471" t="e">
        <f>IF($B$9="זכר",INDEX('שיפור גברים'!$A$1:$GQ$121,ROUNDDOWN(E471/12,0)+1,ROUNDDOWN((E471+$B$7-$B$8)/12,0)+2),INDEX('שיפור נשים'!$A$1:$GQ$121,ROUNDDOWN(E471/12,0)+1,ROUNDDOWN((E471+$B$7-$B$8)/12,0)+2))</f>
        <v>#VALUE!</v>
      </c>
      <c r="O471" t="e">
        <f>IF($B$9="זכר",INDEX('שיפור גברים'!$A$1:$GQ$121,ROUNDDOWN(E471/12,0)+1,ROUNDDOWN((E471+$B$7-$B$8)/12,0)+1),INDEX('שיפור נשים'!$A$1:$GQ$121,ROUNDDOWN(E471/12,0)+1,ROUNDDOWN((E471+$B$7-$B$8)/12,0)+1))</f>
        <v>#VALUE!</v>
      </c>
      <c r="P471">
        <f t="shared" si="148"/>
        <v>0.75</v>
      </c>
      <c r="Q471" t="e">
        <f t="shared" si="149"/>
        <v>#VALUE!</v>
      </c>
      <c r="R471">
        <f t="shared" si="160"/>
        <v>469</v>
      </c>
      <c r="S471" t="e">
        <f t="shared" si="161"/>
        <v>#VALUE!</v>
      </c>
      <c r="T471">
        <f>IF($B$11="זכר",INDEX(תמותה!$A$1:$E$121,ROUNDDOWN(R471/12,0)+1,2),INDEX(תמותה!$A$1:$E$121,ROUNDDOWN(R471/12,0)+1,3))</f>
        <v>1.68751E-4</v>
      </c>
      <c r="U471" t="e">
        <f>IF($B$11="זכר",INDEX('שיפור גברים'!$A$1:$GQ$121,ROUNDDOWN(R471/12,0)+1,ROUNDDOWN((E471+$B$7-$B$8)/12,0)+2),INDEX('שיפור נשים'!$A$1:$GQ$121,ROUNDDOWN(R471/12,0)+1,ROUNDDOWN((E471+$B$7-$B$8)/12,0)+2))</f>
        <v>#VALUE!</v>
      </c>
      <c r="V471" t="e">
        <f>IF($B$11="זכר",INDEX('שיפור גברים'!$A$1:$GQ$121,ROUNDDOWN(R471/12,0)+1,ROUNDDOWN((E471+$B$7-$B$8)/12,0)+1),INDEX('שיפור נשים'!$A$1:$GQ$121,ROUNDDOWN(R471/12,0)+1,ROUNDDOWN((E471+$B$7-$B$8)/12,0)+1))</f>
        <v>#VALUE!</v>
      </c>
      <c r="W471">
        <f t="shared" si="150"/>
        <v>0.75</v>
      </c>
      <c r="X471" t="e">
        <f t="shared" si="162"/>
        <v>#VALUE!</v>
      </c>
      <c r="Y471">
        <f>IF($B$11="זכר",INDEX(תמותה!$A$1:$E$121,ROUNDDOWN(R471/12,0)+1,4),INDEX(תמותה!$A$1:$E$121,ROUNDDOWN(R471/12,0)+1,5))</f>
        <v>3.8499999999999998E-4</v>
      </c>
      <c r="Z471" t="e">
        <f t="shared" si="151"/>
        <v>#VALUE!</v>
      </c>
      <c r="AA471" t="e">
        <f t="shared" si="152"/>
        <v>#VALUE!</v>
      </c>
      <c r="AB471" t="e">
        <f t="shared" si="163"/>
        <v>#VALUE!</v>
      </c>
      <c r="AC471" t="e">
        <f t="shared" si="164"/>
        <v>#VALUE!</v>
      </c>
      <c r="AD471" t="e">
        <f t="shared" si="165"/>
        <v>#VALUE!</v>
      </c>
      <c r="AE471" t="e">
        <f t="shared" si="166"/>
        <v>#VALUE!</v>
      </c>
      <c r="AF471" t="e">
        <f t="shared" si="167"/>
        <v>#VALUE!</v>
      </c>
    </row>
    <row r="472" spans="5:32" x14ac:dyDescent="0.2">
      <c r="E472">
        <f t="shared" si="153"/>
        <v>470</v>
      </c>
      <c r="F472">
        <f t="shared" si="147"/>
        <v>4.1432728219044268</v>
      </c>
      <c r="G472" t="e">
        <f t="shared" si="154"/>
        <v>#VALUE!</v>
      </c>
      <c r="H472" t="e">
        <f t="shared" si="155"/>
        <v>#VALUE!</v>
      </c>
      <c r="I472" t="e">
        <f t="shared" si="156"/>
        <v>#VALUE!</v>
      </c>
      <c r="J472" t="e">
        <f t="shared" si="157"/>
        <v>#VALUE!</v>
      </c>
      <c r="K472" t="e">
        <f t="shared" si="158"/>
        <v>#VALUE!</v>
      </c>
      <c r="L472" t="e">
        <f t="shared" si="159"/>
        <v>#VALUE!</v>
      </c>
      <c r="M472">
        <f>IF($B$9="זכר",INDEX(תמותה!$A$1:$E$121,ROUNDDOWN(E472/12,0)+1,2),INDEX(תמותה!$A$1:$E$121,ROUNDDOWN(E472/12,0)+1,3))</f>
        <v>1.68751E-4</v>
      </c>
      <c r="N472" t="e">
        <f>IF($B$9="זכר",INDEX('שיפור גברים'!$A$1:$GQ$121,ROUNDDOWN(E472/12,0)+1,ROUNDDOWN((E472+$B$7-$B$8)/12,0)+2),INDEX('שיפור נשים'!$A$1:$GQ$121,ROUNDDOWN(E472/12,0)+1,ROUNDDOWN((E472+$B$7-$B$8)/12,0)+2))</f>
        <v>#VALUE!</v>
      </c>
      <c r="O472" t="e">
        <f>IF($B$9="זכר",INDEX('שיפור גברים'!$A$1:$GQ$121,ROUNDDOWN(E472/12,0)+1,ROUNDDOWN((E472+$B$7-$B$8)/12,0)+1),INDEX('שיפור נשים'!$A$1:$GQ$121,ROUNDDOWN(E472/12,0)+1,ROUNDDOWN((E472+$B$7-$B$8)/12,0)+1))</f>
        <v>#VALUE!</v>
      </c>
      <c r="P472">
        <f t="shared" si="148"/>
        <v>0.83333333333333337</v>
      </c>
      <c r="Q472" t="e">
        <f t="shared" si="149"/>
        <v>#VALUE!</v>
      </c>
      <c r="R472">
        <f t="shared" si="160"/>
        <v>470</v>
      </c>
      <c r="S472" t="e">
        <f t="shared" si="161"/>
        <v>#VALUE!</v>
      </c>
      <c r="T472">
        <f>IF($B$11="זכר",INDEX(תמותה!$A$1:$E$121,ROUNDDOWN(R472/12,0)+1,2),INDEX(תמותה!$A$1:$E$121,ROUNDDOWN(R472/12,0)+1,3))</f>
        <v>1.68751E-4</v>
      </c>
      <c r="U472" t="e">
        <f>IF($B$11="זכר",INDEX('שיפור גברים'!$A$1:$GQ$121,ROUNDDOWN(R472/12,0)+1,ROUNDDOWN((E472+$B$7-$B$8)/12,0)+2),INDEX('שיפור נשים'!$A$1:$GQ$121,ROUNDDOWN(R472/12,0)+1,ROUNDDOWN((E472+$B$7-$B$8)/12,0)+2))</f>
        <v>#VALUE!</v>
      </c>
      <c r="V472" t="e">
        <f>IF($B$11="זכר",INDEX('שיפור גברים'!$A$1:$GQ$121,ROUNDDOWN(R472/12,0)+1,ROUNDDOWN((E472+$B$7-$B$8)/12,0)+1),INDEX('שיפור נשים'!$A$1:$GQ$121,ROUNDDOWN(R472/12,0)+1,ROUNDDOWN((E472+$B$7-$B$8)/12,0)+1))</f>
        <v>#VALUE!</v>
      </c>
      <c r="W472">
        <f t="shared" si="150"/>
        <v>0.83333333333333337</v>
      </c>
      <c r="X472" t="e">
        <f t="shared" si="162"/>
        <v>#VALUE!</v>
      </c>
      <c r="Y472">
        <f>IF($B$11="זכר",INDEX(תמותה!$A$1:$E$121,ROUNDDOWN(R472/12,0)+1,4),INDEX(תמותה!$A$1:$E$121,ROUNDDOWN(R472/12,0)+1,5))</f>
        <v>3.8499999999999998E-4</v>
      </c>
      <c r="Z472" t="e">
        <f t="shared" si="151"/>
        <v>#VALUE!</v>
      </c>
      <c r="AA472" t="e">
        <f t="shared" si="152"/>
        <v>#VALUE!</v>
      </c>
      <c r="AB472" t="e">
        <f t="shared" si="163"/>
        <v>#VALUE!</v>
      </c>
      <c r="AC472" t="e">
        <f t="shared" si="164"/>
        <v>#VALUE!</v>
      </c>
      <c r="AD472" t="e">
        <f t="shared" si="165"/>
        <v>#VALUE!</v>
      </c>
      <c r="AE472" t="e">
        <f t="shared" si="166"/>
        <v>#VALUE!</v>
      </c>
      <c r="AF472" t="e">
        <f t="shared" si="167"/>
        <v>#VALUE!</v>
      </c>
    </row>
    <row r="473" spans="5:32" x14ac:dyDescent="0.2">
      <c r="E473">
        <f t="shared" si="153"/>
        <v>471</v>
      </c>
      <c r="F473">
        <f t="shared" si="147"/>
        <v>4.1557961781078463</v>
      </c>
      <c r="G473" t="e">
        <f t="shared" si="154"/>
        <v>#VALUE!</v>
      </c>
      <c r="H473" t="e">
        <f t="shared" si="155"/>
        <v>#VALUE!</v>
      </c>
      <c r="I473" t="e">
        <f t="shared" si="156"/>
        <v>#VALUE!</v>
      </c>
      <c r="J473" t="e">
        <f t="shared" si="157"/>
        <v>#VALUE!</v>
      </c>
      <c r="K473" t="e">
        <f t="shared" si="158"/>
        <v>#VALUE!</v>
      </c>
      <c r="L473" t="e">
        <f t="shared" si="159"/>
        <v>#VALUE!</v>
      </c>
      <c r="M473">
        <f>IF($B$9="זכר",INDEX(תמותה!$A$1:$E$121,ROUNDDOWN(E473/12,0)+1,2),INDEX(תמותה!$A$1:$E$121,ROUNDDOWN(E473/12,0)+1,3))</f>
        <v>1.68751E-4</v>
      </c>
      <c r="N473" t="e">
        <f>IF($B$9="זכר",INDEX('שיפור גברים'!$A$1:$GQ$121,ROUNDDOWN(E473/12,0)+1,ROUNDDOWN((E473+$B$7-$B$8)/12,0)+2),INDEX('שיפור נשים'!$A$1:$GQ$121,ROUNDDOWN(E473/12,0)+1,ROUNDDOWN((E473+$B$7-$B$8)/12,0)+2))</f>
        <v>#VALUE!</v>
      </c>
      <c r="O473" t="e">
        <f>IF($B$9="זכר",INDEX('שיפור גברים'!$A$1:$GQ$121,ROUNDDOWN(E473/12,0)+1,ROUNDDOWN((E473+$B$7-$B$8)/12,0)+1),INDEX('שיפור נשים'!$A$1:$GQ$121,ROUNDDOWN(E473/12,0)+1,ROUNDDOWN((E473+$B$7-$B$8)/12,0)+1))</f>
        <v>#VALUE!</v>
      </c>
      <c r="P473">
        <f t="shared" si="148"/>
        <v>0.91666666666666663</v>
      </c>
      <c r="Q473" t="e">
        <f t="shared" si="149"/>
        <v>#VALUE!</v>
      </c>
      <c r="R473">
        <f t="shared" si="160"/>
        <v>471</v>
      </c>
      <c r="S473" t="e">
        <f t="shared" si="161"/>
        <v>#VALUE!</v>
      </c>
      <c r="T473">
        <f>IF($B$11="זכר",INDEX(תמותה!$A$1:$E$121,ROUNDDOWN(R473/12,0)+1,2),INDEX(תמותה!$A$1:$E$121,ROUNDDOWN(R473/12,0)+1,3))</f>
        <v>1.68751E-4</v>
      </c>
      <c r="U473" t="e">
        <f>IF($B$11="זכר",INDEX('שיפור גברים'!$A$1:$GQ$121,ROUNDDOWN(R473/12,0)+1,ROUNDDOWN((E473+$B$7-$B$8)/12,0)+2),INDEX('שיפור נשים'!$A$1:$GQ$121,ROUNDDOWN(R473/12,0)+1,ROUNDDOWN((E473+$B$7-$B$8)/12,0)+2))</f>
        <v>#VALUE!</v>
      </c>
      <c r="V473" t="e">
        <f>IF($B$11="זכר",INDEX('שיפור גברים'!$A$1:$GQ$121,ROUNDDOWN(R473/12,0)+1,ROUNDDOWN((E473+$B$7-$B$8)/12,0)+1),INDEX('שיפור נשים'!$A$1:$GQ$121,ROUNDDOWN(R473/12,0)+1,ROUNDDOWN((E473+$B$7-$B$8)/12,0)+1))</f>
        <v>#VALUE!</v>
      </c>
      <c r="W473">
        <f t="shared" si="150"/>
        <v>0.91666666666666663</v>
      </c>
      <c r="X473" t="e">
        <f t="shared" si="162"/>
        <v>#VALUE!</v>
      </c>
      <c r="Y473">
        <f>IF($B$11="זכר",INDEX(תמותה!$A$1:$E$121,ROUNDDOWN(R473/12,0)+1,4),INDEX(תמותה!$A$1:$E$121,ROUNDDOWN(R473/12,0)+1,5))</f>
        <v>3.8499999999999998E-4</v>
      </c>
      <c r="Z473" t="e">
        <f t="shared" si="151"/>
        <v>#VALUE!</v>
      </c>
      <c r="AA473" t="e">
        <f t="shared" si="152"/>
        <v>#VALUE!</v>
      </c>
      <c r="AB473" t="e">
        <f t="shared" si="163"/>
        <v>#VALUE!</v>
      </c>
      <c r="AC473" t="e">
        <f t="shared" si="164"/>
        <v>#VALUE!</v>
      </c>
      <c r="AD473" t="e">
        <f t="shared" si="165"/>
        <v>#VALUE!</v>
      </c>
      <c r="AE473" t="e">
        <f t="shared" si="166"/>
        <v>#VALUE!</v>
      </c>
      <c r="AF473" t="e">
        <f t="shared" si="167"/>
        <v>#VALUE!</v>
      </c>
    </row>
    <row r="474" spans="5:32" x14ac:dyDescent="0.2">
      <c r="E474">
        <f t="shared" si="153"/>
        <v>472</v>
      </c>
      <c r="F474">
        <f t="shared" si="147"/>
        <v>4.168357387104777</v>
      </c>
      <c r="G474" t="e">
        <f t="shared" si="154"/>
        <v>#VALUE!</v>
      </c>
      <c r="H474" t="e">
        <f t="shared" si="155"/>
        <v>#VALUE!</v>
      </c>
      <c r="I474" t="e">
        <f t="shared" si="156"/>
        <v>#VALUE!</v>
      </c>
      <c r="J474" t="e">
        <f t="shared" si="157"/>
        <v>#VALUE!</v>
      </c>
      <c r="K474" t="e">
        <f t="shared" si="158"/>
        <v>#VALUE!</v>
      </c>
      <c r="L474" t="e">
        <f t="shared" si="159"/>
        <v>#VALUE!</v>
      </c>
      <c r="M474">
        <f>IF($B$9="זכר",INDEX(תמותה!$A$1:$E$121,ROUNDDOWN(E474/12,0)+1,2),INDEX(תמותה!$A$1:$E$121,ROUNDDOWN(E474/12,0)+1,3))</f>
        <v>1.68751E-4</v>
      </c>
      <c r="N474" t="e">
        <f>IF($B$9="זכר",INDEX('שיפור גברים'!$A$1:$GQ$121,ROUNDDOWN(E474/12,0)+1,ROUNDDOWN((E474+$B$7-$B$8)/12,0)+2),INDEX('שיפור נשים'!$A$1:$GQ$121,ROUNDDOWN(E474/12,0)+1,ROUNDDOWN((E474+$B$7-$B$8)/12,0)+2))</f>
        <v>#VALUE!</v>
      </c>
      <c r="O474" t="e">
        <f>IF($B$9="זכר",INDEX('שיפור גברים'!$A$1:$GQ$121,ROUNDDOWN(E474/12,0)+1,ROUNDDOWN((E474+$B$7-$B$8)/12,0)+1),INDEX('שיפור נשים'!$A$1:$GQ$121,ROUNDDOWN(E474/12,0)+1,ROUNDDOWN((E474+$B$7-$B$8)/12,0)+1))</f>
        <v>#VALUE!</v>
      </c>
      <c r="P474">
        <f t="shared" si="148"/>
        <v>1</v>
      </c>
      <c r="Q474" t="e">
        <f t="shared" si="149"/>
        <v>#VALUE!</v>
      </c>
      <c r="R474">
        <f t="shared" si="160"/>
        <v>472</v>
      </c>
      <c r="S474" t="e">
        <f t="shared" si="161"/>
        <v>#VALUE!</v>
      </c>
      <c r="T474">
        <f>IF($B$11="זכר",INDEX(תמותה!$A$1:$E$121,ROUNDDOWN(R474/12,0)+1,2),INDEX(תמותה!$A$1:$E$121,ROUNDDOWN(R474/12,0)+1,3))</f>
        <v>1.68751E-4</v>
      </c>
      <c r="U474" t="e">
        <f>IF($B$11="זכר",INDEX('שיפור גברים'!$A$1:$GQ$121,ROUNDDOWN(R474/12,0)+1,ROUNDDOWN((E474+$B$7-$B$8)/12,0)+2),INDEX('שיפור נשים'!$A$1:$GQ$121,ROUNDDOWN(R474/12,0)+1,ROUNDDOWN((E474+$B$7-$B$8)/12,0)+2))</f>
        <v>#VALUE!</v>
      </c>
      <c r="V474" t="e">
        <f>IF($B$11="זכר",INDEX('שיפור גברים'!$A$1:$GQ$121,ROUNDDOWN(R474/12,0)+1,ROUNDDOWN((E474+$B$7-$B$8)/12,0)+1),INDEX('שיפור נשים'!$A$1:$GQ$121,ROUNDDOWN(R474/12,0)+1,ROUNDDOWN((E474+$B$7-$B$8)/12,0)+1))</f>
        <v>#VALUE!</v>
      </c>
      <c r="W474">
        <f t="shared" si="150"/>
        <v>1</v>
      </c>
      <c r="X474" t="e">
        <f t="shared" si="162"/>
        <v>#VALUE!</v>
      </c>
      <c r="Y474">
        <f>IF($B$11="זכר",INDEX(תמותה!$A$1:$E$121,ROUNDDOWN(R474/12,0)+1,4),INDEX(תמותה!$A$1:$E$121,ROUNDDOWN(R474/12,0)+1,5))</f>
        <v>3.8499999999999998E-4</v>
      </c>
      <c r="Z474" t="e">
        <f t="shared" si="151"/>
        <v>#VALUE!</v>
      </c>
      <c r="AA474" t="e">
        <f t="shared" si="152"/>
        <v>#VALUE!</v>
      </c>
      <c r="AB474" t="e">
        <f t="shared" si="163"/>
        <v>#VALUE!</v>
      </c>
      <c r="AC474" t="e">
        <f t="shared" si="164"/>
        <v>#VALUE!</v>
      </c>
      <c r="AD474" t="e">
        <f t="shared" si="165"/>
        <v>#VALUE!</v>
      </c>
      <c r="AE474" t="e">
        <f t="shared" si="166"/>
        <v>#VALUE!</v>
      </c>
      <c r="AF474" t="e">
        <f t="shared" si="167"/>
        <v>#VALUE!</v>
      </c>
    </row>
    <row r="475" spans="5:32" x14ac:dyDescent="0.2">
      <c r="E475">
        <f t="shared" si="153"/>
        <v>473</v>
      </c>
      <c r="F475">
        <f t="shared" si="147"/>
        <v>4.1809565633081611</v>
      </c>
      <c r="G475" t="e">
        <f t="shared" si="154"/>
        <v>#VALUE!</v>
      </c>
      <c r="H475" t="e">
        <f t="shared" si="155"/>
        <v>#VALUE!</v>
      </c>
      <c r="I475" t="e">
        <f t="shared" si="156"/>
        <v>#VALUE!</v>
      </c>
      <c r="J475" t="e">
        <f t="shared" si="157"/>
        <v>#VALUE!</v>
      </c>
      <c r="K475" t="e">
        <f t="shared" si="158"/>
        <v>#VALUE!</v>
      </c>
      <c r="L475" t="e">
        <f t="shared" si="159"/>
        <v>#VALUE!</v>
      </c>
      <c r="M475">
        <f>IF($B$9="זכר",INDEX(תמותה!$A$1:$E$121,ROUNDDOWN(E475/12,0)+1,2),INDEX(תמותה!$A$1:$E$121,ROUNDDOWN(E475/12,0)+1,3))</f>
        <v>1.68751E-4</v>
      </c>
      <c r="N475" t="e">
        <f>IF($B$9="זכר",INDEX('שיפור גברים'!$A$1:$GQ$121,ROUNDDOWN(E475/12,0)+1,ROUNDDOWN((E475+$B$7-$B$8)/12,0)+2),INDEX('שיפור נשים'!$A$1:$GQ$121,ROUNDDOWN(E475/12,0)+1,ROUNDDOWN((E475+$B$7-$B$8)/12,0)+2))</f>
        <v>#VALUE!</v>
      </c>
      <c r="O475" t="e">
        <f>IF($B$9="זכר",INDEX('שיפור גברים'!$A$1:$GQ$121,ROUNDDOWN(E475/12,0)+1,ROUNDDOWN((E475+$B$7-$B$8)/12,0)+1),INDEX('שיפור נשים'!$A$1:$GQ$121,ROUNDDOWN(E475/12,0)+1,ROUNDDOWN((E475+$B$7-$B$8)/12,0)+1))</f>
        <v>#VALUE!</v>
      </c>
      <c r="P475">
        <f t="shared" si="148"/>
        <v>8.3333333333333329E-2</v>
      </c>
      <c r="Q475" t="e">
        <f t="shared" si="149"/>
        <v>#VALUE!</v>
      </c>
      <c r="R475">
        <f t="shared" si="160"/>
        <v>473</v>
      </c>
      <c r="S475" t="e">
        <f t="shared" si="161"/>
        <v>#VALUE!</v>
      </c>
      <c r="T475">
        <f>IF($B$11="זכר",INDEX(תמותה!$A$1:$E$121,ROUNDDOWN(R475/12,0)+1,2),INDEX(תמותה!$A$1:$E$121,ROUNDDOWN(R475/12,0)+1,3))</f>
        <v>1.68751E-4</v>
      </c>
      <c r="U475" t="e">
        <f>IF($B$11="זכר",INDEX('שיפור גברים'!$A$1:$GQ$121,ROUNDDOWN(R475/12,0)+1,ROUNDDOWN((E475+$B$7-$B$8)/12,0)+2),INDEX('שיפור נשים'!$A$1:$GQ$121,ROUNDDOWN(R475/12,0)+1,ROUNDDOWN((E475+$B$7-$B$8)/12,0)+2))</f>
        <v>#VALUE!</v>
      </c>
      <c r="V475" t="e">
        <f>IF($B$11="זכר",INDEX('שיפור גברים'!$A$1:$GQ$121,ROUNDDOWN(R475/12,0)+1,ROUNDDOWN((E475+$B$7-$B$8)/12,0)+1),INDEX('שיפור נשים'!$A$1:$GQ$121,ROUNDDOWN(R475/12,0)+1,ROUNDDOWN((E475+$B$7-$B$8)/12,0)+1))</f>
        <v>#VALUE!</v>
      </c>
      <c r="W475">
        <f t="shared" si="150"/>
        <v>8.3333333333333329E-2</v>
      </c>
      <c r="X475" t="e">
        <f t="shared" si="162"/>
        <v>#VALUE!</v>
      </c>
      <c r="Y475">
        <f>IF($B$11="זכר",INDEX(תמותה!$A$1:$E$121,ROUNDDOWN(R475/12,0)+1,4),INDEX(תמותה!$A$1:$E$121,ROUNDDOWN(R475/12,0)+1,5))</f>
        <v>3.8499999999999998E-4</v>
      </c>
      <c r="Z475" t="e">
        <f t="shared" si="151"/>
        <v>#VALUE!</v>
      </c>
      <c r="AA475" t="e">
        <f t="shared" si="152"/>
        <v>#VALUE!</v>
      </c>
      <c r="AB475" t="e">
        <f t="shared" si="163"/>
        <v>#VALUE!</v>
      </c>
      <c r="AC475" t="e">
        <f t="shared" si="164"/>
        <v>#VALUE!</v>
      </c>
      <c r="AD475" t="e">
        <f t="shared" si="165"/>
        <v>#VALUE!</v>
      </c>
      <c r="AE475" t="e">
        <f t="shared" si="166"/>
        <v>#VALUE!</v>
      </c>
      <c r="AF475" t="e">
        <f t="shared" si="167"/>
        <v>#VALUE!</v>
      </c>
    </row>
    <row r="476" spans="5:32" x14ac:dyDescent="0.2">
      <c r="E476">
        <f t="shared" si="153"/>
        <v>474</v>
      </c>
      <c r="F476">
        <f t="shared" si="147"/>
        <v>4.1935938214767559</v>
      </c>
      <c r="G476" t="e">
        <f t="shared" si="154"/>
        <v>#VALUE!</v>
      </c>
      <c r="H476" t="e">
        <f t="shared" si="155"/>
        <v>#VALUE!</v>
      </c>
      <c r="I476" t="e">
        <f t="shared" si="156"/>
        <v>#VALUE!</v>
      </c>
      <c r="J476" t="e">
        <f t="shared" si="157"/>
        <v>#VALUE!</v>
      </c>
      <c r="K476" t="e">
        <f t="shared" si="158"/>
        <v>#VALUE!</v>
      </c>
      <c r="L476" t="e">
        <f t="shared" si="159"/>
        <v>#VALUE!</v>
      </c>
      <c r="M476">
        <f>IF($B$9="זכר",INDEX(תמותה!$A$1:$E$121,ROUNDDOWN(E476/12,0)+1,2),INDEX(תמותה!$A$1:$E$121,ROUNDDOWN(E476/12,0)+1,3))</f>
        <v>1.68751E-4</v>
      </c>
      <c r="N476" t="e">
        <f>IF($B$9="זכר",INDEX('שיפור גברים'!$A$1:$GQ$121,ROUNDDOWN(E476/12,0)+1,ROUNDDOWN((E476+$B$7-$B$8)/12,0)+2),INDEX('שיפור נשים'!$A$1:$GQ$121,ROUNDDOWN(E476/12,0)+1,ROUNDDOWN((E476+$B$7-$B$8)/12,0)+2))</f>
        <v>#VALUE!</v>
      </c>
      <c r="O476" t="e">
        <f>IF($B$9="זכר",INDEX('שיפור גברים'!$A$1:$GQ$121,ROUNDDOWN(E476/12,0)+1,ROUNDDOWN((E476+$B$7-$B$8)/12,0)+1),INDEX('שיפור נשים'!$A$1:$GQ$121,ROUNDDOWN(E476/12,0)+1,ROUNDDOWN((E476+$B$7-$B$8)/12,0)+1))</f>
        <v>#VALUE!</v>
      </c>
      <c r="P476">
        <f t="shared" si="148"/>
        <v>0.16666666666666666</v>
      </c>
      <c r="Q476" t="e">
        <f t="shared" si="149"/>
        <v>#VALUE!</v>
      </c>
      <c r="R476">
        <f t="shared" si="160"/>
        <v>474</v>
      </c>
      <c r="S476" t="e">
        <f t="shared" si="161"/>
        <v>#VALUE!</v>
      </c>
      <c r="T476">
        <f>IF($B$11="זכר",INDEX(תמותה!$A$1:$E$121,ROUNDDOWN(R476/12,0)+1,2),INDEX(תמותה!$A$1:$E$121,ROUNDDOWN(R476/12,0)+1,3))</f>
        <v>1.68751E-4</v>
      </c>
      <c r="U476" t="e">
        <f>IF($B$11="זכר",INDEX('שיפור גברים'!$A$1:$GQ$121,ROUNDDOWN(R476/12,0)+1,ROUNDDOWN((E476+$B$7-$B$8)/12,0)+2),INDEX('שיפור נשים'!$A$1:$GQ$121,ROUNDDOWN(R476/12,0)+1,ROUNDDOWN((E476+$B$7-$B$8)/12,0)+2))</f>
        <v>#VALUE!</v>
      </c>
      <c r="V476" t="e">
        <f>IF($B$11="זכר",INDEX('שיפור גברים'!$A$1:$GQ$121,ROUNDDOWN(R476/12,0)+1,ROUNDDOWN((E476+$B$7-$B$8)/12,0)+1),INDEX('שיפור נשים'!$A$1:$GQ$121,ROUNDDOWN(R476/12,0)+1,ROUNDDOWN((E476+$B$7-$B$8)/12,0)+1))</f>
        <v>#VALUE!</v>
      </c>
      <c r="W476">
        <f t="shared" si="150"/>
        <v>0.16666666666666666</v>
      </c>
      <c r="X476" t="e">
        <f t="shared" si="162"/>
        <v>#VALUE!</v>
      </c>
      <c r="Y476">
        <f>IF($B$11="זכר",INDEX(תמותה!$A$1:$E$121,ROUNDDOWN(R476/12,0)+1,4),INDEX(תמותה!$A$1:$E$121,ROUNDDOWN(R476/12,0)+1,5))</f>
        <v>3.8499999999999998E-4</v>
      </c>
      <c r="Z476" t="e">
        <f t="shared" si="151"/>
        <v>#VALUE!</v>
      </c>
      <c r="AA476" t="e">
        <f t="shared" si="152"/>
        <v>#VALUE!</v>
      </c>
      <c r="AB476" t="e">
        <f t="shared" si="163"/>
        <v>#VALUE!</v>
      </c>
      <c r="AC476" t="e">
        <f t="shared" si="164"/>
        <v>#VALUE!</v>
      </c>
      <c r="AD476" t="e">
        <f t="shared" si="165"/>
        <v>#VALUE!</v>
      </c>
      <c r="AE476" t="e">
        <f t="shared" si="166"/>
        <v>#VALUE!</v>
      </c>
      <c r="AF476" t="e">
        <f t="shared" si="167"/>
        <v>#VALUE!</v>
      </c>
    </row>
    <row r="477" spans="5:32" x14ac:dyDescent="0.2">
      <c r="E477">
        <f t="shared" si="153"/>
        <v>475</v>
      </c>
      <c r="F477">
        <f t="shared" si="147"/>
        <v>4.2062692767161884</v>
      </c>
      <c r="G477" t="e">
        <f t="shared" si="154"/>
        <v>#VALUE!</v>
      </c>
      <c r="H477" t="e">
        <f t="shared" si="155"/>
        <v>#VALUE!</v>
      </c>
      <c r="I477" t="e">
        <f t="shared" si="156"/>
        <v>#VALUE!</v>
      </c>
      <c r="J477" t="e">
        <f t="shared" si="157"/>
        <v>#VALUE!</v>
      </c>
      <c r="K477" t="e">
        <f t="shared" si="158"/>
        <v>#VALUE!</v>
      </c>
      <c r="L477" t="e">
        <f t="shared" si="159"/>
        <v>#VALUE!</v>
      </c>
      <c r="M477">
        <f>IF($B$9="זכר",INDEX(תמותה!$A$1:$E$121,ROUNDDOWN(E477/12,0)+1,2),INDEX(תמותה!$A$1:$E$121,ROUNDDOWN(E477/12,0)+1,3))</f>
        <v>1.68751E-4</v>
      </c>
      <c r="N477" t="e">
        <f>IF($B$9="זכר",INDEX('שיפור גברים'!$A$1:$GQ$121,ROUNDDOWN(E477/12,0)+1,ROUNDDOWN((E477+$B$7-$B$8)/12,0)+2),INDEX('שיפור נשים'!$A$1:$GQ$121,ROUNDDOWN(E477/12,0)+1,ROUNDDOWN((E477+$B$7-$B$8)/12,0)+2))</f>
        <v>#VALUE!</v>
      </c>
      <c r="O477" t="e">
        <f>IF($B$9="זכר",INDEX('שיפור גברים'!$A$1:$GQ$121,ROUNDDOWN(E477/12,0)+1,ROUNDDOWN((E477+$B$7-$B$8)/12,0)+1),INDEX('שיפור נשים'!$A$1:$GQ$121,ROUNDDOWN(E477/12,0)+1,ROUNDDOWN((E477+$B$7-$B$8)/12,0)+1))</f>
        <v>#VALUE!</v>
      </c>
      <c r="P477">
        <f t="shared" si="148"/>
        <v>0.25</v>
      </c>
      <c r="Q477" t="e">
        <f t="shared" si="149"/>
        <v>#VALUE!</v>
      </c>
      <c r="R477">
        <f t="shared" si="160"/>
        <v>475</v>
      </c>
      <c r="S477" t="e">
        <f t="shared" si="161"/>
        <v>#VALUE!</v>
      </c>
      <c r="T477">
        <f>IF($B$11="זכר",INDEX(תמותה!$A$1:$E$121,ROUNDDOWN(R477/12,0)+1,2),INDEX(תמותה!$A$1:$E$121,ROUNDDOWN(R477/12,0)+1,3))</f>
        <v>1.68751E-4</v>
      </c>
      <c r="U477" t="e">
        <f>IF($B$11="זכר",INDEX('שיפור גברים'!$A$1:$GQ$121,ROUNDDOWN(R477/12,0)+1,ROUNDDOWN((E477+$B$7-$B$8)/12,0)+2),INDEX('שיפור נשים'!$A$1:$GQ$121,ROUNDDOWN(R477/12,0)+1,ROUNDDOWN((E477+$B$7-$B$8)/12,0)+2))</f>
        <v>#VALUE!</v>
      </c>
      <c r="V477" t="e">
        <f>IF($B$11="זכר",INDEX('שיפור גברים'!$A$1:$GQ$121,ROUNDDOWN(R477/12,0)+1,ROUNDDOWN((E477+$B$7-$B$8)/12,0)+1),INDEX('שיפור נשים'!$A$1:$GQ$121,ROUNDDOWN(R477/12,0)+1,ROUNDDOWN((E477+$B$7-$B$8)/12,0)+1))</f>
        <v>#VALUE!</v>
      </c>
      <c r="W477">
        <f t="shared" si="150"/>
        <v>0.25</v>
      </c>
      <c r="X477" t="e">
        <f t="shared" si="162"/>
        <v>#VALUE!</v>
      </c>
      <c r="Y477">
        <f>IF($B$11="זכר",INDEX(תמותה!$A$1:$E$121,ROUNDDOWN(R477/12,0)+1,4),INDEX(תמותה!$A$1:$E$121,ROUNDDOWN(R477/12,0)+1,5))</f>
        <v>3.8499999999999998E-4</v>
      </c>
      <c r="Z477" t="e">
        <f t="shared" si="151"/>
        <v>#VALUE!</v>
      </c>
      <c r="AA477" t="e">
        <f t="shared" si="152"/>
        <v>#VALUE!</v>
      </c>
      <c r="AB477" t="e">
        <f t="shared" si="163"/>
        <v>#VALUE!</v>
      </c>
      <c r="AC477" t="e">
        <f t="shared" si="164"/>
        <v>#VALUE!</v>
      </c>
      <c r="AD477" t="e">
        <f t="shared" si="165"/>
        <v>#VALUE!</v>
      </c>
      <c r="AE477" t="e">
        <f t="shared" si="166"/>
        <v>#VALUE!</v>
      </c>
      <c r="AF477" t="e">
        <f t="shared" si="167"/>
        <v>#VALUE!</v>
      </c>
    </row>
    <row r="478" spans="5:32" x14ac:dyDescent="0.2">
      <c r="E478">
        <f t="shared" si="153"/>
        <v>476</v>
      </c>
      <c r="F478">
        <f t="shared" si="147"/>
        <v>4.2189830444800016</v>
      </c>
      <c r="G478" t="e">
        <f t="shared" si="154"/>
        <v>#VALUE!</v>
      </c>
      <c r="H478" t="e">
        <f t="shared" si="155"/>
        <v>#VALUE!</v>
      </c>
      <c r="I478" t="e">
        <f t="shared" si="156"/>
        <v>#VALUE!</v>
      </c>
      <c r="J478" t="e">
        <f t="shared" si="157"/>
        <v>#VALUE!</v>
      </c>
      <c r="K478" t="e">
        <f t="shared" si="158"/>
        <v>#VALUE!</v>
      </c>
      <c r="L478" t="e">
        <f t="shared" si="159"/>
        <v>#VALUE!</v>
      </c>
      <c r="M478">
        <f>IF($B$9="זכר",INDEX(תמותה!$A$1:$E$121,ROUNDDOWN(E478/12,0)+1,2),INDEX(תמותה!$A$1:$E$121,ROUNDDOWN(E478/12,0)+1,3))</f>
        <v>1.68751E-4</v>
      </c>
      <c r="N478" t="e">
        <f>IF($B$9="זכר",INDEX('שיפור גברים'!$A$1:$GQ$121,ROUNDDOWN(E478/12,0)+1,ROUNDDOWN((E478+$B$7-$B$8)/12,0)+2),INDEX('שיפור נשים'!$A$1:$GQ$121,ROUNDDOWN(E478/12,0)+1,ROUNDDOWN((E478+$B$7-$B$8)/12,0)+2))</f>
        <v>#VALUE!</v>
      </c>
      <c r="O478" t="e">
        <f>IF($B$9="זכר",INDEX('שיפור גברים'!$A$1:$GQ$121,ROUNDDOWN(E478/12,0)+1,ROUNDDOWN((E478+$B$7-$B$8)/12,0)+1),INDEX('שיפור נשים'!$A$1:$GQ$121,ROUNDDOWN(E478/12,0)+1,ROUNDDOWN((E478+$B$7-$B$8)/12,0)+1))</f>
        <v>#VALUE!</v>
      </c>
      <c r="P478">
        <f t="shared" si="148"/>
        <v>0.33333333333333331</v>
      </c>
      <c r="Q478" t="e">
        <f t="shared" si="149"/>
        <v>#VALUE!</v>
      </c>
      <c r="R478">
        <f t="shared" si="160"/>
        <v>476</v>
      </c>
      <c r="S478" t="e">
        <f t="shared" si="161"/>
        <v>#VALUE!</v>
      </c>
      <c r="T478">
        <f>IF($B$11="זכר",INDEX(תמותה!$A$1:$E$121,ROUNDDOWN(R478/12,0)+1,2),INDEX(תמותה!$A$1:$E$121,ROUNDDOWN(R478/12,0)+1,3))</f>
        <v>1.68751E-4</v>
      </c>
      <c r="U478" t="e">
        <f>IF($B$11="זכר",INDEX('שיפור גברים'!$A$1:$GQ$121,ROUNDDOWN(R478/12,0)+1,ROUNDDOWN((E478+$B$7-$B$8)/12,0)+2),INDEX('שיפור נשים'!$A$1:$GQ$121,ROUNDDOWN(R478/12,0)+1,ROUNDDOWN((E478+$B$7-$B$8)/12,0)+2))</f>
        <v>#VALUE!</v>
      </c>
      <c r="V478" t="e">
        <f>IF($B$11="זכר",INDEX('שיפור גברים'!$A$1:$GQ$121,ROUNDDOWN(R478/12,0)+1,ROUNDDOWN((E478+$B$7-$B$8)/12,0)+1),INDEX('שיפור נשים'!$A$1:$GQ$121,ROUNDDOWN(R478/12,0)+1,ROUNDDOWN((E478+$B$7-$B$8)/12,0)+1))</f>
        <v>#VALUE!</v>
      </c>
      <c r="W478">
        <f t="shared" si="150"/>
        <v>0.33333333333333331</v>
      </c>
      <c r="X478" t="e">
        <f t="shared" si="162"/>
        <v>#VALUE!</v>
      </c>
      <c r="Y478">
        <f>IF($B$11="זכר",INDEX(תמותה!$A$1:$E$121,ROUNDDOWN(R478/12,0)+1,4),INDEX(תמותה!$A$1:$E$121,ROUNDDOWN(R478/12,0)+1,5))</f>
        <v>3.8499999999999998E-4</v>
      </c>
      <c r="Z478" t="e">
        <f t="shared" si="151"/>
        <v>#VALUE!</v>
      </c>
      <c r="AA478" t="e">
        <f t="shared" si="152"/>
        <v>#VALUE!</v>
      </c>
      <c r="AB478" t="e">
        <f t="shared" si="163"/>
        <v>#VALUE!</v>
      </c>
      <c r="AC478" t="e">
        <f t="shared" si="164"/>
        <v>#VALUE!</v>
      </c>
      <c r="AD478" t="e">
        <f t="shared" si="165"/>
        <v>#VALUE!</v>
      </c>
      <c r="AE478" t="e">
        <f t="shared" si="166"/>
        <v>#VALUE!</v>
      </c>
      <c r="AF478" t="e">
        <f t="shared" si="167"/>
        <v>#VALUE!</v>
      </c>
    </row>
    <row r="479" spans="5:32" x14ac:dyDescent="0.2">
      <c r="E479">
        <f t="shared" si="153"/>
        <v>477</v>
      </c>
      <c r="F479">
        <f t="shared" si="147"/>
        <v>4.231735240570706</v>
      </c>
      <c r="G479" t="e">
        <f t="shared" si="154"/>
        <v>#VALUE!</v>
      </c>
      <c r="H479" t="e">
        <f t="shared" si="155"/>
        <v>#VALUE!</v>
      </c>
      <c r="I479" t="e">
        <f t="shared" si="156"/>
        <v>#VALUE!</v>
      </c>
      <c r="J479" t="e">
        <f t="shared" si="157"/>
        <v>#VALUE!</v>
      </c>
      <c r="K479" t="e">
        <f t="shared" si="158"/>
        <v>#VALUE!</v>
      </c>
      <c r="L479" t="e">
        <f t="shared" si="159"/>
        <v>#VALUE!</v>
      </c>
      <c r="M479">
        <f>IF($B$9="זכר",INDEX(תמותה!$A$1:$E$121,ROUNDDOWN(E479/12,0)+1,2),INDEX(תמותה!$A$1:$E$121,ROUNDDOWN(E479/12,0)+1,3))</f>
        <v>1.68751E-4</v>
      </c>
      <c r="N479" t="e">
        <f>IF($B$9="זכר",INDEX('שיפור גברים'!$A$1:$GQ$121,ROUNDDOWN(E479/12,0)+1,ROUNDDOWN((E479+$B$7-$B$8)/12,0)+2),INDEX('שיפור נשים'!$A$1:$GQ$121,ROUNDDOWN(E479/12,0)+1,ROUNDDOWN((E479+$B$7-$B$8)/12,0)+2))</f>
        <v>#VALUE!</v>
      </c>
      <c r="O479" t="e">
        <f>IF($B$9="זכר",INDEX('שיפור גברים'!$A$1:$GQ$121,ROUNDDOWN(E479/12,0)+1,ROUNDDOWN((E479+$B$7-$B$8)/12,0)+1),INDEX('שיפור נשים'!$A$1:$GQ$121,ROUNDDOWN(E479/12,0)+1,ROUNDDOWN((E479+$B$7-$B$8)/12,0)+1))</f>
        <v>#VALUE!</v>
      </c>
      <c r="P479">
        <f t="shared" si="148"/>
        <v>0.41666666666666669</v>
      </c>
      <c r="Q479" t="e">
        <f t="shared" si="149"/>
        <v>#VALUE!</v>
      </c>
      <c r="R479">
        <f t="shared" si="160"/>
        <v>477</v>
      </c>
      <c r="S479" t="e">
        <f t="shared" si="161"/>
        <v>#VALUE!</v>
      </c>
      <c r="T479">
        <f>IF($B$11="זכר",INDEX(תמותה!$A$1:$E$121,ROUNDDOWN(R479/12,0)+1,2),INDEX(תמותה!$A$1:$E$121,ROUNDDOWN(R479/12,0)+1,3))</f>
        <v>1.68751E-4</v>
      </c>
      <c r="U479" t="e">
        <f>IF($B$11="זכר",INDEX('שיפור גברים'!$A$1:$GQ$121,ROUNDDOWN(R479/12,0)+1,ROUNDDOWN((E479+$B$7-$B$8)/12,0)+2),INDEX('שיפור נשים'!$A$1:$GQ$121,ROUNDDOWN(R479/12,0)+1,ROUNDDOWN((E479+$B$7-$B$8)/12,0)+2))</f>
        <v>#VALUE!</v>
      </c>
      <c r="V479" t="e">
        <f>IF($B$11="זכר",INDEX('שיפור גברים'!$A$1:$GQ$121,ROUNDDOWN(R479/12,0)+1,ROUNDDOWN((E479+$B$7-$B$8)/12,0)+1),INDEX('שיפור נשים'!$A$1:$GQ$121,ROUNDDOWN(R479/12,0)+1,ROUNDDOWN((E479+$B$7-$B$8)/12,0)+1))</f>
        <v>#VALUE!</v>
      </c>
      <c r="W479">
        <f t="shared" si="150"/>
        <v>0.41666666666666669</v>
      </c>
      <c r="X479" t="e">
        <f t="shared" si="162"/>
        <v>#VALUE!</v>
      </c>
      <c r="Y479">
        <f>IF($B$11="זכר",INDEX(תמותה!$A$1:$E$121,ROUNDDOWN(R479/12,0)+1,4),INDEX(תמותה!$A$1:$E$121,ROUNDDOWN(R479/12,0)+1,5))</f>
        <v>3.8499999999999998E-4</v>
      </c>
      <c r="Z479" t="e">
        <f t="shared" si="151"/>
        <v>#VALUE!</v>
      </c>
      <c r="AA479" t="e">
        <f t="shared" si="152"/>
        <v>#VALUE!</v>
      </c>
      <c r="AB479" t="e">
        <f t="shared" si="163"/>
        <v>#VALUE!</v>
      </c>
      <c r="AC479" t="e">
        <f t="shared" si="164"/>
        <v>#VALUE!</v>
      </c>
      <c r="AD479" t="e">
        <f t="shared" si="165"/>
        <v>#VALUE!</v>
      </c>
      <c r="AE479" t="e">
        <f t="shared" si="166"/>
        <v>#VALUE!</v>
      </c>
      <c r="AF479" t="e">
        <f t="shared" si="167"/>
        <v>#VALUE!</v>
      </c>
    </row>
    <row r="480" spans="5:32" x14ac:dyDescent="0.2">
      <c r="E480">
        <f t="shared" si="153"/>
        <v>478</v>
      </c>
      <c r="F480">
        <f t="shared" si="147"/>
        <v>4.2445259811408285</v>
      </c>
      <c r="G480" t="e">
        <f t="shared" si="154"/>
        <v>#VALUE!</v>
      </c>
      <c r="H480" t="e">
        <f t="shared" si="155"/>
        <v>#VALUE!</v>
      </c>
      <c r="I480" t="e">
        <f t="shared" si="156"/>
        <v>#VALUE!</v>
      </c>
      <c r="J480" t="e">
        <f t="shared" si="157"/>
        <v>#VALUE!</v>
      </c>
      <c r="K480" t="e">
        <f t="shared" si="158"/>
        <v>#VALUE!</v>
      </c>
      <c r="L480" t="e">
        <f t="shared" si="159"/>
        <v>#VALUE!</v>
      </c>
      <c r="M480">
        <f>IF($B$9="זכר",INDEX(תמותה!$A$1:$E$121,ROUNDDOWN(E480/12,0)+1,2),INDEX(תמותה!$A$1:$E$121,ROUNDDOWN(E480/12,0)+1,3))</f>
        <v>1.68751E-4</v>
      </c>
      <c r="N480" t="e">
        <f>IF($B$9="זכר",INDEX('שיפור גברים'!$A$1:$GQ$121,ROUNDDOWN(E480/12,0)+1,ROUNDDOWN((E480+$B$7-$B$8)/12,0)+2),INDEX('שיפור נשים'!$A$1:$GQ$121,ROUNDDOWN(E480/12,0)+1,ROUNDDOWN((E480+$B$7-$B$8)/12,0)+2))</f>
        <v>#VALUE!</v>
      </c>
      <c r="O480" t="e">
        <f>IF($B$9="זכר",INDEX('שיפור גברים'!$A$1:$GQ$121,ROUNDDOWN(E480/12,0)+1,ROUNDDOWN((E480+$B$7-$B$8)/12,0)+1),INDEX('שיפור נשים'!$A$1:$GQ$121,ROUNDDOWN(E480/12,0)+1,ROUNDDOWN((E480+$B$7-$B$8)/12,0)+1))</f>
        <v>#VALUE!</v>
      </c>
      <c r="P480">
        <f t="shared" si="148"/>
        <v>0.5</v>
      </c>
      <c r="Q480" t="e">
        <f t="shared" si="149"/>
        <v>#VALUE!</v>
      </c>
      <c r="R480">
        <f t="shared" si="160"/>
        <v>478</v>
      </c>
      <c r="S480" t="e">
        <f t="shared" si="161"/>
        <v>#VALUE!</v>
      </c>
      <c r="T480">
        <f>IF($B$11="זכר",INDEX(תמותה!$A$1:$E$121,ROUNDDOWN(R480/12,0)+1,2),INDEX(תמותה!$A$1:$E$121,ROUNDDOWN(R480/12,0)+1,3))</f>
        <v>1.68751E-4</v>
      </c>
      <c r="U480" t="e">
        <f>IF($B$11="זכר",INDEX('שיפור גברים'!$A$1:$GQ$121,ROUNDDOWN(R480/12,0)+1,ROUNDDOWN((E480+$B$7-$B$8)/12,0)+2),INDEX('שיפור נשים'!$A$1:$GQ$121,ROUNDDOWN(R480/12,0)+1,ROUNDDOWN((E480+$B$7-$B$8)/12,0)+2))</f>
        <v>#VALUE!</v>
      </c>
      <c r="V480" t="e">
        <f>IF($B$11="זכר",INDEX('שיפור גברים'!$A$1:$GQ$121,ROUNDDOWN(R480/12,0)+1,ROUNDDOWN((E480+$B$7-$B$8)/12,0)+1),INDEX('שיפור נשים'!$A$1:$GQ$121,ROUNDDOWN(R480/12,0)+1,ROUNDDOWN((E480+$B$7-$B$8)/12,0)+1))</f>
        <v>#VALUE!</v>
      </c>
      <c r="W480">
        <f t="shared" si="150"/>
        <v>0.5</v>
      </c>
      <c r="X480" t="e">
        <f t="shared" si="162"/>
        <v>#VALUE!</v>
      </c>
      <c r="Y480">
        <f>IF($B$11="זכר",INDEX(תמותה!$A$1:$E$121,ROUNDDOWN(R480/12,0)+1,4),INDEX(תמותה!$A$1:$E$121,ROUNDDOWN(R480/12,0)+1,5))</f>
        <v>3.8499999999999998E-4</v>
      </c>
      <c r="Z480" t="e">
        <f t="shared" si="151"/>
        <v>#VALUE!</v>
      </c>
      <c r="AA480" t="e">
        <f t="shared" si="152"/>
        <v>#VALUE!</v>
      </c>
      <c r="AB480" t="e">
        <f t="shared" si="163"/>
        <v>#VALUE!</v>
      </c>
      <c r="AC480" t="e">
        <f t="shared" si="164"/>
        <v>#VALUE!</v>
      </c>
      <c r="AD480" t="e">
        <f t="shared" si="165"/>
        <v>#VALUE!</v>
      </c>
      <c r="AE480" t="e">
        <f t="shared" si="166"/>
        <v>#VALUE!</v>
      </c>
      <c r="AF480" t="e">
        <f t="shared" si="167"/>
        <v>#VALUE!</v>
      </c>
    </row>
    <row r="481" spans="5:32" x14ac:dyDescent="0.2">
      <c r="E481">
        <f t="shared" si="153"/>
        <v>479</v>
      </c>
      <c r="F481">
        <f t="shared" si="147"/>
        <v>4.2573553826939863</v>
      </c>
      <c r="G481" t="e">
        <f t="shared" si="154"/>
        <v>#VALUE!</v>
      </c>
      <c r="H481" t="e">
        <f t="shared" si="155"/>
        <v>#VALUE!</v>
      </c>
      <c r="I481" t="e">
        <f t="shared" si="156"/>
        <v>#VALUE!</v>
      </c>
      <c r="J481" t="e">
        <f t="shared" si="157"/>
        <v>#VALUE!</v>
      </c>
      <c r="K481" t="e">
        <f t="shared" si="158"/>
        <v>#VALUE!</v>
      </c>
      <c r="L481" t="e">
        <f t="shared" si="159"/>
        <v>#VALUE!</v>
      </c>
      <c r="M481">
        <f>IF($B$9="זכר",INDEX(תמותה!$A$1:$E$121,ROUNDDOWN(E481/12,0)+1,2),INDEX(תמותה!$A$1:$E$121,ROUNDDOWN(E481/12,0)+1,3))</f>
        <v>1.68751E-4</v>
      </c>
      <c r="N481" t="e">
        <f>IF($B$9="זכר",INDEX('שיפור גברים'!$A$1:$GQ$121,ROUNDDOWN(E481/12,0)+1,ROUNDDOWN((E481+$B$7-$B$8)/12,0)+2),INDEX('שיפור נשים'!$A$1:$GQ$121,ROUNDDOWN(E481/12,0)+1,ROUNDDOWN((E481+$B$7-$B$8)/12,0)+2))</f>
        <v>#VALUE!</v>
      </c>
      <c r="O481" t="e">
        <f>IF($B$9="זכר",INDEX('שיפור גברים'!$A$1:$GQ$121,ROUNDDOWN(E481/12,0)+1,ROUNDDOWN((E481+$B$7-$B$8)/12,0)+1),INDEX('שיפור נשים'!$A$1:$GQ$121,ROUNDDOWN(E481/12,0)+1,ROUNDDOWN((E481+$B$7-$B$8)/12,0)+1))</f>
        <v>#VALUE!</v>
      </c>
      <c r="P481">
        <f t="shared" si="148"/>
        <v>0.58333333333333337</v>
      </c>
      <c r="Q481" t="e">
        <f t="shared" si="149"/>
        <v>#VALUE!</v>
      </c>
      <c r="R481">
        <f t="shared" si="160"/>
        <v>479</v>
      </c>
      <c r="S481" t="e">
        <f t="shared" si="161"/>
        <v>#VALUE!</v>
      </c>
      <c r="T481">
        <f>IF($B$11="זכר",INDEX(תמותה!$A$1:$E$121,ROUNDDOWN(R481/12,0)+1,2),INDEX(תמותה!$A$1:$E$121,ROUNDDOWN(R481/12,0)+1,3))</f>
        <v>1.68751E-4</v>
      </c>
      <c r="U481" t="e">
        <f>IF($B$11="זכר",INDEX('שיפור גברים'!$A$1:$GQ$121,ROUNDDOWN(R481/12,0)+1,ROUNDDOWN((E481+$B$7-$B$8)/12,0)+2),INDEX('שיפור נשים'!$A$1:$GQ$121,ROUNDDOWN(R481/12,0)+1,ROUNDDOWN((E481+$B$7-$B$8)/12,0)+2))</f>
        <v>#VALUE!</v>
      </c>
      <c r="V481" t="e">
        <f>IF($B$11="זכר",INDEX('שיפור גברים'!$A$1:$GQ$121,ROUNDDOWN(R481/12,0)+1,ROUNDDOWN((E481+$B$7-$B$8)/12,0)+1),INDEX('שיפור נשים'!$A$1:$GQ$121,ROUNDDOWN(R481/12,0)+1,ROUNDDOWN((E481+$B$7-$B$8)/12,0)+1))</f>
        <v>#VALUE!</v>
      </c>
      <c r="W481">
        <f t="shared" si="150"/>
        <v>0.58333333333333337</v>
      </c>
      <c r="X481" t="e">
        <f t="shared" si="162"/>
        <v>#VALUE!</v>
      </c>
      <c r="Y481">
        <f>IF($B$11="זכר",INDEX(תמותה!$A$1:$E$121,ROUNDDOWN(R481/12,0)+1,4),INDEX(תמותה!$A$1:$E$121,ROUNDDOWN(R481/12,0)+1,5))</f>
        <v>3.8499999999999998E-4</v>
      </c>
      <c r="Z481" t="e">
        <f t="shared" si="151"/>
        <v>#VALUE!</v>
      </c>
      <c r="AA481" t="e">
        <f t="shared" si="152"/>
        <v>#VALUE!</v>
      </c>
      <c r="AB481" t="e">
        <f t="shared" si="163"/>
        <v>#VALUE!</v>
      </c>
      <c r="AC481" t="e">
        <f t="shared" si="164"/>
        <v>#VALUE!</v>
      </c>
      <c r="AD481" t="e">
        <f t="shared" si="165"/>
        <v>#VALUE!</v>
      </c>
      <c r="AE481" t="e">
        <f t="shared" si="166"/>
        <v>#VALUE!</v>
      </c>
      <c r="AF481" t="e">
        <f t="shared" si="167"/>
        <v>#VALUE!</v>
      </c>
    </row>
    <row r="482" spans="5:32" x14ac:dyDescent="0.2">
      <c r="E482">
        <f t="shared" si="153"/>
        <v>480</v>
      </c>
      <c r="F482">
        <f t="shared" si="147"/>
        <v>4.2702235620859268</v>
      </c>
      <c r="G482" t="e">
        <f t="shared" si="154"/>
        <v>#VALUE!</v>
      </c>
      <c r="H482" t="e">
        <f t="shared" si="155"/>
        <v>#VALUE!</v>
      </c>
      <c r="I482" t="e">
        <f t="shared" si="156"/>
        <v>#VALUE!</v>
      </c>
      <c r="J482" t="e">
        <f t="shared" si="157"/>
        <v>#VALUE!</v>
      </c>
      <c r="K482" t="e">
        <f t="shared" si="158"/>
        <v>#VALUE!</v>
      </c>
      <c r="L482" t="e">
        <f t="shared" si="159"/>
        <v>#VALUE!</v>
      </c>
      <c r="M482">
        <f>IF($B$9="זכר",INDEX(תמותה!$A$1:$E$121,ROUNDDOWN(E482/12,0)+1,2),INDEX(תמותה!$A$1:$E$121,ROUNDDOWN(E482/12,0)+1,3))</f>
        <v>1.8540599999999999E-4</v>
      </c>
      <c r="N482" t="e">
        <f>IF($B$9="זכר",INDEX('שיפור גברים'!$A$1:$GQ$121,ROUNDDOWN(E482/12,0)+1,ROUNDDOWN((E482+$B$7-$B$8)/12,0)+2),INDEX('שיפור נשים'!$A$1:$GQ$121,ROUNDDOWN(E482/12,0)+1,ROUNDDOWN((E482+$B$7-$B$8)/12,0)+2))</f>
        <v>#VALUE!</v>
      </c>
      <c r="O482" t="e">
        <f>IF($B$9="זכר",INDEX('שיפור גברים'!$A$1:$GQ$121,ROUNDDOWN(E482/12,0)+1,ROUNDDOWN((E482+$B$7-$B$8)/12,0)+1),INDEX('שיפור נשים'!$A$1:$GQ$121,ROUNDDOWN(E482/12,0)+1,ROUNDDOWN((E482+$B$7-$B$8)/12,0)+1))</f>
        <v>#VALUE!</v>
      </c>
      <c r="P482">
        <f t="shared" si="148"/>
        <v>0.66666666666666663</v>
      </c>
      <c r="Q482" t="e">
        <f t="shared" si="149"/>
        <v>#VALUE!</v>
      </c>
      <c r="R482">
        <f t="shared" si="160"/>
        <v>480</v>
      </c>
      <c r="S482" t="e">
        <f t="shared" si="161"/>
        <v>#VALUE!</v>
      </c>
      <c r="T482">
        <f>IF($B$11="זכר",INDEX(תמותה!$A$1:$E$121,ROUNDDOWN(R482/12,0)+1,2),INDEX(תמותה!$A$1:$E$121,ROUNDDOWN(R482/12,0)+1,3))</f>
        <v>1.8540599999999999E-4</v>
      </c>
      <c r="U482" t="e">
        <f>IF($B$11="זכר",INDEX('שיפור גברים'!$A$1:$GQ$121,ROUNDDOWN(R482/12,0)+1,ROUNDDOWN((E482+$B$7-$B$8)/12,0)+2),INDEX('שיפור נשים'!$A$1:$GQ$121,ROUNDDOWN(R482/12,0)+1,ROUNDDOWN((E482+$B$7-$B$8)/12,0)+2))</f>
        <v>#VALUE!</v>
      </c>
      <c r="V482" t="e">
        <f>IF($B$11="זכר",INDEX('שיפור גברים'!$A$1:$GQ$121,ROUNDDOWN(R482/12,0)+1,ROUNDDOWN((E482+$B$7-$B$8)/12,0)+1),INDEX('שיפור נשים'!$A$1:$GQ$121,ROUNDDOWN(R482/12,0)+1,ROUNDDOWN((E482+$B$7-$B$8)/12,0)+1))</f>
        <v>#VALUE!</v>
      </c>
      <c r="W482">
        <f t="shared" si="150"/>
        <v>0.66666666666666663</v>
      </c>
      <c r="X482" t="e">
        <f t="shared" si="162"/>
        <v>#VALUE!</v>
      </c>
      <c r="Y482">
        <f>IF($B$11="זכר",INDEX(תמותה!$A$1:$E$121,ROUNDDOWN(R482/12,0)+1,4),INDEX(תמותה!$A$1:$E$121,ROUNDDOWN(R482/12,0)+1,5))</f>
        <v>4.2299999999999998E-4</v>
      </c>
      <c r="Z482" t="e">
        <f t="shared" si="151"/>
        <v>#VALUE!</v>
      </c>
      <c r="AA482" t="e">
        <f t="shared" si="152"/>
        <v>#VALUE!</v>
      </c>
      <c r="AB482" t="e">
        <f t="shared" si="163"/>
        <v>#VALUE!</v>
      </c>
      <c r="AC482" t="e">
        <f t="shared" si="164"/>
        <v>#VALUE!</v>
      </c>
      <c r="AD482" t="e">
        <f t="shared" si="165"/>
        <v>#VALUE!</v>
      </c>
      <c r="AE482" t="e">
        <f t="shared" si="166"/>
        <v>#VALUE!</v>
      </c>
      <c r="AF482" t="e">
        <f t="shared" si="167"/>
        <v>#VALUE!</v>
      </c>
    </row>
    <row r="483" spans="5:32" x14ac:dyDescent="0.2">
      <c r="E483">
        <f t="shared" si="153"/>
        <v>481</v>
      </c>
      <c r="F483">
        <f t="shared" si="147"/>
        <v>4.2831306365256081</v>
      </c>
      <c r="G483" t="e">
        <f t="shared" si="154"/>
        <v>#VALUE!</v>
      </c>
      <c r="H483" t="e">
        <f t="shared" si="155"/>
        <v>#VALUE!</v>
      </c>
      <c r="I483" t="e">
        <f t="shared" si="156"/>
        <v>#VALUE!</v>
      </c>
      <c r="J483" t="e">
        <f t="shared" si="157"/>
        <v>#VALUE!</v>
      </c>
      <c r="K483" t="e">
        <f t="shared" si="158"/>
        <v>#VALUE!</v>
      </c>
      <c r="L483" t="e">
        <f t="shared" si="159"/>
        <v>#VALUE!</v>
      </c>
      <c r="M483">
        <f>IF($B$9="זכר",INDEX(תמותה!$A$1:$E$121,ROUNDDOWN(E483/12,0)+1,2),INDEX(תמותה!$A$1:$E$121,ROUNDDOWN(E483/12,0)+1,3))</f>
        <v>1.8540599999999999E-4</v>
      </c>
      <c r="N483" t="e">
        <f>IF($B$9="זכר",INDEX('שיפור גברים'!$A$1:$GQ$121,ROUNDDOWN(E483/12,0)+1,ROUNDDOWN((E483+$B$7-$B$8)/12,0)+2),INDEX('שיפור נשים'!$A$1:$GQ$121,ROUNDDOWN(E483/12,0)+1,ROUNDDOWN((E483+$B$7-$B$8)/12,0)+2))</f>
        <v>#VALUE!</v>
      </c>
      <c r="O483" t="e">
        <f>IF($B$9="זכר",INDEX('שיפור גברים'!$A$1:$GQ$121,ROUNDDOWN(E483/12,0)+1,ROUNDDOWN((E483+$B$7-$B$8)/12,0)+1),INDEX('שיפור נשים'!$A$1:$GQ$121,ROUNDDOWN(E483/12,0)+1,ROUNDDOWN((E483+$B$7-$B$8)/12,0)+1))</f>
        <v>#VALUE!</v>
      </c>
      <c r="P483">
        <f t="shared" si="148"/>
        <v>0.75</v>
      </c>
      <c r="Q483" t="e">
        <f t="shared" si="149"/>
        <v>#VALUE!</v>
      </c>
      <c r="R483">
        <f t="shared" si="160"/>
        <v>481</v>
      </c>
      <c r="S483" t="e">
        <f t="shared" si="161"/>
        <v>#VALUE!</v>
      </c>
      <c r="T483">
        <f>IF($B$11="זכר",INDEX(תמותה!$A$1:$E$121,ROUNDDOWN(R483/12,0)+1,2),INDEX(תמותה!$A$1:$E$121,ROUNDDOWN(R483/12,0)+1,3))</f>
        <v>1.8540599999999999E-4</v>
      </c>
      <c r="U483" t="e">
        <f>IF($B$11="זכר",INDEX('שיפור גברים'!$A$1:$GQ$121,ROUNDDOWN(R483/12,0)+1,ROUNDDOWN((E483+$B$7-$B$8)/12,0)+2),INDEX('שיפור נשים'!$A$1:$GQ$121,ROUNDDOWN(R483/12,0)+1,ROUNDDOWN((E483+$B$7-$B$8)/12,0)+2))</f>
        <v>#VALUE!</v>
      </c>
      <c r="V483" t="e">
        <f>IF($B$11="זכר",INDEX('שיפור גברים'!$A$1:$GQ$121,ROUNDDOWN(R483/12,0)+1,ROUNDDOWN((E483+$B$7-$B$8)/12,0)+1),INDEX('שיפור נשים'!$A$1:$GQ$121,ROUNDDOWN(R483/12,0)+1,ROUNDDOWN((E483+$B$7-$B$8)/12,0)+1))</f>
        <v>#VALUE!</v>
      </c>
      <c r="W483">
        <f t="shared" si="150"/>
        <v>0.75</v>
      </c>
      <c r="X483" t="e">
        <f t="shared" si="162"/>
        <v>#VALUE!</v>
      </c>
      <c r="Y483">
        <f>IF($B$11="זכר",INDEX(תמותה!$A$1:$E$121,ROUNDDOWN(R483/12,0)+1,4),INDEX(תמותה!$A$1:$E$121,ROUNDDOWN(R483/12,0)+1,5))</f>
        <v>4.2299999999999998E-4</v>
      </c>
      <c r="Z483" t="e">
        <f t="shared" si="151"/>
        <v>#VALUE!</v>
      </c>
      <c r="AA483" t="e">
        <f t="shared" si="152"/>
        <v>#VALUE!</v>
      </c>
      <c r="AB483" t="e">
        <f t="shared" si="163"/>
        <v>#VALUE!</v>
      </c>
      <c r="AC483" t="e">
        <f t="shared" si="164"/>
        <v>#VALUE!</v>
      </c>
      <c r="AD483" t="e">
        <f t="shared" si="165"/>
        <v>#VALUE!</v>
      </c>
      <c r="AE483" t="e">
        <f t="shared" si="166"/>
        <v>#VALUE!</v>
      </c>
      <c r="AF483" t="e">
        <f t="shared" si="167"/>
        <v>#VALUE!</v>
      </c>
    </row>
    <row r="484" spans="5:32" x14ac:dyDescent="0.2">
      <c r="E484">
        <f t="shared" si="153"/>
        <v>482</v>
      </c>
      <c r="F484">
        <f t="shared" si="147"/>
        <v>4.2960767235762631</v>
      </c>
      <c r="G484" t="e">
        <f t="shared" si="154"/>
        <v>#VALUE!</v>
      </c>
      <c r="H484" t="e">
        <f t="shared" si="155"/>
        <v>#VALUE!</v>
      </c>
      <c r="I484" t="e">
        <f t="shared" si="156"/>
        <v>#VALUE!</v>
      </c>
      <c r="J484" t="e">
        <f t="shared" si="157"/>
        <v>#VALUE!</v>
      </c>
      <c r="K484" t="e">
        <f t="shared" si="158"/>
        <v>#VALUE!</v>
      </c>
      <c r="L484" t="e">
        <f t="shared" si="159"/>
        <v>#VALUE!</v>
      </c>
      <c r="M484">
        <f>IF($B$9="זכר",INDEX(תמותה!$A$1:$E$121,ROUNDDOWN(E484/12,0)+1,2),INDEX(תמותה!$A$1:$E$121,ROUNDDOWN(E484/12,0)+1,3))</f>
        <v>1.8540599999999999E-4</v>
      </c>
      <c r="N484" t="e">
        <f>IF($B$9="זכר",INDEX('שיפור גברים'!$A$1:$GQ$121,ROUNDDOWN(E484/12,0)+1,ROUNDDOWN((E484+$B$7-$B$8)/12,0)+2),INDEX('שיפור נשים'!$A$1:$GQ$121,ROUNDDOWN(E484/12,0)+1,ROUNDDOWN((E484+$B$7-$B$8)/12,0)+2))</f>
        <v>#VALUE!</v>
      </c>
      <c r="O484" t="e">
        <f>IF($B$9="זכר",INDEX('שיפור גברים'!$A$1:$GQ$121,ROUNDDOWN(E484/12,0)+1,ROUNDDOWN((E484+$B$7-$B$8)/12,0)+1),INDEX('שיפור נשים'!$A$1:$GQ$121,ROUNDDOWN(E484/12,0)+1,ROUNDDOWN((E484+$B$7-$B$8)/12,0)+1))</f>
        <v>#VALUE!</v>
      </c>
      <c r="P484">
        <f t="shared" si="148"/>
        <v>0.83333333333333337</v>
      </c>
      <c r="Q484" t="e">
        <f t="shared" si="149"/>
        <v>#VALUE!</v>
      </c>
      <c r="R484">
        <f t="shared" si="160"/>
        <v>482</v>
      </c>
      <c r="S484" t="e">
        <f t="shared" si="161"/>
        <v>#VALUE!</v>
      </c>
      <c r="T484">
        <f>IF($B$11="זכר",INDEX(תמותה!$A$1:$E$121,ROUNDDOWN(R484/12,0)+1,2),INDEX(תמותה!$A$1:$E$121,ROUNDDOWN(R484/12,0)+1,3))</f>
        <v>1.8540599999999999E-4</v>
      </c>
      <c r="U484" t="e">
        <f>IF($B$11="זכר",INDEX('שיפור גברים'!$A$1:$GQ$121,ROUNDDOWN(R484/12,0)+1,ROUNDDOWN((E484+$B$7-$B$8)/12,0)+2),INDEX('שיפור נשים'!$A$1:$GQ$121,ROUNDDOWN(R484/12,0)+1,ROUNDDOWN((E484+$B$7-$B$8)/12,0)+2))</f>
        <v>#VALUE!</v>
      </c>
      <c r="V484" t="e">
        <f>IF($B$11="זכר",INDEX('שיפור גברים'!$A$1:$GQ$121,ROUNDDOWN(R484/12,0)+1,ROUNDDOWN((E484+$B$7-$B$8)/12,0)+1),INDEX('שיפור נשים'!$A$1:$GQ$121,ROUNDDOWN(R484/12,0)+1,ROUNDDOWN((E484+$B$7-$B$8)/12,0)+1))</f>
        <v>#VALUE!</v>
      </c>
      <c r="W484">
        <f t="shared" si="150"/>
        <v>0.83333333333333337</v>
      </c>
      <c r="X484" t="e">
        <f t="shared" si="162"/>
        <v>#VALUE!</v>
      </c>
      <c r="Y484">
        <f>IF($B$11="זכר",INDEX(תמותה!$A$1:$E$121,ROUNDDOWN(R484/12,0)+1,4),INDEX(תמותה!$A$1:$E$121,ROUNDDOWN(R484/12,0)+1,5))</f>
        <v>4.2299999999999998E-4</v>
      </c>
      <c r="Z484" t="e">
        <f t="shared" si="151"/>
        <v>#VALUE!</v>
      </c>
      <c r="AA484" t="e">
        <f t="shared" si="152"/>
        <v>#VALUE!</v>
      </c>
      <c r="AB484" t="e">
        <f t="shared" si="163"/>
        <v>#VALUE!</v>
      </c>
      <c r="AC484" t="e">
        <f t="shared" si="164"/>
        <v>#VALUE!</v>
      </c>
      <c r="AD484" t="e">
        <f t="shared" si="165"/>
        <v>#VALUE!</v>
      </c>
      <c r="AE484" t="e">
        <f t="shared" si="166"/>
        <v>#VALUE!</v>
      </c>
      <c r="AF484" t="e">
        <f t="shared" si="167"/>
        <v>#VALUE!</v>
      </c>
    </row>
    <row r="485" spans="5:32" x14ac:dyDescent="0.2">
      <c r="E485">
        <f t="shared" si="153"/>
        <v>483</v>
      </c>
      <c r="F485">
        <f t="shared" si="147"/>
        <v>4.3090619411564637</v>
      </c>
      <c r="G485" t="e">
        <f t="shared" si="154"/>
        <v>#VALUE!</v>
      </c>
      <c r="H485" t="e">
        <f t="shared" si="155"/>
        <v>#VALUE!</v>
      </c>
      <c r="I485" t="e">
        <f t="shared" si="156"/>
        <v>#VALUE!</v>
      </c>
      <c r="J485" t="e">
        <f t="shared" si="157"/>
        <v>#VALUE!</v>
      </c>
      <c r="K485" t="e">
        <f t="shared" si="158"/>
        <v>#VALUE!</v>
      </c>
      <c r="L485" t="e">
        <f t="shared" si="159"/>
        <v>#VALUE!</v>
      </c>
      <c r="M485">
        <f>IF($B$9="זכר",INDEX(תמותה!$A$1:$E$121,ROUNDDOWN(E485/12,0)+1,2),INDEX(תמותה!$A$1:$E$121,ROUNDDOWN(E485/12,0)+1,3))</f>
        <v>1.8540599999999999E-4</v>
      </c>
      <c r="N485" t="e">
        <f>IF($B$9="זכר",INDEX('שיפור גברים'!$A$1:$GQ$121,ROUNDDOWN(E485/12,0)+1,ROUNDDOWN((E485+$B$7-$B$8)/12,0)+2),INDEX('שיפור נשים'!$A$1:$GQ$121,ROUNDDOWN(E485/12,0)+1,ROUNDDOWN((E485+$B$7-$B$8)/12,0)+2))</f>
        <v>#VALUE!</v>
      </c>
      <c r="O485" t="e">
        <f>IF($B$9="זכר",INDEX('שיפור גברים'!$A$1:$GQ$121,ROUNDDOWN(E485/12,0)+1,ROUNDDOWN((E485+$B$7-$B$8)/12,0)+1),INDEX('שיפור נשים'!$A$1:$GQ$121,ROUNDDOWN(E485/12,0)+1,ROUNDDOWN((E485+$B$7-$B$8)/12,0)+1))</f>
        <v>#VALUE!</v>
      </c>
      <c r="P485">
        <f t="shared" si="148"/>
        <v>0.91666666666666663</v>
      </c>
      <c r="Q485" t="e">
        <f t="shared" si="149"/>
        <v>#VALUE!</v>
      </c>
      <c r="R485">
        <f t="shared" si="160"/>
        <v>483</v>
      </c>
      <c r="S485" t="e">
        <f t="shared" si="161"/>
        <v>#VALUE!</v>
      </c>
      <c r="T485">
        <f>IF($B$11="זכר",INDEX(תמותה!$A$1:$E$121,ROUNDDOWN(R485/12,0)+1,2),INDEX(תמותה!$A$1:$E$121,ROUNDDOWN(R485/12,0)+1,3))</f>
        <v>1.8540599999999999E-4</v>
      </c>
      <c r="U485" t="e">
        <f>IF($B$11="זכר",INDEX('שיפור גברים'!$A$1:$GQ$121,ROUNDDOWN(R485/12,0)+1,ROUNDDOWN((E485+$B$7-$B$8)/12,0)+2),INDEX('שיפור נשים'!$A$1:$GQ$121,ROUNDDOWN(R485/12,0)+1,ROUNDDOWN((E485+$B$7-$B$8)/12,0)+2))</f>
        <v>#VALUE!</v>
      </c>
      <c r="V485" t="e">
        <f>IF($B$11="זכר",INDEX('שיפור גברים'!$A$1:$GQ$121,ROUNDDOWN(R485/12,0)+1,ROUNDDOWN((E485+$B$7-$B$8)/12,0)+1),INDEX('שיפור נשים'!$A$1:$GQ$121,ROUNDDOWN(R485/12,0)+1,ROUNDDOWN((E485+$B$7-$B$8)/12,0)+1))</f>
        <v>#VALUE!</v>
      </c>
      <c r="W485">
        <f t="shared" si="150"/>
        <v>0.91666666666666663</v>
      </c>
      <c r="X485" t="e">
        <f t="shared" si="162"/>
        <v>#VALUE!</v>
      </c>
      <c r="Y485">
        <f>IF($B$11="זכר",INDEX(תמותה!$A$1:$E$121,ROUNDDOWN(R485/12,0)+1,4),INDEX(תמותה!$A$1:$E$121,ROUNDDOWN(R485/12,0)+1,5))</f>
        <v>4.2299999999999998E-4</v>
      </c>
      <c r="Z485" t="e">
        <f t="shared" si="151"/>
        <v>#VALUE!</v>
      </c>
      <c r="AA485" t="e">
        <f t="shared" si="152"/>
        <v>#VALUE!</v>
      </c>
      <c r="AB485" t="e">
        <f t="shared" si="163"/>
        <v>#VALUE!</v>
      </c>
      <c r="AC485" t="e">
        <f t="shared" si="164"/>
        <v>#VALUE!</v>
      </c>
      <c r="AD485" t="e">
        <f t="shared" si="165"/>
        <v>#VALUE!</v>
      </c>
      <c r="AE485" t="e">
        <f t="shared" si="166"/>
        <v>#VALUE!</v>
      </c>
      <c r="AF485" t="e">
        <f t="shared" si="167"/>
        <v>#VALUE!</v>
      </c>
    </row>
    <row r="486" spans="5:32" x14ac:dyDescent="0.2">
      <c r="E486">
        <f t="shared" si="153"/>
        <v>484</v>
      </c>
      <c r="F486">
        <f t="shared" si="147"/>
        <v>4.3220864075412022</v>
      </c>
      <c r="G486" t="e">
        <f t="shared" si="154"/>
        <v>#VALUE!</v>
      </c>
      <c r="H486" t="e">
        <f t="shared" si="155"/>
        <v>#VALUE!</v>
      </c>
      <c r="I486" t="e">
        <f t="shared" si="156"/>
        <v>#VALUE!</v>
      </c>
      <c r="J486" t="e">
        <f t="shared" si="157"/>
        <v>#VALUE!</v>
      </c>
      <c r="K486" t="e">
        <f t="shared" si="158"/>
        <v>#VALUE!</v>
      </c>
      <c r="L486" t="e">
        <f t="shared" si="159"/>
        <v>#VALUE!</v>
      </c>
      <c r="M486">
        <f>IF($B$9="זכר",INDEX(תמותה!$A$1:$E$121,ROUNDDOWN(E486/12,0)+1,2),INDEX(תמותה!$A$1:$E$121,ROUNDDOWN(E486/12,0)+1,3))</f>
        <v>1.8540599999999999E-4</v>
      </c>
      <c r="N486" t="e">
        <f>IF($B$9="זכר",INDEX('שיפור גברים'!$A$1:$GQ$121,ROUNDDOWN(E486/12,0)+1,ROUNDDOWN((E486+$B$7-$B$8)/12,0)+2),INDEX('שיפור נשים'!$A$1:$GQ$121,ROUNDDOWN(E486/12,0)+1,ROUNDDOWN((E486+$B$7-$B$8)/12,0)+2))</f>
        <v>#VALUE!</v>
      </c>
      <c r="O486" t="e">
        <f>IF($B$9="זכר",INDEX('שיפור גברים'!$A$1:$GQ$121,ROUNDDOWN(E486/12,0)+1,ROUNDDOWN((E486+$B$7-$B$8)/12,0)+1),INDEX('שיפור נשים'!$A$1:$GQ$121,ROUNDDOWN(E486/12,0)+1,ROUNDDOWN((E486+$B$7-$B$8)/12,0)+1))</f>
        <v>#VALUE!</v>
      </c>
      <c r="P486">
        <f t="shared" si="148"/>
        <v>1</v>
      </c>
      <c r="Q486" t="e">
        <f t="shared" si="149"/>
        <v>#VALUE!</v>
      </c>
      <c r="R486">
        <f t="shared" si="160"/>
        <v>484</v>
      </c>
      <c r="S486" t="e">
        <f t="shared" si="161"/>
        <v>#VALUE!</v>
      </c>
      <c r="T486">
        <f>IF($B$11="זכר",INDEX(תמותה!$A$1:$E$121,ROUNDDOWN(R486/12,0)+1,2),INDEX(תמותה!$A$1:$E$121,ROUNDDOWN(R486/12,0)+1,3))</f>
        <v>1.8540599999999999E-4</v>
      </c>
      <c r="U486" t="e">
        <f>IF($B$11="זכר",INDEX('שיפור גברים'!$A$1:$GQ$121,ROUNDDOWN(R486/12,0)+1,ROUNDDOWN((E486+$B$7-$B$8)/12,0)+2),INDEX('שיפור נשים'!$A$1:$GQ$121,ROUNDDOWN(R486/12,0)+1,ROUNDDOWN((E486+$B$7-$B$8)/12,0)+2))</f>
        <v>#VALUE!</v>
      </c>
      <c r="V486" t="e">
        <f>IF($B$11="זכר",INDEX('שיפור גברים'!$A$1:$GQ$121,ROUNDDOWN(R486/12,0)+1,ROUNDDOWN((E486+$B$7-$B$8)/12,0)+1),INDEX('שיפור נשים'!$A$1:$GQ$121,ROUNDDOWN(R486/12,0)+1,ROUNDDOWN((E486+$B$7-$B$8)/12,0)+1))</f>
        <v>#VALUE!</v>
      </c>
      <c r="W486">
        <f t="shared" si="150"/>
        <v>1</v>
      </c>
      <c r="X486" t="e">
        <f t="shared" si="162"/>
        <v>#VALUE!</v>
      </c>
      <c r="Y486">
        <f>IF($B$11="זכר",INDEX(תמותה!$A$1:$E$121,ROUNDDOWN(R486/12,0)+1,4),INDEX(תמותה!$A$1:$E$121,ROUNDDOWN(R486/12,0)+1,5))</f>
        <v>4.2299999999999998E-4</v>
      </c>
      <c r="Z486" t="e">
        <f t="shared" si="151"/>
        <v>#VALUE!</v>
      </c>
      <c r="AA486" t="e">
        <f t="shared" si="152"/>
        <v>#VALUE!</v>
      </c>
      <c r="AB486" t="e">
        <f t="shared" si="163"/>
        <v>#VALUE!</v>
      </c>
      <c r="AC486" t="e">
        <f t="shared" si="164"/>
        <v>#VALUE!</v>
      </c>
      <c r="AD486" t="e">
        <f t="shared" si="165"/>
        <v>#VALUE!</v>
      </c>
      <c r="AE486" t="e">
        <f t="shared" si="166"/>
        <v>#VALUE!</v>
      </c>
      <c r="AF486" t="e">
        <f t="shared" si="167"/>
        <v>#VALUE!</v>
      </c>
    </row>
    <row r="487" spans="5:32" x14ac:dyDescent="0.2">
      <c r="E487">
        <f t="shared" si="153"/>
        <v>485</v>
      </c>
      <c r="F487">
        <f t="shared" si="147"/>
        <v>4.3351502413629666</v>
      </c>
      <c r="G487" t="e">
        <f t="shared" si="154"/>
        <v>#VALUE!</v>
      </c>
      <c r="H487" t="e">
        <f t="shared" si="155"/>
        <v>#VALUE!</v>
      </c>
      <c r="I487" t="e">
        <f t="shared" si="156"/>
        <v>#VALUE!</v>
      </c>
      <c r="J487" t="e">
        <f t="shared" si="157"/>
        <v>#VALUE!</v>
      </c>
      <c r="K487" t="e">
        <f t="shared" si="158"/>
        <v>#VALUE!</v>
      </c>
      <c r="L487" t="e">
        <f t="shared" si="159"/>
        <v>#VALUE!</v>
      </c>
      <c r="M487">
        <f>IF($B$9="זכר",INDEX(תמותה!$A$1:$E$121,ROUNDDOWN(E487/12,0)+1,2),INDEX(תמותה!$A$1:$E$121,ROUNDDOWN(E487/12,0)+1,3))</f>
        <v>1.8540599999999999E-4</v>
      </c>
      <c r="N487" t="e">
        <f>IF($B$9="זכר",INDEX('שיפור גברים'!$A$1:$GQ$121,ROUNDDOWN(E487/12,0)+1,ROUNDDOWN((E487+$B$7-$B$8)/12,0)+2),INDEX('שיפור נשים'!$A$1:$GQ$121,ROUNDDOWN(E487/12,0)+1,ROUNDDOWN((E487+$B$7-$B$8)/12,0)+2))</f>
        <v>#VALUE!</v>
      </c>
      <c r="O487" t="e">
        <f>IF($B$9="זכר",INDEX('שיפור גברים'!$A$1:$GQ$121,ROUNDDOWN(E487/12,0)+1,ROUNDDOWN((E487+$B$7-$B$8)/12,0)+1),INDEX('שיפור נשים'!$A$1:$GQ$121,ROUNDDOWN(E487/12,0)+1,ROUNDDOWN((E487+$B$7-$B$8)/12,0)+1))</f>
        <v>#VALUE!</v>
      </c>
      <c r="P487">
        <f t="shared" si="148"/>
        <v>8.3333333333333329E-2</v>
      </c>
      <c r="Q487" t="e">
        <f t="shared" si="149"/>
        <v>#VALUE!</v>
      </c>
      <c r="R487">
        <f t="shared" si="160"/>
        <v>485</v>
      </c>
      <c r="S487" t="e">
        <f t="shared" si="161"/>
        <v>#VALUE!</v>
      </c>
      <c r="T487">
        <f>IF($B$11="זכר",INDEX(תמותה!$A$1:$E$121,ROUNDDOWN(R487/12,0)+1,2),INDEX(תמותה!$A$1:$E$121,ROUNDDOWN(R487/12,0)+1,3))</f>
        <v>1.8540599999999999E-4</v>
      </c>
      <c r="U487" t="e">
        <f>IF($B$11="זכר",INDEX('שיפור גברים'!$A$1:$GQ$121,ROUNDDOWN(R487/12,0)+1,ROUNDDOWN((E487+$B$7-$B$8)/12,0)+2),INDEX('שיפור נשים'!$A$1:$GQ$121,ROUNDDOWN(R487/12,0)+1,ROUNDDOWN((E487+$B$7-$B$8)/12,0)+2))</f>
        <v>#VALUE!</v>
      </c>
      <c r="V487" t="e">
        <f>IF($B$11="זכר",INDEX('שיפור גברים'!$A$1:$GQ$121,ROUNDDOWN(R487/12,0)+1,ROUNDDOWN((E487+$B$7-$B$8)/12,0)+1),INDEX('שיפור נשים'!$A$1:$GQ$121,ROUNDDOWN(R487/12,0)+1,ROUNDDOWN((E487+$B$7-$B$8)/12,0)+1))</f>
        <v>#VALUE!</v>
      </c>
      <c r="W487">
        <f t="shared" si="150"/>
        <v>8.3333333333333329E-2</v>
      </c>
      <c r="X487" t="e">
        <f t="shared" si="162"/>
        <v>#VALUE!</v>
      </c>
      <c r="Y487">
        <f>IF($B$11="זכר",INDEX(תמותה!$A$1:$E$121,ROUNDDOWN(R487/12,0)+1,4),INDEX(תמותה!$A$1:$E$121,ROUNDDOWN(R487/12,0)+1,5))</f>
        <v>4.2299999999999998E-4</v>
      </c>
      <c r="Z487" t="e">
        <f t="shared" si="151"/>
        <v>#VALUE!</v>
      </c>
      <c r="AA487" t="e">
        <f t="shared" si="152"/>
        <v>#VALUE!</v>
      </c>
      <c r="AB487" t="e">
        <f t="shared" si="163"/>
        <v>#VALUE!</v>
      </c>
      <c r="AC487" t="e">
        <f t="shared" si="164"/>
        <v>#VALUE!</v>
      </c>
      <c r="AD487" t="e">
        <f t="shared" si="165"/>
        <v>#VALUE!</v>
      </c>
      <c r="AE487" t="e">
        <f t="shared" si="166"/>
        <v>#VALUE!</v>
      </c>
      <c r="AF487" t="e">
        <f t="shared" si="167"/>
        <v>#VALUE!</v>
      </c>
    </row>
    <row r="488" spans="5:32" x14ac:dyDescent="0.2">
      <c r="E488">
        <f t="shared" si="153"/>
        <v>486</v>
      </c>
      <c r="F488">
        <f t="shared" si="147"/>
        <v>4.34825356161282</v>
      </c>
      <c r="G488" t="e">
        <f t="shared" si="154"/>
        <v>#VALUE!</v>
      </c>
      <c r="H488" t="e">
        <f t="shared" si="155"/>
        <v>#VALUE!</v>
      </c>
      <c r="I488" t="e">
        <f t="shared" si="156"/>
        <v>#VALUE!</v>
      </c>
      <c r="J488" t="e">
        <f t="shared" si="157"/>
        <v>#VALUE!</v>
      </c>
      <c r="K488" t="e">
        <f t="shared" si="158"/>
        <v>#VALUE!</v>
      </c>
      <c r="L488" t="e">
        <f t="shared" si="159"/>
        <v>#VALUE!</v>
      </c>
      <c r="M488">
        <f>IF($B$9="זכר",INDEX(תמותה!$A$1:$E$121,ROUNDDOWN(E488/12,0)+1,2),INDEX(תמותה!$A$1:$E$121,ROUNDDOWN(E488/12,0)+1,3))</f>
        <v>1.8540599999999999E-4</v>
      </c>
      <c r="N488" t="e">
        <f>IF($B$9="זכר",INDEX('שיפור גברים'!$A$1:$GQ$121,ROUNDDOWN(E488/12,0)+1,ROUNDDOWN((E488+$B$7-$B$8)/12,0)+2),INDEX('שיפור נשים'!$A$1:$GQ$121,ROUNDDOWN(E488/12,0)+1,ROUNDDOWN((E488+$B$7-$B$8)/12,0)+2))</f>
        <v>#VALUE!</v>
      </c>
      <c r="O488" t="e">
        <f>IF($B$9="זכר",INDEX('שיפור גברים'!$A$1:$GQ$121,ROUNDDOWN(E488/12,0)+1,ROUNDDOWN((E488+$B$7-$B$8)/12,0)+1),INDEX('שיפור נשים'!$A$1:$GQ$121,ROUNDDOWN(E488/12,0)+1,ROUNDDOWN((E488+$B$7-$B$8)/12,0)+1))</f>
        <v>#VALUE!</v>
      </c>
      <c r="P488">
        <f t="shared" si="148"/>
        <v>0.16666666666666666</v>
      </c>
      <c r="Q488" t="e">
        <f t="shared" si="149"/>
        <v>#VALUE!</v>
      </c>
      <c r="R488">
        <f t="shared" si="160"/>
        <v>486</v>
      </c>
      <c r="S488" t="e">
        <f t="shared" si="161"/>
        <v>#VALUE!</v>
      </c>
      <c r="T488">
        <f>IF($B$11="זכר",INDEX(תמותה!$A$1:$E$121,ROUNDDOWN(R488/12,0)+1,2),INDEX(תמותה!$A$1:$E$121,ROUNDDOWN(R488/12,0)+1,3))</f>
        <v>1.8540599999999999E-4</v>
      </c>
      <c r="U488" t="e">
        <f>IF($B$11="זכר",INDEX('שיפור גברים'!$A$1:$GQ$121,ROUNDDOWN(R488/12,0)+1,ROUNDDOWN((E488+$B$7-$B$8)/12,0)+2),INDEX('שיפור נשים'!$A$1:$GQ$121,ROUNDDOWN(R488/12,0)+1,ROUNDDOWN((E488+$B$7-$B$8)/12,0)+2))</f>
        <v>#VALUE!</v>
      </c>
      <c r="V488" t="e">
        <f>IF($B$11="זכר",INDEX('שיפור גברים'!$A$1:$GQ$121,ROUNDDOWN(R488/12,0)+1,ROUNDDOWN((E488+$B$7-$B$8)/12,0)+1),INDEX('שיפור נשים'!$A$1:$GQ$121,ROUNDDOWN(R488/12,0)+1,ROUNDDOWN((E488+$B$7-$B$8)/12,0)+1))</f>
        <v>#VALUE!</v>
      </c>
      <c r="W488">
        <f t="shared" si="150"/>
        <v>0.16666666666666666</v>
      </c>
      <c r="X488" t="e">
        <f t="shared" si="162"/>
        <v>#VALUE!</v>
      </c>
      <c r="Y488">
        <f>IF($B$11="זכר",INDEX(תמותה!$A$1:$E$121,ROUNDDOWN(R488/12,0)+1,4),INDEX(תמותה!$A$1:$E$121,ROUNDDOWN(R488/12,0)+1,5))</f>
        <v>4.2299999999999998E-4</v>
      </c>
      <c r="Z488" t="e">
        <f t="shared" si="151"/>
        <v>#VALUE!</v>
      </c>
      <c r="AA488" t="e">
        <f t="shared" si="152"/>
        <v>#VALUE!</v>
      </c>
      <c r="AB488" t="e">
        <f t="shared" si="163"/>
        <v>#VALUE!</v>
      </c>
      <c r="AC488" t="e">
        <f t="shared" si="164"/>
        <v>#VALUE!</v>
      </c>
      <c r="AD488" t="e">
        <f t="shared" si="165"/>
        <v>#VALUE!</v>
      </c>
      <c r="AE488" t="e">
        <f t="shared" si="166"/>
        <v>#VALUE!</v>
      </c>
      <c r="AF488" t="e">
        <f t="shared" si="167"/>
        <v>#VALUE!</v>
      </c>
    </row>
    <row r="489" spans="5:32" x14ac:dyDescent="0.2">
      <c r="E489">
        <f t="shared" si="153"/>
        <v>487</v>
      </c>
      <c r="F489">
        <f t="shared" si="147"/>
        <v>4.3613964876414819</v>
      </c>
      <c r="G489" t="e">
        <f t="shared" si="154"/>
        <v>#VALUE!</v>
      </c>
      <c r="H489" t="e">
        <f t="shared" si="155"/>
        <v>#VALUE!</v>
      </c>
      <c r="I489" t="e">
        <f t="shared" si="156"/>
        <v>#VALUE!</v>
      </c>
      <c r="J489" t="e">
        <f t="shared" si="157"/>
        <v>#VALUE!</v>
      </c>
      <c r="K489" t="e">
        <f t="shared" si="158"/>
        <v>#VALUE!</v>
      </c>
      <c r="L489" t="e">
        <f t="shared" si="159"/>
        <v>#VALUE!</v>
      </c>
      <c r="M489">
        <f>IF($B$9="זכר",INDEX(תמותה!$A$1:$E$121,ROUNDDOWN(E489/12,0)+1,2),INDEX(תמותה!$A$1:$E$121,ROUNDDOWN(E489/12,0)+1,3))</f>
        <v>1.8540599999999999E-4</v>
      </c>
      <c r="N489" t="e">
        <f>IF($B$9="זכר",INDEX('שיפור גברים'!$A$1:$GQ$121,ROUNDDOWN(E489/12,0)+1,ROUNDDOWN((E489+$B$7-$B$8)/12,0)+2),INDEX('שיפור נשים'!$A$1:$GQ$121,ROUNDDOWN(E489/12,0)+1,ROUNDDOWN((E489+$B$7-$B$8)/12,0)+2))</f>
        <v>#VALUE!</v>
      </c>
      <c r="O489" t="e">
        <f>IF($B$9="זכר",INDEX('שיפור גברים'!$A$1:$GQ$121,ROUNDDOWN(E489/12,0)+1,ROUNDDOWN((E489+$B$7-$B$8)/12,0)+1),INDEX('שיפור נשים'!$A$1:$GQ$121,ROUNDDOWN(E489/12,0)+1,ROUNDDOWN((E489+$B$7-$B$8)/12,0)+1))</f>
        <v>#VALUE!</v>
      </c>
      <c r="P489">
        <f t="shared" si="148"/>
        <v>0.25</v>
      </c>
      <c r="Q489" t="e">
        <f t="shared" si="149"/>
        <v>#VALUE!</v>
      </c>
      <c r="R489">
        <f t="shared" si="160"/>
        <v>487</v>
      </c>
      <c r="S489" t="e">
        <f t="shared" si="161"/>
        <v>#VALUE!</v>
      </c>
      <c r="T489">
        <f>IF($B$11="זכר",INDEX(תמותה!$A$1:$E$121,ROUNDDOWN(R489/12,0)+1,2),INDEX(תמותה!$A$1:$E$121,ROUNDDOWN(R489/12,0)+1,3))</f>
        <v>1.8540599999999999E-4</v>
      </c>
      <c r="U489" t="e">
        <f>IF($B$11="זכר",INDEX('שיפור גברים'!$A$1:$GQ$121,ROUNDDOWN(R489/12,0)+1,ROUNDDOWN((E489+$B$7-$B$8)/12,0)+2),INDEX('שיפור נשים'!$A$1:$GQ$121,ROUNDDOWN(R489/12,0)+1,ROUNDDOWN((E489+$B$7-$B$8)/12,0)+2))</f>
        <v>#VALUE!</v>
      </c>
      <c r="V489" t="e">
        <f>IF($B$11="זכר",INDEX('שיפור גברים'!$A$1:$GQ$121,ROUNDDOWN(R489/12,0)+1,ROUNDDOWN((E489+$B$7-$B$8)/12,0)+1),INDEX('שיפור נשים'!$A$1:$GQ$121,ROUNDDOWN(R489/12,0)+1,ROUNDDOWN((E489+$B$7-$B$8)/12,0)+1))</f>
        <v>#VALUE!</v>
      </c>
      <c r="W489">
        <f t="shared" si="150"/>
        <v>0.25</v>
      </c>
      <c r="X489" t="e">
        <f t="shared" si="162"/>
        <v>#VALUE!</v>
      </c>
      <c r="Y489">
        <f>IF($B$11="זכר",INDEX(תמותה!$A$1:$E$121,ROUNDDOWN(R489/12,0)+1,4),INDEX(תמותה!$A$1:$E$121,ROUNDDOWN(R489/12,0)+1,5))</f>
        <v>4.2299999999999998E-4</v>
      </c>
      <c r="Z489" t="e">
        <f t="shared" si="151"/>
        <v>#VALUE!</v>
      </c>
      <c r="AA489" t="e">
        <f t="shared" si="152"/>
        <v>#VALUE!</v>
      </c>
      <c r="AB489" t="e">
        <f t="shared" si="163"/>
        <v>#VALUE!</v>
      </c>
      <c r="AC489" t="e">
        <f t="shared" si="164"/>
        <v>#VALUE!</v>
      </c>
      <c r="AD489" t="e">
        <f t="shared" si="165"/>
        <v>#VALUE!</v>
      </c>
      <c r="AE489" t="e">
        <f t="shared" si="166"/>
        <v>#VALUE!</v>
      </c>
      <c r="AF489" t="e">
        <f t="shared" si="167"/>
        <v>#VALUE!</v>
      </c>
    </row>
    <row r="490" spans="5:32" x14ac:dyDescent="0.2">
      <c r="E490">
        <f t="shared" si="153"/>
        <v>488</v>
      </c>
      <c r="F490">
        <f t="shared" si="147"/>
        <v>4.3745791391604252</v>
      </c>
      <c r="G490" t="e">
        <f t="shared" si="154"/>
        <v>#VALUE!</v>
      </c>
      <c r="H490" t="e">
        <f t="shared" si="155"/>
        <v>#VALUE!</v>
      </c>
      <c r="I490" t="e">
        <f t="shared" si="156"/>
        <v>#VALUE!</v>
      </c>
      <c r="J490" t="e">
        <f t="shared" si="157"/>
        <v>#VALUE!</v>
      </c>
      <c r="K490" t="e">
        <f t="shared" si="158"/>
        <v>#VALUE!</v>
      </c>
      <c r="L490" t="e">
        <f t="shared" si="159"/>
        <v>#VALUE!</v>
      </c>
      <c r="M490">
        <f>IF($B$9="זכר",INDEX(תמותה!$A$1:$E$121,ROUNDDOWN(E490/12,0)+1,2),INDEX(תמותה!$A$1:$E$121,ROUNDDOWN(E490/12,0)+1,3))</f>
        <v>1.8540599999999999E-4</v>
      </c>
      <c r="N490" t="e">
        <f>IF($B$9="זכר",INDEX('שיפור גברים'!$A$1:$GQ$121,ROUNDDOWN(E490/12,0)+1,ROUNDDOWN((E490+$B$7-$B$8)/12,0)+2),INDEX('שיפור נשים'!$A$1:$GQ$121,ROUNDDOWN(E490/12,0)+1,ROUNDDOWN((E490+$B$7-$B$8)/12,0)+2))</f>
        <v>#VALUE!</v>
      </c>
      <c r="O490" t="e">
        <f>IF($B$9="זכר",INDEX('שיפור גברים'!$A$1:$GQ$121,ROUNDDOWN(E490/12,0)+1,ROUNDDOWN((E490+$B$7-$B$8)/12,0)+1),INDEX('שיפור נשים'!$A$1:$GQ$121,ROUNDDOWN(E490/12,0)+1,ROUNDDOWN((E490+$B$7-$B$8)/12,0)+1))</f>
        <v>#VALUE!</v>
      </c>
      <c r="P490">
        <f t="shared" si="148"/>
        <v>0.33333333333333331</v>
      </c>
      <c r="Q490" t="e">
        <f t="shared" si="149"/>
        <v>#VALUE!</v>
      </c>
      <c r="R490">
        <f t="shared" si="160"/>
        <v>488</v>
      </c>
      <c r="S490" t="e">
        <f t="shared" si="161"/>
        <v>#VALUE!</v>
      </c>
      <c r="T490">
        <f>IF($B$11="זכר",INDEX(תמותה!$A$1:$E$121,ROUNDDOWN(R490/12,0)+1,2),INDEX(תמותה!$A$1:$E$121,ROUNDDOWN(R490/12,0)+1,3))</f>
        <v>1.8540599999999999E-4</v>
      </c>
      <c r="U490" t="e">
        <f>IF($B$11="זכר",INDEX('שיפור גברים'!$A$1:$GQ$121,ROUNDDOWN(R490/12,0)+1,ROUNDDOWN((E490+$B$7-$B$8)/12,0)+2),INDEX('שיפור נשים'!$A$1:$GQ$121,ROUNDDOWN(R490/12,0)+1,ROUNDDOWN((E490+$B$7-$B$8)/12,0)+2))</f>
        <v>#VALUE!</v>
      </c>
      <c r="V490" t="e">
        <f>IF($B$11="זכר",INDEX('שיפור גברים'!$A$1:$GQ$121,ROUNDDOWN(R490/12,0)+1,ROUNDDOWN((E490+$B$7-$B$8)/12,0)+1),INDEX('שיפור נשים'!$A$1:$GQ$121,ROUNDDOWN(R490/12,0)+1,ROUNDDOWN((E490+$B$7-$B$8)/12,0)+1))</f>
        <v>#VALUE!</v>
      </c>
      <c r="W490">
        <f t="shared" si="150"/>
        <v>0.33333333333333331</v>
      </c>
      <c r="X490" t="e">
        <f t="shared" si="162"/>
        <v>#VALUE!</v>
      </c>
      <c r="Y490">
        <f>IF($B$11="זכר",INDEX(תמותה!$A$1:$E$121,ROUNDDOWN(R490/12,0)+1,4),INDEX(תמותה!$A$1:$E$121,ROUNDDOWN(R490/12,0)+1,5))</f>
        <v>4.2299999999999998E-4</v>
      </c>
      <c r="Z490" t="e">
        <f t="shared" si="151"/>
        <v>#VALUE!</v>
      </c>
      <c r="AA490" t="e">
        <f t="shared" si="152"/>
        <v>#VALUE!</v>
      </c>
      <c r="AB490" t="e">
        <f t="shared" si="163"/>
        <v>#VALUE!</v>
      </c>
      <c r="AC490" t="e">
        <f t="shared" si="164"/>
        <v>#VALUE!</v>
      </c>
      <c r="AD490" t="e">
        <f t="shared" si="165"/>
        <v>#VALUE!</v>
      </c>
      <c r="AE490" t="e">
        <f t="shared" si="166"/>
        <v>#VALUE!</v>
      </c>
      <c r="AF490" t="e">
        <f t="shared" si="167"/>
        <v>#VALUE!</v>
      </c>
    </row>
    <row r="491" spans="5:32" x14ac:dyDescent="0.2">
      <c r="E491">
        <f t="shared" si="153"/>
        <v>489</v>
      </c>
      <c r="F491">
        <f t="shared" si="147"/>
        <v>4.3878016362429531</v>
      </c>
      <c r="G491" t="e">
        <f t="shared" si="154"/>
        <v>#VALUE!</v>
      </c>
      <c r="H491" t="e">
        <f t="shared" si="155"/>
        <v>#VALUE!</v>
      </c>
      <c r="I491" t="e">
        <f t="shared" si="156"/>
        <v>#VALUE!</v>
      </c>
      <c r="J491" t="e">
        <f t="shared" si="157"/>
        <v>#VALUE!</v>
      </c>
      <c r="K491" t="e">
        <f t="shared" si="158"/>
        <v>#VALUE!</v>
      </c>
      <c r="L491" t="e">
        <f t="shared" si="159"/>
        <v>#VALUE!</v>
      </c>
      <c r="M491">
        <f>IF($B$9="זכר",INDEX(תמותה!$A$1:$E$121,ROUNDDOWN(E491/12,0)+1,2),INDEX(תמותה!$A$1:$E$121,ROUNDDOWN(E491/12,0)+1,3))</f>
        <v>1.8540599999999999E-4</v>
      </c>
      <c r="N491" t="e">
        <f>IF($B$9="זכר",INDEX('שיפור גברים'!$A$1:$GQ$121,ROUNDDOWN(E491/12,0)+1,ROUNDDOWN((E491+$B$7-$B$8)/12,0)+2),INDEX('שיפור נשים'!$A$1:$GQ$121,ROUNDDOWN(E491/12,0)+1,ROUNDDOWN((E491+$B$7-$B$8)/12,0)+2))</f>
        <v>#VALUE!</v>
      </c>
      <c r="O491" t="e">
        <f>IF($B$9="זכר",INDEX('שיפור גברים'!$A$1:$GQ$121,ROUNDDOWN(E491/12,0)+1,ROUNDDOWN((E491+$B$7-$B$8)/12,0)+1),INDEX('שיפור נשים'!$A$1:$GQ$121,ROUNDDOWN(E491/12,0)+1,ROUNDDOWN((E491+$B$7-$B$8)/12,0)+1))</f>
        <v>#VALUE!</v>
      </c>
      <c r="P491">
        <f t="shared" si="148"/>
        <v>0.41666666666666669</v>
      </c>
      <c r="Q491" t="e">
        <f t="shared" si="149"/>
        <v>#VALUE!</v>
      </c>
      <c r="R491">
        <f t="shared" si="160"/>
        <v>489</v>
      </c>
      <c r="S491" t="e">
        <f t="shared" si="161"/>
        <v>#VALUE!</v>
      </c>
      <c r="T491">
        <f>IF($B$11="זכר",INDEX(תמותה!$A$1:$E$121,ROUNDDOWN(R491/12,0)+1,2),INDEX(תמותה!$A$1:$E$121,ROUNDDOWN(R491/12,0)+1,3))</f>
        <v>1.8540599999999999E-4</v>
      </c>
      <c r="U491" t="e">
        <f>IF($B$11="זכר",INDEX('שיפור גברים'!$A$1:$GQ$121,ROUNDDOWN(R491/12,0)+1,ROUNDDOWN((E491+$B$7-$B$8)/12,0)+2),INDEX('שיפור נשים'!$A$1:$GQ$121,ROUNDDOWN(R491/12,0)+1,ROUNDDOWN((E491+$B$7-$B$8)/12,0)+2))</f>
        <v>#VALUE!</v>
      </c>
      <c r="V491" t="e">
        <f>IF($B$11="זכר",INDEX('שיפור גברים'!$A$1:$GQ$121,ROUNDDOWN(R491/12,0)+1,ROUNDDOWN((E491+$B$7-$B$8)/12,0)+1),INDEX('שיפור נשים'!$A$1:$GQ$121,ROUNDDOWN(R491/12,0)+1,ROUNDDOWN((E491+$B$7-$B$8)/12,0)+1))</f>
        <v>#VALUE!</v>
      </c>
      <c r="W491">
        <f t="shared" si="150"/>
        <v>0.41666666666666669</v>
      </c>
      <c r="X491" t="e">
        <f t="shared" si="162"/>
        <v>#VALUE!</v>
      </c>
      <c r="Y491">
        <f>IF($B$11="זכר",INDEX(תמותה!$A$1:$E$121,ROUNDDOWN(R491/12,0)+1,4),INDEX(תמותה!$A$1:$E$121,ROUNDDOWN(R491/12,0)+1,5))</f>
        <v>4.2299999999999998E-4</v>
      </c>
      <c r="Z491" t="e">
        <f t="shared" si="151"/>
        <v>#VALUE!</v>
      </c>
      <c r="AA491" t="e">
        <f t="shared" si="152"/>
        <v>#VALUE!</v>
      </c>
      <c r="AB491" t="e">
        <f t="shared" si="163"/>
        <v>#VALUE!</v>
      </c>
      <c r="AC491" t="e">
        <f t="shared" si="164"/>
        <v>#VALUE!</v>
      </c>
      <c r="AD491" t="e">
        <f t="shared" si="165"/>
        <v>#VALUE!</v>
      </c>
      <c r="AE491" t="e">
        <f t="shared" si="166"/>
        <v>#VALUE!</v>
      </c>
      <c r="AF491" t="e">
        <f t="shared" si="167"/>
        <v>#VALUE!</v>
      </c>
    </row>
    <row r="492" spans="5:32" x14ac:dyDescent="0.2">
      <c r="E492">
        <f t="shared" si="153"/>
        <v>490</v>
      </c>
      <c r="F492">
        <f t="shared" si="147"/>
        <v>4.4010640993253034</v>
      </c>
      <c r="G492" t="e">
        <f t="shared" si="154"/>
        <v>#VALUE!</v>
      </c>
      <c r="H492" t="e">
        <f t="shared" si="155"/>
        <v>#VALUE!</v>
      </c>
      <c r="I492" t="e">
        <f t="shared" si="156"/>
        <v>#VALUE!</v>
      </c>
      <c r="J492" t="e">
        <f t="shared" si="157"/>
        <v>#VALUE!</v>
      </c>
      <c r="K492" t="e">
        <f t="shared" si="158"/>
        <v>#VALUE!</v>
      </c>
      <c r="L492" t="e">
        <f t="shared" si="159"/>
        <v>#VALUE!</v>
      </c>
      <c r="M492">
        <f>IF($B$9="זכר",INDEX(תמותה!$A$1:$E$121,ROUNDDOWN(E492/12,0)+1,2),INDEX(תמותה!$A$1:$E$121,ROUNDDOWN(E492/12,0)+1,3))</f>
        <v>1.8540599999999999E-4</v>
      </c>
      <c r="N492" t="e">
        <f>IF($B$9="זכר",INDEX('שיפור גברים'!$A$1:$GQ$121,ROUNDDOWN(E492/12,0)+1,ROUNDDOWN((E492+$B$7-$B$8)/12,0)+2),INDEX('שיפור נשים'!$A$1:$GQ$121,ROUNDDOWN(E492/12,0)+1,ROUNDDOWN((E492+$B$7-$B$8)/12,0)+2))</f>
        <v>#VALUE!</v>
      </c>
      <c r="O492" t="e">
        <f>IF($B$9="זכר",INDEX('שיפור גברים'!$A$1:$GQ$121,ROUNDDOWN(E492/12,0)+1,ROUNDDOWN((E492+$B$7-$B$8)/12,0)+1),INDEX('שיפור נשים'!$A$1:$GQ$121,ROUNDDOWN(E492/12,0)+1,ROUNDDOWN((E492+$B$7-$B$8)/12,0)+1))</f>
        <v>#VALUE!</v>
      </c>
      <c r="P492">
        <f t="shared" si="148"/>
        <v>0.5</v>
      </c>
      <c r="Q492" t="e">
        <f t="shared" si="149"/>
        <v>#VALUE!</v>
      </c>
      <c r="R492">
        <f t="shared" si="160"/>
        <v>490</v>
      </c>
      <c r="S492" t="e">
        <f t="shared" si="161"/>
        <v>#VALUE!</v>
      </c>
      <c r="T492">
        <f>IF($B$11="זכר",INDEX(תמותה!$A$1:$E$121,ROUNDDOWN(R492/12,0)+1,2),INDEX(תמותה!$A$1:$E$121,ROUNDDOWN(R492/12,0)+1,3))</f>
        <v>1.8540599999999999E-4</v>
      </c>
      <c r="U492" t="e">
        <f>IF($B$11="זכר",INDEX('שיפור גברים'!$A$1:$GQ$121,ROUNDDOWN(R492/12,0)+1,ROUNDDOWN((E492+$B$7-$B$8)/12,0)+2),INDEX('שיפור נשים'!$A$1:$GQ$121,ROUNDDOWN(R492/12,0)+1,ROUNDDOWN((E492+$B$7-$B$8)/12,0)+2))</f>
        <v>#VALUE!</v>
      </c>
      <c r="V492" t="e">
        <f>IF($B$11="זכר",INDEX('שיפור גברים'!$A$1:$GQ$121,ROUNDDOWN(R492/12,0)+1,ROUNDDOWN((E492+$B$7-$B$8)/12,0)+1),INDEX('שיפור נשים'!$A$1:$GQ$121,ROUNDDOWN(R492/12,0)+1,ROUNDDOWN((E492+$B$7-$B$8)/12,0)+1))</f>
        <v>#VALUE!</v>
      </c>
      <c r="W492">
        <f t="shared" si="150"/>
        <v>0.5</v>
      </c>
      <c r="X492" t="e">
        <f t="shared" si="162"/>
        <v>#VALUE!</v>
      </c>
      <c r="Y492">
        <f>IF($B$11="זכר",INDEX(תמותה!$A$1:$E$121,ROUNDDOWN(R492/12,0)+1,4),INDEX(תמותה!$A$1:$E$121,ROUNDDOWN(R492/12,0)+1,5))</f>
        <v>4.2299999999999998E-4</v>
      </c>
      <c r="Z492" t="e">
        <f t="shared" si="151"/>
        <v>#VALUE!</v>
      </c>
      <c r="AA492" t="e">
        <f t="shared" si="152"/>
        <v>#VALUE!</v>
      </c>
      <c r="AB492" t="e">
        <f t="shared" si="163"/>
        <v>#VALUE!</v>
      </c>
      <c r="AC492" t="e">
        <f t="shared" si="164"/>
        <v>#VALUE!</v>
      </c>
      <c r="AD492" t="e">
        <f t="shared" si="165"/>
        <v>#VALUE!</v>
      </c>
      <c r="AE492" t="e">
        <f t="shared" si="166"/>
        <v>#VALUE!</v>
      </c>
      <c r="AF492" t="e">
        <f t="shared" si="167"/>
        <v>#VALUE!</v>
      </c>
    </row>
    <row r="493" spans="5:32" x14ac:dyDescent="0.2">
      <c r="E493">
        <f t="shared" si="153"/>
        <v>491</v>
      </c>
      <c r="F493">
        <f t="shared" si="147"/>
        <v>4.4143666492077402</v>
      </c>
      <c r="G493" t="e">
        <f t="shared" si="154"/>
        <v>#VALUE!</v>
      </c>
      <c r="H493" t="e">
        <f t="shared" si="155"/>
        <v>#VALUE!</v>
      </c>
      <c r="I493" t="e">
        <f t="shared" si="156"/>
        <v>#VALUE!</v>
      </c>
      <c r="J493" t="e">
        <f t="shared" si="157"/>
        <v>#VALUE!</v>
      </c>
      <c r="K493" t="e">
        <f t="shared" si="158"/>
        <v>#VALUE!</v>
      </c>
      <c r="L493" t="e">
        <f t="shared" si="159"/>
        <v>#VALUE!</v>
      </c>
      <c r="M493">
        <f>IF($B$9="זכר",INDEX(תמותה!$A$1:$E$121,ROUNDDOWN(E493/12,0)+1,2),INDEX(תמותה!$A$1:$E$121,ROUNDDOWN(E493/12,0)+1,3))</f>
        <v>1.8540599999999999E-4</v>
      </c>
      <c r="N493" t="e">
        <f>IF($B$9="זכר",INDEX('שיפור גברים'!$A$1:$GQ$121,ROUNDDOWN(E493/12,0)+1,ROUNDDOWN((E493+$B$7-$B$8)/12,0)+2),INDEX('שיפור נשים'!$A$1:$GQ$121,ROUNDDOWN(E493/12,0)+1,ROUNDDOWN((E493+$B$7-$B$8)/12,0)+2))</f>
        <v>#VALUE!</v>
      </c>
      <c r="O493" t="e">
        <f>IF($B$9="זכר",INDEX('שיפור גברים'!$A$1:$GQ$121,ROUNDDOWN(E493/12,0)+1,ROUNDDOWN((E493+$B$7-$B$8)/12,0)+1),INDEX('שיפור נשים'!$A$1:$GQ$121,ROUNDDOWN(E493/12,0)+1,ROUNDDOWN((E493+$B$7-$B$8)/12,0)+1))</f>
        <v>#VALUE!</v>
      </c>
      <c r="P493">
        <f t="shared" si="148"/>
        <v>0.58333333333333337</v>
      </c>
      <c r="Q493" t="e">
        <f t="shared" si="149"/>
        <v>#VALUE!</v>
      </c>
      <c r="R493">
        <f t="shared" si="160"/>
        <v>491</v>
      </c>
      <c r="S493" t="e">
        <f t="shared" si="161"/>
        <v>#VALUE!</v>
      </c>
      <c r="T493">
        <f>IF($B$11="זכר",INDEX(תמותה!$A$1:$E$121,ROUNDDOWN(R493/12,0)+1,2),INDEX(תמותה!$A$1:$E$121,ROUNDDOWN(R493/12,0)+1,3))</f>
        <v>1.8540599999999999E-4</v>
      </c>
      <c r="U493" t="e">
        <f>IF($B$11="זכר",INDEX('שיפור גברים'!$A$1:$GQ$121,ROUNDDOWN(R493/12,0)+1,ROUNDDOWN((E493+$B$7-$B$8)/12,0)+2),INDEX('שיפור נשים'!$A$1:$GQ$121,ROUNDDOWN(R493/12,0)+1,ROUNDDOWN((E493+$B$7-$B$8)/12,0)+2))</f>
        <v>#VALUE!</v>
      </c>
      <c r="V493" t="e">
        <f>IF($B$11="זכר",INDEX('שיפור גברים'!$A$1:$GQ$121,ROUNDDOWN(R493/12,0)+1,ROUNDDOWN((E493+$B$7-$B$8)/12,0)+1),INDEX('שיפור נשים'!$A$1:$GQ$121,ROUNDDOWN(R493/12,0)+1,ROUNDDOWN((E493+$B$7-$B$8)/12,0)+1))</f>
        <v>#VALUE!</v>
      </c>
      <c r="W493">
        <f t="shared" si="150"/>
        <v>0.58333333333333337</v>
      </c>
      <c r="X493" t="e">
        <f t="shared" si="162"/>
        <v>#VALUE!</v>
      </c>
      <c r="Y493">
        <f>IF($B$11="זכר",INDEX(תמותה!$A$1:$E$121,ROUNDDOWN(R493/12,0)+1,4),INDEX(תמותה!$A$1:$E$121,ROUNDDOWN(R493/12,0)+1,5))</f>
        <v>4.2299999999999998E-4</v>
      </c>
      <c r="Z493" t="e">
        <f t="shared" si="151"/>
        <v>#VALUE!</v>
      </c>
      <c r="AA493" t="e">
        <f t="shared" si="152"/>
        <v>#VALUE!</v>
      </c>
      <c r="AB493" t="e">
        <f t="shared" si="163"/>
        <v>#VALUE!</v>
      </c>
      <c r="AC493" t="e">
        <f t="shared" si="164"/>
        <v>#VALUE!</v>
      </c>
      <c r="AD493" t="e">
        <f t="shared" si="165"/>
        <v>#VALUE!</v>
      </c>
      <c r="AE493" t="e">
        <f t="shared" si="166"/>
        <v>#VALUE!</v>
      </c>
      <c r="AF493" t="e">
        <f t="shared" si="167"/>
        <v>#VALUE!</v>
      </c>
    </row>
    <row r="494" spans="5:32" x14ac:dyDescent="0.2">
      <c r="E494">
        <f t="shared" si="153"/>
        <v>492</v>
      </c>
      <c r="F494">
        <f t="shared" si="147"/>
        <v>4.427709407055656</v>
      </c>
      <c r="G494" t="e">
        <f t="shared" si="154"/>
        <v>#VALUE!</v>
      </c>
      <c r="H494" t="e">
        <f t="shared" si="155"/>
        <v>#VALUE!</v>
      </c>
      <c r="I494" t="e">
        <f t="shared" si="156"/>
        <v>#VALUE!</v>
      </c>
      <c r="J494" t="e">
        <f t="shared" si="157"/>
        <v>#VALUE!</v>
      </c>
      <c r="K494" t="e">
        <f t="shared" si="158"/>
        <v>#VALUE!</v>
      </c>
      <c r="L494" t="e">
        <f t="shared" si="159"/>
        <v>#VALUE!</v>
      </c>
      <c r="M494">
        <f>IF($B$9="זכר",INDEX(תמותה!$A$1:$E$121,ROUNDDOWN(E494/12,0)+1,2),INDEX(תמותה!$A$1:$E$121,ROUNDDOWN(E494/12,0)+1,3))</f>
        <v>2.04501E-4</v>
      </c>
      <c r="N494" t="e">
        <f>IF($B$9="זכר",INDEX('שיפור גברים'!$A$1:$GQ$121,ROUNDDOWN(E494/12,0)+1,ROUNDDOWN((E494+$B$7-$B$8)/12,0)+2),INDEX('שיפור נשים'!$A$1:$GQ$121,ROUNDDOWN(E494/12,0)+1,ROUNDDOWN((E494+$B$7-$B$8)/12,0)+2))</f>
        <v>#VALUE!</v>
      </c>
      <c r="O494" t="e">
        <f>IF($B$9="זכר",INDEX('שיפור גברים'!$A$1:$GQ$121,ROUNDDOWN(E494/12,0)+1,ROUNDDOWN((E494+$B$7-$B$8)/12,0)+1),INDEX('שיפור נשים'!$A$1:$GQ$121,ROUNDDOWN(E494/12,0)+1,ROUNDDOWN((E494+$B$7-$B$8)/12,0)+1))</f>
        <v>#VALUE!</v>
      </c>
      <c r="P494">
        <f t="shared" si="148"/>
        <v>0.66666666666666663</v>
      </c>
      <c r="Q494" t="e">
        <f t="shared" si="149"/>
        <v>#VALUE!</v>
      </c>
      <c r="R494">
        <f t="shared" si="160"/>
        <v>492</v>
      </c>
      <c r="S494" t="e">
        <f t="shared" si="161"/>
        <v>#VALUE!</v>
      </c>
      <c r="T494">
        <f>IF($B$11="זכר",INDEX(תמותה!$A$1:$E$121,ROUNDDOWN(R494/12,0)+1,2),INDEX(תמותה!$A$1:$E$121,ROUNDDOWN(R494/12,0)+1,3))</f>
        <v>2.04501E-4</v>
      </c>
      <c r="U494" t="e">
        <f>IF($B$11="זכר",INDEX('שיפור גברים'!$A$1:$GQ$121,ROUNDDOWN(R494/12,0)+1,ROUNDDOWN((E494+$B$7-$B$8)/12,0)+2),INDEX('שיפור נשים'!$A$1:$GQ$121,ROUNDDOWN(R494/12,0)+1,ROUNDDOWN((E494+$B$7-$B$8)/12,0)+2))</f>
        <v>#VALUE!</v>
      </c>
      <c r="V494" t="e">
        <f>IF($B$11="זכר",INDEX('שיפור גברים'!$A$1:$GQ$121,ROUNDDOWN(R494/12,0)+1,ROUNDDOWN((E494+$B$7-$B$8)/12,0)+1),INDEX('שיפור נשים'!$A$1:$GQ$121,ROUNDDOWN(R494/12,0)+1,ROUNDDOWN((E494+$B$7-$B$8)/12,0)+1))</f>
        <v>#VALUE!</v>
      </c>
      <c r="W494">
        <f t="shared" si="150"/>
        <v>0.66666666666666663</v>
      </c>
      <c r="X494" t="e">
        <f t="shared" si="162"/>
        <v>#VALUE!</v>
      </c>
      <c r="Y494">
        <f>IF($B$11="זכר",INDEX(תמותה!$A$1:$E$121,ROUNDDOWN(R494/12,0)+1,4),INDEX(תמותה!$A$1:$E$121,ROUNDDOWN(R494/12,0)+1,5))</f>
        <v>4.6900000000000002E-4</v>
      </c>
      <c r="Z494" t="e">
        <f t="shared" si="151"/>
        <v>#VALUE!</v>
      </c>
      <c r="AA494" t="e">
        <f t="shared" si="152"/>
        <v>#VALUE!</v>
      </c>
      <c r="AB494" t="e">
        <f t="shared" si="163"/>
        <v>#VALUE!</v>
      </c>
      <c r="AC494" t="e">
        <f t="shared" si="164"/>
        <v>#VALUE!</v>
      </c>
      <c r="AD494" t="e">
        <f t="shared" si="165"/>
        <v>#VALUE!</v>
      </c>
      <c r="AE494" t="e">
        <f t="shared" si="166"/>
        <v>#VALUE!</v>
      </c>
      <c r="AF494" t="e">
        <f t="shared" si="167"/>
        <v>#VALUE!</v>
      </c>
    </row>
    <row r="495" spans="5:32" x14ac:dyDescent="0.2">
      <c r="E495">
        <f t="shared" si="153"/>
        <v>493</v>
      </c>
      <c r="F495">
        <f t="shared" si="147"/>
        <v>4.4410924944006727</v>
      </c>
      <c r="G495" t="e">
        <f t="shared" si="154"/>
        <v>#VALUE!</v>
      </c>
      <c r="H495" t="e">
        <f t="shared" si="155"/>
        <v>#VALUE!</v>
      </c>
      <c r="I495" t="e">
        <f t="shared" si="156"/>
        <v>#VALUE!</v>
      </c>
      <c r="J495" t="e">
        <f t="shared" si="157"/>
        <v>#VALUE!</v>
      </c>
      <c r="K495" t="e">
        <f t="shared" si="158"/>
        <v>#VALUE!</v>
      </c>
      <c r="L495" t="e">
        <f t="shared" si="159"/>
        <v>#VALUE!</v>
      </c>
      <c r="M495">
        <f>IF($B$9="זכר",INDEX(תמותה!$A$1:$E$121,ROUNDDOWN(E495/12,0)+1,2),INDEX(תמותה!$A$1:$E$121,ROUNDDOWN(E495/12,0)+1,3))</f>
        <v>2.04501E-4</v>
      </c>
      <c r="N495" t="e">
        <f>IF($B$9="זכר",INDEX('שיפור גברים'!$A$1:$GQ$121,ROUNDDOWN(E495/12,0)+1,ROUNDDOWN((E495+$B$7-$B$8)/12,0)+2),INDEX('שיפור נשים'!$A$1:$GQ$121,ROUNDDOWN(E495/12,0)+1,ROUNDDOWN((E495+$B$7-$B$8)/12,0)+2))</f>
        <v>#VALUE!</v>
      </c>
      <c r="O495" t="e">
        <f>IF($B$9="זכר",INDEX('שיפור גברים'!$A$1:$GQ$121,ROUNDDOWN(E495/12,0)+1,ROUNDDOWN((E495+$B$7-$B$8)/12,0)+1),INDEX('שיפור נשים'!$A$1:$GQ$121,ROUNDDOWN(E495/12,0)+1,ROUNDDOWN((E495+$B$7-$B$8)/12,0)+1))</f>
        <v>#VALUE!</v>
      </c>
      <c r="P495">
        <f t="shared" si="148"/>
        <v>0.75</v>
      </c>
      <c r="Q495" t="e">
        <f t="shared" si="149"/>
        <v>#VALUE!</v>
      </c>
      <c r="R495">
        <f t="shared" si="160"/>
        <v>493</v>
      </c>
      <c r="S495" t="e">
        <f t="shared" si="161"/>
        <v>#VALUE!</v>
      </c>
      <c r="T495">
        <f>IF($B$11="זכר",INDEX(תמותה!$A$1:$E$121,ROUNDDOWN(R495/12,0)+1,2),INDEX(תמותה!$A$1:$E$121,ROUNDDOWN(R495/12,0)+1,3))</f>
        <v>2.04501E-4</v>
      </c>
      <c r="U495" t="e">
        <f>IF($B$11="זכר",INDEX('שיפור גברים'!$A$1:$GQ$121,ROUNDDOWN(R495/12,0)+1,ROUNDDOWN((E495+$B$7-$B$8)/12,0)+2),INDEX('שיפור נשים'!$A$1:$GQ$121,ROUNDDOWN(R495/12,0)+1,ROUNDDOWN((E495+$B$7-$B$8)/12,0)+2))</f>
        <v>#VALUE!</v>
      </c>
      <c r="V495" t="e">
        <f>IF($B$11="זכר",INDEX('שיפור גברים'!$A$1:$GQ$121,ROUNDDOWN(R495/12,0)+1,ROUNDDOWN((E495+$B$7-$B$8)/12,0)+1),INDEX('שיפור נשים'!$A$1:$GQ$121,ROUNDDOWN(R495/12,0)+1,ROUNDDOWN((E495+$B$7-$B$8)/12,0)+1))</f>
        <v>#VALUE!</v>
      </c>
      <c r="W495">
        <f t="shared" si="150"/>
        <v>0.75</v>
      </c>
      <c r="X495" t="e">
        <f t="shared" si="162"/>
        <v>#VALUE!</v>
      </c>
      <c r="Y495">
        <f>IF($B$11="זכר",INDEX(תמותה!$A$1:$E$121,ROUNDDOWN(R495/12,0)+1,4),INDEX(תמותה!$A$1:$E$121,ROUNDDOWN(R495/12,0)+1,5))</f>
        <v>4.6900000000000002E-4</v>
      </c>
      <c r="Z495" t="e">
        <f t="shared" si="151"/>
        <v>#VALUE!</v>
      </c>
      <c r="AA495" t="e">
        <f t="shared" si="152"/>
        <v>#VALUE!</v>
      </c>
      <c r="AB495" t="e">
        <f t="shared" si="163"/>
        <v>#VALUE!</v>
      </c>
      <c r="AC495" t="e">
        <f t="shared" si="164"/>
        <v>#VALUE!</v>
      </c>
      <c r="AD495" t="e">
        <f t="shared" si="165"/>
        <v>#VALUE!</v>
      </c>
      <c r="AE495" t="e">
        <f t="shared" si="166"/>
        <v>#VALUE!</v>
      </c>
      <c r="AF495" t="e">
        <f t="shared" si="167"/>
        <v>#VALUE!</v>
      </c>
    </row>
    <row r="496" spans="5:32" x14ac:dyDescent="0.2">
      <c r="E496">
        <f t="shared" si="153"/>
        <v>494</v>
      </c>
      <c r="F496">
        <f t="shared" si="147"/>
        <v>4.4545160331417559</v>
      </c>
      <c r="G496" t="e">
        <f t="shared" si="154"/>
        <v>#VALUE!</v>
      </c>
      <c r="H496" t="e">
        <f t="shared" si="155"/>
        <v>#VALUE!</v>
      </c>
      <c r="I496" t="e">
        <f t="shared" si="156"/>
        <v>#VALUE!</v>
      </c>
      <c r="J496" t="e">
        <f t="shared" si="157"/>
        <v>#VALUE!</v>
      </c>
      <c r="K496" t="e">
        <f t="shared" si="158"/>
        <v>#VALUE!</v>
      </c>
      <c r="L496" t="e">
        <f t="shared" si="159"/>
        <v>#VALUE!</v>
      </c>
      <c r="M496">
        <f>IF($B$9="זכר",INDEX(תמותה!$A$1:$E$121,ROUNDDOWN(E496/12,0)+1,2),INDEX(תמותה!$A$1:$E$121,ROUNDDOWN(E496/12,0)+1,3))</f>
        <v>2.04501E-4</v>
      </c>
      <c r="N496" t="e">
        <f>IF($B$9="זכר",INDEX('שיפור גברים'!$A$1:$GQ$121,ROUNDDOWN(E496/12,0)+1,ROUNDDOWN((E496+$B$7-$B$8)/12,0)+2),INDEX('שיפור נשים'!$A$1:$GQ$121,ROUNDDOWN(E496/12,0)+1,ROUNDDOWN((E496+$B$7-$B$8)/12,0)+2))</f>
        <v>#VALUE!</v>
      </c>
      <c r="O496" t="e">
        <f>IF($B$9="זכר",INDEX('שיפור גברים'!$A$1:$GQ$121,ROUNDDOWN(E496/12,0)+1,ROUNDDOWN((E496+$B$7-$B$8)/12,0)+1),INDEX('שיפור נשים'!$A$1:$GQ$121,ROUNDDOWN(E496/12,0)+1,ROUNDDOWN((E496+$B$7-$B$8)/12,0)+1))</f>
        <v>#VALUE!</v>
      </c>
      <c r="P496">
        <f t="shared" si="148"/>
        <v>0.83333333333333337</v>
      </c>
      <c r="Q496" t="e">
        <f t="shared" si="149"/>
        <v>#VALUE!</v>
      </c>
      <c r="R496">
        <f t="shared" si="160"/>
        <v>494</v>
      </c>
      <c r="S496" t="e">
        <f t="shared" si="161"/>
        <v>#VALUE!</v>
      </c>
      <c r="T496">
        <f>IF($B$11="זכר",INDEX(תמותה!$A$1:$E$121,ROUNDDOWN(R496/12,0)+1,2),INDEX(תמותה!$A$1:$E$121,ROUNDDOWN(R496/12,0)+1,3))</f>
        <v>2.04501E-4</v>
      </c>
      <c r="U496" t="e">
        <f>IF($B$11="זכר",INDEX('שיפור גברים'!$A$1:$GQ$121,ROUNDDOWN(R496/12,0)+1,ROUNDDOWN((E496+$B$7-$B$8)/12,0)+2),INDEX('שיפור נשים'!$A$1:$GQ$121,ROUNDDOWN(R496/12,0)+1,ROUNDDOWN((E496+$B$7-$B$8)/12,0)+2))</f>
        <v>#VALUE!</v>
      </c>
      <c r="V496" t="e">
        <f>IF($B$11="זכר",INDEX('שיפור גברים'!$A$1:$GQ$121,ROUNDDOWN(R496/12,0)+1,ROUNDDOWN((E496+$B$7-$B$8)/12,0)+1),INDEX('שיפור נשים'!$A$1:$GQ$121,ROUNDDOWN(R496/12,0)+1,ROUNDDOWN((E496+$B$7-$B$8)/12,0)+1))</f>
        <v>#VALUE!</v>
      </c>
      <c r="W496">
        <f t="shared" si="150"/>
        <v>0.83333333333333337</v>
      </c>
      <c r="X496" t="e">
        <f t="shared" si="162"/>
        <v>#VALUE!</v>
      </c>
      <c r="Y496">
        <f>IF($B$11="זכר",INDEX(תמותה!$A$1:$E$121,ROUNDDOWN(R496/12,0)+1,4),INDEX(תמותה!$A$1:$E$121,ROUNDDOWN(R496/12,0)+1,5))</f>
        <v>4.6900000000000002E-4</v>
      </c>
      <c r="Z496" t="e">
        <f t="shared" si="151"/>
        <v>#VALUE!</v>
      </c>
      <c r="AA496" t="e">
        <f t="shared" si="152"/>
        <v>#VALUE!</v>
      </c>
      <c r="AB496" t="e">
        <f t="shared" si="163"/>
        <v>#VALUE!</v>
      </c>
      <c r="AC496" t="e">
        <f t="shared" si="164"/>
        <v>#VALUE!</v>
      </c>
      <c r="AD496" t="e">
        <f t="shared" si="165"/>
        <v>#VALUE!</v>
      </c>
      <c r="AE496" t="e">
        <f t="shared" si="166"/>
        <v>#VALUE!</v>
      </c>
      <c r="AF496" t="e">
        <f t="shared" si="167"/>
        <v>#VALUE!</v>
      </c>
    </row>
    <row r="497" spans="5:32" x14ac:dyDescent="0.2">
      <c r="E497">
        <f t="shared" si="153"/>
        <v>495</v>
      </c>
      <c r="F497">
        <f t="shared" si="147"/>
        <v>4.4679801455463135</v>
      </c>
      <c r="G497" t="e">
        <f t="shared" si="154"/>
        <v>#VALUE!</v>
      </c>
      <c r="H497" t="e">
        <f t="shared" si="155"/>
        <v>#VALUE!</v>
      </c>
      <c r="I497" t="e">
        <f t="shared" si="156"/>
        <v>#VALUE!</v>
      </c>
      <c r="J497" t="e">
        <f t="shared" si="157"/>
        <v>#VALUE!</v>
      </c>
      <c r="K497" t="e">
        <f t="shared" si="158"/>
        <v>#VALUE!</v>
      </c>
      <c r="L497" t="e">
        <f t="shared" si="159"/>
        <v>#VALUE!</v>
      </c>
      <c r="M497">
        <f>IF($B$9="זכר",INDEX(תמותה!$A$1:$E$121,ROUNDDOWN(E497/12,0)+1,2),INDEX(תמותה!$A$1:$E$121,ROUNDDOWN(E497/12,0)+1,3))</f>
        <v>2.04501E-4</v>
      </c>
      <c r="N497" t="e">
        <f>IF($B$9="זכר",INDEX('שיפור גברים'!$A$1:$GQ$121,ROUNDDOWN(E497/12,0)+1,ROUNDDOWN((E497+$B$7-$B$8)/12,0)+2),INDEX('שיפור נשים'!$A$1:$GQ$121,ROUNDDOWN(E497/12,0)+1,ROUNDDOWN((E497+$B$7-$B$8)/12,0)+2))</f>
        <v>#VALUE!</v>
      </c>
      <c r="O497" t="e">
        <f>IF($B$9="זכר",INDEX('שיפור גברים'!$A$1:$GQ$121,ROUNDDOWN(E497/12,0)+1,ROUNDDOWN((E497+$B$7-$B$8)/12,0)+1),INDEX('שיפור נשים'!$A$1:$GQ$121,ROUNDDOWN(E497/12,0)+1,ROUNDDOWN((E497+$B$7-$B$8)/12,0)+1))</f>
        <v>#VALUE!</v>
      </c>
      <c r="P497">
        <f t="shared" si="148"/>
        <v>0.91666666666666663</v>
      </c>
      <c r="Q497" t="e">
        <f t="shared" si="149"/>
        <v>#VALUE!</v>
      </c>
      <c r="R497">
        <f t="shared" si="160"/>
        <v>495</v>
      </c>
      <c r="S497" t="e">
        <f t="shared" si="161"/>
        <v>#VALUE!</v>
      </c>
      <c r="T497">
        <f>IF($B$11="זכר",INDEX(תמותה!$A$1:$E$121,ROUNDDOWN(R497/12,0)+1,2),INDEX(תמותה!$A$1:$E$121,ROUNDDOWN(R497/12,0)+1,3))</f>
        <v>2.04501E-4</v>
      </c>
      <c r="U497" t="e">
        <f>IF($B$11="זכר",INDEX('שיפור גברים'!$A$1:$GQ$121,ROUNDDOWN(R497/12,0)+1,ROUNDDOWN((E497+$B$7-$B$8)/12,0)+2),INDEX('שיפור נשים'!$A$1:$GQ$121,ROUNDDOWN(R497/12,0)+1,ROUNDDOWN((E497+$B$7-$B$8)/12,0)+2))</f>
        <v>#VALUE!</v>
      </c>
      <c r="V497" t="e">
        <f>IF($B$11="זכר",INDEX('שיפור גברים'!$A$1:$GQ$121,ROUNDDOWN(R497/12,0)+1,ROUNDDOWN((E497+$B$7-$B$8)/12,0)+1),INDEX('שיפור נשים'!$A$1:$GQ$121,ROUNDDOWN(R497/12,0)+1,ROUNDDOWN((E497+$B$7-$B$8)/12,0)+1))</f>
        <v>#VALUE!</v>
      </c>
      <c r="W497">
        <f t="shared" si="150"/>
        <v>0.91666666666666663</v>
      </c>
      <c r="X497" t="e">
        <f t="shared" si="162"/>
        <v>#VALUE!</v>
      </c>
      <c r="Y497">
        <f>IF($B$11="זכר",INDEX(תמותה!$A$1:$E$121,ROUNDDOWN(R497/12,0)+1,4),INDEX(תמותה!$A$1:$E$121,ROUNDDOWN(R497/12,0)+1,5))</f>
        <v>4.6900000000000002E-4</v>
      </c>
      <c r="Z497" t="e">
        <f t="shared" si="151"/>
        <v>#VALUE!</v>
      </c>
      <c r="AA497" t="e">
        <f t="shared" si="152"/>
        <v>#VALUE!</v>
      </c>
      <c r="AB497" t="e">
        <f t="shared" si="163"/>
        <v>#VALUE!</v>
      </c>
      <c r="AC497" t="e">
        <f t="shared" si="164"/>
        <v>#VALUE!</v>
      </c>
      <c r="AD497" t="e">
        <f t="shared" si="165"/>
        <v>#VALUE!</v>
      </c>
      <c r="AE497" t="e">
        <f t="shared" si="166"/>
        <v>#VALUE!</v>
      </c>
      <c r="AF497" t="e">
        <f t="shared" si="167"/>
        <v>#VALUE!</v>
      </c>
    </row>
    <row r="498" spans="5:32" x14ac:dyDescent="0.2">
      <c r="E498">
        <f t="shared" si="153"/>
        <v>496</v>
      </c>
      <c r="F498">
        <f t="shared" si="147"/>
        <v>4.4814849542513215</v>
      </c>
      <c r="G498" t="e">
        <f t="shared" si="154"/>
        <v>#VALUE!</v>
      </c>
      <c r="H498" t="e">
        <f t="shared" si="155"/>
        <v>#VALUE!</v>
      </c>
      <c r="I498" t="e">
        <f t="shared" si="156"/>
        <v>#VALUE!</v>
      </c>
      <c r="J498" t="e">
        <f t="shared" si="157"/>
        <v>#VALUE!</v>
      </c>
      <c r="K498" t="e">
        <f t="shared" si="158"/>
        <v>#VALUE!</v>
      </c>
      <c r="L498" t="e">
        <f t="shared" si="159"/>
        <v>#VALUE!</v>
      </c>
      <c r="M498">
        <f>IF($B$9="זכר",INDEX(תמותה!$A$1:$E$121,ROUNDDOWN(E498/12,0)+1,2),INDEX(תמותה!$A$1:$E$121,ROUNDDOWN(E498/12,0)+1,3))</f>
        <v>2.04501E-4</v>
      </c>
      <c r="N498" t="e">
        <f>IF($B$9="זכר",INDEX('שיפור גברים'!$A$1:$GQ$121,ROUNDDOWN(E498/12,0)+1,ROUNDDOWN((E498+$B$7-$B$8)/12,0)+2),INDEX('שיפור נשים'!$A$1:$GQ$121,ROUNDDOWN(E498/12,0)+1,ROUNDDOWN((E498+$B$7-$B$8)/12,0)+2))</f>
        <v>#VALUE!</v>
      </c>
      <c r="O498" t="e">
        <f>IF($B$9="זכר",INDEX('שיפור גברים'!$A$1:$GQ$121,ROUNDDOWN(E498/12,0)+1,ROUNDDOWN((E498+$B$7-$B$8)/12,0)+1),INDEX('שיפור נשים'!$A$1:$GQ$121,ROUNDDOWN(E498/12,0)+1,ROUNDDOWN((E498+$B$7-$B$8)/12,0)+1))</f>
        <v>#VALUE!</v>
      </c>
      <c r="P498">
        <f t="shared" si="148"/>
        <v>1</v>
      </c>
      <c r="Q498" t="e">
        <f t="shared" si="149"/>
        <v>#VALUE!</v>
      </c>
      <c r="R498">
        <f t="shared" si="160"/>
        <v>496</v>
      </c>
      <c r="S498" t="e">
        <f t="shared" si="161"/>
        <v>#VALUE!</v>
      </c>
      <c r="T498">
        <f>IF($B$11="זכר",INDEX(תמותה!$A$1:$E$121,ROUNDDOWN(R498/12,0)+1,2),INDEX(תמותה!$A$1:$E$121,ROUNDDOWN(R498/12,0)+1,3))</f>
        <v>2.04501E-4</v>
      </c>
      <c r="U498" t="e">
        <f>IF($B$11="זכר",INDEX('שיפור גברים'!$A$1:$GQ$121,ROUNDDOWN(R498/12,0)+1,ROUNDDOWN((E498+$B$7-$B$8)/12,0)+2),INDEX('שיפור נשים'!$A$1:$GQ$121,ROUNDDOWN(R498/12,0)+1,ROUNDDOWN((E498+$B$7-$B$8)/12,0)+2))</f>
        <v>#VALUE!</v>
      </c>
      <c r="V498" t="e">
        <f>IF($B$11="זכר",INDEX('שיפור גברים'!$A$1:$GQ$121,ROUNDDOWN(R498/12,0)+1,ROUNDDOWN((E498+$B$7-$B$8)/12,0)+1),INDEX('שיפור נשים'!$A$1:$GQ$121,ROUNDDOWN(R498/12,0)+1,ROUNDDOWN((E498+$B$7-$B$8)/12,0)+1))</f>
        <v>#VALUE!</v>
      </c>
      <c r="W498">
        <f t="shared" si="150"/>
        <v>1</v>
      </c>
      <c r="X498" t="e">
        <f t="shared" si="162"/>
        <v>#VALUE!</v>
      </c>
      <c r="Y498">
        <f>IF($B$11="זכר",INDEX(תמותה!$A$1:$E$121,ROUNDDOWN(R498/12,0)+1,4),INDEX(תמותה!$A$1:$E$121,ROUNDDOWN(R498/12,0)+1,5))</f>
        <v>4.6900000000000002E-4</v>
      </c>
      <c r="Z498" t="e">
        <f t="shared" si="151"/>
        <v>#VALUE!</v>
      </c>
      <c r="AA498" t="e">
        <f t="shared" si="152"/>
        <v>#VALUE!</v>
      </c>
      <c r="AB498" t="e">
        <f t="shared" si="163"/>
        <v>#VALUE!</v>
      </c>
      <c r="AC498" t="e">
        <f t="shared" si="164"/>
        <v>#VALUE!</v>
      </c>
      <c r="AD498" t="e">
        <f t="shared" si="165"/>
        <v>#VALUE!</v>
      </c>
      <c r="AE498" t="e">
        <f t="shared" si="166"/>
        <v>#VALUE!</v>
      </c>
      <c r="AF498" t="e">
        <f t="shared" si="167"/>
        <v>#VALUE!</v>
      </c>
    </row>
    <row r="499" spans="5:32" x14ac:dyDescent="0.2">
      <c r="E499">
        <f t="shared" si="153"/>
        <v>497</v>
      </c>
      <c r="F499">
        <f t="shared" si="147"/>
        <v>4.4950305822644321</v>
      </c>
      <c r="G499" t="e">
        <f t="shared" si="154"/>
        <v>#VALUE!</v>
      </c>
      <c r="H499" t="e">
        <f t="shared" si="155"/>
        <v>#VALUE!</v>
      </c>
      <c r="I499" t="e">
        <f t="shared" si="156"/>
        <v>#VALUE!</v>
      </c>
      <c r="J499" t="e">
        <f t="shared" si="157"/>
        <v>#VALUE!</v>
      </c>
      <c r="K499" t="e">
        <f t="shared" si="158"/>
        <v>#VALUE!</v>
      </c>
      <c r="L499" t="e">
        <f t="shared" si="159"/>
        <v>#VALUE!</v>
      </c>
      <c r="M499">
        <f>IF($B$9="זכר",INDEX(תמותה!$A$1:$E$121,ROUNDDOWN(E499/12,0)+1,2),INDEX(תמותה!$A$1:$E$121,ROUNDDOWN(E499/12,0)+1,3))</f>
        <v>2.04501E-4</v>
      </c>
      <c r="N499" t="e">
        <f>IF($B$9="זכר",INDEX('שיפור גברים'!$A$1:$GQ$121,ROUNDDOWN(E499/12,0)+1,ROUNDDOWN((E499+$B$7-$B$8)/12,0)+2),INDEX('שיפור נשים'!$A$1:$GQ$121,ROUNDDOWN(E499/12,0)+1,ROUNDDOWN((E499+$B$7-$B$8)/12,0)+2))</f>
        <v>#VALUE!</v>
      </c>
      <c r="O499" t="e">
        <f>IF($B$9="זכר",INDEX('שיפור גברים'!$A$1:$GQ$121,ROUNDDOWN(E499/12,0)+1,ROUNDDOWN((E499+$B$7-$B$8)/12,0)+1),INDEX('שיפור נשים'!$A$1:$GQ$121,ROUNDDOWN(E499/12,0)+1,ROUNDDOWN((E499+$B$7-$B$8)/12,0)+1))</f>
        <v>#VALUE!</v>
      </c>
      <c r="P499">
        <f t="shared" si="148"/>
        <v>8.3333333333333329E-2</v>
      </c>
      <c r="Q499" t="e">
        <f t="shared" si="149"/>
        <v>#VALUE!</v>
      </c>
      <c r="R499">
        <f t="shared" si="160"/>
        <v>497</v>
      </c>
      <c r="S499" t="e">
        <f t="shared" si="161"/>
        <v>#VALUE!</v>
      </c>
      <c r="T499">
        <f>IF($B$11="זכר",INDEX(תמותה!$A$1:$E$121,ROUNDDOWN(R499/12,0)+1,2),INDEX(תמותה!$A$1:$E$121,ROUNDDOWN(R499/12,0)+1,3))</f>
        <v>2.04501E-4</v>
      </c>
      <c r="U499" t="e">
        <f>IF($B$11="זכר",INDEX('שיפור גברים'!$A$1:$GQ$121,ROUNDDOWN(R499/12,0)+1,ROUNDDOWN((E499+$B$7-$B$8)/12,0)+2),INDEX('שיפור נשים'!$A$1:$GQ$121,ROUNDDOWN(R499/12,0)+1,ROUNDDOWN((E499+$B$7-$B$8)/12,0)+2))</f>
        <v>#VALUE!</v>
      </c>
      <c r="V499" t="e">
        <f>IF($B$11="זכר",INDEX('שיפור גברים'!$A$1:$GQ$121,ROUNDDOWN(R499/12,0)+1,ROUNDDOWN((E499+$B$7-$B$8)/12,0)+1),INDEX('שיפור נשים'!$A$1:$GQ$121,ROUNDDOWN(R499/12,0)+1,ROUNDDOWN((E499+$B$7-$B$8)/12,0)+1))</f>
        <v>#VALUE!</v>
      </c>
      <c r="W499">
        <f t="shared" si="150"/>
        <v>8.3333333333333329E-2</v>
      </c>
      <c r="X499" t="e">
        <f t="shared" si="162"/>
        <v>#VALUE!</v>
      </c>
      <c r="Y499">
        <f>IF($B$11="זכר",INDEX(תמותה!$A$1:$E$121,ROUNDDOWN(R499/12,0)+1,4),INDEX(תמותה!$A$1:$E$121,ROUNDDOWN(R499/12,0)+1,5))</f>
        <v>4.6900000000000002E-4</v>
      </c>
      <c r="Z499" t="e">
        <f t="shared" si="151"/>
        <v>#VALUE!</v>
      </c>
      <c r="AA499" t="e">
        <f t="shared" si="152"/>
        <v>#VALUE!</v>
      </c>
      <c r="AB499" t="e">
        <f t="shared" si="163"/>
        <v>#VALUE!</v>
      </c>
      <c r="AC499" t="e">
        <f t="shared" si="164"/>
        <v>#VALUE!</v>
      </c>
      <c r="AD499" t="e">
        <f t="shared" si="165"/>
        <v>#VALUE!</v>
      </c>
      <c r="AE499" t="e">
        <f t="shared" si="166"/>
        <v>#VALUE!</v>
      </c>
      <c r="AF499" t="e">
        <f t="shared" si="167"/>
        <v>#VALUE!</v>
      </c>
    </row>
    <row r="500" spans="5:32" x14ac:dyDescent="0.2">
      <c r="E500">
        <f t="shared" si="153"/>
        <v>498</v>
      </c>
      <c r="F500">
        <f t="shared" si="147"/>
        <v>4.5086171529651002</v>
      </c>
      <c r="G500" t="e">
        <f t="shared" si="154"/>
        <v>#VALUE!</v>
      </c>
      <c r="H500" t="e">
        <f t="shared" si="155"/>
        <v>#VALUE!</v>
      </c>
      <c r="I500" t="e">
        <f t="shared" si="156"/>
        <v>#VALUE!</v>
      </c>
      <c r="J500" t="e">
        <f t="shared" si="157"/>
        <v>#VALUE!</v>
      </c>
      <c r="K500" t="e">
        <f t="shared" si="158"/>
        <v>#VALUE!</v>
      </c>
      <c r="L500" t="e">
        <f t="shared" si="159"/>
        <v>#VALUE!</v>
      </c>
      <c r="M500">
        <f>IF($B$9="זכר",INDEX(תמותה!$A$1:$E$121,ROUNDDOWN(E500/12,0)+1,2),INDEX(תמותה!$A$1:$E$121,ROUNDDOWN(E500/12,0)+1,3))</f>
        <v>2.04501E-4</v>
      </c>
      <c r="N500" t="e">
        <f>IF($B$9="זכר",INDEX('שיפור גברים'!$A$1:$GQ$121,ROUNDDOWN(E500/12,0)+1,ROUNDDOWN((E500+$B$7-$B$8)/12,0)+2),INDEX('שיפור נשים'!$A$1:$GQ$121,ROUNDDOWN(E500/12,0)+1,ROUNDDOWN((E500+$B$7-$B$8)/12,0)+2))</f>
        <v>#VALUE!</v>
      </c>
      <c r="O500" t="e">
        <f>IF($B$9="זכר",INDEX('שיפור גברים'!$A$1:$GQ$121,ROUNDDOWN(E500/12,0)+1,ROUNDDOWN((E500+$B$7-$B$8)/12,0)+1),INDEX('שיפור נשים'!$A$1:$GQ$121,ROUNDDOWN(E500/12,0)+1,ROUNDDOWN((E500+$B$7-$B$8)/12,0)+1))</f>
        <v>#VALUE!</v>
      </c>
      <c r="P500">
        <f t="shared" si="148"/>
        <v>0.16666666666666666</v>
      </c>
      <c r="Q500" t="e">
        <f t="shared" si="149"/>
        <v>#VALUE!</v>
      </c>
      <c r="R500">
        <f t="shared" si="160"/>
        <v>498</v>
      </c>
      <c r="S500" t="e">
        <f t="shared" si="161"/>
        <v>#VALUE!</v>
      </c>
      <c r="T500">
        <f>IF($B$11="זכר",INDEX(תמותה!$A$1:$E$121,ROUNDDOWN(R500/12,0)+1,2),INDEX(תמותה!$A$1:$E$121,ROUNDDOWN(R500/12,0)+1,3))</f>
        <v>2.04501E-4</v>
      </c>
      <c r="U500" t="e">
        <f>IF($B$11="זכר",INDEX('שיפור גברים'!$A$1:$GQ$121,ROUNDDOWN(R500/12,0)+1,ROUNDDOWN((E500+$B$7-$B$8)/12,0)+2),INDEX('שיפור נשים'!$A$1:$GQ$121,ROUNDDOWN(R500/12,0)+1,ROUNDDOWN((E500+$B$7-$B$8)/12,0)+2))</f>
        <v>#VALUE!</v>
      </c>
      <c r="V500" t="e">
        <f>IF($B$11="זכר",INDEX('שיפור גברים'!$A$1:$GQ$121,ROUNDDOWN(R500/12,0)+1,ROUNDDOWN((E500+$B$7-$B$8)/12,0)+1),INDEX('שיפור נשים'!$A$1:$GQ$121,ROUNDDOWN(R500/12,0)+1,ROUNDDOWN((E500+$B$7-$B$8)/12,0)+1))</f>
        <v>#VALUE!</v>
      </c>
      <c r="W500">
        <f t="shared" si="150"/>
        <v>0.16666666666666666</v>
      </c>
      <c r="X500" t="e">
        <f t="shared" si="162"/>
        <v>#VALUE!</v>
      </c>
      <c r="Y500">
        <f>IF($B$11="זכר",INDEX(תמותה!$A$1:$E$121,ROUNDDOWN(R500/12,0)+1,4),INDEX(תמותה!$A$1:$E$121,ROUNDDOWN(R500/12,0)+1,5))</f>
        <v>4.6900000000000002E-4</v>
      </c>
      <c r="Z500" t="e">
        <f t="shared" si="151"/>
        <v>#VALUE!</v>
      </c>
      <c r="AA500" t="e">
        <f t="shared" si="152"/>
        <v>#VALUE!</v>
      </c>
      <c r="AB500" t="e">
        <f t="shared" si="163"/>
        <v>#VALUE!</v>
      </c>
      <c r="AC500" t="e">
        <f t="shared" si="164"/>
        <v>#VALUE!</v>
      </c>
      <c r="AD500" t="e">
        <f t="shared" si="165"/>
        <v>#VALUE!</v>
      </c>
      <c r="AE500" t="e">
        <f t="shared" si="166"/>
        <v>#VALUE!</v>
      </c>
      <c r="AF500" t="e">
        <f t="shared" si="167"/>
        <v>#VALUE!</v>
      </c>
    </row>
    <row r="501" spans="5:32" x14ac:dyDescent="0.2">
      <c r="E501">
        <f t="shared" si="153"/>
        <v>499</v>
      </c>
      <c r="F501">
        <f t="shared" si="147"/>
        <v>4.5222447901056997</v>
      </c>
      <c r="G501" t="e">
        <f t="shared" si="154"/>
        <v>#VALUE!</v>
      </c>
      <c r="H501" t="e">
        <f t="shared" si="155"/>
        <v>#VALUE!</v>
      </c>
      <c r="I501" t="e">
        <f t="shared" si="156"/>
        <v>#VALUE!</v>
      </c>
      <c r="J501" t="e">
        <f t="shared" si="157"/>
        <v>#VALUE!</v>
      </c>
      <c r="K501" t="e">
        <f t="shared" si="158"/>
        <v>#VALUE!</v>
      </c>
      <c r="L501" t="e">
        <f t="shared" si="159"/>
        <v>#VALUE!</v>
      </c>
      <c r="M501">
        <f>IF($B$9="זכר",INDEX(תמותה!$A$1:$E$121,ROUNDDOWN(E501/12,0)+1,2),INDEX(תמותה!$A$1:$E$121,ROUNDDOWN(E501/12,0)+1,3))</f>
        <v>2.04501E-4</v>
      </c>
      <c r="N501" t="e">
        <f>IF($B$9="זכר",INDEX('שיפור גברים'!$A$1:$GQ$121,ROUNDDOWN(E501/12,0)+1,ROUNDDOWN((E501+$B$7-$B$8)/12,0)+2),INDEX('שיפור נשים'!$A$1:$GQ$121,ROUNDDOWN(E501/12,0)+1,ROUNDDOWN((E501+$B$7-$B$8)/12,0)+2))</f>
        <v>#VALUE!</v>
      </c>
      <c r="O501" t="e">
        <f>IF($B$9="זכר",INDEX('שיפור גברים'!$A$1:$GQ$121,ROUNDDOWN(E501/12,0)+1,ROUNDDOWN((E501+$B$7-$B$8)/12,0)+1),INDEX('שיפור נשים'!$A$1:$GQ$121,ROUNDDOWN(E501/12,0)+1,ROUNDDOWN((E501+$B$7-$B$8)/12,0)+1))</f>
        <v>#VALUE!</v>
      </c>
      <c r="P501">
        <f t="shared" si="148"/>
        <v>0.25</v>
      </c>
      <c r="Q501" t="e">
        <f t="shared" si="149"/>
        <v>#VALUE!</v>
      </c>
      <c r="R501">
        <f t="shared" si="160"/>
        <v>499</v>
      </c>
      <c r="S501" t="e">
        <f t="shared" si="161"/>
        <v>#VALUE!</v>
      </c>
      <c r="T501">
        <f>IF($B$11="זכר",INDEX(תמותה!$A$1:$E$121,ROUNDDOWN(R501/12,0)+1,2),INDEX(תמותה!$A$1:$E$121,ROUNDDOWN(R501/12,0)+1,3))</f>
        <v>2.04501E-4</v>
      </c>
      <c r="U501" t="e">
        <f>IF($B$11="זכר",INDEX('שיפור גברים'!$A$1:$GQ$121,ROUNDDOWN(R501/12,0)+1,ROUNDDOWN((E501+$B$7-$B$8)/12,0)+2),INDEX('שיפור נשים'!$A$1:$GQ$121,ROUNDDOWN(R501/12,0)+1,ROUNDDOWN((E501+$B$7-$B$8)/12,0)+2))</f>
        <v>#VALUE!</v>
      </c>
      <c r="V501" t="e">
        <f>IF($B$11="זכר",INDEX('שיפור גברים'!$A$1:$GQ$121,ROUNDDOWN(R501/12,0)+1,ROUNDDOWN((E501+$B$7-$B$8)/12,0)+1),INDEX('שיפור נשים'!$A$1:$GQ$121,ROUNDDOWN(R501/12,0)+1,ROUNDDOWN((E501+$B$7-$B$8)/12,0)+1))</f>
        <v>#VALUE!</v>
      </c>
      <c r="W501">
        <f t="shared" si="150"/>
        <v>0.25</v>
      </c>
      <c r="X501" t="e">
        <f t="shared" si="162"/>
        <v>#VALUE!</v>
      </c>
      <c r="Y501">
        <f>IF($B$11="זכר",INDEX(תמותה!$A$1:$E$121,ROUNDDOWN(R501/12,0)+1,4),INDEX(תמותה!$A$1:$E$121,ROUNDDOWN(R501/12,0)+1,5))</f>
        <v>4.6900000000000002E-4</v>
      </c>
      <c r="Z501" t="e">
        <f t="shared" si="151"/>
        <v>#VALUE!</v>
      </c>
      <c r="AA501" t="e">
        <f t="shared" si="152"/>
        <v>#VALUE!</v>
      </c>
      <c r="AB501" t="e">
        <f t="shared" si="163"/>
        <v>#VALUE!</v>
      </c>
      <c r="AC501" t="e">
        <f t="shared" si="164"/>
        <v>#VALUE!</v>
      </c>
      <c r="AD501" t="e">
        <f t="shared" si="165"/>
        <v>#VALUE!</v>
      </c>
      <c r="AE501" t="e">
        <f t="shared" si="166"/>
        <v>#VALUE!</v>
      </c>
      <c r="AF501" t="e">
        <f t="shared" si="167"/>
        <v>#VALUE!</v>
      </c>
    </row>
    <row r="502" spans="5:32" x14ac:dyDescent="0.2">
      <c r="E502">
        <f t="shared" si="153"/>
        <v>500</v>
      </c>
      <c r="F502">
        <f t="shared" si="147"/>
        <v>4.5359136178126613</v>
      </c>
      <c r="G502" t="e">
        <f t="shared" si="154"/>
        <v>#VALUE!</v>
      </c>
      <c r="H502" t="e">
        <f t="shared" si="155"/>
        <v>#VALUE!</v>
      </c>
      <c r="I502" t="e">
        <f t="shared" si="156"/>
        <v>#VALUE!</v>
      </c>
      <c r="J502" t="e">
        <f t="shared" si="157"/>
        <v>#VALUE!</v>
      </c>
      <c r="K502" t="e">
        <f t="shared" si="158"/>
        <v>#VALUE!</v>
      </c>
      <c r="L502" t="e">
        <f t="shared" si="159"/>
        <v>#VALUE!</v>
      </c>
      <c r="M502">
        <f>IF($B$9="זכר",INDEX(תמותה!$A$1:$E$121,ROUNDDOWN(E502/12,0)+1,2),INDEX(תמותה!$A$1:$E$121,ROUNDDOWN(E502/12,0)+1,3))</f>
        <v>2.04501E-4</v>
      </c>
      <c r="N502" t="e">
        <f>IF($B$9="זכר",INDEX('שיפור גברים'!$A$1:$GQ$121,ROUNDDOWN(E502/12,0)+1,ROUNDDOWN((E502+$B$7-$B$8)/12,0)+2),INDEX('שיפור נשים'!$A$1:$GQ$121,ROUNDDOWN(E502/12,0)+1,ROUNDDOWN((E502+$B$7-$B$8)/12,0)+2))</f>
        <v>#VALUE!</v>
      </c>
      <c r="O502" t="e">
        <f>IF($B$9="זכר",INDEX('שיפור גברים'!$A$1:$GQ$121,ROUNDDOWN(E502/12,0)+1,ROUNDDOWN((E502+$B$7-$B$8)/12,0)+1),INDEX('שיפור נשים'!$A$1:$GQ$121,ROUNDDOWN(E502/12,0)+1,ROUNDDOWN((E502+$B$7-$B$8)/12,0)+1))</f>
        <v>#VALUE!</v>
      </c>
      <c r="P502">
        <f t="shared" si="148"/>
        <v>0.33333333333333331</v>
      </c>
      <c r="Q502" t="e">
        <f t="shared" si="149"/>
        <v>#VALUE!</v>
      </c>
      <c r="R502">
        <f t="shared" si="160"/>
        <v>500</v>
      </c>
      <c r="S502" t="e">
        <f t="shared" si="161"/>
        <v>#VALUE!</v>
      </c>
      <c r="T502">
        <f>IF($B$11="זכר",INDEX(תמותה!$A$1:$E$121,ROUNDDOWN(R502/12,0)+1,2),INDEX(תמותה!$A$1:$E$121,ROUNDDOWN(R502/12,0)+1,3))</f>
        <v>2.04501E-4</v>
      </c>
      <c r="U502" t="e">
        <f>IF($B$11="זכר",INDEX('שיפור גברים'!$A$1:$GQ$121,ROUNDDOWN(R502/12,0)+1,ROUNDDOWN((E502+$B$7-$B$8)/12,0)+2),INDEX('שיפור נשים'!$A$1:$GQ$121,ROUNDDOWN(R502/12,0)+1,ROUNDDOWN((E502+$B$7-$B$8)/12,0)+2))</f>
        <v>#VALUE!</v>
      </c>
      <c r="V502" t="e">
        <f>IF($B$11="זכר",INDEX('שיפור גברים'!$A$1:$GQ$121,ROUNDDOWN(R502/12,0)+1,ROUNDDOWN((E502+$B$7-$B$8)/12,0)+1),INDEX('שיפור נשים'!$A$1:$GQ$121,ROUNDDOWN(R502/12,0)+1,ROUNDDOWN((E502+$B$7-$B$8)/12,0)+1))</f>
        <v>#VALUE!</v>
      </c>
      <c r="W502">
        <f t="shared" si="150"/>
        <v>0.33333333333333331</v>
      </c>
      <c r="X502" t="e">
        <f t="shared" si="162"/>
        <v>#VALUE!</v>
      </c>
      <c r="Y502">
        <f>IF($B$11="זכר",INDEX(תמותה!$A$1:$E$121,ROUNDDOWN(R502/12,0)+1,4),INDEX(תמותה!$A$1:$E$121,ROUNDDOWN(R502/12,0)+1,5))</f>
        <v>4.6900000000000002E-4</v>
      </c>
      <c r="Z502" t="e">
        <f t="shared" si="151"/>
        <v>#VALUE!</v>
      </c>
      <c r="AA502" t="e">
        <f t="shared" si="152"/>
        <v>#VALUE!</v>
      </c>
      <c r="AB502" t="e">
        <f t="shared" si="163"/>
        <v>#VALUE!</v>
      </c>
      <c r="AC502" t="e">
        <f t="shared" si="164"/>
        <v>#VALUE!</v>
      </c>
      <c r="AD502" t="e">
        <f t="shared" si="165"/>
        <v>#VALUE!</v>
      </c>
      <c r="AE502" t="e">
        <f t="shared" si="166"/>
        <v>#VALUE!</v>
      </c>
      <c r="AF502" t="e">
        <f t="shared" si="167"/>
        <v>#VALUE!</v>
      </c>
    </row>
    <row r="503" spans="5:32" x14ac:dyDescent="0.2">
      <c r="E503">
        <f t="shared" si="153"/>
        <v>501</v>
      </c>
      <c r="F503">
        <f t="shared" si="147"/>
        <v>4.5496237605875942</v>
      </c>
      <c r="G503" t="e">
        <f t="shared" si="154"/>
        <v>#VALUE!</v>
      </c>
      <c r="H503" t="e">
        <f t="shared" si="155"/>
        <v>#VALUE!</v>
      </c>
      <c r="I503" t="e">
        <f t="shared" si="156"/>
        <v>#VALUE!</v>
      </c>
      <c r="J503" t="e">
        <f t="shared" si="157"/>
        <v>#VALUE!</v>
      </c>
      <c r="K503" t="e">
        <f t="shared" si="158"/>
        <v>#VALUE!</v>
      </c>
      <c r="L503" t="e">
        <f t="shared" si="159"/>
        <v>#VALUE!</v>
      </c>
      <c r="M503">
        <f>IF($B$9="זכר",INDEX(תמותה!$A$1:$E$121,ROUNDDOWN(E503/12,0)+1,2),INDEX(תמותה!$A$1:$E$121,ROUNDDOWN(E503/12,0)+1,3))</f>
        <v>2.04501E-4</v>
      </c>
      <c r="N503" t="e">
        <f>IF($B$9="זכר",INDEX('שיפור גברים'!$A$1:$GQ$121,ROUNDDOWN(E503/12,0)+1,ROUNDDOWN((E503+$B$7-$B$8)/12,0)+2),INDEX('שיפור נשים'!$A$1:$GQ$121,ROUNDDOWN(E503/12,0)+1,ROUNDDOWN((E503+$B$7-$B$8)/12,0)+2))</f>
        <v>#VALUE!</v>
      </c>
      <c r="O503" t="e">
        <f>IF($B$9="זכר",INDEX('שיפור גברים'!$A$1:$GQ$121,ROUNDDOWN(E503/12,0)+1,ROUNDDOWN((E503+$B$7-$B$8)/12,0)+1),INDEX('שיפור נשים'!$A$1:$GQ$121,ROUNDDOWN(E503/12,0)+1,ROUNDDOWN((E503+$B$7-$B$8)/12,0)+1))</f>
        <v>#VALUE!</v>
      </c>
      <c r="P503">
        <f t="shared" si="148"/>
        <v>0.41666666666666669</v>
      </c>
      <c r="Q503" t="e">
        <f t="shared" si="149"/>
        <v>#VALUE!</v>
      </c>
      <c r="R503">
        <f t="shared" si="160"/>
        <v>501</v>
      </c>
      <c r="S503" t="e">
        <f t="shared" si="161"/>
        <v>#VALUE!</v>
      </c>
      <c r="T503">
        <f>IF($B$11="זכר",INDEX(תמותה!$A$1:$E$121,ROUNDDOWN(R503/12,0)+1,2),INDEX(תמותה!$A$1:$E$121,ROUNDDOWN(R503/12,0)+1,3))</f>
        <v>2.04501E-4</v>
      </c>
      <c r="U503" t="e">
        <f>IF($B$11="זכר",INDEX('שיפור גברים'!$A$1:$GQ$121,ROUNDDOWN(R503/12,0)+1,ROUNDDOWN((E503+$B$7-$B$8)/12,0)+2),INDEX('שיפור נשים'!$A$1:$GQ$121,ROUNDDOWN(R503/12,0)+1,ROUNDDOWN((E503+$B$7-$B$8)/12,0)+2))</f>
        <v>#VALUE!</v>
      </c>
      <c r="V503" t="e">
        <f>IF($B$11="זכר",INDEX('שיפור גברים'!$A$1:$GQ$121,ROUNDDOWN(R503/12,0)+1,ROUNDDOWN((E503+$B$7-$B$8)/12,0)+1),INDEX('שיפור נשים'!$A$1:$GQ$121,ROUNDDOWN(R503/12,0)+1,ROUNDDOWN((E503+$B$7-$B$8)/12,0)+1))</f>
        <v>#VALUE!</v>
      </c>
      <c r="W503">
        <f t="shared" si="150"/>
        <v>0.41666666666666669</v>
      </c>
      <c r="X503" t="e">
        <f t="shared" si="162"/>
        <v>#VALUE!</v>
      </c>
      <c r="Y503">
        <f>IF($B$11="זכר",INDEX(תמותה!$A$1:$E$121,ROUNDDOWN(R503/12,0)+1,4),INDEX(תמותה!$A$1:$E$121,ROUNDDOWN(R503/12,0)+1,5))</f>
        <v>4.6900000000000002E-4</v>
      </c>
      <c r="Z503" t="e">
        <f t="shared" si="151"/>
        <v>#VALUE!</v>
      </c>
      <c r="AA503" t="e">
        <f t="shared" si="152"/>
        <v>#VALUE!</v>
      </c>
      <c r="AB503" t="e">
        <f t="shared" si="163"/>
        <v>#VALUE!</v>
      </c>
      <c r="AC503" t="e">
        <f t="shared" si="164"/>
        <v>#VALUE!</v>
      </c>
      <c r="AD503" t="e">
        <f t="shared" si="165"/>
        <v>#VALUE!</v>
      </c>
      <c r="AE503" t="e">
        <f t="shared" si="166"/>
        <v>#VALUE!</v>
      </c>
      <c r="AF503" t="e">
        <f t="shared" si="167"/>
        <v>#VALUE!</v>
      </c>
    </row>
    <row r="504" spans="5:32" x14ac:dyDescent="0.2">
      <c r="E504">
        <f t="shared" si="153"/>
        <v>502</v>
      </c>
      <c r="F504">
        <f t="shared" si="147"/>
        <v>4.5633753433084205</v>
      </c>
      <c r="G504" t="e">
        <f t="shared" si="154"/>
        <v>#VALUE!</v>
      </c>
      <c r="H504" t="e">
        <f t="shared" si="155"/>
        <v>#VALUE!</v>
      </c>
      <c r="I504" t="e">
        <f t="shared" si="156"/>
        <v>#VALUE!</v>
      </c>
      <c r="J504" t="e">
        <f t="shared" si="157"/>
        <v>#VALUE!</v>
      </c>
      <c r="K504" t="e">
        <f t="shared" si="158"/>
        <v>#VALUE!</v>
      </c>
      <c r="L504" t="e">
        <f t="shared" si="159"/>
        <v>#VALUE!</v>
      </c>
      <c r="M504">
        <f>IF($B$9="זכר",INDEX(תמותה!$A$1:$E$121,ROUNDDOWN(E504/12,0)+1,2),INDEX(תמותה!$A$1:$E$121,ROUNDDOWN(E504/12,0)+1,3))</f>
        <v>2.04501E-4</v>
      </c>
      <c r="N504" t="e">
        <f>IF($B$9="זכר",INDEX('שיפור גברים'!$A$1:$GQ$121,ROUNDDOWN(E504/12,0)+1,ROUNDDOWN((E504+$B$7-$B$8)/12,0)+2),INDEX('שיפור נשים'!$A$1:$GQ$121,ROUNDDOWN(E504/12,0)+1,ROUNDDOWN((E504+$B$7-$B$8)/12,0)+2))</f>
        <v>#VALUE!</v>
      </c>
      <c r="O504" t="e">
        <f>IF($B$9="זכר",INDEX('שיפור גברים'!$A$1:$GQ$121,ROUNDDOWN(E504/12,0)+1,ROUNDDOWN((E504+$B$7-$B$8)/12,0)+1),INDEX('שיפור נשים'!$A$1:$GQ$121,ROUNDDOWN(E504/12,0)+1,ROUNDDOWN((E504+$B$7-$B$8)/12,0)+1))</f>
        <v>#VALUE!</v>
      </c>
      <c r="P504">
        <f t="shared" si="148"/>
        <v>0.5</v>
      </c>
      <c r="Q504" t="e">
        <f t="shared" si="149"/>
        <v>#VALUE!</v>
      </c>
      <c r="R504">
        <f t="shared" si="160"/>
        <v>502</v>
      </c>
      <c r="S504" t="e">
        <f t="shared" si="161"/>
        <v>#VALUE!</v>
      </c>
      <c r="T504">
        <f>IF($B$11="זכר",INDEX(תמותה!$A$1:$E$121,ROUNDDOWN(R504/12,0)+1,2),INDEX(תמותה!$A$1:$E$121,ROUNDDOWN(R504/12,0)+1,3))</f>
        <v>2.04501E-4</v>
      </c>
      <c r="U504" t="e">
        <f>IF($B$11="זכר",INDEX('שיפור גברים'!$A$1:$GQ$121,ROUNDDOWN(R504/12,0)+1,ROUNDDOWN((E504+$B$7-$B$8)/12,0)+2),INDEX('שיפור נשים'!$A$1:$GQ$121,ROUNDDOWN(R504/12,0)+1,ROUNDDOWN((E504+$B$7-$B$8)/12,0)+2))</f>
        <v>#VALUE!</v>
      </c>
      <c r="V504" t="e">
        <f>IF($B$11="זכר",INDEX('שיפור גברים'!$A$1:$GQ$121,ROUNDDOWN(R504/12,0)+1,ROUNDDOWN((E504+$B$7-$B$8)/12,0)+1),INDEX('שיפור נשים'!$A$1:$GQ$121,ROUNDDOWN(R504/12,0)+1,ROUNDDOWN((E504+$B$7-$B$8)/12,0)+1))</f>
        <v>#VALUE!</v>
      </c>
      <c r="W504">
        <f t="shared" si="150"/>
        <v>0.5</v>
      </c>
      <c r="X504" t="e">
        <f t="shared" si="162"/>
        <v>#VALUE!</v>
      </c>
      <c r="Y504">
        <f>IF($B$11="זכר",INDEX(תמותה!$A$1:$E$121,ROUNDDOWN(R504/12,0)+1,4),INDEX(תמותה!$A$1:$E$121,ROUNDDOWN(R504/12,0)+1,5))</f>
        <v>4.6900000000000002E-4</v>
      </c>
      <c r="Z504" t="e">
        <f t="shared" si="151"/>
        <v>#VALUE!</v>
      </c>
      <c r="AA504" t="e">
        <f t="shared" si="152"/>
        <v>#VALUE!</v>
      </c>
      <c r="AB504" t="e">
        <f t="shared" si="163"/>
        <v>#VALUE!</v>
      </c>
      <c r="AC504" t="e">
        <f t="shared" si="164"/>
        <v>#VALUE!</v>
      </c>
      <c r="AD504" t="e">
        <f t="shared" si="165"/>
        <v>#VALUE!</v>
      </c>
      <c r="AE504" t="e">
        <f t="shared" si="166"/>
        <v>#VALUE!</v>
      </c>
      <c r="AF504" t="e">
        <f t="shared" si="167"/>
        <v>#VALUE!</v>
      </c>
    </row>
    <row r="505" spans="5:32" x14ac:dyDescent="0.2">
      <c r="E505">
        <f t="shared" si="153"/>
        <v>503</v>
      </c>
      <c r="F505">
        <f t="shared" si="147"/>
        <v>4.5771684912305215</v>
      </c>
      <c r="G505" t="e">
        <f t="shared" si="154"/>
        <v>#VALUE!</v>
      </c>
      <c r="H505" t="e">
        <f t="shared" si="155"/>
        <v>#VALUE!</v>
      </c>
      <c r="I505" t="e">
        <f t="shared" si="156"/>
        <v>#VALUE!</v>
      </c>
      <c r="J505" t="e">
        <f t="shared" si="157"/>
        <v>#VALUE!</v>
      </c>
      <c r="K505" t="e">
        <f t="shared" si="158"/>
        <v>#VALUE!</v>
      </c>
      <c r="L505" t="e">
        <f t="shared" si="159"/>
        <v>#VALUE!</v>
      </c>
      <c r="M505">
        <f>IF($B$9="זכר",INDEX(תמותה!$A$1:$E$121,ROUNDDOWN(E505/12,0)+1,2),INDEX(תמותה!$A$1:$E$121,ROUNDDOWN(E505/12,0)+1,3))</f>
        <v>2.04501E-4</v>
      </c>
      <c r="N505" t="e">
        <f>IF($B$9="זכר",INDEX('שיפור גברים'!$A$1:$GQ$121,ROUNDDOWN(E505/12,0)+1,ROUNDDOWN((E505+$B$7-$B$8)/12,0)+2),INDEX('שיפור נשים'!$A$1:$GQ$121,ROUNDDOWN(E505/12,0)+1,ROUNDDOWN((E505+$B$7-$B$8)/12,0)+2))</f>
        <v>#VALUE!</v>
      </c>
      <c r="O505" t="e">
        <f>IF($B$9="זכר",INDEX('שיפור גברים'!$A$1:$GQ$121,ROUNDDOWN(E505/12,0)+1,ROUNDDOWN((E505+$B$7-$B$8)/12,0)+1),INDEX('שיפור נשים'!$A$1:$GQ$121,ROUNDDOWN(E505/12,0)+1,ROUNDDOWN((E505+$B$7-$B$8)/12,0)+1))</f>
        <v>#VALUE!</v>
      </c>
      <c r="P505">
        <f t="shared" si="148"/>
        <v>0.58333333333333337</v>
      </c>
      <c r="Q505" t="e">
        <f t="shared" si="149"/>
        <v>#VALUE!</v>
      </c>
      <c r="R505">
        <f t="shared" si="160"/>
        <v>503</v>
      </c>
      <c r="S505" t="e">
        <f t="shared" si="161"/>
        <v>#VALUE!</v>
      </c>
      <c r="T505">
        <f>IF($B$11="זכר",INDEX(תמותה!$A$1:$E$121,ROUNDDOWN(R505/12,0)+1,2),INDEX(תמותה!$A$1:$E$121,ROUNDDOWN(R505/12,0)+1,3))</f>
        <v>2.04501E-4</v>
      </c>
      <c r="U505" t="e">
        <f>IF($B$11="זכר",INDEX('שיפור גברים'!$A$1:$GQ$121,ROUNDDOWN(R505/12,0)+1,ROUNDDOWN((E505+$B$7-$B$8)/12,0)+2),INDEX('שיפור נשים'!$A$1:$GQ$121,ROUNDDOWN(R505/12,0)+1,ROUNDDOWN((E505+$B$7-$B$8)/12,0)+2))</f>
        <v>#VALUE!</v>
      </c>
      <c r="V505" t="e">
        <f>IF($B$11="זכר",INDEX('שיפור גברים'!$A$1:$GQ$121,ROUNDDOWN(R505/12,0)+1,ROUNDDOWN((E505+$B$7-$B$8)/12,0)+1),INDEX('שיפור נשים'!$A$1:$GQ$121,ROUNDDOWN(R505/12,0)+1,ROUNDDOWN((E505+$B$7-$B$8)/12,0)+1))</f>
        <v>#VALUE!</v>
      </c>
      <c r="W505">
        <f t="shared" si="150"/>
        <v>0.58333333333333337</v>
      </c>
      <c r="X505" t="e">
        <f t="shared" si="162"/>
        <v>#VALUE!</v>
      </c>
      <c r="Y505">
        <f>IF($B$11="זכר",INDEX(תמותה!$A$1:$E$121,ROUNDDOWN(R505/12,0)+1,4),INDEX(תמותה!$A$1:$E$121,ROUNDDOWN(R505/12,0)+1,5))</f>
        <v>4.6900000000000002E-4</v>
      </c>
      <c r="Z505" t="e">
        <f t="shared" si="151"/>
        <v>#VALUE!</v>
      </c>
      <c r="AA505" t="e">
        <f t="shared" si="152"/>
        <v>#VALUE!</v>
      </c>
      <c r="AB505" t="e">
        <f t="shared" si="163"/>
        <v>#VALUE!</v>
      </c>
      <c r="AC505" t="e">
        <f t="shared" si="164"/>
        <v>#VALUE!</v>
      </c>
      <c r="AD505" t="e">
        <f t="shared" si="165"/>
        <v>#VALUE!</v>
      </c>
      <c r="AE505" t="e">
        <f t="shared" si="166"/>
        <v>#VALUE!</v>
      </c>
      <c r="AF505" t="e">
        <f t="shared" si="167"/>
        <v>#VALUE!</v>
      </c>
    </row>
    <row r="506" spans="5:32" x14ac:dyDescent="0.2">
      <c r="E506">
        <f t="shared" si="153"/>
        <v>504</v>
      </c>
      <c r="F506">
        <f t="shared" si="147"/>
        <v>4.5910033299878688</v>
      </c>
      <c r="G506" t="e">
        <f t="shared" si="154"/>
        <v>#VALUE!</v>
      </c>
      <c r="H506" t="e">
        <f t="shared" si="155"/>
        <v>#VALUE!</v>
      </c>
      <c r="I506" t="e">
        <f t="shared" si="156"/>
        <v>#VALUE!</v>
      </c>
      <c r="J506" t="e">
        <f t="shared" si="157"/>
        <v>#VALUE!</v>
      </c>
      <c r="K506" t="e">
        <f t="shared" si="158"/>
        <v>#VALUE!</v>
      </c>
      <c r="L506" t="e">
        <f t="shared" si="159"/>
        <v>#VALUE!</v>
      </c>
      <c r="M506">
        <f>IF($B$9="זכר",INDEX(תמותה!$A$1:$E$121,ROUNDDOWN(E506/12,0)+1,2),INDEX(תמותה!$A$1:$E$121,ROUNDDOWN(E506/12,0)+1,3))</f>
        <v>2.2624099999999999E-4</v>
      </c>
      <c r="N506" t="e">
        <f>IF($B$9="זכר",INDEX('שיפור גברים'!$A$1:$GQ$121,ROUNDDOWN(E506/12,0)+1,ROUNDDOWN((E506+$B$7-$B$8)/12,0)+2),INDEX('שיפור נשים'!$A$1:$GQ$121,ROUNDDOWN(E506/12,0)+1,ROUNDDOWN((E506+$B$7-$B$8)/12,0)+2))</f>
        <v>#VALUE!</v>
      </c>
      <c r="O506" t="e">
        <f>IF($B$9="זכר",INDEX('שיפור גברים'!$A$1:$GQ$121,ROUNDDOWN(E506/12,0)+1,ROUNDDOWN((E506+$B$7-$B$8)/12,0)+1),INDEX('שיפור נשים'!$A$1:$GQ$121,ROUNDDOWN(E506/12,0)+1,ROUNDDOWN((E506+$B$7-$B$8)/12,0)+1))</f>
        <v>#VALUE!</v>
      </c>
      <c r="P506">
        <f t="shared" si="148"/>
        <v>0.66666666666666663</v>
      </c>
      <c r="Q506" t="e">
        <f t="shared" si="149"/>
        <v>#VALUE!</v>
      </c>
      <c r="R506">
        <f t="shared" si="160"/>
        <v>504</v>
      </c>
      <c r="S506" t="e">
        <f t="shared" si="161"/>
        <v>#VALUE!</v>
      </c>
      <c r="T506">
        <f>IF($B$11="זכר",INDEX(תמותה!$A$1:$E$121,ROUNDDOWN(R506/12,0)+1,2),INDEX(תמותה!$A$1:$E$121,ROUNDDOWN(R506/12,0)+1,3))</f>
        <v>2.2624099999999999E-4</v>
      </c>
      <c r="U506" t="e">
        <f>IF($B$11="זכר",INDEX('שיפור גברים'!$A$1:$GQ$121,ROUNDDOWN(R506/12,0)+1,ROUNDDOWN((E506+$B$7-$B$8)/12,0)+2),INDEX('שיפור נשים'!$A$1:$GQ$121,ROUNDDOWN(R506/12,0)+1,ROUNDDOWN((E506+$B$7-$B$8)/12,0)+2))</f>
        <v>#VALUE!</v>
      </c>
      <c r="V506" t="e">
        <f>IF($B$11="זכר",INDEX('שיפור גברים'!$A$1:$GQ$121,ROUNDDOWN(R506/12,0)+1,ROUNDDOWN((E506+$B$7-$B$8)/12,0)+1),INDEX('שיפור נשים'!$A$1:$GQ$121,ROUNDDOWN(R506/12,0)+1,ROUNDDOWN((E506+$B$7-$B$8)/12,0)+1))</f>
        <v>#VALUE!</v>
      </c>
      <c r="W506">
        <f t="shared" si="150"/>
        <v>0.66666666666666663</v>
      </c>
      <c r="X506" t="e">
        <f t="shared" si="162"/>
        <v>#VALUE!</v>
      </c>
      <c r="Y506">
        <f>IF($B$11="זכר",INDEX(תמותה!$A$1:$E$121,ROUNDDOWN(R506/12,0)+1,4),INDEX(תמותה!$A$1:$E$121,ROUNDDOWN(R506/12,0)+1,5))</f>
        <v>5.1999999999999995E-4</v>
      </c>
      <c r="Z506" t="e">
        <f t="shared" si="151"/>
        <v>#VALUE!</v>
      </c>
      <c r="AA506" t="e">
        <f t="shared" si="152"/>
        <v>#VALUE!</v>
      </c>
      <c r="AB506" t="e">
        <f t="shared" si="163"/>
        <v>#VALUE!</v>
      </c>
      <c r="AC506" t="e">
        <f t="shared" si="164"/>
        <v>#VALUE!</v>
      </c>
      <c r="AD506" t="e">
        <f t="shared" si="165"/>
        <v>#VALUE!</v>
      </c>
      <c r="AE506" t="e">
        <f t="shared" si="166"/>
        <v>#VALUE!</v>
      </c>
      <c r="AF506" t="e">
        <f t="shared" si="167"/>
        <v>#VALUE!</v>
      </c>
    </row>
    <row r="507" spans="5:32" x14ac:dyDescent="0.2">
      <c r="E507">
        <f t="shared" si="153"/>
        <v>505</v>
      </c>
      <c r="F507">
        <f t="shared" si="147"/>
        <v>4.6048799855941693</v>
      </c>
      <c r="G507" t="e">
        <f t="shared" si="154"/>
        <v>#VALUE!</v>
      </c>
      <c r="H507" t="e">
        <f t="shared" si="155"/>
        <v>#VALUE!</v>
      </c>
      <c r="I507" t="e">
        <f t="shared" si="156"/>
        <v>#VALUE!</v>
      </c>
      <c r="J507" t="e">
        <f t="shared" si="157"/>
        <v>#VALUE!</v>
      </c>
      <c r="K507" t="e">
        <f t="shared" si="158"/>
        <v>#VALUE!</v>
      </c>
      <c r="L507" t="e">
        <f t="shared" si="159"/>
        <v>#VALUE!</v>
      </c>
      <c r="M507">
        <f>IF($B$9="זכר",INDEX(תמותה!$A$1:$E$121,ROUNDDOWN(E507/12,0)+1,2),INDEX(תמותה!$A$1:$E$121,ROUNDDOWN(E507/12,0)+1,3))</f>
        <v>2.2624099999999999E-4</v>
      </c>
      <c r="N507" t="e">
        <f>IF($B$9="זכר",INDEX('שיפור גברים'!$A$1:$GQ$121,ROUNDDOWN(E507/12,0)+1,ROUNDDOWN((E507+$B$7-$B$8)/12,0)+2),INDEX('שיפור נשים'!$A$1:$GQ$121,ROUNDDOWN(E507/12,0)+1,ROUNDDOWN((E507+$B$7-$B$8)/12,0)+2))</f>
        <v>#VALUE!</v>
      </c>
      <c r="O507" t="e">
        <f>IF($B$9="זכר",INDEX('שיפור גברים'!$A$1:$GQ$121,ROUNDDOWN(E507/12,0)+1,ROUNDDOWN((E507+$B$7-$B$8)/12,0)+1),INDEX('שיפור נשים'!$A$1:$GQ$121,ROUNDDOWN(E507/12,0)+1,ROUNDDOWN((E507+$B$7-$B$8)/12,0)+1))</f>
        <v>#VALUE!</v>
      </c>
      <c r="P507">
        <f t="shared" si="148"/>
        <v>0.75</v>
      </c>
      <c r="Q507" t="e">
        <f t="shared" si="149"/>
        <v>#VALUE!</v>
      </c>
      <c r="R507">
        <f t="shared" si="160"/>
        <v>505</v>
      </c>
      <c r="S507" t="e">
        <f t="shared" si="161"/>
        <v>#VALUE!</v>
      </c>
      <c r="T507">
        <f>IF($B$11="זכר",INDEX(תמותה!$A$1:$E$121,ROUNDDOWN(R507/12,0)+1,2),INDEX(תמותה!$A$1:$E$121,ROUNDDOWN(R507/12,0)+1,3))</f>
        <v>2.2624099999999999E-4</v>
      </c>
      <c r="U507" t="e">
        <f>IF($B$11="זכר",INDEX('שיפור גברים'!$A$1:$GQ$121,ROUNDDOWN(R507/12,0)+1,ROUNDDOWN((E507+$B$7-$B$8)/12,0)+2),INDEX('שיפור נשים'!$A$1:$GQ$121,ROUNDDOWN(R507/12,0)+1,ROUNDDOWN((E507+$B$7-$B$8)/12,0)+2))</f>
        <v>#VALUE!</v>
      </c>
      <c r="V507" t="e">
        <f>IF($B$11="זכר",INDEX('שיפור גברים'!$A$1:$GQ$121,ROUNDDOWN(R507/12,0)+1,ROUNDDOWN((E507+$B$7-$B$8)/12,0)+1),INDEX('שיפור נשים'!$A$1:$GQ$121,ROUNDDOWN(R507/12,0)+1,ROUNDDOWN((E507+$B$7-$B$8)/12,0)+1))</f>
        <v>#VALUE!</v>
      </c>
      <c r="W507">
        <f t="shared" si="150"/>
        <v>0.75</v>
      </c>
      <c r="X507" t="e">
        <f t="shared" si="162"/>
        <v>#VALUE!</v>
      </c>
      <c r="Y507">
        <f>IF($B$11="זכר",INDEX(תמותה!$A$1:$E$121,ROUNDDOWN(R507/12,0)+1,4),INDEX(תמותה!$A$1:$E$121,ROUNDDOWN(R507/12,0)+1,5))</f>
        <v>5.1999999999999995E-4</v>
      </c>
      <c r="Z507" t="e">
        <f t="shared" si="151"/>
        <v>#VALUE!</v>
      </c>
      <c r="AA507" t="e">
        <f t="shared" si="152"/>
        <v>#VALUE!</v>
      </c>
      <c r="AB507" t="e">
        <f t="shared" si="163"/>
        <v>#VALUE!</v>
      </c>
      <c r="AC507" t="e">
        <f t="shared" si="164"/>
        <v>#VALUE!</v>
      </c>
      <c r="AD507" t="e">
        <f t="shared" si="165"/>
        <v>#VALUE!</v>
      </c>
      <c r="AE507" t="e">
        <f t="shared" si="166"/>
        <v>#VALUE!</v>
      </c>
      <c r="AF507" t="e">
        <f t="shared" si="167"/>
        <v>#VALUE!</v>
      </c>
    </row>
    <row r="508" spans="5:32" x14ac:dyDescent="0.2">
      <c r="E508">
        <f t="shared" si="153"/>
        <v>506</v>
      </c>
      <c r="F508">
        <f t="shared" si="147"/>
        <v>4.6187985844440238</v>
      </c>
      <c r="G508" t="e">
        <f t="shared" si="154"/>
        <v>#VALUE!</v>
      </c>
      <c r="H508" t="e">
        <f t="shared" si="155"/>
        <v>#VALUE!</v>
      </c>
      <c r="I508" t="e">
        <f t="shared" si="156"/>
        <v>#VALUE!</v>
      </c>
      <c r="J508" t="e">
        <f t="shared" si="157"/>
        <v>#VALUE!</v>
      </c>
      <c r="K508" t="e">
        <f t="shared" si="158"/>
        <v>#VALUE!</v>
      </c>
      <c r="L508" t="e">
        <f t="shared" si="159"/>
        <v>#VALUE!</v>
      </c>
      <c r="M508">
        <f>IF($B$9="זכר",INDEX(תמותה!$A$1:$E$121,ROUNDDOWN(E508/12,0)+1,2),INDEX(תמותה!$A$1:$E$121,ROUNDDOWN(E508/12,0)+1,3))</f>
        <v>2.2624099999999999E-4</v>
      </c>
      <c r="N508" t="e">
        <f>IF($B$9="זכר",INDEX('שיפור גברים'!$A$1:$GQ$121,ROUNDDOWN(E508/12,0)+1,ROUNDDOWN((E508+$B$7-$B$8)/12,0)+2),INDEX('שיפור נשים'!$A$1:$GQ$121,ROUNDDOWN(E508/12,0)+1,ROUNDDOWN((E508+$B$7-$B$8)/12,0)+2))</f>
        <v>#VALUE!</v>
      </c>
      <c r="O508" t="e">
        <f>IF($B$9="זכר",INDEX('שיפור גברים'!$A$1:$GQ$121,ROUNDDOWN(E508/12,0)+1,ROUNDDOWN((E508+$B$7-$B$8)/12,0)+1),INDEX('שיפור נשים'!$A$1:$GQ$121,ROUNDDOWN(E508/12,0)+1,ROUNDDOWN((E508+$B$7-$B$8)/12,0)+1))</f>
        <v>#VALUE!</v>
      </c>
      <c r="P508">
        <f t="shared" si="148"/>
        <v>0.83333333333333337</v>
      </c>
      <c r="Q508" t="e">
        <f t="shared" si="149"/>
        <v>#VALUE!</v>
      </c>
      <c r="R508">
        <f t="shared" si="160"/>
        <v>506</v>
      </c>
      <c r="S508" t="e">
        <f t="shared" si="161"/>
        <v>#VALUE!</v>
      </c>
      <c r="T508">
        <f>IF($B$11="זכר",INDEX(תמותה!$A$1:$E$121,ROUNDDOWN(R508/12,0)+1,2),INDEX(תמותה!$A$1:$E$121,ROUNDDOWN(R508/12,0)+1,3))</f>
        <v>2.2624099999999999E-4</v>
      </c>
      <c r="U508" t="e">
        <f>IF($B$11="זכר",INDEX('שיפור גברים'!$A$1:$GQ$121,ROUNDDOWN(R508/12,0)+1,ROUNDDOWN((E508+$B$7-$B$8)/12,0)+2),INDEX('שיפור נשים'!$A$1:$GQ$121,ROUNDDOWN(R508/12,0)+1,ROUNDDOWN((E508+$B$7-$B$8)/12,0)+2))</f>
        <v>#VALUE!</v>
      </c>
      <c r="V508" t="e">
        <f>IF($B$11="זכר",INDEX('שיפור גברים'!$A$1:$GQ$121,ROUNDDOWN(R508/12,0)+1,ROUNDDOWN((E508+$B$7-$B$8)/12,0)+1),INDEX('שיפור נשים'!$A$1:$GQ$121,ROUNDDOWN(R508/12,0)+1,ROUNDDOWN((E508+$B$7-$B$8)/12,0)+1))</f>
        <v>#VALUE!</v>
      </c>
      <c r="W508">
        <f t="shared" si="150"/>
        <v>0.83333333333333337</v>
      </c>
      <c r="X508" t="e">
        <f t="shared" si="162"/>
        <v>#VALUE!</v>
      </c>
      <c r="Y508">
        <f>IF($B$11="זכר",INDEX(תמותה!$A$1:$E$121,ROUNDDOWN(R508/12,0)+1,4),INDEX(תמותה!$A$1:$E$121,ROUNDDOWN(R508/12,0)+1,5))</f>
        <v>5.1999999999999995E-4</v>
      </c>
      <c r="Z508" t="e">
        <f t="shared" si="151"/>
        <v>#VALUE!</v>
      </c>
      <c r="AA508" t="e">
        <f t="shared" si="152"/>
        <v>#VALUE!</v>
      </c>
      <c r="AB508" t="e">
        <f t="shared" si="163"/>
        <v>#VALUE!</v>
      </c>
      <c r="AC508" t="e">
        <f t="shared" si="164"/>
        <v>#VALUE!</v>
      </c>
      <c r="AD508" t="e">
        <f t="shared" si="165"/>
        <v>#VALUE!</v>
      </c>
      <c r="AE508" t="e">
        <f t="shared" si="166"/>
        <v>#VALUE!</v>
      </c>
      <c r="AF508" t="e">
        <f t="shared" si="167"/>
        <v>#VALUE!</v>
      </c>
    </row>
    <row r="509" spans="5:32" x14ac:dyDescent="0.2">
      <c r="E509">
        <f t="shared" si="153"/>
        <v>507</v>
      </c>
      <c r="F509">
        <f t="shared" si="147"/>
        <v>4.6327592533140631</v>
      </c>
      <c r="G509" t="e">
        <f t="shared" si="154"/>
        <v>#VALUE!</v>
      </c>
      <c r="H509" t="e">
        <f t="shared" si="155"/>
        <v>#VALUE!</v>
      </c>
      <c r="I509" t="e">
        <f t="shared" si="156"/>
        <v>#VALUE!</v>
      </c>
      <c r="J509" t="e">
        <f t="shared" si="157"/>
        <v>#VALUE!</v>
      </c>
      <c r="K509" t="e">
        <f t="shared" si="158"/>
        <v>#VALUE!</v>
      </c>
      <c r="L509" t="e">
        <f t="shared" si="159"/>
        <v>#VALUE!</v>
      </c>
      <c r="M509">
        <f>IF($B$9="זכר",INDEX(תמותה!$A$1:$E$121,ROUNDDOWN(E509/12,0)+1,2),INDEX(תמותה!$A$1:$E$121,ROUNDDOWN(E509/12,0)+1,3))</f>
        <v>2.2624099999999999E-4</v>
      </c>
      <c r="N509" t="e">
        <f>IF($B$9="זכר",INDEX('שיפור גברים'!$A$1:$GQ$121,ROUNDDOWN(E509/12,0)+1,ROUNDDOWN((E509+$B$7-$B$8)/12,0)+2),INDEX('שיפור נשים'!$A$1:$GQ$121,ROUNDDOWN(E509/12,0)+1,ROUNDDOWN((E509+$B$7-$B$8)/12,0)+2))</f>
        <v>#VALUE!</v>
      </c>
      <c r="O509" t="e">
        <f>IF($B$9="זכר",INDEX('שיפור גברים'!$A$1:$GQ$121,ROUNDDOWN(E509/12,0)+1,ROUNDDOWN((E509+$B$7-$B$8)/12,0)+1),INDEX('שיפור נשים'!$A$1:$GQ$121,ROUNDDOWN(E509/12,0)+1,ROUNDDOWN((E509+$B$7-$B$8)/12,0)+1))</f>
        <v>#VALUE!</v>
      </c>
      <c r="P509">
        <f t="shared" si="148"/>
        <v>0.91666666666666663</v>
      </c>
      <c r="Q509" t="e">
        <f t="shared" si="149"/>
        <v>#VALUE!</v>
      </c>
      <c r="R509">
        <f t="shared" si="160"/>
        <v>507</v>
      </c>
      <c r="S509" t="e">
        <f t="shared" si="161"/>
        <v>#VALUE!</v>
      </c>
      <c r="T509">
        <f>IF($B$11="זכר",INDEX(תמותה!$A$1:$E$121,ROUNDDOWN(R509/12,0)+1,2),INDEX(תמותה!$A$1:$E$121,ROUNDDOWN(R509/12,0)+1,3))</f>
        <v>2.2624099999999999E-4</v>
      </c>
      <c r="U509" t="e">
        <f>IF($B$11="זכר",INDEX('שיפור גברים'!$A$1:$GQ$121,ROUNDDOWN(R509/12,0)+1,ROUNDDOWN((E509+$B$7-$B$8)/12,0)+2),INDEX('שיפור נשים'!$A$1:$GQ$121,ROUNDDOWN(R509/12,0)+1,ROUNDDOWN((E509+$B$7-$B$8)/12,0)+2))</f>
        <v>#VALUE!</v>
      </c>
      <c r="V509" t="e">
        <f>IF($B$11="זכר",INDEX('שיפור גברים'!$A$1:$GQ$121,ROUNDDOWN(R509/12,0)+1,ROUNDDOWN((E509+$B$7-$B$8)/12,0)+1),INDEX('שיפור נשים'!$A$1:$GQ$121,ROUNDDOWN(R509/12,0)+1,ROUNDDOWN((E509+$B$7-$B$8)/12,0)+1))</f>
        <v>#VALUE!</v>
      </c>
      <c r="W509">
        <f t="shared" si="150"/>
        <v>0.91666666666666663</v>
      </c>
      <c r="X509" t="e">
        <f t="shared" si="162"/>
        <v>#VALUE!</v>
      </c>
      <c r="Y509">
        <f>IF($B$11="זכר",INDEX(תמותה!$A$1:$E$121,ROUNDDOWN(R509/12,0)+1,4),INDEX(תמותה!$A$1:$E$121,ROUNDDOWN(R509/12,0)+1,5))</f>
        <v>5.1999999999999995E-4</v>
      </c>
      <c r="Z509" t="e">
        <f t="shared" si="151"/>
        <v>#VALUE!</v>
      </c>
      <c r="AA509" t="e">
        <f t="shared" si="152"/>
        <v>#VALUE!</v>
      </c>
      <c r="AB509" t="e">
        <f t="shared" si="163"/>
        <v>#VALUE!</v>
      </c>
      <c r="AC509" t="e">
        <f t="shared" si="164"/>
        <v>#VALUE!</v>
      </c>
      <c r="AD509" t="e">
        <f t="shared" si="165"/>
        <v>#VALUE!</v>
      </c>
      <c r="AE509" t="e">
        <f t="shared" si="166"/>
        <v>#VALUE!</v>
      </c>
      <c r="AF509" t="e">
        <f t="shared" si="167"/>
        <v>#VALUE!</v>
      </c>
    </row>
    <row r="510" spans="5:32" x14ac:dyDescent="0.2">
      <c r="E510">
        <f t="shared" si="153"/>
        <v>508</v>
      </c>
      <c r="F510">
        <f t="shared" si="147"/>
        <v>4.6467621193641104</v>
      </c>
      <c r="G510" t="e">
        <f t="shared" si="154"/>
        <v>#VALUE!</v>
      </c>
      <c r="H510" t="e">
        <f t="shared" si="155"/>
        <v>#VALUE!</v>
      </c>
      <c r="I510" t="e">
        <f t="shared" si="156"/>
        <v>#VALUE!</v>
      </c>
      <c r="J510" t="e">
        <f t="shared" si="157"/>
        <v>#VALUE!</v>
      </c>
      <c r="K510" t="e">
        <f t="shared" si="158"/>
        <v>#VALUE!</v>
      </c>
      <c r="L510" t="e">
        <f t="shared" si="159"/>
        <v>#VALUE!</v>
      </c>
      <c r="M510">
        <f>IF($B$9="זכר",INDEX(תמותה!$A$1:$E$121,ROUNDDOWN(E510/12,0)+1,2),INDEX(תמותה!$A$1:$E$121,ROUNDDOWN(E510/12,0)+1,3))</f>
        <v>2.2624099999999999E-4</v>
      </c>
      <c r="N510" t="e">
        <f>IF($B$9="זכר",INDEX('שיפור גברים'!$A$1:$GQ$121,ROUNDDOWN(E510/12,0)+1,ROUNDDOWN((E510+$B$7-$B$8)/12,0)+2),INDEX('שיפור נשים'!$A$1:$GQ$121,ROUNDDOWN(E510/12,0)+1,ROUNDDOWN((E510+$B$7-$B$8)/12,0)+2))</f>
        <v>#VALUE!</v>
      </c>
      <c r="O510" t="e">
        <f>IF($B$9="זכר",INDEX('שיפור גברים'!$A$1:$GQ$121,ROUNDDOWN(E510/12,0)+1,ROUNDDOWN((E510+$B$7-$B$8)/12,0)+1),INDEX('שיפור נשים'!$A$1:$GQ$121,ROUNDDOWN(E510/12,0)+1,ROUNDDOWN((E510+$B$7-$B$8)/12,0)+1))</f>
        <v>#VALUE!</v>
      </c>
      <c r="P510">
        <f t="shared" si="148"/>
        <v>1</v>
      </c>
      <c r="Q510" t="e">
        <f t="shared" si="149"/>
        <v>#VALUE!</v>
      </c>
      <c r="R510">
        <f t="shared" si="160"/>
        <v>508</v>
      </c>
      <c r="S510" t="e">
        <f t="shared" si="161"/>
        <v>#VALUE!</v>
      </c>
      <c r="T510">
        <f>IF($B$11="זכר",INDEX(תמותה!$A$1:$E$121,ROUNDDOWN(R510/12,0)+1,2),INDEX(תמותה!$A$1:$E$121,ROUNDDOWN(R510/12,0)+1,3))</f>
        <v>2.2624099999999999E-4</v>
      </c>
      <c r="U510" t="e">
        <f>IF($B$11="זכר",INDEX('שיפור גברים'!$A$1:$GQ$121,ROUNDDOWN(R510/12,0)+1,ROUNDDOWN((E510+$B$7-$B$8)/12,0)+2),INDEX('שיפור נשים'!$A$1:$GQ$121,ROUNDDOWN(R510/12,0)+1,ROUNDDOWN((E510+$B$7-$B$8)/12,0)+2))</f>
        <v>#VALUE!</v>
      </c>
      <c r="V510" t="e">
        <f>IF($B$11="זכר",INDEX('שיפור גברים'!$A$1:$GQ$121,ROUNDDOWN(R510/12,0)+1,ROUNDDOWN((E510+$B$7-$B$8)/12,0)+1),INDEX('שיפור נשים'!$A$1:$GQ$121,ROUNDDOWN(R510/12,0)+1,ROUNDDOWN((E510+$B$7-$B$8)/12,0)+1))</f>
        <v>#VALUE!</v>
      </c>
      <c r="W510">
        <f t="shared" si="150"/>
        <v>1</v>
      </c>
      <c r="X510" t="e">
        <f t="shared" si="162"/>
        <v>#VALUE!</v>
      </c>
      <c r="Y510">
        <f>IF($B$11="זכר",INDEX(תמותה!$A$1:$E$121,ROUNDDOWN(R510/12,0)+1,4),INDEX(תמותה!$A$1:$E$121,ROUNDDOWN(R510/12,0)+1,5))</f>
        <v>5.1999999999999995E-4</v>
      </c>
      <c r="Z510" t="e">
        <f t="shared" si="151"/>
        <v>#VALUE!</v>
      </c>
      <c r="AA510" t="e">
        <f t="shared" si="152"/>
        <v>#VALUE!</v>
      </c>
      <c r="AB510" t="e">
        <f t="shared" si="163"/>
        <v>#VALUE!</v>
      </c>
      <c r="AC510" t="e">
        <f t="shared" si="164"/>
        <v>#VALUE!</v>
      </c>
      <c r="AD510" t="e">
        <f t="shared" si="165"/>
        <v>#VALUE!</v>
      </c>
      <c r="AE510" t="e">
        <f t="shared" si="166"/>
        <v>#VALUE!</v>
      </c>
      <c r="AF510" t="e">
        <f t="shared" si="167"/>
        <v>#VALUE!</v>
      </c>
    </row>
    <row r="511" spans="5:32" x14ac:dyDescent="0.2">
      <c r="E511">
        <f t="shared" si="153"/>
        <v>509</v>
      </c>
      <c r="F511">
        <f t="shared" si="147"/>
        <v>4.6608073101383454</v>
      </c>
      <c r="G511" t="e">
        <f t="shared" si="154"/>
        <v>#VALUE!</v>
      </c>
      <c r="H511" t="e">
        <f t="shared" si="155"/>
        <v>#VALUE!</v>
      </c>
      <c r="I511" t="e">
        <f t="shared" si="156"/>
        <v>#VALUE!</v>
      </c>
      <c r="J511" t="e">
        <f t="shared" si="157"/>
        <v>#VALUE!</v>
      </c>
      <c r="K511" t="e">
        <f t="shared" si="158"/>
        <v>#VALUE!</v>
      </c>
      <c r="L511" t="e">
        <f t="shared" si="159"/>
        <v>#VALUE!</v>
      </c>
      <c r="M511">
        <f>IF($B$9="זכר",INDEX(תמותה!$A$1:$E$121,ROUNDDOWN(E511/12,0)+1,2),INDEX(תמותה!$A$1:$E$121,ROUNDDOWN(E511/12,0)+1,3))</f>
        <v>2.2624099999999999E-4</v>
      </c>
      <c r="N511" t="e">
        <f>IF($B$9="זכר",INDEX('שיפור גברים'!$A$1:$GQ$121,ROUNDDOWN(E511/12,0)+1,ROUNDDOWN((E511+$B$7-$B$8)/12,0)+2),INDEX('שיפור נשים'!$A$1:$GQ$121,ROUNDDOWN(E511/12,0)+1,ROUNDDOWN((E511+$B$7-$B$8)/12,0)+2))</f>
        <v>#VALUE!</v>
      </c>
      <c r="O511" t="e">
        <f>IF($B$9="זכר",INDEX('שיפור גברים'!$A$1:$GQ$121,ROUNDDOWN(E511/12,0)+1,ROUNDDOWN((E511+$B$7-$B$8)/12,0)+1),INDEX('שיפור נשים'!$A$1:$GQ$121,ROUNDDOWN(E511/12,0)+1,ROUNDDOWN((E511+$B$7-$B$8)/12,0)+1))</f>
        <v>#VALUE!</v>
      </c>
      <c r="P511">
        <f t="shared" si="148"/>
        <v>8.3333333333333329E-2</v>
      </c>
      <c r="Q511" t="e">
        <f t="shared" si="149"/>
        <v>#VALUE!</v>
      </c>
      <c r="R511">
        <f t="shared" si="160"/>
        <v>509</v>
      </c>
      <c r="S511" t="e">
        <f t="shared" si="161"/>
        <v>#VALUE!</v>
      </c>
      <c r="T511">
        <f>IF($B$11="זכר",INDEX(תמותה!$A$1:$E$121,ROUNDDOWN(R511/12,0)+1,2),INDEX(תמותה!$A$1:$E$121,ROUNDDOWN(R511/12,0)+1,3))</f>
        <v>2.2624099999999999E-4</v>
      </c>
      <c r="U511" t="e">
        <f>IF($B$11="זכר",INDEX('שיפור גברים'!$A$1:$GQ$121,ROUNDDOWN(R511/12,0)+1,ROUNDDOWN((E511+$B$7-$B$8)/12,0)+2),INDEX('שיפור נשים'!$A$1:$GQ$121,ROUNDDOWN(R511/12,0)+1,ROUNDDOWN((E511+$B$7-$B$8)/12,0)+2))</f>
        <v>#VALUE!</v>
      </c>
      <c r="V511" t="e">
        <f>IF($B$11="זכר",INDEX('שיפור גברים'!$A$1:$GQ$121,ROUNDDOWN(R511/12,0)+1,ROUNDDOWN((E511+$B$7-$B$8)/12,0)+1),INDEX('שיפור נשים'!$A$1:$GQ$121,ROUNDDOWN(R511/12,0)+1,ROUNDDOWN((E511+$B$7-$B$8)/12,0)+1))</f>
        <v>#VALUE!</v>
      </c>
      <c r="W511">
        <f t="shared" si="150"/>
        <v>8.3333333333333329E-2</v>
      </c>
      <c r="X511" t="e">
        <f t="shared" si="162"/>
        <v>#VALUE!</v>
      </c>
      <c r="Y511">
        <f>IF($B$11="זכר",INDEX(תמותה!$A$1:$E$121,ROUNDDOWN(R511/12,0)+1,4),INDEX(תמותה!$A$1:$E$121,ROUNDDOWN(R511/12,0)+1,5))</f>
        <v>5.1999999999999995E-4</v>
      </c>
      <c r="Z511" t="e">
        <f t="shared" si="151"/>
        <v>#VALUE!</v>
      </c>
      <c r="AA511" t="e">
        <f t="shared" si="152"/>
        <v>#VALUE!</v>
      </c>
      <c r="AB511" t="e">
        <f t="shared" si="163"/>
        <v>#VALUE!</v>
      </c>
      <c r="AC511" t="e">
        <f t="shared" si="164"/>
        <v>#VALUE!</v>
      </c>
      <c r="AD511" t="e">
        <f t="shared" si="165"/>
        <v>#VALUE!</v>
      </c>
      <c r="AE511" t="e">
        <f t="shared" si="166"/>
        <v>#VALUE!</v>
      </c>
      <c r="AF511" t="e">
        <f t="shared" si="167"/>
        <v>#VALUE!</v>
      </c>
    </row>
    <row r="512" spans="5:32" x14ac:dyDescent="0.2">
      <c r="E512">
        <f t="shared" si="153"/>
        <v>510</v>
      </c>
      <c r="F512">
        <f t="shared" si="147"/>
        <v>4.6748949535664535</v>
      </c>
      <c r="G512" t="e">
        <f t="shared" si="154"/>
        <v>#VALUE!</v>
      </c>
      <c r="H512" t="e">
        <f t="shared" si="155"/>
        <v>#VALUE!</v>
      </c>
      <c r="I512" t="e">
        <f t="shared" si="156"/>
        <v>#VALUE!</v>
      </c>
      <c r="J512" t="e">
        <f t="shared" si="157"/>
        <v>#VALUE!</v>
      </c>
      <c r="K512" t="e">
        <f t="shared" si="158"/>
        <v>#VALUE!</v>
      </c>
      <c r="L512" t="e">
        <f t="shared" si="159"/>
        <v>#VALUE!</v>
      </c>
      <c r="M512">
        <f>IF($B$9="זכר",INDEX(תמותה!$A$1:$E$121,ROUNDDOWN(E512/12,0)+1,2),INDEX(תמותה!$A$1:$E$121,ROUNDDOWN(E512/12,0)+1,3))</f>
        <v>2.2624099999999999E-4</v>
      </c>
      <c r="N512" t="e">
        <f>IF($B$9="זכר",INDEX('שיפור גברים'!$A$1:$GQ$121,ROUNDDOWN(E512/12,0)+1,ROUNDDOWN((E512+$B$7-$B$8)/12,0)+2),INDEX('שיפור נשים'!$A$1:$GQ$121,ROUNDDOWN(E512/12,0)+1,ROUNDDOWN((E512+$B$7-$B$8)/12,0)+2))</f>
        <v>#VALUE!</v>
      </c>
      <c r="O512" t="e">
        <f>IF($B$9="זכר",INDEX('שיפור גברים'!$A$1:$GQ$121,ROUNDDOWN(E512/12,0)+1,ROUNDDOWN((E512+$B$7-$B$8)/12,0)+1),INDEX('שיפור נשים'!$A$1:$GQ$121,ROUNDDOWN(E512/12,0)+1,ROUNDDOWN((E512+$B$7-$B$8)/12,0)+1))</f>
        <v>#VALUE!</v>
      </c>
      <c r="P512">
        <f t="shared" si="148"/>
        <v>0.16666666666666666</v>
      </c>
      <c r="Q512" t="e">
        <f t="shared" si="149"/>
        <v>#VALUE!</v>
      </c>
      <c r="R512">
        <f t="shared" si="160"/>
        <v>510</v>
      </c>
      <c r="S512" t="e">
        <f t="shared" si="161"/>
        <v>#VALUE!</v>
      </c>
      <c r="T512">
        <f>IF($B$11="זכר",INDEX(תמותה!$A$1:$E$121,ROUNDDOWN(R512/12,0)+1,2),INDEX(תמותה!$A$1:$E$121,ROUNDDOWN(R512/12,0)+1,3))</f>
        <v>2.2624099999999999E-4</v>
      </c>
      <c r="U512" t="e">
        <f>IF($B$11="זכר",INDEX('שיפור גברים'!$A$1:$GQ$121,ROUNDDOWN(R512/12,0)+1,ROUNDDOWN((E512+$B$7-$B$8)/12,0)+2),INDEX('שיפור נשים'!$A$1:$GQ$121,ROUNDDOWN(R512/12,0)+1,ROUNDDOWN((E512+$B$7-$B$8)/12,0)+2))</f>
        <v>#VALUE!</v>
      </c>
      <c r="V512" t="e">
        <f>IF($B$11="זכר",INDEX('שיפור גברים'!$A$1:$GQ$121,ROUNDDOWN(R512/12,0)+1,ROUNDDOWN((E512+$B$7-$B$8)/12,0)+1),INDEX('שיפור נשים'!$A$1:$GQ$121,ROUNDDOWN(R512/12,0)+1,ROUNDDOWN((E512+$B$7-$B$8)/12,0)+1))</f>
        <v>#VALUE!</v>
      </c>
      <c r="W512">
        <f t="shared" si="150"/>
        <v>0.16666666666666666</v>
      </c>
      <c r="X512" t="e">
        <f t="shared" si="162"/>
        <v>#VALUE!</v>
      </c>
      <c r="Y512">
        <f>IF($B$11="זכר",INDEX(תמותה!$A$1:$E$121,ROUNDDOWN(R512/12,0)+1,4),INDEX(תמותה!$A$1:$E$121,ROUNDDOWN(R512/12,0)+1,5))</f>
        <v>5.1999999999999995E-4</v>
      </c>
      <c r="Z512" t="e">
        <f t="shared" si="151"/>
        <v>#VALUE!</v>
      </c>
      <c r="AA512" t="e">
        <f t="shared" si="152"/>
        <v>#VALUE!</v>
      </c>
      <c r="AB512" t="e">
        <f t="shared" si="163"/>
        <v>#VALUE!</v>
      </c>
      <c r="AC512" t="e">
        <f t="shared" si="164"/>
        <v>#VALUE!</v>
      </c>
      <c r="AD512" t="e">
        <f t="shared" si="165"/>
        <v>#VALUE!</v>
      </c>
      <c r="AE512" t="e">
        <f t="shared" si="166"/>
        <v>#VALUE!</v>
      </c>
      <c r="AF512" t="e">
        <f t="shared" si="167"/>
        <v>#VALUE!</v>
      </c>
    </row>
    <row r="513" spans="5:32" x14ac:dyDescent="0.2">
      <c r="E513">
        <f t="shared" si="153"/>
        <v>511</v>
      </c>
      <c r="F513">
        <f t="shared" si="147"/>
        <v>4.6890251779647985</v>
      </c>
      <c r="G513" t="e">
        <f t="shared" si="154"/>
        <v>#VALUE!</v>
      </c>
      <c r="H513" t="e">
        <f t="shared" si="155"/>
        <v>#VALUE!</v>
      </c>
      <c r="I513" t="e">
        <f t="shared" si="156"/>
        <v>#VALUE!</v>
      </c>
      <c r="J513" t="e">
        <f t="shared" si="157"/>
        <v>#VALUE!</v>
      </c>
      <c r="K513" t="e">
        <f t="shared" si="158"/>
        <v>#VALUE!</v>
      </c>
      <c r="L513" t="e">
        <f t="shared" si="159"/>
        <v>#VALUE!</v>
      </c>
      <c r="M513">
        <f>IF($B$9="זכר",INDEX(תמותה!$A$1:$E$121,ROUNDDOWN(E513/12,0)+1,2),INDEX(תמותה!$A$1:$E$121,ROUNDDOWN(E513/12,0)+1,3))</f>
        <v>2.2624099999999999E-4</v>
      </c>
      <c r="N513" t="e">
        <f>IF($B$9="זכר",INDEX('שיפור גברים'!$A$1:$GQ$121,ROUNDDOWN(E513/12,0)+1,ROUNDDOWN((E513+$B$7-$B$8)/12,0)+2),INDEX('שיפור נשים'!$A$1:$GQ$121,ROUNDDOWN(E513/12,0)+1,ROUNDDOWN((E513+$B$7-$B$8)/12,0)+2))</f>
        <v>#VALUE!</v>
      </c>
      <c r="O513" t="e">
        <f>IF($B$9="זכר",INDEX('שיפור גברים'!$A$1:$GQ$121,ROUNDDOWN(E513/12,0)+1,ROUNDDOWN((E513+$B$7-$B$8)/12,0)+1),INDEX('שיפור נשים'!$A$1:$GQ$121,ROUNDDOWN(E513/12,0)+1,ROUNDDOWN((E513+$B$7-$B$8)/12,0)+1))</f>
        <v>#VALUE!</v>
      </c>
      <c r="P513">
        <f t="shared" si="148"/>
        <v>0.25</v>
      </c>
      <c r="Q513" t="e">
        <f t="shared" si="149"/>
        <v>#VALUE!</v>
      </c>
      <c r="R513">
        <f t="shared" si="160"/>
        <v>511</v>
      </c>
      <c r="S513" t="e">
        <f t="shared" si="161"/>
        <v>#VALUE!</v>
      </c>
      <c r="T513">
        <f>IF($B$11="זכר",INDEX(תמותה!$A$1:$E$121,ROUNDDOWN(R513/12,0)+1,2),INDEX(תמותה!$A$1:$E$121,ROUNDDOWN(R513/12,0)+1,3))</f>
        <v>2.2624099999999999E-4</v>
      </c>
      <c r="U513" t="e">
        <f>IF($B$11="זכר",INDEX('שיפור גברים'!$A$1:$GQ$121,ROUNDDOWN(R513/12,0)+1,ROUNDDOWN((E513+$B$7-$B$8)/12,0)+2),INDEX('שיפור נשים'!$A$1:$GQ$121,ROUNDDOWN(R513/12,0)+1,ROUNDDOWN((E513+$B$7-$B$8)/12,0)+2))</f>
        <v>#VALUE!</v>
      </c>
      <c r="V513" t="e">
        <f>IF($B$11="זכר",INDEX('שיפור גברים'!$A$1:$GQ$121,ROUNDDOWN(R513/12,0)+1,ROUNDDOWN((E513+$B$7-$B$8)/12,0)+1),INDEX('שיפור נשים'!$A$1:$GQ$121,ROUNDDOWN(R513/12,0)+1,ROUNDDOWN((E513+$B$7-$B$8)/12,0)+1))</f>
        <v>#VALUE!</v>
      </c>
      <c r="W513">
        <f t="shared" si="150"/>
        <v>0.25</v>
      </c>
      <c r="X513" t="e">
        <f t="shared" si="162"/>
        <v>#VALUE!</v>
      </c>
      <c r="Y513">
        <f>IF($B$11="זכר",INDEX(תמותה!$A$1:$E$121,ROUNDDOWN(R513/12,0)+1,4),INDEX(תמותה!$A$1:$E$121,ROUNDDOWN(R513/12,0)+1,5))</f>
        <v>5.1999999999999995E-4</v>
      </c>
      <c r="Z513" t="e">
        <f t="shared" si="151"/>
        <v>#VALUE!</v>
      </c>
      <c r="AA513" t="e">
        <f t="shared" si="152"/>
        <v>#VALUE!</v>
      </c>
      <c r="AB513" t="e">
        <f t="shared" si="163"/>
        <v>#VALUE!</v>
      </c>
      <c r="AC513" t="e">
        <f t="shared" si="164"/>
        <v>#VALUE!</v>
      </c>
      <c r="AD513" t="e">
        <f t="shared" si="165"/>
        <v>#VALUE!</v>
      </c>
      <c r="AE513" t="e">
        <f t="shared" si="166"/>
        <v>#VALUE!</v>
      </c>
      <c r="AF513" t="e">
        <f t="shared" si="167"/>
        <v>#VALUE!</v>
      </c>
    </row>
    <row r="514" spans="5:32" x14ac:dyDescent="0.2">
      <c r="E514">
        <f t="shared" si="153"/>
        <v>512</v>
      </c>
      <c r="F514">
        <f t="shared" si="147"/>
        <v>4.7031981120375921</v>
      </c>
      <c r="G514" t="e">
        <f t="shared" si="154"/>
        <v>#VALUE!</v>
      </c>
      <c r="H514" t="e">
        <f t="shared" si="155"/>
        <v>#VALUE!</v>
      </c>
      <c r="I514" t="e">
        <f t="shared" si="156"/>
        <v>#VALUE!</v>
      </c>
      <c r="J514" t="e">
        <f t="shared" si="157"/>
        <v>#VALUE!</v>
      </c>
      <c r="K514" t="e">
        <f t="shared" si="158"/>
        <v>#VALUE!</v>
      </c>
      <c r="L514" t="e">
        <f t="shared" si="159"/>
        <v>#VALUE!</v>
      </c>
      <c r="M514">
        <f>IF($B$9="זכר",INDEX(תמותה!$A$1:$E$121,ROUNDDOWN(E514/12,0)+1,2),INDEX(תמותה!$A$1:$E$121,ROUNDDOWN(E514/12,0)+1,3))</f>
        <v>2.2624099999999999E-4</v>
      </c>
      <c r="N514" t="e">
        <f>IF($B$9="זכר",INDEX('שיפור גברים'!$A$1:$GQ$121,ROUNDDOWN(E514/12,0)+1,ROUNDDOWN((E514+$B$7-$B$8)/12,0)+2),INDEX('שיפור נשים'!$A$1:$GQ$121,ROUNDDOWN(E514/12,0)+1,ROUNDDOWN((E514+$B$7-$B$8)/12,0)+2))</f>
        <v>#VALUE!</v>
      </c>
      <c r="O514" t="e">
        <f>IF($B$9="זכר",INDEX('שיפור גברים'!$A$1:$GQ$121,ROUNDDOWN(E514/12,0)+1,ROUNDDOWN((E514+$B$7-$B$8)/12,0)+1),INDEX('שיפור נשים'!$A$1:$GQ$121,ROUNDDOWN(E514/12,0)+1,ROUNDDOWN((E514+$B$7-$B$8)/12,0)+1))</f>
        <v>#VALUE!</v>
      </c>
      <c r="P514">
        <f t="shared" si="148"/>
        <v>0.33333333333333331</v>
      </c>
      <c r="Q514" t="e">
        <f t="shared" si="149"/>
        <v>#VALUE!</v>
      </c>
      <c r="R514">
        <f t="shared" si="160"/>
        <v>512</v>
      </c>
      <c r="S514" t="e">
        <f t="shared" si="161"/>
        <v>#VALUE!</v>
      </c>
      <c r="T514">
        <f>IF($B$11="זכר",INDEX(תמותה!$A$1:$E$121,ROUNDDOWN(R514/12,0)+1,2),INDEX(תמותה!$A$1:$E$121,ROUNDDOWN(R514/12,0)+1,3))</f>
        <v>2.2624099999999999E-4</v>
      </c>
      <c r="U514" t="e">
        <f>IF($B$11="זכר",INDEX('שיפור גברים'!$A$1:$GQ$121,ROUNDDOWN(R514/12,0)+1,ROUNDDOWN((E514+$B$7-$B$8)/12,0)+2),INDEX('שיפור נשים'!$A$1:$GQ$121,ROUNDDOWN(R514/12,0)+1,ROUNDDOWN((E514+$B$7-$B$8)/12,0)+2))</f>
        <v>#VALUE!</v>
      </c>
      <c r="V514" t="e">
        <f>IF($B$11="זכר",INDEX('שיפור גברים'!$A$1:$GQ$121,ROUNDDOWN(R514/12,0)+1,ROUNDDOWN((E514+$B$7-$B$8)/12,0)+1),INDEX('שיפור נשים'!$A$1:$GQ$121,ROUNDDOWN(R514/12,0)+1,ROUNDDOWN((E514+$B$7-$B$8)/12,0)+1))</f>
        <v>#VALUE!</v>
      </c>
      <c r="W514">
        <f t="shared" si="150"/>
        <v>0.33333333333333331</v>
      </c>
      <c r="X514" t="e">
        <f t="shared" si="162"/>
        <v>#VALUE!</v>
      </c>
      <c r="Y514">
        <f>IF($B$11="זכר",INDEX(תמותה!$A$1:$E$121,ROUNDDOWN(R514/12,0)+1,4),INDEX(תמותה!$A$1:$E$121,ROUNDDOWN(R514/12,0)+1,5))</f>
        <v>5.1999999999999995E-4</v>
      </c>
      <c r="Z514" t="e">
        <f t="shared" si="151"/>
        <v>#VALUE!</v>
      </c>
      <c r="AA514" t="e">
        <f t="shared" si="152"/>
        <v>#VALUE!</v>
      </c>
      <c r="AB514" t="e">
        <f t="shared" si="163"/>
        <v>#VALUE!</v>
      </c>
      <c r="AC514" t="e">
        <f t="shared" si="164"/>
        <v>#VALUE!</v>
      </c>
      <c r="AD514" t="e">
        <f t="shared" si="165"/>
        <v>#VALUE!</v>
      </c>
      <c r="AE514" t="e">
        <f t="shared" si="166"/>
        <v>#VALUE!</v>
      </c>
      <c r="AF514" t="e">
        <f t="shared" si="167"/>
        <v>#VALUE!</v>
      </c>
    </row>
    <row r="515" spans="5:32" x14ac:dyDescent="0.2">
      <c r="E515">
        <f t="shared" si="153"/>
        <v>513</v>
      </c>
      <c r="F515">
        <f t="shared" ref="F515:F578" si="168">(1+$B$2)^((E515-$E$2+1)/12)</f>
        <v>4.7174138848780647</v>
      </c>
      <c r="G515" t="e">
        <f t="shared" si="154"/>
        <v>#VALUE!</v>
      </c>
      <c r="H515" t="e">
        <f t="shared" si="155"/>
        <v>#VALUE!</v>
      </c>
      <c r="I515" t="e">
        <f t="shared" si="156"/>
        <v>#VALUE!</v>
      </c>
      <c r="J515" t="e">
        <f t="shared" si="157"/>
        <v>#VALUE!</v>
      </c>
      <c r="K515" t="e">
        <f t="shared" si="158"/>
        <v>#VALUE!</v>
      </c>
      <c r="L515" t="e">
        <f t="shared" si="159"/>
        <v>#VALUE!</v>
      </c>
      <c r="M515">
        <f>IF($B$9="זכר",INDEX(תמותה!$A$1:$E$121,ROUNDDOWN(E515/12,0)+1,2),INDEX(תמותה!$A$1:$E$121,ROUNDDOWN(E515/12,0)+1,3))</f>
        <v>2.2624099999999999E-4</v>
      </c>
      <c r="N515" t="e">
        <f>IF($B$9="זכר",INDEX('שיפור גברים'!$A$1:$GQ$121,ROUNDDOWN(E515/12,0)+1,ROUNDDOWN((E515+$B$7-$B$8)/12,0)+2),INDEX('שיפור נשים'!$A$1:$GQ$121,ROUNDDOWN(E515/12,0)+1,ROUNDDOWN((E515+$B$7-$B$8)/12,0)+2))</f>
        <v>#VALUE!</v>
      </c>
      <c r="O515" t="e">
        <f>IF($B$9="זכר",INDEX('שיפור גברים'!$A$1:$GQ$121,ROUNDDOWN(E515/12,0)+1,ROUNDDOWN((E515+$B$7-$B$8)/12,0)+1),INDEX('שיפור נשים'!$A$1:$GQ$121,ROUNDDOWN(E515/12,0)+1,ROUNDDOWN((E515+$B$7-$B$8)/12,0)+1))</f>
        <v>#VALUE!</v>
      </c>
      <c r="P515">
        <f t="shared" ref="P515:P578" si="169">(MOD((E515-$E$2+7),12)+1)/12</f>
        <v>0.41666666666666669</v>
      </c>
      <c r="Q515" t="e">
        <f t="shared" ref="Q515:Q578" si="170">IF(E515&lt;$B$12,1-(1-M515*(N515*P515+O515*(1-P515)))^(1/12),1)</f>
        <v>#VALUE!</v>
      </c>
      <c r="R515">
        <f t="shared" si="160"/>
        <v>513</v>
      </c>
      <c r="S515" t="e">
        <f t="shared" si="161"/>
        <v>#VALUE!</v>
      </c>
      <c r="T515">
        <f>IF($B$11="זכר",INDEX(תמותה!$A$1:$E$121,ROUNDDOWN(R515/12,0)+1,2),INDEX(תמותה!$A$1:$E$121,ROUNDDOWN(R515/12,0)+1,3))</f>
        <v>2.2624099999999999E-4</v>
      </c>
      <c r="U515" t="e">
        <f>IF($B$11="זכר",INDEX('שיפור גברים'!$A$1:$GQ$121,ROUNDDOWN(R515/12,0)+1,ROUNDDOWN((E515+$B$7-$B$8)/12,0)+2),INDEX('שיפור נשים'!$A$1:$GQ$121,ROUNDDOWN(R515/12,0)+1,ROUNDDOWN((E515+$B$7-$B$8)/12,0)+2))</f>
        <v>#VALUE!</v>
      </c>
      <c r="V515" t="e">
        <f>IF($B$11="זכר",INDEX('שיפור גברים'!$A$1:$GQ$121,ROUNDDOWN(R515/12,0)+1,ROUNDDOWN((E515+$B$7-$B$8)/12,0)+1),INDEX('שיפור נשים'!$A$1:$GQ$121,ROUNDDOWN(R515/12,0)+1,ROUNDDOWN((E515+$B$7-$B$8)/12,0)+1))</f>
        <v>#VALUE!</v>
      </c>
      <c r="W515">
        <f t="shared" ref="W515:W578" si="171">(MOD((R515-$E$2+7),12)+1)/12</f>
        <v>0.41666666666666669</v>
      </c>
      <c r="X515" t="e">
        <f t="shared" si="162"/>
        <v>#VALUE!</v>
      </c>
      <c r="Y515">
        <f>IF($B$11="זכר",INDEX(תמותה!$A$1:$E$121,ROUNDDOWN(R515/12,0)+1,4),INDEX(תמותה!$A$1:$E$121,ROUNDDOWN(R515/12,0)+1,5))</f>
        <v>5.1999999999999995E-4</v>
      </c>
      <c r="Z515" t="e">
        <f t="shared" ref="Z515:Z578" si="172">IF(R515&lt;$B$12,1-(1-T515*(U515*W515+V515*(1-W515)))^(1/12),1)</f>
        <v>#VALUE!</v>
      </c>
      <c r="AA515" t="e">
        <f t="shared" ref="AA515:AA578" si="173">IF(R515&lt;$B$12,1-(1-Y515*(U515*W515+V515*(1-W515)))^(1/12),1)</f>
        <v>#VALUE!</v>
      </c>
      <c r="AB515" t="e">
        <f t="shared" si="163"/>
        <v>#VALUE!</v>
      </c>
      <c r="AC515" t="e">
        <f t="shared" si="164"/>
        <v>#VALUE!</v>
      </c>
      <c r="AD515" t="e">
        <f t="shared" si="165"/>
        <v>#VALUE!</v>
      </c>
      <c r="AE515" t="e">
        <f t="shared" si="166"/>
        <v>#VALUE!</v>
      </c>
      <c r="AF515" t="e">
        <f t="shared" si="167"/>
        <v>#VALUE!</v>
      </c>
    </row>
    <row r="516" spans="5:32" x14ac:dyDescent="0.2">
      <c r="E516">
        <f t="shared" ref="E516:E579" si="174">E515+1</f>
        <v>514</v>
      </c>
      <c r="F516">
        <f t="shared" si="168"/>
        <v>4.7316726259696349</v>
      </c>
      <c r="G516" t="e">
        <f t="shared" ref="G516:G579" si="175">IF(E516&lt;=$B$3,IF(AND((E516-$E$2)&lt;0,E516&lt;$B$4),G515+1/F516,G515+L515/F516))</f>
        <v>#VALUE!</v>
      </c>
      <c r="H516" t="e">
        <f t="shared" ref="H516:H579" si="176">IF(E516&lt;=$B$3,IF(AND((E516-$E$2)&lt;60,E516&lt;$B$4),H515+1/F516,H515+L515/F516))</f>
        <v>#VALUE!</v>
      </c>
      <c r="I516" t="e">
        <f t="shared" ref="I516:I579" si="177">IF(E516&lt;=$B$3,IF(AND((E516-$E$2)&lt;120,E516&lt;$B$4),I515+1/F516,I515+L515/F516))</f>
        <v>#VALUE!</v>
      </c>
      <c r="J516" t="e">
        <f t="shared" ref="J516:J579" si="178">IF(E516&lt;=$B$3,IF(AND((E516-$E$2)&lt;180,E516&lt;$B$4),J515+1/F516,J515+L515/F516))</f>
        <v>#VALUE!</v>
      </c>
      <c r="K516" t="e">
        <f t="shared" ref="K516:K579" si="179">IF(E516&lt;=$B$3,IF(AND((E516-$E$2)&lt;240,E516&lt;$B$4),K515+1/F516,K515+L515/F516))</f>
        <v>#VALUE!</v>
      </c>
      <c r="L516" t="e">
        <f t="shared" ref="L516:L579" si="180">L515*(1-Q516)</f>
        <v>#VALUE!</v>
      </c>
      <c r="M516">
        <f>IF($B$9="זכר",INDEX(תמותה!$A$1:$E$121,ROUNDDOWN(E516/12,0)+1,2),INDEX(תמותה!$A$1:$E$121,ROUNDDOWN(E516/12,0)+1,3))</f>
        <v>2.2624099999999999E-4</v>
      </c>
      <c r="N516" t="e">
        <f>IF($B$9="זכר",INDEX('שיפור גברים'!$A$1:$GQ$121,ROUNDDOWN(E516/12,0)+1,ROUNDDOWN((E516+$B$7-$B$8)/12,0)+2),INDEX('שיפור נשים'!$A$1:$GQ$121,ROUNDDOWN(E516/12,0)+1,ROUNDDOWN((E516+$B$7-$B$8)/12,0)+2))</f>
        <v>#VALUE!</v>
      </c>
      <c r="O516" t="e">
        <f>IF($B$9="זכר",INDEX('שיפור גברים'!$A$1:$GQ$121,ROUNDDOWN(E516/12,0)+1,ROUNDDOWN((E516+$B$7-$B$8)/12,0)+1),INDEX('שיפור נשים'!$A$1:$GQ$121,ROUNDDOWN(E516/12,0)+1,ROUNDDOWN((E516+$B$7-$B$8)/12,0)+1))</f>
        <v>#VALUE!</v>
      </c>
      <c r="P516">
        <f t="shared" si="169"/>
        <v>0.5</v>
      </c>
      <c r="Q516" t="e">
        <f t="shared" si="170"/>
        <v>#VALUE!</v>
      </c>
      <c r="R516">
        <f t="shared" ref="R516:R579" si="181">R515+1</f>
        <v>514</v>
      </c>
      <c r="S516" t="e">
        <f t="shared" ref="S516:S579" si="182">S515*(1-Z516)</f>
        <v>#VALUE!</v>
      </c>
      <c r="T516">
        <f>IF($B$11="זכר",INDEX(תמותה!$A$1:$E$121,ROUNDDOWN(R516/12,0)+1,2),INDEX(תמותה!$A$1:$E$121,ROUNDDOWN(R516/12,0)+1,3))</f>
        <v>2.2624099999999999E-4</v>
      </c>
      <c r="U516" t="e">
        <f>IF($B$11="זכר",INDEX('שיפור גברים'!$A$1:$GQ$121,ROUNDDOWN(R516/12,0)+1,ROUNDDOWN((E516+$B$7-$B$8)/12,0)+2),INDEX('שיפור נשים'!$A$1:$GQ$121,ROUNDDOWN(R516/12,0)+1,ROUNDDOWN((E516+$B$7-$B$8)/12,0)+2))</f>
        <v>#VALUE!</v>
      </c>
      <c r="V516" t="e">
        <f>IF($B$11="זכר",INDEX('שיפור גברים'!$A$1:$GQ$121,ROUNDDOWN(R516/12,0)+1,ROUNDDOWN((E516+$B$7-$B$8)/12,0)+1),INDEX('שיפור נשים'!$A$1:$GQ$121,ROUNDDOWN(R516/12,0)+1,ROUNDDOWN((E516+$B$7-$B$8)/12,0)+1))</f>
        <v>#VALUE!</v>
      </c>
      <c r="W516">
        <f t="shared" si="171"/>
        <v>0.5</v>
      </c>
      <c r="X516" t="e">
        <f t="shared" ref="X516:X579" si="183">X515*(1-AA516)+Q516*S516*L515</f>
        <v>#VALUE!</v>
      </c>
      <c r="Y516">
        <f>IF($B$11="זכר",INDEX(תמותה!$A$1:$E$121,ROUNDDOWN(R516/12,0)+1,4),INDEX(תמותה!$A$1:$E$121,ROUNDDOWN(R516/12,0)+1,5))</f>
        <v>5.1999999999999995E-4</v>
      </c>
      <c r="Z516" t="e">
        <f t="shared" si="172"/>
        <v>#VALUE!</v>
      </c>
      <c r="AA516" t="e">
        <f t="shared" si="173"/>
        <v>#VALUE!</v>
      </c>
      <c r="AB516" t="e">
        <f t="shared" ref="AB516:AB579" si="184">IF(E516&lt;=$B$3,IF(AND((E516-$E$2)&lt;0,E516&lt;$B$4),AB515+0/F516,AB515+X515/F516))</f>
        <v>#VALUE!</v>
      </c>
      <c r="AC516" t="e">
        <f t="shared" ref="AC516:AC579" si="185">IF(E516&lt;=$B$3,IF(AND((E516-$E$2)&lt;60,E516&lt;$B$4),AC515+0/F516,AC515+X515/F516))</f>
        <v>#VALUE!</v>
      </c>
      <c r="AD516" t="e">
        <f t="shared" ref="AD516:AD579" si="186">IF(E516&lt;=$B$3,IF(AND((E516-$E$2)&lt;120,E516&lt;$B$4),AD515+0/F516,AD515+X515/F516))</f>
        <v>#VALUE!</v>
      </c>
      <c r="AE516" t="e">
        <f t="shared" ref="AE516:AE579" si="187">IF(E516&lt;=$B$3,IF(AND((E516-$E$2)&lt;180,E516&lt;$B$4),AE515+0/F516,AE515+X515/F516))</f>
        <v>#VALUE!</v>
      </c>
      <c r="AF516" t="e">
        <f t="shared" ref="AF516:AF579" si="188">IF(E516&lt;=$B$3,IF(AND((E516-$E$2)&lt;240,E516&lt;$B$4),AF515+0/F516,AF515+X515/F516))</f>
        <v>#VALUE!</v>
      </c>
    </row>
    <row r="517" spans="5:32" x14ac:dyDescent="0.2">
      <c r="E517">
        <f t="shared" si="174"/>
        <v>515</v>
      </c>
      <c r="F517">
        <f t="shared" si="168"/>
        <v>4.7459744651871034</v>
      </c>
      <c r="G517" t="e">
        <f t="shared" si="175"/>
        <v>#VALUE!</v>
      </c>
      <c r="H517" t="e">
        <f t="shared" si="176"/>
        <v>#VALUE!</v>
      </c>
      <c r="I517" t="e">
        <f t="shared" si="177"/>
        <v>#VALUE!</v>
      </c>
      <c r="J517" t="e">
        <f t="shared" si="178"/>
        <v>#VALUE!</v>
      </c>
      <c r="K517" t="e">
        <f t="shared" si="179"/>
        <v>#VALUE!</v>
      </c>
      <c r="L517" t="e">
        <f t="shared" si="180"/>
        <v>#VALUE!</v>
      </c>
      <c r="M517">
        <f>IF($B$9="זכר",INDEX(תמותה!$A$1:$E$121,ROUNDDOWN(E517/12,0)+1,2),INDEX(תמותה!$A$1:$E$121,ROUNDDOWN(E517/12,0)+1,3))</f>
        <v>2.2624099999999999E-4</v>
      </c>
      <c r="N517" t="e">
        <f>IF($B$9="זכר",INDEX('שיפור גברים'!$A$1:$GQ$121,ROUNDDOWN(E517/12,0)+1,ROUNDDOWN((E517+$B$7-$B$8)/12,0)+2),INDEX('שיפור נשים'!$A$1:$GQ$121,ROUNDDOWN(E517/12,0)+1,ROUNDDOWN((E517+$B$7-$B$8)/12,0)+2))</f>
        <v>#VALUE!</v>
      </c>
      <c r="O517" t="e">
        <f>IF($B$9="זכר",INDEX('שיפור גברים'!$A$1:$GQ$121,ROUNDDOWN(E517/12,0)+1,ROUNDDOWN((E517+$B$7-$B$8)/12,0)+1),INDEX('שיפור נשים'!$A$1:$GQ$121,ROUNDDOWN(E517/12,0)+1,ROUNDDOWN((E517+$B$7-$B$8)/12,0)+1))</f>
        <v>#VALUE!</v>
      </c>
      <c r="P517">
        <f t="shared" si="169"/>
        <v>0.58333333333333337</v>
      </c>
      <c r="Q517" t="e">
        <f t="shared" si="170"/>
        <v>#VALUE!</v>
      </c>
      <c r="R517">
        <f t="shared" si="181"/>
        <v>515</v>
      </c>
      <c r="S517" t="e">
        <f t="shared" si="182"/>
        <v>#VALUE!</v>
      </c>
      <c r="T517">
        <f>IF($B$11="זכר",INDEX(תמותה!$A$1:$E$121,ROUNDDOWN(R517/12,0)+1,2),INDEX(תמותה!$A$1:$E$121,ROUNDDOWN(R517/12,0)+1,3))</f>
        <v>2.2624099999999999E-4</v>
      </c>
      <c r="U517" t="e">
        <f>IF($B$11="זכר",INDEX('שיפור גברים'!$A$1:$GQ$121,ROUNDDOWN(R517/12,0)+1,ROUNDDOWN((E517+$B$7-$B$8)/12,0)+2),INDEX('שיפור נשים'!$A$1:$GQ$121,ROUNDDOWN(R517/12,0)+1,ROUNDDOWN((E517+$B$7-$B$8)/12,0)+2))</f>
        <v>#VALUE!</v>
      </c>
      <c r="V517" t="e">
        <f>IF($B$11="זכר",INDEX('שיפור גברים'!$A$1:$GQ$121,ROUNDDOWN(R517/12,0)+1,ROUNDDOWN((E517+$B$7-$B$8)/12,0)+1),INDEX('שיפור נשים'!$A$1:$GQ$121,ROUNDDOWN(R517/12,0)+1,ROUNDDOWN((E517+$B$7-$B$8)/12,0)+1))</f>
        <v>#VALUE!</v>
      </c>
      <c r="W517">
        <f t="shared" si="171"/>
        <v>0.58333333333333337</v>
      </c>
      <c r="X517" t="e">
        <f t="shared" si="183"/>
        <v>#VALUE!</v>
      </c>
      <c r="Y517">
        <f>IF($B$11="זכר",INDEX(תמותה!$A$1:$E$121,ROUNDDOWN(R517/12,0)+1,4),INDEX(תמותה!$A$1:$E$121,ROUNDDOWN(R517/12,0)+1,5))</f>
        <v>5.1999999999999995E-4</v>
      </c>
      <c r="Z517" t="e">
        <f t="shared" si="172"/>
        <v>#VALUE!</v>
      </c>
      <c r="AA517" t="e">
        <f t="shared" si="173"/>
        <v>#VALUE!</v>
      </c>
      <c r="AB517" t="e">
        <f t="shared" si="184"/>
        <v>#VALUE!</v>
      </c>
      <c r="AC517" t="e">
        <f t="shared" si="185"/>
        <v>#VALUE!</v>
      </c>
      <c r="AD517" t="e">
        <f t="shared" si="186"/>
        <v>#VALUE!</v>
      </c>
      <c r="AE517" t="e">
        <f t="shared" si="187"/>
        <v>#VALUE!</v>
      </c>
      <c r="AF517" t="e">
        <f t="shared" si="188"/>
        <v>#VALUE!</v>
      </c>
    </row>
    <row r="518" spans="5:32" x14ac:dyDescent="0.2">
      <c r="E518">
        <f t="shared" si="174"/>
        <v>516</v>
      </c>
      <c r="F518">
        <f t="shared" si="168"/>
        <v>4.7603195327978209</v>
      </c>
      <c r="G518" t="e">
        <f t="shared" si="175"/>
        <v>#VALUE!</v>
      </c>
      <c r="H518" t="e">
        <f t="shared" si="176"/>
        <v>#VALUE!</v>
      </c>
      <c r="I518" t="e">
        <f t="shared" si="177"/>
        <v>#VALUE!</v>
      </c>
      <c r="J518" t="e">
        <f t="shared" si="178"/>
        <v>#VALUE!</v>
      </c>
      <c r="K518" t="e">
        <f t="shared" si="179"/>
        <v>#VALUE!</v>
      </c>
      <c r="L518" t="e">
        <f t="shared" si="180"/>
        <v>#VALUE!</v>
      </c>
      <c r="M518">
        <f>IF($B$9="זכר",INDEX(תמותה!$A$1:$E$121,ROUNDDOWN(E518/12,0)+1,2),INDEX(תמותה!$A$1:$E$121,ROUNDDOWN(E518/12,0)+1,3))</f>
        <v>2.5083199999999999E-4</v>
      </c>
      <c r="N518" t="e">
        <f>IF($B$9="זכר",INDEX('שיפור גברים'!$A$1:$GQ$121,ROUNDDOWN(E518/12,0)+1,ROUNDDOWN((E518+$B$7-$B$8)/12,0)+2),INDEX('שיפור נשים'!$A$1:$GQ$121,ROUNDDOWN(E518/12,0)+1,ROUNDDOWN((E518+$B$7-$B$8)/12,0)+2))</f>
        <v>#VALUE!</v>
      </c>
      <c r="O518" t="e">
        <f>IF($B$9="זכר",INDEX('שיפור גברים'!$A$1:$GQ$121,ROUNDDOWN(E518/12,0)+1,ROUNDDOWN((E518+$B$7-$B$8)/12,0)+1),INDEX('שיפור נשים'!$A$1:$GQ$121,ROUNDDOWN(E518/12,0)+1,ROUNDDOWN((E518+$B$7-$B$8)/12,0)+1))</f>
        <v>#VALUE!</v>
      </c>
      <c r="P518">
        <f t="shared" si="169"/>
        <v>0.66666666666666663</v>
      </c>
      <c r="Q518" t="e">
        <f t="shared" si="170"/>
        <v>#VALUE!</v>
      </c>
      <c r="R518">
        <f t="shared" si="181"/>
        <v>516</v>
      </c>
      <c r="S518" t="e">
        <f t="shared" si="182"/>
        <v>#VALUE!</v>
      </c>
      <c r="T518">
        <f>IF($B$11="זכר",INDEX(תמותה!$A$1:$E$121,ROUNDDOWN(R518/12,0)+1,2),INDEX(תמותה!$A$1:$E$121,ROUNDDOWN(R518/12,0)+1,3))</f>
        <v>2.5083199999999999E-4</v>
      </c>
      <c r="U518" t="e">
        <f>IF($B$11="זכר",INDEX('שיפור גברים'!$A$1:$GQ$121,ROUNDDOWN(R518/12,0)+1,ROUNDDOWN((E518+$B$7-$B$8)/12,0)+2),INDEX('שיפור נשים'!$A$1:$GQ$121,ROUNDDOWN(R518/12,0)+1,ROUNDDOWN((E518+$B$7-$B$8)/12,0)+2))</f>
        <v>#VALUE!</v>
      </c>
      <c r="V518" t="e">
        <f>IF($B$11="זכר",INDEX('שיפור גברים'!$A$1:$GQ$121,ROUNDDOWN(R518/12,0)+1,ROUNDDOWN((E518+$B$7-$B$8)/12,0)+1),INDEX('שיפור נשים'!$A$1:$GQ$121,ROUNDDOWN(R518/12,0)+1,ROUNDDOWN((E518+$B$7-$B$8)/12,0)+1))</f>
        <v>#VALUE!</v>
      </c>
      <c r="W518">
        <f t="shared" si="171"/>
        <v>0.66666666666666663</v>
      </c>
      <c r="X518" t="e">
        <f t="shared" si="183"/>
        <v>#VALUE!</v>
      </c>
      <c r="Y518">
        <f>IF($B$11="זכר",INDEX(תמותה!$A$1:$E$121,ROUNDDOWN(R518/12,0)+1,4),INDEX(תמותה!$A$1:$E$121,ROUNDDOWN(R518/12,0)+1,5))</f>
        <v>5.7700000000000004E-4</v>
      </c>
      <c r="Z518" t="e">
        <f t="shared" si="172"/>
        <v>#VALUE!</v>
      </c>
      <c r="AA518" t="e">
        <f t="shared" si="173"/>
        <v>#VALUE!</v>
      </c>
      <c r="AB518" t="e">
        <f t="shared" si="184"/>
        <v>#VALUE!</v>
      </c>
      <c r="AC518" t="e">
        <f t="shared" si="185"/>
        <v>#VALUE!</v>
      </c>
      <c r="AD518" t="e">
        <f t="shared" si="186"/>
        <v>#VALUE!</v>
      </c>
      <c r="AE518" t="e">
        <f t="shared" si="187"/>
        <v>#VALUE!</v>
      </c>
      <c r="AF518" t="e">
        <f t="shared" si="188"/>
        <v>#VALUE!</v>
      </c>
    </row>
    <row r="519" spans="5:32" x14ac:dyDescent="0.2">
      <c r="E519">
        <f t="shared" si="174"/>
        <v>517</v>
      </c>
      <c r="F519">
        <f t="shared" si="168"/>
        <v>4.7747079594628827</v>
      </c>
      <c r="G519" t="e">
        <f t="shared" si="175"/>
        <v>#VALUE!</v>
      </c>
      <c r="H519" t="e">
        <f t="shared" si="176"/>
        <v>#VALUE!</v>
      </c>
      <c r="I519" t="e">
        <f t="shared" si="177"/>
        <v>#VALUE!</v>
      </c>
      <c r="J519" t="e">
        <f t="shared" si="178"/>
        <v>#VALUE!</v>
      </c>
      <c r="K519" t="e">
        <f t="shared" si="179"/>
        <v>#VALUE!</v>
      </c>
      <c r="L519" t="e">
        <f t="shared" si="180"/>
        <v>#VALUE!</v>
      </c>
      <c r="M519">
        <f>IF($B$9="זכר",INDEX(תמותה!$A$1:$E$121,ROUNDDOWN(E519/12,0)+1,2),INDEX(תמותה!$A$1:$E$121,ROUNDDOWN(E519/12,0)+1,3))</f>
        <v>2.5083199999999999E-4</v>
      </c>
      <c r="N519" t="e">
        <f>IF($B$9="זכר",INDEX('שיפור גברים'!$A$1:$GQ$121,ROUNDDOWN(E519/12,0)+1,ROUNDDOWN((E519+$B$7-$B$8)/12,0)+2),INDEX('שיפור נשים'!$A$1:$GQ$121,ROUNDDOWN(E519/12,0)+1,ROUNDDOWN((E519+$B$7-$B$8)/12,0)+2))</f>
        <v>#VALUE!</v>
      </c>
      <c r="O519" t="e">
        <f>IF($B$9="זכר",INDEX('שיפור גברים'!$A$1:$GQ$121,ROUNDDOWN(E519/12,0)+1,ROUNDDOWN((E519+$B$7-$B$8)/12,0)+1),INDEX('שיפור נשים'!$A$1:$GQ$121,ROUNDDOWN(E519/12,0)+1,ROUNDDOWN((E519+$B$7-$B$8)/12,0)+1))</f>
        <v>#VALUE!</v>
      </c>
      <c r="P519">
        <f t="shared" si="169"/>
        <v>0.75</v>
      </c>
      <c r="Q519" t="e">
        <f t="shared" si="170"/>
        <v>#VALUE!</v>
      </c>
      <c r="R519">
        <f t="shared" si="181"/>
        <v>517</v>
      </c>
      <c r="S519" t="e">
        <f t="shared" si="182"/>
        <v>#VALUE!</v>
      </c>
      <c r="T519">
        <f>IF($B$11="זכר",INDEX(תמותה!$A$1:$E$121,ROUNDDOWN(R519/12,0)+1,2),INDEX(תמותה!$A$1:$E$121,ROUNDDOWN(R519/12,0)+1,3))</f>
        <v>2.5083199999999999E-4</v>
      </c>
      <c r="U519" t="e">
        <f>IF($B$11="זכר",INDEX('שיפור גברים'!$A$1:$GQ$121,ROUNDDOWN(R519/12,0)+1,ROUNDDOWN((E519+$B$7-$B$8)/12,0)+2),INDEX('שיפור נשים'!$A$1:$GQ$121,ROUNDDOWN(R519/12,0)+1,ROUNDDOWN((E519+$B$7-$B$8)/12,0)+2))</f>
        <v>#VALUE!</v>
      </c>
      <c r="V519" t="e">
        <f>IF($B$11="זכר",INDEX('שיפור גברים'!$A$1:$GQ$121,ROUNDDOWN(R519/12,0)+1,ROUNDDOWN((E519+$B$7-$B$8)/12,0)+1),INDEX('שיפור נשים'!$A$1:$GQ$121,ROUNDDOWN(R519/12,0)+1,ROUNDDOWN((E519+$B$7-$B$8)/12,0)+1))</f>
        <v>#VALUE!</v>
      </c>
      <c r="W519">
        <f t="shared" si="171"/>
        <v>0.75</v>
      </c>
      <c r="X519" t="e">
        <f t="shared" si="183"/>
        <v>#VALUE!</v>
      </c>
      <c r="Y519">
        <f>IF($B$11="זכר",INDEX(תמותה!$A$1:$E$121,ROUNDDOWN(R519/12,0)+1,4),INDEX(תמותה!$A$1:$E$121,ROUNDDOWN(R519/12,0)+1,5))</f>
        <v>5.7700000000000004E-4</v>
      </c>
      <c r="Z519" t="e">
        <f t="shared" si="172"/>
        <v>#VALUE!</v>
      </c>
      <c r="AA519" t="e">
        <f t="shared" si="173"/>
        <v>#VALUE!</v>
      </c>
      <c r="AB519" t="e">
        <f t="shared" si="184"/>
        <v>#VALUE!</v>
      </c>
      <c r="AC519" t="e">
        <f t="shared" si="185"/>
        <v>#VALUE!</v>
      </c>
      <c r="AD519" t="e">
        <f t="shared" si="186"/>
        <v>#VALUE!</v>
      </c>
      <c r="AE519" t="e">
        <f t="shared" si="187"/>
        <v>#VALUE!</v>
      </c>
      <c r="AF519" t="e">
        <f t="shared" si="188"/>
        <v>#VALUE!</v>
      </c>
    </row>
    <row r="520" spans="5:32" x14ac:dyDescent="0.2">
      <c r="E520">
        <f t="shared" si="174"/>
        <v>518</v>
      </c>
      <c r="F520">
        <f t="shared" si="168"/>
        <v>4.7891398762383188</v>
      </c>
      <c r="G520" t="e">
        <f t="shared" si="175"/>
        <v>#VALUE!</v>
      </c>
      <c r="H520" t="e">
        <f t="shared" si="176"/>
        <v>#VALUE!</v>
      </c>
      <c r="I520" t="e">
        <f t="shared" si="177"/>
        <v>#VALUE!</v>
      </c>
      <c r="J520" t="e">
        <f t="shared" si="178"/>
        <v>#VALUE!</v>
      </c>
      <c r="K520" t="e">
        <f t="shared" si="179"/>
        <v>#VALUE!</v>
      </c>
      <c r="L520" t="e">
        <f t="shared" si="180"/>
        <v>#VALUE!</v>
      </c>
      <c r="M520">
        <f>IF($B$9="זכר",INDEX(תמותה!$A$1:$E$121,ROUNDDOWN(E520/12,0)+1,2),INDEX(תמותה!$A$1:$E$121,ROUNDDOWN(E520/12,0)+1,3))</f>
        <v>2.5083199999999999E-4</v>
      </c>
      <c r="N520" t="e">
        <f>IF($B$9="זכר",INDEX('שיפור גברים'!$A$1:$GQ$121,ROUNDDOWN(E520/12,0)+1,ROUNDDOWN((E520+$B$7-$B$8)/12,0)+2),INDEX('שיפור נשים'!$A$1:$GQ$121,ROUNDDOWN(E520/12,0)+1,ROUNDDOWN((E520+$B$7-$B$8)/12,0)+2))</f>
        <v>#VALUE!</v>
      </c>
      <c r="O520" t="e">
        <f>IF($B$9="זכר",INDEX('שיפור גברים'!$A$1:$GQ$121,ROUNDDOWN(E520/12,0)+1,ROUNDDOWN((E520+$B$7-$B$8)/12,0)+1),INDEX('שיפור נשים'!$A$1:$GQ$121,ROUNDDOWN(E520/12,0)+1,ROUNDDOWN((E520+$B$7-$B$8)/12,0)+1))</f>
        <v>#VALUE!</v>
      </c>
      <c r="P520">
        <f t="shared" si="169"/>
        <v>0.83333333333333337</v>
      </c>
      <c r="Q520" t="e">
        <f t="shared" si="170"/>
        <v>#VALUE!</v>
      </c>
      <c r="R520">
        <f t="shared" si="181"/>
        <v>518</v>
      </c>
      <c r="S520" t="e">
        <f t="shared" si="182"/>
        <v>#VALUE!</v>
      </c>
      <c r="T520">
        <f>IF($B$11="זכר",INDEX(תמותה!$A$1:$E$121,ROUNDDOWN(R520/12,0)+1,2),INDEX(תמותה!$A$1:$E$121,ROUNDDOWN(R520/12,0)+1,3))</f>
        <v>2.5083199999999999E-4</v>
      </c>
      <c r="U520" t="e">
        <f>IF($B$11="זכר",INDEX('שיפור גברים'!$A$1:$GQ$121,ROUNDDOWN(R520/12,0)+1,ROUNDDOWN((E520+$B$7-$B$8)/12,0)+2),INDEX('שיפור נשים'!$A$1:$GQ$121,ROUNDDOWN(R520/12,0)+1,ROUNDDOWN((E520+$B$7-$B$8)/12,0)+2))</f>
        <v>#VALUE!</v>
      </c>
      <c r="V520" t="e">
        <f>IF($B$11="זכר",INDEX('שיפור גברים'!$A$1:$GQ$121,ROUNDDOWN(R520/12,0)+1,ROUNDDOWN((E520+$B$7-$B$8)/12,0)+1),INDEX('שיפור נשים'!$A$1:$GQ$121,ROUNDDOWN(R520/12,0)+1,ROUNDDOWN((E520+$B$7-$B$8)/12,0)+1))</f>
        <v>#VALUE!</v>
      </c>
      <c r="W520">
        <f t="shared" si="171"/>
        <v>0.83333333333333337</v>
      </c>
      <c r="X520" t="e">
        <f t="shared" si="183"/>
        <v>#VALUE!</v>
      </c>
      <c r="Y520">
        <f>IF($B$11="זכר",INDEX(תמותה!$A$1:$E$121,ROUNDDOWN(R520/12,0)+1,4),INDEX(תמותה!$A$1:$E$121,ROUNDDOWN(R520/12,0)+1,5))</f>
        <v>5.7700000000000004E-4</v>
      </c>
      <c r="Z520" t="e">
        <f t="shared" si="172"/>
        <v>#VALUE!</v>
      </c>
      <c r="AA520" t="e">
        <f t="shared" si="173"/>
        <v>#VALUE!</v>
      </c>
      <c r="AB520" t="e">
        <f t="shared" si="184"/>
        <v>#VALUE!</v>
      </c>
      <c r="AC520" t="e">
        <f t="shared" si="185"/>
        <v>#VALUE!</v>
      </c>
      <c r="AD520" t="e">
        <f t="shared" si="186"/>
        <v>#VALUE!</v>
      </c>
      <c r="AE520" t="e">
        <f t="shared" si="187"/>
        <v>#VALUE!</v>
      </c>
      <c r="AF520" t="e">
        <f t="shared" si="188"/>
        <v>#VALUE!</v>
      </c>
    </row>
    <row r="521" spans="5:32" x14ac:dyDescent="0.2">
      <c r="E521">
        <f t="shared" si="174"/>
        <v>519</v>
      </c>
      <c r="F521">
        <f t="shared" si="168"/>
        <v>4.803615414576285</v>
      </c>
      <c r="G521" t="e">
        <f t="shared" si="175"/>
        <v>#VALUE!</v>
      </c>
      <c r="H521" t="e">
        <f t="shared" si="176"/>
        <v>#VALUE!</v>
      </c>
      <c r="I521" t="e">
        <f t="shared" si="177"/>
        <v>#VALUE!</v>
      </c>
      <c r="J521" t="e">
        <f t="shared" si="178"/>
        <v>#VALUE!</v>
      </c>
      <c r="K521" t="e">
        <f t="shared" si="179"/>
        <v>#VALUE!</v>
      </c>
      <c r="L521" t="e">
        <f t="shared" si="180"/>
        <v>#VALUE!</v>
      </c>
      <c r="M521">
        <f>IF($B$9="זכר",INDEX(תמותה!$A$1:$E$121,ROUNDDOWN(E521/12,0)+1,2),INDEX(תמותה!$A$1:$E$121,ROUNDDOWN(E521/12,0)+1,3))</f>
        <v>2.5083199999999999E-4</v>
      </c>
      <c r="N521" t="e">
        <f>IF($B$9="זכר",INDEX('שיפור גברים'!$A$1:$GQ$121,ROUNDDOWN(E521/12,0)+1,ROUNDDOWN((E521+$B$7-$B$8)/12,0)+2),INDEX('שיפור נשים'!$A$1:$GQ$121,ROUNDDOWN(E521/12,0)+1,ROUNDDOWN((E521+$B$7-$B$8)/12,0)+2))</f>
        <v>#VALUE!</v>
      </c>
      <c r="O521" t="e">
        <f>IF($B$9="זכר",INDEX('שיפור גברים'!$A$1:$GQ$121,ROUNDDOWN(E521/12,0)+1,ROUNDDOWN((E521+$B$7-$B$8)/12,0)+1),INDEX('שיפור נשים'!$A$1:$GQ$121,ROUNDDOWN(E521/12,0)+1,ROUNDDOWN((E521+$B$7-$B$8)/12,0)+1))</f>
        <v>#VALUE!</v>
      </c>
      <c r="P521">
        <f t="shared" si="169"/>
        <v>0.91666666666666663</v>
      </c>
      <c r="Q521" t="e">
        <f t="shared" si="170"/>
        <v>#VALUE!</v>
      </c>
      <c r="R521">
        <f t="shared" si="181"/>
        <v>519</v>
      </c>
      <c r="S521" t="e">
        <f t="shared" si="182"/>
        <v>#VALUE!</v>
      </c>
      <c r="T521">
        <f>IF($B$11="זכר",INDEX(תמותה!$A$1:$E$121,ROUNDDOWN(R521/12,0)+1,2),INDEX(תמותה!$A$1:$E$121,ROUNDDOWN(R521/12,0)+1,3))</f>
        <v>2.5083199999999999E-4</v>
      </c>
      <c r="U521" t="e">
        <f>IF($B$11="זכר",INDEX('שיפור גברים'!$A$1:$GQ$121,ROUNDDOWN(R521/12,0)+1,ROUNDDOWN((E521+$B$7-$B$8)/12,0)+2),INDEX('שיפור נשים'!$A$1:$GQ$121,ROUNDDOWN(R521/12,0)+1,ROUNDDOWN((E521+$B$7-$B$8)/12,0)+2))</f>
        <v>#VALUE!</v>
      </c>
      <c r="V521" t="e">
        <f>IF($B$11="זכר",INDEX('שיפור גברים'!$A$1:$GQ$121,ROUNDDOWN(R521/12,0)+1,ROUNDDOWN((E521+$B$7-$B$8)/12,0)+1),INDEX('שיפור נשים'!$A$1:$GQ$121,ROUNDDOWN(R521/12,0)+1,ROUNDDOWN((E521+$B$7-$B$8)/12,0)+1))</f>
        <v>#VALUE!</v>
      </c>
      <c r="W521">
        <f t="shared" si="171"/>
        <v>0.91666666666666663</v>
      </c>
      <c r="X521" t="e">
        <f t="shared" si="183"/>
        <v>#VALUE!</v>
      </c>
      <c r="Y521">
        <f>IF($B$11="זכר",INDEX(תמותה!$A$1:$E$121,ROUNDDOWN(R521/12,0)+1,4),INDEX(תמותה!$A$1:$E$121,ROUNDDOWN(R521/12,0)+1,5))</f>
        <v>5.7700000000000004E-4</v>
      </c>
      <c r="Z521" t="e">
        <f t="shared" si="172"/>
        <v>#VALUE!</v>
      </c>
      <c r="AA521" t="e">
        <f t="shared" si="173"/>
        <v>#VALUE!</v>
      </c>
      <c r="AB521" t="e">
        <f t="shared" si="184"/>
        <v>#VALUE!</v>
      </c>
      <c r="AC521" t="e">
        <f t="shared" si="185"/>
        <v>#VALUE!</v>
      </c>
      <c r="AD521" t="e">
        <f t="shared" si="186"/>
        <v>#VALUE!</v>
      </c>
      <c r="AE521" t="e">
        <f t="shared" si="187"/>
        <v>#VALUE!</v>
      </c>
      <c r="AF521" t="e">
        <f t="shared" si="188"/>
        <v>#VALUE!</v>
      </c>
    </row>
    <row r="522" spans="5:32" x14ac:dyDescent="0.2">
      <c r="E522">
        <f t="shared" si="174"/>
        <v>520</v>
      </c>
      <c r="F522">
        <f t="shared" si="168"/>
        <v>4.8181347063262585</v>
      </c>
      <c r="G522" t="e">
        <f t="shared" si="175"/>
        <v>#VALUE!</v>
      </c>
      <c r="H522" t="e">
        <f t="shared" si="176"/>
        <v>#VALUE!</v>
      </c>
      <c r="I522" t="e">
        <f t="shared" si="177"/>
        <v>#VALUE!</v>
      </c>
      <c r="J522" t="e">
        <f t="shared" si="178"/>
        <v>#VALUE!</v>
      </c>
      <c r="K522" t="e">
        <f t="shared" si="179"/>
        <v>#VALUE!</v>
      </c>
      <c r="L522" t="e">
        <f t="shared" si="180"/>
        <v>#VALUE!</v>
      </c>
      <c r="M522">
        <f>IF($B$9="זכר",INDEX(תמותה!$A$1:$E$121,ROUNDDOWN(E522/12,0)+1,2),INDEX(תמותה!$A$1:$E$121,ROUNDDOWN(E522/12,0)+1,3))</f>
        <v>2.5083199999999999E-4</v>
      </c>
      <c r="N522" t="e">
        <f>IF($B$9="זכר",INDEX('שיפור גברים'!$A$1:$GQ$121,ROUNDDOWN(E522/12,0)+1,ROUNDDOWN((E522+$B$7-$B$8)/12,0)+2),INDEX('שיפור נשים'!$A$1:$GQ$121,ROUNDDOWN(E522/12,0)+1,ROUNDDOWN((E522+$B$7-$B$8)/12,0)+2))</f>
        <v>#VALUE!</v>
      </c>
      <c r="O522" t="e">
        <f>IF($B$9="זכר",INDEX('שיפור גברים'!$A$1:$GQ$121,ROUNDDOWN(E522/12,0)+1,ROUNDDOWN((E522+$B$7-$B$8)/12,0)+1),INDEX('שיפור נשים'!$A$1:$GQ$121,ROUNDDOWN(E522/12,0)+1,ROUNDDOWN((E522+$B$7-$B$8)/12,0)+1))</f>
        <v>#VALUE!</v>
      </c>
      <c r="P522">
        <f t="shared" si="169"/>
        <v>1</v>
      </c>
      <c r="Q522" t="e">
        <f t="shared" si="170"/>
        <v>#VALUE!</v>
      </c>
      <c r="R522">
        <f t="shared" si="181"/>
        <v>520</v>
      </c>
      <c r="S522" t="e">
        <f t="shared" si="182"/>
        <v>#VALUE!</v>
      </c>
      <c r="T522">
        <f>IF($B$11="זכר",INDEX(תמותה!$A$1:$E$121,ROUNDDOWN(R522/12,0)+1,2),INDEX(תמותה!$A$1:$E$121,ROUNDDOWN(R522/12,0)+1,3))</f>
        <v>2.5083199999999999E-4</v>
      </c>
      <c r="U522" t="e">
        <f>IF($B$11="זכר",INDEX('שיפור גברים'!$A$1:$GQ$121,ROUNDDOWN(R522/12,0)+1,ROUNDDOWN((E522+$B$7-$B$8)/12,0)+2),INDEX('שיפור נשים'!$A$1:$GQ$121,ROUNDDOWN(R522/12,0)+1,ROUNDDOWN((E522+$B$7-$B$8)/12,0)+2))</f>
        <v>#VALUE!</v>
      </c>
      <c r="V522" t="e">
        <f>IF($B$11="זכר",INDEX('שיפור גברים'!$A$1:$GQ$121,ROUNDDOWN(R522/12,0)+1,ROUNDDOWN((E522+$B$7-$B$8)/12,0)+1),INDEX('שיפור נשים'!$A$1:$GQ$121,ROUNDDOWN(R522/12,0)+1,ROUNDDOWN((E522+$B$7-$B$8)/12,0)+1))</f>
        <v>#VALUE!</v>
      </c>
      <c r="W522">
        <f t="shared" si="171"/>
        <v>1</v>
      </c>
      <c r="X522" t="e">
        <f t="shared" si="183"/>
        <v>#VALUE!</v>
      </c>
      <c r="Y522">
        <f>IF($B$11="זכר",INDEX(תמותה!$A$1:$E$121,ROUNDDOWN(R522/12,0)+1,4),INDEX(תמותה!$A$1:$E$121,ROUNDDOWN(R522/12,0)+1,5))</f>
        <v>5.7700000000000004E-4</v>
      </c>
      <c r="Z522" t="e">
        <f t="shared" si="172"/>
        <v>#VALUE!</v>
      </c>
      <c r="AA522" t="e">
        <f t="shared" si="173"/>
        <v>#VALUE!</v>
      </c>
      <c r="AB522" t="e">
        <f t="shared" si="184"/>
        <v>#VALUE!</v>
      </c>
      <c r="AC522" t="e">
        <f t="shared" si="185"/>
        <v>#VALUE!</v>
      </c>
      <c r="AD522" t="e">
        <f t="shared" si="186"/>
        <v>#VALUE!</v>
      </c>
      <c r="AE522" t="e">
        <f t="shared" si="187"/>
        <v>#VALUE!</v>
      </c>
      <c r="AF522" t="e">
        <f t="shared" si="188"/>
        <v>#VALUE!</v>
      </c>
    </row>
    <row r="523" spans="5:32" x14ac:dyDescent="0.2">
      <c r="E523">
        <f t="shared" si="174"/>
        <v>521</v>
      </c>
      <c r="F523">
        <f t="shared" si="168"/>
        <v>4.8326978837362473</v>
      </c>
      <c r="G523" t="e">
        <f t="shared" si="175"/>
        <v>#VALUE!</v>
      </c>
      <c r="H523" t="e">
        <f t="shared" si="176"/>
        <v>#VALUE!</v>
      </c>
      <c r="I523" t="e">
        <f t="shared" si="177"/>
        <v>#VALUE!</v>
      </c>
      <c r="J523" t="e">
        <f t="shared" si="178"/>
        <v>#VALUE!</v>
      </c>
      <c r="K523" t="e">
        <f t="shared" si="179"/>
        <v>#VALUE!</v>
      </c>
      <c r="L523" t="e">
        <f t="shared" si="180"/>
        <v>#VALUE!</v>
      </c>
      <c r="M523">
        <f>IF($B$9="זכר",INDEX(תמותה!$A$1:$E$121,ROUNDDOWN(E523/12,0)+1,2),INDEX(תמותה!$A$1:$E$121,ROUNDDOWN(E523/12,0)+1,3))</f>
        <v>2.5083199999999999E-4</v>
      </c>
      <c r="N523" t="e">
        <f>IF($B$9="זכר",INDEX('שיפור גברים'!$A$1:$GQ$121,ROUNDDOWN(E523/12,0)+1,ROUNDDOWN((E523+$B$7-$B$8)/12,0)+2),INDEX('שיפור נשים'!$A$1:$GQ$121,ROUNDDOWN(E523/12,0)+1,ROUNDDOWN((E523+$B$7-$B$8)/12,0)+2))</f>
        <v>#VALUE!</v>
      </c>
      <c r="O523" t="e">
        <f>IF($B$9="זכר",INDEX('שיפור גברים'!$A$1:$GQ$121,ROUNDDOWN(E523/12,0)+1,ROUNDDOWN((E523+$B$7-$B$8)/12,0)+1),INDEX('שיפור נשים'!$A$1:$GQ$121,ROUNDDOWN(E523/12,0)+1,ROUNDDOWN((E523+$B$7-$B$8)/12,0)+1))</f>
        <v>#VALUE!</v>
      </c>
      <c r="P523">
        <f t="shared" si="169"/>
        <v>8.3333333333333329E-2</v>
      </c>
      <c r="Q523" t="e">
        <f t="shared" si="170"/>
        <v>#VALUE!</v>
      </c>
      <c r="R523">
        <f t="shared" si="181"/>
        <v>521</v>
      </c>
      <c r="S523" t="e">
        <f t="shared" si="182"/>
        <v>#VALUE!</v>
      </c>
      <c r="T523">
        <f>IF($B$11="זכר",INDEX(תמותה!$A$1:$E$121,ROUNDDOWN(R523/12,0)+1,2),INDEX(תמותה!$A$1:$E$121,ROUNDDOWN(R523/12,0)+1,3))</f>
        <v>2.5083199999999999E-4</v>
      </c>
      <c r="U523" t="e">
        <f>IF($B$11="זכר",INDEX('שיפור גברים'!$A$1:$GQ$121,ROUNDDOWN(R523/12,0)+1,ROUNDDOWN((E523+$B$7-$B$8)/12,0)+2),INDEX('שיפור נשים'!$A$1:$GQ$121,ROUNDDOWN(R523/12,0)+1,ROUNDDOWN((E523+$B$7-$B$8)/12,0)+2))</f>
        <v>#VALUE!</v>
      </c>
      <c r="V523" t="e">
        <f>IF($B$11="זכר",INDEX('שיפור גברים'!$A$1:$GQ$121,ROUNDDOWN(R523/12,0)+1,ROUNDDOWN((E523+$B$7-$B$8)/12,0)+1),INDEX('שיפור נשים'!$A$1:$GQ$121,ROUNDDOWN(R523/12,0)+1,ROUNDDOWN((E523+$B$7-$B$8)/12,0)+1))</f>
        <v>#VALUE!</v>
      </c>
      <c r="W523">
        <f t="shared" si="171"/>
        <v>8.3333333333333329E-2</v>
      </c>
      <c r="X523" t="e">
        <f t="shared" si="183"/>
        <v>#VALUE!</v>
      </c>
      <c r="Y523">
        <f>IF($B$11="זכר",INDEX(תמותה!$A$1:$E$121,ROUNDDOWN(R523/12,0)+1,4),INDEX(תמותה!$A$1:$E$121,ROUNDDOWN(R523/12,0)+1,5))</f>
        <v>5.7700000000000004E-4</v>
      </c>
      <c r="Z523" t="e">
        <f t="shared" si="172"/>
        <v>#VALUE!</v>
      </c>
      <c r="AA523" t="e">
        <f t="shared" si="173"/>
        <v>#VALUE!</v>
      </c>
      <c r="AB523" t="e">
        <f t="shared" si="184"/>
        <v>#VALUE!</v>
      </c>
      <c r="AC523" t="e">
        <f t="shared" si="185"/>
        <v>#VALUE!</v>
      </c>
      <c r="AD523" t="e">
        <f t="shared" si="186"/>
        <v>#VALUE!</v>
      </c>
      <c r="AE523" t="e">
        <f t="shared" si="187"/>
        <v>#VALUE!</v>
      </c>
      <c r="AF523" t="e">
        <f t="shared" si="188"/>
        <v>#VALUE!</v>
      </c>
    </row>
    <row r="524" spans="5:32" x14ac:dyDescent="0.2">
      <c r="E524">
        <f t="shared" si="174"/>
        <v>522</v>
      </c>
      <c r="F524">
        <f t="shared" si="168"/>
        <v>4.8473050794539834</v>
      </c>
      <c r="G524" t="e">
        <f t="shared" si="175"/>
        <v>#VALUE!</v>
      </c>
      <c r="H524" t="e">
        <f t="shared" si="176"/>
        <v>#VALUE!</v>
      </c>
      <c r="I524" t="e">
        <f t="shared" si="177"/>
        <v>#VALUE!</v>
      </c>
      <c r="J524" t="e">
        <f t="shared" si="178"/>
        <v>#VALUE!</v>
      </c>
      <c r="K524" t="e">
        <f t="shared" si="179"/>
        <v>#VALUE!</v>
      </c>
      <c r="L524" t="e">
        <f t="shared" si="180"/>
        <v>#VALUE!</v>
      </c>
      <c r="M524">
        <f>IF($B$9="זכר",INDEX(תמותה!$A$1:$E$121,ROUNDDOWN(E524/12,0)+1,2),INDEX(תמותה!$A$1:$E$121,ROUNDDOWN(E524/12,0)+1,3))</f>
        <v>2.5083199999999999E-4</v>
      </c>
      <c r="N524" t="e">
        <f>IF($B$9="זכר",INDEX('שיפור גברים'!$A$1:$GQ$121,ROUNDDOWN(E524/12,0)+1,ROUNDDOWN((E524+$B$7-$B$8)/12,0)+2),INDEX('שיפור נשים'!$A$1:$GQ$121,ROUNDDOWN(E524/12,0)+1,ROUNDDOWN((E524+$B$7-$B$8)/12,0)+2))</f>
        <v>#VALUE!</v>
      </c>
      <c r="O524" t="e">
        <f>IF($B$9="זכר",INDEX('שיפור גברים'!$A$1:$GQ$121,ROUNDDOWN(E524/12,0)+1,ROUNDDOWN((E524+$B$7-$B$8)/12,0)+1),INDEX('שיפור נשים'!$A$1:$GQ$121,ROUNDDOWN(E524/12,0)+1,ROUNDDOWN((E524+$B$7-$B$8)/12,0)+1))</f>
        <v>#VALUE!</v>
      </c>
      <c r="P524">
        <f t="shared" si="169"/>
        <v>0.16666666666666666</v>
      </c>
      <c r="Q524" t="e">
        <f t="shared" si="170"/>
        <v>#VALUE!</v>
      </c>
      <c r="R524">
        <f t="shared" si="181"/>
        <v>522</v>
      </c>
      <c r="S524" t="e">
        <f t="shared" si="182"/>
        <v>#VALUE!</v>
      </c>
      <c r="T524">
        <f>IF($B$11="זכר",INDEX(תמותה!$A$1:$E$121,ROUNDDOWN(R524/12,0)+1,2),INDEX(תמותה!$A$1:$E$121,ROUNDDOWN(R524/12,0)+1,3))</f>
        <v>2.5083199999999999E-4</v>
      </c>
      <c r="U524" t="e">
        <f>IF($B$11="זכר",INDEX('שיפור גברים'!$A$1:$GQ$121,ROUNDDOWN(R524/12,0)+1,ROUNDDOWN((E524+$B$7-$B$8)/12,0)+2),INDEX('שיפור נשים'!$A$1:$GQ$121,ROUNDDOWN(R524/12,0)+1,ROUNDDOWN((E524+$B$7-$B$8)/12,0)+2))</f>
        <v>#VALUE!</v>
      </c>
      <c r="V524" t="e">
        <f>IF($B$11="זכר",INDEX('שיפור גברים'!$A$1:$GQ$121,ROUNDDOWN(R524/12,0)+1,ROUNDDOWN((E524+$B$7-$B$8)/12,0)+1),INDEX('שיפור נשים'!$A$1:$GQ$121,ROUNDDOWN(R524/12,0)+1,ROUNDDOWN((E524+$B$7-$B$8)/12,0)+1))</f>
        <v>#VALUE!</v>
      </c>
      <c r="W524">
        <f t="shared" si="171"/>
        <v>0.16666666666666666</v>
      </c>
      <c r="X524" t="e">
        <f t="shared" si="183"/>
        <v>#VALUE!</v>
      </c>
      <c r="Y524">
        <f>IF($B$11="זכר",INDEX(תמותה!$A$1:$E$121,ROUNDDOWN(R524/12,0)+1,4),INDEX(תמותה!$A$1:$E$121,ROUNDDOWN(R524/12,0)+1,5))</f>
        <v>5.7700000000000004E-4</v>
      </c>
      <c r="Z524" t="e">
        <f t="shared" si="172"/>
        <v>#VALUE!</v>
      </c>
      <c r="AA524" t="e">
        <f t="shared" si="173"/>
        <v>#VALUE!</v>
      </c>
      <c r="AB524" t="e">
        <f t="shared" si="184"/>
        <v>#VALUE!</v>
      </c>
      <c r="AC524" t="e">
        <f t="shared" si="185"/>
        <v>#VALUE!</v>
      </c>
      <c r="AD524" t="e">
        <f t="shared" si="186"/>
        <v>#VALUE!</v>
      </c>
      <c r="AE524" t="e">
        <f t="shared" si="187"/>
        <v>#VALUE!</v>
      </c>
      <c r="AF524" t="e">
        <f t="shared" si="188"/>
        <v>#VALUE!</v>
      </c>
    </row>
    <row r="525" spans="5:32" x14ac:dyDescent="0.2">
      <c r="E525">
        <f t="shared" si="174"/>
        <v>523</v>
      </c>
      <c r="F525">
        <f t="shared" si="168"/>
        <v>4.8619564265281401</v>
      </c>
      <c r="G525" t="e">
        <f t="shared" si="175"/>
        <v>#VALUE!</v>
      </c>
      <c r="H525" t="e">
        <f t="shared" si="176"/>
        <v>#VALUE!</v>
      </c>
      <c r="I525" t="e">
        <f t="shared" si="177"/>
        <v>#VALUE!</v>
      </c>
      <c r="J525" t="e">
        <f t="shared" si="178"/>
        <v>#VALUE!</v>
      </c>
      <c r="K525" t="e">
        <f t="shared" si="179"/>
        <v>#VALUE!</v>
      </c>
      <c r="L525" t="e">
        <f t="shared" si="180"/>
        <v>#VALUE!</v>
      </c>
      <c r="M525">
        <f>IF($B$9="זכר",INDEX(תמותה!$A$1:$E$121,ROUNDDOWN(E525/12,0)+1,2),INDEX(תמותה!$A$1:$E$121,ROUNDDOWN(E525/12,0)+1,3))</f>
        <v>2.5083199999999999E-4</v>
      </c>
      <c r="N525" t="e">
        <f>IF($B$9="זכר",INDEX('שיפור גברים'!$A$1:$GQ$121,ROUNDDOWN(E525/12,0)+1,ROUNDDOWN((E525+$B$7-$B$8)/12,0)+2),INDEX('שיפור נשים'!$A$1:$GQ$121,ROUNDDOWN(E525/12,0)+1,ROUNDDOWN((E525+$B$7-$B$8)/12,0)+2))</f>
        <v>#VALUE!</v>
      </c>
      <c r="O525" t="e">
        <f>IF($B$9="זכר",INDEX('שיפור גברים'!$A$1:$GQ$121,ROUNDDOWN(E525/12,0)+1,ROUNDDOWN((E525+$B$7-$B$8)/12,0)+1),INDEX('שיפור נשים'!$A$1:$GQ$121,ROUNDDOWN(E525/12,0)+1,ROUNDDOWN((E525+$B$7-$B$8)/12,0)+1))</f>
        <v>#VALUE!</v>
      </c>
      <c r="P525">
        <f t="shared" si="169"/>
        <v>0.25</v>
      </c>
      <c r="Q525" t="e">
        <f t="shared" si="170"/>
        <v>#VALUE!</v>
      </c>
      <c r="R525">
        <f t="shared" si="181"/>
        <v>523</v>
      </c>
      <c r="S525" t="e">
        <f t="shared" si="182"/>
        <v>#VALUE!</v>
      </c>
      <c r="T525">
        <f>IF($B$11="זכר",INDEX(תמותה!$A$1:$E$121,ROUNDDOWN(R525/12,0)+1,2),INDEX(תמותה!$A$1:$E$121,ROUNDDOWN(R525/12,0)+1,3))</f>
        <v>2.5083199999999999E-4</v>
      </c>
      <c r="U525" t="e">
        <f>IF($B$11="זכר",INDEX('שיפור גברים'!$A$1:$GQ$121,ROUNDDOWN(R525/12,0)+1,ROUNDDOWN((E525+$B$7-$B$8)/12,0)+2),INDEX('שיפור נשים'!$A$1:$GQ$121,ROUNDDOWN(R525/12,0)+1,ROUNDDOWN((E525+$B$7-$B$8)/12,0)+2))</f>
        <v>#VALUE!</v>
      </c>
      <c r="V525" t="e">
        <f>IF($B$11="זכר",INDEX('שיפור גברים'!$A$1:$GQ$121,ROUNDDOWN(R525/12,0)+1,ROUNDDOWN((E525+$B$7-$B$8)/12,0)+1),INDEX('שיפור נשים'!$A$1:$GQ$121,ROUNDDOWN(R525/12,0)+1,ROUNDDOWN((E525+$B$7-$B$8)/12,0)+1))</f>
        <v>#VALUE!</v>
      </c>
      <c r="W525">
        <f t="shared" si="171"/>
        <v>0.25</v>
      </c>
      <c r="X525" t="e">
        <f t="shared" si="183"/>
        <v>#VALUE!</v>
      </c>
      <c r="Y525">
        <f>IF($B$11="זכר",INDEX(תמותה!$A$1:$E$121,ROUNDDOWN(R525/12,0)+1,4),INDEX(תמותה!$A$1:$E$121,ROUNDDOWN(R525/12,0)+1,5))</f>
        <v>5.7700000000000004E-4</v>
      </c>
      <c r="Z525" t="e">
        <f t="shared" si="172"/>
        <v>#VALUE!</v>
      </c>
      <c r="AA525" t="e">
        <f t="shared" si="173"/>
        <v>#VALUE!</v>
      </c>
      <c r="AB525" t="e">
        <f t="shared" si="184"/>
        <v>#VALUE!</v>
      </c>
      <c r="AC525" t="e">
        <f t="shared" si="185"/>
        <v>#VALUE!</v>
      </c>
      <c r="AD525" t="e">
        <f t="shared" si="186"/>
        <v>#VALUE!</v>
      </c>
      <c r="AE525" t="e">
        <f t="shared" si="187"/>
        <v>#VALUE!</v>
      </c>
      <c r="AF525" t="e">
        <f t="shared" si="188"/>
        <v>#VALUE!</v>
      </c>
    </row>
    <row r="526" spans="5:32" x14ac:dyDescent="0.2">
      <c r="E526">
        <f t="shared" si="174"/>
        <v>524</v>
      </c>
      <c r="F526">
        <f t="shared" si="168"/>
        <v>4.8766520584095385</v>
      </c>
      <c r="G526" t="e">
        <f t="shared" si="175"/>
        <v>#VALUE!</v>
      </c>
      <c r="H526" t="e">
        <f t="shared" si="176"/>
        <v>#VALUE!</v>
      </c>
      <c r="I526" t="e">
        <f t="shared" si="177"/>
        <v>#VALUE!</v>
      </c>
      <c r="J526" t="e">
        <f t="shared" si="178"/>
        <v>#VALUE!</v>
      </c>
      <c r="K526" t="e">
        <f t="shared" si="179"/>
        <v>#VALUE!</v>
      </c>
      <c r="L526" t="e">
        <f t="shared" si="180"/>
        <v>#VALUE!</v>
      </c>
      <c r="M526">
        <f>IF($B$9="זכר",INDEX(תמותה!$A$1:$E$121,ROUNDDOWN(E526/12,0)+1,2),INDEX(תמותה!$A$1:$E$121,ROUNDDOWN(E526/12,0)+1,3))</f>
        <v>2.5083199999999999E-4</v>
      </c>
      <c r="N526" t="e">
        <f>IF($B$9="זכר",INDEX('שיפור גברים'!$A$1:$GQ$121,ROUNDDOWN(E526/12,0)+1,ROUNDDOWN((E526+$B$7-$B$8)/12,0)+2),INDEX('שיפור נשים'!$A$1:$GQ$121,ROUNDDOWN(E526/12,0)+1,ROUNDDOWN((E526+$B$7-$B$8)/12,0)+2))</f>
        <v>#VALUE!</v>
      </c>
      <c r="O526" t="e">
        <f>IF($B$9="זכר",INDEX('שיפור גברים'!$A$1:$GQ$121,ROUNDDOWN(E526/12,0)+1,ROUNDDOWN((E526+$B$7-$B$8)/12,0)+1),INDEX('שיפור נשים'!$A$1:$GQ$121,ROUNDDOWN(E526/12,0)+1,ROUNDDOWN((E526+$B$7-$B$8)/12,0)+1))</f>
        <v>#VALUE!</v>
      </c>
      <c r="P526">
        <f t="shared" si="169"/>
        <v>0.33333333333333331</v>
      </c>
      <c r="Q526" t="e">
        <f t="shared" si="170"/>
        <v>#VALUE!</v>
      </c>
      <c r="R526">
        <f t="shared" si="181"/>
        <v>524</v>
      </c>
      <c r="S526" t="e">
        <f t="shared" si="182"/>
        <v>#VALUE!</v>
      </c>
      <c r="T526">
        <f>IF($B$11="זכר",INDEX(תמותה!$A$1:$E$121,ROUNDDOWN(R526/12,0)+1,2),INDEX(תמותה!$A$1:$E$121,ROUNDDOWN(R526/12,0)+1,3))</f>
        <v>2.5083199999999999E-4</v>
      </c>
      <c r="U526" t="e">
        <f>IF($B$11="זכר",INDEX('שיפור גברים'!$A$1:$GQ$121,ROUNDDOWN(R526/12,0)+1,ROUNDDOWN((E526+$B$7-$B$8)/12,0)+2),INDEX('שיפור נשים'!$A$1:$GQ$121,ROUNDDOWN(R526/12,0)+1,ROUNDDOWN((E526+$B$7-$B$8)/12,0)+2))</f>
        <v>#VALUE!</v>
      </c>
      <c r="V526" t="e">
        <f>IF($B$11="זכר",INDEX('שיפור גברים'!$A$1:$GQ$121,ROUNDDOWN(R526/12,0)+1,ROUNDDOWN((E526+$B$7-$B$8)/12,0)+1),INDEX('שיפור נשים'!$A$1:$GQ$121,ROUNDDOWN(R526/12,0)+1,ROUNDDOWN((E526+$B$7-$B$8)/12,0)+1))</f>
        <v>#VALUE!</v>
      </c>
      <c r="W526">
        <f t="shared" si="171"/>
        <v>0.33333333333333331</v>
      </c>
      <c r="X526" t="e">
        <f t="shared" si="183"/>
        <v>#VALUE!</v>
      </c>
      <c r="Y526">
        <f>IF($B$11="זכר",INDEX(תמותה!$A$1:$E$121,ROUNDDOWN(R526/12,0)+1,4),INDEX(תמותה!$A$1:$E$121,ROUNDDOWN(R526/12,0)+1,5))</f>
        <v>5.7700000000000004E-4</v>
      </c>
      <c r="Z526" t="e">
        <f t="shared" si="172"/>
        <v>#VALUE!</v>
      </c>
      <c r="AA526" t="e">
        <f t="shared" si="173"/>
        <v>#VALUE!</v>
      </c>
      <c r="AB526" t="e">
        <f t="shared" si="184"/>
        <v>#VALUE!</v>
      </c>
      <c r="AC526" t="e">
        <f t="shared" si="185"/>
        <v>#VALUE!</v>
      </c>
      <c r="AD526" t="e">
        <f t="shared" si="186"/>
        <v>#VALUE!</v>
      </c>
      <c r="AE526" t="e">
        <f t="shared" si="187"/>
        <v>#VALUE!</v>
      </c>
      <c r="AF526" t="e">
        <f t="shared" si="188"/>
        <v>#VALUE!</v>
      </c>
    </row>
    <row r="527" spans="5:32" x14ac:dyDescent="0.2">
      <c r="E527">
        <f t="shared" si="174"/>
        <v>525</v>
      </c>
      <c r="F527">
        <f t="shared" si="168"/>
        <v>4.8913921089523678</v>
      </c>
      <c r="G527" t="e">
        <f t="shared" si="175"/>
        <v>#VALUE!</v>
      </c>
      <c r="H527" t="e">
        <f t="shared" si="176"/>
        <v>#VALUE!</v>
      </c>
      <c r="I527" t="e">
        <f t="shared" si="177"/>
        <v>#VALUE!</v>
      </c>
      <c r="J527" t="e">
        <f t="shared" si="178"/>
        <v>#VALUE!</v>
      </c>
      <c r="K527" t="e">
        <f t="shared" si="179"/>
        <v>#VALUE!</v>
      </c>
      <c r="L527" t="e">
        <f t="shared" si="180"/>
        <v>#VALUE!</v>
      </c>
      <c r="M527">
        <f>IF($B$9="זכר",INDEX(תמותה!$A$1:$E$121,ROUNDDOWN(E527/12,0)+1,2),INDEX(תמותה!$A$1:$E$121,ROUNDDOWN(E527/12,0)+1,3))</f>
        <v>2.5083199999999999E-4</v>
      </c>
      <c r="N527" t="e">
        <f>IF($B$9="זכר",INDEX('שיפור גברים'!$A$1:$GQ$121,ROUNDDOWN(E527/12,0)+1,ROUNDDOWN((E527+$B$7-$B$8)/12,0)+2),INDEX('שיפור נשים'!$A$1:$GQ$121,ROUNDDOWN(E527/12,0)+1,ROUNDDOWN((E527+$B$7-$B$8)/12,0)+2))</f>
        <v>#VALUE!</v>
      </c>
      <c r="O527" t="e">
        <f>IF($B$9="זכר",INDEX('שיפור גברים'!$A$1:$GQ$121,ROUNDDOWN(E527/12,0)+1,ROUNDDOWN((E527+$B$7-$B$8)/12,0)+1),INDEX('שיפור נשים'!$A$1:$GQ$121,ROUNDDOWN(E527/12,0)+1,ROUNDDOWN((E527+$B$7-$B$8)/12,0)+1))</f>
        <v>#VALUE!</v>
      </c>
      <c r="P527">
        <f t="shared" si="169"/>
        <v>0.41666666666666669</v>
      </c>
      <c r="Q527" t="e">
        <f t="shared" si="170"/>
        <v>#VALUE!</v>
      </c>
      <c r="R527">
        <f t="shared" si="181"/>
        <v>525</v>
      </c>
      <c r="S527" t="e">
        <f t="shared" si="182"/>
        <v>#VALUE!</v>
      </c>
      <c r="T527">
        <f>IF($B$11="זכר",INDEX(תמותה!$A$1:$E$121,ROUNDDOWN(R527/12,0)+1,2),INDEX(תמותה!$A$1:$E$121,ROUNDDOWN(R527/12,0)+1,3))</f>
        <v>2.5083199999999999E-4</v>
      </c>
      <c r="U527" t="e">
        <f>IF($B$11="זכר",INDEX('שיפור גברים'!$A$1:$GQ$121,ROUNDDOWN(R527/12,0)+1,ROUNDDOWN((E527+$B$7-$B$8)/12,0)+2),INDEX('שיפור נשים'!$A$1:$GQ$121,ROUNDDOWN(R527/12,0)+1,ROUNDDOWN((E527+$B$7-$B$8)/12,0)+2))</f>
        <v>#VALUE!</v>
      </c>
      <c r="V527" t="e">
        <f>IF($B$11="זכר",INDEX('שיפור גברים'!$A$1:$GQ$121,ROUNDDOWN(R527/12,0)+1,ROUNDDOWN((E527+$B$7-$B$8)/12,0)+1),INDEX('שיפור נשים'!$A$1:$GQ$121,ROUNDDOWN(R527/12,0)+1,ROUNDDOWN((E527+$B$7-$B$8)/12,0)+1))</f>
        <v>#VALUE!</v>
      </c>
      <c r="W527">
        <f t="shared" si="171"/>
        <v>0.41666666666666669</v>
      </c>
      <c r="X527" t="e">
        <f t="shared" si="183"/>
        <v>#VALUE!</v>
      </c>
      <c r="Y527">
        <f>IF($B$11="זכר",INDEX(תמותה!$A$1:$E$121,ROUNDDOWN(R527/12,0)+1,4),INDEX(תמותה!$A$1:$E$121,ROUNDDOWN(R527/12,0)+1,5))</f>
        <v>5.7700000000000004E-4</v>
      </c>
      <c r="Z527" t="e">
        <f t="shared" si="172"/>
        <v>#VALUE!</v>
      </c>
      <c r="AA527" t="e">
        <f t="shared" si="173"/>
        <v>#VALUE!</v>
      </c>
      <c r="AB527" t="e">
        <f t="shared" si="184"/>
        <v>#VALUE!</v>
      </c>
      <c r="AC527" t="e">
        <f t="shared" si="185"/>
        <v>#VALUE!</v>
      </c>
      <c r="AD527" t="e">
        <f t="shared" si="186"/>
        <v>#VALUE!</v>
      </c>
      <c r="AE527" t="e">
        <f t="shared" si="187"/>
        <v>#VALUE!</v>
      </c>
      <c r="AF527" t="e">
        <f t="shared" si="188"/>
        <v>#VALUE!</v>
      </c>
    </row>
    <row r="528" spans="5:32" x14ac:dyDescent="0.2">
      <c r="E528">
        <f t="shared" si="174"/>
        <v>526</v>
      </c>
      <c r="F528">
        <f t="shared" si="168"/>
        <v>4.9061767124153945</v>
      </c>
      <c r="G528" t="e">
        <f t="shared" si="175"/>
        <v>#VALUE!</v>
      </c>
      <c r="H528" t="e">
        <f t="shared" si="176"/>
        <v>#VALUE!</v>
      </c>
      <c r="I528" t="e">
        <f t="shared" si="177"/>
        <v>#VALUE!</v>
      </c>
      <c r="J528" t="e">
        <f t="shared" si="178"/>
        <v>#VALUE!</v>
      </c>
      <c r="K528" t="e">
        <f t="shared" si="179"/>
        <v>#VALUE!</v>
      </c>
      <c r="L528" t="e">
        <f t="shared" si="180"/>
        <v>#VALUE!</v>
      </c>
      <c r="M528">
        <f>IF($B$9="זכר",INDEX(תמותה!$A$1:$E$121,ROUNDDOWN(E528/12,0)+1,2),INDEX(תמותה!$A$1:$E$121,ROUNDDOWN(E528/12,0)+1,3))</f>
        <v>2.5083199999999999E-4</v>
      </c>
      <c r="N528" t="e">
        <f>IF($B$9="זכר",INDEX('שיפור גברים'!$A$1:$GQ$121,ROUNDDOWN(E528/12,0)+1,ROUNDDOWN((E528+$B$7-$B$8)/12,0)+2),INDEX('שיפור נשים'!$A$1:$GQ$121,ROUNDDOWN(E528/12,0)+1,ROUNDDOWN((E528+$B$7-$B$8)/12,0)+2))</f>
        <v>#VALUE!</v>
      </c>
      <c r="O528" t="e">
        <f>IF($B$9="זכר",INDEX('שיפור גברים'!$A$1:$GQ$121,ROUNDDOWN(E528/12,0)+1,ROUNDDOWN((E528+$B$7-$B$8)/12,0)+1),INDEX('שיפור נשים'!$A$1:$GQ$121,ROUNDDOWN(E528/12,0)+1,ROUNDDOWN((E528+$B$7-$B$8)/12,0)+1))</f>
        <v>#VALUE!</v>
      </c>
      <c r="P528">
        <f t="shared" si="169"/>
        <v>0.5</v>
      </c>
      <c r="Q528" t="e">
        <f t="shared" si="170"/>
        <v>#VALUE!</v>
      </c>
      <c r="R528">
        <f t="shared" si="181"/>
        <v>526</v>
      </c>
      <c r="S528" t="e">
        <f t="shared" si="182"/>
        <v>#VALUE!</v>
      </c>
      <c r="T528">
        <f>IF($B$11="זכר",INDEX(תמותה!$A$1:$E$121,ROUNDDOWN(R528/12,0)+1,2),INDEX(תמותה!$A$1:$E$121,ROUNDDOWN(R528/12,0)+1,3))</f>
        <v>2.5083199999999999E-4</v>
      </c>
      <c r="U528" t="e">
        <f>IF($B$11="זכר",INDEX('שיפור גברים'!$A$1:$GQ$121,ROUNDDOWN(R528/12,0)+1,ROUNDDOWN((E528+$B$7-$B$8)/12,0)+2),INDEX('שיפור נשים'!$A$1:$GQ$121,ROUNDDOWN(R528/12,0)+1,ROUNDDOWN((E528+$B$7-$B$8)/12,0)+2))</f>
        <v>#VALUE!</v>
      </c>
      <c r="V528" t="e">
        <f>IF($B$11="זכר",INDEX('שיפור גברים'!$A$1:$GQ$121,ROUNDDOWN(R528/12,0)+1,ROUNDDOWN((E528+$B$7-$B$8)/12,0)+1),INDEX('שיפור נשים'!$A$1:$GQ$121,ROUNDDOWN(R528/12,0)+1,ROUNDDOWN((E528+$B$7-$B$8)/12,0)+1))</f>
        <v>#VALUE!</v>
      </c>
      <c r="W528">
        <f t="shared" si="171"/>
        <v>0.5</v>
      </c>
      <c r="X528" t="e">
        <f t="shared" si="183"/>
        <v>#VALUE!</v>
      </c>
      <c r="Y528">
        <f>IF($B$11="זכר",INDEX(תמותה!$A$1:$E$121,ROUNDDOWN(R528/12,0)+1,4),INDEX(תמותה!$A$1:$E$121,ROUNDDOWN(R528/12,0)+1,5))</f>
        <v>5.7700000000000004E-4</v>
      </c>
      <c r="Z528" t="e">
        <f t="shared" si="172"/>
        <v>#VALUE!</v>
      </c>
      <c r="AA528" t="e">
        <f t="shared" si="173"/>
        <v>#VALUE!</v>
      </c>
      <c r="AB528" t="e">
        <f t="shared" si="184"/>
        <v>#VALUE!</v>
      </c>
      <c r="AC528" t="e">
        <f t="shared" si="185"/>
        <v>#VALUE!</v>
      </c>
      <c r="AD528" t="e">
        <f t="shared" si="186"/>
        <v>#VALUE!</v>
      </c>
      <c r="AE528" t="e">
        <f t="shared" si="187"/>
        <v>#VALUE!</v>
      </c>
      <c r="AF528" t="e">
        <f t="shared" si="188"/>
        <v>#VALUE!</v>
      </c>
    </row>
    <row r="529" spans="5:32" x14ac:dyDescent="0.2">
      <c r="E529">
        <f t="shared" si="174"/>
        <v>527</v>
      </c>
      <c r="F529">
        <f t="shared" si="168"/>
        <v>4.9210060034632042</v>
      </c>
      <c r="G529" t="e">
        <f t="shared" si="175"/>
        <v>#VALUE!</v>
      </c>
      <c r="H529" t="e">
        <f t="shared" si="176"/>
        <v>#VALUE!</v>
      </c>
      <c r="I529" t="e">
        <f t="shared" si="177"/>
        <v>#VALUE!</v>
      </c>
      <c r="J529" t="e">
        <f t="shared" si="178"/>
        <v>#VALUE!</v>
      </c>
      <c r="K529" t="e">
        <f t="shared" si="179"/>
        <v>#VALUE!</v>
      </c>
      <c r="L529" t="e">
        <f t="shared" si="180"/>
        <v>#VALUE!</v>
      </c>
      <c r="M529">
        <f>IF($B$9="זכר",INDEX(תמותה!$A$1:$E$121,ROUNDDOWN(E529/12,0)+1,2),INDEX(תמותה!$A$1:$E$121,ROUNDDOWN(E529/12,0)+1,3))</f>
        <v>2.5083199999999999E-4</v>
      </c>
      <c r="N529" t="e">
        <f>IF($B$9="זכר",INDEX('שיפור גברים'!$A$1:$GQ$121,ROUNDDOWN(E529/12,0)+1,ROUNDDOWN((E529+$B$7-$B$8)/12,0)+2),INDEX('שיפור נשים'!$A$1:$GQ$121,ROUNDDOWN(E529/12,0)+1,ROUNDDOWN((E529+$B$7-$B$8)/12,0)+2))</f>
        <v>#VALUE!</v>
      </c>
      <c r="O529" t="e">
        <f>IF($B$9="זכר",INDEX('שיפור גברים'!$A$1:$GQ$121,ROUNDDOWN(E529/12,0)+1,ROUNDDOWN((E529+$B$7-$B$8)/12,0)+1),INDEX('שיפור נשים'!$A$1:$GQ$121,ROUNDDOWN(E529/12,0)+1,ROUNDDOWN((E529+$B$7-$B$8)/12,0)+1))</f>
        <v>#VALUE!</v>
      </c>
      <c r="P529">
        <f t="shared" si="169"/>
        <v>0.58333333333333337</v>
      </c>
      <c r="Q529" t="e">
        <f t="shared" si="170"/>
        <v>#VALUE!</v>
      </c>
      <c r="R529">
        <f t="shared" si="181"/>
        <v>527</v>
      </c>
      <c r="S529" t="e">
        <f t="shared" si="182"/>
        <v>#VALUE!</v>
      </c>
      <c r="T529">
        <f>IF($B$11="זכר",INDEX(תמותה!$A$1:$E$121,ROUNDDOWN(R529/12,0)+1,2),INDEX(תמותה!$A$1:$E$121,ROUNDDOWN(R529/12,0)+1,3))</f>
        <v>2.5083199999999999E-4</v>
      </c>
      <c r="U529" t="e">
        <f>IF($B$11="זכר",INDEX('שיפור גברים'!$A$1:$GQ$121,ROUNDDOWN(R529/12,0)+1,ROUNDDOWN((E529+$B$7-$B$8)/12,0)+2),INDEX('שיפור נשים'!$A$1:$GQ$121,ROUNDDOWN(R529/12,0)+1,ROUNDDOWN((E529+$B$7-$B$8)/12,0)+2))</f>
        <v>#VALUE!</v>
      </c>
      <c r="V529" t="e">
        <f>IF($B$11="זכר",INDEX('שיפור גברים'!$A$1:$GQ$121,ROUNDDOWN(R529/12,0)+1,ROUNDDOWN((E529+$B$7-$B$8)/12,0)+1),INDEX('שיפור נשים'!$A$1:$GQ$121,ROUNDDOWN(R529/12,0)+1,ROUNDDOWN((E529+$B$7-$B$8)/12,0)+1))</f>
        <v>#VALUE!</v>
      </c>
      <c r="W529">
        <f t="shared" si="171"/>
        <v>0.58333333333333337</v>
      </c>
      <c r="X529" t="e">
        <f t="shared" si="183"/>
        <v>#VALUE!</v>
      </c>
      <c r="Y529">
        <f>IF($B$11="זכר",INDEX(תמותה!$A$1:$E$121,ROUNDDOWN(R529/12,0)+1,4),INDEX(תמותה!$A$1:$E$121,ROUNDDOWN(R529/12,0)+1,5))</f>
        <v>5.7700000000000004E-4</v>
      </c>
      <c r="Z529" t="e">
        <f t="shared" si="172"/>
        <v>#VALUE!</v>
      </c>
      <c r="AA529" t="e">
        <f t="shared" si="173"/>
        <v>#VALUE!</v>
      </c>
      <c r="AB529" t="e">
        <f t="shared" si="184"/>
        <v>#VALUE!</v>
      </c>
      <c r="AC529" t="e">
        <f t="shared" si="185"/>
        <v>#VALUE!</v>
      </c>
      <c r="AD529" t="e">
        <f t="shared" si="186"/>
        <v>#VALUE!</v>
      </c>
      <c r="AE529" t="e">
        <f t="shared" si="187"/>
        <v>#VALUE!</v>
      </c>
      <c r="AF529" t="e">
        <f t="shared" si="188"/>
        <v>#VALUE!</v>
      </c>
    </row>
    <row r="530" spans="5:32" x14ac:dyDescent="0.2">
      <c r="E530">
        <f t="shared" si="174"/>
        <v>528</v>
      </c>
      <c r="F530">
        <f t="shared" si="168"/>
        <v>4.9358801171674056</v>
      </c>
      <c r="G530" t="e">
        <f t="shared" si="175"/>
        <v>#VALUE!</v>
      </c>
      <c r="H530" t="e">
        <f t="shared" si="176"/>
        <v>#VALUE!</v>
      </c>
      <c r="I530" t="e">
        <f t="shared" si="177"/>
        <v>#VALUE!</v>
      </c>
      <c r="J530" t="e">
        <f t="shared" si="178"/>
        <v>#VALUE!</v>
      </c>
      <c r="K530" t="e">
        <f t="shared" si="179"/>
        <v>#VALUE!</v>
      </c>
      <c r="L530" t="e">
        <f t="shared" si="180"/>
        <v>#VALUE!</v>
      </c>
      <c r="M530">
        <f>IF($B$9="זכר",INDEX(תמותה!$A$1:$E$121,ROUNDDOWN(E530/12,0)+1,2),INDEX(תמותה!$A$1:$E$121,ROUNDDOWN(E530/12,0)+1,3))</f>
        <v>2.7847800000000003E-4</v>
      </c>
      <c r="N530" t="e">
        <f>IF($B$9="זכר",INDEX('שיפור גברים'!$A$1:$GQ$121,ROUNDDOWN(E530/12,0)+1,ROUNDDOWN((E530+$B$7-$B$8)/12,0)+2),INDEX('שיפור נשים'!$A$1:$GQ$121,ROUNDDOWN(E530/12,0)+1,ROUNDDOWN((E530+$B$7-$B$8)/12,0)+2))</f>
        <v>#VALUE!</v>
      </c>
      <c r="O530" t="e">
        <f>IF($B$9="זכר",INDEX('שיפור גברים'!$A$1:$GQ$121,ROUNDDOWN(E530/12,0)+1,ROUNDDOWN((E530+$B$7-$B$8)/12,0)+1),INDEX('שיפור נשים'!$A$1:$GQ$121,ROUNDDOWN(E530/12,0)+1,ROUNDDOWN((E530+$B$7-$B$8)/12,0)+1))</f>
        <v>#VALUE!</v>
      </c>
      <c r="P530">
        <f t="shared" si="169"/>
        <v>0.66666666666666663</v>
      </c>
      <c r="Q530" t="e">
        <f t="shared" si="170"/>
        <v>#VALUE!</v>
      </c>
      <c r="R530">
        <f t="shared" si="181"/>
        <v>528</v>
      </c>
      <c r="S530" t="e">
        <f t="shared" si="182"/>
        <v>#VALUE!</v>
      </c>
      <c r="T530">
        <f>IF($B$11="זכר",INDEX(תמותה!$A$1:$E$121,ROUNDDOWN(R530/12,0)+1,2),INDEX(תמותה!$A$1:$E$121,ROUNDDOWN(R530/12,0)+1,3))</f>
        <v>2.7847800000000003E-4</v>
      </c>
      <c r="U530" t="e">
        <f>IF($B$11="זכר",INDEX('שיפור גברים'!$A$1:$GQ$121,ROUNDDOWN(R530/12,0)+1,ROUNDDOWN((E530+$B$7-$B$8)/12,0)+2),INDEX('שיפור נשים'!$A$1:$GQ$121,ROUNDDOWN(R530/12,0)+1,ROUNDDOWN((E530+$B$7-$B$8)/12,0)+2))</f>
        <v>#VALUE!</v>
      </c>
      <c r="V530" t="e">
        <f>IF($B$11="זכר",INDEX('שיפור גברים'!$A$1:$GQ$121,ROUNDDOWN(R530/12,0)+1,ROUNDDOWN((E530+$B$7-$B$8)/12,0)+1),INDEX('שיפור נשים'!$A$1:$GQ$121,ROUNDDOWN(R530/12,0)+1,ROUNDDOWN((E530+$B$7-$B$8)/12,0)+1))</f>
        <v>#VALUE!</v>
      </c>
      <c r="W530">
        <f t="shared" si="171"/>
        <v>0.66666666666666663</v>
      </c>
      <c r="X530" t="e">
        <f t="shared" si="183"/>
        <v>#VALUE!</v>
      </c>
      <c r="Y530">
        <f>IF($B$11="זכר",INDEX(תמותה!$A$1:$E$121,ROUNDDOWN(R530/12,0)+1,4),INDEX(תמותה!$A$1:$E$121,ROUNDDOWN(R530/12,0)+1,5))</f>
        <v>6.3900000000000003E-4</v>
      </c>
      <c r="Z530" t="e">
        <f t="shared" si="172"/>
        <v>#VALUE!</v>
      </c>
      <c r="AA530" t="e">
        <f t="shared" si="173"/>
        <v>#VALUE!</v>
      </c>
      <c r="AB530" t="e">
        <f t="shared" si="184"/>
        <v>#VALUE!</v>
      </c>
      <c r="AC530" t="e">
        <f t="shared" si="185"/>
        <v>#VALUE!</v>
      </c>
      <c r="AD530" t="e">
        <f t="shared" si="186"/>
        <v>#VALUE!</v>
      </c>
      <c r="AE530" t="e">
        <f t="shared" si="187"/>
        <v>#VALUE!</v>
      </c>
      <c r="AF530" t="e">
        <f t="shared" si="188"/>
        <v>#VALUE!</v>
      </c>
    </row>
    <row r="531" spans="5:32" x14ac:dyDescent="0.2">
      <c r="E531">
        <f t="shared" si="174"/>
        <v>529</v>
      </c>
      <c r="F531">
        <f t="shared" si="168"/>
        <v>4.9507991890078742</v>
      </c>
      <c r="G531" t="e">
        <f t="shared" si="175"/>
        <v>#VALUE!</v>
      </c>
      <c r="H531" t="e">
        <f t="shared" si="176"/>
        <v>#VALUE!</v>
      </c>
      <c r="I531" t="e">
        <f t="shared" si="177"/>
        <v>#VALUE!</v>
      </c>
      <c r="J531" t="e">
        <f t="shared" si="178"/>
        <v>#VALUE!</v>
      </c>
      <c r="K531" t="e">
        <f t="shared" si="179"/>
        <v>#VALUE!</v>
      </c>
      <c r="L531" t="e">
        <f t="shared" si="180"/>
        <v>#VALUE!</v>
      </c>
      <c r="M531">
        <f>IF($B$9="זכר",INDEX(תמותה!$A$1:$E$121,ROUNDDOWN(E531/12,0)+1,2),INDEX(תמותה!$A$1:$E$121,ROUNDDOWN(E531/12,0)+1,3))</f>
        <v>2.7847800000000003E-4</v>
      </c>
      <c r="N531" t="e">
        <f>IF($B$9="זכר",INDEX('שיפור גברים'!$A$1:$GQ$121,ROUNDDOWN(E531/12,0)+1,ROUNDDOWN((E531+$B$7-$B$8)/12,0)+2),INDEX('שיפור נשים'!$A$1:$GQ$121,ROUNDDOWN(E531/12,0)+1,ROUNDDOWN((E531+$B$7-$B$8)/12,0)+2))</f>
        <v>#VALUE!</v>
      </c>
      <c r="O531" t="e">
        <f>IF($B$9="זכר",INDEX('שיפור גברים'!$A$1:$GQ$121,ROUNDDOWN(E531/12,0)+1,ROUNDDOWN((E531+$B$7-$B$8)/12,0)+1),INDEX('שיפור נשים'!$A$1:$GQ$121,ROUNDDOWN(E531/12,0)+1,ROUNDDOWN((E531+$B$7-$B$8)/12,0)+1))</f>
        <v>#VALUE!</v>
      </c>
      <c r="P531">
        <f t="shared" si="169"/>
        <v>0.75</v>
      </c>
      <c r="Q531" t="e">
        <f t="shared" si="170"/>
        <v>#VALUE!</v>
      </c>
      <c r="R531">
        <f t="shared" si="181"/>
        <v>529</v>
      </c>
      <c r="S531" t="e">
        <f t="shared" si="182"/>
        <v>#VALUE!</v>
      </c>
      <c r="T531">
        <f>IF($B$11="זכר",INDEX(תמותה!$A$1:$E$121,ROUNDDOWN(R531/12,0)+1,2),INDEX(תמותה!$A$1:$E$121,ROUNDDOWN(R531/12,0)+1,3))</f>
        <v>2.7847800000000003E-4</v>
      </c>
      <c r="U531" t="e">
        <f>IF($B$11="זכר",INDEX('שיפור גברים'!$A$1:$GQ$121,ROUNDDOWN(R531/12,0)+1,ROUNDDOWN((E531+$B$7-$B$8)/12,0)+2),INDEX('שיפור נשים'!$A$1:$GQ$121,ROUNDDOWN(R531/12,0)+1,ROUNDDOWN((E531+$B$7-$B$8)/12,0)+2))</f>
        <v>#VALUE!</v>
      </c>
      <c r="V531" t="e">
        <f>IF($B$11="זכר",INDEX('שיפור גברים'!$A$1:$GQ$121,ROUNDDOWN(R531/12,0)+1,ROUNDDOWN((E531+$B$7-$B$8)/12,0)+1),INDEX('שיפור נשים'!$A$1:$GQ$121,ROUNDDOWN(R531/12,0)+1,ROUNDDOWN((E531+$B$7-$B$8)/12,0)+1))</f>
        <v>#VALUE!</v>
      </c>
      <c r="W531">
        <f t="shared" si="171"/>
        <v>0.75</v>
      </c>
      <c r="X531" t="e">
        <f t="shared" si="183"/>
        <v>#VALUE!</v>
      </c>
      <c r="Y531">
        <f>IF($B$11="זכר",INDEX(תמותה!$A$1:$E$121,ROUNDDOWN(R531/12,0)+1,4),INDEX(תמותה!$A$1:$E$121,ROUNDDOWN(R531/12,0)+1,5))</f>
        <v>6.3900000000000003E-4</v>
      </c>
      <c r="Z531" t="e">
        <f t="shared" si="172"/>
        <v>#VALUE!</v>
      </c>
      <c r="AA531" t="e">
        <f t="shared" si="173"/>
        <v>#VALUE!</v>
      </c>
      <c r="AB531" t="e">
        <f t="shared" si="184"/>
        <v>#VALUE!</v>
      </c>
      <c r="AC531" t="e">
        <f t="shared" si="185"/>
        <v>#VALUE!</v>
      </c>
      <c r="AD531" t="e">
        <f t="shared" si="186"/>
        <v>#VALUE!</v>
      </c>
      <c r="AE531" t="e">
        <f t="shared" si="187"/>
        <v>#VALUE!</v>
      </c>
      <c r="AF531" t="e">
        <f t="shared" si="188"/>
        <v>#VALUE!</v>
      </c>
    </row>
    <row r="532" spans="5:32" x14ac:dyDescent="0.2">
      <c r="E532">
        <f t="shared" si="174"/>
        <v>530</v>
      </c>
      <c r="F532">
        <f t="shared" si="168"/>
        <v>4.9657633548739888</v>
      </c>
      <c r="G532" t="e">
        <f t="shared" si="175"/>
        <v>#VALUE!</v>
      </c>
      <c r="H532" t="e">
        <f t="shared" si="176"/>
        <v>#VALUE!</v>
      </c>
      <c r="I532" t="e">
        <f t="shared" si="177"/>
        <v>#VALUE!</v>
      </c>
      <c r="J532" t="e">
        <f t="shared" si="178"/>
        <v>#VALUE!</v>
      </c>
      <c r="K532" t="e">
        <f t="shared" si="179"/>
        <v>#VALUE!</v>
      </c>
      <c r="L532" t="e">
        <f t="shared" si="180"/>
        <v>#VALUE!</v>
      </c>
      <c r="M532">
        <f>IF($B$9="זכר",INDEX(תמותה!$A$1:$E$121,ROUNDDOWN(E532/12,0)+1,2),INDEX(תמותה!$A$1:$E$121,ROUNDDOWN(E532/12,0)+1,3))</f>
        <v>2.7847800000000003E-4</v>
      </c>
      <c r="N532" t="e">
        <f>IF($B$9="זכר",INDEX('שיפור גברים'!$A$1:$GQ$121,ROUNDDOWN(E532/12,0)+1,ROUNDDOWN((E532+$B$7-$B$8)/12,0)+2),INDEX('שיפור נשים'!$A$1:$GQ$121,ROUNDDOWN(E532/12,0)+1,ROUNDDOWN((E532+$B$7-$B$8)/12,0)+2))</f>
        <v>#VALUE!</v>
      </c>
      <c r="O532" t="e">
        <f>IF($B$9="זכר",INDEX('שיפור גברים'!$A$1:$GQ$121,ROUNDDOWN(E532/12,0)+1,ROUNDDOWN((E532+$B$7-$B$8)/12,0)+1),INDEX('שיפור נשים'!$A$1:$GQ$121,ROUNDDOWN(E532/12,0)+1,ROUNDDOWN((E532+$B$7-$B$8)/12,0)+1))</f>
        <v>#VALUE!</v>
      </c>
      <c r="P532">
        <f t="shared" si="169"/>
        <v>0.83333333333333337</v>
      </c>
      <c r="Q532" t="e">
        <f t="shared" si="170"/>
        <v>#VALUE!</v>
      </c>
      <c r="R532">
        <f t="shared" si="181"/>
        <v>530</v>
      </c>
      <c r="S532" t="e">
        <f t="shared" si="182"/>
        <v>#VALUE!</v>
      </c>
      <c r="T532">
        <f>IF($B$11="זכר",INDEX(תמותה!$A$1:$E$121,ROUNDDOWN(R532/12,0)+1,2),INDEX(תמותה!$A$1:$E$121,ROUNDDOWN(R532/12,0)+1,3))</f>
        <v>2.7847800000000003E-4</v>
      </c>
      <c r="U532" t="e">
        <f>IF($B$11="זכר",INDEX('שיפור גברים'!$A$1:$GQ$121,ROUNDDOWN(R532/12,0)+1,ROUNDDOWN((E532+$B$7-$B$8)/12,0)+2),INDEX('שיפור נשים'!$A$1:$GQ$121,ROUNDDOWN(R532/12,0)+1,ROUNDDOWN((E532+$B$7-$B$8)/12,0)+2))</f>
        <v>#VALUE!</v>
      </c>
      <c r="V532" t="e">
        <f>IF($B$11="זכר",INDEX('שיפור גברים'!$A$1:$GQ$121,ROUNDDOWN(R532/12,0)+1,ROUNDDOWN((E532+$B$7-$B$8)/12,0)+1),INDEX('שיפור נשים'!$A$1:$GQ$121,ROUNDDOWN(R532/12,0)+1,ROUNDDOWN((E532+$B$7-$B$8)/12,0)+1))</f>
        <v>#VALUE!</v>
      </c>
      <c r="W532">
        <f t="shared" si="171"/>
        <v>0.83333333333333337</v>
      </c>
      <c r="X532" t="e">
        <f t="shared" si="183"/>
        <v>#VALUE!</v>
      </c>
      <c r="Y532">
        <f>IF($B$11="זכר",INDEX(תמותה!$A$1:$E$121,ROUNDDOWN(R532/12,0)+1,4),INDEX(תמותה!$A$1:$E$121,ROUNDDOWN(R532/12,0)+1,5))</f>
        <v>6.3900000000000003E-4</v>
      </c>
      <c r="Z532" t="e">
        <f t="shared" si="172"/>
        <v>#VALUE!</v>
      </c>
      <c r="AA532" t="e">
        <f t="shared" si="173"/>
        <v>#VALUE!</v>
      </c>
      <c r="AB532" t="e">
        <f t="shared" si="184"/>
        <v>#VALUE!</v>
      </c>
      <c r="AC532" t="e">
        <f t="shared" si="185"/>
        <v>#VALUE!</v>
      </c>
      <c r="AD532" t="e">
        <f t="shared" si="186"/>
        <v>#VALUE!</v>
      </c>
      <c r="AE532" t="e">
        <f t="shared" si="187"/>
        <v>#VALUE!</v>
      </c>
      <c r="AF532" t="e">
        <f t="shared" si="188"/>
        <v>#VALUE!</v>
      </c>
    </row>
    <row r="533" spans="5:32" x14ac:dyDescent="0.2">
      <c r="E533">
        <f t="shared" si="174"/>
        <v>531</v>
      </c>
      <c r="F533">
        <f t="shared" si="168"/>
        <v>4.9807727510658584</v>
      </c>
      <c r="G533" t="e">
        <f t="shared" si="175"/>
        <v>#VALUE!</v>
      </c>
      <c r="H533" t="e">
        <f t="shared" si="176"/>
        <v>#VALUE!</v>
      </c>
      <c r="I533" t="e">
        <f t="shared" si="177"/>
        <v>#VALUE!</v>
      </c>
      <c r="J533" t="e">
        <f t="shared" si="178"/>
        <v>#VALUE!</v>
      </c>
      <c r="K533" t="e">
        <f t="shared" si="179"/>
        <v>#VALUE!</v>
      </c>
      <c r="L533" t="e">
        <f t="shared" si="180"/>
        <v>#VALUE!</v>
      </c>
      <c r="M533">
        <f>IF($B$9="זכר",INDEX(תמותה!$A$1:$E$121,ROUNDDOWN(E533/12,0)+1,2),INDEX(תמותה!$A$1:$E$121,ROUNDDOWN(E533/12,0)+1,3))</f>
        <v>2.7847800000000003E-4</v>
      </c>
      <c r="N533" t="e">
        <f>IF($B$9="זכר",INDEX('שיפור גברים'!$A$1:$GQ$121,ROUNDDOWN(E533/12,0)+1,ROUNDDOWN((E533+$B$7-$B$8)/12,0)+2),INDEX('שיפור נשים'!$A$1:$GQ$121,ROUNDDOWN(E533/12,0)+1,ROUNDDOWN((E533+$B$7-$B$8)/12,0)+2))</f>
        <v>#VALUE!</v>
      </c>
      <c r="O533" t="e">
        <f>IF($B$9="זכר",INDEX('שיפור גברים'!$A$1:$GQ$121,ROUNDDOWN(E533/12,0)+1,ROUNDDOWN((E533+$B$7-$B$8)/12,0)+1),INDEX('שיפור נשים'!$A$1:$GQ$121,ROUNDDOWN(E533/12,0)+1,ROUNDDOWN((E533+$B$7-$B$8)/12,0)+1))</f>
        <v>#VALUE!</v>
      </c>
      <c r="P533">
        <f t="shared" si="169"/>
        <v>0.91666666666666663</v>
      </c>
      <c r="Q533" t="e">
        <f t="shared" si="170"/>
        <v>#VALUE!</v>
      </c>
      <c r="R533">
        <f t="shared" si="181"/>
        <v>531</v>
      </c>
      <c r="S533" t="e">
        <f t="shared" si="182"/>
        <v>#VALUE!</v>
      </c>
      <c r="T533">
        <f>IF($B$11="זכר",INDEX(תמותה!$A$1:$E$121,ROUNDDOWN(R533/12,0)+1,2),INDEX(תמותה!$A$1:$E$121,ROUNDDOWN(R533/12,0)+1,3))</f>
        <v>2.7847800000000003E-4</v>
      </c>
      <c r="U533" t="e">
        <f>IF($B$11="זכר",INDEX('שיפור גברים'!$A$1:$GQ$121,ROUNDDOWN(R533/12,0)+1,ROUNDDOWN((E533+$B$7-$B$8)/12,0)+2),INDEX('שיפור נשים'!$A$1:$GQ$121,ROUNDDOWN(R533/12,0)+1,ROUNDDOWN((E533+$B$7-$B$8)/12,0)+2))</f>
        <v>#VALUE!</v>
      </c>
      <c r="V533" t="e">
        <f>IF($B$11="זכר",INDEX('שיפור גברים'!$A$1:$GQ$121,ROUNDDOWN(R533/12,0)+1,ROUNDDOWN((E533+$B$7-$B$8)/12,0)+1),INDEX('שיפור נשים'!$A$1:$GQ$121,ROUNDDOWN(R533/12,0)+1,ROUNDDOWN((E533+$B$7-$B$8)/12,0)+1))</f>
        <v>#VALUE!</v>
      </c>
      <c r="W533">
        <f t="shared" si="171"/>
        <v>0.91666666666666663</v>
      </c>
      <c r="X533" t="e">
        <f t="shared" si="183"/>
        <v>#VALUE!</v>
      </c>
      <c r="Y533">
        <f>IF($B$11="זכר",INDEX(תמותה!$A$1:$E$121,ROUNDDOWN(R533/12,0)+1,4),INDEX(תמותה!$A$1:$E$121,ROUNDDOWN(R533/12,0)+1,5))</f>
        <v>6.3900000000000003E-4</v>
      </c>
      <c r="Z533" t="e">
        <f t="shared" si="172"/>
        <v>#VALUE!</v>
      </c>
      <c r="AA533" t="e">
        <f t="shared" si="173"/>
        <v>#VALUE!</v>
      </c>
      <c r="AB533" t="e">
        <f t="shared" si="184"/>
        <v>#VALUE!</v>
      </c>
      <c r="AC533" t="e">
        <f t="shared" si="185"/>
        <v>#VALUE!</v>
      </c>
      <c r="AD533" t="e">
        <f t="shared" si="186"/>
        <v>#VALUE!</v>
      </c>
      <c r="AE533" t="e">
        <f t="shared" si="187"/>
        <v>#VALUE!</v>
      </c>
      <c r="AF533" t="e">
        <f t="shared" si="188"/>
        <v>#VALUE!</v>
      </c>
    </row>
    <row r="534" spans="5:32" x14ac:dyDescent="0.2">
      <c r="E534">
        <f t="shared" si="174"/>
        <v>532</v>
      </c>
      <c r="F534">
        <f t="shared" si="168"/>
        <v>4.9958275142955717</v>
      </c>
      <c r="G534" t="e">
        <f t="shared" si="175"/>
        <v>#VALUE!</v>
      </c>
      <c r="H534" t="e">
        <f t="shared" si="176"/>
        <v>#VALUE!</v>
      </c>
      <c r="I534" t="e">
        <f t="shared" si="177"/>
        <v>#VALUE!</v>
      </c>
      <c r="J534" t="e">
        <f t="shared" si="178"/>
        <v>#VALUE!</v>
      </c>
      <c r="K534" t="e">
        <f t="shared" si="179"/>
        <v>#VALUE!</v>
      </c>
      <c r="L534" t="e">
        <f t="shared" si="180"/>
        <v>#VALUE!</v>
      </c>
      <c r="M534">
        <f>IF($B$9="זכר",INDEX(תמותה!$A$1:$E$121,ROUNDDOWN(E534/12,0)+1,2),INDEX(תמותה!$A$1:$E$121,ROUNDDOWN(E534/12,0)+1,3))</f>
        <v>2.7847800000000003E-4</v>
      </c>
      <c r="N534" t="e">
        <f>IF($B$9="זכר",INDEX('שיפור גברים'!$A$1:$GQ$121,ROUNDDOWN(E534/12,0)+1,ROUNDDOWN((E534+$B$7-$B$8)/12,0)+2),INDEX('שיפור נשים'!$A$1:$GQ$121,ROUNDDOWN(E534/12,0)+1,ROUNDDOWN((E534+$B$7-$B$8)/12,0)+2))</f>
        <v>#VALUE!</v>
      </c>
      <c r="O534" t="e">
        <f>IF($B$9="זכר",INDEX('שיפור גברים'!$A$1:$GQ$121,ROUNDDOWN(E534/12,0)+1,ROUNDDOWN((E534+$B$7-$B$8)/12,0)+1),INDEX('שיפור נשים'!$A$1:$GQ$121,ROUNDDOWN(E534/12,0)+1,ROUNDDOWN((E534+$B$7-$B$8)/12,0)+1))</f>
        <v>#VALUE!</v>
      </c>
      <c r="P534">
        <f t="shared" si="169"/>
        <v>1</v>
      </c>
      <c r="Q534" t="e">
        <f t="shared" si="170"/>
        <v>#VALUE!</v>
      </c>
      <c r="R534">
        <f t="shared" si="181"/>
        <v>532</v>
      </c>
      <c r="S534" t="e">
        <f t="shared" si="182"/>
        <v>#VALUE!</v>
      </c>
      <c r="T534">
        <f>IF($B$11="זכר",INDEX(תמותה!$A$1:$E$121,ROUNDDOWN(R534/12,0)+1,2),INDEX(תמותה!$A$1:$E$121,ROUNDDOWN(R534/12,0)+1,3))</f>
        <v>2.7847800000000003E-4</v>
      </c>
      <c r="U534" t="e">
        <f>IF($B$11="זכר",INDEX('שיפור גברים'!$A$1:$GQ$121,ROUNDDOWN(R534/12,0)+1,ROUNDDOWN((E534+$B$7-$B$8)/12,0)+2),INDEX('שיפור נשים'!$A$1:$GQ$121,ROUNDDOWN(R534/12,0)+1,ROUNDDOWN((E534+$B$7-$B$8)/12,0)+2))</f>
        <v>#VALUE!</v>
      </c>
      <c r="V534" t="e">
        <f>IF($B$11="זכר",INDEX('שיפור גברים'!$A$1:$GQ$121,ROUNDDOWN(R534/12,0)+1,ROUNDDOWN((E534+$B$7-$B$8)/12,0)+1),INDEX('שיפור נשים'!$A$1:$GQ$121,ROUNDDOWN(R534/12,0)+1,ROUNDDOWN((E534+$B$7-$B$8)/12,0)+1))</f>
        <v>#VALUE!</v>
      </c>
      <c r="W534">
        <f t="shared" si="171"/>
        <v>1</v>
      </c>
      <c r="X534" t="e">
        <f t="shared" si="183"/>
        <v>#VALUE!</v>
      </c>
      <c r="Y534">
        <f>IF($B$11="זכר",INDEX(תמותה!$A$1:$E$121,ROUNDDOWN(R534/12,0)+1,4),INDEX(תמותה!$A$1:$E$121,ROUNDDOWN(R534/12,0)+1,5))</f>
        <v>6.3900000000000003E-4</v>
      </c>
      <c r="Z534" t="e">
        <f t="shared" si="172"/>
        <v>#VALUE!</v>
      </c>
      <c r="AA534" t="e">
        <f t="shared" si="173"/>
        <v>#VALUE!</v>
      </c>
      <c r="AB534" t="e">
        <f t="shared" si="184"/>
        <v>#VALUE!</v>
      </c>
      <c r="AC534" t="e">
        <f t="shared" si="185"/>
        <v>#VALUE!</v>
      </c>
      <c r="AD534" t="e">
        <f t="shared" si="186"/>
        <v>#VALUE!</v>
      </c>
      <c r="AE534" t="e">
        <f t="shared" si="187"/>
        <v>#VALUE!</v>
      </c>
      <c r="AF534" t="e">
        <f t="shared" si="188"/>
        <v>#VALUE!</v>
      </c>
    </row>
    <row r="535" spans="5:32" x14ac:dyDescent="0.2">
      <c r="E535">
        <f t="shared" si="174"/>
        <v>533</v>
      </c>
      <c r="F535">
        <f t="shared" si="168"/>
        <v>5.0109277816884399</v>
      </c>
      <c r="G535" t="e">
        <f t="shared" si="175"/>
        <v>#VALUE!</v>
      </c>
      <c r="H535" t="e">
        <f t="shared" si="176"/>
        <v>#VALUE!</v>
      </c>
      <c r="I535" t="e">
        <f t="shared" si="177"/>
        <v>#VALUE!</v>
      </c>
      <c r="J535" t="e">
        <f t="shared" si="178"/>
        <v>#VALUE!</v>
      </c>
      <c r="K535" t="e">
        <f t="shared" si="179"/>
        <v>#VALUE!</v>
      </c>
      <c r="L535" t="e">
        <f t="shared" si="180"/>
        <v>#VALUE!</v>
      </c>
      <c r="M535">
        <f>IF($B$9="זכר",INDEX(תמותה!$A$1:$E$121,ROUNDDOWN(E535/12,0)+1,2),INDEX(תמותה!$A$1:$E$121,ROUNDDOWN(E535/12,0)+1,3))</f>
        <v>2.7847800000000003E-4</v>
      </c>
      <c r="N535" t="e">
        <f>IF($B$9="זכר",INDEX('שיפור גברים'!$A$1:$GQ$121,ROUNDDOWN(E535/12,0)+1,ROUNDDOWN((E535+$B$7-$B$8)/12,0)+2),INDEX('שיפור נשים'!$A$1:$GQ$121,ROUNDDOWN(E535/12,0)+1,ROUNDDOWN((E535+$B$7-$B$8)/12,0)+2))</f>
        <v>#VALUE!</v>
      </c>
      <c r="O535" t="e">
        <f>IF($B$9="זכר",INDEX('שיפור גברים'!$A$1:$GQ$121,ROUNDDOWN(E535/12,0)+1,ROUNDDOWN((E535+$B$7-$B$8)/12,0)+1),INDEX('שיפור נשים'!$A$1:$GQ$121,ROUNDDOWN(E535/12,0)+1,ROUNDDOWN((E535+$B$7-$B$8)/12,0)+1))</f>
        <v>#VALUE!</v>
      </c>
      <c r="P535">
        <f t="shared" si="169"/>
        <v>8.3333333333333329E-2</v>
      </c>
      <c r="Q535" t="e">
        <f t="shared" si="170"/>
        <v>#VALUE!</v>
      </c>
      <c r="R535">
        <f t="shared" si="181"/>
        <v>533</v>
      </c>
      <c r="S535" t="e">
        <f t="shared" si="182"/>
        <v>#VALUE!</v>
      </c>
      <c r="T535">
        <f>IF($B$11="זכר",INDEX(תמותה!$A$1:$E$121,ROUNDDOWN(R535/12,0)+1,2),INDEX(תמותה!$A$1:$E$121,ROUNDDOWN(R535/12,0)+1,3))</f>
        <v>2.7847800000000003E-4</v>
      </c>
      <c r="U535" t="e">
        <f>IF($B$11="זכר",INDEX('שיפור גברים'!$A$1:$GQ$121,ROUNDDOWN(R535/12,0)+1,ROUNDDOWN((E535+$B$7-$B$8)/12,0)+2),INDEX('שיפור נשים'!$A$1:$GQ$121,ROUNDDOWN(R535/12,0)+1,ROUNDDOWN((E535+$B$7-$B$8)/12,0)+2))</f>
        <v>#VALUE!</v>
      </c>
      <c r="V535" t="e">
        <f>IF($B$11="זכר",INDEX('שיפור גברים'!$A$1:$GQ$121,ROUNDDOWN(R535/12,0)+1,ROUNDDOWN((E535+$B$7-$B$8)/12,0)+1),INDEX('שיפור נשים'!$A$1:$GQ$121,ROUNDDOWN(R535/12,0)+1,ROUNDDOWN((E535+$B$7-$B$8)/12,0)+1))</f>
        <v>#VALUE!</v>
      </c>
      <c r="W535">
        <f t="shared" si="171"/>
        <v>8.3333333333333329E-2</v>
      </c>
      <c r="X535" t="e">
        <f t="shared" si="183"/>
        <v>#VALUE!</v>
      </c>
      <c r="Y535">
        <f>IF($B$11="זכר",INDEX(תמותה!$A$1:$E$121,ROUNDDOWN(R535/12,0)+1,4),INDEX(תמותה!$A$1:$E$121,ROUNDDOWN(R535/12,0)+1,5))</f>
        <v>6.3900000000000003E-4</v>
      </c>
      <c r="Z535" t="e">
        <f t="shared" si="172"/>
        <v>#VALUE!</v>
      </c>
      <c r="AA535" t="e">
        <f t="shared" si="173"/>
        <v>#VALUE!</v>
      </c>
      <c r="AB535" t="e">
        <f t="shared" si="184"/>
        <v>#VALUE!</v>
      </c>
      <c r="AC535" t="e">
        <f t="shared" si="185"/>
        <v>#VALUE!</v>
      </c>
      <c r="AD535" t="e">
        <f t="shared" si="186"/>
        <v>#VALUE!</v>
      </c>
      <c r="AE535" t="e">
        <f t="shared" si="187"/>
        <v>#VALUE!</v>
      </c>
      <c r="AF535" t="e">
        <f t="shared" si="188"/>
        <v>#VALUE!</v>
      </c>
    </row>
    <row r="536" spans="5:32" x14ac:dyDescent="0.2">
      <c r="E536">
        <f t="shared" si="174"/>
        <v>534</v>
      </c>
      <c r="F536">
        <f t="shared" si="168"/>
        <v>5.0260736907842478</v>
      </c>
      <c r="G536" t="e">
        <f t="shared" si="175"/>
        <v>#VALUE!</v>
      </c>
      <c r="H536" t="e">
        <f t="shared" si="176"/>
        <v>#VALUE!</v>
      </c>
      <c r="I536" t="e">
        <f t="shared" si="177"/>
        <v>#VALUE!</v>
      </c>
      <c r="J536" t="e">
        <f t="shared" si="178"/>
        <v>#VALUE!</v>
      </c>
      <c r="K536" t="e">
        <f t="shared" si="179"/>
        <v>#VALUE!</v>
      </c>
      <c r="L536" t="e">
        <f t="shared" si="180"/>
        <v>#VALUE!</v>
      </c>
      <c r="M536">
        <f>IF($B$9="זכר",INDEX(תמותה!$A$1:$E$121,ROUNDDOWN(E536/12,0)+1,2),INDEX(תמותה!$A$1:$E$121,ROUNDDOWN(E536/12,0)+1,3))</f>
        <v>2.7847800000000003E-4</v>
      </c>
      <c r="N536" t="e">
        <f>IF($B$9="זכר",INDEX('שיפור גברים'!$A$1:$GQ$121,ROUNDDOWN(E536/12,0)+1,ROUNDDOWN((E536+$B$7-$B$8)/12,0)+2),INDEX('שיפור נשים'!$A$1:$GQ$121,ROUNDDOWN(E536/12,0)+1,ROUNDDOWN((E536+$B$7-$B$8)/12,0)+2))</f>
        <v>#VALUE!</v>
      </c>
      <c r="O536" t="e">
        <f>IF($B$9="זכר",INDEX('שיפור גברים'!$A$1:$GQ$121,ROUNDDOWN(E536/12,0)+1,ROUNDDOWN((E536+$B$7-$B$8)/12,0)+1),INDEX('שיפור נשים'!$A$1:$GQ$121,ROUNDDOWN(E536/12,0)+1,ROUNDDOWN((E536+$B$7-$B$8)/12,0)+1))</f>
        <v>#VALUE!</v>
      </c>
      <c r="P536">
        <f t="shared" si="169"/>
        <v>0.16666666666666666</v>
      </c>
      <c r="Q536" t="e">
        <f t="shared" si="170"/>
        <v>#VALUE!</v>
      </c>
      <c r="R536">
        <f t="shared" si="181"/>
        <v>534</v>
      </c>
      <c r="S536" t="e">
        <f t="shared" si="182"/>
        <v>#VALUE!</v>
      </c>
      <c r="T536">
        <f>IF($B$11="זכר",INDEX(תמותה!$A$1:$E$121,ROUNDDOWN(R536/12,0)+1,2),INDEX(תמותה!$A$1:$E$121,ROUNDDOWN(R536/12,0)+1,3))</f>
        <v>2.7847800000000003E-4</v>
      </c>
      <c r="U536" t="e">
        <f>IF($B$11="זכר",INDEX('שיפור גברים'!$A$1:$GQ$121,ROUNDDOWN(R536/12,0)+1,ROUNDDOWN((E536+$B$7-$B$8)/12,0)+2),INDEX('שיפור נשים'!$A$1:$GQ$121,ROUNDDOWN(R536/12,0)+1,ROUNDDOWN((E536+$B$7-$B$8)/12,0)+2))</f>
        <v>#VALUE!</v>
      </c>
      <c r="V536" t="e">
        <f>IF($B$11="זכר",INDEX('שיפור גברים'!$A$1:$GQ$121,ROUNDDOWN(R536/12,0)+1,ROUNDDOWN((E536+$B$7-$B$8)/12,0)+1),INDEX('שיפור נשים'!$A$1:$GQ$121,ROUNDDOWN(R536/12,0)+1,ROUNDDOWN((E536+$B$7-$B$8)/12,0)+1))</f>
        <v>#VALUE!</v>
      </c>
      <c r="W536">
        <f t="shared" si="171"/>
        <v>0.16666666666666666</v>
      </c>
      <c r="X536" t="e">
        <f t="shared" si="183"/>
        <v>#VALUE!</v>
      </c>
      <c r="Y536">
        <f>IF($B$11="זכר",INDEX(תמותה!$A$1:$E$121,ROUNDDOWN(R536/12,0)+1,4),INDEX(תמותה!$A$1:$E$121,ROUNDDOWN(R536/12,0)+1,5))</f>
        <v>6.3900000000000003E-4</v>
      </c>
      <c r="Z536" t="e">
        <f t="shared" si="172"/>
        <v>#VALUE!</v>
      </c>
      <c r="AA536" t="e">
        <f t="shared" si="173"/>
        <v>#VALUE!</v>
      </c>
      <c r="AB536" t="e">
        <f t="shared" si="184"/>
        <v>#VALUE!</v>
      </c>
      <c r="AC536" t="e">
        <f t="shared" si="185"/>
        <v>#VALUE!</v>
      </c>
      <c r="AD536" t="e">
        <f t="shared" si="186"/>
        <v>#VALUE!</v>
      </c>
      <c r="AE536" t="e">
        <f t="shared" si="187"/>
        <v>#VALUE!</v>
      </c>
      <c r="AF536" t="e">
        <f t="shared" si="188"/>
        <v>#VALUE!</v>
      </c>
    </row>
    <row r="537" spans="5:32" x14ac:dyDescent="0.2">
      <c r="E537">
        <f t="shared" si="174"/>
        <v>535</v>
      </c>
      <c r="F537">
        <f t="shared" si="168"/>
        <v>5.0412653795384976</v>
      </c>
      <c r="G537" t="e">
        <f t="shared" si="175"/>
        <v>#VALUE!</v>
      </c>
      <c r="H537" t="e">
        <f t="shared" si="176"/>
        <v>#VALUE!</v>
      </c>
      <c r="I537" t="e">
        <f t="shared" si="177"/>
        <v>#VALUE!</v>
      </c>
      <c r="J537" t="e">
        <f t="shared" si="178"/>
        <v>#VALUE!</v>
      </c>
      <c r="K537" t="e">
        <f t="shared" si="179"/>
        <v>#VALUE!</v>
      </c>
      <c r="L537" t="e">
        <f t="shared" si="180"/>
        <v>#VALUE!</v>
      </c>
      <c r="M537">
        <f>IF($B$9="זכר",INDEX(תמותה!$A$1:$E$121,ROUNDDOWN(E537/12,0)+1,2),INDEX(תמותה!$A$1:$E$121,ROUNDDOWN(E537/12,0)+1,3))</f>
        <v>2.7847800000000003E-4</v>
      </c>
      <c r="N537" t="e">
        <f>IF($B$9="זכר",INDEX('שיפור גברים'!$A$1:$GQ$121,ROUNDDOWN(E537/12,0)+1,ROUNDDOWN((E537+$B$7-$B$8)/12,0)+2),INDEX('שיפור נשים'!$A$1:$GQ$121,ROUNDDOWN(E537/12,0)+1,ROUNDDOWN((E537+$B$7-$B$8)/12,0)+2))</f>
        <v>#VALUE!</v>
      </c>
      <c r="O537" t="e">
        <f>IF($B$9="זכר",INDEX('שיפור גברים'!$A$1:$GQ$121,ROUNDDOWN(E537/12,0)+1,ROUNDDOWN((E537+$B$7-$B$8)/12,0)+1),INDEX('שיפור נשים'!$A$1:$GQ$121,ROUNDDOWN(E537/12,0)+1,ROUNDDOWN((E537+$B$7-$B$8)/12,0)+1))</f>
        <v>#VALUE!</v>
      </c>
      <c r="P537">
        <f t="shared" si="169"/>
        <v>0.25</v>
      </c>
      <c r="Q537" t="e">
        <f t="shared" si="170"/>
        <v>#VALUE!</v>
      </c>
      <c r="R537">
        <f t="shared" si="181"/>
        <v>535</v>
      </c>
      <c r="S537" t="e">
        <f t="shared" si="182"/>
        <v>#VALUE!</v>
      </c>
      <c r="T537">
        <f>IF($B$11="זכר",INDEX(תמותה!$A$1:$E$121,ROUNDDOWN(R537/12,0)+1,2),INDEX(תמותה!$A$1:$E$121,ROUNDDOWN(R537/12,0)+1,3))</f>
        <v>2.7847800000000003E-4</v>
      </c>
      <c r="U537" t="e">
        <f>IF($B$11="זכר",INDEX('שיפור גברים'!$A$1:$GQ$121,ROUNDDOWN(R537/12,0)+1,ROUNDDOWN((E537+$B$7-$B$8)/12,0)+2),INDEX('שיפור נשים'!$A$1:$GQ$121,ROUNDDOWN(R537/12,0)+1,ROUNDDOWN((E537+$B$7-$B$8)/12,0)+2))</f>
        <v>#VALUE!</v>
      </c>
      <c r="V537" t="e">
        <f>IF($B$11="זכר",INDEX('שיפור גברים'!$A$1:$GQ$121,ROUNDDOWN(R537/12,0)+1,ROUNDDOWN((E537+$B$7-$B$8)/12,0)+1),INDEX('שיפור נשים'!$A$1:$GQ$121,ROUNDDOWN(R537/12,0)+1,ROUNDDOWN((E537+$B$7-$B$8)/12,0)+1))</f>
        <v>#VALUE!</v>
      </c>
      <c r="W537">
        <f t="shared" si="171"/>
        <v>0.25</v>
      </c>
      <c r="X537" t="e">
        <f t="shared" si="183"/>
        <v>#VALUE!</v>
      </c>
      <c r="Y537">
        <f>IF($B$11="זכר",INDEX(תמותה!$A$1:$E$121,ROUNDDOWN(R537/12,0)+1,4),INDEX(תמותה!$A$1:$E$121,ROUNDDOWN(R537/12,0)+1,5))</f>
        <v>6.3900000000000003E-4</v>
      </c>
      <c r="Z537" t="e">
        <f t="shared" si="172"/>
        <v>#VALUE!</v>
      </c>
      <c r="AA537" t="e">
        <f t="shared" si="173"/>
        <v>#VALUE!</v>
      </c>
      <c r="AB537" t="e">
        <f t="shared" si="184"/>
        <v>#VALUE!</v>
      </c>
      <c r="AC537" t="e">
        <f t="shared" si="185"/>
        <v>#VALUE!</v>
      </c>
      <c r="AD537" t="e">
        <f t="shared" si="186"/>
        <v>#VALUE!</v>
      </c>
      <c r="AE537" t="e">
        <f t="shared" si="187"/>
        <v>#VALUE!</v>
      </c>
      <c r="AF537" t="e">
        <f t="shared" si="188"/>
        <v>#VALUE!</v>
      </c>
    </row>
    <row r="538" spans="5:32" x14ac:dyDescent="0.2">
      <c r="E538">
        <f t="shared" si="174"/>
        <v>536</v>
      </c>
      <c r="F538">
        <f t="shared" si="168"/>
        <v>5.0565029863236832</v>
      </c>
      <c r="G538" t="e">
        <f t="shared" si="175"/>
        <v>#VALUE!</v>
      </c>
      <c r="H538" t="e">
        <f t="shared" si="176"/>
        <v>#VALUE!</v>
      </c>
      <c r="I538" t="e">
        <f t="shared" si="177"/>
        <v>#VALUE!</v>
      </c>
      <c r="J538" t="e">
        <f t="shared" si="178"/>
        <v>#VALUE!</v>
      </c>
      <c r="K538" t="e">
        <f t="shared" si="179"/>
        <v>#VALUE!</v>
      </c>
      <c r="L538" t="e">
        <f t="shared" si="180"/>
        <v>#VALUE!</v>
      </c>
      <c r="M538">
        <f>IF($B$9="זכר",INDEX(תמותה!$A$1:$E$121,ROUNDDOWN(E538/12,0)+1,2),INDEX(תמותה!$A$1:$E$121,ROUNDDOWN(E538/12,0)+1,3))</f>
        <v>2.7847800000000003E-4</v>
      </c>
      <c r="N538" t="e">
        <f>IF($B$9="זכר",INDEX('שיפור גברים'!$A$1:$GQ$121,ROUNDDOWN(E538/12,0)+1,ROUNDDOWN((E538+$B$7-$B$8)/12,0)+2),INDEX('שיפור נשים'!$A$1:$GQ$121,ROUNDDOWN(E538/12,0)+1,ROUNDDOWN((E538+$B$7-$B$8)/12,0)+2))</f>
        <v>#VALUE!</v>
      </c>
      <c r="O538" t="e">
        <f>IF($B$9="זכר",INDEX('שיפור גברים'!$A$1:$GQ$121,ROUNDDOWN(E538/12,0)+1,ROUNDDOWN((E538+$B$7-$B$8)/12,0)+1),INDEX('שיפור נשים'!$A$1:$GQ$121,ROUNDDOWN(E538/12,0)+1,ROUNDDOWN((E538+$B$7-$B$8)/12,0)+1))</f>
        <v>#VALUE!</v>
      </c>
      <c r="P538">
        <f t="shared" si="169"/>
        <v>0.33333333333333331</v>
      </c>
      <c r="Q538" t="e">
        <f t="shared" si="170"/>
        <v>#VALUE!</v>
      </c>
      <c r="R538">
        <f t="shared" si="181"/>
        <v>536</v>
      </c>
      <c r="S538" t="e">
        <f t="shared" si="182"/>
        <v>#VALUE!</v>
      </c>
      <c r="T538">
        <f>IF($B$11="זכר",INDEX(תמותה!$A$1:$E$121,ROUNDDOWN(R538/12,0)+1,2),INDEX(תמותה!$A$1:$E$121,ROUNDDOWN(R538/12,0)+1,3))</f>
        <v>2.7847800000000003E-4</v>
      </c>
      <c r="U538" t="e">
        <f>IF($B$11="זכר",INDEX('שיפור גברים'!$A$1:$GQ$121,ROUNDDOWN(R538/12,0)+1,ROUNDDOWN((E538+$B$7-$B$8)/12,0)+2),INDEX('שיפור נשים'!$A$1:$GQ$121,ROUNDDOWN(R538/12,0)+1,ROUNDDOWN((E538+$B$7-$B$8)/12,0)+2))</f>
        <v>#VALUE!</v>
      </c>
      <c r="V538" t="e">
        <f>IF($B$11="זכר",INDEX('שיפור גברים'!$A$1:$GQ$121,ROUNDDOWN(R538/12,0)+1,ROUNDDOWN((E538+$B$7-$B$8)/12,0)+1),INDEX('שיפור נשים'!$A$1:$GQ$121,ROUNDDOWN(R538/12,0)+1,ROUNDDOWN((E538+$B$7-$B$8)/12,0)+1))</f>
        <v>#VALUE!</v>
      </c>
      <c r="W538">
        <f t="shared" si="171"/>
        <v>0.33333333333333331</v>
      </c>
      <c r="X538" t="e">
        <f t="shared" si="183"/>
        <v>#VALUE!</v>
      </c>
      <c r="Y538">
        <f>IF($B$11="זכר",INDEX(תמותה!$A$1:$E$121,ROUNDDOWN(R538/12,0)+1,4),INDEX(תמותה!$A$1:$E$121,ROUNDDOWN(R538/12,0)+1,5))</f>
        <v>6.3900000000000003E-4</v>
      </c>
      <c r="Z538" t="e">
        <f t="shared" si="172"/>
        <v>#VALUE!</v>
      </c>
      <c r="AA538" t="e">
        <f t="shared" si="173"/>
        <v>#VALUE!</v>
      </c>
      <c r="AB538" t="e">
        <f t="shared" si="184"/>
        <v>#VALUE!</v>
      </c>
      <c r="AC538" t="e">
        <f t="shared" si="185"/>
        <v>#VALUE!</v>
      </c>
      <c r="AD538" t="e">
        <f t="shared" si="186"/>
        <v>#VALUE!</v>
      </c>
      <c r="AE538" t="e">
        <f t="shared" si="187"/>
        <v>#VALUE!</v>
      </c>
      <c r="AF538" t="e">
        <f t="shared" si="188"/>
        <v>#VALUE!</v>
      </c>
    </row>
    <row r="539" spans="5:32" x14ac:dyDescent="0.2">
      <c r="E539">
        <f t="shared" si="174"/>
        <v>537</v>
      </c>
      <c r="F539">
        <f t="shared" si="168"/>
        <v>5.0717866499305302</v>
      </c>
      <c r="G539" t="e">
        <f t="shared" si="175"/>
        <v>#VALUE!</v>
      </c>
      <c r="H539" t="e">
        <f t="shared" si="176"/>
        <v>#VALUE!</v>
      </c>
      <c r="I539" t="e">
        <f t="shared" si="177"/>
        <v>#VALUE!</v>
      </c>
      <c r="J539" t="e">
        <f t="shared" si="178"/>
        <v>#VALUE!</v>
      </c>
      <c r="K539" t="e">
        <f t="shared" si="179"/>
        <v>#VALUE!</v>
      </c>
      <c r="L539" t="e">
        <f t="shared" si="180"/>
        <v>#VALUE!</v>
      </c>
      <c r="M539">
        <f>IF($B$9="זכר",INDEX(תמותה!$A$1:$E$121,ROUNDDOWN(E539/12,0)+1,2),INDEX(תמותה!$A$1:$E$121,ROUNDDOWN(E539/12,0)+1,3))</f>
        <v>2.7847800000000003E-4</v>
      </c>
      <c r="N539" t="e">
        <f>IF($B$9="זכר",INDEX('שיפור גברים'!$A$1:$GQ$121,ROUNDDOWN(E539/12,0)+1,ROUNDDOWN((E539+$B$7-$B$8)/12,0)+2),INDEX('שיפור נשים'!$A$1:$GQ$121,ROUNDDOWN(E539/12,0)+1,ROUNDDOWN((E539+$B$7-$B$8)/12,0)+2))</f>
        <v>#VALUE!</v>
      </c>
      <c r="O539" t="e">
        <f>IF($B$9="זכר",INDEX('שיפור גברים'!$A$1:$GQ$121,ROUNDDOWN(E539/12,0)+1,ROUNDDOWN((E539+$B$7-$B$8)/12,0)+1),INDEX('שיפור נשים'!$A$1:$GQ$121,ROUNDDOWN(E539/12,0)+1,ROUNDDOWN((E539+$B$7-$B$8)/12,0)+1))</f>
        <v>#VALUE!</v>
      </c>
      <c r="P539">
        <f t="shared" si="169"/>
        <v>0.41666666666666669</v>
      </c>
      <c r="Q539" t="e">
        <f t="shared" si="170"/>
        <v>#VALUE!</v>
      </c>
      <c r="R539">
        <f t="shared" si="181"/>
        <v>537</v>
      </c>
      <c r="S539" t="e">
        <f t="shared" si="182"/>
        <v>#VALUE!</v>
      </c>
      <c r="T539">
        <f>IF($B$11="זכר",INDEX(תמותה!$A$1:$E$121,ROUNDDOWN(R539/12,0)+1,2),INDEX(תמותה!$A$1:$E$121,ROUNDDOWN(R539/12,0)+1,3))</f>
        <v>2.7847800000000003E-4</v>
      </c>
      <c r="U539" t="e">
        <f>IF($B$11="זכר",INDEX('שיפור גברים'!$A$1:$GQ$121,ROUNDDOWN(R539/12,0)+1,ROUNDDOWN((E539+$B$7-$B$8)/12,0)+2),INDEX('שיפור נשים'!$A$1:$GQ$121,ROUNDDOWN(R539/12,0)+1,ROUNDDOWN((E539+$B$7-$B$8)/12,0)+2))</f>
        <v>#VALUE!</v>
      </c>
      <c r="V539" t="e">
        <f>IF($B$11="זכר",INDEX('שיפור גברים'!$A$1:$GQ$121,ROUNDDOWN(R539/12,0)+1,ROUNDDOWN((E539+$B$7-$B$8)/12,0)+1),INDEX('שיפור נשים'!$A$1:$GQ$121,ROUNDDOWN(R539/12,0)+1,ROUNDDOWN((E539+$B$7-$B$8)/12,0)+1))</f>
        <v>#VALUE!</v>
      </c>
      <c r="W539">
        <f t="shared" si="171"/>
        <v>0.41666666666666669</v>
      </c>
      <c r="X539" t="e">
        <f t="shared" si="183"/>
        <v>#VALUE!</v>
      </c>
      <c r="Y539">
        <f>IF($B$11="זכר",INDEX(תמותה!$A$1:$E$121,ROUNDDOWN(R539/12,0)+1,4),INDEX(תמותה!$A$1:$E$121,ROUNDDOWN(R539/12,0)+1,5))</f>
        <v>6.3900000000000003E-4</v>
      </c>
      <c r="Z539" t="e">
        <f t="shared" si="172"/>
        <v>#VALUE!</v>
      </c>
      <c r="AA539" t="e">
        <f t="shared" si="173"/>
        <v>#VALUE!</v>
      </c>
      <c r="AB539" t="e">
        <f t="shared" si="184"/>
        <v>#VALUE!</v>
      </c>
      <c r="AC539" t="e">
        <f t="shared" si="185"/>
        <v>#VALUE!</v>
      </c>
      <c r="AD539" t="e">
        <f t="shared" si="186"/>
        <v>#VALUE!</v>
      </c>
      <c r="AE539" t="e">
        <f t="shared" si="187"/>
        <v>#VALUE!</v>
      </c>
      <c r="AF539" t="e">
        <f t="shared" si="188"/>
        <v>#VALUE!</v>
      </c>
    </row>
    <row r="540" spans="5:32" x14ac:dyDescent="0.2">
      <c r="E540">
        <f t="shared" si="174"/>
        <v>538</v>
      </c>
      <c r="F540">
        <f t="shared" si="168"/>
        <v>5.0871165095692756</v>
      </c>
      <c r="G540" t="e">
        <f t="shared" si="175"/>
        <v>#VALUE!</v>
      </c>
      <c r="H540" t="e">
        <f t="shared" si="176"/>
        <v>#VALUE!</v>
      </c>
      <c r="I540" t="e">
        <f t="shared" si="177"/>
        <v>#VALUE!</v>
      </c>
      <c r="J540" t="e">
        <f t="shared" si="178"/>
        <v>#VALUE!</v>
      </c>
      <c r="K540" t="e">
        <f t="shared" si="179"/>
        <v>#VALUE!</v>
      </c>
      <c r="L540" t="e">
        <f t="shared" si="180"/>
        <v>#VALUE!</v>
      </c>
      <c r="M540">
        <f>IF($B$9="זכר",INDEX(תמותה!$A$1:$E$121,ROUNDDOWN(E540/12,0)+1,2),INDEX(תמותה!$A$1:$E$121,ROUNDDOWN(E540/12,0)+1,3))</f>
        <v>2.7847800000000003E-4</v>
      </c>
      <c r="N540" t="e">
        <f>IF($B$9="זכר",INDEX('שיפור גברים'!$A$1:$GQ$121,ROUNDDOWN(E540/12,0)+1,ROUNDDOWN((E540+$B$7-$B$8)/12,0)+2),INDEX('שיפור נשים'!$A$1:$GQ$121,ROUNDDOWN(E540/12,0)+1,ROUNDDOWN((E540+$B$7-$B$8)/12,0)+2))</f>
        <v>#VALUE!</v>
      </c>
      <c r="O540" t="e">
        <f>IF($B$9="זכר",INDEX('שיפור גברים'!$A$1:$GQ$121,ROUNDDOWN(E540/12,0)+1,ROUNDDOWN((E540+$B$7-$B$8)/12,0)+1),INDEX('שיפור נשים'!$A$1:$GQ$121,ROUNDDOWN(E540/12,0)+1,ROUNDDOWN((E540+$B$7-$B$8)/12,0)+1))</f>
        <v>#VALUE!</v>
      </c>
      <c r="P540">
        <f t="shared" si="169"/>
        <v>0.5</v>
      </c>
      <c r="Q540" t="e">
        <f t="shared" si="170"/>
        <v>#VALUE!</v>
      </c>
      <c r="R540">
        <f t="shared" si="181"/>
        <v>538</v>
      </c>
      <c r="S540" t="e">
        <f t="shared" si="182"/>
        <v>#VALUE!</v>
      </c>
      <c r="T540">
        <f>IF($B$11="זכר",INDEX(תמותה!$A$1:$E$121,ROUNDDOWN(R540/12,0)+1,2),INDEX(תמותה!$A$1:$E$121,ROUNDDOWN(R540/12,0)+1,3))</f>
        <v>2.7847800000000003E-4</v>
      </c>
      <c r="U540" t="e">
        <f>IF($B$11="זכר",INDEX('שיפור גברים'!$A$1:$GQ$121,ROUNDDOWN(R540/12,0)+1,ROUNDDOWN((E540+$B$7-$B$8)/12,0)+2),INDEX('שיפור נשים'!$A$1:$GQ$121,ROUNDDOWN(R540/12,0)+1,ROUNDDOWN((E540+$B$7-$B$8)/12,0)+2))</f>
        <v>#VALUE!</v>
      </c>
      <c r="V540" t="e">
        <f>IF($B$11="זכר",INDEX('שיפור גברים'!$A$1:$GQ$121,ROUNDDOWN(R540/12,0)+1,ROUNDDOWN((E540+$B$7-$B$8)/12,0)+1),INDEX('שיפור נשים'!$A$1:$GQ$121,ROUNDDOWN(R540/12,0)+1,ROUNDDOWN((E540+$B$7-$B$8)/12,0)+1))</f>
        <v>#VALUE!</v>
      </c>
      <c r="W540">
        <f t="shared" si="171"/>
        <v>0.5</v>
      </c>
      <c r="X540" t="e">
        <f t="shared" si="183"/>
        <v>#VALUE!</v>
      </c>
      <c r="Y540">
        <f>IF($B$11="זכר",INDEX(תמותה!$A$1:$E$121,ROUNDDOWN(R540/12,0)+1,4),INDEX(תמותה!$A$1:$E$121,ROUNDDOWN(R540/12,0)+1,5))</f>
        <v>6.3900000000000003E-4</v>
      </c>
      <c r="Z540" t="e">
        <f t="shared" si="172"/>
        <v>#VALUE!</v>
      </c>
      <c r="AA540" t="e">
        <f t="shared" si="173"/>
        <v>#VALUE!</v>
      </c>
      <c r="AB540" t="e">
        <f t="shared" si="184"/>
        <v>#VALUE!</v>
      </c>
      <c r="AC540" t="e">
        <f t="shared" si="185"/>
        <v>#VALUE!</v>
      </c>
      <c r="AD540" t="e">
        <f t="shared" si="186"/>
        <v>#VALUE!</v>
      </c>
      <c r="AE540" t="e">
        <f t="shared" si="187"/>
        <v>#VALUE!</v>
      </c>
      <c r="AF540" t="e">
        <f t="shared" si="188"/>
        <v>#VALUE!</v>
      </c>
    </row>
    <row r="541" spans="5:32" x14ac:dyDescent="0.2">
      <c r="E541">
        <f t="shared" si="174"/>
        <v>539</v>
      </c>
      <c r="F541">
        <f t="shared" si="168"/>
        <v>5.1024927048709268</v>
      </c>
      <c r="G541" t="e">
        <f t="shared" si="175"/>
        <v>#VALUE!</v>
      </c>
      <c r="H541" t="e">
        <f t="shared" si="176"/>
        <v>#VALUE!</v>
      </c>
      <c r="I541" t="e">
        <f t="shared" si="177"/>
        <v>#VALUE!</v>
      </c>
      <c r="J541" t="e">
        <f t="shared" si="178"/>
        <v>#VALUE!</v>
      </c>
      <c r="K541" t="e">
        <f t="shared" si="179"/>
        <v>#VALUE!</v>
      </c>
      <c r="L541" t="e">
        <f t="shared" si="180"/>
        <v>#VALUE!</v>
      </c>
      <c r="M541">
        <f>IF($B$9="זכר",INDEX(תמותה!$A$1:$E$121,ROUNDDOWN(E541/12,0)+1,2),INDEX(תמותה!$A$1:$E$121,ROUNDDOWN(E541/12,0)+1,3))</f>
        <v>2.7847800000000003E-4</v>
      </c>
      <c r="N541" t="e">
        <f>IF($B$9="זכר",INDEX('שיפור גברים'!$A$1:$GQ$121,ROUNDDOWN(E541/12,0)+1,ROUNDDOWN((E541+$B$7-$B$8)/12,0)+2),INDEX('שיפור נשים'!$A$1:$GQ$121,ROUNDDOWN(E541/12,0)+1,ROUNDDOWN((E541+$B$7-$B$8)/12,0)+2))</f>
        <v>#VALUE!</v>
      </c>
      <c r="O541" t="e">
        <f>IF($B$9="זכר",INDEX('שיפור גברים'!$A$1:$GQ$121,ROUNDDOWN(E541/12,0)+1,ROUNDDOWN((E541+$B$7-$B$8)/12,0)+1),INDEX('שיפור נשים'!$A$1:$GQ$121,ROUNDDOWN(E541/12,0)+1,ROUNDDOWN((E541+$B$7-$B$8)/12,0)+1))</f>
        <v>#VALUE!</v>
      </c>
      <c r="P541">
        <f t="shared" si="169"/>
        <v>0.58333333333333337</v>
      </c>
      <c r="Q541" t="e">
        <f t="shared" si="170"/>
        <v>#VALUE!</v>
      </c>
      <c r="R541">
        <f t="shared" si="181"/>
        <v>539</v>
      </c>
      <c r="S541" t="e">
        <f t="shared" si="182"/>
        <v>#VALUE!</v>
      </c>
      <c r="T541">
        <f>IF($B$11="זכר",INDEX(תמותה!$A$1:$E$121,ROUNDDOWN(R541/12,0)+1,2),INDEX(תמותה!$A$1:$E$121,ROUNDDOWN(R541/12,0)+1,3))</f>
        <v>2.7847800000000003E-4</v>
      </c>
      <c r="U541" t="e">
        <f>IF($B$11="זכר",INDEX('שיפור גברים'!$A$1:$GQ$121,ROUNDDOWN(R541/12,0)+1,ROUNDDOWN((E541+$B$7-$B$8)/12,0)+2),INDEX('שיפור נשים'!$A$1:$GQ$121,ROUNDDOWN(R541/12,0)+1,ROUNDDOWN((E541+$B$7-$B$8)/12,0)+2))</f>
        <v>#VALUE!</v>
      </c>
      <c r="V541" t="e">
        <f>IF($B$11="זכר",INDEX('שיפור גברים'!$A$1:$GQ$121,ROUNDDOWN(R541/12,0)+1,ROUNDDOWN((E541+$B$7-$B$8)/12,0)+1),INDEX('שיפור נשים'!$A$1:$GQ$121,ROUNDDOWN(R541/12,0)+1,ROUNDDOWN((E541+$B$7-$B$8)/12,0)+1))</f>
        <v>#VALUE!</v>
      </c>
      <c r="W541">
        <f t="shared" si="171"/>
        <v>0.58333333333333337</v>
      </c>
      <c r="X541" t="e">
        <f t="shared" si="183"/>
        <v>#VALUE!</v>
      </c>
      <c r="Y541">
        <f>IF($B$11="זכר",INDEX(תמותה!$A$1:$E$121,ROUNDDOWN(R541/12,0)+1,4),INDEX(תמותה!$A$1:$E$121,ROUNDDOWN(R541/12,0)+1,5))</f>
        <v>6.3900000000000003E-4</v>
      </c>
      <c r="Z541" t="e">
        <f t="shared" si="172"/>
        <v>#VALUE!</v>
      </c>
      <c r="AA541" t="e">
        <f t="shared" si="173"/>
        <v>#VALUE!</v>
      </c>
      <c r="AB541" t="e">
        <f t="shared" si="184"/>
        <v>#VALUE!</v>
      </c>
      <c r="AC541" t="e">
        <f t="shared" si="185"/>
        <v>#VALUE!</v>
      </c>
      <c r="AD541" t="e">
        <f t="shared" si="186"/>
        <v>#VALUE!</v>
      </c>
      <c r="AE541" t="e">
        <f t="shared" si="187"/>
        <v>#VALUE!</v>
      </c>
      <c r="AF541" t="e">
        <f t="shared" si="188"/>
        <v>#VALUE!</v>
      </c>
    </row>
    <row r="542" spans="5:32" x14ac:dyDescent="0.2">
      <c r="E542">
        <f t="shared" si="174"/>
        <v>540</v>
      </c>
      <c r="F542">
        <f t="shared" si="168"/>
        <v>5.117915375888539</v>
      </c>
      <c r="G542" t="e">
        <f t="shared" si="175"/>
        <v>#VALUE!</v>
      </c>
      <c r="H542" t="e">
        <f t="shared" si="176"/>
        <v>#VALUE!</v>
      </c>
      <c r="I542" t="e">
        <f t="shared" si="177"/>
        <v>#VALUE!</v>
      </c>
      <c r="J542" t="e">
        <f t="shared" si="178"/>
        <v>#VALUE!</v>
      </c>
      <c r="K542" t="e">
        <f t="shared" si="179"/>
        <v>#VALUE!</v>
      </c>
      <c r="L542" t="e">
        <f t="shared" si="180"/>
        <v>#VALUE!</v>
      </c>
      <c r="M542">
        <f>IF($B$9="זכר",INDEX(תמותה!$A$1:$E$121,ROUNDDOWN(E542/12,0)+1,2),INDEX(תמותה!$A$1:$E$121,ROUNDDOWN(E542/12,0)+1,3))</f>
        <v>3.0938500000000002E-4</v>
      </c>
      <c r="N542" t="e">
        <f>IF($B$9="זכר",INDEX('שיפור גברים'!$A$1:$GQ$121,ROUNDDOWN(E542/12,0)+1,ROUNDDOWN((E542+$B$7-$B$8)/12,0)+2),INDEX('שיפור נשים'!$A$1:$GQ$121,ROUNDDOWN(E542/12,0)+1,ROUNDDOWN((E542+$B$7-$B$8)/12,0)+2))</f>
        <v>#VALUE!</v>
      </c>
      <c r="O542" t="e">
        <f>IF($B$9="זכר",INDEX('שיפור גברים'!$A$1:$GQ$121,ROUNDDOWN(E542/12,0)+1,ROUNDDOWN((E542+$B$7-$B$8)/12,0)+1),INDEX('שיפור נשים'!$A$1:$GQ$121,ROUNDDOWN(E542/12,0)+1,ROUNDDOWN((E542+$B$7-$B$8)/12,0)+1))</f>
        <v>#VALUE!</v>
      </c>
      <c r="P542">
        <f t="shared" si="169"/>
        <v>0.66666666666666663</v>
      </c>
      <c r="Q542" t="e">
        <f t="shared" si="170"/>
        <v>#VALUE!</v>
      </c>
      <c r="R542">
        <f t="shared" si="181"/>
        <v>540</v>
      </c>
      <c r="S542" t="e">
        <f t="shared" si="182"/>
        <v>#VALUE!</v>
      </c>
      <c r="T542">
        <f>IF($B$11="זכר",INDEX(תמותה!$A$1:$E$121,ROUNDDOWN(R542/12,0)+1,2),INDEX(תמותה!$A$1:$E$121,ROUNDDOWN(R542/12,0)+1,3))</f>
        <v>3.0938500000000002E-4</v>
      </c>
      <c r="U542" t="e">
        <f>IF($B$11="זכר",INDEX('שיפור גברים'!$A$1:$GQ$121,ROUNDDOWN(R542/12,0)+1,ROUNDDOWN((E542+$B$7-$B$8)/12,0)+2),INDEX('שיפור נשים'!$A$1:$GQ$121,ROUNDDOWN(R542/12,0)+1,ROUNDDOWN((E542+$B$7-$B$8)/12,0)+2))</f>
        <v>#VALUE!</v>
      </c>
      <c r="V542" t="e">
        <f>IF($B$11="זכר",INDEX('שיפור גברים'!$A$1:$GQ$121,ROUNDDOWN(R542/12,0)+1,ROUNDDOWN((E542+$B$7-$B$8)/12,0)+1),INDEX('שיפור נשים'!$A$1:$GQ$121,ROUNDDOWN(R542/12,0)+1,ROUNDDOWN((E542+$B$7-$B$8)/12,0)+1))</f>
        <v>#VALUE!</v>
      </c>
      <c r="W542">
        <f t="shared" si="171"/>
        <v>0.66666666666666663</v>
      </c>
      <c r="X542" t="e">
        <f t="shared" si="183"/>
        <v>#VALUE!</v>
      </c>
      <c r="Y542">
        <f>IF($B$11="זכר",INDEX(תמותה!$A$1:$E$121,ROUNDDOWN(R542/12,0)+1,4),INDEX(תמותה!$A$1:$E$121,ROUNDDOWN(R542/12,0)+1,5))</f>
        <v>7.0799999999999997E-4</v>
      </c>
      <c r="Z542" t="e">
        <f t="shared" si="172"/>
        <v>#VALUE!</v>
      </c>
      <c r="AA542" t="e">
        <f t="shared" si="173"/>
        <v>#VALUE!</v>
      </c>
      <c r="AB542" t="e">
        <f t="shared" si="184"/>
        <v>#VALUE!</v>
      </c>
      <c r="AC542" t="e">
        <f t="shared" si="185"/>
        <v>#VALUE!</v>
      </c>
      <c r="AD542" t="e">
        <f t="shared" si="186"/>
        <v>#VALUE!</v>
      </c>
      <c r="AE542" t="e">
        <f t="shared" si="187"/>
        <v>#VALUE!</v>
      </c>
      <c r="AF542" t="e">
        <f t="shared" si="188"/>
        <v>#VALUE!</v>
      </c>
    </row>
    <row r="543" spans="5:32" x14ac:dyDescent="0.2">
      <c r="E543">
        <f t="shared" si="174"/>
        <v>541</v>
      </c>
      <c r="F543">
        <f t="shared" si="168"/>
        <v>5.1333846630984841</v>
      </c>
      <c r="G543" t="e">
        <f t="shared" si="175"/>
        <v>#VALUE!</v>
      </c>
      <c r="H543" t="e">
        <f t="shared" si="176"/>
        <v>#VALUE!</v>
      </c>
      <c r="I543" t="e">
        <f t="shared" si="177"/>
        <v>#VALUE!</v>
      </c>
      <c r="J543" t="e">
        <f t="shared" si="178"/>
        <v>#VALUE!</v>
      </c>
      <c r="K543" t="e">
        <f t="shared" si="179"/>
        <v>#VALUE!</v>
      </c>
      <c r="L543" t="e">
        <f t="shared" si="180"/>
        <v>#VALUE!</v>
      </c>
      <c r="M543">
        <f>IF($B$9="זכר",INDEX(תמותה!$A$1:$E$121,ROUNDDOWN(E543/12,0)+1,2),INDEX(תמותה!$A$1:$E$121,ROUNDDOWN(E543/12,0)+1,3))</f>
        <v>3.0938500000000002E-4</v>
      </c>
      <c r="N543" t="e">
        <f>IF($B$9="זכר",INDEX('שיפור גברים'!$A$1:$GQ$121,ROUNDDOWN(E543/12,0)+1,ROUNDDOWN((E543+$B$7-$B$8)/12,0)+2),INDEX('שיפור נשים'!$A$1:$GQ$121,ROUNDDOWN(E543/12,0)+1,ROUNDDOWN((E543+$B$7-$B$8)/12,0)+2))</f>
        <v>#VALUE!</v>
      </c>
      <c r="O543" t="e">
        <f>IF($B$9="זכר",INDEX('שיפור גברים'!$A$1:$GQ$121,ROUNDDOWN(E543/12,0)+1,ROUNDDOWN((E543+$B$7-$B$8)/12,0)+1),INDEX('שיפור נשים'!$A$1:$GQ$121,ROUNDDOWN(E543/12,0)+1,ROUNDDOWN((E543+$B$7-$B$8)/12,0)+1))</f>
        <v>#VALUE!</v>
      </c>
      <c r="P543">
        <f t="shared" si="169"/>
        <v>0.75</v>
      </c>
      <c r="Q543" t="e">
        <f t="shared" si="170"/>
        <v>#VALUE!</v>
      </c>
      <c r="R543">
        <f t="shared" si="181"/>
        <v>541</v>
      </c>
      <c r="S543" t="e">
        <f t="shared" si="182"/>
        <v>#VALUE!</v>
      </c>
      <c r="T543">
        <f>IF($B$11="זכר",INDEX(תמותה!$A$1:$E$121,ROUNDDOWN(R543/12,0)+1,2),INDEX(תמותה!$A$1:$E$121,ROUNDDOWN(R543/12,0)+1,3))</f>
        <v>3.0938500000000002E-4</v>
      </c>
      <c r="U543" t="e">
        <f>IF($B$11="זכר",INDEX('שיפור גברים'!$A$1:$GQ$121,ROUNDDOWN(R543/12,0)+1,ROUNDDOWN((E543+$B$7-$B$8)/12,0)+2),INDEX('שיפור נשים'!$A$1:$GQ$121,ROUNDDOWN(R543/12,0)+1,ROUNDDOWN((E543+$B$7-$B$8)/12,0)+2))</f>
        <v>#VALUE!</v>
      </c>
      <c r="V543" t="e">
        <f>IF($B$11="זכר",INDEX('שיפור גברים'!$A$1:$GQ$121,ROUNDDOWN(R543/12,0)+1,ROUNDDOWN((E543+$B$7-$B$8)/12,0)+1),INDEX('שיפור נשים'!$A$1:$GQ$121,ROUNDDOWN(R543/12,0)+1,ROUNDDOWN((E543+$B$7-$B$8)/12,0)+1))</f>
        <v>#VALUE!</v>
      </c>
      <c r="W543">
        <f t="shared" si="171"/>
        <v>0.75</v>
      </c>
      <c r="X543" t="e">
        <f t="shared" si="183"/>
        <v>#VALUE!</v>
      </c>
      <c r="Y543">
        <f>IF($B$11="זכר",INDEX(תמותה!$A$1:$E$121,ROUNDDOWN(R543/12,0)+1,4),INDEX(תמותה!$A$1:$E$121,ROUNDDOWN(R543/12,0)+1,5))</f>
        <v>7.0799999999999997E-4</v>
      </c>
      <c r="Z543" t="e">
        <f t="shared" si="172"/>
        <v>#VALUE!</v>
      </c>
      <c r="AA543" t="e">
        <f t="shared" si="173"/>
        <v>#VALUE!</v>
      </c>
      <c r="AB543" t="e">
        <f t="shared" si="184"/>
        <v>#VALUE!</v>
      </c>
      <c r="AC543" t="e">
        <f t="shared" si="185"/>
        <v>#VALUE!</v>
      </c>
      <c r="AD543" t="e">
        <f t="shared" si="186"/>
        <v>#VALUE!</v>
      </c>
      <c r="AE543" t="e">
        <f t="shared" si="187"/>
        <v>#VALUE!</v>
      </c>
      <c r="AF543" t="e">
        <f t="shared" si="188"/>
        <v>#VALUE!</v>
      </c>
    </row>
    <row r="544" spans="5:32" x14ac:dyDescent="0.2">
      <c r="E544">
        <f t="shared" si="174"/>
        <v>542</v>
      </c>
      <c r="F544">
        <f t="shared" si="168"/>
        <v>5.1489007074017419</v>
      </c>
      <c r="G544" t="e">
        <f t="shared" si="175"/>
        <v>#VALUE!</v>
      </c>
      <c r="H544" t="e">
        <f t="shared" si="176"/>
        <v>#VALUE!</v>
      </c>
      <c r="I544" t="e">
        <f t="shared" si="177"/>
        <v>#VALUE!</v>
      </c>
      <c r="J544" t="e">
        <f t="shared" si="178"/>
        <v>#VALUE!</v>
      </c>
      <c r="K544" t="e">
        <f t="shared" si="179"/>
        <v>#VALUE!</v>
      </c>
      <c r="L544" t="e">
        <f t="shared" si="180"/>
        <v>#VALUE!</v>
      </c>
      <c r="M544">
        <f>IF($B$9="זכר",INDEX(תמותה!$A$1:$E$121,ROUNDDOWN(E544/12,0)+1,2),INDEX(תמותה!$A$1:$E$121,ROUNDDOWN(E544/12,0)+1,3))</f>
        <v>3.0938500000000002E-4</v>
      </c>
      <c r="N544" t="e">
        <f>IF($B$9="זכר",INDEX('שיפור גברים'!$A$1:$GQ$121,ROUNDDOWN(E544/12,0)+1,ROUNDDOWN((E544+$B$7-$B$8)/12,0)+2),INDEX('שיפור נשים'!$A$1:$GQ$121,ROUNDDOWN(E544/12,0)+1,ROUNDDOWN((E544+$B$7-$B$8)/12,0)+2))</f>
        <v>#VALUE!</v>
      </c>
      <c r="O544" t="e">
        <f>IF($B$9="זכר",INDEX('שיפור גברים'!$A$1:$GQ$121,ROUNDDOWN(E544/12,0)+1,ROUNDDOWN((E544+$B$7-$B$8)/12,0)+1),INDEX('שיפור נשים'!$A$1:$GQ$121,ROUNDDOWN(E544/12,0)+1,ROUNDDOWN((E544+$B$7-$B$8)/12,0)+1))</f>
        <v>#VALUE!</v>
      </c>
      <c r="P544">
        <f t="shared" si="169"/>
        <v>0.83333333333333337</v>
      </c>
      <c r="Q544" t="e">
        <f t="shared" si="170"/>
        <v>#VALUE!</v>
      </c>
      <c r="R544">
        <f t="shared" si="181"/>
        <v>542</v>
      </c>
      <c r="S544" t="e">
        <f t="shared" si="182"/>
        <v>#VALUE!</v>
      </c>
      <c r="T544">
        <f>IF($B$11="זכר",INDEX(תמותה!$A$1:$E$121,ROUNDDOWN(R544/12,0)+1,2),INDEX(תמותה!$A$1:$E$121,ROUNDDOWN(R544/12,0)+1,3))</f>
        <v>3.0938500000000002E-4</v>
      </c>
      <c r="U544" t="e">
        <f>IF($B$11="זכר",INDEX('שיפור גברים'!$A$1:$GQ$121,ROUNDDOWN(R544/12,0)+1,ROUNDDOWN((E544+$B$7-$B$8)/12,0)+2),INDEX('שיפור נשים'!$A$1:$GQ$121,ROUNDDOWN(R544/12,0)+1,ROUNDDOWN((E544+$B$7-$B$8)/12,0)+2))</f>
        <v>#VALUE!</v>
      </c>
      <c r="V544" t="e">
        <f>IF($B$11="זכר",INDEX('שיפור גברים'!$A$1:$GQ$121,ROUNDDOWN(R544/12,0)+1,ROUNDDOWN((E544+$B$7-$B$8)/12,0)+1),INDEX('שיפור נשים'!$A$1:$GQ$121,ROUNDDOWN(R544/12,0)+1,ROUNDDOWN((E544+$B$7-$B$8)/12,0)+1))</f>
        <v>#VALUE!</v>
      </c>
      <c r="W544">
        <f t="shared" si="171"/>
        <v>0.83333333333333337</v>
      </c>
      <c r="X544" t="e">
        <f t="shared" si="183"/>
        <v>#VALUE!</v>
      </c>
      <c r="Y544">
        <f>IF($B$11="זכר",INDEX(תמותה!$A$1:$E$121,ROUNDDOWN(R544/12,0)+1,4),INDEX(תמותה!$A$1:$E$121,ROUNDDOWN(R544/12,0)+1,5))</f>
        <v>7.0799999999999997E-4</v>
      </c>
      <c r="Z544" t="e">
        <f t="shared" si="172"/>
        <v>#VALUE!</v>
      </c>
      <c r="AA544" t="e">
        <f t="shared" si="173"/>
        <v>#VALUE!</v>
      </c>
      <c r="AB544" t="e">
        <f t="shared" si="184"/>
        <v>#VALUE!</v>
      </c>
      <c r="AC544" t="e">
        <f t="shared" si="185"/>
        <v>#VALUE!</v>
      </c>
      <c r="AD544" t="e">
        <f t="shared" si="186"/>
        <v>#VALUE!</v>
      </c>
      <c r="AE544" t="e">
        <f t="shared" si="187"/>
        <v>#VALUE!</v>
      </c>
      <c r="AF544" t="e">
        <f t="shared" si="188"/>
        <v>#VALUE!</v>
      </c>
    </row>
    <row r="545" spans="5:32" x14ac:dyDescent="0.2">
      <c r="E545">
        <f t="shared" si="174"/>
        <v>543</v>
      </c>
      <c r="F545">
        <f t="shared" si="168"/>
        <v>5.1644636501251675</v>
      </c>
      <c r="G545" t="e">
        <f t="shared" si="175"/>
        <v>#VALUE!</v>
      </c>
      <c r="H545" t="e">
        <f t="shared" si="176"/>
        <v>#VALUE!</v>
      </c>
      <c r="I545" t="e">
        <f t="shared" si="177"/>
        <v>#VALUE!</v>
      </c>
      <c r="J545" t="e">
        <f t="shared" si="178"/>
        <v>#VALUE!</v>
      </c>
      <c r="K545" t="e">
        <f t="shared" si="179"/>
        <v>#VALUE!</v>
      </c>
      <c r="L545" t="e">
        <f t="shared" si="180"/>
        <v>#VALUE!</v>
      </c>
      <c r="M545">
        <f>IF($B$9="זכר",INDEX(תמותה!$A$1:$E$121,ROUNDDOWN(E545/12,0)+1,2),INDEX(תמותה!$A$1:$E$121,ROUNDDOWN(E545/12,0)+1,3))</f>
        <v>3.0938500000000002E-4</v>
      </c>
      <c r="N545" t="e">
        <f>IF($B$9="זכר",INDEX('שיפור גברים'!$A$1:$GQ$121,ROUNDDOWN(E545/12,0)+1,ROUNDDOWN((E545+$B$7-$B$8)/12,0)+2),INDEX('שיפור נשים'!$A$1:$GQ$121,ROUNDDOWN(E545/12,0)+1,ROUNDDOWN((E545+$B$7-$B$8)/12,0)+2))</f>
        <v>#VALUE!</v>
      </c>
      <c r="O545" t="e">
        <f>IF($B$9="זכר",INDEX('שיפור גברים'!$A$1:$GQ$121,ROUNDDOWN(E545/12,0)+1,ROUNDDOWN((E545+$B$7-$B$8)/12,0)+1),INDEX('שיפור נשים'!$A$1:$GQ$121,ROUNDDOWN(E545/12,0)+1,ROUNDDOWN((E545+$B$7-$B$8)/12,0)+1))</f>
        <v>#VALUE!</v>
      </c>
      <c r="P545">
        <f t="shared" si="169"/>
        <v>0.91666666666666663</v>
      </c>
      <c r="Q545" t="e">
        <f t="shared" si="170"/>
        <v>#VALUE!</v>
      </c>
      <c r="R545">
        <f t="shared" si="181"/>
        <v>543</v>
      </c>
      <c r="S545" t="e">
        <f t="shared" si="182"/>
        <v>#VALUE!</v>
      </c>
      <c r="T545">
        <f>IF($B$11="זכר",INDEX(תמותה!$A$1:$E$121,ROUNDDOWN(R545/12,0)+1,2),INDEX(תמותה!$A$1:$E$121,ROUNDDOWN(R545/12,0)+1,3))</f>
        <v>3.0938500000000002E-4</v>
      </c>
      <c r="U545" t="e">
        <f>IF($B$11="זכר",INDEX('שיפור גברים'!$A$1:$GQ$121,ROUNDDOWN(R545/12,0)+1,ROUNDDOWN((E545+$B$7-$B$8)/12,0)+2),INDEX('שיפור נשים'!$A$1:$GQ$121,ROUNDDOWN(R545/12,0)+1,ROUNDDOWN((E545+$B$7-$B$8)/12,0)+2))</f>
        <v>#VALUE!</v>
      </c>
      <c r="V545" t="e">
        <f>IF($B$11="זכר",INDEX('שיפור גברים'!$A$1:$GQ$121,ROUNDDOWN(R545/12,0)+1,ROUNDDOWN((E545+$B$7-$B$8)/12,0)+1),INDEX('שיפור נשים'!$A$1:$GQ$121,ROUNDDOWN(R545/12,0)+1,ROUNDDOWN((E545+$B$7-$B$8)/12,0)+1))</f>
        <v>#VALUE!</v>
      </c>
      <c r="W545">
        <f t="shared" si="171"/>
        <v>0.91666666666666663</v>
      </c>
      <c r="X545" t="e">
        <f t="shared" si="183"/>
        <v>#VALUE!</v>
      </c>
      <c r="Y545">
        <f>IF($B$11="זכר",INDEX(תמותה!$A$1:$E$121,ROUNDDOWN(R545/12,0)+1,4),INDEX(תמותה!$A$1:$E$121,ROUNDDOWN(R545/12,0)+1,5))</f>
        <v>7.0799999999999997E-4</v>
      </c>
      <c r="Z545" t="e">
        <f t="shared" si="172"/>
        <v>#VALUE!</v>
      </c>
      <c r="AA545" t="e">
        <f t="shared" si="173"/>
        <v>#VALUE!</v>
      </c>
      <c r="AB545" t="e">
        <f t="shared" si="184"/>
        <v>#VALUE!</v>
      </c>
      <c r="AC545" t="e">
        <f t="shared" si="185"/>
        <v>#VALUE!</v>
      </c>
      <c r="AD545" t="e">
        <f t="shared" si="186"/>
        <v>#VALUE!</v>
      </c>
      <c r="AE545" t="e">
        <f t="shared" si="187"/>
        <v>#VALUE!</v>
      </c>
      <c r="AF545" t="e">
        <f t="shared" si="188"/>
        <v>#VALUE!</v>
      </c>
    </row>
    <row r="546" spans="5:32" x14ac:dyDescent="0.2">
      <c r="E546">
        <f t="shared" si="174"/>
        <v>544</v>
      </c>
      <c r="F546">
        <f t="shared" si="168"/>
        <v>5.1800736330227926</v>
      </c>
      <c r="G546" t="e">
        <f t="shared" si="175"/>
        <v>#VALUE!</v>
      </c>
      <c r="H546" t="e">
        <f t="shared" si="176"/>
        <v>#VALUE!</v>
      </c>
      <c r="I546" t="e">
        <f t="shared" si="177"/>
        <v>#VALUE!</v>
      </c>
      <c r="J546" t="e">
        <f t="shared" si="178"/>
        <v>#VALUE!</v>
      </c>
      <c r="K546" t="e">
        <f t="shared" si="179"/>
        <v>#VALUE!</v>
      </c>
      <c r="L546" t="e">
        <f t="shared" si="180"/>
        <v>#VALUE!</v>
      </c>
      <c r="M546">
        <f>IF($B$9="זכר",INDEX(תמותה!$A$1:$E$121,ROUNDDOWN(E546/12,0)+1,2),INDEX(תמותה!$A$1:$E$121,ROUNDDOWN(E546/12,0)+1,3))</f>
        <v>3.0938500000000002E-4</v>
      </c>
      <c r="N546" t="e">
        <f>IF($B$9="זכר",INDEX('שיפור גברים'!$A$1:$GQ$121,ROUNDDOWN(E546/12,0)+1,ROUNDDOWN((E546+$B$7-$B$8)/12,0)+2),INDEX('שיפור נשים'!$A$1:$GQ$121,ROUNDDOWN(E546/12,0)+1,ROUNDDOWN((E546+$B$7-$B$8)/12,0)+2))</f>
        <v>#VALUE!</v>
      </c>
      <c r="O546" t="e">
        <f>IF($B$9="זכר",INDEX('שיפור גברים'!$A$1:$GQ$121,ROUNDDOWN(E546/12,0)+1,ROUNDDOWN((E546+$B$7-$B$8)/12,0)+1),INDEX('שיפור נשים'!$A$1:$GQ$121,ROUNDDOWN(E546/12,0)+1,ROUNDDOWN((E546+$B$7-$B$8)/12,0)+1))</f>
        <v>#VALUE!</v>
      </c>
      <c r="P546">
        <f t="shared" si="169"/>
        <v>1</v>
      </c>
      <c r="Q546" t="e">
        <f t="shared" si="170"/>
        <v>#VALUE!</v>
      </c>
      <c r="R546">
        <f t="shared" si="181"/>
        <v>544</v>
      </c>
      <c r="S546" t="e">
        <f t="shared" si="182"/>
        <v>#VALUE!</v>
      </c>
      <c r="T546">
        <f>IF($B$11="זכר",INDEX(תמותה!$A$1:$E$121,ROUNDDOWN(R546/12,0)+1,2),INDEX(תמותה!$A$1:$E$121,ROUNDDOWN(R546/12,0)+1,3))</f>
        <v>3.0938500000000002E-4</v>
      </c>
      <c r="U546" t="e">
        <f>IF($B$11="זכר",INDEX('שיפור גברים'!$A$1:$GQ$121,ROUNDDOWN(R546/12,0)+1,ROUNDDOWN((E546+$B$7-$B$8)/12,0)+2),INDEX('שיפור נשים'!$A$1:$GQ$121,ROUNDDOWN(R546/12,0)+1,ROUNDDOWN((E546+$B$7-$B$8)/12,0)+2))</f>
        <v>#VALUE!</v>
      </c>
      <c r="V546" t="e">
        <f>IF($B$11="זכר",INDEX('שיפור גברים'!$A$1:$GQ$121,ROUNDDOWN(R546/12,0)+1,ROUNDDOWN((E546+$B$7-$B$8)/12,0)+1),INDEX('שיפור נשים'!$A$1:$GQ$121,ROUNDDOWN(R546/12,0)+1,ROUNDDOWN((E546+$B$7-$B$8)/12,0)+1))</f>
        <v>#VALUE!</v>
      </c>
      <c r="W546">
        <f t="shared" si="171"/>
        <v>1</v>
      </c>
      <c r="X546" t="e">
        <f t="shared" si="183"/>
        <v>#VALUE!</v>
      </c>
      <c r="Y546">
        <f>IF($B$11="זכר",INDEX(תמותה!$A$1:$E$121,ROUNDDOWN(R546/12,0)+1,4),INDEX(תמותה!$A$1:$E$121,ROUNDDOWN(R546/12,0)+1,5))</f>
        <v>7.0799999999999997E-4</v>
      </c>
      <c r="Z546" t="e">
        <f t="shared" si="172"/>
        <v>#VALUE!</v>
      </c>
      <c r="AA546" t="e">
        <f t="shared" si="173"/>
        <v>#VALUE!</v>
      </c>
      <c r="AB546" t="e">
        <f t="shared" si="184"/>
        <v>#VALUE!</v>
      </c>
      <c r="AC546" t="e">
        <f t="shared" si="185"/>
        <v>#VALUE!</v>
      </c>
      <c r="AD546" t="e">
        <f t="shared" si="186"/>
        <v>#VALUE!</v>
      </c>
      <c r="AE546" t="e">
        <f t="shared" si="187"/>
        <v>#VALUE!</v>
      </c>
      <c r="AF546" t="e">
        <f t="shared" si="188"/>
        <v>#VALUE!</v>
      </c>
    </row>
    <row r="547" spans="5:32" x14ac:dyDescent="0.2">
      <c r="E547">
        <f t="shared" si="174"/>
        <v>545</v>
      </c>
      <c r="F547">
        <f t="shared" si="168"/>
        <v>5.1957307982771095</v>
      </c>
      <c r="G547" t="e">
        <f t="shared" si="175"/>
        <v>#VALUE!</v>
      </c>
      <c r="H547" t="e">
        <f t="shared" si="176"/>
        <v>#VALUE!</v>
      </c>
      <c r="I547" t="e">
        <f t="shared" si="177"/>
        <v>#VALUE!</v>
      </c>
      <c r="J547" t="e">
        <f t="shared" si="178"/>
        <v>#VALUE!</v>
      </c>
      <c r="K547" t="e">
        <f t="shared" si="179"/>
        <v>#VALUE!</v>
      </c>
      <c r="L547" t="e">
        <f t="shared" si="180"/>
        <v>#VALUE!</v>
      </c>
      <c r="M547">
        <f>IF($B$9="זכר",INDEX(תמותה!$A$1:$E$121,ROUNDDOWN(E547/12,0)+1,2),INDEX(תמותה!$A$1:$E$121,ROUNDDOWN(E547/12,0)+1,3))</f>
        <v>3.0938500000000002E-4</v>
      </c>
      <c r="N547" t="e">
        <f>IF($B$9="זכר",INDEX('שיפור גברים'!$A$1:$GQ$121,ROUNDDOWN(E547/12,0)+1,ROUNDDOWN((E547+$B$7-$B$8)/12,0)+2),INDEX('שיפור נשים'!$A$1:$GQ$121,ROUNDDOWN(E547/12,0)+1,ROUNDDOWN((E547+$B$7-$B$8)/12,0)+2))</f>
        <v>#VALUE!</v>
      </c>
      <c r="O547" t="e">
        <f>IF($B$9="זכר",INDEX('שיפור גברים'!$A$1:$GQ$121,ROUNDDOWN(E547/12,0)+1,ROUNDDOWN((E547+$B$7-$B$8)/12,0)+1),INDEX('שיפור נשים'!$A$1:$GQ$121,ROUNDDOWN(E547/12,0)+1,ROUNDDOWN((E547+$B$7-$B$8)/12,0)+1))</f>
        <v>#VALUE!</v>
      </c>
      <c r="P547">
        <f t="shared" si="169"/>
        <v>8.3333333333333329E-2</v>
      </c>
      <c r="Q547" t="e">
        <f t="shared" si="170"/>
        <v>#VALUE!</v>
      </c>
      <c r="R547">
        <f t="shared" si="181"/>
        <v>545</v>
      </c>
      <c r="S547" t="e">
        <f t="shared" si="182"/>
        <v>#VALUE!</v>
      </c>
      <c r="T547">
        <f>IF($B$11="זכר",INDEX(תמותה!$A$1:$E$121,ROUNDDOWN(R547/12,0)+1,2),INDEX(תמותה!$A$1:$E$121,ROUNDDOWN(R547/12,0)+1,3))</f>
        <v>3.0938500000000002E-4</v>
      </c>
      <c r="U547" t="e">
        <f>IF($B$11="זכר",INDEX('שיפור גברים'!$A$1:$GQ$121,ROUNDDOWN(R547/12,0)+1,ROUNDDOWN((E547+$B$7-$B$8)/12,0)+2),INDEX('שיפור נשים'!$A$1:$GQ$121,ROUNDDOWN(R547/12,0)+1,ROUNDDOWN((E547+$B$7-$B$8)/12,0)+2))</f>
        <v>#VALUE!</v>
      </c>
      <c r="V547" t="e">
        <f>IF($B$11="זכר",INDEX('שיפור גברים'!$A$1:$GQ$121,ROUNDDOWN(R547/12,0)+1,ROUNDDOWN((E547+$B$7-$B$8)/12,0)+1),INDEX('שיפור נשים'!$A$1:$GQ$121,ROUNDDOWN(R547/12,0)+1,ROUNDDOWN((E547+$B$7-$B$8)/12,0)+1))</f>
        <v>#VALUE!</v>
      </c>
      <c r="W547">
        <f t="shared" si="171"/>
        <v>8.3333333333333329E-2</v>
      </c>
      <c r="X547" t="e">
        <f t="shared" si="183"/>
        <v>#VALUE!</v>
      </c>
      <c r="Y547">
        <f>IF($B$11="זכר",INDEX(תמותה!$A$1:$E$121,ROUNDDOWN(R547/12,0)+1,4),INDEX(תמותה!$A$1:$E$121,ROUNDDOWN(R547/12,0)+1,5))</f>
        <v>7.0799999999999997E-4</v>
      </c>
      <c r="Z547" t="e">
        <f t="shared" si="172"/>
        <v>#VALUE!</v>
      </c>
      <c r="AA547" t="e">
        <f t="shared" si="173"/>
        <v>#VALUE!</v>
      </c>
      <c r="AB547" t="e">
        <f t="shared" si="184"/>
        <v>#VALUE!</v>
      </c>
      <c r="AC547" t="e">
        <f t="shared" si="185"/>
        <v>#VALUE!</v>
      </c>
      <c r="AD547" t="e">
        <f t="shared" si="186"/>
        <v>#VALUE!</v>
      </c>
      <c r="AE547" t="e">
        <f t="shared" si="187"/>
        <v>#VALUE!</v>
      </c>
      <c r="AF547" t="e">
        <f t="shared" si="188"/>
        <v>#VALUE!</v>
      </c>
    </row>
    <row r="548" spans="5:32" x14ac:dyDescent="0.2">
      <c r="E548">
        <f t="shared" si="174"/>
        <v>546</v>
      </c>
      <c r="F548">
        <f t="shared" si="168"/>
        <v>5.2114352885003701</v>
      </c>
      <c r="G548" t="e">
        <f t="shared" si="175"/>
        <v>#VALUE!</v>
      </c>
      <c r="H548" t="e">
        <f t="shared" si="176"/>
        <v>#VALUE!</v>
      </c>
      <c r="I548" t="e">
        <f t="shared" si="177"/>
        <v>#VALUE!</v>
      </c>
      <c r="J548" t="e">
        <f t="shared" si="178"/>
        <v>#VALUE!</v>
      </c>
      <c r="K548" t="e">
        <f t="shared" si="179"/>
        <v>#VALUE!</v>
      </c>
      <c r="L548" t="e">
        <f t="shared" si="180"/>
        <v>#VALUE!</v>
      </c>
      <c r="M548">
        <f>IF($B$9="זכר",INDEX(תמותה!$A$1:$E$121,ROUNDDOWN(E548/12,0)+1,2),INDEX(תמותה!$A$1:$E$121,ROUNDDOWN(E548/12,0)+1,3))</f>
        <v>3.0938500000000002E-4</v>
      </c>
      <c r="N548" t="e">
        <f>IF($B$9="זכר",INDEX('שיפור גברים'!$A$1:$GQ$121,ROUNDDOWN(E548/12,0)+1,ROUNDDOWN((E548+$B$7-$B$8)/12,0)+2),INDEX('שיפור נשים'!$A$1:$GQ$121,ROUNDDOWN(E548/12,0)+1,ROUNDDOWN((E548+$B$7-$B$8)/12,0)+2))</f>
        <v>#VALUE!</v>
      </c>
      <c r="O548" t="e">
        <f>IF($B$9="זכר",INDEX('שיפור גברים'!$A$1:$GQ$121,ROUNDDOWN(E548/12,0)+1,ROUNDDOWN((E548+$B$7-$B$8)/12,0)+1),INDEX('שיפור נשים'!$A$1:$GQ$121,ROUNDDOWN(E548/12,0)+1,ROUNDDOWN((E548+$B$7-$B$8)/12,0)+1))</f>
        <v>#VALUE!</v>
      </c>
      <c r="P548">
        <f t="shared" si="169"/>
        <v>0.16666666666666666</v>
      </c>
      <c r="Q548" t="e">
        <f t="shared" si="170"/>
        <v>#VALUE!</v>
      </c>
      <c r="R548">
        <f t="shared" si="181"/>
        <v>546</v>
      </c>
      <c r="S548" t="e">
        <f t="shared" si="182"/>
        <v>#VALUE!</v>
      </c>
      <c r="T548">
        <f>IF($B$11="זכר",INDEX(תמותה!$A$1:$E$121,ROUNDDOWN(R548/12,0)+1,2),INDEX(תמותה!$A$1:$E$121,ROUNDDOWN(R548/12,0)+1,3))</f>
        <v>3.0938500000000002E-4</v>
      </c>
      <c r="U548" t="e">
        <f>IF($B$11="זכר",INDEX('שיפור גברים'!$A$1:$GQ$121,ROUNDDOWN(R548/12,0)+1,ROUNDDOWN((E548+$B$7-$B$8)/12,0)+2),INDEX('שיפור נשים'!$A$1:$GQ$121,ROUNDDOWN(R548/12,0)+1,ROUNDDOWN((E548+$B$7-$B$8)/12,0)+2))</f>
        <v>#VALUE!</v>
      </c>
      <c r="V548" t="e">
        <f>IF($B$11="זכר",INDEX('שיפור גברים'!$A$1:$GQ$121,ROUNDDOWN(R548/12,0)+1,ROUNDDOWN((E548+$B$7-$B$8)/12,0)+1),INDEX('שיפור נשים'!$A$1:$GQ$121,ROUNDDOWN(R548/12,0)+1,ROUNDDOWN((E548+$B$7-$B$8)/12,0)+1))</f>
        <v>#VALUE!</v>
      </c>
      <c r="W548">
        <f t="shared" si="171"/>
        <v>0.16666666666666666</v>
      </c>
      <c r="X548" t="e">
        <f t="shared" si="183"/>
        <v>#VALUE!</v>
      </c>
      <c r="Y548">
        <f>IF($B$11="זכר",INDEX(תמותה!$A$1:$E$121,ROUNDDOWN(R548/12,0)+1,4),INDEX(תמותה!$A$1:$E$121,ROUNDDOWN(R548/12,0)+1,5))</f>
        <v>7.0799999999999997E-4</v>
      </c>
      <c r="Z548" t="e">
        <f t="shared" si="172"/>
        <v>#VALUE!</v>
      </c>
      <c r="AA548" t="e">
        <f t="shared" si="173"/>
        <v>#VALUE!</v>
      </c>
      <c r="AB548" t="e">
        <f t="shared" si="184"/>
        <v>#VALUE!</v>
      </c>
      <c r="AC548" t="e">
        <f t="shared" si="185"/>
        <v>#VALUE!</v>
      </c>
      <c r="AD548" t="e">
        <f t="shared" si="186"/>
        <v>#VALUE!</v>
      </c>
      <c r="AE548" t="e">
        <f t="shared" si="187"/>
        <v>#VALUE!</v>
      </c>
      <c r="AF548" t="e">
        <f t="shared" si="188"/>
        <v>#VALUE!</v>
      </c>
    </row>
    <row r="549" spans="5:32" x14ac:dyDescent="0.2">
      <c r="E549">
        <f t="shared" si="174"/>
        <v>547</v>
      </c>
      <c r="F549">
        <f t="shared" si="168"/>
        <v>5.2271872467358778</v>
      </c>
      <c r="G549" t="e">
        <f t="shared" si="175"/>
        <v>#VALUE!</v>
      </c>
      <c r="H549" t="e">
        <f t="shared" si="176"/>
        <v>#VALUE!</v>
      </c>
      <c r="I549" t="e">
        <f t="shared" si="177"/>
        <v>#VALUE!</v>
      </c>
      <c r="J549" t="e">
        <f t="shared" si="178"/>
        <v>#VALUE!</v>
      </c>
      <c r="K549" t="e">
        <f t="shared" si="179"/>
        <v>#VALUE!</v>
      </c>
      <c r="L549" t="e">
        <f t="shared" si="180"/>
        <v>#VALUE!</v>
      </c>
      <c r="M549">
        <f>IF($B$9="זכר",INDEX(תמותה!$A$1:$E$121,ROUNDDOWN(E549/12,0)+1,2),INDEX(תמותה!$A$1:$E$121,ROUNDDOWN(E549/12,0)+1,3))</f>
        <v>3.0938500000000002E-4</v>
      </c>
      <c r="N549" t="e">
        <f>IF($B$9="זכר",INDEX('שיפור גברים'!$A$1:$GQ$121,ROUNDDOWN(E549/12,0)+1,ROUNDDOWN((E549+$B$7-$B$8)/12,0)+2),INDEX('שיפור נשים'!$A$1:$GQ$121,ROUNDDOWN(E549/12,0)+1,ROUNDDOWN((E549+$B$7-$B$8)/12,0)+2))</f>
        <v>#VALUE!</v>
      </c>
      <c r="O549" t="e">
        <f>IF($B$9="זכר",INDEX('שיפור גברים'!$A$1:$GQ$121,ROUNDDOWN(E549/12,0)+1,ROUNDDOWN((E549+$B$7-$B$8)/12,0)+1),INDEX('שיפור נשים'!$A$1:$GQ$121,ROUNDDOWN(E549/12,0)+1,ROUNDDOWN((E549+$B$7-$B$8)/12,0)+1))</f>
        <v>#VALUE!</v>
      </c>
      <c r="P549">
        <f t="shared" si="169"/>
        <v>0.25</v>
      </c>
      <c r="Q549" t="e">
        <f t="shared" si="170"/>
        <v>#VALUE!</v>
      </c>
      <c r="R549">
        <f t="shared" si="181"/>
        <v>547</v>
      </c>
      <c r="S549" t="e">
        <f t="shared" si="182"/>
        <v>#VALUE!</v>
      </c>
      <c r="T549">
        <f>IF($B$11="זכר",INDEX(תמותה!$A$1:$E$121,ROUNDDOWN(R549/12,0)+1,2),INDEX(תמותה!$A$1:$E$121,ROUNDDOWN(R549/12,0)+1,3))</f>
        <v>3.0938500000000002E-4</v>
      </c>
      <c r="U549" t="e">
        <f>IF($B$11="זכר",INDEX('שיפור גברים'!$A$1:$GQ$121,ROUNDDOWN(R549/12,0)+1,ROUNDDOWN((E549+$B$7-$B$8)/12,0)+2),INDEX('שיפור נשים'!$A$1:$GQ$121,ROUNDDOWN(R549/12,0)+1,ROUNDDOWN((E549+$B$7-$B$8)/12,0)+2))</f>
        <v>#VALUE!</v>
      </c>
      <c r="V549" t="e">
        <f>IF($B$11="זכר",INDEX('שיפור גברים'!$A$1:$GQ$121,ROUNDDOWN(R549/12,0)+1,ROUNDDOWN((E549+$B$7-$B$8)/12,0)+1),INDEX('שיפור נשים'!$A$1:$GQ$121,ROUNDDOWN(R549/12,0)+1,ROUNDDOWN((E549+$B$7-$B$8)/12,0)+1))</f>
        <v>#VALUE!</v>
      </c>
      <c r="W549">
        <f t="shared" si="171"/>
        <v>0.25</v>
      </c>
      <c r="X549" t="e">
        <f t="shared" si="183"/>
        <v>#VALUE!</v>
      </c>
      <c r="Y549">
        <f>IF($B$11="זכר",INDEX(תמותה!$A$1:$E$121,ROUNDDOWN(R549/12,0)+1,4),INDEX(תמותה!$A$1:$E$121,ROUNDDOWN(R549/12,0)+1,5))</f>
        <v>7.0799999999999997E-4</v>
      </c>
      <c r="Z549" t="e">
        <f t="shared" si="172"/>
        <v>#VALUE!</v>
      </c>
      <c r="AA549" t="e">
        <f t="shared" si="173"/>
        <v>#VALUE!</v>
      </c>
      <c r="AB549" t="e">
        <f t="shared" si="184"/>
        <v>#VALUE!</v>
      </c>
      <c r="AC549" t="e">
        <f t="shared" si="185"/>
        <v>#VALUE!</v>
      </c>
      <c r="AD549" t="e">
        <f t="shared" si="186"/>
        <v>#VALUE!</v>
      </c>
      <c r="AE549" t="e">
        <f t="shared" si="187"/>
        <v>#VALUE!</v>
      </c>
      <c r="AF549" t="e">
        <f t="shared" si="188"/>
        <v>#VALUE!</v>
      </c>
    </row>
    <row r="550" spans="5:32" x14ac:dyDescent="0.2">
      <c r="E550">
        <f t="shared" si="174"/>
        <v>548</v>
      </c>
      <c r="F550">
        <f t="shared" si="168"/>
        <v>5.2429868164593003</v>
      </c>
      <c r="G550" t="e">
        <f t="shared" si="175"/>
        <v>#VALUE!</v>
      </c>
      <c r="H550" t="e">
        <f t="shared" si="176"/>
        <v>#VALUE!</v>
      </c>
      <c r="I550" t="e">
        <f t="shared" si="177"/>
        <v>#VALUE!</v>
      </c>
      <c r="J550" t="e">
        <f t="shared" si="178"/>
        <v>#VALUE!</v>
      </c>
      <c r="K550" t="e">
        <f t="shared" si="179"/>
        <v>#VALUE!</v>
      </c>
      <c r="L550" t="e">
        <f t="shared" si="180"/>
        <v>#VALUE!</v>
      </c>
      <c r="M550">
        <f>IF($B$9="זכר",INDEX(תמותה!$A$1:$E$121,ROUNDDOWN(E550/12,0)+1,2),INDEX(תמותה!$A$1:$E$121,ROUNDDOWN(E550/12,0)+1,3))</f>
        <v>3.0938500000000002E-4</v>
      </c>
      <c r="N550" t="e">
        <f>IF($B$9="זכר",INDEX('שיפור גברים'!$A$1:$GQ$121,ROUNDDOWN(E550/12,0)+1,ROUNDDOWN((E550+$B$7-$B$8)/12,0)+2),INDEX('שיפור נשים'!$A$1:$GQ$121,ROUNDDOWN(E550/12,0)+1,ROUNDDOWN((E550+$B$7-$B$8)/12,0)+2))</f>
        <v>#VALUE!</v>
      </c>
      <c r="O550" t="e">
        <f>IF($B$9="זכר",INDEX('שיפור גברים'!$A$1:$GQ$121,ROUNDDOWN(E550/12,0)+1,ROUNDDOWN((E550+$B$7-$B$8)/12,0)+1),INDEX('שיפור נשים'!$A$1:$GQ$121,ROUNDDOWN(E550/12,0)+1,ROUNDDOWN((E550+$B$7-$B$8)/12,0)+1))</f>
        <v>#VALUE!</v>
      </c>
      <c r="P550">
        <f t="shared" si="169"/>
        <v>0.33333333333333331</v>
      </c>
      <c r="Q550" t="e">
        <f t="shared" si="170"/>
        <v>#VALUE!</v>
      </c>
      <c r="R550">
        <f t="shared" si="181"/>
        <v>548</v>
      </c>
      <c r="S550" t="e">
        <f t="shared" si="182"/>
        <v>#VALUE!</v>
      </c>
      <c r="T550">
        <f>IF($B$11="זכר",INDEX(תמותה!$A$1:$E$121,ROUNDDOWN(R550/12,0)+1,2),INDEX(תמותה!$A$1:$E$121,ROUNDDOWN(R550/12,0)+1,3))</f>
        <v>3.0938500000000002E-4</v>
      </c>
      <c r="U550" t="e">
        <f>IF($B$11="זכר",INDEX('שיפור גברים'!$A$1:$GQ$121,ROUNDDOWN(R550/12,0)+1,ROUNDDOWN((E550+$B$7-$B$8)/12,0)+2),INDEX('שיפור נשים'!$A$1:$GQ$121,ROUNDDOWN(R550/12,0)+1,ROUNDDOWN((E550+$B$7-$B$8)/12,0)+2))</f>
        <v>#VALUE!</v>
      </c>
      <c r="V550" t="e">
        <f>IF($B$11="זכר",INDEX('שיפור גברים'!$A$1:$GQ$121,ROUNDDOWN(R550/12,0)+1,ROUNDDOWN((E550+$B$7-$B$8)/12,0)+1),INDEX('שיפור נשים'!$A$1:$GQ$121,ROUNDDOWN(R550/12,0)+1,ROUNDDOWN((E550+$B$7-$B$8)/12,0)+1))</f>
        <v>#VALUE!</v>
      </c>
      <c r="W550">
        <f t="shared" si="171"/>
        <v>0.33333333333333331</v>
      </c>
      <c r="X550" t="e">
        <f t="shared" si="183"/>
        <v>#VALUE!</v>
      </c>
      <c r="Y550">
        <f>IF($B$11="זכר",INDEX(תמותה!$A$1:$E$121,ROUNDDOWN(R550/12,0)+1,4),INDEX(תמותה!$A$1:$E$121,ROUNDDOWN(R550/12,0)+1,5))</f>
        <v>7.0799999999999997E-4</v>
      </c>
      <c r="Z550" t="e">
        <f t="shared" si="172"/>
        <v>#VALUE!</v>
      </c>
      <c r="AA550" t="e">
        <f t="shared" si="173"/>
        <v>#VALUE!</v>
      </c>
      <c r="AB550" t="e">
        <f t="shared" si="184"/>
        <v>#VALUE!</v>
      </c>
      <c r="AC550" t="e">
        <f t="shared" si="185"/>
        <v>#VALUE!</v>
      </c>
      <c r="AD550" t="e">
        <f t="shared" si="186"/>
        <v>#VALUE!</v>
      </c>
      <c r="AE550" t="e">
        <f t="shared" si="187"/>
        <v>#VALUE!</v>
      </c>
      <c r="AF550" t="e">
        <f t="shared" si="188"/>
        <v>#VALUE!</v>
      </c>
    </row>
    <row r="551" spans="5:32" x14ac:dyDescent="0.2">
      <c r="E551">
        <f t="shared" si="174"/>
        <v>549</v>
      </c>
      <c r="F551">
        <f t="shared" si="168"/>
        <v>5.2588341415799693</v>
      </c>
      <c r="G551" t="e">
        <f t="shared" si="175"/>
        <v>#VALUE!</v>
      </c>
      <c r="H551" t="e">
        <f t="shared" si="176"/>
        <v>#VALUE!</v>
      </c>
      <c r="I551" t="e">
        <f t="shared" si="177"/>
        <v>#VALUE!</v>
      </c>
      <c r="J551" t="e">
        <f t="shared" si="178"/>
        <v>#VALUE!</v>
      </c>
      <c r="K551" t="e">
        <f t="shared" si="179"/>
        <v>#VALUE!</v>
      </c>
      <c r="L551" t="e">
        <f t="shared" si="180"/>
        <v>#VALUE!</v>
      </c>
      <c r="M551">
        <f>IF($B$9="זכר",INDEX(תמותה!$A$1:$E$121,ROUNDDOWN(E551/12,0)+1,2),INDEX(תמותה!$A$1:$E$121,ROUNDDOWN(E551/12,0)+1,3))</f>
        <v>3.0938500000000002E-4</v>
      </c>
      <c r="N551" t="e">
        <f>IF($B$9="זכר",INDEX('שיפור גברים'!$A$1:$GQ$121,ROUNDDOWN(E551/12,0)+1,ROUNDDOWN((E551+$B$7-$B$8)/12,0)+2),INDEX('שיפור נשים'!$A$1:$GQ$121,ROUNDDOWN(E551/12,0)+1,ROUNDDOWN((E551+$B$7-$B$8)/12,0)+2))</f>
        <v>#VALUE!</v>
      </c>
      <c r="O551" t="e">
        <f>IF($B$9="זכר",INDEX('שיפור גברים'!$A$1:$GQ$121,ROUNDDOWN(E551/12,0)+1,ROUNDDOWN((E551+$B$7-$B$8)/12,0)+1),INDEX('שיפור נשים'!$A$1:$GQ$121,ROUNDDOWN(E551/12,0)+1,ROUNDDOWN((E551+$B$7-$B$8)/12,0)+1))</f>
        <v>#VALUE!</v>
      </c>
      <c r="P551">
        <f t="shared" si="169"/>
        <v>0.41666666666666669</v>
      </c>
      <c r="Q551" t="e">
        <f t="shared" si="170"/>
        <v>#VALUE!</v>
      </c>
      <c r="R551">
        <f t="shared" si="181"/>
        <v>549</v>
      </c>
      <c r="S551" t="e">
        <f t="shared" si="182"/>
        <v>#VALUE!</v>
      </c>
      <c r="T551">
        <f>IF($B$11="זכר",INDEX(תמותה!$A$1:$E$121,ROUNDDOWN(R551/12,0)+1,2),INDEX(תמותה!$A$1:$E$121,ROUNDDOWN(R551/12,0)+1,3))</f>
        <v>3.0938500000000002E-4</v>
      </c>
      <c r="U551" t="e">
        <f>IF($B$11="זכר",INDEX('שיפור גברים'!$A$1:$GQ$121,ROUNDDOWN(R551/12,0)+1,ROUNDDOWN((E551+$B$7-$B$8)/12,0)+2),INDEX('שיפור נשים'!$A$1:$GQ$121,ROUNDDOWN(R551/12,0)+1,ROUNDDOWN((E551+$B$7-$B$8)/12,0)+2))</f>
        <v>#VALUE!</v>
      </c>
      <c r="V551" t="e">
        <f>IF($B$11="זכר",INDEX('שיפור גברים'!$A$1:$GQ$121,ROUNDDOWN(R551/12,0)+1,ROUNDDOWN((E551+$B$7-$B$8)/12,0)+1),INDEX('שיפור נשים'!$A$1:$GQ$121,ROUNDDOWN(R551/12,0)+1,ROUNDDOWN((E551+$B$7-$B$8)/12,0)+1))</f>
        <v>#VALUE!</v>
      </c>
      <c r="W551">
        <f t="shared" si="171"/>
        <v>0.41666666666666669</v>
      </c>
      <c r="X551" t="e">
        <f t="shared" si="183"/>
        <v>#VALUE!</v>
      </c>
      <c r="Y551">
        <f>IF($B$11="זכר",INDEX(תמותה!$A$1:$E$121,ROUNDDOWN(R551/12,0)+1,4),INDEX(תמותה!$A$1:$E$121,ROUNDDOWN(R551/12,0)+1,5))</f>
        <v>7.0799999999999997E-4</v>
      </c>
      <c r="Z551" t="e">
        <f t="shared" si="172"/>
        <v>#VALUE!</v>
      </c>
      <c r="AA551" t="e">
        <f t="shared" si="173"/>
        <v>#VALUE!</v>
      </c>
      <c r="AB551" t="e">
        <f t="shared" si="184"/>
        <v>#VALUE!</v>
      </c>
      <c r="AC551" t="e">
        <f t="shared" si="185"/>
        <v>#VALUE!</v>
      </c>
      <c r="AD551" t="e">
        <f t="shared" si="186"/>
        <v>#VALUE!</v>
      </c>
      <c r="AE551" t="e">
        <f t="shared" si="187"/>
        <v>#VALUE!</v>
      </c>
      <c r="AF551" t="e">
        <f t="shared" si="188"/>
        <v>#VALUE!</v>
      </c>
    </row>
    <row r="552" spans="5:32" x14ac:dyDescent="0.2">
      <c r="E552">
        <f t="shared" si="174"/>
        <v>550</v>
      </c>
      <c r="F552">
        <f t="shared" si="168"/>
        <v>5.2747293664421901</v>
      </c>
      <c r="G552" t="e">
        <f t="shared" si="175"/>
        <v>#VALUE!</v>
      </c>
      <c r="H552" t="e">
        <f t="shared" si="176"/>
        <v>#VALUE!</v>
      </c>
      <c r="I552" t="e">
        <f t="shared" si="177"/>
        <v>#VALUE!</v>
      </c>
      <c r="J552" t="e">
        <f t="shared" si="178"/>
        <v>#VALUE!</v>
      </c>
      <c r="K552" t="e">
        <f t="shared" si="179"/>
        <v>#VALUE!</v>
      </c>
      <c r="L552" t="e">
        <f t="shared" si="180"/>
        <v>#VALUE!</v>
      </c>
      <c r="M552">
        <f>IF($B$9="זכר",INDEX(תמותה!$A$1:$E$121,ROUNDDOWN(E552/12,0)+1,2),INDEX(תמותה!$A$1:$E$121,ROUNDDOWN(E552/12,0)+1,3))</f>
        <v>3.0938500000000002E-4</v>
      </c>
      <c r="N552" t="e">
        <f>IF($B$9="זכר",INDEX('שיפור גברים'!$A$1:$GQ$121,ROUNDDOWN(E552/12,0)+1,ROUNDDOWN((E552+$B$7-$B$8)/12,0)+2),INDEX('שיפור נשים'!$A$1:$GQ$121,ROUNDDOWN(E552/12,0)+1,ROUNDDOWN((E552+$B$7-$B$8)/12,0)+2))</f>
        <v>#VALUE!</v>
      </c>
      <c r="O552" t="e">
        <f>IF($B$9="זכר",INDEX('שיפור גברים'!$A$1:$GQ$121,ROUNDDOWN(E552/12,0)+1,ROUNDDOWN((E552+$B$7-$B$8)/12,0)+1),INDEX('שיפור נשים'!$A$1:$GQ$121,ROUNDDOWN(E552/12,0)+1,ROUNDDOWN((E552+$B$7-$B$8)/12,0)+1))</f>
        <v>#VALUE!</v>
      </c>
      <c r="P552">
        <f t="shared" si="169"/>
        <v>0.5</v>
      </c>
      <c r="Q552" t="e">
        <f t="shared" si="170"/>
        <v>#VALUE!</v>
      </c>
      <c r="R552">
        <f t="shared" si="181"/>
        <v>550</v>
      </c>
      <c r="S552" t="e">
        <f t="shared" si="182"/>
        <v>#VALUE!</v>
      </c>
      <c r="T552">
        <f>IF($B$11="זכר",INDEX(תמותה!$A$1:$E$121,ROUNDDOWN(R552/12,0)+1,2),INDEX(תמותה!$A$1:$E$121,ROUNDDOWN(R552/12,0)+1,3))</f>
        <v>3.0938500000000002E-4</v>
      </c>
      <c r="U552" t="e">
        <f>IF($B$11="זכר",INDEX('שיפור גברים'!$A$1:$GQ$121,ROUNDDOWN(R552/12,0)+1,ROUNDDOWN((E552+$B$7-$B$8)/12,0)+2),INDEX('שיפור נשים'!$A$1:$GQ$121,ROUNDDOWN(R552/12,0)+1,ROUNDDOWN((E552+$B$7-$B$8)/12,0)+2))</f>
        <v>#VALUE!</v>
      </c>
      <c r="V552" t="e">
        <f>IF($B$11="זכר",INDEX('שיפור גברים'!$A$1:$GQ$121,ROUNDDOWN(R552/12,0)+1,ROUNDDOWN((E552+$B$7-$B$8)/12,0)+1),INDEX('שיפור נשים'!$A$1:$GQ$121,ROUNDDOWN(R552/12,0)+1,ROUNDDOWN((E552+$B$7-$B$8)/12,0)+1))</f>
        <v>#VALUE!</v>
      </c>
      <c r="W552">
        <f t="shared" si="171"/>
        <v>0.5</v>
      </c>
      <c r="X552" t="e">
        <f t="shared" si="183"/>
        <v>#VALUE!</v>
      </c>
      <c r="Y552">
        <f>IF($B$11="זכר",INDEX(תמותה!$A$1:$E$121,ROUNDDOWN(R552/12,0)+1,4),INDEX(תמותה!$A$1:$E$121,ROUNDDOWN(R552/12,0)+1,5))</f>
        <v>7.0799999999999997E-4</v>
      </c>
      <c r="Z552" t="e">
        <f t="shared" si="172"/>
        <v>#VALUE!</v>
      </c>
      <c r="AA552" t="e">
        <f t="shared" si="173"/>
        <v>#VALUE!</v>
      </c>
      <c r="AB552" t="e">
        <f t="shared" si="184"/>
        <v>#VALUE!</v>
      </c>
      <c r="AC552" t="e">
        <f t="shared" si="185"/>
        <v>#VALUE!</v>
      </c>
      <c r="AD552" t="e">
        <f t="shared" si="186"/>
        <v>#VALUE!</v>
      </c>
      <c r="AE552" t="e">
        <f t="shared" si="187"/>
        <v>#VALUE!</v>
      </c>
      <c r="AF552" t="e">
        <f t="shared" si="188"/>
        <v>#VALUE!</v>
      </c>
    </row>
    <row r="553" spans="5:32" x14ac:dyDescent="0.2">
      <c r="E553">
        <f t="shared" si="174"/>
        <v>551</v>
      </c>
      <c r="F553">
        <f t="shared" si="168"/>
        <v>5.2906726358265672</v>
      </c>
      <c r="G553" t="e">
        <f t="shared" si="175"/>
        <v>#VALUE!</v>
      </c>
      <c r="H553" t="e">
        <f t="shared" si="176"/>
        <v>#VALUE!</v>
      </c>
      <c r="I553" t="e">
        <f t="shared" si="177"/>
        <v>#VALUE!</v>
      </c>
      <c r="J553" t="e">
        <f t="shared" si="178"/>
        <v>#VALUE!</v>
      </c>
      <c r="K553" t="e">
        <f t="shared" si="179"/>
        <v>#VALUE!</v>
      </c>
      <c r="L553" t="e">
        <f t="shared" si="180"/>
        <v>#VALUE!</v>
      </c>
      <c r="M553">
        <f>IF($B$9="זכר",INDEX(תמותה!$A$1:$E$121,ROUNDDOWN(E553/12,0)+1,2),INDEX(תמותה!$A$1:$E$121,ROUNDDOWN(E553/12,0)+1,3))</f>
        <v>3.0938500000000002E-4</v>
      </c>
      <c r="N553" t="e">
        <f>IF($B$9="זכר",INDEX('שיפור גברים'!$A$1:$GQ$121,ROUNDDOWN(E553/12,0)+1,ROUNDDOWN((E553+$B$7-$B$8)/12,0)+2),INDEX('שיפור נשים'!$A$1:$GQ$121,ROUNDDOWN(E553/12,0)+1,ROUNDDOWN((E553+$B$7-$B$8)/12,0)+2))</f>
        <v>#VALUE!</v>
      </c>
      <c r="O553" t="e">
        <f>IF($B$9="זכר",INDEX('שיפור גברים'!$A$1:$GQ$121,ROUNDDOWN(E553/12,0)+1,ROUNDDOWN((E553+$B$7-$B$8)/12,0)+1),INDEX('שיפור נשים'!$A$1:$GQ$121,ROUNDDOWN(E553/12,0)+1,ROUNDDOWN((E553+$B$7-$B$8)/12,0)+1))</f>
        <v>#VALUE!</v>
      </c>
      <c r="P553">
        <f t="shared" si="169"/>
        <v>0.58333333333333337</v>
      </c>
      <c r="Q553" t="e">
        <f t="shared" si="170"/>
        <v>#VALUE!</v>
      </c>
      <c r="R553">
        <f t="shared" si="181"/>
        <v>551</v>
      </c>
      <c r="S553" t="e">
        <f t="shared" si="182"/>
        <v>#VALUE!</v>
      </c>
      <c r="T553">
        <f>IF($B$11="זכר",INDEX(תמותה!$A$1:$E$121,ROUNDDOWN(R553/12,0)+1,2),INDEX(תמותה!$A$1:$E$121,ROUNDDOWN(R553/12,0)+1,3))</f>
        <v>3.0938500000000002E-4</v>
      </c>
      <c r="U553" t="e">
        <f>IF($B$11="זכר",INDEX('שיפור גברים'!$A$1:$GQ$121,ROUNDDOWN(R553/12,0)+1,ROUNDDOWN((E553+$B$7-$B$8)/12,0)+2),INDEX('שיפור נשים'!$A$1:$GQ$121,ROUNDDOWN(R553/12,0)+1,ROUNDDOWN((E553+$B$7-$B$8)/12,0)+2))</f>
        <v>#VALUE!</v>
      </c>
      <c r="V553" t="e">
        <f>IF($B$11="זכר",INDEX('שיפור גברים'!$A$1:$GQ$121,ROUNDDOWN(R553/12,0)+1,ROUNDDOWN((E553+$B$7-$B$8)/12,0)+1),INDEX('שיפור נשים'!$A$1:$GQ$121,ROUNDDOWN(R553/12,0)+1,ROUNDDOWN((E553+$B$7-$B$8)/12,0)+1))</f>
        <v>#VALUE!</v>
      </c>
      <c r="W553">
        <f t="shared" si="171"/>
        <v>0.58333333333333337</v>
      </c>
      <c r="X553" t="e">
        <f t="shared" si="183"/>
        <v>#VALUE!</v>
      </c>
      <c r="Y553">
        <f>IF($B$11="זכר",INDEX(תמותה!$A$1:$E$121,ROUNDDOWN(R553/12,0)+1,4),INDEX(תמותה!$A$1:$E$121,ROUNDDOWN(R553/12,0)+1,5))</f>
        <v>7.0799999999999997E-4</v>
      </c>
      <c r="Z553" t="e">
        <f t="shared" si="172"/>
        <v>#VALUE!</v>
      </c>
      <c r="AA553" t="e">
        <f t="shared" si="173"/>
        <v>#VALUE!</v>
      </c>
      <c r="AB553" t="e">
        <f t="shared" si="184"/>
        <v>#VALUE!</v>
      </c>
      <c r="AC553" t="e">
        <f t="shared" si="185"/>
        <v>#VALUE!</v>
      </c>
      <c r="AD553" t="e">
        <f t="shared" si="186"/>
        <v>#VALUE!</v>
      </c>
      <c r="AE553" t="e">
        <f t="shared" si="187"/>
        <v>#VALUE!</v>
      </c>
      <c r="AF553" t="e">
        <f t="shared" si="188"/>
        <v>#VALUE!</v>
      </c>
    </row>
    <row r="554" spans="5:32" x14ac:dyDescent="0.2">
      <c r="E554">
        <f t="shared" si="174"/>
        <v>552</v>
      </c>
      <c r="F554">
        <f t="shared" si="168"/>
        <v>5.3066640949513086</v>
      </c>
      <c r="G554" t="e">
        <f t="shared" si="175"/>
        <v>#VALUE!</v>
      </c>
      <c r="H554" t="e">
        <f t="shared" si="176"/>
        <v>#VALUE!</v>
      </c>
      <c r="I554" t="e">
        <f t="shared" si="177"/>
        <v>#VALUE!</v>
      </c>
      <c r="J554" t="e">
        <f t="shared" si="178"/>
        <v>#VALUE!</v>
      </c>
      <c r="K554" t="e">
        <f t="shared" si="179"/>
        <v>#VALUE!</v>
      </c>
      <c r="L554" t="e">
        <f t="shared" si="180"/>
        <v>#VALUE!</v>
      </c>
      <c r="M554">
        <f>IF($B$9="זכר",INDEX(תמותה!$A$1:$E$121,ROUNDDOWN(E554/12,0)+1,2),INDEX(תמותה!$A$1:$E$121,ROUNDDOWN(E554/12,0)+1,3))</f>
        <v>3.43758E-4</v>
      </c>
      <c r="N554" t="e">
        <f>IF($B$9="זכר",INDEX('שיפור גברים'!$A$1:$GQ$121,ROUNDDOWN(E554/12,0)+1,ROUNDDOWN((E554+$B$7-$B$8)/12,0)+2),INDEX('שיפור נשים'!$A$1:$GQ$121,ROUNDDOWN(E554/12,0)+1,ROUNDDOWN((E554+$B$7-$B$8)/12,0)+2))</f>
        <v>#VALUE!</v>
      </c>
      <c r="O554" t="e">
        <f>IF($B$9="זכר",INDEX('שיפור גברים'!$A$1:$GQ$121,ROUNDDOWN(E554/12,0)+1,ROUNDDOWN((E554+$B$7-$B$8)/12,0)+1),INDEX('שיפור נשים'!$A$1:$GQ$121,ROUNDDOWN(E554/12,0)+1,ROUNDDOWN((E554+$B$7-$B$8)/12,0)+1))</f>
        <v>#VALUE!</v>
      </c>
      <c r="P554">
        <f t="shared" si="169"/>
        <v>0.66666666666666663</v>
      </c>
      <c r="Q554" t="e">
        <f t="shared" si="170"/>
        <v>#VALUE!</v>
      </c>
      <c r="R554">
        <f t="shared" si="181"/>
        <v>552</v>
      </c>
      <c r="S554" t="e">
        <f t="shared" si="182"/>
        <v>#VALUE!</v>
      </c>
      <c r="T554">
        <f>IF($B$11="זכר",INDEX(תמותה!$A$1:$E$121,ROUNDDOWN(R554/12,0)+1,2),INDEX(תמותה!$A$1:$E$121,ROUNDDOWN(R554/12,0)+1,3))</f>
        <v>3.43758E-4</v>
      </c>
      <c r="U554" t="e">
        <f>IF($B$11="זכר",INDEX('שיפור גברים'!$A$1:$GQ$121,ROUNDDOWN(R554/12,0)+1,ROUNDDOWN((E554+$B$7-$B$8)/12,0)+2),INDEX('שיפור נשים'!$A$1:$GQ$121,ROUNDDOWN(R554/12,0)+1,ROUNDDOWN((E554+$B$7-$B$8)/12,0)+2))</f>
        <v>#VALUE!</v>
      </c>
      <c r="V554" t="e">
        <f>IF($B$11="זכר",INDEX('שיפור גברים'!$A$1:$GQ$121,ROUNDDOWN(R554/12,0)+1,ROUNDDOWN((E554+$B$7-$B$8)/12,0)+1),INDEX('שיפור נשים'!$A$1:$GQ$121,ROUNDDOWN(R554/12,0)+1,ROUNDDOWN((E554+$B$7-$B$8)/12,0)+1))</f>
        <v>#VALUE!</v>
      </c>
      <c r="W554">
        <f t="shared" si="171"/>
        <v>0.66666666666666663</v>
      </c>
      <c r="X554" t="e">
        <f t="shared" si="183"/>
        <v>#VALUE!</v>
      </c>
      <c r="Y554">
        <f>IF($B$11="זכר",INDEX(תמותה!$A$1:$E$121,ROUNDDOWN(R554/12,0)+1,4),INDEX(תמותה!$A$1:$E$121,ROUNDDOWN(R554/12,0)+1,5))</f>
        <v>7.85E-4</v>
      </c>
      <c r="Z554" t="e">
        <f t="shared" si="172"/>
        <v>#VALUE!</v>
      </c>
      <c r="AA554" t="e">
        <f t="shared" si="173"/>
        <v>#VALUE!</v>
      </c>
      <c r="AB554" t="e">
        <f t="shared" si="184"/>
        <v>#VALUE!</v>
      </c>
      <c r="AC554" t="e">
        <f t="shared" si="185"/>
        <v>#VALUE!</v>
      </c>
      <c r="AD554" t="e">
        <f t="shared" si="186"/>
        <v>#VALUE!</v>
      </c>
      <c r="AE554" t="e">
        <f t="shared" si="187"/>
        <v>#VALUE!</v>
      </c>
      <c r="AF554" t="e">
        <f t="shared" si="188"/>
        <v>#VALUE!</v>
      </c>
    </row>
    <row r="555" spans="5:32" x14ac:dyDescent="0.2">
      <c r="E555">
        <f t="shared" si="174"/>
        <v>553</v>
      </c>
      <c r="F555">
        <f t="shared" si="168"/>
        <v>5.3227038894735559</v>
      </c>
      <c r="G555" t="e">
        <f t="shared" si="175"/>
        <v>#VALUE!</v>
      </c>
      <c r="H555" t="e">
        <f t="shared" si="176"/>
        <v>#VALUE!</v>
      </c>
      <c r="I555" t="e">
        <f t="shared" si="177"/>
        <v>#VALUE!</v>
      </c>
      <c r="J555" t="e">
        <f t="shared" si="178"/>
        <v>#VALUE!</v>
      </c>
      <c r="K555" t="e">
        <f t="shared" si="179"/>
        <v>#VALUE!</v>
      </c>
      <c r="L555" t="e">
        <f t="shared" si="180"/>
        <v>#VALUE!</v>
      </c>
      <c r="M555">
        <f>IF($B$9="זכר",INDEX(תמותה!$A$1:$E$121,ROUNDDOWN(E555/12,0)+1,2),INDEX(תמותה!$A$1:$E$121,ROUNDDOWN(E555/12,0)+1,3))</f>
        <v>3.43758E-4</v>
      </c>
      <c r="N555" t="e">
        <f>IF($B$9="זכר",INDEX('שיפור גברים'!$A$1:$GQ$121,ROUNDDOWN(E555/12,0)+1,ROUNDDOWN((E555+$B$7-$B$8)/12,0)+2),INDEX('שיפור נשים'!$A$1:$GQ$121,ROUNDDOWN(E555/12,0)+1,ROUNDDOWN((E555+$B$7-$B$8)/12,0)+2))</f>
        <v>#VALUE!</v>
      </c>
      <c r="O555" t="e">
        <f>IF($B$9="זכר",INDEX('שיפור גברים'!$A$1:$GQ$121,ROUNDDOWN(E555/12,0)+1,ROUNDDOWN((E555+$B$7-$B$8)/12,0)+1),INDEX('שיפור נשים'!$A$1:$GQ$121,ROUNDDOWN(E555/12,0)+1,ROUNDDOWN((E555+$B$7-$B$8)/12,0)+1))</f>
        <v>#VALUE!</v>
      </c>
      <c r="P555">
        <f t="shared" si="169"/>
        <v>0.75</v>
      </c>
      <c r="Q555" t="e">
        <f t="shared" si="170"/>
        <v>#VALUE!</v>
      </c>
      <c r="R555">
        <f t="shared" si="181"/>
        <v>553</v>
      </c>
      <c r="S555" t="e">
        <f t="shared" si="182"/>
        <v>#VALUE!</v>
      </c>
      <c r="T555">
        <f>IF($B$11="זכר",INDEX(תמותה!$A$1:$E$121,ROUNDDOWN(R555/12,0)+1,2),INDEX(תמותה!$A$1:$E$121,ROUNDDOWN(R555/12,0)+1,3))</f>
        <v>3.43758E-4</v>
      </c>
      <c r="U555" t="e">
        <f>IF($B$11="זכר",INDEX('שיפור גברים'!$A$1:$GQ$121,ROUNDDOWN(R555/12,0)+1,ROUNDDOWN((E555+$B$7-$B$8)/12,0)+2),INDEX('שיפור נשים'!$A$1:$GQ$121,ROUNDDOWN(R555/12,0)+1,ROUNDDOWN((E555+$B$7-$B$8)/12,0)+2))</f>
        <v>#VALUE!</v>
      </c>
      <c r="V555" t="e">
        <f>IF($B$11="זכר",INDEX('שיפור גברים'!$A$1:$GQ$121,ROUNDDOWN(R555/12,0)+1,ROUNDDOWN((E555+$B$7-$B$8)/12,0)+1),INDEX('שיפור נשים'!$A$1:$GQ$121,ROUNDDOWN(R555/12,0)+1,ROUNDDOWN((E555+$B$7-$B$8)/12,0)+1))</f>
        <v>#VALUE!</v>
      </c>
      <c r="W555">
        <f t="shared" si="171"/>
        <v>0.75</v>
      </c>
      <c r="X555" t="e">
        <f t="shared" si="183"/>
        <v>#VALUE!</v>
      </c>
      <c r="Y555">
        <f>IF($B$11="זכר",INDEX(תמותה!$A$1:$E$121,ROUNDDOWN(R555/12,0)+1,4),INDEX(תמותה!$A$1:$E$121,ROUNDDOWN(R555/12,0)+1,5))</f>
        <v>7.85E-4</v>
      </c>
      <c r="Z555" t="e">
        <f t="shared" si="172"/>
        <v>#VALUE!</v>
      </c>
      <c r="AA555" t="e">
        <f t="shared" si="173"/>
        <v>#VALUE!</v>
      </c>
      <c r="AB555" t="e">
        <f t="shared" si="184"/>
        <v>#VALUE!</v>
      </c>
      <c r="AC555" t="e">
        <f t="shared" si="185"/>
        <v>#VALUE!</v>
      </c>
      <c r="AD555" t="e">
        <f t="shared" si="186"/>
        <v>#VALUE!</v>
      </c>
      <c r="AE555" t="e">
        <f t="shared" si="187"/>
        <v>#VALUE!</v>
      </c>
      <c r="AF555" t="e">
        <f t="shared" si="188"/>
        <v>#VALUE!</v>
      </c>
    </row>
    <row r="556" spans="5:32" x14ac:dyDescent="0.2">
      <c r="E556">
        <f t="shared" si="174"/>
        <v>554</v>
      </c>
      <c r="F556">
        <f t="shared" si="168"/>
        <v>5.3387921654907178</v>
      </c>
      <c r="G556" t="e">
        <f t="shared" si="175"/>
        <v>#VALUE!</v>
      </c>
      <c r="H556" t="e">
        <f t="shared" si="176"/>
        <v>#VALUE!</v>
      </c>
      <c r="I556" t="e">
        <f t="shared" si="177"/>
        <v>#VALUE!</v>
      </c>
      <c r="J556" t="e">
        <f t="shared" si="178"/>
        <v>#VALUE!</v>
      </c>
      <c r="K556" t="e">
        <f t="shared" si="179"/>
        <v>#VALUE!</v>
      </c>
      <c r="L556" t="e">
        <f t="shared" si="180"/>
        <v>#VALUE!</v>
      </c>
      <c r="M556">
        <f>IF($B$9="זכר",INDEX(תמותה!$A$1:$E$121,ROUNDDOWN(E556/12,0)+1,2),INDEX(תמותה!$A$1:$E$121,ROUNDDOWN(E556/12,0)+1,3))</f>
        <v>3.43758E-4</v>
      </c>
      <c r="N556" t="e">
        <f>IF($B$9="זכר",INDEX('שיפור גברים'!$A$1:$GQ$121,ROUNDDOWN(E556/12,0)+1,ROUNDDOWN((E556+$B$7-$B$8)/12,0)+2),INDEX('שיפור נשים'!$A$1:$GQ$121,ROUNDDOWN(E556/12,0)+1,ROUNDDOWN((E556+$B$7-$B$8)/12,0)+2))</f>
        <v>#VALUE!</v>
      </c>
      <c r="O556" t="e">
        <f>IF($B$9="זכר",INDEX('שיפור גברים'!$A$1:$GQ$121,ROUNDDOWN(E556/12,0)+1,ROUNDDOWN((E556+$B$7-$B$8)/12,0)+1),INDEX('שיפור נשים'!$A$1:$GQ$121,ROUNDDOWN(E556/12,0)+1,ROUNDDOWN((E556+$B$7-$B$8)/12,0)+1))</f>
        <v>#VALUE!</v>
      </c>
      <c r="P556">
        <f t="shared" si="169"/>
        <v>0.83333333333333337</v>
      </c>
      <c r="Q556" t="e">
        <f t="shared" si="170"/>
        <v>#VALUE!</v>
      </c>
      <c r="R556">
        <f t="shared" si="181"/>
        <v>554</v>
      </c>
      <c r="S556" t="e">
        <f t="shared" si="182"/>
        <v>#VALUE!</v>
      </c>
      <c r="T556">
        <f>IF($B$11="זכר",INDEX(תמותה!$A$1:$E$121,ROUNDDOWN(R556/12,0)+1,2),INDEX(תמותה!$A$1:$E$121,ROUNDDOWN(R556/12,0)+1,3))</f>
        <v>3.43758E-4</v>
      </c>
      <c r="U556" t="e">
        <f>IF($B$11="זכר",INDEX('שיפור גברים'!$A$1:$GQ$121,ROUNDDOWN(R556/12,0)+1,ROUNDDOWN((E556+$B$7-$B$8)/12,0)+2),INDEX('שיפור נשים'!$A$1:$GQ$121,ROUNDDOWN(R556/12,0)+1,ROUNDDOWN((E556+$B$7-$B$8)/12,0)+2))</f>
        <v>#VALUE!</v>
      </c>
      <c r="V556" t="e">
        <f>IF($B$11="זכר",INDEX('שיפור גברים'!$A$1:$GQ$121,ROUNDDOWN(R556/12,0)+1,ROUNDDOWN((E556+$B$7-$B$8)/12,0)+1),INDEX('שיפור נשים'!$A$1:$GQ$121,ROUNDDOWN(R556/12,0)+1,ROUNDDOWN((E556+$B$7-$B$8)/12,0)+1))</f>
        <v>#VALUE!</v>
      </c>
      <c r="W556">
        <f t="shared" si="171"/>
        <v>0.83333333333333337</v>
      </c>
      <c r="X556" t="e">
        <f t="shared" si="183"/>
        <v>#VALUE!</v>
      </c>
      <c r="Y556">
        <f>IF($B$11="זכר",INDEX(תמותה!$A$1:$E$121,ROUNDDOWN(R556/12,0)+1,4),INDEX(תמותה!$A$1:$E$121,ROUNDDOWN(R556/12,0)+1,5))</f>
        <v>7.85E-4</v>
      </c>
      <c r="Z556" t="e">
        <f t="shared" si="172"/>
        <v>#VALUE!</v>
      </c>
      <c r="AA556" t="e">
        <f t="shared" si="173"/>
        <v>#VALUE!</v>
      </c>
      <c r="AB556" t="e">
        <f t="shared" si="184"/>
        <v>#VALUE!</v>
      </c>
      <c r="AC556" t="e">
        <f t="shared" si="185"/>
        <v>#VALUE!</v>
      </c>
      <c r="AD556" t="e">
        <f t="shared" si="186"/>
        <v>#VALUE!</v>
      </c>
      <c r="AE556" t="e">
        <f t="shared" si="187"/>
        <v>#VALUE!</v>
      </c>
      <c r="AF556" t="e">
        <f t="shared" si="188"/>
        <v>#VALUE!</v>
      </c>
    </row>
    <row r="557" spans="5:32" x14ac:dyDescent="0.2">
      <c r="E557">
        <f t="shared" si="174"/>
        <v>555</v>
      </c>
      <c r="F557">
        <f t="shared" si="168"/>
        <v>5.3549290695417842</v>
      </c>
      <c r="G557" t="e">
        <f t="shared" si="175"/>
        <v>#VALUE!</v>
      </c>
      <c r="H557" t="e">
        <f t="shared" si="176"/>
        <v>#VALUE!</v>
      </c>
      <c r="I557" t="e">
        <f t="shared" si="177"/>
        <v>#VALUE!</v>
      </c>
      <c r="J557" t="e">
        <f t="shared" si="178"/>
        <v>#VALUE!</v>
      </c>
      <c r="K557" t="e">
        <f t="shared" si="179"/>
        <v>#VALUE!</v>
      </c>
      <c r="L557" t="e">
        <f t="shared" si="180"/>
        <v>#VALUE!</v>
      </c>
      <c r="M557">
        <f>IF($B$9="זכר",INDEX(תמותה!$A$1:$E$121,ROUNDDOWN(E557/12,0)+1,2),INDEX(תמותה!$A$1:$E$121,ROUNDDOWN(E557/12,0)+1,3))</f>
        <v>3.43758E-4</v>
      </c>
      <c r="N557" t="e">
        <f>IF($B$9="זכר",INDEX('שיפור גברים'!$A$1:$GQ$121,ROUNDDOWN(E557/12,0)+1,ROUNDDOWN((E557+$B$7-$B$8)/12,0)+2),INDEX('שיפור נשים'!$A$1:$GQ$121,ROUNDDOWN(E557/12,0)+1,ROUNDDOWN((E557+$B$7-$B$8)/12,0)+2))</f>
        <v>#VALUE!</v>
      </c>
      <c r="O557" t="e">
        <f>IF($B$9="זכר",INDEX('שיפור גברים'!$A$1:$GQ$121,ROUNDDOWN(E557/12,0)+1,ROUNDDOWN((E557+$B$7-$B$8)/12,0)+1),INDEX('שיפור נשים'!$A$1:$GQ$121,ROUNDDOWN(E557/12,0)+1,ROUNDDOWN((E557+$B$7-$B$8)/12,0)+1))</f>
        <v>#VALUE!</v>
      </c>
      <c r="P557">
        <f t="shared" si="169"/>
        <v>0.91666666666666663</v>
      </c>
      <c r="Q557" t="e">
        <f t="shared" si="170"/>
        <v>#VALUE!</v>
      </c>
      <c r="R557">
        <f t="shared" si="181"/>
        <v>555</v>
      </c>
      <c r="S557" t="e">
        <f t="shared" si="182"/>
        <v>#VALUE!</v>
      </c>
      <c r="T557">
        <f>IF($B$11="זכר",INDEX(תמותה!$A$1:$E$121,ROUNDDOWN(R557/12,0)+1,2),INDEX(תמותה!$A$1:$E$121,ROUNDDOWN(R557/12,0)+1,3))</f>
        <v>3.43758E-4</v>
      </c>
      <c r="U557" t="e">
        <f>IF($B$11="זכר",INDEX('שיפור גברים'!$A$1:$GQ$121,ROUNDDOWN(R557/12,0)+1,ROUNDDOWN((E557+$B$7-$B$8)/12,0)+2),INDEX('שיפור נשים'!$A$1:$GQ$121,ROUNDDOWN(R557/12,0)+1,ROUNDDOWN((E557+$B$7-$B$8)/12,0)+2))</f>
        <v>#VALUE!</v>
      </c>
      <c r="V557" t="e">
        <f>IF($B$11="זכר",INDEX('שיפור גברים'!$A$1:$GQ$121,ROUNDDOWN(R557/12,0)+1,ROUNDDOWN((E557+$B$7-$B$8)/12,0)+1),INDEX('שיפור נשים'!$A$1:$GQ$121,ROUNDDOWN(R557/12,0)+1,ROUNDDOWN((E557+$B$7-$B$8)/12,0)+1))</f>
        <v>#VALUE!</v>
      </c>
      <c r="W557">
        <f t="shared" si="171"/>
        <v>0.91666666666666663</v>
      </c>
      <c r="X557" t="e">
        <f t="shared" si="183"/>
        <v>#VALUE!</v>
      </c>
      <c r="Y557">
        <f>IF($B$11="זכר",INDEX(תמותה!$A$1:$E$121,ROUNDDOWN(R557/12,0)+1,4),INDEX(תמותה!$A$1:$E$121,ROUNDDOWN(R557/12,0)+1,5))</f>
        <v>7.85E-4</v>
      </c>
      <c r="Z557" t="e">
        <f t="shared" si="172"/>
        <v>#VALUE!</v>
      </c>
      <c r="AA557" t="e">
        <f t="shared" si="173"/>
        <v>#VALUE!</v>
      </c>
      <c r="AB557" t="e">
        <f t="shared" si="184"/>
        <v>#VALUE!</v>
      </c>
      <c r="AC557" t="e">
        <f t="shared" si="185"/>
        <v>#VALUE!</v>
      </c>
      <c r="AD557" t="e">
        <f t="shared" si="186"/>
        <v>#VALUE!</v>
      </c>
      <c r="AE557" t="e">
        <f t="shared" si="187"/>
        <v>#VALUE!</v>
      </c>
      <c r="AF557" t="e">
        <f t="shared" si="188"/>
        <v>#VALUE!</v>
      </c>
    </row>
    <row r="558" spans="5:32" x14ac:dyDescent="0.2">
      <c r="E558">
        <f t="shared" si="174"/>
        <v>556</v>
      </c>
      <c r="F558">
        <f t="shared" si="168"/>
        <v>5.3711147486086732</v>
      </c>
      <c r="G558" t="e">
        <f t="shared" si="175"/>
        <v>#VALUE!</v>
      </c>
      <c r="H558" t="e">
        <f t="shared" si="176"/>
        <v>#VALUE!</v>
      </c>
      <c r="I558" t="e">
        <f t="shared" si="177"/>
        <v>#VALUE!</v>
      </c>
      <c r="J558" t="e">
        <f t="shared" si="178"/>
        <v>#VALUE!</v>
      </c>
      <c r="K558" t="e">
        <f t="shared" si="179"/>
        <v>#VALUE!</v>
      </c>
      <c r="L558" t="e">
        <f t="shared" si="180"/>
        <v>#VALUE!</v>
      </c>
      <c r="M558">
        <f>IF($B$9="זכר",INDEX(תמותה!$A$1:$E$121,ROUNDDOWN(E558/12,0)+1,2),INDEX(תמותה!$A$1:$E$121,ROUNDDOWN(E558/12,0)+1,3))</f>
        <v>3.43758E-4</v>
      </c>
      <c r="N558" t="e">
        <f>IF($B$9="זכר",INDEX('שיפור גברים'!$A$1:$GQ$121,ROUNDDOWN(E558/12,0)+1,ROUNDDOWN((E558+$B$7-$B$8)/12,0)+2),INDEX('שיפור נשים'!$A$1:$GQ$121,ROUNDDOWN(E558/12,0)+1,ROUNDDOWN((E558+$B$7-$B$8)/12,0)+2))</f>
        <v>#VALUE!</v>
      </c>
      <c r="O558" t="e">
        <f>IF($B$9="זכר",INDEX('שיפור גברים'!$A$1:$GQ$121,ROUNDDOWN(E558/12,0)+1,ROUNDDOWN((E558+$B$7-$B$8)/12,0)+1),INDEX('שיפור נשים'!$A$1:$GQ$121,ROUNDDOWN(E558/12,0)+1,ROUNDDOWN((E558+$B$7-$B$8)/12,0)+1))</f>
        <v>#VALUE!</v>
      </c>
      <c r="P558">
        <f t="shared" si="169"/>
        <v>1</v>
      </c>
      <c r="Q558" t="e">
        <f t="shared" si="170"/>
        <v>#VALUE!</v>
      </c>
      <c r="R558">
        <f t="shared" si="181"/>
        <v>556</v>
      </c>
      <c r="S558" t="e">
        <f t="shared" si="182"/>
        <v>#VALUE!</v>
      </c>
      <c r="T558">
        <f>IF($B$11="זכר",INDEX(תמותה!$A$1:$E$121,ROUNDDOWN(R558/12,0)+1,2),INDEX(תמותה!$A$1:$E$121,ROUNDDOWN(R558/12,0)+1,3))</f>
        <v>3.43758E-4</v>
      </c>
      <c r="U558" t="e">
        <f>IF($B$11="זכר",INDEX('שיפור גברים'!$A$1:$GQ$121,ROUNDDOWN(R558/12,0)+1,ROUNDDOWN((E558+$B$7-$B$8)/12,0)+2),INDEX('שיפור נשים'!$A$1:$GQ$121,ROUNDDOWN(R558/12,0)+1,ROUNDDOWN((E558+$B$7-$B$8)/12,0)+2))</f>
        <v>#VALUE!</v>
      </c>
      <c r="V558" t="e">
        <f>IF($B$11="זכר",INDEX('שיפור גברים'!$A$1:$GQ$121,ROUNDDOWN(R558/12,0)+1,ROUNDDOWN((E558+$B$7-$B$8)/12,0)+1),INDEX('שיפור נשים'!$A$1:$GQ$121,ROUNDDOWN(R558/12,0)+1,ROUNDDOWN((E558+$B$7-$B$8)/12,0)+1))</f>
        <v>#VALUE!</v>
      </c>
      <c r="W558">
        <f t="shared" si="171"/>
        <v>1</v>
      </c>
      <c r="X558" t="e">
        <f t="shared" si="183"/>
        <v>#VALUE!</v>
      </c>
      <c r="Y558">
        <f>IF($B$11="זכר",INDEX(תמותה!$A$1:$E$121,ROUNDDOWN(R558/12,0)+1,4),INDEX(תמותה!$A$1:$E$121,ROUNDDOWN(R558/12,0)+1,5))</f>
        <v>7.85E-4</v>
      </c>
      <c r="Z558" t="e">
        <f t="shared" si="172"/>
        <v>#VALUE!</v>
      </c>
      <c r="AA558" t="e">
        <f t="shared" si="173"/>
        <v>#VALUE!</v>
      </c>
      <c r="AB558" t="e">
        <f t="shared" si="184"/>
        <v>#VALUE!</v>
      </c>
      <c r="AC558" t="e">
        <f t="shared" si="185"/>
        <v>#VALUE!</v>
      </c>
      <c r="AD558" t="e">
        <f t="shared" si="186"/>
        <v>#VALUE!</v>
      </c>
      <c r="AE558" t="e">
        <f t="shared" si="187"/>
        <v>#VALUE!</v>
      </c>
      <c r="AF558" t="e">
        <f t="shared" si="188"/>
        <v>#VALUE!</v>
      </c>
    </row>
    <row r="559" spans="5:32" x14ac:dyDescent="0.2">
      <c r="E559">
        <f t="shared" si="174"/>
        <v>557</v>
      </c>
      <c r="F559">
        <f t="shared" si="168"/>
        <v>5.3873493501175709</v>
      </c>
      <c r="G559" t="e">
        <f t="shared" si="175"/>
        <v>#VALUE!</v>
      </c>
      <c r="H559" t="e">
        <f t="shared" si="176"/>
        <v>#VALUE!</v>
      </c>
      <c r="I559" t="e">
        <f t="shared" si="177"/>
        <v>#VALUE!</v>
      </c>
      <c r="J559" t="e">
        <f t="shared" si="178"/>
        <v>#VALUE!</v>
      </c>
      <c r="K559" t="e">
        <f t="shared" si="179"/>
        <v>#VALUE!</v>
      </c>
      <c r="L559" t="e">
        <f t="shared" si="180"/>
        <v>#VALUE!</v>
      </c>
      <c r="M559">
        <f>IF($B$9="זכר",INDEX(תמותה!$A$1:$E$121,ROUNDDOWN(E559/12,0)+1,2),INDEX(תמותה!$A$1:$E$121,ROUNDDOWN(E559/12,0)+1,3))</f>
        <v>3.43758E-4</v>
      </c>
      <c r="N559" t="e">
        <f>IF($B$9="זכר",INDEX('שיפור גברים'!$A$1:$GQ$121,ROUNDDOWN(E559/12,0)+1,ROUNDDOWN((E559+$B$7-$B$8)/12,0)+2),INDEX('שיפור נשים'!$A$1:$GQ$121,ROUNDDOWN(E559/12,0)+1,ROUNDDOWN((E559+$B$7-$B$8)/12,0)+2))</f>
        <v>#VALUE!</v>
      </c>
      <c r="O559" t="e">
        <f>IF($B$9="זכר",INDEX('שיפור גברים'!$A$1:$GQ$121,ROUNDDOWN(E559/12,0)+1,ROUNDDOWN((E559+$B$7-$B$8)/12,0)+1),INDEX('שיפור נשים'!$A$1:$GQ$121,ROUNDDOWN(E559/12,0)+1,ROUNDDOWN((E559+$B$7-$B$8)/12,0)+1))</f>
        <v>#VALUE!</v>
      </c>
      <c r="P559">
        <f t="shared" si="169"/>
        <v>8.3333333333333329E-2</v>
      </c>
      <c r="Q559" t="e">
        <f t="shared" si="170"/>
        <v>#VALUE!</v>
      </c>
      <c r="R559">
        <f t="shared" si="181"/>
        <v>557</v>
      </c>
      <c r="S559" t="e">
        <f t="shared" si="182"/>
        <v>#VALUE!</v>
      </c>
      <c r="T559">
        <f>IF($B$11="זכר",INDEX(תמותה!$A$1:$E$121,ROUNDDOWN(R559/12,0)+1,2),INDEX(תמותה!$A$1:$E$121,ROUNDDOWN(R559/12,0)+1,3))</f>
        <v>3.43758E-4</v>
      </c>
      <c r="U559" t="e">
        <f>IF($B$11="זכר",INDEX('שיפור גברים'!$A$1:$GQ$121,ROUNDDOWN(R559/12,0)+1,ROUNDDOWN((E559+$B$7-$B$8)/12,0)+2),INDEX('שיפור נשים'!$A$1:$GQ$121,ROUNDDOWN(R559/12,0)+1,ROUNDDOWN((E559+$B$7-$B$8)/12,0)+2))</f>
        <v>#VALUE!</v>
      </c>
      <c r="V559" t="e">
        <f>IF($B$11="זכר",INDEX('שיפור גברים'!$A$1:$GQ$121,ROUNDDOWN(R559/12,0)+1,ROUNDDOWN((E559+$B$7-$B$8)/12,0)+1),INDEX('שיפור נשים'!$A$1:$GQ$121,ROUNDDOWN(R559/12,0)+1,ROUNDDOWN((E559+$B$7-$B$8)/12,0)+1))</f>
        <v>#VALUE!</v>
      </c>
      <c r="W559">
        <f t="shared" si="171"/>
        <v>8.3333333333333329E-2</v>
      </c>
      <c r="X559" t="e">
        <f t="shared" si="183"/>
        <v>#VALUE!</v>
      </c>
      <c r="Y559">
        <f>IF($B$11="זכר",INDEX(תמותה!$A$1:$E$121,ROUNDDOWN(R559/12,0)+1,4),INDEX(תמותה!$A$1:$E$121,ROUNDDOWN(R559/12,0)+1,5))</f>
        <v>7.85E-4</v>
      </c>
      <c r="Z559" t="e">
        <f t="shared" si="172"/>
        <v>#VALUE!</v>
      </c>
      <c r="AA559" t="e">
        <f t="shared" si="173"/>
        <v>#VALUE!</v>
      </c>
      <c r="AB559" t="e">
        <f t="shared" si="184"/>
        <v>#VALUE!</v>
      </c>
      <c r="AC559" t="e">
        <f t="shared" si="185"/>
        <v>#VALUE!</v>
      </c>
      <c r="AD559" t="e">
        <f t="shared" si="186"/>
        <v>#VALUE!</v>
      </c>
      <c r="AE559" t="e">
        <f t="shared" si="187"/>
        <v>#VALUE!</v>
      </c>
      <c r="AF559" t="e">
        <f t="shared" si="188"/>
        <v>#VALUE!</v>
      </c>
    </row>
    <row r="560" spans="5:32" x14ac:dyDescent="0.2">
      <c r="E560">
        <f t="shared" si="174"/>
        <v>558</v>
      </c>
      <c r="F560">
        <f t="shared" si="168"/>
        <v>5.403633021940264</v>
      </c>
      <c r="G560" t="e">
        <f t="shared" si="175"/>
        <v>#VALUE!</v>
      </c>
      <c r="H560" t="e">
        <f t="shared" si="176"/>
        <v>#VALUE!</v>
      </c>
      <c r="I560" t="e">
        <f t="shared" si="177"/>
        <v>#VALUE!</v>
      </c>
      <c r="J560" t="e">
        <f t="shared" si="178"/>
        <v>#VALUE!</v>
      </c>
      <c r="K560" t="e">
        <f t="shared" si="179"/>
        <v>#VALUE!</v>
      </c>
      <c r="L560" t="e">
        <f t="shared" si="180"/>
        <v>#VALUE!</v>
      </c>
      <c r="M560">
        <f>IF($B$9="זכר",INDEX(תמותה!$A$1:$E$121,ROUNDDOWN(E560/12,0)+1,2),INDEX(תמותה!$A$1:$E$121,ROUNDDOWN(E560/12,0)+1,3))</f>
        <v>3.43758E-4</v>
      </c>
      <c r="N560" t="e">
        <f>IF($B$9="זכר",INDEX('שיפור גברים'!$A$1:$GQ$121,ROUNDDOWN(E560/12,0)+1,ROUNDDOWN((E560+$B$7-$B$8)/12,0)+2),INDEX('שיפור נשים'!$A$1:$GQ$121,ROUNDDOWN(E560/12,0)+1,ROUNDDOWN((E560+$B$7-$B$8)/12,0)+2))</f>
        <v>#VALUE!</v>
      </c>
      <c r="O560" t="e">
        <f>IF($B$9="זכר",INDEX('שיפור גברים'!$A$1:$GQ$121,ROUNDDOWN(E560/12,0)+1,ROUNDDOWN((E560+$B$7-$B$8)/12,0)+1),INDEX('שיפור נשים'!$A$1:$GQ$121,ROUNDDOWN(E560/12,0)+1,ROUNDDOWN((E560+$B$7-$B$8)/12,0)+1))</f>
        <v>#VALUE!</v>
      </c>
      <c r="P560">
        <f t="shared" si="169"/>
        <v>0.16666666666666666</v>
      </c>
      <c r="Q560" t="e">
        <f t="shared" si="170"/>
        <v>#VALUE!</v>
      </c>
      <c r="R560">
        <f t="shared" si="181"/>
        <v>558</v>
      </c>
      <c r="S560" t="e">
        <f t="shared" si="182"/>
        <v>#VALUE!</v>
      </c>
      <c r="T560">
        <f>IF($B$11="זכר",INDEX(תמותה!$A$1:$E$121,ROUNDDOWN(R560/12,0)+1,2),INDEX(תמותה!$A$1:$E$121,ROUNDDOWN(R560/12,0)+1,3))</f>
        <v>3.43758E-4</v>
      </c>
      <c r="U560" t="e">
        <f>IF($B$11="זכר",INDEX('שיפור גברים'!$A$1:$GQ$121,ROUNDDOWN(R560/12,0)+1,ROUNDDOWN((E560+$B$7-$B$8)/12,0)+2),INDEX('שיפור נשים'!$A$1:$GQ$121,ROUNDDOWN(R560/12,0)+1,ROUNDDOWN((E560+$B$7-$B$8)/12,0)+2))</f>
        <v>#VALUE!</v>
      </c>
      <c r="V560" t="e">
        <f>IF($B$11="זכר",INDEX('שיפור גברים'!$A$1:$GQ$121,ROUNDDOWN(R560/12,0)+1,ROUNDDOWN((E560+$B$7-$B$8)/12,0)+1),INDEX('שיפור נשים'!$A$1:$GQ$121,ROUNDDOWN(R560/12,0)+1,ROUNDDOWN((E560+$B$7-$B$8)/12,0)+1))</f>
        <v>#VALUE!</v>
      </c>
      <c r="W560">
        <f t="shared" si="171"/>
        <v>0.16666666666666666</v>
      </c>
      <c r="X560" t="e">
        <f t="shared" si="183"/>
        <v>#VALUE!</v>
      </c>
      <c r="Y560">
        <f>IF($B$11="זכר",INDEX(תמותה!$A$1:$E$121,ROUNDDOWN(R560/12,0)+1,4),INDEX(תמותה!$A$1:$E$121,ROUNDDOWN(R560/12,0)+1,5))</f>
        <v>7.85E-4</v>
      </c>
      <c r="Z560" t="e">
        <f t="shared" si="172"/>
        <v>#VALUE!</v>
      </c>
      <c r="AA560" t="e">
        <f t="shared" si="173"/>
        <v>#VALUE!</v>
      </c>
      <c r="AB560" t="e">
        <f t="shared" si="184"/>
        <v>#VALUE!</v>
      </c>
      <c r="AC560" t="e">
        <f t="shared" si="185"/>
        <v>#VALUE!</v>
      </c>
      <c r="AD560" t="e">
        <f t="shared" si="186"/>
        <v>#VALUE!</v>
      </c>
      <c r="AE560" t="e">
        <f t="shared" si="187"/>
        <v>#VALUE!</v>
      </c>
      <c r="AF560" t="e">
        <f t="shared" si="188"/>
        <v>#VALUE!</v>
      </c>
    </row>
    <row r="561" spans="5:32" x14ac:dyDescent="0.2">
      <c r="E561">
        <f t="shared" si="174"/>
        <v>559</v>
      </c>
      <c r="F561">
        <f t="shared" si="168"/>
        <v>5.4199659123954973</v>
      </c>
      <c r="G561" t="e">
        <f t="shared" si="175"/>
        <v>#VALUE!</v>
      </c>
      <c r="H561" t="e">
        <f t="shared" si="176"/>
        <v>#VALUE!</v>
      </c>
      <c r="I561" t="e">
        <f t="shared" si="177"/>
        <v>#VALUE!</v>
      </c>
      <c r="J561" t="e">
        <f t="shared" si="178"/>
        <v>#VALUE!</v>
      </c>
      <c r="K561" t="e">
        <f t="shared" si="179"/>
        <v>#VALUE!</v>
      </c>
      <c r="L561" t="e">
        <f t="shared" si="180"/>
        <v>#VALUE!</v>
      </c>
      <c r="M561">
        <f>IF($B$9="זכר",INDEX(תמותה!$A$1:$E$121,ROUNDDOWN(E561/12,0)+1,2),INDEX(תמותה!$A$1:$E$121,ROUNDDOWN(E561/12,0)+1,3))</f>
        <v>3.43758E-4</v>
      </c>
      <c r="N561" t="e">
        <f>IF($B$9="זכר",INDEX('שיפור גברים'!$A$1:$GQ$121,ROUNDDOWN(E561/12,0)+1,ROUNDDOWN((E561+$B$7-$B$8)/12,0)+2),INDEX('שיפור נשים'!$A$1:$GQ$121,ROUNDDOWN(E561/12,0)+1,ROUNDDOWN((E561+$B$7-$B$8)/12,0)+2))</f>
        <v>#VALUE!</v>
      </c>
      <c r="O561" t="e">
        <f>IF($B$9="זכר",INDEX('שיפור גברים'!$A$1:$GQ$121,ROUNDDOWN(E561/12,0)+1,ROUNDDOWN((E561+$B$7-$B$8)/12,0)+1),INDEX('שיפור נשים'!$A$1:$GQ$121,ROUNDDOWN(E561/12,0)+1,ROUNDDOWN((E561+$B$7-$B$8)/12,0)+1))</f>
        <v>#VALUE!</v>
      </c>
      <c r="P561">
        <f t="shared" si="169"/>
        <v>0.25</v>
      </c>
      <c r="Q561" t="e">
        <f t="shared" si="170"/>
        <v>#VALUE!</v>
      </c>
      <c r="R561">
        <f t="shared" si="181"/>
        <v>559</v>
      </c>
      <c r="S561" t="e">
        <f t="shared" si="182"/>
        <v>#VALUE!</v>
      </c>
      <c r="T561">
        <f>IF($B$11="זכר",INDEX(תמותה!$A$1:$E$121,ROUNDDOWN(R561/12,0)+1,2),INDEX(תמותה!$A$1:$E$121,ROUNDDOWN(R561/12,0)+1,3))</f>
        <v>3.43758E-4</v>
      </c>
      <c r="U561" t="e">
        <f>IF($B$11="זכר",INDEX('שיפור גברים'!$A$1:$GQ$121,ROUNDDOWN(R561/12,0)+1,ROUNDDOWN((E561+$B$7-$B$8)/12,0)+2),INDEX('שיפור נשים'!$A$1:$GQ$121,ROUNDDOWN(R561/12,0)+1,ROUNDDOWN((E561+$B$7-$B$8)/12,0)+2))</f>
        <v>#VALUE!</v>
      </c>
      <c r="V561" t="e">
        <f>IF($B$11="זכר",INDEX('שיפור גברים'!$A$1:$GQ$121,ROUNDDOWN(R561/12,0)+1,ROUNDDOWN((E561+$B$7-$B$8)/12,0)+1),INDEX('שיפור נשים'!$A$1:$GQ$121,ROUNDDOWN(R561/12,0)+1,ROUNDDOWN((E561+$B$7-$B$8)/12,0)+1))</f>
        <v>#VALUE!</v>
      </c>
      <c r="W561">
        <f t="shared" si="171"/>
        <v>0.25</v>
      </c>
      <c r="X561" t="e">
        <f t="shared" si="183"/>
        <v>#VALUE!</v>
      </c>
      <c r="Y561">
        <f>IF($B$11="זכר",INDEX(תמותה!$A$1:$E$121,ROUNDDOWN(R561/12,0)+1,4),INDEX(תמותה!$A$1:$E$121,ROUNDDOWN(R561/12,0)+1,5))</f>
        <v>7.85E-4</v>
      </c>
      <c r="Z561" t="e">
        <f t="shared" si="172"/>
        <v>#VALUE!</v>
      </c>
      <c r="AA561" t="e">
        <f t="shared" si="173"/>
        <v>#VALUE!</v>
      </c>
      <c r="AB561" t="e">
        <f t="shared" si="184"/>
        <v>#VALUE!</v>
      </c>
      <c r="AC561" t="e">
        <f t="shared" si="185"/>
        <v>#VALUE!</v>
      </c>
      <c r="AD561" t="e">
        <f t="shared" si="186"/>
        <v>#VALUE!</v>
      </c>
      <c r="AE561" t="e">
        <f t="shared" si="187"/>
        <v>#VALUE!</v>
      </c>
      <c r="AF561" t="e">
        <f t="shared" si="188"/>
        <v>#VALUE!</v>
      </c>
    </row>
    <row r="562" spans="5:32" x14ac:dyDescent="0.2">
      <c r="E562">
        <f t="shared" si="174"/>
        <v>560</v>
      </c>
      <c r="F562">
        <f t="shared" si="168"/>
        <v>5.4363481702503194</v>
      </c>
      <c r="G562" t="e">
        <f t="shared" si="175"/>
        <v>#VALUE!</v>
      </c>
      <c r="H562" t="e">
        <f t="shared" si="176"/>
        <v>#VALUE!</v>
      </c>
      <c r="I562" t="e">
        <f t="shared" si="177"/>
        <v>#VALUE!</v>
      </c>
      <c r="J562" t="e">
        <f t="shared" si="178"/>
        <v>#VALUE!</v>
      </c>
      <c r="K562" t="e">
        <f t="shared" si="179"/>
        <v>#VALUE!</v>
      </c>
      <c r="L562" t="e">
        <f t="shared" si="180"/>
        <v>#VALUE!</v>
      </c>
      <c r="M562">
        <f>IF($B$9="זכר",INDEX(תמותה!$A$1:$E$121,ROUNDDOWN(E562/12,0)+1,2),INDEX(תמותה!$A$1:$E$121,ROUNDDOWN(E562/12,0)+1,3))</f>
        <v>3.43758E-4</v>
      </c>
      <c r="N562" t="e">
        <f>IF($B$9="זכר",INDEX('שיפור גברים'!$A$1:$GQ$121,ROUNDDOWN(E562/12,0)+1,ROUNDDOWN((E562+$B$7-$B$8)/12,0)+2),INDEX('שיפור נשים'!$A$1:$GQ$121,ROUNDDOWN(E562/12,0)+1,ROUNDDOWN((E562+$B$7-$B$8)/12,0)+2))</f>
        <v>#VALUE!</v>
      </c>
      <c r="O562" t="e">
        <f>IF($B$9="זכר",INDEX('שיפור גברים'!$A$1:$GQ$121,ROUNDDOWN(E562/12,0)+1,ROUNDDOWN((E562+$B$7-$B$8)/12,0)+1),INDEX('שיפור נשים'!$A$1:$GQ$121,ROUNDDOWN(E562/12,0)+1,ROUNDDOWN((E562+$B$7-$B$8)/12,0)+1))</f>
        <v>#VALUE!</v>
      </c>
      <c r="P562">
        <f t="shared" si="169"/>
        <v>0.33333333333333331</v>
      </c>
      <c r="Q562" t="e">
        <f t="shared" si="170"/>
        <v>#VALUE!</v>
      </c>
      <c r="R562">
        <f t="shared" si="181"/>
        <v>560</v>
      </c>
      <c r="S562" t="e">
        <f t="shared" si="182"/>
        <v>#VALUE!</v>
      </c>
      <c r="T562">
        <f>IF($B$11="זכר",INDEX(תמותה!$A$1:$E$121,ROUNDDOWN(R562/12,0)+1,2),INDEX(תמותה!$A$1:$E$121,ROUNDDOWN(R562/12,0)+1,3))</f>
        <v>3.43758E-4</v>
      </c>
      <c r="U562" t="e">
        <f>IF($B$11="זכר",INDEX('שיפור גברים'!$A$1:$GQ$121,ROUNDDOWN(R562/12,0)+1,ROUNDDOWN((E562+$B$7-$B$8)/12,0)+2),INDEX('שיפור נשים'!$A$1:$GQ$121,ROUNDDOWN(R562/12,0)+1,ROUNDDOWN((E562+$B$7-$B$8)/12,0)+2))</f>
        <v>#VALUE!</v>
      </c>
      <c r="V562" t="e">
        <f>IF($B$11="זכר",INDEX('שיפור גברים'!$A$1:$GQ$121,ROUNDDOWN(R562/12,0)+1,ROUNDDOWN((E562+$B$7-$B$8)/12,0)+1),INDEX('שיפור נשים'!$A$1:$GQ$121,ROUNDDOWN(R562/12,0)+1,ROUNDDOWN((E562+$B$7-$B$8)/12,0)+1))</f>
        <v>#VALUE!</v>
      </c>
      <c r="W562">
        <f t="shared" si="171"/>
        <v>0.33333333333333331</v>
      </c>
      <c r="X562" t="e">
        <f t="shared" si="183"/>
        <v>#VALUE!</v>
      </c>
      <c r="Y562">
        <f>IF($B$11="זכר",INDEX(תמותה!$A$1:$E$121,ROUNDDOWN(R562/12,0)+1,4),INDEX(תמותה!$A$1:$E$121,ROUNDDOWN(R562/12,0)+1,5))</f>
        <v>7.85E-4</v>
      </c>
      <c r="Z562" t="e">
        <f t="shared" si="172"/>
        <v>#VALUE!</v>
      </c>
      <c r="AA562" t="e">
        <f t="shared" si="173"/>
        <v>#VALUE!</v>
      </c>
      <c r="AB562" t="e">
        <f t="shared" si="184"/>
        <v>#VALUE!</v>
      </c>
      <c r="AC562" t="e">
        <f t="shared" si="185"/>
        <v>#VALUE!</v>
      </c>
      <c r="AD562" t="e">
        <f t="shared" si="186"/>
        <v>#VALUE!</v>
      </c>
      <c r="AE562" t="e">
        <f t="shared" si="187"/>
        <v>#VALUE!</v>
      </c>
      <c r="AF562" t="e">
        <f t="shared" si="188"/>
        <v>#VALUE!</v>
      </c>
    </row>
    <row r="563" spans="5:32" x14ac:dyDescent="0.2">
      <c r="E563">
        <f t="shared" si="174"/>
        <v>561</v>
      </c>
      <c r="F563">
        <f t="shared" si="168"/>
        <v>5.4527799447214385</v>
      </c>
      <c r="G563" t="e">
        <f t="shared" si="175"/>
        <v>#VALUE!</v>
      </c>
      <c r="H563" t="e">
        <f t="shared" si="176"/>
        <v>#VALUE!</v>
      </c>
      <c r="I563" t="e">
        <f t="shared" si="177"/>
        <v>#VALUE!</v>
      </c>
      <c r="J563" t="e">
        <f t="shared" si="178"/>
        <v>#VALUE!</v>
      </c>
      <c r="K563" t="e">
        <f t="shared" si="179"/>
        <v>#VALUE!</v>
      </c>
      <c r="L563" t="e">
        <f t="shared" si="180"/>
        <v>#VALUE!</v>
      </c>
      <c r="M563">
        <f>IF($B$9="זכר",INDEX(תמותה!$A$1:$E$121,ROUNDDOWN(E563/12,0)+1,2),INDEX(תמותה!$A$1:$E$121,ROUNDDOWN(E563/12,0)+1,3))</f>
        <v>3.43758E-4</v>
      </c>
      <c r="N563" t="e">
        <f>IF($B$9="זכר",INDEX('שיפור גברים'!$A$1:$GQ$121,ROUNDDOWN(E563/12,0)+1,ROUNDDOWN((E563+$B$7-$B$8)/12,0)+2),INDEX('שיפור נשים'!$A$1:$GQ$121,ROUNDDOWN(E563/12,0)+1,ROUNDDOWN((E563+$B$7-$B$8)/12,0)+2))</f>
        <v>#VALUE!</v>
      </c>
      <c r="O563" t="e">
        <f>IF($B$9="זכר",INDEX('שיפור גברים'!$A$1:$GQ$121,ROUNDDOWN(E563/12,0)+1,ROUNDDOWN((E563+$B$7-$B$8)/12,0)+1),INDEX('שיפור נשים'!$A$1:$GQ$121,ROUNDDOWN(E563/12,0)+1,ROUNDDOWN((E563+$B$7-$B$8)/12,0)+1))</f>
        <v>#VALUE!</v>
      </c>
      <c r="P563">
        <f t="shared" si="169"/>
        <v>0.41666666666666669</v>
      </c>
      <c r="Q563" t="e">
        <f t="shared" si="170"/>
        <v>#VALUE!</v>
      </c>
      <c r="R563">
        <f t="shared" si="181"/>
        <v>561</v>
      </c>
      <c r="S563" t="e">
        <f t="shared" si="182"/>
        <v>#VALUE!</v>
      </c>
      <c r="T563">
        <f>IF($B$11="זכר",INDEX(תמותה!$A$1:$E$121,ROUNDDOWN(R563/12,0)+1,2),INDEX(תמותה!$A$1:$E$121,ROUNDDOWN(R563/12,0)+1,3))</f>
        <v>3.43758E-4</v>
      </c>
      <c r="U563" t="e">
        <f>IF($B$11="זכר",INDEX('שיפור גברים'!$A$1:$GQ$121,ROUNDDOWN(R563/12,0)+1,ROUNDDOWN((E563+$B$7-$B$8)/12,0)+2),INDEX('שיפור נשים'!$A$1:$GQ$121,ROUNDDOWN(R563/12,0)+1,ROUNDDOWN((E563+$B$7-$B$8)/12,0)+2))</f>
        <v>#VALUE!</v>
      </c>
      <c r="V563" t="e">
        <f>IF($B$11="זכר",INDEX('שיפור גברים'!$A$1:$GQ$121,ROUNDDOWN(R563/12,0)+1,ROUNDDOWN((E563+$B$7-$B$8)/12,0)+1),INDEX('שיפור נשים'!$A$1:$GQ$121,ROUNDDOWN(R563/12,0)+1,ROUNDDOWN((E563+$B$7-$B$8)/12,0)+1))</f>
        <v>#VALUE!</v>
      </c>
      <c r="W563">
        <f t="shared" si="171"/>
        <v>0.41666666666666669</v>
      </c>
      <c r="X563" t="e">
        <f t="shared" si="183"/>
        <v>#VALUE!</v>
      </c>
      <c r="Y563">
        <f>IF($B$11="זכר",INDEX(תמותה!$A$1:$E$121,ROUNDDOWN(R563/12,0)+1,4),INDEX(תמותה!$A$1:$E$121,ROUNDDOWN(R563/12,0)+1,5))</f>
        <v>7.85E-4</v>
      </c>
      <c r="Z563" t="e">
        <f t="shared" si="172"/>
        <v>#VALUE!</v>
      </c>
      <c r="AA563" t="e">
        <f t="shared" si="173"/>
        <v>#VALUE!</v>
      </c>
      <c r="AB563" t="e">
        <f t="shared" si="184"/>
        <v>#VALUE!</v>
      </c>
      <c r="AC563" t="e">
        <f t="shared" si="185"/>
        <v>#VALUE!</v>
      </c>
      <c r="AD563" t="e">
        <f t="shared" si="186"/>
        <v>#VALUE!</v>
      </c>
      <c r="AE563" t="e">
        <f t="shared" si="187"/>
        <v>#VALUE!</v>
      </c>
      <c r="AF563" t="e">
        <f t="shared" si="188"/>
        <v>#VALUE!</v>
      </c>
    </row>
    <row r="564" spans="5:32" x14ac:dyDescent="0.2">
      <c r="E564">
        <f t="shared" si="174"/>
        <v>562</v>
      </c>
      <c r="F564">
        <f t="shared" si="168"/>
        <v>5.4692613854765781</v>
      </c>
      <c r="G564" t="e">
        <f t="shared" si="175"/>
        <v>#VALUE!</v>
      </c>
      <c r="H564" t="e">
        <f t="shared" si="176"/>
        <v>#VALUE!</v>
      </c>
      <c r="I564" t="e">
        <f t="shared" si="177"/>
        <v>#VALUE!</v>
      </c>
      <c r="J564" t="e">
        <f t="shared" si="178"/>
        <v>#VALUE!</v>
      </c>
      <c r="K564" t="e">
        <f t="shared" si="179"/>
        <v>#VALUE!</v>
      </c>
      <c r="L564" t="e">
        <f t="shared" si="180"/>
        <v>#VALUE!</v>
      </c>
      <c r="M564">
        <f>IF($B$9="זכר",INDEX(תמותה!$A$1:$E$121,ROUNDDOWN(E564/12,0)+1,2),INDEX(תמותה!$A$1:$E$121,ROUNDDOWN(E564/12,0)+1,3))</f>
        <v>3.43758E-4</v>
      </c>
      <c r="N564" t="e">
        <f>IF($B$9="זכר",INDEX('שיפור גברים'!$A$1:$GQ$121,ROUNDDOWN(E564/12,0)+1,ROUNDDOWN((E564+$B$7-$B$8)/12,0)+2),INDEX('שיפור נשים'!$A$1:$GQ$121,ROUNDDOWN(E564/12,0)+1,ROUNDDOWN((E564+$B$7-$B$8)/12,0)+2))</f>
        <v>#VALUE!</v>
      </c>
      <c r="O564" t="e">
        <f>IF($B$9="זכר",INDEX('שיפור גברים'!$A$1:$GQ$121,ROUNDDOWN(E564/12,0)+1,ROUNDDOWN((E564+$B$7-$B$8)/12,0)+1),INDEX('שיפור נשים'!$A$1:$GQ$121,ROUNDDOWN(E564/12,0)+1,ROUNDDOWN((E564+$B$7-$B$8)/12,0)+1))</f>
        <v>#VALUE!</v>
      </c>
      <c r="P564">
        <f t="shared" si="169"/>
        <v>0.5</v>
      </c>
      <c r="Q564" t="e">
        <f t="shared" si="170"/>
        <v>#VALUE!</v>
      </c>
      <c r="R564">
        <f t="shared" si="181"/>
        <v>562</v>
      </c>
      <c r="S564" t="e">
        <f t="shared" si="182"/>
        <v>#VALUE!</v>
      </c>
      <c r="T564">
        <f>IF($B$11="זכר",INDEX(תמותה!$A$1:$E$121,ROUNDDOWN(R564/12,0)+1,2),INDEX(תמותה!$A$1:$E$121,ROUNDDOWN(R564/12,0)+1,3))</f>
        <v>3.43758E-4</v>
      </c>
      <c r="U564" t="e">
        <f>IF($B$11="זכר",INDEX('שיפור גברים'!$A$1:$GQ$121,ROUNDDOWN(R564/12,0)+1,ROUNDDOWN((E564+$B$7-$B$8)/12,0)+2),INDEX('שיפור נשים'!$A$1:$GQ$121,ROUNDDOWN(R564/12,0)+1,ROUNDDOWN((E564+$B$7-$B$8)/12,0)+2))</f>
        <v>#VALUE!</v>
      </c>
      <c r="V564" t="e">
        <f>IF($B$11="זכר",INDEX('שיפור גברים'!$A$1:$GQ$121,ROUNDDOWN(R564/12,0)+1,ROUNDDOWN((E564+$B$7-$B$8)/12,0)+1),INDEX('שיפור נשים'!$A$1:$GQ$121,ROUNDDOWN(R564/12,0)+1,ROUNDDOWN((E564+$B$7-$B$8)/12,0)+1))</f>
        <v>#VALUE!</v>
      </c>
      <c r="W564">
        <f t="shared" si="171"/>
        <v>0.5</v>
      </c>
      <c r="X564" t="e">
        <f t="shared" si="183"/>
        <v>#VALUE!</v>
      </c>
      <c r="Y564">
        <f>IF($B$11="זכר",INDEX(תמותה!$A$1:$E$121,ROUNDDOWN(R564/12,0)+1,4),INDEX(תמותה!$A$1:$E$121,ROUNDDOWN(R564/12,0)+1,5))</f>
        <v>7.85E-4</v>
      </c>
      <c r="Z564" t="e">
        <f t="shared" si="172"/>
        <v>#VALUE!</v>
      </c>
      <c r="AA564" t="e">
        <f t="shared" si="173"/>
        <v>#VALUE!</v>
      </c>
      <c r="AB564" t="e">
        <f t="shared" si="184"/>
        <v>#VALUE!</v>
      </c>
      <c r="AC564" t="e">
        <f t="shared" si="185"/>
        <v>#VALUE!</v>
      </c>
      <c r="AD564" t="e">
        <f t="shared" si="186"/>
        <v>#VALUE!</v>
      </c>
      <c r="AE564" t="e">
        <f t="shared" si="187"/>
        <v>#VALUE!</v>
      </c>
      <c r="AF564" t="e">
        <f t="shared" si="188"/>
        <v>#VALUE!</v>
      </c>
    </row>
    <row r="565" spans="5:32" x14ac:dyDescent="0.2">
      <c r="E565">
        <f t="shared" si="174"/>
        <v>563</v>
      </c>
      <c r="F565">
        <f t="shared" si="168"/>
        <v>5.4857926426358512</v>
      </c>
      <c r="G565" t="e">
        <f t="shared" si="175"/>
        <v>#VALUE!</v>
      </c>
      <c r="H565" t="e">
        <f t="shared" si="176"/>
        <v>#VALUE!</v>
      </c>
      <c r="I565" t="e">
        <f t="shared" si="177"/>
        <v>#VALUE!</v>
      </c>
      <c r="J565" t="e">
        <f t="shared" si="178"/>
        <v>#VALUE!</v>
      </c>
      <c r="K565" t="e">
        <f t="shared" si="179"/>
        <v>#VALUE!</v>
      </c>
      <c r="L565" t="e">
        <f t="shared" si="180"/>
        <v>#VALUE!</v>
      </c>
      <c r="M565">
        <f>IF($B$9="זכר",INDEX(תמותה!$A$1:$E$121,ROUNDDOWN(E565/12,0)+1,2),INDEX(תמותה!$A$1:$E$121,ROUNDDOWN(E565/12,0)+1,3))</f>
        <v>3.43758E-4</v>
      </c>
      <c r="N565" t="e">
        <f>IF($B$9="זכר",INDEX('שיפור גברים'!$A$1:$GQ$121,ROUNDDOWN(E565/12,0)+1,ROUNDDOWN((E565+$B$7-$B$8)/12,0)+2),INDEX('שיפור נשים'!$A$1:$GQ$121,ROUNDDOWN(E565/12,0)+1,ROUNDDOWN((E565+$B$7-$B$8)/12,0)+2))</f>
        <v>#VALUE!</v>
      </c>
      <c r="O565" t="e">
        <f>IF($B$9="זכר",INDEX('שיפור גברים'!$A$1:$GQ$121,ROUNDDOWN(E565/12,0)+1,ROUNDDOWN((E565+$B$7-$B$8)/12,0)+1),INDEX('שיפור נשים'!$A$1:$GQ$121,ROUNDDOWN(E565/12,0)+1,ROUNDDOWN((E565+$B$7-$B$8)/12,0)+1))</f>
        <v>#VALUE!</v>
      </c>
      <c r="P565">
        <f t="shared" si="169"/>
        <v>0.58333333333333337</v>
      </c>
      <c r="Q565" t="e">
        <f t="shared" si="170"/>
        <v>#VALUE!</v>
      </c>
      <c r="R565">
        <f t="shared" si="181"/>
        <v>563</v>
      </c>
      <c r="S565" t="e">
        <f t="shared" si="182"/>
        <v>#VALUE!</v>
      </c>
      <c r="T565">
        <f>IF($B$11="זכר",INDEX(תמותה!$A$1:$E$121,ROUNDDOWN(R565/12,0)+1,2),INDEX(תמותה!$A$1:$E$121,ROUNDDOWN(R565/12,0)+1,3))</f>
        <v>3.43758E-4</v>
      </c>
      <c r="U565" t="e">
        <f>IF($B$11="זכר",INDEX('שיפור גברים'!$A$1:$GQ$121,ROUNDDOWN(R565/12,0)+1,ROUNDDOWN((E565+$B$7-$B$8)/12,0)+2),INDEX('שיפור נשים'!$A$1:$GQ$121,ROUNDDOWN(R565/12,0)+1,ROUNDDOWN((E565+$B$7-$B$8)/12,0)+2))</f>
        <v>#VALUE!</v>
      </c>
      <c r="V565" t="e">
        <f>IF($B$11="זכר",INDEX('שיפור גברים'!$A$1:$GQ$121,ROUNDDOWN(R565/12,0)+1,ROUNDDOWN((E565+$B$7-$B$8)/12,0)+1),INDEX('שיפור נשים'!$A$1:$GQ$121,ROUNDDOWN(R565/12,0)+1,ROUNDDOWN((E565+$B$7-$B$8)/12,0)+1))</f>
        <v>#VALUE!</v>
      </c>
      <c r="W565">
        <f t="shared" si="171"/>
        <v>0.58333333333333337</v>
      </c>
      <c r="X565" t="e">
        <f t="shared" si="183"/>
        <v>#VALUE!</v>
      </c>
      <c r="Y565">
        <f>IF($B$11="זכר",INDEX(תמותה!$A$1:$E$121,ROUNDDOWN(R565/12,0)+1,4),INDEX(תמותה!$A$1:$E$121,ROUNDDOWN(R565/12,0)+1,5))</f>
        <v>7.85E-4</v>
      </c>
      <c r="Z565" t="e">
        <f t="shared" si="172"/>
        <v>#VALUE!</v>
      </c>
      <c r="AA565" t="e">
        <f t="shared" si="173"/>
        <v>#VALUE!</v>
      </c>
      <c r="AB565" t="e">
        <f t="shared" si="184"/>
        <v>#VALUE!</v>
      </c>
      <c r="AC565" t="e">
        <f t="shared" si="185"/>
        <v>#VALUE!</v>
      </c>
      <c r="AD565" t="e">
        <f t="shared" si="186"/>
        <v>#VALUE!</v>
      </c>
      <c r="AE565" t="e">
        <f t="shared" si="187"/>
        <v>#VALUE!</v>
      </c>
      <c r="AF565" t="e">
        <f t="shared" si="188"/>
        <v>#VALUE!</v>
      </c>
    </row>
    <row r="566" spans="5:32" x14ac:dyDescent="0.2">
      <c r="E566">
        <f t="shared" si="174"/>
        <v>564</v>
      </c>
      <c r="F566">
        <f t="shared" si="168"/>
        <v>5.5023738667731124</v>
      </c>
      <c r="G566" t="e">
        <f t="shared" si="175"/>
        <v>#VALUE!</v>
      </c>
      <c r="H566" t="e">
        <f t="shared" si="176"/>
        <v>#VALUE!</v>
      </c>
      <c r="I566" t="e">
        <f t="shared" si="177"/>
        <v>#VALUE!</v>
      </c>
      <c r="J566" t="e">
        <f t="shared" si="178"/>
        <v>#VALUE!</v>
      </c>
      <c r="K566" t="e">
        <f t="shared" si="179"/>
        <v>#VALUE!</v>
      </c>
      <c r="L566" t="e">
        <f t="shared" si="180"/>
        <v>#VALUE!</v>
      </c>
      <c r="M566">
        <f>IF($B$9="זכר",INDEX(תמותה!$A$1:$E$121,ROUNDDOWN(E566/12,0)+1,2),INDEX(תמותה!$A$1:$E$121,ROUNDDOWN(E566/12,0)+1,3))</f>
        <v>3.8180199999999999E-4</v>
      </c>
      <c r="N566" t="e">
        <f>IF($B$9="זכר",INDEX('שיפור גברים'!$A$1:$GQ$121,ROUNDDOWN(E566/12,0)+1,ROUNDDOWN((E566+$B$7-$B$8)/12,0)+2),INDEX('שיפור נשים'!$A$1:$GQ$121,ROUNDDOWN(E566/12,0)+1,ROUNDDOWN((E566+$B$7-$B$8)/12,0)+2))</f>
        <v>#VALUE!</v>
      </c>
      <c r="O566" t="e">
        <f>IF($B$9="זכר",INDEX('שיפור גברים'!$A$1:$GQ$121,ROUNDDOWN(E566/12,0)+1,ROUNDDOWN((E566+$B$7-$B$8)/12,0)+1),INDEX('שיפור נשים'!$A$1:$GQ$121,ROUNDDOWN(E566/12,0)+1,ROUNDDOWN((E566+$B$7-$B$8)/12,0)+1))</f>
        <v>#VALUE!</v>
      </c>
      <c r="P566">
        <f t="shared" si="169"/>
        <v>0.66666666666666663</v>
      </c>
      <c r="Q566" t="e">
        <f t="shared" si="170"/>
        <v>#VALUE!</v>
      </c>
      <c r="R566">
        <f t="shared" si="181"/>
        <v>564</v>
      </c>
      <c r="S566" t="e">
        <f t="shared" si="182"/>
        <v>#VALUE!</v>
      </c>
      <c r="T566">
        <f>IF($B$11="זכר",INDEX(תמותה!$A$1:$E$121,ROUNDDOWN(R566/12,0)+1,2),INDEX(תמותה!$A$1:$E$121,ROUNDDOWN(R566/12,0)+1,3))</f>
        <v>3.8180199999999999E-4</v>
      </c>
      <c r="U566" t="e">
        <f>IF($B$11="זכר",INDEX('שיפור גברים'!$A$1:$GQ$121,ROUNDDOWN(R566/12,0)+1,ROUNDDOWN((E566+$B$7-$B$8)/12,0)+2),INDEX('שיפור נשים'!$A$1:$GQ$121,ROUNDDOWN(R566/12,0)+1,ROUNDDOWN((E566+$B$7-$B$8)/12,0)+2))</f>
        <v>#VALUE!</v>
      </c>
      <c r="V566" t="e">
        <f>IF($B$11="זכר",INDEX('שיפור גברים'!$A$1:$GQ$121,ROUNDDOWN(R566/12,0)+1,ROUNDDOWN((E566+$B$7-$B$8)/12,0)+1),INDEX('שיפור נשים'!$A$1:$GQ$121,ROUNDDOWN(R566/12,0)+1,ROUNDDOWN((E566+$B$7-$B$8)/12,0)+1))</f>
        <v>#VALUE!</v>
      </c>
      <c r="W566">
        <f t="shared" si="171"/>
        <v>0.66666666666666663</v>
      </c>
      <c r="X566" t="e">
        <f t="shared" si="183"/>
        <v>#VALUE!</v>
      </c>
      <c r="Y566">
        <f>IF($B$11="זכר",INDEX(תמותה!$A$1:$E$121,ROUNDDOWN(R566/12,0)+1,4),INDEX(תמותה!$A$1:$E$121,ROUNDDOWN(R566/12,0)+1,5))</f>
        <v>8.7000000000000001E-4</v>
      </c>
      <c r="Z566" t="e">
        <f t="shared" si="172"/>
        <v>#VALUE!</v>
      </c>
      <c r="AA566" t="e">
        <f t="shared" si="173"/>
        <v>#VALUE!</v>
      </c>
      <c r="AB566" t="e">
        <f t="shared" si="184"/>
        <v>#VALUE!</v>
      </c>
      <c r="AC566" t="e">
        <f t="shared" si="185"/>
        <v>#VALUE!</v>
      </c>
      <c r="AD566" t="e">
        <f t="shared" si="186"/>
        <v>#VALUE!</v>
      </c>
      <c r="AE566" t="e">
        <f t="shared" si="187"/>
        <v>#VALUE!</v>
      </c>
      <c r="AF566" t="e">
        <f t="shared" si="188"/>
        <v>#VALUE!</v>
      </c>
    </row>
    <row r="567" spans="5:32" x14ac:dyDescent="0.2">
      <c r="E567">
        <f t="shared" si="174"/>
        <v>565</v>
      </c>
      <c r="F567">
        <f t="shared" si="168"/>
        <v>5.519005208917342</v>
      </c>
      <c r="G567" t="e">
        <f t="shared" si="175"/>
        <v>#VALUE!</v>
      </c>
      <c r="H567" t="e">
        <f t="shared" si="176"/>
        <v>#VALUE!</v>
      </c>
      <c r="I567" t="e">
        <f t="shared" si="177"/>
        <v>#VALUE!</v>
      </c>
      <c r="J567" t="e">
        <f t="shared" si="178"/>
        <v>#VALUE!</v>
      </c>
      <c r="K567" t="e">
        <f t="shared" si="179"/>
        <v>#VALUE!</v>
      </c>
      <c r="L567" t="e">
        <f t="shared" si="180"/>
        <v>#VALUE!</v>
      </c>
      <c r="M567">
        <f>IF($B$9="זכר",INDEX(תמותה!$A$1:$E$121,ROUNDDOWN(E567/12,0)+1,2),INDEX(תמותה!$A$1:$E$121,ROUNDDOWN(E567/12,0)+1,3))</f>
        <v>3.8180199999999999E-4</v>
      </c>
      <c r="N567" t="e">
        <f>IF($B$9="זכר",INDEX('שיפור גברים'!$A$1:$GQ$121,ROUNDDOWN(E567/12,0)+1,ROUNDDOWN((E567+$B$7-$B$8)/12,0)+2),INDEX('שיפור נשים'!$A$1:$GQ$121,ROUNDDOWN(E567/12,0)+1,ROUNDDOWN((E567+$B$7-$B$8)/12,0)+2))</f>
        <v>#VALUE!</v>
      </c>
      <c r="O567" t="e">
        <f>IF($B$9="זכר",INDEX('שיפור גברים'!$A$1:$GQ$121,ROUNDDOWN(E567/12,0)+1,ROUNDDOWN((E567+$B$7-$B$8)/12,0)+1),INDEX('שיפור נשים'!$A$1:$GQ$121,ROUNDDOWN(E567/12,0)+1,ROUNDDOWN((E567+$B$7-$B$8)/12,0)+1))</f>
        <v>#VALUE!</v>
      </c>
      <c r="P567">
        <f t="shared" si="169"/>
        <v>0.75</v>
      </c>
      <c r="Q567" t="e">
        <f t="shared" si="170"/>
        <v>#VALUE!</v>
      </c>
      <c r="R567">
        <f t="shared" si="181"/>
        <v>565</v>
      </c>
      <c r="S567" t="e">
        <f t="shared" si="182"/>
        <v>#VALUE!</v>
      </c>
      <c r="T567">
        <f>IF($B$11="זכר",INDEX(תמותה!$A$1:$E$121,ROUNDDOWN(R567/12,0)+1,2),INDEX(תמותה!$A$1:$E$121,ROUNDDOWN(R567/12,0)+1,3))</f>
        <v>3.8180199999999999E-4</v>
      </c>
      <c r="U567" t="e">
        <f>IF($B$11="זכר",INDEX('שיפור גברים'!$A$1:$GQ$121,ROUNDDOWN(R567/12,0)+1,ROUNDDOWN((E567+$B$7-$B$8)/12,0)+2),INDEX('שיפור נשים'!$A$1:$GQ$121,ROUNDDOWN(R567/12,0)+1,ROUNDDOWN((E567+$B$7-$B$8)/12,0)+2))</f>
        <v>#VALUE!</v>
      </c>
      <c r="V567" t="e">
        <f>IF($B$11="זכר",INDEX('שיפור גברים'!$A$1:$GQ$121,ROUNDDOWN(R567/12,0)+1,ROUNDDOWN((E567+$B$7-$B$8)/12,0)+1),INDEX('שיפור נשים'!$A$1:$GQ$121,ROUNDDOWN(R567/12,0)+1,ROUNDDOWN((E567+$B$7-$B$8)/12,0)+1))</f>
        <v>#VALUE!</v>
      </c>
      <c r="W567">
        <f t="shared" si="171"/>
        <v>0.75</v>
      </c>
      <c r="X567" t="e">
        <f t="shared" si="183"/>
        <v>#VALUE!</v>
      </c>
      <c r="Y567">
        <f>IF($B$11="זכר",INDEX(תמותה!$A$1:$E$121,ROUNDDOWN(R567/12,0)+1,4),INDEX(תמותה!$A$1:$E$121,ROUNDDOWN(R567/12,0)+1,5))</f>
        <v>8.7000000000000001E-4</v>
      </c>
      <c r="Z567" t="e">
        <f t="shared" si="172"/>
        <v>#VALUE!</v>
      </c>
      <c r="AA567" t="e">
        <f t="shared" si="173"/>
        <v>#VALUE!</v>
      </c>
      <c r="AB567" t="e">
        <f t="shared" si="184"/>
        <v>#VALUE!</v>
      </c>
      <c r="AC567" t="e">
        <f t="shared" si="185"/>
        <v>#VALUE!</v>
      </c>
      <c r="AD567" t="e">
        <f t="shared" si="186"/>
        <v>#VALUE!</v>
      </c>
      <c r="AE567" t="e">
        <f t="shared" si="187"/>
        <v>#VALUE!</v>
      </c>
      <c r="AF567" t="e">
        <f t="shared" si="188"/>
        <v>#VALUE!</v>
      </c>
    </row>
    <row r="568" spans="5:32" x14ac:dyDescent="0.2">
      <c r="E568">
        <f t="shared" si="174"/>
        <v>566</v>
      </c>
      <c r="F568">
        <f t="shared" si="168"/>
        <v>5.5356868205540151</v>
      </c>
      <c r="G568" t="e">
        <f t="shared" si="175"/>
        <v>#VALUE!</v>
      </c>
      <c r="H568" t="e">
        <f t="shared" si="176"/>
        <v>#VALUE!</v>
      </c>
      <c r="I568" t="e">
        <f t="shared" si="177"/>
        <v>#VALUE!</v>
      </c>
      <c r="J568" t="e">
        <f t="shared" si="178"/>
        <v>#VALUE!</v>
      </c>
      <c r="K568" t="e">
        <f t="shared" si="179"/>
        <v>#VALUE!</v>
      </c>
      <c r="L568" t="e">
        <f t="shared" si="180"/>
        <v>#VALUE!</v>
      </c>
      <c r="M568">
        <f>IF($B$9="זכר",INDEX(תמותה!$A$1:$E$121,ROUNDDOWN(E568/12,0)+1,2),INDEX(תמותה!$A$1:$E$121,ROUNDDOWN(E568/12,0)+1,3))</f>
        <v>3.8180199999999999E-4</v>
      </c>
      <c r="N568" t="e">
        <f>IF($B$9="זכר",INDEX('שיפור גברים'!$A$1:$GQ$121,ROUNDDOWN(E568/12,0)+1,ROUNDDOWN((E568+$B$7-$B$8)/12,0)+2),INDEX('שיפור נשים'!$A$1:$GQ$121,ROUNDDOWN(E568/12,0)+1,ROUNDDOWN((E568+$B$7-$B$8)/12,0)+2))</f>
        <v>#VALUE!</v>
      </c>
      <c r="O568" t="e">
        <f>IF($B$9="זכר",INDEX('שיפור גברים'!$A$1:$GQ$121,ROUNDDOWN(E568/12,0)+1,ROUNDDOWN((E568+$B$7-$B$8)/12,0)+1),INDEX('שיפור נשים'!$A$1:$GQ$121,ROUNDDOWN(E568/12,0)+1,ROUNDDOWN((E568+$B$7-$B$8)/12,0)+1))</f>
        <v>#VALUE!</v>
      </c>
      <c r="P568">
        <f t="shared" si="169"/>
        <v>0.83333333333333337</v>
      </c>
      <c r="Q568" t="e">
        <f t="shared" si="170"/>
        <v>#VALUE!</v>
      </c>
      <c r="R568">
        <f t="shared" si="181"/>
        <v>566</v>
      </c>
      <c r="S568" t="e">
        <f t="shared" si="182"/>
        <v>#VALUE!</v>
      </c>
      <c r="T568">
        <f>IF($B$11="זכר",INDEX(תמותה!$A$1:$E$121,ROUNDDOWN(R568/12,0)+1,2),INDEX(תמותה!$A$1:$E$121,ROUNDDOWN(R568/12,0)+1,3))</f>
        <v>3.8180199999999999E-4</v>
      </c>
      <c r="U568" t="e">
        <f>IF($B$11="זכר",INDEX('שיפור גברים'!$A$1:$GQ$121,ROUNDDOWN(R568/12,0)+1,ROUNDDOWN((E568+$B$7-$B$8)/12,0)+2),INDEX('שיפור נשים'!$A$1:$GQ$121,ROUNDDOWN(R568/12,0)+1,ROUNDDOWN((E568+$B$7-$B$8)/12,0)+2))</f>
        <v>#VALUE!</v>
      </c>
      <c r="V568" t="e">
        <f>IF($B$11="זכר",INDEX('שיפור גברים'!$A$1:$GQ$121,ROUNDDOWN(R568/12,0)+1,ROUNDDOWN((E568+$B$7-$B$8)/12,0)+1),INDEX('שיפור נשים'!$A$1:$GQ$121,ROUNDDOWN(R568/12,0)+1,ROUNDDOWN((E568+$B$7-$B$8)/12,0)+1))</f>
        <v>#VALUE!</v>
      </c>
      <c r="W568">
        <f t="shared" si="171"/>
        <v>0.83333333333333337</v>
      </c>
      <c r="X568" t="e">
        <f t="shared" si="183"/>
        <v>#VALUE!</v>
      </c>
      <c r="Y568">
        <f>IF($B$11="זכר",INDEX(תמותה!$A$1:$E$121,ROUNDDOWN(R568/12,0)+1,4),INDEX(תמותה!$A$1:$E$121,ROUNDDOWN(R568/12,0)+1,5))</f>
        <v>8.7000000000000001E-4</v>
      </c>
      <c r="Z568" t="e">
        <f t="shared" si="172"/>
        <v>#VALUE!</v>
      </c>
      <c r="AA568" t="e">
        <f t="shared" si="173"/>
        <v>#VALUE!</v>
      </c>
      <c r="AB568" t="e">
        <f t="shared" si="184"/>
        <v>#VALUE!</v>
      </c>
      <c r="AC568" t="e">
        <f t="shared" si="185"/>
        <v>#VALUE!</v>
      </c>
      <c r="AD568" t="e">
        <f t="shared" si="186"/>
        <v>#VALUE!</v>
      </c>
      <c r="AE568" t="e">
        <f t="shared" si="187"/>
        <v>#VALUE!</v>
      </c>
      <c r="AF568" t="e">
        <f t="shared" si="188"/>
        <v>#VALUE!</v>
      </c>
    </row>
    <row r="569" spans="5:32" x14ac:dyDescent="0.2">
      <c r="E569">
        <f t="shared" si="174"/>
        <v>567</v>
      </c>
      <c r="F569">
        <f t="shared" si="168"/>
        <v>5.5524188536264854</v>
      </c>
      <c r="G569" t="e">
        <f t="shared" si="175"/>
        <v>#VALUE!</v>
      </c>
      <c r="H569" t="e">
        <f t="shared" si="176"/>
        <v>#VALUE!</v>
      </c>
      <c r="I569" t="e">
        <f t="shared" si="177"/>
        <v>#VALUE!</v>
      </c>
      <c r="J569" t="e">
        <f t="shared" si="178"/>
        <v>#VALUE!</v>
      </c>
      <c r="K569" t="e">
        <f t="shared" si="179"/>
        <v>#VALUE!</v>
      </c>
      <c r="L569" t="e">
        <f t="shared" si="180"/>
        <v>#VALUE!</v>
      </c>
      <c r="M569">
        <f>IF($B$9="זכר",INDEX(תמותה!$A$1:$E$121,ROUNDDOWN(E569/12,0)+1,2),INDEX(תמותה!$A$1:$E$121,ROUNDDOWN(E569/12,0)+1,3))</f>
        <v>3.8180199999999999E-4</v>
      </c>
      <c r="N569" t="e">
        <f>IF($B$9="זכר",INDEX('שיפור גברים'!$A$1:$GQ$121,ROUNDDOWN(E569/12,0)+1,ROUNDDOWN((E569+$B$7-$B$8)/12,0)+2),INDEX('שיפור נשים'!$A$1:$GQ$121,ROUNDDOWN(E569/12,0)+1,ROUNDDOWN((E569+$B$7-$B$8)/12,0)+2))</f>
        <v>#VALUE!</v>
      </c>
      <c r="O569" t="e">
        <f>IF($B$9="זכר",INDEX('שיפור גברים'!$A$1:$GQ$121,ROUNDDOWN(E569/12,0)+1,ROUNDDOWN((E569+$B$7-$B$8)/12,0)+1),INDEX('שיפור נשים'!$A$1:$GQ$121,ROUNDDOWN(E569/12,0)+1,ROUNDDOWN((E569+$B$7-$B$8)/12,0)+1))</f>
        <v>#VALUE!</v>
      </c>
      <c r="P569">
        <f t="shared" si="169"/>
        <v>0.91666666666666663</v>
      </c>
      <c r="Q569" t="e">
        <f t="shared" si="170"/>
        <v>#VALUE!</v>
      </c>
      <c r="R569">
        <f t="shared" si="181"/>
        <v>567</v>
      </c>
      <c r="S569" t="e">
        <f t="shared" si="182"/>
        <v>#VALUE!</v>
      </c>
      <c r="T569">
        <f>IF($B$11="זכר",INDEX(תמותה!$A$1:$E$121,ROUNDDOWN(R569/12,0)+1,2),INDEX(תמותה!$A$1:$E$121,ROUNDDOWN(R569/12,0)+1,3))</f>
        <v>3.8180199999999999E-4</v>
      </c>
      <c r="U569" t="e">
        <f>IF($B$11="זכר",INDEX('שיפור גברים'!$A$1:$GQ$121,ROUNDDOWN(R569/12,0)+1,ROUNDDOWN((E569+$B$7-$B$8)/12,0)+2),INDEX('שיפור נשים'!$A$1:$GQ$121,ROUNDDOWN(R569/12,0)+1,ROUNDDOWN((E569+$B$7-$B$8)/12,0)+2))</f>
        <v>#VALUE!</v>
      </c>
      <c r="V569" t="e">
        <f>IF($B$11="זכר",INDEX('שיפור גברים'!$A$1:$GQ$121,ROUNDDOWN(R569/12,0)+1,ROUNDDOWN((E569+$B$7-$B$8)/12,0)+1),INDEX('שיפור נשים'!$A$1:$GQ$121,ROUNDDOWN(R569/12,0)+1,ROUNDDOWN((E569+$B$7-$B$8)/12,0)+1))</f>
        <v>#VALUE!</v>
      </c>
      <c r="W569">
        <f t="shared" si="171"/>
        <v>0.91666666666666663</v>
      </c>
      <c r="X569" t="e">
        <f t="shared" si="183"/>
        <v>#VALUE!</v>
      </c>
      <c r="Y569">
        <f>IF($B$11="זכר",INDEX(תמותה!$A$1:$E$121,ROUNDDOWN(R569/12,0)+1,4),INDEX(תמותה!$A$1:$E$121,ROUNDDOWN(R569/12,0)+1,5))</f>
        <v>8.7000000000000001E-4</v>
      </c>
      <c r="Z569" t="e">
        <f t="shared" si="172"/>
        <v>#VALUE!</v>
      </c>
      <c r="AA569" t="e">
        <f t="shared" si="173"/>
        <v>#VALUE!</v>
      </c>
      <c r="AB569" t="e">
        <f t="shared" si="184"/>
        <v>#VALUE!</v>
      </c>
      <c r="AC569" t="e">
        <f t="shared" si="185"/>
        <v>#VALUE!</v>
      </c>
      <c r="AD569" t="e">
        <f t="shared" si="186"/>
        <v>#VALUE!</v>
      </c>
      <c r="AE569" t="e">
        <f t="shared" si="187"/>
        <v>#VALUE!</v>
      </c>
      <c r="AF569" t="e">
        <f t="shared" si="188"/>
        <v>#VALUE!</v>
      </c>
    </row>
    <row r="570" spans="5:32" x14ac:dyDescent="0.2">
      <c r="E570">
        <f t="shared" si="174"/>
        <v>568</v>
      </c>
      <c r="F570">
        <f t="shared" si="168"/>
        <v>5.5692014605373608</v>
      </c>
      <c r="G570" t="e">
        <f t="shared" si="175"/>
        <v>#VALUE!</v>
      </c>
      <c r="H570" t="e">
        <f t="shared" si="176"/>
        <v>#VALUE!</v>
      </c>
      <c r="I570" t="e">
        <f t="shared" si="177"/>
        <v>#VALUE!</v>
      </c>
      <c r="J570" t="e">
        <f t="shared" si="178"/>
        <v>#VALUE!</v>
      </c>
      <c r="K570" t="e">
        <f t="shared" si="179"/>
        <v>#VALUE!</v>
      </c>
      <c r="L570" t="e">
        <f t="shared" si="180"/>
        <v>#VALUE!</v>
      </c>
      <c r="M570">
        <f>IF($B$9="זכר",INDEX(תמותה!$A$1:$E$121,ROUNDDOWN(E570/12,0)+1,2),INDEX(תמותה!$A$1:$E$121,ROUNDDOWN(E570/12,0)+1,3))</f>
        <v>3.8180199999999999E-4</v>
      </c>
      <c r="N570" t="e">
        <f>IF($B$9="זכר",INDEX('שיפור גברים'!$A$1:$GQ$121,ROUNDDOWN(E570/12,0)+1,ROUNDDOWN((E570+$B$7-$B$8)/12,0)+2),INDEX('שיפור נשים'!$A$1:$GQ$121,ROUNDDOWN(E570/12,0)+1,ROUNDDOWN((E570+$B$7-$B$8)/12,0)+2))</f>
        <v>#VALUE!</v>
      </c>
      <c r="O570" t="e">
        <f>IF($B$9="זכר",INDEX('שיפור גברים'!$A$1:$GQ$121,ROUNDDOWN(E570/12,0)+1,ROUNDDOWN((E570+$B$7-$B$8)/12,0)+1),INDEX('שיפור נשים'!$A$1:$GQ$121,ROUNDDOWN(E570/12,0)+1,ROUNDDOWN((E570+$B$7-$B$8)/12,0)+1))</f>
        <v>#VALUE!</v>
      </c>
      <c r="P570">
        <f t="shared" si="169"/>
        <v>1</v>
      </c>
      <c r="Q570" t="e">
        <f t="shared" si="170"/>
        <v>#VALUE!</v>
      </c>
      <c r="R570">
        <f t="shared" si="181"/>
        <v>568</v>
      </c>
      <c r="S570" t="e">
        <f t="shared" si="182"/>
        <v>#VALUE!</v>
      </c>
      <c r="T570">
        <f>IF($B$11="זכר",INDEX(תמותה!$A$1:$E$121,ROUNDDOWN(R570/12,0)+1,2),INDEX(תמותה!$A$1:$E$121,ROUNDDOWN(R570/12,0)+1,3))</f>
        <v>3.8180199999999999E-4</v>
      </c>
      <c r="U570" t="e">
        <f>IF($B$11="זכר",INDEX('שיפור גברים'!$A$1:$GQ$121,ROUNDDOWN(R570/12,0)+1,ROUNDDOWN((E570+$B$7-$B$8)/12,0)+2),INDEX('שיפור נשים'!$A$1:$GQ$121,ROUNDDOWN(R570/12,0)+1,ROUNDDOWN((E570+$B$7-$B$8)/12,0)+2))</f>
        <v>#VALUE!</v>
      </c>
      <c r="V570" t="e">
        <f>IF($B$11="זכר",INDEX('שיפור גברים'!$A$1:$GQ$121,ROUNDDOWN(R570/12,0)+1,ROUNDDOWN((E570+$B$7-$B$8)/12,0)+1),INDEX('שיפור נשים'!$A$1:$GQ$121,ROUNDDOWN(R570/12,0)+1,ROUNDDOWN((E570+$B$7-$B$8)/12,0)+1))</f>
        <v>#VALUE!</v>
      </c>
      <c r="W570">
        <f t="shared" si="171"/>
        <v>1</v>
      </c>
      <c r="X570" t="e">
        <f t="shared" si="183"/>
        <v>#VALUE!</v>
      </c>
      <c r="Y570">
        <f>IF($B$11="זכר",INDEX(תמותה!$A$1:$E$121,ROUNDDOWN(R570/12,0)+1,4),INDEX(תמותה!$A$1:$E$121,ROUNDDOWN(R570/12,0)+1,5))</f>
        <v>8.7000000000000001E-4</v>
      </c>
      <c r="Z570" t="e">
        <f t="shared" si="172"/>
        <v>#VALUE!</v>
      </c>
      <c r="AA570" t="e">
        <f t="shared" si="173"/>
        <v>#VALUE!</v>
      </c>
      <c r="AB570" t="e">
        <f t="shared" si="184"/>
        <v>#VALUE!</v>
      </c>
      <c r="AC570" t="e">
        <f t="shared" si="185"/>
        <v>#VALUE!</v>
      </c>
      <c r="AD570" t="e">
        <f t="shared" si="186"/>
        <v>#VALUE!</v>
      </c>
      <c r="AE570" t="e">
        <f t="shared" si="187"/>
        <v>#VALUE!</v>
      </c>
      <c r="AF570" t="e">
        <f t="shared" si="188"/>
        <v>#VALUE!</v>
      </c>
    </row>
    <row r="571" spans="5:32" x14ac:dyDescent="0.2">
      <c r="E571">
        <f t="shared" si="174"/>
        <v>569</v>
      </c>
      <c r="F571">
        <f t="shared" si="168"/>
        <v>5.5860347941499064</v>
      </c>
      <c r="G571" t="e">
        <f t="shared" si="175"/>
        <v>#VALUE!</v>
      </c>
      <c r="H571" t="e">
        <f t="shared" si="176"/>
        <v>#VALUE!</v>
      </c>
      <c r="I571" t="e">
        <f t="shared" si="177"/>
        <v>#VALUE!</v>
      </c>
      <c r="J571" t="e">
        <f t="shared" si="178"/>
        <v>#VALUE!</v>
      </c>
      <c r="K571" t="e">
        <f t="shared" si="179"/>
        <v>#VALUE!</v>
      </c>
      <c r="L571" t="e">
        <f t="shared" si="180"/>
        <v>#VALUE!</v>
      </c>
      <c r="M571">
        <f>IF($B$9="זכר",INDEX(תמותה!$A$1:$E$121,ROUNDDOWN(E571/12,0)+1,2),INDEX(תמותה!$A$1:$E$121,ROUNDDOWN(E571/12,0)+1,3))</f>
        <v>3.8180199999999999E-4</v>
      </c>
      <c r="N571" t="e">
        <f>IF($B$9="זכר",INDEX('שיפור גברים'!$A$1:$GQ$121,ROUNDDOWN(E571/12,0)+1,ROUNDDOWN((E571+$B$7-$B$8)/12,0)+2),INDEX('שיפור נשים'!$A$1:$GQ$121,ROUNDDOWN(E571/12,0)+1,ROUNDDOWN((E571+$B$7-$B$8)/12,0)+2))</f>
        <v>#VALUE!</v>
      </c>
      <c r="O571" t="e">
        <f>IF($B$9="זכר",INDEX('שיפור גברים'!$A$1:$GQ$121,ROUNDDOWN(E571/12,0)+1,ROUNDDOWN((E571+$B$7-$B$8)/12,0)+1),INDEX('שיפור נשים'!$A$1:$GQ$121,ROUNDDOWN(E571/12,0)+1,ROUNDDOWN((E571+$B$7-$B$8)/12,0)+1))</f>
        <v>#VALUE!</v>
      </c>
      <c r="P571">
        <f t="shared" si="169"/>
        <v>8.3333333333333329E-2</v>
      </c>
      <c r="Q571" t="e">
        <f t="shared" si="170"/>
        <v>#VALUE!</v>
      </c>
      <c r="R571">
        <f t="shared" si="181"/>
        <v>569</v>
      </c>
      <c r="S571" t="e">
        <f t="shared" si="182"/>
        <v>#VALUE!</v>
      </c>
      <c r="T571">
        <f>IF($B$11="זכר",INDEX(תמותה!$A$1:$E$121,ROUNDDOWN(R571/12,0)+1,2),INDEX(תמותה!$A$1:$E$121,ROUNDDOWN(R571/12,0)+1,3))</f>
        <v>3.8180199999999999E-4</v>
      </c>
      <c r="U571" t="e">
        <f>IF($B$11="זכר",INDEX('שיפור גברים'!$A$1:$GQ$121,ROUNDDOWN(R571/12,0)+1,ROUNDDOWN((E571+$B$7-$B$8)/12,0)+2),INDEX('שיפור נשים'!$A$1:$GQ$121,ROUNDDOWN(R571/12,0)+1,ROUNDDOWN((E571+$B$7-$B$8)/12,0)+2))</f>
        <v>#VALUE!</v>
      </c>
      <c r="V571" t="e">
        <f>IF($B$11="זכר",INDEX('שיפור גברים'!$A$1:$GQ$121,ROUNDDOWN(R571/12,0)+1,ROUNDDOWN((E571+$B$7-$B$8)/12,0)+1),INDEX('שיפור נשים'!$A$1:$GQ$121,ROUNDDOWN(R571/12,0)+1,ROUNDDOWN((E571+$B$7-$B$8)/12,0)+1))</f>
        <v>#VALUE!</v>
      </c>
      <c r="W571">
        <f t="shared" si="171"/>
        <v>8.3333333333333329E-2</v>
      </c>
      <c r="X571" t="e">
        <f t="shared" si="183"/>
        <v>#VALUE!</v>
      </c>
      <c r="Y571">
        <f>IF($B$11="זכר",INDEX(תמותה!$A$1:$E$121,ROUNDDOWN(R571/12,0)+1,4),INDEX(תמותה!$A$1:$E$121,ROUNDDOWN(R571/12,0)+1,5))</f>
        <v>8.7000000000000001E-4</v>
      </c>
      <c r="Z571" t="e">
        <f t="shared" si="172"/>
        <v>#VALUE!</v>
      </c>
      <c r="AA571" t="e">
        <f t="shared" si="173"/>
        <v>#VALUE!</v>
      </c>
      <c r="AB571" t="e">
        <f t="shared" si="184"/>
        <v>#VALUE!</v>
      </c>
      <c r="AC571" t="e">
        <f t="shared" si="185"/>
        <v>#VALUE!</v>
      </c>
      <c r="AD571" t="e">
        <f t="shared" si="186"/>
        <v>#VALUE!</v>
      </c>
      <c r="AE571" t="e">
        <f t="shared" si="187"/>
        <v>#VALUE!</v>
      </c>
      <c r="AF571" t="e">
        <f t="shared" si="188"/>
        <v>#VALUE!</v>
      </c>
    </row>
    <row r="572" spans="5:32" x14ac:dyDescent="0.2">
      <c r="E572">
        <f t="shared" si="174"/>
        <v>570</v>
      </c>
      <c r="F572">
        <f t="shared" si="168"/>
        <v>5.6029190077894206</v>
      </c>
      <c r="G572" t="e">
        <f t="shared" si="175"/>
        <v>#VALUE!</v>
      </c>
      <c r="H572" t="e">
        <f t="shared" si="176"/>
        <v>#VALUE!</v>
      </c>
      <c r="I572" t="e">
        <f t="shared" si="177"/>
        <v>#VALUE!</v>
      </c>
      <c r="J572" t="e">
        <f t="shared" si="178"/>
        <v>#VALUE!</v>
      </c>
      <c r="K572" t="e">
        <f t="shared" si="179"/>
        <v>#VALUE!</v>
      </c>
      <c r="L572" t="e">
        <f t="shared" si="180"/>
        <v>#VALUE!</v>
      </c>
      <c r="M572">
        <f>IF($B$9="זכר",INDEX(תמותה!$A$1:$E$121,ROUNDDOWN(E572/12,0)+1,2),INDEX(תמותה!$A$1:$E$121,ROUNDDOWN(E572/12,0)+1,3))</f>
        <v>3.8180199999999999E-4</v>
      </c>
      <c r="N572" t="e">
        <f>IF($B$9="זכר",INDEX('שיפור גברים'!$A$1:$GQ$121,ROUNDDOWN(E572/12,0)+1,ROUNDDOWN((E572+$B$7-$B$8)/12,0)+2),INDEX('שיפור נשים'!$A$1:$GQ$121,ROUNDDOWN(E572/12,0)+1,ROUNDDOWN((E572+$B$7-$B$8)/12,0)+2))</f>
        <v>#VALUE!</v>
      </c>
      <c r="O572" t="e">
        <f>IF($B$9="זכר",INDEX('שיפור גברים'!$A$1:$GQ$121,ROUNDDOWN(E572/12,0)+1,ROUNDDOWN((E572+$B$7-$B$8)/12,0)+1),INDEX('שיפור נשים'!$A$1:$GQ$121,ROUNDDOWN(E572/12,0)+1,ROUNDDOWN((E572+$B$7-$B$8)/12,0)+1))</f>
        <v>#VALUE!</v>
      </c>
      <c r="P572">
        <f t="shared" si="169"/>
        <v>0.16666666666666666</v>
      </c>
      <c r="Q572" t="e">
        <f t="shared" si="170"/>
        <v>#VALUE!</v>
      </c>
      <c r="R572">
        <f t="shared" si="181"/>
        <v>570</v>
      </c>
      <c r="S572" t="e">
        <f t="shared" si="182"/>
        <v>#VALUE!</v>
      </c>
      <c r="T572">
        <f>IF($B$11="זכר",INDEX(תמותה!$A$1:$E$121,ROUNDDOWN(R572/12,0)+1,2),INDEX(תמותה!$A$1:$E$121,ROUNDDOWN(R572/12,0)+1,3))</f>
        <v>3.8180199999999999E-4</v>
      </c>
      <c r="U572" t="e">
        <f>IF($B$11="זכר",INDEX('שיפור גברים'!$A$1:$GQ$121,ROUNDDOWN(R572/12,0)+1,ROUNDDOWN((E572+$B$7-$B$8)/12,0)+2),INDEX('שיפור נשים'!$A$1:$GQ$121,ROUNDDOWN(R572/12,0)+1,ROUNDDOWN((E572+$B$7-$B$8)/12,0)+2))</f>
        <v>#VALUE!</v>
      </c>
      <c r="V572" t="e">
        <f>IF($B$11="זכר",INDEX('שיפור גברים'!$A$1:$GQ$121,ROUNDDOWN(R572/12,0)+1,ROUNDDOWN((E572+$B$7-$B$8)/12,0)+1),INDEX('שיפור נשים'!$A$1:$GQ$121,ROUNDDOWN(R572/12,0)+1,ROUNDDOWN((E572+$B$7-$B$8)/12,0)+1))</f>
        <v>#VALUE!</v>
      </c>
      <c r="W572">
        <f t="shared" si="171"/>
        <v>0.16666666666666666</v>
      </c>
      <c r="X572" t="e">
        <f t="shared" si="183"/>
        <v>#VALUE!</v>
      </c>
      <c r="Y572">
        <f>IF($B$11="זכר",INDEX(תמותה!$A$1:$E$121,ROUNDDOWN(R572/12,0)+1,4),INDEX(תמותה!$A$1:$E$121,ROUNDDOWN(R572/12,0)+1,5))</f>
        <v>8.7000000000000001E-4</v>
      </c>
      <c r="Z572" t="e">
        <f t="shared" si="172"/>
        <v>#VALUE!</v>
      </c>
      <c r="AA572" t="e">
        <f t="shared" si="173"/>
        <v>#VALUE!</v>
      </c>
      <c r="AB572" t="e">
        <f t="shared" si="184"/>
        <v>#VALUE!</v>
      </c>
      <c r="AC572" t="e">
        <f t="shared" si="185"/>
        <v>#VALUE!</v>
      </c>
      <c r="AD572" t="e">
        <f t="shared" si="186"/>
        <v>#VALUE!</v>
      </c>
      <c r="AE572" t="e">
        <f t="shared" si="187"/>
        <v>#VALUE!</v>
      </c>
      <c r="AF572" t="e">
        <f t="shared" si="188"/>
        <v>#VALUE!</v>
      </c>
    </row>
    <row r="573" spans="5:32" x14ac:dyDescent="0.2">
      <c r="E573">
        <f t="shared" si="174"/>
        <v>571</v>
      </c>
      <c r="F573">
        <f t="shared" si="168"/>
        <v>5.6198542552446433</v>
      </c>
      <c r="G573" t="e">
        <f t="shared" si="175"/>
        <v>#VALUE!</v>
      </c>
      <c r="H573" t="e">
        <f t="shared" si="176"/>
        <v>#VALUE!</v>
      </c>
      <c r="I573" t="e">
        <f t="shared" si="177"/>
        <v>#VALUE!</v>
      </c>
      <c r="J573" t="e">
        <f t="shared" si="178"/>
        <v>#VALUE!</v>
      </c>
      <c r="K573" t="e">
        <f t="shared" si="179"/>
        <v>#VALUE!</v>
      </c>
      <c r="L573" t="e">
        <f t="shared" si="180"/>
        <v>#VALUE!</v>
      </c>
      <c r="M573">
        <f>IF($B$9="זכר",INDEX(תמותה!$A$1:$E$121,ROUNDDOWN(E573/12,0)+1,2),INDEX(תמותה!$A$1:$E$121,ROUNDDOWN(E573/12,0)+1,3))</f>
        <v>3.8180199999999999E-4</v>
      </c>
      <c r="N573" t="e">
        <f>IF($B$9="זכר",INDEX('שיפור גברים'!$A$1:$GQ$121,ROUNDDOWN(E573/12,0)+1,ROUNDDOWN((E573+$B$7-$B$8)/12,0)+2),INDEX('שיפור נשים'!$A$1:$GQ$121,ROUNDDOWN(E573/12,0)+1,ROUNDDOWN((E573+$B$7-$B$8)/12,0)+2))</f>
        <v>#VALUE!</v>
      </c>
      <c r="O573" t="e">
        <f>IF($B$9="זכר",INDEX('שיפור גברים'!$A$1:$GQ$121,ROUNDDOWN(E573/12,0)+1,ROUNDDOWN((E573+$B$7-$B$8)/12,0)+1),INDEX('שיפור נשים'!$A$1:$GQ$121,ROUNDDOWN(E573/12,0)+1,ROUNDDOWN((E573+$B$7-$B$8)/12,0)+1))</f>
        <v>#VALUE!</v>
      </c>
      <c r="P573">
        <f t="shared" si="169"/>
        <v>0.25</v>
      </c>
      <c r="Q573" t="e">
        <f t="shared" si="170"/>
        <v>#VALUE!</v>
      </c>
      <c r="R573">
        <f t="shared" si="181"/>
        <v>571</v>
      </c>
      <c r="S573" t="e">
        <f t="shared" si="182"/>
        <v>#VALUE!</v>
      </c>
      <c r="T573">
        <f>IF($B$11="זכר",INDEX(תמותה!$A$1:$E$121,ROUNDDOWN(R573/12,0)+1,2),INDEX(תמותה!$A$1:$E$121,ROUNDDOWN(R573/12,0)+1,3))</f>
        <v>3.8180199999999999E-4</v>
      </c>
      <c r="U573" t="e">
        <f>IF($B$11="זכר",INDEX('שיפור גברים'!$A$1:$GQ$121,ROUNDDOWN(R573/12,0)+1,ROUNDDOWN((E573+$B$7-$B$8)/12,0)+2),INDEX('שיפור נשים'!$A$1:$GQ$121,ROUNDDOWN(R573/12,0)+1,ROUNDDOWN((E573+$B$7-$B$8)/12,0)+2))</f>
        <v>#VALUE!</v>
      </c>
      <c r="V573" t="e">
        <f>IF($B$11="זכר",INDEX('שיפור גברים'!$A$1:$GQ$121,ROUNDDOWN(R573/12,0)+1,ROUNDDOWN((E573+$B$7-$B$8)/12,0)+1),INDEX('שיפור נשים'!$A$1:$GQ$121,ROUNDDOWN(R573/12,0)+1,ROUNDDOWN((E573+$B$7-$B$8)/12,0)+1))</f>
        <v>#VALUE!</v>
      </c>
      <c r="W573">
        <f t="shared" si="171"/>
        <v>0.25</v>
      </c>
      <c r="X573" t="e">
        <f t="shared" si="183"/>
        <v>#VALUE!</v>
      </c>
      <c r="Y573">
        <f>IF($B$11="זכר",INDEX(תמותה!$A$1:$E$121,ROUNDDOWN(R573/12,0)+1,4),INDEX(תמותה!$A$1:$E$121,ROUNDDOWN(R573/12,0)+1,5))</f>
        <v>8.7000000000000001E-4</v>
      </c>
      <c r="Z573" t="e">
        <f t="shared" si="172"/>
        <v>#VALUE!</v>
      </c>
      <c r="AA573" t="e">
        <f t="shared" si="173"/>
        <v>#VALUE!</v>
      </c>
      <c r="AB573" t="e">
        <f t="shared" si="184"/>
        <v>#VALUE!</v>
      </c>
      <c r="AC573" t="e">
        <f t="shared" si="185"/>
        <v>#VALUE!</v>
      </c>
      <c r="AD573" t="e">
        <f t="shared" si="186"/>
        <v>#VALUE!</v>
      </c>
      <c r="AE573" t="e">
        <f t="shared" si="187"/>
        <v>#VALUE!</v>
      </c>
      <c r="AF573" t="e">
        <f t="shared" si="188"/>
        <v>#VALUE!</v>
      </c>
    </row>
    <row r="574" spans="5:32" x14ac:dyDescent="0.2">
      <c r="E574">
        <f t="shared" si="174"/>
        <v>572</v>
      </c>
      <c r="F574">
        <f t="shared" si="168"/>
        <v>5.6368406907691515</v>
      </c>
      <c r="G574" t="e">
        <f t="shared" si="175"/>
        <v>#VALUE!</v>
      </c>
      <c r="H574" t="e">
        <f t="shared" si="176"/>
        <v>#VALUE!</v>
      </c>
      <c r="I574" t="e">
        <f t="shared" si="177"/>
        <v>#VALUE!</v>
      </c>
      <c r="J574" t="e">
        <f t="shared" si="178"/>
        <v>#VALUE!</v>
      </c>
      <c r="K574" t="e">
        <f t="shared" si="179"/>
        <v>#VALUE!</v>
      </c>
      <c r="L574" t="e">
        <f t="shared" si="180"/>
        <v>#VALUE!</v>
      </c>
      <c r="M574">
        <f>IF($B$9="זכר",INDEX(תמותה!$A$1:$E$121,ROUNDDOWN(E574/12,0)+1,2),INDEX(תמותה!$A$1:$E$121,ROUNDDOWN(E574/12,0)+1,3))</f>
        <v>3.8180199999999999E-4</v>
      </c>
      <c r="N574" t="e">
        <f>IF($B$9="זכר",INDEX('שיפור גברים'!$A$1:$GQ$121,ROUNDDOWN(E574/12,0)+1,ROUNDDOWN((E574+$B$7-$B$8)/12,0)+2),INDEX('שיפור נשים'!$A$1:$GQ$121,ROUNDDOWN(E574/12,0)+1,ROUNDDOWN((E574+$B$7-$B$8)/12,0)+2))</f>
        <v>#VALUE!</v>
      </c>
      <c r="O574" t="e">
        <f>IF($B$9="זכר",INDEX('שיפור גברים'!$A$1:$GQ$121,ROUNDDOWN(E574/12,0)+1,ROUNDDOWN((E574+$B$7-$B$8)/12,0)+1),INDEX('שיפור נשים'!$A$1:$GQ$121,ROUNDDOWN(E574/12,0)+1,ROUNDDOWN((E574+$B$7-$B$8)/12,0)+1))</f>
        <v>#VALUE!</v>
      </c>
      <c r="P574">
        <f t="shared" si="169"/>
        <v>0.33333333333333331</v>
      </c>
      <c r="Q574" t="e">
        <f t="shared" si="170"/>
        <v>#VALUE!</v>
      </c>
      <c r="R574">
        <f t="shared" si="181"/>
        <v>572</v>
      </c>
      <c r="S574" t="e">
        <f t="shared" si="182"/>
        <v>#VALUE!</v>
      </c>
      <c r="T574">
        <f>IF($B$11="זכר",INDEX(תמותה!$A$1:$E$121,ROUNDDOWN(R574/12,0)+1,2),INDEX(תמותה!$A$1:$E$121,ROUNDDOWN(R574/12,0)+1,3))</f>
        <v>3.8180199999999999E-4</v>
      </c>
      <c r="U574" t="e">
        <f>IF($B$11="זכר",INDEX('שיפור גברים'!$A$1:$GQ$121,ROUNDDOWN(R574/12,0)+1,ROUNDDOWN((E574+$B$7-$B$8)/12,0)+2),INDEX('שיפור נשים'!$A$1:$GQ$121,ROUNDDOWN(R574/12,0)+1,ROUNDDOWN((E574+$B$7-$B$8)/12,0)+2))</f>
        <v>#VALUE!</v>
      </c>
      <c r="V574" t="e">
        <f>IF($B$11="זכר",INDEX('שיפור גברים'!$A$1:$GQ$121,ROUNDDOWN(R574/12,0)+1,ROUNDDOWN((E574+$B$7-$B$8)/12,0)+1),INDEX('שיפור נשים'!$A$1:$GQ$121,ROUNDDOWN(R574/12,0)+1,ROUNDDOWN((E574+$B$7-$B$8)/12,0)+1))</f>
        <v>#VALUE!</v>
      </c>
      <c r="W574">
        <f t="shared" si="171"/>
        <v>0.33333333333333331</v>
      </c>
      <c r="X574" t="e">
        <f t="shared" si="183"/>
        <v>#VALUE!</v>
      </c>
      <c r="Y574">
        <f>IF($B$11="זכר",INDEX(תמותה!$A$1:$E$121,ROUNDDOWN(R574/12,0)+1,4),INDEX(תמותה!$A$1:$E$121,ROUNDDOWN(R574/12,0)+1,5))</f>
        <v>8.7000000000000001E-4</v>
      </c>
      <c r="Z574" t="e">
        <f t="shared" si="172"/>
        <v>#VALUE!</v>
      </c>
      <c r="AA574" t="e">
        <f t="shared" si="173"/>
        <v>#VALUE!</v>
      </c>
      <c r="AB574" t="e">
        <f t="shared" si="184"/>
        <v>#VALUE!</v>
      </c>
      <c r="AC574" t="e">
        <f t="shared" si="185"/>
        <v>#VALUE!</v>
      </c>
      <c r="AD574" t="e">
        <f t="shared" si="186"/>
        <v>#VALUE!</v>
      </c>
      <c r="AE574" t="e">
        <f t="shared" si="187"/>
        <v>#VALUE!</v>
      </c>
      <c r="AF574" t="e">
        <f t="shared" si="188"/>
        <v>#VALUE!</v>
      </c>
    </row>
    <row r="575" spans="5:32" x14ac:dyDescent="0.2">
      <c r="E575">
        <f t="shared" si="174"/>
        <v>573</v>
      </c>
      <c r="F575">
        <f t="shared" si="168"/>
        <v>5.6538784690827653</v>
      </c>
      <c r="G575" t="e">
        <f t="shared" si="175"/>
        <v>#VALUE!</v>
      </c>
      <c r="H575" t="e">
        <f t="shared" si="176"/>
        <v>#VALUE!</v>
      </c>
      <c r="I575" t="e">
        <f t="shared" si="177"/>
        <v>#VALUE!</v>
      </c>
      <c r="J575" t="e">
        <f t="shared" si="178"/>
        <v>#VALUE!</v>
      </c>
      <c r="K575" t="e">
        <f t="shared" si="179"/>
        <v>#VALUE!</v>
      </c>
      <c r="L575" t="e">
        <f t="shared" si="180"/>
        <v>#VALUE!</v>
      </c>
      <c r="M575">
        <f>IF($B$9="זכר",INDEX(תמותה!$A$1:$E$121,ROUNDDOWN(E575/12,0)+1,2),INDEX(תמותה!$A$1:$E$121,ROUNDDOWN(E575/12,0)+1,3))</f>
        <v>3.8180199999999999E-4</v>
      </c>
      <c r="N575" t="e">
        <f>IF($B$9="זכר",INDEX('שיפור גברים'!$A$1:$GQ$121,ROUNDDOWN(E575/12,0)+1,ROUNDDOWN((E575+$B$7-$B$8)/12,0)+2),INDEX('שיפור נשים'!$A$1:$GQ$121,ROUNDDOWN(E575/12,0)+1,ROUNDDOWN((E575+$B$7-$B$8)/12,0)+2))</f>
        <v>#VALUE!</v>
      </c>
      <c r="O575" t="e">
        <f>IF($B$9="זכר",INDEX('שיפור גברים'!$A$1:$GQ$121,ROUNDDOWN(E575/12,0)+1,ROUNDDOWN((E575+$B$7-$B$8)/12,0)+1),INDEX('שיפור נשים'!$A$1:$GQ$121,ROUNDDOWN(E575/12,0)+1,ROUNDDOWN((E575+$B$7-$B$8)/12,0)+1))</f>
        <v>#VALUE!</v>
      </c>
      <c r="P575">
        <f t="shared" si="169"/>
        <v>0.41666666666666669</v>
      </c>
      <c r="Q575" t="e">
        <f t="shared" si="170"/>
        <v>#VALUE!</v>
      </c>
      <c r="R575">
        <f t="shared" si="181"/>
        <v>573</v>
      </c>
      <c r="S575" t="e">
        <f t="shared" si="182"/>
        <v>#VALUE!</v>
      </c>
      <c r="T575">
        <f>IF($B$11="זכר",INDEX(תמותה!$A$1:$E$121,ROUNDDOWN(R575/12,0)+1,2),INDEX(תמותה!$A$1:$E$121,ROUNDDOWN(R575/12,0)+1,3))</f>
        <v>3.8180199999999999E-4</v>
      </c>
      <c r="U575" t="e">
        <f>IF($B$11="זכר",INDEX('שיפור גברים'!$A$1:$GQ$121,ROUNDDOWN(R575/12,0)+1,ROUNDDOWN((E575+$B$7-$B$8)/12,0)+2),INDEX('שיפור נשים'!$A$1:$GQ$121,ROUNDDOWN(R575/12,0)+1,ROUNDDOWN((E575+$B$7-$B$8)/12,0)+2))</f>
        <v>#VALUE!</v>
      </c>
      <c r="V575" t="e">
        <f>IF($B$11="זכר",INDEX('שיפור גברים'!$A$1:$GQ$121,ROUNDDOWN(R575/12,0)+1,ROUNDDOWN((E575+$B$7-$B$8)/12,0)+1),INDEX('שיפור נשים'!$A$1:$GQ$121,ROUNDDOWN(R575/12,0)+1,ROUNDDOWN((E575+$B$7-$B$8)/12,0)+1))</f>
        <v>#VALUE!</v>
      </c>
      <c r="W575">
        <f t="shared" si="171"/>
        <v>0.41666666666666669</v>
      </c>
      <c r="X575" t="e">
        <f t="shared" si="183"/>
        <v>#VALUE!</v>
      </c>
      <c r="Y575">
        <f>IF($B$11="זכר",INDEX(תמותה!$A$1:$E$121,ROUNDDOWN(R575/12,0)+1,4),INDEX(תמותה!$A$1:$E$121,ROUNDDOWN(R575/12,0)+1,5))</f>
        <v>8.7000000000000001E-4</v>
      </c>
      <c r="Z575" t="e">
        <f t="shared" si="172"/>
        <v>#VALUE!</v>
      </c>
      <c r="AA575" t="e">
        <f t="shared" si="173"/>
        <v>#VALUE!</v>
      </c>
      <c r="AB575" t="e">
        <f t="shared" si="184"/>
        <v>#VALUE!</v>
      </c>
      <c r="AC575" t="e">
        <f t="shared" si="185"/>
        <v>#VALUE!</v>
      </c>
      <c r="AD575" t="e">
        <f t="shared" si="186"/>
        <v>#VALUE!</v>
      </c>
      <c r="AE575" t="e">
        <f t="shared" si="187"/>
        <v>#VALUE!</v>
      </c>
      <c r="AF575" t="e">
        <f t="shared" si="188"/>
        <v>#VALUE!</v>
      </c>
    </row>
    <row r="576" spans="5:32" x14ac:dyDescent="0.2">
      <c r="E576">
        <f t="shared" si="174"/>
        <v>574</v>
      </c>
      <c r="F576">
        <f t="shared" si="168"/>
        <v>5.6709677453729537</v>
      </c>
      <c r="G576" t="e">
        <f t="shared" si="175"/>
        <v>#VALUE!</v>
      </c>
      <c r="H576" t="e">
        <f t="shared" si="176"/>
        <v>#VALUE!</v>
      </c>
      <c r="I576" t="e">
        <f t="shared" si="177"/>
        <v>#VALUE!</v>
      </c>
      <c r="J576" t="e">
        <f t="shared" si="178"/>
        <v>#VALUE!</v>
      </c>
      <c r="K576" t="e">
        <f t="shared" si="179"/>
        <v>#VALUE!</v>
      </c>
      <c r="L576" t="e">
        <f t="shared" si="180"/>
        <v>#VALUE!</v>
      </c>
      <c r="M576">
        <f>IF($B$9="זכר",INDEX(תמותה!$A$1:$E$121,ROUNDDOWN(E576/12,0)+1,2),INDEX(תמותה!$A$1:$E$121,ROUNDDOWN(E576/12,0)+1,3))</f>
        <v>3.8180199999999999E-4</v>
      </c>
      <c r="N576" t="e">
        <f>IF($B$9="זכר",INDEX('שיפור גברים'!$A$1:$GQ$121,ROUNDDOWN(E576/12,0)+1,ROUNDDOWN((E576+$B$7-$B$8)/12,0)+2),INDEX('שיפור נשים'!$A$1:$GQ$121,ROUNDDOWN(E576/12,0)+1,ROUNDDOWN((E576+$B$7-$B$8)/12,0)+2))</f>
        <v>#VALUE!</v>
      </c>
      <c r="O576" t="e">
        <f>IF($B$9="זכר",INDEX('שיפור גברים'!$A$1:$GQ$121,ROUNDDOWN(E576/12,0)+1,ROUNDDOWN((E576+$B$7-$B$8)/12,0)+1),INDEX('שיפור נשים'!$A$1:$GQ$121,ROUNDDOWN(E576/12,0)+1,ROUNDDOWN((E576+$B$7-$B$8)/12,0)+1))</f>
        <v>#VALUE!</v>
      </c>
      <c r="P576">
        <f t="shared" si="169"/>
        <v>0.5</v>
      </c>
      <c r="Q576" t="e">
        <f t="shared" si="170"/>
        <v>#VALUE!</v>
      </c>
      <c r="R576">
        <f t="shared" si="181"/>
        <v>574</v>
      </c>
      <c r="S576" t="e">
        <f t="shared" si="182"/>
        <v>#VALUE!</v>
      </c>
      <c r="T576">
        <f>IF($B$11="זכר",INDEX(תמותה!$A$1:$E$121,ROUNDDOWN(R576/12,0)+1,2),INDEX(תמותה!$A$1:$E$121,ROUNDDOWN(R576/12,0)+1,3))</f>
        <v>3.8180199999999999E-4</v>
      </c>
      <c r="U576" t="e">
        <f>IF($B$11="זכר",INDEX('שיפור גברים'!$A$1:$GQ$121,ROUNDDOWN(R576/12,0)+1,ROUNDDOWN((E576+$B$7-$B$8)/12,0)+2),INDEX('שיפור נשים'!$A$1:$GQ$121,ROUNDDOWN(R576/12,0)+1,ROUNDDOWN((E576+$B$7-$B$8)/12,0)+2))</f>
        <v>#VALUE!</v>
      </c>
      <c r="V576" t="e">
        <f>IF($B$11="זכר",INDEX('שיפור גברים'!$A$1:$GQ$121,ROUNDDOWN(R576/12,0)+1,ROUNDDOWN((E576+$B$7-$B$8)/12,0)+1),INDEX('שיפור נשים'!$A$1:$GQ$121,ROUNDDOWN(R576/12,0)+1,ROUNDDOWN((E576+$B$7-$B$8)/12,0)+1))</f>
        <v>#VALUE!</v>
      </c>
      <c r="W576">
        <f t="shared" si="171"/>
        <v>0.5</v>
      </c>
      <c r="X576" t="e">
        <f t="shared" si="183"/>
        <v>#VALUE!</v>
      </c>
      <c r="Y576">
        <f>IF($B$11="זכר",INDEX(תמותה!$A$1:$E$121,ROUNDDOWN(R576/12,0)+1,4),INDEX(תמותה!$A$1:$E$121,ROUNDDOWN(R576/12,0)+1,5))</f>
        <v>8.7000000000000001E-4</v>
      </c>
      <c r="Z576" t="e">
        <f t="shared" si="172"/>
        <v>#VALUE!</v>
      </c>
      <c r="AA576" t="e">
        <f t="shared" si="173"/>
        <v>#VALUE!</v>
      </c>
      <c r="AB576" t="e">
        <f t="shared" si="184"/>
        <v>#VALUE!</v>
      </c>
      <c r="AC576" t="e">
        <f t="shared" si="185"/>
        <v>#VALUE!</v>
      </c>
      <c r="AD576" t="e">
        <f t="shared" si="186"/>
        <v>#VALUE!</v>
      </c>
      <c r="AE576" t="e">
        <f t="shared" si="187"/>
        <v>#VALUE!</v>
      </c>
      <c r="AF576" t="e">
        <f t="shared" si="188"/>
        <v>#VALUE!</v>
      </c>
    </row>
    <row r="577" spans="5:32" x14ac:dyDescent="0.2">
      <c r="E577">
        <f t="shared" si="174"/>
        <v>575</v>
      </c>
      <c r="F577">
        <f t="shared" si="168"/>
        <v>5.6881086752962613</v>
      </c>
      <c r="G577" t="e">
        <f t="shared" si="175"/>
        <v>#VALUE!</v>
      </c>
      <c r="H577" t="e">
        <f t="shared" si="176"/>
        <v>#VALUE!</v>
      </c>
      <c r="I577" t="e">
        <f t="shared" si="177"/>
        <v>#VALUE!</v>
      </c>
      <c r="J577" t="e">
        <f t="shared" si="178"/>
        <v>#VALUE!</v>
      </c>
      <c r="K577" t="e">
        <f t="shared" si="179"/>
        <v>#VALUE!</v>
      </c>
      <c r="L577" t="e">
        <f t="shared" si="180"/>
        <v>#VALUE!</v>
      </c>
      <c r="M577">
        <f>IF($B$9="זכר",INDEX(תמותה!$A$1:$E$121,ROUNDDOWN(E577/12,0)+1,2),INDEX(תמותה!$A$1:$E$121,ROUNDDOWN(E577/12,0)+1,3))</f>
        <v>3.8180199999999999E-4</v>
      </c>
      <c r="N577" t="e">
        <f>IF($B$9="זכר",INDEX('שיפור גברים'!$A$1:$GQ$121,ROUNDDOWN(E577/12,0)+1,ROUNDDOWN((E577+$B$7-$B$8)/12,0)+2),INDEX('שיפור נשים'!$A$1:$GQ$121,ROUNDDOWN(E577/12,0)+1,ROUNDDOWN((E577+$B$7-$B$8)/12,0)+2))</f>
        <v>#VALUE!</v>
      </c>
      <c r="O577" t="e">
        <f>IF($B$9="זכר",INDEX('שיפור גברים'!$A$1:$GQ$121,ROUNDDOWN(E577/12,0)+1,ROUNDDOWN((E577+$B$7-$B$8)/12,0)+1),INDEX('שיפור נשים'!$A$1:$GQ$121,ROUNDDOWN(E577/12,0)+1,ROUNDDOWN((E577+$B$7-$B$8)/12,0)+1))</f>
        <v>#VALUE!</v>
      </c>
      <c r="P577">
        <f t="shared" si="169"/>
        <v>0.58333333333333337</v>
      </c>
      <c r="Q577" t="e">
        <f t="shared" si="170"/>
        <v>#VALUE!</v>
      </c>
      <c r="R577">
        <f t="shared" si="181"/>
        <v>575</v>
      </c>
      <c r="S577" t="e">
        <f t="shared" si="182"/>
        <v>#VALUE!</v>
      </c>
      <c r="T577">
        <f>IF($B$11="זכר",INDEX(תמותה!$A$1:$E$121,ROUNDDOWN(R577/12,0)+1,2),INDEX(תמותה!$A$1:$E$121,ROUNDDOWN(R577/12,0)+1,3))</f>
        <v>3.8180199999999999E-4</v>
      </c>
      <c r="U577" t="e">
        <f>IF($B$11="זכר",INDEX('שיפור גברים'!$A$1:$GQ$121,ROUNDDOWN(R577/12,0)+1,ROUNDDOWN((E577+$B$7-$B$8)/12,0)+2),INDEX('שיפור נשים'!$A$1:$GQ$121,ROUNDDOWN(R577/12,0)+1,ROUNDDOWN((E577+$B$7-$B$8)/12,0)+2))</f>
        <v>#VALUE!</v>
      </c>
      <c r="V577" t="e">
        <f>IF($B$11="זכר",INDEX('שיפור גברים'!$A$1:$GQ$121,ROUNDDOWN(R577/12,0)+1,ROUNDDOWN((E577+$B$7-$B$8)/12,0)+1),INDEX('שיפור נשים'!$A$1:$GQ$121,ROUNDDOWN(R577/12,0)+1,ROUNDDOWN((E577+$B$7-$B$8)/12,0)+1))</f>
        <v>#VALUE!</v>
      </c>
      <c r="W577">
        <f t="shared" si="171"/>
        <v>0.58333333333333337</v>
      </c>
      <c r="X577" t="e">
        <f t="shared" si="183"/>
        <v>#VALUE!</v>
      </c>
      <c r="Y577">
        <f>IF($B$11="זכר",INDEX(תמותה!$A$1:$E$121,ROUNDDOWN(R577/12,0)+1,4),INDEX(תמותה!$A$1:$E$121,ROUNDDOWN(R577/12,0)+1,5))</f>
        <v>8.7000000000000001E-4</v>
      </c>
      <c r="Z577" t="e">
        <f t="shared" si="172"/>
        <v>#VALUE!</v>
      </c>
      <c r="AA577" t="e">
        <f t="shared" si="173"/>
        <v>#VALUE!</v>
      </c>
      <c r="AB577" t="e">
        <f t="shared" si="184"/>
        <v>#VALUE!</v>
      </c>
      <c r="AC577" t="e">
        <f t="shared" si="185"/>
        <v>#VALUE!</v>
      </c>
      <c r="AD577" t="e">
        <f t="shared" si="186"/>
        <v>#VALUE!</v>
      </c>
      <c r="AE577" t="e">
        <f t="shared" si="187"/>
        <v>#VALUE!</v>
      </c>
      <c r="AF577" t="e">
        <f t="shared" si="188"/>
        <v>#VALUE!</v>
      </c>
    </row>
    <row r="578" spans="5:32" x14ac:dyDescent="0.2">
      <c r="E578">
        <f t="shared" si="174"/>
        <v>576</v>
      </c>
      <c r="F578">
        <f t="shared" si="168"/>
        <v>5.7053014149797061</v>
      </c>
      <c r="G578" t="e">
        <f t="shared" si="175"/>
        <v>#VALUE!</v>
      </c>
      <c r="H578" t="e">
        <f t="shared" si="176"/>
        <v>#VALUE!</v>
      </c>
      <c r="I578" t="e">
        <f t="shared" si="177"/>
        <v>#VALUE!</v>
      </c>
      <c r="J578" t="e">
        <f t="shared" si="178"/>
        <v>#VALUE!</v>
      </c>
      <c r="K578" t="e">
        <f t="shared" si="179"/>
        <v>#VALUE!</v>
      </c>
      <c r="L578" t="e">
        <f t="shared" si="180"/>
        <v>#VALUE!</v>
      </c>
      <c r="M578">
        <f>IF($B$9="זכר",INDEX(תמותה!$A$1:$E$121,ROUNDDOWN(E578/12,0)+1,2),INDEX(תמותה!$A$1:$E$121,ROUNDDOWN(E578/12,0)+1,3))</f>
        <v>4.2372299999999998E-4</v>
      </c>
      <c r="N578" t="e">
        <f>IF($B$9="זכר",INDEX('שיפור גברים'!$A$1:$GQ$121,ROUNDDOWN(E578/12,0)+1,ROUNDDOWN((E578+$B$7-$B$8)/12,0)+2),INDEX('שיפור נשים'!$A$1:$GQ$121,ROUNDDOWN(E578/12,0)+1,ROUNDDOWN((E578+$B$7-$B$8)/12,0)+2))</f>
        <v>#VALUE!</v>
      </c>
      <c r="O578" t="e">
        <f>IF($B$9="זכר",INDEX('שיפור גברים'!$A$1:$GQ$121,ROUNDDOWN(E578/12,0)+1,ROUNDDOWN((E578+$B$7-$B$8)/12,0)+1),INDEX('שיפור נשים'!$A$1:$GQ$121,ROUNDDOWN(E578/12,0)+1,ROUNDDOWN((E578+$B$7-$B$8)/12,0)+1))</f>
        <v>#VALUE!</v>
      </c>
      <c r="P578">
        <f t="shared" si="169"/>
        <v>0.66666666666666663</v>
      </c>
      <c r="Q578" t="e">
        <f t="shared" si="170"/>
        <v>#VALUE!</v>
      </c>
      <c r="R578">
        <f t="shared" si="181"/>
        <v>576</v>
      </c>
      <c r="S578" t="e">
        <f t="shared" si="182"/>
        <v>#VALUE!</v>
      </c>
      <c r="T578">
        <f>IF($B$11="זכר",INDEX(תמותה!$A$1:$E$121,ROUNDDOWN(R578/12,0)+1,2),INDEX(תמותה!$A$1:$E$121,ROUNDDOWN(R578/12,0)+1,3))</f>
        <v>4.2372299999999998E-4</v>
      </c>
      <c r="U578" t="e">
        <f>IF($B$11="זכר",INDEX('שיפור גברים'!$A$1:$GQ$121,ROUNDDOWN(R578/12,0)+1,ROUNDDOWN((E578+$B$7-$B$8)/12,0)+2),INDEX('שיפור נשים'!$A$1:$GQ$121,ROUNDDOWN(R578/12,0)+1,ROUNDDOWN((E578+$B$7-$B$8)/12,0)+2))</f>
        <v>#VALUE!</v>
      </c>
      <c r="V578" t="e">
        <f>IF($B$11="זכר",INDEX('שיפור גברים'!$A$1:$GQ$121,ROUNDDOWN(R578/12,0)+1,ROUNDDOWN((E578+$B$7-$B$8)/12,0)+1),INDEX('שיפור נשים'!$A$1:$GQ$121,ROUNDDOWN(R578/12,0)+1,ROUNDDOWN((E578+$B$7-$B$8)/12,0)+1))</f>
        <v>#VALUE!</v>
      </c>
      <c r="W578">
        <f t="shared" si="171"/>
        <v>0.66666666666666663</v>
      </c>
      <c r="X578" t="e">
        <f t="shared" si="183"/>
        <v>#VALUE!</v>
      </c>
      <c r="Y578">
        <f>IF($B$11="זכר",INDEX(תמותה!$A$1:$E$121,ROUNDDOWN(R578/12,0)+1,4),INDEX(תמותה!$A$1:$E$121,ROUNDDOWN(R578/12,0)+1,5))</f>
        <v>9.6299999999999999E-4</v>
      </c>
      <c r="Z578" t="e">
        <f t="shared" si="172"/>
        <v>#VALUE!</v>
      </c>
      <c r="AA578" t="e">
        <f t="shared" si="173"/>
        <v>#VALUE!</v>
      </c>
      <c r="AB578" t="e">
        <f t="shared" si="184"/>
        <v>#VALUE!</v>
      </c>
      <c r="AC578" t="e">
        <f t="shared" si="185"/>
        <v>#VALUE!</v>
      </c>
      <c r="AD578" t="e">
        <f t="shared" si="186"/>
        <v>#VALUE!</v>
      </c>
      <c r="AE578" t="e">
        <f t="shared" si="187"/>
        <v>#VALUE!</v>
      </c>
      <c r="AF578" t="e">
        <f t="shared" si="188"/>
        <v>#VALUE!</v>
      </c>
    </row>
    <row r="579" spans="5:32" x14ac:dyDescent="0.2">
      <c r="E579">
        <f t="shared" si="174"/>
        <v>577</v>
      </c>
      <c r="F579">
        <f t="shared" ref="F579:F642" si="189">(1+$B$2)^((E579-$E$2+1)/12)</f>
        <v>5.7225461210222131</v>
      </c>
      <c r="G579" t="e">
        <f t="shared" si="175"/>
        <v>#VALUE!</v>
      </c>
      <c r="H579" t="e">
        <f t="shared" si="176"/>
        <v>#VALUE!</v>
      </c>
      <c r="I579" t="e">
        <f t="shared" si="177"/>
        <v>#VALUE!</v>
      </c>
      <c r="J579" t="e">
        <f t="shared" si="178"/>
        <v>#VALUE!</v>
      </c>
      <c r="K579" t="e">
        <f t="shared" si="179"/>
        <v>#VALUE!</v>
      </c>
      <c r="L579" t="e">
        <f t="shared" si="180"/>
        <v>#VALUE!</v>
      </c>
      <c r="M579">
        <f>IF($B$9="זכר",INDEX(תמותה!$A$1:$E$121,ROUNDDOWN(E579/12,0)+1,2),INDEX(תמותה!$A$1:$E$121,ROUNDDOWN(E579/12,0)+1,3))</f>
        <v>4.2372299999999998E-4</v>
      </c>
      <c r="N579" t="e">
        <f>IF($B$9="זכר",INDEX('שיפור גברים'!$A$1:$GQ$121,ROUNDDOWN(E579/12,0)+1,ROUNDDOWN((E579+$B$7-$B$8)/12,0)+2),INDEX('שיפור נשים'!$A$1:$GQ$121,ROUNDDOWN(E579/12,0)+1,ROUNDDOWN((E579+$B$7-$B$8)/12,0)+2))</f>
        <v>#VALUE!</v>
      </c>
      <c r="O579" t="e">
        <f>IF($B$9="זכר",INDEX('שיפור גברים'!$A$1:$GQ$121,ROUNDDOWN(E579/12,0)+1,ROUNDDOWN((E579+$B$7-$B$8)/12,0)+1),INDEX('שיפור נשים'!$A$1:$GQ$121,ROUNDDOWN(E579/12,0)+1,ROUNDDOWN((E579+$B$7-$B$8)/12,0)+1))</f>
        <v>#VALUE!</v>
      </c>
      <c r="P579">
        <f t="shared" ref="P579:P642" si="190">(MOD((E579-$E$2+7),12)+1)/12</f>
        <v>0.75</v>
      </c>
      <c r="Q579" t="e">
        <f t="shared" ref="Q579:Q642" si="191">IF(E579&lt;$B$12,1-(1-M579*(N579*P579+O579*(1-P579)))^(1/12),1)</f>
        <v>#VALUE!</v>
      </c>
      <c r="R579">
        <f t="shared" si="181"/>
        <v>577</v>
      </c>
      <c r="S579" t="e">
        <f t="shared" si="182"/>
        <v>#VALUE!</v>
      </c>
      <c r="T579">
        <f>IF($B$11="זכר",INDEX(תמותה!$A$1:$E$121,ROUNDDOWN(R579/12,0)+1,2),INDEX(תמותה!$A$1:$E$121,ROUNDDOWN(R579/12,0)+1,3))</f>
        <v>4.2372299999999998E-4</v>
      </c>
      <c r="U579" t="e">
        <f>IF($B$11="זכר",INDEX('שיפור גברים'!$A$1:$GQ$121,ROUNDDOWN(R579/12,0)+1,ROUNDDOWN((E579+$B$7-$B$8)/12,0)+2),INDEX('שיפור נשים'!$A$1:$GQ$121,ROUNDDOWN(R579/12,0)+1,ROUNDDOWN((E579+$B$7-$B$8)/12,0)+2))</f>
        <v>#VALUE!</v>
      </c>
      <c r="V579" t="e">
        <f>IF($B$11="זכר",INDEX('שיפור גברים'!$A$1:$GQ$121,ROUNDDOWN(R579/12,0)+1,ROUNDDOWN((E579+$B$7-$B$8)/12,0)+1),INDEX('שיפור נשים'!$A$1:$GQ$121,ROUNDDOWN(R579/12,0)+1,ROUNDDOWN((E579+$B$7-$B$8)/12,0)+1))</f>
        <v>#VALUE!</v>
      </c>
      <c r="W579">
        <f t="shared" ref="W579:W642" si="192">(MOD((R579-$E$2+7),12)+1)/12</f>
        <v>0.75</v>
      </c>
      <c r="X579" t="e">
        <f t="shared" si="183"/>
        <v>#VALUE!</v>
      </c>
      <c r="Y579">
        <f>IF($B$11="זכר",INDEX(תמותה!$A$1:$E$121,ROUNDDOWN(R579/12,0)+1,4),INDEX(תמותה!$A$1:$E$121,ROUNDDOWN(R579/12,0)+1,5))</f>
        <v>9.6299999999999999E-4</v>
      </c>
      <c r="Z579" t="e">
        <f t="shared" ref="Z579:Z642" si="193">IF(R579&lt;$B$12,1-(1-T579*(U579*W579+V579*(1-W579)))^(1/12),1)</f>
        <v>#VALUE!</v>
      </c>
      <c r="AA579" t="e">
        <f t="shared" ref="AA579:AA642" si="194">IF(R579&lt;$B$12,1-(1-Y579*(U579*W579+V579*(1-W579)))^(1/12),1)</f>
        <v>#VALUE!</v>
      </c>
      <c r="AB579" t="e">
        <f t="shared" si="184"/>
        <v>#VALUE!</v>
      </c>
      <c r="AC579" t="e">
        <f t="shared" si="185"/>
        <v>#VALUE!</v>
      </c>
      <c r="AD579" t="e">
        <f t="shared" si="186"/>
        <v>#VALUE!</v>
      </c>
      <c r="AE579" t="e">
        <f t="shared" si="187"/>
        <v>#VALUE!</v>
      </c>
      <c r="AF579" t="e">
        <f t="shared" si="188"/>
        <v>#VALUE!</v>
      </c>
    </row>
    <row r="580" spans="5:32" x14ac:dyDescent="0.2">
      <c r="E580">
        <f t="shared" ref="E580:E643" si="195">E579+1</f>
        <v>578</v>
      </c>
      <c r="F580">
        <f t="shared" si="189"/>
        <v>5.7398429504960484</v>
      </c>
      <c r="G580" t="e">
        <f t="shared" ref="G580:G643" si="196">IF(E580&lt;=$B$3,IF(AND((E580-$E$2)&lt;0,E580&lt;$B$4),G579+1/F580,G579+L579/F580))</f>
        <v>#VALUE!</v>
      </c>
      <c r="H580" t="e">
        <f t="shared" ref="H580:H643" si="197">IF(E580&lt;=$B$3,IF(AND((E580-$E$2)&lt;60,E580&lt;$B$4),H579+1/F580,H579+L579/F580))</f>
        <v>#VALUE!</v>
      </c>
      <c r="I580" t="e">
        <f t="shared" ref="I580:I643" si="198">IF(E580&lt;=$B$3,IF(AND((E580-$E$2)&lt;120,E580&lt;$B$4),I579+1/F580,I579+L579/F580))</f>
        <v>#VALUE!</v>
      </c>
      <c r="J580" t="e">
        <f t="shared" ref="J580:J643" si="199">IF(E580&lt;=$B$3,IF(AND((E580-$E$2)&lt;180,E580&lt;$B$4),J579+1/F580,J579+L579/F580))</f>
        <v>#VALUE!</v>
      </c>
      <c r="K580" t="e">
        <f t="shared" ref="K580:K643" si="200">IF(E580&lt;=$B$3,IF(AND((E580-$E$2)&lt;240,E580&lt;$B$4),K579+1/F580,K579+L579/F580))</f>
        <v>#VALUE!</v>
      </c>
      <c r="L580" t="e">
        <f t="shared" ref="L580:L643" si="201">L579*(1-Q580)</f>
        <v>#VALUE!</v>
      </c>
      <c r="M580">
        <f>IF($B$9="זכר",INDEX(תמותה!$A$1:$E$121,ROUNDDOWN(E580/12,0)+1,2),INDEX(תמותה!$A$1:$E$121,ROUNDDOWN(E580/12,0)+1,3))</f>
        <v>4.2372299999999998E-4</v>
      </c>
      <c r="N580" t="e">
        <f>IF($B$9="זכר",INDEX('שיפור גברים'!$A$1:$GQ$121,ROUNDDOWN(E580/12,0)+1,ROUNDDOWN((E580+$B$7-$B$8)/12,0)+2),INDEX('שיפור נשים'!$A$1:$GQ$121,ROUNDDOWN(E580/12,0)+1,ROUNDDOWN((E580+$B$7-$B$8)/12,0)+2))</f>
        <v>#VALUE!</v>
      </c>
      <c r="O580" t="e">
        <f>IF($B$9="זכר",INDEX('שיפור גברים'!$A$1:$GQ$121,ROUNDDOWN(E580/12,0)+1,ROUNDDOWN((E580+$B$7-$B$8)/12,0)+1),INDEX('שיפור נשים'!$A$1:$GQ$121,ROUNDDOWN(E580/12,0)+1,ROUNDDOWN((E580+$B$7-$B$8)/12,0)+1))</f>
        <v>#VALUE!</v>
      </c>
      <c r="P580">
        <f t="shared" si="190"/>
        <v>0.83333333333333337</v>
      </c>
      <c r="Q580" t="e">
        <f t="shared" si="191"/>
        <v>#VALUE!</v>
      </c>
      <c r="R580">
        <f t="shared" ref="R580:R643" si="202">R579+1</f>
        <v>578</v>
      </c>
      <c r="S580" t="e">
        <f t="shared" ref="S580:S643" si="203">S579*(1-Z580)</f>
        <v>#VALUE!</v>
      </c>
      <c r="T580">
        <f>IF($B$11="זכר",INDEX(תמותה!$A$1:$E$121,ROUNDDOWN(R580/12,0)+1,2),INDEX(תמותה!$A$1:$E$121,ROUNDDOWN(R580/12,0)+1,3))</f>
        <v>4.2372299999999998E-4</v>
      </c>
      <c r="U580" t="e">
        <f>IF($B$11="זכר",INDEX('שיפור גברים'!$A$1:$GQ$121,ROUNDDOWN(R580/12,0)+1,ROUNDDOWN((E580+$B$7-$B$8)/12,0)+2),INDEX('שיפור נשים'!$A$1:$GQ$121,ROUNDDOWN(R580/12,0)+1,ROUNDDOWN((E580+$B$7-$B$8)/12,0)+2))</f>
        <v>#VALUE!</v>
      </c>
      <c r="V580" t="e">
        <f>IF($B$11="זכר",INDEX('שיפור גברים'!$A$1:$GQ$121,ROUNDDOWN(R580/12,0)+1,ROUNDDOWN((E580+$B$7-$B$8)/12,0)+1),INDEX('שיפור נשים'!$A$1:$GQ$121,ROUNDDOWN(R580/12,0)+1,ROUNDDOWN((E580+$B$7-$B$8)/12,0)+1))</f>
        <v>#VALUE!</v>
      </c>
      <c r="W580">
        <f t="shared" si="192"/>
        <v>0.83333333333333337</v>
      </c>
      <c r="X580" t="e">
        <f t="shared" ref="X580:X643" si="204">X579*(1-AA580)+Q580*S580*L579</f>
        <v>#VALUE!</v>
      </c>
      <c r="Y580">
        <f>IF($B$11="זכר",INDEX(תמותה!$A$1:$E$121,ROUNDDOWN(R580/12,0)+1,4),INDEX(תמותה!$A$1:$E$121,ROUNDDOWN(R580/12,0)+1,5))</f>
        <v>9.6299999999999999E-4</v>
      </c>
      <c r="Z580" t="e">
        <f t="shared" si="193"/>
        <v>#VALUE!</v>
      </c>
      <c r="AA580" t="e">
        <f t="shared" si="194"/>
        <v>#VALUE!</v>
      </c>
      <c r="AB580" t="e">
        <f t="shared" ref="AB580:AB643" si="205">IF(E580&lt;=$B$3,IF(AND((E580-$E$2)&lt;0,E580&lt;$B$4),AB579+0/F580,AB579+X579/F580))</f>
        <v>#VALUE!</v>
      </c>
      <c r="AC580" t="e">
        <f t="shared" ref="AC580:AC643" si="206">IF(E580&lt;=$B$3,IF(AND((E580-$E$2)&lt;60,E580&lt;$B$4),AC579+0/F580,AC579+X579/F580))</f>
        <v>#VALUE!</v>
      </c>
      <c r="AD580" t="e">
        <f t="shared" ref="AD580:AD643" si="207">IF(E580&lt;=$B$3,IF(AND((E580-$E$2)&lt;120,E580&lt;$B$4),AD579+0/F580,AD579+X579/F580))</f>
        <v>#VALUE!</v>
      </c>
      <c r="AE580" t="e">
        <f t="shared" ref="AE580:AE643" si="208">IF(E580&lt;=$B$3,IF(AND((E580-$E$2)&lt;180,E580&lt;$B$4),AE579+0/F580,AE579+X579/F580))</f>
        <v>#VALUE!</v>
      </c>
      <c r="AF580" t="e">
        <f t="shared" ref="AF580:AF643" si="209">IF(E580&lt;=$B$3,IF(AND((E580-$E$2)&lt;240,E580&lt;$B$4),AF579+0/F580,AF579+X579/F580))</f>
        <v>#VALUE!</v>
      </c>
    </row>
    <row r="581" spans="5:32" x14ac:dyDescent="0.2">
      <c r="E581">
        <f t="shared" si="195"/>
        <v>579</v>
      </c>
      <c r="F581">
        <f t="shared" si="189"/>
        <v>5.7571920609482294</v>
      </c>
      <c r="G581" t="e">
        <f t="shared" si="196"/>
        <v>#VALUE!</v>
      </c>
      <c r="H581" t="e">
        <f t="shared" si="197"/>
        <v>#VALUE!</v>
      </c>
      <c r="I581" t="e">
        <f t="shared" si="198"/>
        <v>#VALUE!</v>
      </c>
      <c r="J581" t="e">
        <f t="shared" si="199"/>
        <v>#VALUE!</v>
      </c>
      <c r="K581" t="e">
        <f t="shared" si="200"/>
        <v>#VALUE!</v>
      </c>
      <c r="L581" t="e">
        <f t="shared" si="201"/>
        <v>#VALUE!</v>
      </c>
      <c r="M581">
        <f>IF($B$9="זכר",INDEX(תמותה!$A$1:$E$121,ROUNDDOWN(E581/12,0)+1,2),INDEX(תמותה!$A$1:$E$121,ROUNDDOWN(E581/12,0)+1,3))</f>
        <v>4.2372299999999998E-4</v>
      </c>
      <c r="N581" t="e">
        <f>IF($B$9="זכר",INDEX('שיפור גברים'!$A$1:$GQ$121,ROUNDDOWN(E581/12,0)+1,ROUNDDOWN((E581+$B$7-$B$8)/12,0)+2),INDEX('שיפור נשים'!$A$1:$GQ$121,ROUNDDOWN(E581/12,0)+1,ROUNDDOWN((E581+$B$7-$B$8)/12,0)+2))</f>
        <v>#VALUE!</v>
      </c>
      <c r="O581" t="e">
        <f>IF($B$9="זכר",INDEX('שיפור גברים'!$A$1:$GQ$121,ROUNDDOWN(E581/12,0)+1,ROUNDDOWN((E581+$B$7-$B$8)/12,0)+1),INDEX('שיפור נשים'!$A$1:$GQ$121,ROUNDDOWN(E581/12,0)+1,ROUNDDOWN((E581+$B$7-$B$8)/12,0)+1))</f>
        <v>#VALUE!</v>
      </c>
      <c r="P581">
        <f t="shared" si="190"/>
        <v>0.91666666666666663</v>
      </c>
      <c r="Q581" t="e">
        <f t="shared" si="191"/>
        <v>#VALUE!</v>
      </c>
      <c r="R581">
        <f t="shared" si="202"/>
        <v>579</v>
      </c>
      <c r="S581" t="e">
        <f t="shared" si="203"/>
        <v>#VALUE!</v>
      </c>
      <c r="T581">
        <f>IF($B$11="זכר",INDEX(תמותה!$A$1:$E$121,ROUNDDOWN(R581/12,0)+1,2),INDEX(תמותה!$A$1:$E$121,ROUNDDOWN(R581/12,0)+1,3))</f>
        <v>4.2372299999999998E-4</v>
      </c>
      <c r="U581" t="e">
        <f>IF($B$11="זכר",INDEX('שיפור גברים'!$A$1:$GQ$121,ROUNDDOWN(R581/12,0)+1,ROUNDDOWN((E581+$B$7-$B$8)/12,0)+2),INDEX('שיפור נשים'!$A$1:$GQ$121,ROUNDDOWN(R581/12,0)+1,ROUNDDOWN((E581+$B$7-$B$8)/12,0)+2))</f>
        <v>#VALUE!</v>
      </c>
      <c r="V581" t="e">
        <f>IF($B$11="זכר",INDEX('שיפור גברים'!$A$1:$GQ$121,ROUNDDOWN(R581/12,0)+1,ROUNDDOWN((E581+$B$7-$B$8)/12,0)+1),INDEX('שיפור נשים'!$A$1:$GQ$121,ROUNDDOWN(R581/12,0)+1,ROUNDDOWN((E581+$B$7-$B$8)/12,0)+1))</f>
        <v>#VALUE!</v>
      </c>
      <c r="W581">
        <f t="shared" si="192"/>
        <v>0.91666666666666663</v>
      </c>
      <c r="X581" t="e">
        <f t="shared" si="204"/>
        <v>#VALUE!</v>
      </c>
      <c r="Y581">
        <f>IF($B$11="זכר",INDEX(תמותה!$A$1:$E$121,ROUNDDOWN(R581/12,0)+1,4),INDEX(תמותה!$A$1:$E$121,ROUNDDOWN(R581/12,0)+1,5))</f>
        <v>9.6299999999999999E-4</v>
      </c>
      <c r="Z581" t="e">
        <f t="shared" si="193"/>
        <v>#VALUE!</v>
      </c>
      <c r="AA581" t="e">
        <f t="shared" si="194"/>
        <v>#VALUE!</v>
      </c>
      <c r="AB581" t="e">
        <f t="shared" si="205"/>
        <v>#VALUE!</v>
      </c>
      <c r="AC581" t="e">
        <f t="shared" si="206"/>
        <v>#VALUE!</v>
      </c>
      <c r="AD581" t="e">
        <f t="shared" si="207"/>
        <v>#VALUE!</v>
      </c>
      <c r="AE581" t="e">
        <f t="shared" si="208"/>
        <v>#VALUE!</v>
      </c>
      <c r="AF581" t="e">
        <f t="shared" si="209"/>
        <v>#VALUE!</v>
      </c>
    </row>
    <row r="582" spans="5:32" x14ac:dyDescent="0.2">
      <c r="E582">
        <f t="shared" si="195"/>
        <v>580</v>
      </c>
      <c r="F582">
        <f t="shared" si="189"/>
        <v>5.774593610401979</v>
      </c>
      <c r="G582" t="e">
        <f t="shared" si="196"/>
        <v>#VALUE!</v>
      </c>
      <c r="H582" t="e">
        <f t="shared" si="197"/>
        <v>#VALUE!</v>
      </c>
      <c r="I582" t="e">
        <f t="shared" si="198"/>
        <v>#VALUE!</v>
      </c>
      <c r="J582" t="e">
        <f t="shared" si="199"/>
        <v>#VALUE!</v>
      </c>
      <c r="K582" t="e">
        <f t="shared" si="200"/>
        <v>#VALUE!</v>
      </c>
      <c r="L582" t="e">
        <f t="shared" si="201"/>
        <v>#VALUE!</v>
      </c>
      <c r="M582">
        <f>IF($B$9="זכר",INDEX(תמותה!$A$1:$E$121,ROUNDDOWN(E582/12,0)+1,2),INDEX(תמותה!$A$1:$E$121,ROUNDDOWN(E582/12,0)+1,3))</f>
        <v>4.2372299999999998E-4</v>
      </c>
      <c r="N582" t="e">
        <f>IF($B$9="זכר",INDEX('שיפור גברים'!$A$1:$GQ$121,ROUNDDOWN(E582/12,0)+1,ROUNDDOWN((E582+$B$7-$B$8)/12,0)+2),INDEX('שיפור נשים'!$A$1:$GQ$121,ROUNDDOWN(E582/12,0)+1,ROUNDDOWN((E582+$B$7-$B$8)/12,0)+2))</f>
        <v>#VALUE!</v>
      </c>
      <c r="O582" t="e">
        <f>IF($B$9="זכר",INDEX('שיפור גברים'!$A$1:$GQ$121,ROUNDDOWN(E582/12,0)+1,ROUNDDOWN((E582+$B$7-$B$8)/12,0)+1),INDEX('שיפור נשים'!$A$1:$GQ$121,ROUNDDOWN(E582/12,0)+1,ROUNDDOWN((E582+$B$7-$B$8)/12,0)+1))</f>
        <v>#VALUE!</v>
      </c>
      <c r="P582">
        <f t="shared" si="190"/>
        <v>1</v>
      </c>
      <c r="Q582" t="e">
        <f t="shared" si="191"/>
        <v>#VALUE!</v>
      </c>
      <c r="R582">
        <f t="shared" si="202"/>
        <v>580</v>
      </c>
      <c r="S582" t="e">
        <f t="shared" si="203"/>
        <v>#VALUE!</v>
      </c>
      <c r="T582">
        <f>IF($B$11="זכר",INDEX(תמותה!$A$1:$E$121,ROUNDDOWN(R582/12,0)+1,2),INDEX(תמותה!$A$1:$E$121,ROUNDDOWN(R582/12,0)+1,3))</f>
        <v>4.2372299999999998E-4</v>
      </c>
      <c r="U582" t="e">
        <f>IF($B$11="זכר",INDEX('שיפור גברים'!$A$1:$GQ$121,ROUNDDOWN(R582/12,0)+1,ROUNDDOWN((E582+$B$7-$B$8)/12,0)+2),INDEX('שיפור נשים'!$A$1:$GQ$121,ROUNDDOWN(R582/12,0)+1,ROUNDDOWN((E582+$B$7-$B$8)/12,0)+2))</f>
        <v>#VALUE!</v>
      </c>
      <c r="V582" t="e">
        <f>IF($B$11="זכר",INDEX('שיפור גברים'!$A$1:$GQ$121,ROUNDDOWN(R582/12,0)+1,ROUNDDOWN((E582+$B$7-$B$8)/12,0)+1),INDEX('שיפור נשים'!$A$1:$GQ$121,ROUNDDOWN(R582/12,0)+1,ROUNDDOWN((E582+$B$7-$B$8)/12,0)+1))</f>
        <v>#VALUE!</v>
      </c>
      <c r="W582">
        <f t="shared" si="192"/>
        <v>1</v>
      </c>
      <c r="X582" t="e">
        <f t="shared" si="204"/>
        <v>#VALUE!</v>
      </c>
      <c r="Y582">
        <f>IF($B$11="זכר",INDEX(תמותה!$A$1:$E$121,ROUNDDOWN(R582/12,0)+1,4),INDEX(תמותה!$A$1:$E$121,ROUNDDOWN(R582/12,0)+1,5))</f>
        <v>9.6299999999999999E-4</v>
      </c>
      <c r="Z582" t="e">
        <f t="shared" si="193"/>
        <v>#VALUE!</v>
      </c>
      <c r="AA582" t="e">
        <f t="shared" si="194"/>
        <v>#VALUE!</v>
      </c>
      <c r="AB582" t="e">
        <f t="shared" si="205"/>
        <v>#VALUE!</v>
      </c>
      <c r="AC582" t="e">
        <f t="shared" si="206"/>
        <v>#VALUE!</v>
      </c>
      <c r="AD582" t="e">
        <f t="shared" si="207"/>
        <v>#VALUE!</v>
      </c>
      <c r="AE582" t="e">
        <f t="shared" si="208"/>
        <v>#VALUE!</v>
      </c>
      <c r="AF582" t="e">
        <f t="shared" si="209"/>
        <v>#VALUE!</v>
      </c>
    </row>
    <row r="583" spans="5:32" x14ac:dyDescent="0.2">
      <c r="E583">
        <f t="shared" si="195"/>
        <v>581</v>
      </c>
      <c r="F583">
        <f t="shared" si="189"/>
        <v>5.792047757358155</v>
      </c>
      <c r="G583" t="e">
        <f t="shared" si="196"/>
        <v>#VALUE!</v>
      </c>
      <c r="H583" t="e">
        <f t="shared" si="197"/>
        <v>#VALUE!</v>
      </c>
      <c r="I583" t="e">
        <f t="shared" si="198"/>
        <v>#VALUE!</v>
      </c>
      <c r="J583" t="e">
        <f t="shared" si="199"/>
        <v>#VALUE!</v>
      </c>
      <c r="K583" t="e">
        <f t="shared" si="200"/>
        <v>#VALUE!</v>
      </c>
      <c r="L583" t="e">
        <f t="shared" si="201"/>
        <v>#VALUE!</v>
      </c>
      <c r="M583">
        <f>IF($B$9="זכר",INDEX(תמותה!$A$1:$E$121,ROUNDDOWN(E583/12,0)+1,2),INDEX(תמותה!$A$1:$E$121,ROUNDDOWN(E583/12,0)+1,3))</f>
        <v>4.2372299999999998E-4</v>
      </c>
      <c r="N583" t="e">
        <f>IF($B$9="זכר",INDEX('שיפור גברים'!$A$1:$GQ$121,ROUNDDOWN(E583/12,0)+1,ROUNDDOWN((E583+$B$7-$B$8)/12,0)+2),INDEX('שיפור נשים'!$A$1:$GQ$121,ROUNDDOWN(E583/12,0)+1,ROUNDDOWN((E583+$B$7-$B$8)/12,0)+2))</f>
        <v>#VALUE!</v>
      </c>
      <c r="O583" t="e">
        <f>IF($B$9="זכר",INDEX('שיפור גברים'!$A$1:$GQ$121,ROUNDDOWN(E583/12,0)+1,ROUNDDOWN((E583+$B$7-$B$8)/12,0)+1),INDEX('שיפור נשים'!$A$1:$GQ$121,ROUNDDOWN(E583/12,0)+1,ROUNDDOWN((E583+$B$7-$B$8)/12,0)+1))</f>
        <v>#VALUE!</v>
      </c>
      <c r="P583">
        <f t="shared" si="190"/>
        <v>8.3333333333333329E-2</v>
      </c>
      <c r="Q583" t="e">
        <f t="shared" si="191"/>
        <v>#VALUE!</v>
      </c>
      <c r="R583">
        <f t="shared" si="202"/>
        <v>581</v>
      </c>
      <c r="S583" t="e">
        <f t="shared" si="203"/>
        <v>#VALUE!</v>
      </c>
      <c r="T583">
        <f>IF($B$11="זכר",INDEX(תמותה!$A$1:$E$121,ROUNDDOWN(R583/12,0)+1,2),INDEX(תמותה!$A$1:$E$121,ROUNDDOWN(R583/12,0)+1,3))</f>
        <v>4.2372299999999998E-4</v>
      </c>
      <c r="U583" t="e">
        <f>IF($B$11="זכר",INDEX('שיפור גברים'!$A$1:$GQ$121,ROUNDDOWN(R583/12,0)+1,ROUNDDOWN((E583+$B$7-$B$8)/12,0)+2),INDEX('שיפור נשים'!$A$1:$GQ$121,ROUNDDOWN(R583/12,0)+1,ROUNDDOWN((E583+$B$7-$B$8)/12,0)+2))</f>
        <v>#VALUE!</v>
      </c>
      <c r="V583" t="e">
        <f>IF($B$11="זכר",INDEX('שיפור גברים'!$A$1:$GQ$121,ROUNDDOWN(R583/12,0)+1,ROUNDDOWN((E583+$B$7-$B$8)/12,0)+1),INDEX('שיפור נשים'!$A$1:$GQ$121,ROUNDDOWN(R583/12,0)+1,ROUNDDOWN((E583+$B$7-$B$8)/12,0)+1))</f>
        <v>#VALUE!</v>
      </c>
      <c r="W583">
        <f t="shared" si="192"/>
        <v>8.3333333333333329E-2</v>
      </c>
      <c r="X583" t="e">
        <f t="shared" si="204"/>
        <v>#VALUE!</v>
      </c>
      <c r="Y583">
        <f>IF($B$11="זכר",INDEX(תמותה!$A$1:$E$121,ROUNDDOWN(R583/12,0)+1,4),INDEX(תמותה!$A$1:$E$121,ROUNDDOWN(R583/12,0)+1,5))</f>
        <v>9.6299999999999999E-4</v>
      </c>
      <c r="Z583" t="e">
        <f t="shared" si="193"/>
        <v>#VALUE!</v>
      </c>
      <c r="AA583" t="e">
        <f t="shared" si="194"/>
        <v>#VALUE!</v>
      </c>
      <c r="AB583" t="e">
        <f t="shared" si="205"/>
        <v>#VALUE!</v>
      </c>
      <c r="AC583" t="e">
        <f t="shared" si="206"/>
        <v>#VALUE!</v>
      </c>
      <c r="AD583" t="e">
        <f t="shared" si="207"/>
        <v>#VALUE!</v>
      </c>
      <c r="AE583" t="e">
        <f t="shared" si="208"/>
        <v>#VALUE!</v>
      </c>
      <c r="AF583" t="e">
        <f t="shared" si="209"/>
        <v>#VALUE!</v>
      </c>
    </row>
    <row r="584" spans="5:32" x14ac:dyDescent="0.2">
      <c r="E584">
        <f t="shared" si="195"/>
        <v>582</v>
      </c>
      <c r="F584">
        <f t="shared" si="189"/>
        <v>5.8095546607966959</v>
      </c>
      <c r="G584" t="e">
        <f t="shared" si="196"/>
        <v>#VALUE!</v>
      </c>
      <c r="H584" t="e">
        <f t="shared" si="197"/>
        <v>#VALUE!</v>
      </c>
      <c r="I584" t="e">
        <f t="shared" si="198"/>
        <v>#VALUE!</v>
      </c>
      <c r="J584" t="e">
        <f t="shared" si="199"/>
        <v>#VALUE!</v>
      </c>
      <c r="K584" t="e">
        <f t="shared" si="200"/>
        <v>#VALUE!</v>
      </c>
      <c r="L584" t="e">
        <f t="shared" si="201"/>
        <v>#VALUE!</v>
      </c>
      <c r="M584">
        <f>IF($B$9="זכר",INDEX(תמותה!$A$1:$E$121,ROUNDDOWN(E584/12,0)+1,2),INDEX(תמותה!$A$1:$E$121,ROUNDDOWN(E584/12,0)+1,3))</f>
        <v>4.2372299999999998E-4</v>
      </c>
      <c r="N584" t="e">
        <f>IF($B$9="זכר",INDEX('שיפור גברים'!$A$1:$GQ$121,ROUNDDOWN(E584/12,0)+1,ROUNDDOWN((E584+$B$7-$B$8)/12,0)+2),INDEX('שיפור נשים'!$A$1:$GQ$121,ROUNDDOWN(E584/12,0)+1,ROUNDDOWN((E584+$B$7-$B$8)/12,0)+2))</f>
        <v>#VALUE!</v>
      </c>
      <c r="O584" t="e">
        <f>IF($B$9="זכר",INDEX('שיפור גברים'!$A$1:$GQ$121,ROUNDDOWN(E584/12,0)+1,ROUNDDOWN((E584+$B$7-$B$8)/12,0)+1),INDEX('שיפור נשים'!$A$1:$GQ$121,ROUNDDOWN(E584/12,0)+1,ROUNDDOWN((E584+$B$7-$B$8)/12,0)+1))</f>
        <v>#VALUE!</v>
      </c>
      <c r="P584">
        <f t="shared" si="190"/>
        <v>0.16666666666666666</v>
      </c>
      <c r="Q584" t="e">
        <f t="shared" si="191"/>
        <v>#VALUE!</v>
      </c>
      <c r="R584">
        <f t="shared" si="202"/>
        <v>582</v>
      </c>
      <c r="S584" t="e">
        <f t="shared" si="203"/>
        <v>#VALUE!</v>
      </c>
      <c r="T584">
        <f>IF($B$11="זכר",INDEX(תמותה!$A$1:$E$121,ROUNDDOWN(R584/12,0)+1,2),INDEX(תמותה!$A$1:$E$121,ROUNDDOWN(R584/12,0)+1,3))</f>
        <v>4.2372299999999998E-4</v>
      </c>
      <c r="U584" t="e">
        <f>IF($B$11="זכר",INDEX('שיפור גברים'!$A$1:$GQ$121,ROUNDDOWN(R584/12,0)+1,ROUNDDOWN((E584+$B$7-$B$8)/12,0)+2),INDEX('שיפור נשים'!$A$1:$GQ$121,ROUNDDOWN(R584/12,0)+1,ROUNDDOWN((E584+$B$7-$B$8)/12,0)+2))</f>
        <v>#VALUE!</v>
      </c>
      <c r="V584" t="e">
        <f>IF($B$11="זכר",INDEX('שיפור גברים'!$A$1:$GQ$121,ROUNDDOWN(R584/12,0)+1,ROUNDDOWN((E584+$B$7-$B$8)/12,0)+1),INDEX('שיפור נשים'!$A$1:$GQ$121,ROUNDDOWN(R584/12,0)+1,ROUNDDOWN((E584+$B$7-$B$8)/12,0)+1))</f>
        <v>#VALUE!</v>
      </c>
      <c r="W584">
        <f t="shared" si="192"/>
        <v>0.16666666666666666</v>
      </c>
      <c r="X584" t="e">
        <f t="shared" si="204"/>
        <v>#VALUE!</v>
      </c>
      <c r="Y584">
        <f>IF($B$11="זכר",INDEX(תמותה!$A$1:$E$121,ROUNDDOWN(R584/12,0)+1,4),INDEX(תמותה!$A$1:$E$121,ROUNDDOWN(R584/12,0)+1,5))</f>
        <v>9.6299999999999999E-4</v>
      </c>
      <c r="Z584" t="e">
        <f t="shared" si="193"/>
        <v>#VALUE!</v>
      </c>
      <c r="AA584" t="e">
        <f t="shared" si="194"/>
        <v>#VALUE!</v>
      </c>
      <c r="AB584" t="e">
        <f t="shared" si="205"/>
        <v>#VALUE!</v>
      </c>
      <c r="AC584" t="e">
        <f t="shared" si="206"/>
        <v>#VALUE!</v>
      </c>
      <c r="AD584" t="e">
        <f t="shared" si="207"/>
        <v>#VALUE!</v>
      </c>
      <c r="AE584" t="e">
        <f t="shared" si="208"/>
        <v>#VALUE!</v>
      </c>
      <c r="AF584" t="e">
        <f t="shared" si="209"/>
        <v>#VALUE!</v>
      </c>
    </row>
    <row r="585" spans="5:32" x14ac:dyDescent="0.2">
      <c r="E585">
        <f t="shared" si="195"/>
        <v>583</v>
      </c>
      <c r="F585">
        <f t="shared" si="189"/>
        <v>5.8271144801780652</v>
      </c>
      <c r="G585" t="e">
        <f t="shared" si="196"/>
        <v>#VALUE!</v>
      </c>
      <c r="H585" t="e">
        <f t="shared" si="197"/>
        <v>#VALUE!</v>
      </c>
      <c r="I585" t="e">
        <f t="shared" si="198"/>
        <v>#VALUE!</v>
      </c>
      <c r="J585" t="e">
        <f t="shared" si="199"/>
        <v>#VALUE!</v>
      </c>
      <c r="K585" t="e">
        <f t="shared" si="200"/>
        <v>#VALUE!</v>
      </c>
      <c r="L585" t="e">
        <f t="shared" si="201"/>
        <v>#VALUE!</v>
      </c>
      <c r="M585">
        <f>IF($B$9="זכר",INDEX(תמותה!$A$1:$E$121,ROUNDDOWN(E585/12,0)+1,2),INDEX(תמותה!$A$1:$E$121,ROUNDDOWN(E585/12,0)+1,3))</f>
        <v>4.2372299999999998E-4</v>
      </c>
      <c r="N585" t="e">
        <f>IF($B$9="זכר",INDEX('שיפור גברים'!$A$1:$GQ$121,ROUNDDOWN(E585/12,0)+1,ROUNDDOWN((E585+$B$7-$B$8)/12,0)+2),INDEX('שיפור נשים'!$A$1:$GQ$121,ROUNDDOWN(E585/12,0)+1,ROUNDDOWN((E585+$B$7-$B$8)/12,0)+2))</f>
        <v>#VALUE!</v>
      </c>
      <c r="O585" t="e">
        <f>IF($B$9="זכר",INDEX('שיפור גברים'!$A$1:$GQ$121,ROUNDDOWN(E585/12,0)+1,ROUNDDOWN((E585+$B$7-$B$8)/12,0)+1),INDEX('שיפור נשים'!$A$1:$GQ$121,ROUNDDOWN(E585/12,0)+1,ROUNDDOWN((E585+$B$7-$B$8)/12,0)+1))</f>
        <v>#VALUE!</v>
      </c>
      <c r="P585">
        <f t="shared" si="190"/>
        <v>0.25</v>
      </c>
      <c r="Q585" t="e">
        <f t="shared" si="191"/>
        <v>#VALUE!</v>
      </c>
      <c r="R585">
        <f t="shared" si="202"/>
        <v>583</v>
      </c>
      <c r="S585" t="e">
        <f t="shared" si="203"/>
        <v>#VALUE!</v>
      </c>
      <c r="T585">
        <f>IF($B$11="זכר",INDEX(תמותה!$A$1:$E$121,ROUNDDOWN(R585/12,0)+1,2),INDEX(תמותה!$A$1:$E$121,ROUNDDOWN(R585/12,0)+1,3))</f>
        <v>4.2372299999999998E-4</v>
      </c>
      <c r="U585" t="e">
        <f>IF($B$11="זכר",INDEX('שיפור גברים'!$A$1:$GQ$121,ROUNDDOWN(R585/12,0)+1,ROUNDDOWN((E585+$B$7-$B$8)/12,0)+2),INDEX('שיפור נשים'!$A$1:$GQ$121,ROUNDDOWN(R585/12,0)+1,ROUNDDOWN((E585+$B$7-$B$8)/12,0)+2))</f>
        <v>#VALUE!</v>
      </c>
      <c r="V585" t="e">
        <f>IF($B$11="זכר",INDEX('שיפור גברים'!$A$1:$GQ$121,ROUNDDOWN(R585/12,0)+1,ROUNDDOWN((E585+$B$7-$B$8)/12,0)+1),INDEX('שיפור נשים'!$A$1:$GQ$121,ROUNDDOWN(R585/12,0)+1,ROUNDDOWN((E585+$B$7-$B$8)/12,0)+1))</f>
        <v>#VALUE!</v>
      </c>
      <c r="W585">
        <f t="shared" si="192"/>
        <v>0.25</v>
      </c>
      <c r="X585" t="e">
        <f t="shared" si="204"/>
        <v>#VALUE!</v>
      </c>
      <c r="Y585">
        <f>IF($B$11="זכר",INDEX(תמותה!$A$1:$E$121,ROUNDDOWN(R585/12,0)+1,4),INDEX(תמותה!$A$1:$E$121,ROUNDDOWN(R585/12,0)+1,5))</f>
        <v>9.6299999999999999E-4</v>
      </c>
      <c r="Z585" t="e">
        <f t="shared" si="193"/>
        <v>#VALUE!</v>
      </c>
      <c r="AA585" t="e">
        <f t="shared" si="194"/>
        <v>#VALUE!</v>
      </c>
      <c r="AB585" t="e">
        <f t="shared" si="205"/>
        <v>#VALUE!</v>
      </c>
      <c r="AC585" t="e">
        <f t="shared" si="206"/>
        <v>#VALUE!</v>
      </c>
      <c r="AD585" t="e">
        <f t="shared" si="207"/>
        <v>#VALUE!</v>
      </c>
      <c r="AE585" t="e">
        <f t="shared" si="208"/>
        <v>#VALUE!</v>
      </c>
      <c r="AF585" t="e">
        <f t="shared" si="209"/>
        <v>#VALUE!</v>
      </c>
    </row>
    <row r="586" spans="5:32" x14ac:dyDescent="0.2">
      <c r="E586">
        <f t="shared" si="195"/>
        <v>584</v>
      </c>
      <c r="F586">
        <f t="shared" si="189"/>
        <v>5.8447273754447187</v>
      </c>
      <c r="G586" t="e">
        <f t="shared" si="196"/>
        <v>#VALUE!</v>
      </c>
      <c r="H586" t="e">
        <f t="shared" si="197"/>
        <v>#VALUE!</v>
      </c>
      <c r="I586" t="e">
        <f t="shared" si="198"/>
        <v>#VALUE!</v>
      </c>
      <c r="J586" t="e">
        <f t="shared" si="199"/>
        <v>#VALUE!</v>
      </c>
      <c r="K586" t="e">
        <f t="shared" si="200"/>
        <v>#VALUE!</v>
      </c>
      <c r="L586" t="e">
        <f t="shared" si="201"/>
        <v>#VALUE!</v>
      </c>
      <c r="M586">
        <f>IF($B$9="זכר",INDEX(תמותה!$A$1:$E$121,ROUNDDOWN(E586/12,0)+1,2),INDEX(תמותה!$A$1:$E$121,ROUNDDOWN(E586/12,0)+1,3))</f>
        <v>4.2372299999999998E-4</v>
      </c>
      <c r="N586" t="e">
        <f>IF($B$9="זכר",INDEX('שיפור גברים'!$A$1:$GQ$121,ROUNDDOWN(E586/12,0)+1,ROUNDDOWN((E586+$B$7-$B$8)/12,0)+2),INDEX('שיפור נשים'!$A$1:$GQ$121,ROUNDDOWN(E586/12,0)+1,ROUNDDOWN((E586+$B$7-$B$8)/12,0)+2))</f>
        <v>#VALUE!</v>
      </c>
      <c r="O586" t="e">
        <f>IF($B$9="זכר",INDEX('שיפור גברים'!$A$1:$GQ$121,ROUNDDOWN(E586/12,0)+1,ROUNDDOWN((E586+$B$7-$B$8)/12,0)+1),INDEX('שיפור נשים'!$A$1:$GQ$121,ROUNDDOWN(E586/12,0)+1,ROUNDDOWN((E586+$B$7-$B$8)/12,0)+1))</f>
        <v>#VALUE!</v>
      </c>
      <c r="P586">
        <f t="shared" si="190"/>
        <v>0.33333333333333331</v>
      </c>
      <c r="Q586" t="e">
        <f t="shared" si="191"/>
        <v>#VALUE!</v>
      </c>
      <c r="R586">
        <f t="shared" si="202"/>
        <v>584</v>
      </c>
      <c r="S586" t="e">
        <f t="shared" si="203"/>
        <v>#VALUE!</v>
      </c>
      <c r="T586">
        <f>IF($B$11="זכר",INDEX(תמותה!$A$1:$E$121,ROUNDDOWN(R586/12,0)+1,2),INDEX(תמותה!$A$1:$E$121,ROUNDDOWN(R586/12,0)+1,3))</f>
        <v>4.2372299999999998E-4</v>
      </c>
      <c r="U586" t="e">
        <f>IF($B$11="זכר",INDEX('שיפור גברים'!$A$1:$GQ$121,ROUNDDOWN(R586/12,0)+1,ROUNDDOWN((E586+$B$7-$B$8)/12,0)+2),INDEX('שיפור נשים'!$A$1:$GQ$121,ROUNDDOWN(R586/12,0)+1,ROUNDDOWN((E586+$B$7-$B$8)/12,0)+2))</f>
        <v>#VALUE!</v>
      </c>
      <c r="V586" t="e">
        <f>IF($B$11="זכר",INDEX('שיפור גברים'!$A$1:$GQ$121,ROUNDDOWN(R586/12,0)+1,ROUNDDOWN((E586+$B$7-$B$8)/12,0)+1),INDEX('שיפור נשים'!$A$1:$GQ$121,ROUNDDOWN(R586/12,0)+1,ROUNDDOWN((E586+$B$7-$B$8)/12,0)+1))</f>
        <v>#VALUE!</v>
      </c>
      <c r="W586">
        <f t="shared" si="192"/>
        <v>0.33333333333333331</v>
      </c>
      <c r="X586" t="e">
        <f t="shared" si="204"/>
        <v>#VALUE!</v>
      </c>
      <c r="Y586">
        <f>IF($B$11="זכר",INDEX(תמותה!$A$1:$E$121,ROUNDDOWN(R586/12,0)+1,4),INDEX(תמותה!$A$1:$E$121,ROUNDDOWN(R586/12,0)+1,5))</f>
        <v>9.6299999999999999E-4</v>
      </c>
      <c r="Z586" t="e">
        <f t="shared" si="193"/>
        <v>#VALUE!</v>
      </c>
      <c r="AA586" t="e">
        <f t="shared" si="194"/>
        <v>#VALUE!</v>
      </c>
      <c r="AB586" t="e">
        <f t="shared" si="205"/>
        <v>#VALUE!</v>
      </c>
      <c r="AC586" t="e">
        <f t="shared" si="206"/>
        <v>#VALUE!</v>
      </c>
      <c r="AD586" t="e">
        <f t="shared" si="207"/>
        <v>#VALUE!</v>
      </c>
      <c r="AE586" t="e">
        <f t="shared" si="208"/>
        <v>#VALUE!</v>
      </c>
      <c r="AF586" t="e">
        <f t="shared" si="209"/>
        <v>#VALUE!</v>
      </c>
    </row>
    <row r="587" spans="5:32" x14ac:dyDescent="0.2">
      <c r="E587">
        <f t="shared" si="195"/>
        <v>585</v>
      </c>
      <c r="F587">
        <f t="shared" si="189"/>
        <v>5.8623935070225377</v>
      </c>
      <c r="G587" t="e">
        <f t="shared" si="196"/>
        <v>#VALUE!</v>
      </c>
      <c r="H587" t="e">
        <f t="shared" si="197"/>
        <v>#VALUE!</v>
      </c>
      <c r="I587" t="e">
        <f t="shared" si="198"/>
        <v>#VALUE!</v>
      </c>
      <c r="J587" t="e">
        <f t="shared" si="199"/>
        <v>#VALUE!</v>
      </c>
      <c r="K587" t="e">
        <f t="shared" si="200"/>
        <v>#VALUE!</v>
      </c>
      <c r="L587" t="e">
        <f t="shared" si="201"/>
        <v>#VALUE!</v>
      </c>
      <c r="M587">
        <f>IF($B$9="זכר",INDEX(תמותה!$A$1:$E$121,ROUNDDOWN(E587/12,0)+1,2),INDEX(תמותה!$A$1:$E$121,ROUNDDOWN(E587/12,0)+1,3))</f>
        <v>4.2372299999999998E-4</v>
      </c>
      <c r="N587" t="e">
        <f>IF($B$9="זכר",INDEX('שיפור גברים'!$A$1:$GQ$121,ROUNDDOWN(E587/12,0)+1,ROUNDDOWN((E587+$B$7-$B$8)/12,0)+2),INDEX('שיפור נשים'!$A$1:$GQ$121,ROUNDDOWN(E587/12,0)+1,ROUNDDOWN((E587+$B$7-$B$8)/12,0)+2))</f>
        <v>#VALUE!</v>
      </c>
      <c r="O587" t="e">
        <f>IF($B$9="זכר",INDEX('שיפור גברים'!$A$1:$GQ$121,ROUNDDOWN(E587/12,0)+1,ROUNDDOWN((E587+$B$7-$B$8)/12,0)+1),INDEX('שיפור נשים'!$A$1:$GQ$121,ROUNDDOWN(E587/12,0)+1,ROUNDDOWN((E587+$B$7-$B$8)/12,0)+1))</f>
        <v>#VALUE!</v>
      </c>
      <c r="P587">
        <f t="shared" si="190"/>
        <v>0.41666666666666669</v>
      </c>
      <c r="Q587" t="e">
        <f t="shared" si="191"/>
        <v>#VALUE!</v>
      </c>
      <c r="R587">
        <f t="shared" si="202"/>
        <v>585</v>
      </c>
      <c r="S587" t="e">
        <f t="shared" si="203"/>
        <v>#VALUE!</v>
      </c>
      <c r="T587">
        <f>IF($B$11="זכר",INDEX(תמותה!$A$1:$E$121,ROUNDDOWN(R587/12,0)+1,2),INDEX(תמותה!$A$1:$E$121,ROUNDDOWN(R587/12,0)+1,3))</f>
        <v>4.2372299999999998E-4</v>
      </c>
      <c r="U587" t="e">
        <f>IF($B$11="זכר",INDEX('שיפור גברים'!$A$1:$GQ$121,ROUNDDOWN(R587/12,0)+1,ROUNDDOWN((E587+$B$7-$B$8)/12,0)+2),INDEX('שיפור נשים'!$A$1:$GQ$121,ROUNDDOWN(R587/12,0)+1,ROUNDDOWN((E587+$B$7-$B$8)/12,0)+2))</f>
        <v>#VALUE!</v>
      </c>
      <c r="V587" t="e">
        <f>IF($B$11="זכר",INDEX('שיפור גברים'!$A$1:$GQ$121,ROUNDDOWN(R587/12,0)+1,ROUNDDOWN((E587+$B$7-$B$8)/12,0)+1),INDEX('שיפור נשים'!$A$1:$GQ$121,ROUNDDOWN(R587/12,0)+1,ROUNDDOWN((E587+$B$7-$B$8)/12,0)+1))</f>
        <v>#VALUE!</v>
      </c>
      <c r="W587">
        <f t="shared" si="192"/>
        <v>0.41666666666666669</v>
      </c>
      <c r="X587" t="e">
        <f t="shared" si="204"/>
        <v>#VALUE!</v>
      </c>
      <c r="Y587">
        <f>IF($B$11="זכר",INDEX(תמותה!$A$1:$E$121,ROUNDDOWN(R587/12,0)+1,4),INDEX(תמותה!$A$1:$E$121,ROUNDDOWN(R587/12,0)+1,5))</f>
        <v>9.6299999999999999E-4</v>
      </c>
      <c r="Z587" t="e">
        <f t="shared" si="193"/>
        <v>#VALUE!</v>
      </c>
      <c r="AA587" t="e">
        <f t="shared" si="194"/>
        <v>#VALUE!</v>
      </c>
      <c r="AB587" t="e">
        <f t="shared" si="205"/>
        <v>#VALUE!</v>
      </c>
      <c r="AC587" t="e">
        <f t="shared" si="206"/>
        <v>#VALUE!</v>
      </c>
      <c r="AD587" t="e">
        <f t="shared" si="207"/>
        <v>#VALUE!</v>
      </c>
      <c r="AE587" t="e">
        <f t="shared" si="208"/>
        <v>#VALUE!</v>
      </c>
      <c r="AF587" t="e">
        <f t="shared" si="209"/>
        <v>#VALUE!</v>
      </c>
    </row>
    <row r="588" spans="5:32" x14ac:dyDescent="0.2">
      <c r="E588">
        <f t="shared" si="195"/>
        <v>586</v>
      </c>
      <c r="F588">
        <f t="shared" si="189"/>
        <v>5.8801130358223102</v>
      </c>
      <c r="G588" t="e">
        <f t="shared" si="196"/>
        <v>#VALUE!</v>
      </c>
      <c r="H588" t="e">
        <f t="shared" si="197"/>
        <v>#VALUE!</v>
      </c>
      <c r="I588" t="e">
        <f t="shared" si="198"/>
        <v>#VALUE!</v>
      </c>
      <c r="J588" t="e">
        <f t="shared" si="199"/>
        <v>#VALUE!</v>
      </c>
      <c r="K588" t="e">
        <f t="shared" si="200"/>
        <v>#VALUE!</v>
      </c>
      <c r="L588" t="e">
        <f t="shared" si="201"/>
        <v>#VALUE!</v>
      </c>
      <c r="M588">
        <f>IF($B$9="זכר",INDEX(תמותה!$A$1:$E$121,ROUNDDOWN(E588/12,0)+1,2),INDEX(תמותה!$A$1:$E$121,ROUNDDOWN(E588/12,0)+1,3))</f>
        <v>4.2372299999999998E-4</v>
      </c>
      <c r="N588" t="e">
        <f>IF($B$9="זכר",INDEX('שיפור גברים'!$A$1:$GQ$121,ROUNDDOWN(E588/12,0)+1,ROUNDDOWN((E588+$B$7-$B$8)/12,0)+2),INDEX('שיפור נשים'!$A$1:$GQ$121,ROUNDDOWN(E588/12,0)+1,ROUNDDOWN((E588+$B$7-$B$8)/12,0)+2))</f>
        <v>#VALUE!</v>
      </c>
      <c r="O588" t="e">
        <f>IF($B$9="זכר",INDEX('שיפור גברים'!$A$1:$GQ$121,ROUNDDOWN(E588/12,0)+1,ROUNDDOWN((E588+$B$7-$B$8)/12,0)+1),INDEX('שיפור נשים'!$A$1:$GQ$121,ROUNDDOWN(E588/12,0)+1,ROUNDDOWN((E588+$B$7-$B$8)/12,0)+1))</f>
        <v>#VALUE!</v>
      </c>
      <c r="P588">
        <f t="shared" si="190"/>
        <v>0.5</v>
      </c>
      <c r="Q588" t="e">
        <f t="shared" si="191"/>
        <v>#VALUE!</v>
      </c>
      <c r="R588">
        <f t="shared" si="202"/>
        <v>586</v>
      </c>
      <c r="S588" t="e">
        <f t="shared" si="203"/>
        <v>#VALUE!</v>
      </c>
      <c r="T588">
        <f>IF($B$11="זכר",INDEX(תמותה!$A$1:$E$121,ROUNDDOWN(R588/12,0)+1,2),INDEX(תמותה!$A$1:$E$121,ROUNDDOWN(R588/12,0)+1,3))</f>
        <v>4.2372299999999998E-4</v>
      </c>
      <c r="U588" t="e">
        <f>IF($B$11="זכר",INDEX('שיפור גברים'!$A$1:$GQ$121,ROUNDDOWN(R588/12,0)+1,ROUNDDOWN((E588+$B$7-$B$8)/12,0)+2),INDEX('שיפור נשים'!$A$1:$GQ$121,ROUNDDOWN(R588/12,0)+1,ROUNDDOWN((E588+$B$7-$B$8)/12,0)+2))</f>
        <v>#VALUE!</v>
      </c>
      <c r="V588" t="e">
        <f>IF($B$11="זכר",INDEX('שיפור גברים'!$A$1:$GQ$121,ROUNDDOWN(R588/12,0)+1,ROUNDDOWN((E588+$B$7-$B$8)/12,0)+1),INDEX('שיפור נשים'!$A$1:$GQ$121,ROUNDDOWN(R588/12,0)+1,ROUNDDOWN((E588+$B$7-$B$8)/12,0)+1))</f>
        <v>#VALUE!</v>
      </c>
      <c r="W588">
        <f t="shared" si="192"/>
        <v>0.5</v>
      </c>
      <c r="X588" t="e">
        <f t="shared" si="204"/>
        <v>#VALUE!</v>
      </c>
      <c r="Y588">
        <f>IF($B$11="זכר",INDEX(תמותה!$A$1:$E$121,ROUNDDOWN(R588/12,0)+1,4),INDEX(תמותה!$A$1:$E$121,ROUNDDOWN(R588/12,0)+1,5))</f>
        <v>9.6299999999999999E-4</v>
      </c>
      <c r="Z588" t="e">
        <f t="shared" si="193"/>
        <v>#VALUE!</v>
      </c>
      <c r="AA588" t="e">
        <f t="shared" si="194"/>
        <v>#VALUE!</v>
      </c>
      <c r="AB588" t="e">
        <f t="shared" si="205"/>
        <v>#VALUE!</v>
      </c>
      <c r="AC588" t="e">
        <f t="shared" si="206"/>
        <v>#VALUE!</v>
      </c>
      <c r="AD588" t="e">
        <f t="shared" si="207"/>
        <v>#VALUE!</v>
      </c>
      <c r="AE588" t="e">
        <f t="shared" si="208"/>
        <v>#VALUE!</v>
      </c>
      <c r="AF588" t="e">
        <f t="shared" si="209"/>
        <v>#VALUE!</v>
      </c>
    </row>
    <row r="589" spans="5:32" x14ac:dyDescent="0.2">
      <c r="E589">
        <f t="shared" si="195"/>
        <v>587</v>
      </c>
      <c r="F589">
        <f t="shared" si="189"/>
        <v>5.8978861232411877</v>
      </c>
      <c r="G589" t="e">
        <f t="shared" si="196"/>
        <v>#VALUE!</v>
      </c>
      <c r="H589" t="e">
        <f t="shared" si="197"/>
        <v>#VALUE!</v>
      </c>
      <c r="I589" t="e">
        <f t="shared" si="198"/>
        <v>#VALUE!</v>
      </c>
      <c r="J589" t="e">
        <f t="shared" si="199"/>
        <v>#VALUE!</v>
      </c>
      <c r="K589" t="e">
        <f t="shared" si="200"/>
        <v>#VALUE!</v>
      </c>
      <c r="L589" t="e">
        <f t="shared" si="201"/>
        <v>#VALUE!</v>
      </c>
      <c r="M589">
        <f>IF($B$9="זכר",INDEX(תמותה!$A$1:$E$121,ROUNDDOWN(E589/12,0)+1,2),INDEX(תמותה!$A$1:$E$121,ROUNDDOWN(E589/12,0)+1,3))</f>
        <v>4.2372299999999998E-4</v>
      </c>
      <c r="N589" t="e">
        <f>IF($B$9="זכר",INDEX('שיפור גברים'!$A$1:$GQ$121,ROUNDDOWN(E589/12,0)+1,ROUNDDOWN((E589+$B$7-$B$8)/12,0)+2),INDEX('שיפור נשים'!$A$1:$GQ$121,ROUNDDOWN(E589/12,0)+1,ROUNDDOWN((E589+$B$7-$B$8)/12,0)+2))</f>
        <v>#VALUE!</v>
      </c>
      <c r="O589" t="e">
        <f>IF($B$9="זכר",INDEX('שיפור גברים'!$A$1:$GQ$121,ROUNDDOWN(E589/12,0)+1,ROUNDDOWN((E589+$B$7-$B$8)/12,0)+1),INDEX('שיפור נשים'!$A$1:$GQ$121,ROUNDDOWN(E589/12,0)+1,ROUNDDOWN((E589+$B$7-$B$8)/12,0)+1))</f>
        <v>#VALUE!</v>
      </c>
      <c r="P589">
        <f t="shared" si="190"/>
        <v>0.58333333333333337</v>
      </c>
      <c r="Q589" t="e">
        <f t="shared" si="191"/>
        <v>#VALUE!</v>
      </c>
      <c r="R589">
        <f t="shared" si="202"/>
        <v>587</v>
      </c>
      <c r="S589" t="e">
        <f t="shared" si="203"/>
        <v>#VALUE!</v>
      </c>
      <c r="T589">
        <f>IF($B$11="זכר",INDEX(תמותה!$A$1:$E$121,ROUNDDOWN(R589/12,0)+1,2),INDEX(תמותה!$A$1:$E$121,ROUNDDOWN(R589/12,0)+1,3))</f>
        <v>4.2372299999999998E-4</v>
      </c>
      <c r="U589" t="e">
        <f>IF($B$11="זכר",INDEX('שיפור גברים'!$A$1:$GQ$121,ROUNDDOWN(R589/12,0)+1,ROUNDDOWN((E589+$B$7-$B$8)/12,0)+2),INDEX('שיפור נשים'!$A$1:$GQ$121,ROUNDDOWN(R589/12,0)+1,ROUNDDOWN((E589+$B$7-$B$8)/12,0)+2))</f>
        <v>#VALUE!</v>
      </c>
      <c r="V589" t="e">
        <f>IF($B$11="זכר",INDEX('שיפור גברים'!$A$1:$GQ$121,ROUNDDOWN(R589/12,0)+1,ROUNDDOWN((E589+$B$7-$B$8)/12,0)+1),INDEX('שיפור נשים'!$A$1:$GQ$121,ROUNDDOWN(R589/12,0)+1,ROUNDDOWN((E589+$B$7-$B$8)/12,0)+1))</f>
        <v>#VALUE!</v>
      </c>
      <c r="W589">
        <f t="shared" si="192"/>
        <v>0.58333333333333337</v>
      </c>
      <c r="X589" t="e">
        <f t="shared" si="204"/>
        <v>#VALUE!</v>
      </c>
      <c r="Y589">
        <f>IF($B$11="זכר",INDEX(תמותה!$A$1:$E$121,ROUNDDOWN(R589/12,0)+1,4),INDEX(תמותה!$A$1:$E$121,ROUNDDOWN(R589/12,0)+1,5))</f>
        <v>9.6299999999999999E-4</v>
      </c>
      <c r="Z589" t="e">
        <f t="shared" si="193"/>
        <v>#VALUE!</v>
      </c>
      <c r="AA589" t="e">
        <f t="shared" si="194"/>
        <v>#VALUE!</v>
      </c>
      <c r="AB589" t="e">
        <f t="shared" si="205"/>
        <v>#VALUE!</v>
      </c>
      <c r="AC589" t="e">
        <f t="shared" si="206"/>
        <v>#VALUE!</v>
      </c>
      <c r="AD589" t="e">
        <f t="shared" si="207"/>
        <v>#VALUE!</v>
      </c>
      <c r="AE589" t="e">
        <f t="shared" si="208"/>
        <v>#VALUE!</v>
      </c>
      <c r="AF589" t="e">
        <f t="shared" si="209"/>
        <v>#VALUE!</v>
      </c>
    </row>
    <row r="590" spans="5:32" x14ac:dyDescent="0.2">
      <c r="E590">
        <f t="shared" si="195"/>
        <v>588</v>
      </c>
      <c r="F590">
        <f t="shared" si="189"/>
        <v>5.9157129311641574</v>
      </c>
      <c r="G590" t="e">
        <f t="shared" si="196"/>
        <v>#VALUE!</v>
      </c>
      <c r="H590" t="e">
        <f t="shared" si="197"/>
        <v>#VALUE!</v>
      </c>
      <c r="I590" t="e">
        <f t="shared" si="198"/>
        <v>#VALUE!</v>
      </c>
      <c r="J590" t="e">
        <f t="shared" si="199"/>
        <v>#VALUE!</v>
      </c>
      <c r="K590" t="e">
        <f t="shared" si="200"/>
        <v>#VALUE!</v>
      </c>
      <c r="L590" t="e">
        <f t="shared" si="201"/>
        <v>#VALUE!</v>
      </c>
      <c r="M590">
        <f>IF($B$9="זכר",INDEX(תמותה!$A$1:$E$121,ROUNDDOWN(E590/12,0)+1,2),INDEX(תמותה!$A$1:$E$121,ROUNDDOWN(E590/12,0)+1,3))</f>
        <v>4.6972499999999999E-4</v>
      </c>
      <c r="N590" t="e">
        <f>IF($B$9="זכר",INDEX('שיפור גברים'!$A$1:$GQ$121,ROUNDDOWN(E590/12,0)+1,ROUNDDOWN((E590+$B$7-$B$8)/12,0)+2),INDEX('שיפור נשים'!$A$1:$GQ$121,ROUNDDOWN(E590/12,0)+1,ROUNDDOWN((E590+$B$7-$B$8)/12,0)+2))</f>
        <v>#VALUE!</v>
      </c>
      <c r="O590" t="e">
        <f>IF($B$9="זכר",INDEX('שיפור גברים'!$A$1:$GQ$121,ROUNDDOWN(E590/12,0)+1,ROUNDDOWN((E590+$B$7-$B$8)/12,0)+1),INDEX('שיפור נשים'!$A$1:$GQ$121,ROUNDDOWN(E590/12,0)+1,ROUNDDOWN((E590+$B$7-$B$8)/12,0)+1))</f>
        <v>#VALUE!</v>
      </c>
      <c r="P590">
        <f t="shared" si="190"/>
        <v>0.66666666666666663</v>
      </c>
      <c r="Q590" t="e">
        <f t="shared" si="191"/>
        <v>#VALUE!</v>
      </c>
      <c r="R590">
        <f t="shared" si="202"/>
        <v>588</v>
      </c>
      <c r="S590" t="e">
        <f t="shared" si="203"/>
        <v>#VALUE!</v>
      </c>
      <c r="T590">
        <f>IF($B$11="זכר",INDEX(תמותה!$A$1:$E$121,ROUNDDOWN(R590/12,0)+1,2),INDEX(תמותה!$A$1:$E$121,ROUNDDOWN(R590/12,0)+1,3))</f>
        <v>4.6972499999999999E-4</v>
      </c>
      <c r="U590" t="e">
        <f>IF($B$11="זכר",INDEX('שיפור גברים'!$A$1:$GQ$121,ROUNDDOWN(R590/12,0)+1,ROUNDDOWN((E590+$B$7-$B$8)/12,0)+2),INDEX('שיפור נשים'!$A$1:$GQ$121,ROUNDDOWN(R590/12,0)+1,ROUNDDOWN((E590+$B$7-$B$8)/12,0)+2))</f>
        <v>#VALUE!</v>
      </c>
      <c r="V590" t="e">
        <f>IF($B$11="זכר",INDEX('שיפור גברים'!$A$1:$GQ$121,ROUNDDOWN(R590/12,0)+1,ROUNDDOWN((E590+$B$7-$B$8)/12,0)+1),INDEX('שיפור נשים'!$A$1:$GQ$121,ROUNDDOWN(R590/12,0)+1,ROUNDDOWN((E590+$B$7-$B$8)/12,0)+1))</f>
        <v>#VALUE!</v>
      </c>
      <c r="W590">
        <f t="shared" si="192"/>
        <v>0.66666666666666663</v>
      </c>
      <c r="X590" t="e">
        <f t="shared" si="204"/>
        <v>#VALUE!</v>
      </c>
      <c r="Y590">
        <f>IF($B$11="זכר",INDEX(תמותה!$A$1:$E$121,ROUNDDOWN(R590/12,0)+1,4),INDEX(תמותה!$A$1:$E$121,ROUNDDOWN(R590/12,0)+1,5))</f>
        <v>1.0660000000000001E-3</v>
      </c>
      <c r="Z590" t="e">
        <f t="shared" si="193"/>
        <v>#VALUE!</v>
      </c>
      <c r="AA590" t="e">
        <f t="shared" si="194"/>
        <v>#VALUE!</v>
      </c>
      <c r="AB590" t="e">
        <f t="shared" si="205"/>
        <v>#VALUE!</v>
      </c>
      <c r="AC590" t="e">
        <f t="shared" si="206"/>
        <v>#VALUE!</v>
      </c>
      <c r="AD590" t="e">
        <f t="shared" si="207"/>
        <v>#VALUE!</v>
      </c>
      <c r="AE590" t="e">
        <f t="shared" si="208"/>
        <v>#VALUE!</v>
      </c>
      <c r="AF590" t="e">
        <f t="shared" si="209"/>
        <v>#VALUE!</v>
      </c>
    </row>
    <row r="591" spans="5:32" x14ac:dyDescent="0.2">
      <c r="E591">
        <f t="shared" si="195"/>
        <v>589</v>
      </c>
      <c r="F591">
        <f t="shared" si="189"/>
        <v>5.9335936219655121</v>
      </c>
      <c r="G591" t="e">
        <f t="shared" si="196"/>
        <v>#VALUE!</v>
      </c>
      <c r="H591" t="e">
        <f t="shared" si="197"/>
        <v>#VALUE!</v>
      </c>
      <c r="I591" t="e">
        <f t="shared" si="198"/>
        <v>#VALUE!</v>
      </c>
      <c r="J591" t="e">
        <f t="shared" si="199"/>
        <v>#VALUE!</v>
      </c>
      <c r="K591" t="e">
        <f t="shared" si="200"/>
        <v>#VALUE!</v>
      </c>
      <c r="L591" t="e">
        <f t="shared" si="201"/>
        <v>#VALUE!</v>
      </c>
      <c r="M591">
        <f>IF($B$9="זכר",INDEX(תמותה!$A$1:$E$121,ROUNDDOWN(E591/12,0)+1,2),INDEX(תמותה!$A$1:$E$121,ROUNDDOWN(E591/12,0)+1,3))</f>
        <v>4.6972499999999999E-4</v>
      </c>
      <c r="N591" t="e">
        <f>IF($B$9="זכר",INDEX('שיפור גברים'!$A$1:$GQ$121,ROUNDDOWN(E591/12,0)+1,ROUNDDOWN((E591+$B$7-$B$8)/12,0)+2),INDEX('שיפור נשים'!$A$1:$GQ$121,ROUNDDOWN(E591/12,0)+1,ROUNDDOWN((E591+$B$7-$B$8)/12,0)+2))</f>
        <v>#VALUE!</v>
      </c>
      <c r="O591" t="e">
        <f>IF($B$9="זכר",INDEX('שיפור גברים'!$A$1:$GQ$121,ROUNDDOWN(E591/12,0)+1,ROUNDDOWN((E591+$B$7-$B$8)/12,0)+1),INDEX('שיפור נשים'!$A$1:$GQ$121,ROUNDDOWN(E591/12,0)+1,ROUNDDOWN((E591+$B$7-$B$8)/12,0)+1))</f>
        <v>#VALUE!</v>
      </c>
      <c r="P591">
        <f t="shared" si="190"/>
        <v>0.75</v>
      </c>
      <c r="Q591" t="e">
        <f t="shared" si="191"/>
        <v>#VALUE!</v>
      </c>
      <c r="R591">
        <f t="shared" si="202"/>
        <v>589</v>
      </c>
      <c r="S591" t="e">
        <f t="shared" si="203"/>
        <v>#VALUE!</v>
      </c>
      <c r="T591">
        <f>IF($B$11="זכר",INDEX(תמותה!$A$1:$E$121,ROUNDDOWN(R591/12,0)+1,2),INDEX(תמותה!$A$1:$E$121,ROUNDDOWN(R591/12,0)+1,3))</f>
        <v>4.6972499999999999E-4</v>
      </c>
      <c r="U591" t="e">
        <f>IF($B$11="זכר",INDEX('שיפור גברים'!$A$1:$GQ$121,ROUNDDOWN(R591/12,0)+1,ROUNDDOWN((E591+$B$7-$B$8)/12,0)+2),INDEX('שיפור נשים'!$A$1:$GQ$121,ROUNDDOWN(R591/12,0)+1,ROUNDDOWN((E591+$B$7-$B$8)/12,0)+2))</f>
        <v>#VALUE!</v>
      </c>
      <c r="V591" t="e">
        <f>IF($B$11="זכר",INDEX('שיפור גברים'!$A$1:$GQ$121,ROUNDDOWN(R591/12,0)+1,ROUNDDOWN((E591+$B$7-$B$8)/12,0)+1),INDEX('שיפור נשים'!$A$1:$GQ$121,ROUNDDOWN(R591/12,0)+1,ROUNDDOWN((E591+$B$7-$B$8)/12,0)+1))</f>
        <v>#VALUE!</v>
      </c>
      <c r="W591">
        <f t="shared" si="192"/>
        <v>0.75</v>
      </c>
      <c r="X591" t="e">
        <f t="shared" si="204"/>
        <v>#VALUE!</v>
      </c>
      <c r="Y591">
        <f>IF($B$11="זכר",INDEX(תמותה!$A$1:$E$121,ROUNDDOWN(R591/12,0)+1,4),INDEX(תמותה!$A$1:$E$121,ROUNDDOWN(R591/12,0)+1,5))</f>
        <v>1.0660000000000001E-3</v>
      </c>
      <c r="Z591" t="e">
        <f t="shared" si="193"/>
        <v>#VALUE!</v>
      </c>
      <c r="AA591" t="e">
        <f t="shared" si="194"/>
        <v>#VALUE!</v>
      </c>
      <c r="AB591" t="e">
        <f t="shared" si="205"/>
        <v>#VALUE!</v>
      </c>
      <c r="AC591" t="e">
        <f t="shared" si="206"/>
        <v>#VALUE!</v>
      </c>
      <c r="AD591" t="e">
        <f t="shared" si="207"/>
        <v>#VALUE!</v>
      </c>
      <c r="AE591" t="e">
        <f t="shared" si="208"/>
        <v>#VALUE!</v>
      </c>
      <c r="AF591" t="e">
        <f t="shared" si="209"/>
        <v>#VALUE!</v>
      </c>
    </row>
    <row r="592" spans="5:32" x14ac:dyDescent="0.2">
      <c r="E592">
        <f t="shared" si="195"/>
        <v>590</v>
      </c>
      <c r="F592">
        <f t="shared" si="189"/>
        <v>5.951528358510342</v>
      </c>
      <c r="G592" t="e">
        <f t="shared" si="196"/>
        <v>#VALUE!</v>
      </c>
      <c r="H592" t="e">
        <f t="shared" si="197"/>
        <v>#VALUE!</v>
      </c>
      <c r="I592" t="e">
        <f t="shared" si="198"/>
        <v>#VALUE!</v>
      </c>
      <c r="J592" t="e">
        <f t="shared" si="199"/>
        <v>#VALUE!</v>
      </c>
      <c r="K592" t="e">
        <f t="shared" si="200"/>
        <v>#VALUE!</v>
      </c>
      <c r="L592" t="e">
        <f t="shared" si="201"/>
        <v>#VALUE!</v>
      </c>
      <c r="M592">
        <f>IF($B$9="זכר",INDEX(תמותה!$A$1:$E$121,ROUNDDOWN(E592/12,0)+1,2),INDEX(תמותה!$A$1:$E$121,ROUNDDOWN(E592/12,0)+1,3))</f>
        <v>4.6972499999999999E-4</v>
      </c>
      <c r="N592" t="e">
        <f>IF($B$9="זכר",INDEX('שיפור גברים'!$A$1:$GQ$121,ROUNDDOWN(E592/12,0)+1,ROUNDDOWN((E592+$B$7-$B$8)/12,0)+2),INDEX('שיפור נשים'!$A$1:$GQ$121,ROUNDDOWN(E592/12,0)+1,ROUNDDOWN((E592+$B$7-$B$8)/12,0)+2))</f>
        <v>#VALUE!</v>
      </c>
      <c r="O592" t="e">
        <f>IF($B$9="זכר",INDEX('שיפור גברים'!$A$1:$GQ$121,ROUNDDOWN(E592/12,0)+1,ROUNDDOWN((E592+$B$7-$B$8)/12,0)+1),INDEX('שיפור נשים'!$A$1:$GQ$121,ROUNDDOWN(E592/12,0)+1,ROUNDDOWN((E592+$B$7-$B$8)/12,0)+1))</f>
        <v>#VALUE!</v>
      </c>
      <c r="P592">
        <f t="shared" si="190"/>
        <v>0.83333333333333337</v>
      </c>
      <c r="Q592" t="e">
        <f t="shared" si="191"/>
        <v>#VALUE!</v>
      </c>
      <c r="R592">
        <f t="shared" si="202"/>
        <v>590</v>
      </c>
      <c r="S592" t="e">
        <f t="shared" si="203"/>
        <v>#VALUE!</v>
      </c>
      <c r="T592">
        <f>IF($B$11="זכר",INDEX(תמותה!$A$1:$E$121,ROUNDDOWN(R592/12,0)+1,2),INDEX(תמותה!$A$1:$E$121,ROUNDDOWN(R592/12,0)+1,3))</f>
        <v>4.6972499999999999E-4</v>
      </c>
      <c r="U592" t="e">
        <f>IF($B$11="זכר",INDEX('שיפור גברים'!$A$1:$GQ$121,ROUNDDOWN(R592/12,0)+1,ROUNDDOWN((E592+$B$7-$B$8)/12,0)+2),INDEX('שיפור נשים'!$A$1:$GQ$121,ROUNDDOWN(R592/12,0)+1,ROUNDDOWN((E592+$B$7-$B$8)/12,0)+2))</f>
        <v>#VALUE!</v>
      </c>
      <c r="V592" t="e">
        <f>IF($B$11="זכר",INDEX('שיפור גברים'!$A$1:$GQ$121,ROUNDDOWN(R592/12,0)+1,ROUNDDOWN((E592+$B$7-$B$8)/12,0)+1),INDEX('שיפור נשים'!$A$1:$GQ$121,ROUNDDOWN(R592/12,0)+1,ROUNDDOWN((E592+$B$7-$B$8)/12,0)+1))</f>
        <v>#VALUE!</v>
      </c>
      <c r="W592">
        <f t="shared" si="192"/>
        <v>0.83333333333333337</v>
      </c>
      <c r="X592" t="e">
        <f t="shared" si="204"/>
        <v>#VALUE!</v>
      </c>
      <c r="Y592">
        <f>IF($B$11="זכר",INDEX(תמותה!$A$1:$E$121,ROUNDDOWN(R592/12,0)+1,4),INDEX(תמותה!$A$1:$E$121,ROUNDDOWN(R592/12,0)+1,5))</f>
        <v>1.0660000000000001E-3</v>
      </c>
      <c r="Z592" t="e">
        <f t="shared" si="193"/>
        <v>#VALUE!</v>
      </c>
      <c r="AA592" t="e">
        <f t="shared" si="194"/>
        <v>#VALUE!</v>
      </c>
      <c r="AB592" t="e">
        <f t="shared" si="205"/>
        <v>#VALUE!</v>
      </c>
      <c r="AC592" t="e">
        <f t="shared" si="206"/>
        <v>#VALUE!</v>
      </c>
      <c r="AD592" t="e">
        <f t="shared" si="207"/>
        <v>#VALUE!</v>
      </c>
      <c r="AE592" t="e">
        <f t="shared" si="208"/>
        <v>#VALUE!</v>
      </c>
      <c r="AF592" t="e">
        <f t="shared" si="209"/>
        <v>#VALUE!</v>
      </c>
    </row>
    <row r="593" spans="5:32" x14ac:dyDescent="0.2">
      <c r="E593">
        <f t="shared" si="195"/>
        <v>591</v>
      </c>
      <c r="F593">
        <f t="shared" si="189"/>
        <v>5.9695173041560006</v>
      </c>
      <c r="G593" t="e">
        <f t="shared" si="196"/>
        <v>#VALUE!</v>
      </c>
      <c r="H593" t="e">
        <f t="shared" si="197"/>
        <v>#VALUE!</v>
      </c>
      <c r="I593" t="e">
        <f t="shared" si="198"/>
        <v>#VALUE!</v>
      </c>
      <c r="J593" t="e">
        <f t="shared" si="199"/>
        <v>#VALUE!</v>
      </c>
      <c r="K593" t="e">
        <f t="shared" si="200"/>
        <v>#VALUE!</v>
      </c>
      <c r="L593" t="e">
        <f t="shared" si="201"/>
        <v>#VALUE!</v>
      </c>
      <c r="M593">
        <f>IF($B$9="זכר",INDEX(תמותה!$A$1:$E$121,ROUNDDOWN(E593/12,0)+1,2),INDEX(תמותה!$A$1:$E$121,ROUNDDOWN(E593/12,0)+1,3))</f>
        <v>4.6972499999999999E-4</v>
      </c>
      <c r="N593" t="e">
        <f>IF($B$9="זכר",INDEX('שיפור גברים'!$A$1:$GQ$121,ROUNDDOWN(E593/12,0)+1,ROUNDDOWN((E593+$B$7-$B$8)/12,0)+2),INDEX('שיפור נשים'!$A$1:$GQ$121,ROUNDDOWN(E593/12,0)+1,ROUNDDOWN((E593+$B$7-$B$8)/12,0)+2))</f>
        <v>#VALUE!</v>
      </c>
      <c r="O593" t="e">
        <f>IF($B$9="זכר",INDEX('שיפור גברים'!$A$1:$GQ$121,ROUNDDOWN(E593/12,0)+1,ROUNDDOWN((E593+$B$7-$B$8)/12,0)+1),INDEX('שיפור נשים'!$A$1:$GQ$121,ROUNDDOWN(E593/12,0)+1,ROUNDDOWN((E593+$B$7-$B$8)/12,0)+1))</f>
        <v>#VALUE!</v>
      </c>
      <c r="P593">
        <f t="shared" si="190"/>
        <v>0.91666666666666663</v>
      </c>
      <c r="Q593" t="e">
        <f t="shared" si="191"/>
        <v>#VALUE!</v>
      </c>
      <c r="R593">
        <f t="shared" si="202"/>
        <v>591</v>
      </c>
      <c r="S593" t="e">
        <f t="shared" si="203"/>
        <v>#VALUE!</v>
      </c>
      <c r="T593">
        <f>IF($B$11="זכר",INDEX(תמותה!$A$1:$E$121,ROUNDDOWN(R593/12,0)+1,2),INDEX(תמותה!$A$1:$E$121,ROUNDDOWN(R593/12,0)+1,3))</f>
        <v>4.6972499999999999E-4</v>
      </c>
      <c r="U593" t="e">
        <f>IF($B$11="זכר",INDEX('שיפור גברים'!$A$1:$GQ$121,ROUNDDOWN(R593/12,0)+1,ROUNDDOWN((E593+$B$7-$B$8)/12,0)+2),INDEX('שיפור נשים'!$A$1:$GQ$121,ROUNDDOWN(R593/12,0)+1,ROUNDDOWN((E593+$B$7-$B$8)/12,0)+2))</f>
        <v>#VALUE!</v>
      </c>
      <c r="V593" t="e">
        <f>IF($B$11="זכר",INDEX('שיפור גברים'!$A$1:$GQ$121,ROUNDDOWN(R593/12,0)+1,ROUNDDOWN((E593+$B$7-$B$8)/12,0)+1),INDEX('שיפור נשים'!$A$1:$GQ$121,ROUNDDOWN(R593/12,0)+1,ROUNDDOWN((E593+$B$7-$B$8)/12,0)+1))</f>
        <v>#VALUE!</v>
      </c>
      <c r="W593">
        <f t="shared" si="192"/>
        <v>0.91666666666666663</v>
      </c>
      <c r="X593" t="e">
        <f t="shared" si="204"/>
        <v>#VALUE!</v>
      </c>
      <c r="Y593">
        <f>IF($B$11="זכר",INDEX(תמותה!$A$1:$E$121,ROUNDDOWN(R593/12,0)+1,4),INDEX(תמותה!$A$1:$E$121,ROUNDDOWN(R593/12,0)+1,5))</f>
        <v>1.0660000000000001E-3</v>
      </c>
      <c r="Z593" t="e">
        <f t="shared" si="193"/>
        <v>#VALUE!</v>
      </c>
      <c r="AA593" t="e">
        <f t="shared" si="194"/>
        <v>#VALUE!</v>
      </c>
      <c r="AB593" t="e">
        <f t="shared" si="205"/>
        <v>#VALUE!</v>
      </c>
      <c r="AC593" t="e">
        <f t="shared" si="206"/>
        <v>#VALUE!</v>
      </c>
      <c r="AD593" t="e">
        <f t="shared" si="207"/>
        <v>#VALUE!</v>
      </c>
      <c r="AE593" t="e">
        <f t="shared" si="208"/>
        <v>#VALUE!</v>
      </c>
      <c r="AF593" t="e">
        <f t="shared" si="209"/>
        <v>#VALUE!</v>
      </c>
    </row>
    <row r="594" spans="5:32" x14ac:dyDescent="0.2">
      <c r="E594">
        <f t="shared" si="195"/>
        <v>592</v>
      </c>
      <c r="F594">
        <f t="shared" si="189"/>
        <v>5.9875606227536045</v>
      </c>
      <c r="G594" t="e">
        <f t="shared" si="196"/>
        <v>#VALUE!</v>
      </c>
      <c r="H594" t="e">
        <f t="shared" si="197"/>
        <v>#VALUE!</v>
      </c>
      <c r="I594" t="e">
        <f t="shared" si="198"/>
        <v>#VALUE!</v>
      </c>
      <c r="J594" t="e">
        <f t="shared" si="199"/>
        <v>#VALUE!</v>
      </c>
      <c r="K594" t="e">
        <f t="shared" si="200"/>
        <v>#VALUE!</v>
      </c>
      <c r="L594" t="e">
        <f t="shared" si="201"/>
        <v>#VALUE!</v>
      </c>
      <c r="M594">
        <f>IF($B$9="זכר",INDEX(תמותה!$A$1:$E$121,ROUNDDOWN(E594/12,0)+1,2),INDEX(תמותה!$A$1:$E$121,ROUNDDOWN(E594/12,0)+1,3))</f>
        <v>4.6972499999999999E-4</v>
      </c>
      <c r="N594" t="e">
        <f>IF($B$9="זכר",INDEX('שיפור גברים'!$A$1:$GQ$121,ROUNDDOWN(E594/12,0)+1,ROUNDDOWN((E594+$B$7-$B$8)/12,0)+2),INDEX('שיפור נשים'!$A$1:$GQ$121,ROUNDDOWN(E594/12,0)+1,ROUNDDOWN((E594+$B$7-$B$8)/12,0)+2))</f>
        <v>#VALUE!</v>
      </c>
      <c r="O594" t="e">
        <f>IF($B$9="זכר",INDEX('שיפור גברים'!$A$1:$GQ$121,ROUNDDOWN(E594/12,0)+1,ROUNDDOWN((E594+$B$7-$B$8)/12,0)+1),INDEX('שיפור נשים'!$A$1:$GQ$121,ROUNDDOWN(E594/12,0)+1,ROUNDDOWN((E594+$B$7-$B$8)/12,0)+1))</f>
        <v>#VALUE!</v>
      </c>
      <c r="P594">
        <f t="shared" si="190"/>
        <v>1</v>
      </c>
      <c r="Q594" t="e">
        <f t="shared" si="191"/>
        <v>#VALUE!</v>
      </c>
      <c r="R594">
        <f t="shared" si="202"/>
        <v>592</v>
      </c>
      <c r="S594" t="e">
        <f t="shared" si="203"/>
        <v>#VALUE!</v>
      </c>
      <c r="T594">
        <f>IF($B$11="זכר",INDEX(תמותה!$A$1:$E$121,ROUNDDOWN(R594/12,0)+1,2),INDEX(תמותה!$A$1:$E$121,ROUNDDOWN(R594/12,0)+1,3))</f>
        <v>4.6972499999999999E-4</v>
      </c>
      <c r="U594" t="e">
        <f>IF($B$11="זכר",INDEX('שיפור גברים'!$A$1:$GQ$121,ROUNDDOWN(R594/12,0)+1,ROUNDDOWN((E594+$B$7-$B$8)/12,0)+2),INDEX('שיפור נשים'!$A$1:$GQ$121,ROUNDDOWN(R594/12,0)+1,ROUNDDOWN((E594+$B$7-$B$8)/12,0)+2))</f>
        <v>#VALUE!</v>
      </c>
      <c r="V594" t="e">
        <f>IF($B$11="זכר",INDEX('שיפור גברים'!$A$1:$GQ$121,ROUNDDOWN(R594/12,0)+1,ROUNDDOWN((E594+$B$7-$B$8)/12,0)+1),INDEX('שיפור נשים'!$A$1:$GQ$121,ROUNDDOWN(R594/12,0)+1,ROUNDDOWN((E594+$B$7-$B$8)/12,0)+1))</f>
        <v>#VALUE!</v>
      </c>
      <c r="W594">
        <f t="shared" si="192"/>
        <v>1</v>
      </c>
      <c r="X594" t="e">
        <f t="shared" si="204"/>
        <v>#VALUE!</v>
      </c>
      <c r="Y594">
        <f>IF($B$11="זכר",INDEX(תמותה!$A$1:$E$121,ROUNDDOWN(R594/12,0)+1,4),INDEX(תמותה!$A$1:$E$121,ROUNDDOWN(R594/12,0)+1,5))</f>
        <v>1.0660000000000001E-3</v>
      </c>
      <c r="Z594" t="e">
        <f t="shared" si="193"/>
        <v>#VALUE!</v>
      </c>
      <c r="AA594" t="e">
        <f t="shared" si="194"/>
        <v>#VALUE!</v>
      </c>
      <c r="AB594" t="e">
        <f t="shared" si="205"/>
        <v>#VALUE!</v>
      </c>
      <c r="AC594" t="e">
        <f t="shared" si="206"/>
        <v>#VALUE!</v>
      </c>
      <c r="AD594" t="e">
        <f t="shared" si="207"/>
        <v>#VALUE!</v>
      </c>
      <c r="AE594" t="e">
        <f t="shared" si="208"/>
        <v>#VALUE!</v>
      </c>
      <c r="AF594" t="e">
        <f t="shared" si="209"/>
        <v>#VALUE!</v>
      </c>
    </row>
    <row r="595" spans="5:32" x14ac:dyDescent="0.2">
      <c r="E595">
        <f t="shared" si="195"/>
        <v>593</v>
      </c>
      <c r="F595">
        <f t="shared" si="189"/>
        <v>6.0056584786495231</v>
      </c>
      <c r="G595" t="e">
        <f t="shared" si="196"/>
        <v>#VALUE!</v>
      </c>
      <c r="H595" t="e">
        <f t="shared" si="197"/>
        <v>#VALUE!</v>
      </c>
      <c r="I595" t="e">
        <f t="shared" si="198"/>
        <v>#VALUE!</v>
      </c>
      <c r="J595" t="e">
        <f t="shared" si="199"/>
        <v>#VALUE!</v>
      </c>
      <c r="K595" t="e">
        <f t="shared" si="200"/>
        <v>#VALUE!</v>
      </c>
      <c r="L595" t="e">
        <f t="shared" si="201"/>
        <v>#VALUE!</v>
      </c>
      <c r="M595">
        <f>IF($B$9="זכר",INDEX(תמותה!$A$1:$E$121,ROUNDDOWN(E595/12,0)+1,2),INDEX(תמותה!$A$1:$E$121,ROUNDDOWN(E595/12,0)+1,3))</f>
        <v>4.6972499999999999E-4</v>
      </c>
      <c r="N595" t="e">
        <f>IF($B$9="זכר",INDEX('שיפור גברים'!$A$1:$GQ$121,ROUNDDOWN(E595/12,0)+1,ROUNDDOWN((E595+$B$7-$B$8)/12,0)+2),INDEX('שיפור נשים'!$A$1:$GQ$121,ROUNDDOWN(E595/12,0)+1,ROUNDDOWN((E595+$B$7-$B$8)/12,0)+2))</f>
        <v>#VALUE!</v>
      </c>
      <c r="O595" t="e">
        <f>IF($B$9="זכר",INDEX('שיפור גברים'!$A$1:$GQ$121,ROUNDDOWN(E595/12,0)+1,ROUNDDOWN((E595+$B$7-$B$8)/12,0)+1),INDEX('שיפור נשים'!$A$1:$GQ$121,ROUNDDOWN(E595/12,0)+1,ROUNDDOWN((E595+$B$7-$B$8)/12,0)+1))</f>
        <v>#VALUE!</v>
      </c>
      <c r="P595">
        <f t="shared" si="190"/>
        <v>8.3333333333333329E-2</v>
      </c>
      <c r="Q595" t="e">
        <f t="shared" si="191"/>
        <v>#VALUE!</v>
      </c>
      <c r="R595">
        <f t="shared" si="202"/>
        <v>593</v>
      </c>
      <c r="S595" t="e">
        <f t="shared" si="203"/>
        <v>#VALUE!</v>
      </c>
      <c r="T595">
        <f>IF($B$11="זכר",INDEX(תמותה!$A$1:$E$121,ROUNDDOWN(R595/12,0)+1,2),INDEX(תמותה!$A$1:$E$121,ROUNDDOWN(R595/12,0)+1,3))</f>
        <v>4.6972499999999999E-4</v>
      </c>
      <c r="U595" t="e">
        <f>IF($B$11="זכר",INDEX('שיפור גברים'!$A$1:$GQ$121,ROUNDDOWN(R595/12,0)+1,ROUNDDOWN((E595+$B$7-$B$8)/12,0)+2),INDEX('שיפור נשים'!$A$1:$GQ$121,ROUNDDOWN(R595/12,0)+1,ROUNDDOWN((E595+$B$7-$B$8)/12,0)+2))</f>
        <v>#VALUE!</v>
      </c>
      <c r="V595" t="e">
        <f>IF($B$11="זכר",INDEX('שיפור גברים'!$A$1:$GQ$121,ROUNDDOWN(R595/12,0)+1,ROUNDDOWN((E595+$B$7-$B$8)/12,0)+1),INDEX('שיפור נשים'!$A$1:$GQ$121,ROUNDDOWN(R595/12,0)+1,ROUNDDOWN((E595+$B$7-$B$8)/12,0)+1))</f>
        <v>#VALUE!</v>
      </c>
      <c r="W595">
        <f t="shared" si="192"/>
        <v>8.3333333333333329E-2</v>
      </c>
      <c r="X595" t="e">
        <f t="shared" si="204"/>
        <v>#VALUE!</v>
      </c>
      <c r="Y595">
        <f>IF($B$11="זכר",INDEX(תמותה!$A$1:$E$121,ROUNDDOWN(R595/12,0)+1,4),INDEX(תמותה!$A$1:$E$121,ROUNDDOWN(R595/12,0)+1,5))</f>
        <v>1.0660000000000001E-3</v>
      </c>
      <c r="Z595" t="e">
        <f t="shared" si="193"/>
        <v>#VALUE!</v>
      </c>
      <c r="AA595" t="e">
        <f t="shared" si="194"/>
        <v>#VALUE!</v>
      </c>
      <c r="AB595" t="e">
        <f t="shared" si="205"/>
        <v>#VALUE!</v>
      </c>
      <c r="AC595" t="e">
        <f t="shared" si="206"/>
        <v>#VALUE!</v>
      </c>
      <c r="AD595" t="e">
        <f t="shared" si="207"/>
        <v>#VALUE!</v>
      </c>
      <c r="AE595" t="e">
        <f t="shared" si="208"/>
        <v>#VALUE!</v>
      </c>
      <c r="AF595" t="e">
        <f t="shared" si="209"/>
        <v>#VALUE!</v>
      </c>
    </row>
    <row r="596" spans="5:32" x14ac:dyDescent="0.2">
      <c r="E596">
        <f t="shared" si="195"/>
        <v>594</v>
      </c>
      <c r="F596">
        <f t="shared" si="189"/>
        <v>6.0238110366868778</v>
      </c>
      <c r="G596" t="e">
        <f t="shared" si="196"/>
        <v>#VALUE!</v>
      </c>
      <c r="H596" t="e">
        <f t="shared" si="197"/>
        <v>#VALUE!</v>
      </c>
      <c r="I596" t="e">
        <f t="shared" si="198"/>
        <v>#VALUE!</v>
      </c>
      <c r="J596" t="e">
        <f t="shared" si="199"/>
        <v>#VALUE!</v>
      </c>
      <c r="K596" t="e">
        <f t="shared" si="200"/>
        <v>#VALUE!</v>
      </c>
      <c r="L596" t="e">
        <f t="shared" si="201"/>
        <v>#VALUE!</v>
      </c>
      <c r="M596">
        <f>IF($B$9="זכר",INDEX(תמותה!$A$1:$E$121,ROUNDDOWN(E596/12,0)+1,2),INDEX(תמותה!$A$1:$E$121,ROUNDDOWN(E596/12,0)+1,3))</f>
        <v>4.6972499999999999E-4</v>
      </c>
      <c r="N596" t="e">
        <f>IF($B$9="זכר",INDEX('שיפור גברים'!$A$1:$GQ$121,ROUNDDOWN(E596/12,0)+1,ROUNDDOWN((E596+$B$7-$B$8)/12,0)+2),INDEX('שיפור נשים'!$A$1:$GQ$121,ROUNDDOWN(E596/12,0)+1,ROUNDDOWN((E596+$B$7-$B$8)/12,0)+2))</f>
        <v>#VALUE!</v>
      </c>
      <c r="O596" t="e">
        <f>IF($B$9="זכר",INDEX('שיפור גברים'!$A$1:$GQ$121,ROUNDDOWN(E596/12,0)+1,ROUNDDOWN((E596+$B$7-$B$8)/12,0)+1),INDEX('שיפור נשים'!$A$1:$GQ$121,ROUNDDOWN(E596/12,0)+1,ROUNDDOWN((E596+$B$7-$B$8)/12,0)+1))</f>
        <v>#VALUE!</v>
      </c>
      <c r="P596">
        <f t="shared" si="190"/>
        <v>0.16666666666666666</v>
      </c>
      <c r="Q596" t="e">
        <f t="shared" si="191"/>
        <v>#VALUE!</v>
      </c>
      <c r="R596">
        <f t="shared" si="202"/>
        <v>594</v>
      </c>
      <c r="S596" t="e">
        <f t="shared" si="203"/>
        <v>#VALUE!</v>
      </c>
      <c r="T596">
        <f>IF($B$11="זכר",INDEX(תמותה!$A$1:$E$121,ROUNDDOWN(R596/12,0)+1,2),INDEX(תמותה!$A$1:$E$121,ROUNDDOWN(R596/12,0)+1,3))</f>
        <v>4.6972499999999999E-4</v>
      </c>
      <c r="U596" t="e">
        <f>IF($B$11="זכר",INDEX('שיפור גברים'!$A$1:$GQ$121,ROUNDDOWN(R596/12,0)+1,ROUNDDOWN((E596+$B$7-$B$8)/12,0)+2),INDEX('שיפור נשים'!$A$1:$GQ$121,ROUNDDOWN(R596/12,0)+1,ROUNDDOWN((E596+$B$7-$B$8)/12,0)+2))</f>
        <v>#VALUE!</v>
      </c>
      <c r="V596" t="e">
        <f>IF($B$11="זכר",INDEX('שיפור גברים'!$A$1:$GQ$121,ROUNDDOWN(R596/12,0)+1,ROUNDDOWN((E596+$B$7-$B$8)/12,0)+1),INDEX('שיפור נשים'!$A$1:$GQ$121,ROUNDDOWN(R596/12,0)+1,ROUNDDOWN((E596+$B$7-$B$8)/12,0)+1))</f>
        <v>#VALUE!</v>
      </c>
      <c r="W596">
        <f t="shared" si="192"/>
        <v>0.16666666666666666</v>
      </c>
      <c r="X596" t="e">
        <f t="shared" si="204"/>
        <v>#VALUE!</v>
      </c>
      <c r="Y596">
        <f>IF($B$11="זכר",INDEX(תמותה!$A$1:$E$121,ROUNDDOWN(R596/12,0)+1,4),INDEX(תמותה!$A$1:$E$121,ROUNDDOWN(R596/12,0)+1,5))</f>
        <v>1.0660000000000001E-3</v>
      </c>
      <c r="Z596" t="e">
        <f t="shared" si="193"/>
        <v>#VALUE!</v>
      </c>
      <c r="AA596" t="e">
        <f t="shared" si="194"/>
        <v>#VALUE!</v>
      </c>
      <c r="AB596" t="e">
        <f t="shared" si="205"/>
        <v>#VALUE!</v>
      </c>
      <c r="AC596" t="e">
        <f t="shared" si="206"/>
        <v>#VALUE!</v>
      </c>
      <c r="AD596" t="e">
        <f t="shared" si="207"/>
        <v>#VALUE!</v>
      </c>
      <c r="AE596" t="e">
        <f t="shared" si="208"/>
        <v>#VALUE!</v>
      </c>
      <c r="AF596" t="e">
        <f t="shared" si="209"/>
        <v>#VALUE!</v>
      </c>
    </row>
    <row r="597" spans="5:32" x14ac:dyDescent="0.2">
      <c r="E597">
        <f t="shared" si="195"/>
        <v>595</v>
      </c>
      <c r="F597">
        <f t="shared" si="189"/>
        <v>6.0420184622070323</v>
      </c>
      <c r="G597" t="e">
        <f t="shared" si="196"/>
        <v>#VALUE!</v>
      </c>
      <c r="H597" t="e">
        <f t="shared" si="197"/>
        <v>#VALUE!</v>
      </c>
      <c r="I597" t="e">
        <f t="shared" si="198"/>
        <v>#VALUE!</v>
      </c>
      <c r="J597" t="e">
        <f t="shared" si="199"/>
        <v>#VALUE!</v>
      </c>
      <c r="K597" t="e">
        <f t="shared" si="200"/>
        <v>#VALUE!</v>
      </c>
      <c r="L597" t="e">
        <f t="shared" si="201"/>
        <v>#VALUE!</v>
      </c>
      <c r="M597">
        <f>IF($B$9="זכר",INDEX(תמותה!$A$1:$E$121,ROUNDDOWN(E597/12,0)+1,2),INDEX(תמותה!$A$1:$E$121,ROUNDDOWN(E597/12,0)+1,3))</f>
        <v>4.6972499999999999E-4</v>
      </c>
      <c r="N597" t="e">
        <f>IF($B$9="זכר",INDEX('שיפור גברים'!$A$1:$GQ$121,ROUNDDOWN(E597/12,0)+1,ROUNDDOWN((E597+$B$7-$B$8)/12,0)+2),INDEX('שיפור נשים'!$A$1:$GQ$121,ROUNDDOWN(E597/12,0)+1,ROUNDDOWN((E597+$B$7-$B$8)/12,0)+2))</f>
        <v>#VALUE!</v>
      </c>
      <c r="O597" t="e">
        <f>IF($B$9="זכר",INDEX('שיפור גברים'!$A$1:$GQ$121,ROUNDDOWN(E597/12,0)+1,ROUNDDOWN((E597+$B$7-$B$8)/12,0)+1),INDEX('שיפור נשים'!$A$1:$GQ$121,ROUNDDOWN(E597/12,0)+1,ROUNDDOWN((E597+$B$7-$B$8)/12,0)+1))</f>
        <v>#VALUE!</v>
      </c>
      <c r="P597">
        <f t="shared" si="190"/>
        <v>0.25</v>
      </c>
      <c r="Q597" t="e">
        <f t="shared" si="191"/>
        <v>#VALUE!</v>
      </c>
      <c r="R597">
        <f t="shared" si="202"/>
        <v>595</v>
      </c>
      <c r="S597" t="e">
        <f t="shared" si="203"/>
        <v>#VALUE!</v>
      </c>
      <c r="T597">
        <f>IF($B$11="זכר",INDEX(תמותה!$A$1:$E$121,ROUNDDOWN(R597/12,0)+1,2),INDEX(תמותה!$A$1:$E$121,ROUNDDOWN(R597/12,0)+1,3))</f>
        <v>4.6972499999999999E-4</v>
      </c>
      <c r="U597" t="e">
        <f>IF($B$11="זכר",INDEX('שיפור גברים'!$A$1:$GQ$121,ROUNDDOWN(R597/12,0)+1,ROUNDDOWN((E597+$B$7-$B$8)/12,0)+2),INDEX('שיפור נשים'!$A$1:$GQ$121,ROUNDDOWN(R597/12,0)+1,ROUNDDOWN((E597+$B$7-$B$8)/12,0)+2))</f>
        <v>#VALUE!</v>
      </c>
      <c r="V597" t="e">
        <f>IF($B$11="זכר",INDEX('שיפור גברים'!$A$1:$GQ$121,ROUNDDOWN(R597/12,0)+1,ROUNDDOWN((E597+$B$7-$B$8)/12,0)+1),INDEX('שיפור נשים'!$A$1:$GQ$121,ROUNDDOWN(R597/12,0)+1,ROUNDDOWN((E597+$B$7-$B$8)/12,0)+1))</f>
        <v>#VALUE!</v>
      </c>
      <c r="W597">
        <f t="shared" si="192"/>
        <v>0.25</v>
      </c>
      <c r="X597" t="e">
        <f t="shared" si="204"/>
        <v>#VALUE!</v>
      </c>
      <c r="Y597">
        <f>IF($B$11="זכר",INDEX(תמותה!$A$1:$E$121,ROUNDDOWN(R597/12,0)+1,4),INDEX(תמותה!$A$1:$E$121,ROUNDDOWN(R597/12,0)+1,5))</f>
        <v>1.0660000000000001E-3</v>
      </c>
      <c r="Z597" t="e">
        <f t="shared" si="193"/>
        <v>#VALUE!</v>
      </c>
      <c r="AA597" t="e">
        <f t="shared" si="194"/>
        <v>#VALUE!</v>
      </c>
      <c r="AB597" t="e">
        <f t="shared" si="205"/>
        <v>#VALUE!</v>
      </c>
      <c r="AC597" t="e">
        <f t="shared" si="206"/>
        <v>#VALUE!</v>
      </c>
      <c r="AD597" t="e">
        <f t="shared" si="207"/>
        <v>#VALUE!</v>
      </c>
      <c r="AE597" t="e">
        <f t="shared" si="208"/>
        <v>#VALUE!</v>
      </c>
      <c r="AF597" t="e">
        <f t="shared" si="209"/>
        <v>#VALUE!</v>
      </c>
    </row>
    <row r="598" spans="5:32" x14ac:dyDescent="0.2">
      <c r="E598">
        <f t="shared" si="195"/>
        <v>596</v>
      </c>
      <c r="F598">
        <f t="shared" si="189"/>
        <v>6.0602809210511195</v>
      </c>
      <c r="G598" t="e">
        <f t="shared" si="196"/>
        <v>#VALUE!</v>
      </c>
      <c r="H598" t="e">
        <f t="shared" si="197"/>
        <v>#VALUE!</v>
      </c>
      <c r="I598" t="e">
        <f t="shared" si="198"/>
        <v>#VALUE!</v>
      </c>
      <c r="J598" t="e">
        <f t="shared" si="199"/>
        <v>#VALUE!</v>
      </c>
      <c r="K598" t="e">
        <f t="shared" si="200"/>
        <v>#VALUE!</v>
      </c>
      <c r="L598" t="e">
        <f t="shared" si="201"/>
        <v>#VALUE!</v>
      </c>
      <c r="M598">
        <f>IF($B$9="זכר",INDEX(תמותה!$A$1:$E$121,ROUNDDOWN(E598/12,0)+1,2),INDEX(תמותה!$A$1:$E$121,ROUNDDOWN(E598/12,0)+1,3))</f>
        <v>4.6972499999999999E-4</v>
      </c>
      <c r="N598" t="e">
        <f>IF($B$9="זכר",INDEX('שיפור גברים'!$A$1:$GQ$121,ROUNDDOWN(E598/12,0)+1,ROUNDDOWN((E598+$B$7-$B$8)/12,0)+2),INDEX('שיפור נשים'!$A$1:$GQ$121,ROUNDDOWN(E598/12,0)+1,ROUNDDOWN((E598+$B$7-$B$8)/12,0)+2))</f>
        <v>#VALUE!</v>
      </c>
      <c r="O598" t="e">
        <f>IF($B$9="זכר",INDEX('שיפור גברים'!$A$1:$GQ$121,ROUNDDOWN(E598/12,0)+1,ROUNDDOWN((E598+$B$7-$B$8)/12,0)+1),INDEX('שיפור נשים'!$A$1:$GQ$121,ROUNDDOWN(E598/12,0)+1,ROUNDDOWN((E598+$B$7-$B$8)/12,0)+1))</f>
        <v>#VALUE!</v>
      </c>
      <c r="P598">
        <f t="shared" si="190"/>
        <v>0.33333333333333331</v>
      </c>
      <c r="Q598" t="e">
        <f t="shared" si="191"/>
        <v>#VALUE!</v>
      </c>
      <c r="R598">
        <f t="shared" si="202"/>
        <v>596</v>
      </c>
      <c r="S598" t="e">
        <f t="shared" si="203"/>
        <v>#VALUE!</v>
      </c>
      <c r="T598">
        <f>IF($B$11="זכר",INDEX(תמותה!$A$1:$E$121,ROUNDDOWN(R598/12,0)+1,2),INDEX(תמותה!$A$1:$E$121,ROUNDDOWN(R598/12,0)+1,3))</f>
        <v>4.6972499999999999E-4</v>
      </c>
      <c r="U598" t="e">
        <f>IF($B$11="זכר",INDEX('שיפור גברים'!$A$1:$GQ$121,ROUNDDOWN(R598/12,0)+1,ROUNDDOWN((E598+$B$7-$B$8)/12,0)+2),INDEX('שיפור נשים'!$A$1:$GQ$121,ROUNDDOWN(R598/12,0)+1,ROUNDDOWN((E598+$B$7-$B$8)/12,0)+2))</f>
        <v>#VALUE!</v>
      </c>
      <c r="V598" t="e">
        <f>IF($B$11="זכר",INDEX('שיפור גברים'!$A$1:$GQ$121,ROUNDDOWN(R598/12,0)+1,ROUNDDOWN((E598+$B$7-$B$8)/12,0)+1),INDEX('שיפור נשים'!$A$1:$GQ$121,ROUNDDOWN(R598/12,0)+1,ROUNDDOWN((E598+$B$7-$B$8)/12,0)+1))</f>
        <v>#VALUE!</v>
      </c>
      <c r="W598">
        <f t="shared" si="192"/>
        <v>0.33333333333333331</v>
      </c>
      <c r="X598" t="e">
        <f t="shared" si="204"/>
        <v>#VALUE!</v>
      </c>
      <c r="Y598">
        <f>IF($B$11="זכר",INDEX(תמותה!$A$1:$E$121,ROUNDDOWN(R598/12,0)+1,4),INDEX(תמותה!$A$1:$E$121,ROUNDDOWN(R598/12,0)+1,5))</f>
        <v>1.0660000000000001E-3</v>
      </c>
      <c r="Z598" t="e">
        <f t="shared" si="193"/>
        <v>#VALUE!</v>
      </c>
      <c r="AA598" t="e">
        <f t="shared" si="194"/>
        <v>#VALUE!</v>
      </c>
      <c r="AB598" t="e">
        <f t="shared" si="205"/>
        <v>#VALUE!</v>
      </c>
      <c r="AC598" t="e">
        <f t="shared" si="206"/>
        <v>#VALUE!</v>
      </c>
      <c r="AD598" t="e">
        <f t="shared" si="207"/>
        <v>#VALUE!</v>
      </c>
      <c r="AE598" t="e">
        <f t="shared" si="208"/>
        <v>#VALUE!</v>
      </c>
      <c r="AF598" t="e">
        <f t="shared" si="209"/>
        <v>#VALUE!</v>
      </c>
    </row>
    <row r="599" spans="5:32" x14ac:dyDescent="0.2">
      <c r="E599">
        <f t="shared" si="195"/>
        <v>597</v>
      </c>
      <c r="F599">
        <f t="shared" si="189"/>
        <v>6.0785985795615298</v>
      </c>
      <c r="G599" t="e">
        <f t="shared" si="196"/>
        <v>#VALUE!</v>
      </c>
      <c r="H599" t="e">
        <f t="shared" si="197"/>
        <v>#VALUE!</v>
      </c>
      <c r="I599" t="e">
        <f t="shared" si="198"/>
        <v>#VALUE!</v>
      </c>
      <c r="J599" t="e">
        <f t="shared" si="199"/>
        <v>#VALUE!</v>
      </c>
      <c r="K599" t="e">
        <f t="shared" si="200"/>
        <v>#VALUE!</v>
      </c>
      <c r="L599" t="e">
        <f t="shared" si="201"/>
        <v>#VALUE!</v>
      </c>
      <c r="M599">
        <f>IF($B$9="זכר",INDEX(תמותה!$A$1:$E$121,ROUNDDOWN(E599/12,0)+1,2),INDEX(תמותה!$A$1:$E$121,ROUNDDOWN(E599/12,0)+1,3))</f>
        <v>4.6972499999999999E-4</v>
      </c>
      <c r="N599" t="e">
        <f>IF($B$9="זכר",INDEX('שיפור גברים'!$A$1:$GQ$121,ROUNDDOWN(E599/12,0)+1,ROUNDDOWN((E599+$B$7-$B$8)/12,0)+2),INDEX('שיפור נשים'!$A$1:$GQ$121,ROUNDDOWN(E599/12,0)+1,ROUNDDOWN((E599+$B$7-$B$8)/12,0)+2))</f>
        <v>#VALUE!</v>
      </c>
      <c r="O599" t="e">
        <f>IF($B$9="זכר",INDEX('שיפור גברים'!$A$1:$GQ$121,ROUNDDOWN(E599/12,0)+1,ROUNDDOWN((E599+$B$7-$B$8)/12,0)+1),INDEX('שיפור נשים'!$A$1:$GQ$121,ROUNDDOWN(E599/12,0)+1,ROUNDDOWN((E599+$B$7-$B$8)/12,0)+1))</f>
        <v>#VALUE!</v>
      </c>
      <c r="P599">
        <f t="shared" si="190"/>
        <v>0.41666666666666669</v>
      </c>
      <c r="Q599" t="e">
        <f t="shared" si="191"/>
        <v>#VALUE!</v>
      </c>
      <c r="R599">
        <f t="shared" si="202"/>
        <v>597</v>
      </c>
      <c r="S599" t="e">
        <f t="shared" si="203"/>
        <v>#VALUE!</v>
      </c>
      <c r="T599">
        <f>IF($B$11="זכר",INDEX(תמותה!$A$1:$E$121,ROUNDDOWN(R599/12,0)+1,2),INDEX(תמותה!$A$1:$E$121,ROUNDDOWN(R599/12,0)+1,3))</f>
        <v>4.6972499999999999E-4</v>
      </c>
      <c r="U599" t="e">
        <f>IF($B$11="זכר",INDEX('שיפור גברים'!$A$1:$GQ$121,ROUNDDOWN(R599/12,0)+1,ROUNDDOWN((E599+$B$7-$B$8)/12,0)+2),INDEX('שיפור נשים'!$A$1:$GQ$121,ROUNDDOWN(R599/12,0)+1,ROUNDDOWN((E599+$B$7-$B$8)/12,0)+2))</f>
        <v>#VALUE!</v>
      </c>
      <c r="V599" t="e">
        <f>IF($B$11="זכר",INDEX('שיפור גברים'!$A$1:$GQ$121,ROUNDDOWN(R599/12,0)+1,ROUNDDOWN((E599+$B$7-$B$8)/12,0)+1),INDEX('שיפור נשים'!$A$1:$GQ$121,ROUNDDOWN(R599/12,0)+1,ROUNDDOWN((E599+$B$7-$B$8)/12,0)+1))</f>
        <v>#VALUE!</v>
      </c>
      <c r="W599">
        <f t="shared" si="192"/>
        <v>0.41666666666666669</v>
      </c>
      <c r="X599" t="e">
        <f t="shared" si="204"/>
        <v>#VALUE!</v>
      </c>
      <c r="Y599">
        <f>IF($B$11="זכר",INDEX(תמותה!$A$1:$E$121,ROUNDDOWN(R599/12,0)+1,4),INDEX(תמותה!$A$1:$E$121,ROUNDDOWN(R599/12,0)+1,5))</f>
        <v>1.0660000000000001E-3</v>
      </c>
      <c r="Z599" t="e">
        <f t="shared" si="193"/>
        <v>#VALUE!</v>
      </c>
      <c r="AA599" t="e">
        <f t="shared" si="194"/>
        <v>#VALUE!</v>
      </c>
      <c r="AB599" t="e">
        <f t="shared" si="205"/>
        <v>#VALUE!</v>
      </c>
      <c r="AC599" t="e">
        <f t="shared" si="206"/>
        <v>#VALUE!</v>
      </c>
      <c r="AD599" t="e">
        <f t="shared" si="207"/>
        <v>#VALUE!</v>
      </c>
      <c r="AE599" t="e">
        <f t="shared" si="208"/>
        <v>#VALUE!</v>
      </c>
      <c r="AF599" t="e">
        <f t="shared" si="209"/>
        <v>#VALUE!</v>
      </c>
    </row>
    <row r="600" spans="5:32" x14ac:dyDescent="0.2">
      <c r="E600">
        <f t="shared" si="195"/>
        <v>598</v>
      </c>
      <c r="F600">
        <f t="shared" si="189"/>
        <v>6.0969716045834366</v>
      </c>
      <c r="G600" t="e">
        <f t="shared" si="196"/>
        <v>#VALUE!</v>
      </c>
      <c r="H600" t="e">
        <f t="shared" si="197"/>
        <v>#VALUE!</v>
      </c>
      <c r="I600" t="e">
        <f t="shared" si="198"/>
        <v>#VALUE!</v>
      </c>
      <c r="J600" t="e">
        <f t="shared" si="199"/>
        <v>#VALUE!</v>
      </c>
      <c r="K600" t="e">
        <f t="shared" si="200"/>
        <v>#VALUE!</v>
      </c>
      <c r="L600" t="e">
        <f t="shared" si="201"/>
        <v>#VALUE!</v>
      </c>
      <c r="M600">
        <f>IF($B$9="זכר",INDEX(תמותה!$A$1:$E$121,ROUNDDOWN(E600/12,0)+1,2),INDEX(תמותה!$A$1:$E$121,ROUNDDOWN(E600/12,0)+1,3))</f>
        <v>4.6972499999999999E-4</v>
      </c>
      <c r="N600" t="e">
        <f>IF($B$9="זכר",INDEX('שיפור גברים'!$A$1:$GQ$121,ROUNDDOWN(E600/12,0)+1,ROUNDDOWN((E600+$B$7-$B$8)/12,0)+2),INDEX('שיפור נשים'!$A$1:$GQ$121,ROUNDDOWN(E600/12,0)+1,ROUNDDOWN((E600+$B$7-$B$8)/12,0)+2))</f>
        <v>#VALUE!</v>
      </c>
      <c r="O600" t="e">
        <f>IF($B$9="זכר",INDEX('שיפור גברים'!$A$1:$GQ$121,ROUNDDOWN(E600/12,0)+1,ROUNDDOWN((E600+$B$7-$B$8)/12,0)+1),INDEX('שיפור נשים'!$A$1:$GQ$121,ROUNDDOWN(E600/12,0)+1,ROUNDDOWN((E600+$B$7-$B$8)/12,0)+1))</f>
        <v>#VALUE!</v>
      </c>
      <c r="P600">
        <f t="shared" si="190"/>
        <v>0.5</v>
      </c>
      <c r="Q600" t="e">
        <f t="shared" si="191"/>
        <v>#VALUE!</v>
      </c>
      <c r="R600">
        <f t="shared" si="202"/>
        <v>598</v>
      </c>
      <c r="S600" t="e">
        <f t="shared" si="203"/>
        <v>#VALUE!</v>
      </c>
      <c r="T600">
        <f>IF($B$11="זכר",INDEX(תמותה!$A$1:$E$121,ROUNDDOWN(R600/12,0)+1,2),INDEX(תמותה!$A$1:$E$121,ROUNDDOWN(R600/12,0)+1,3))</f>
        <v>4.6972499999999999E-4</v>
      </c>
      <c r="U600" t="e">
        <f>IF($B$11="זכר",INDEX('שיפור גברים'!$A$1:$GQ$121,ROUNDDOWN(R600/12,0)+1,ROUNDDOWN((E600+$B$7-$B$8)/12,0)+2),INDEX('שיפור נשים'!$A$1:$GQ$121,ROUNDDOWN(R600/12,0)+1,ROUNDDOWN((E600+$B$7-$B$8)/12,0)+2))</f>
        <v>#VALUE!</v>
      </c>
      <c r="V600" t="e">
        <f>IF($B$11="זכר",INDEX('שיפור גברים'!$A$1:$GQ$121,ROUNDDOWN(R600/12,0)+1,ROUNDDOWN((E600+$B$7-$B$8)/12,0)+1),INDEX('שיפור נשים'!$A$1:$GQ$121,ROUNDDOWN(R600/12,0)+1,ROUNDDOWN((E600+$B$7-$B$8)/12,0)+1))</f>
        <v>#VALUE!</v>
      </c>
      <c r="W600">
        <f t="shared" si="192"/>
        <v>0.5</v>
      </c>
      <c r="X600" t="e">
        <f t="shared" si="204"/>
        <v>#VALUE!</v>
      </c>
      <c r="Y600">
        <f>IF($B$11="זכר",INDEX(תמותה!$A$1:$E$121,ROUNDDOWN(R600/12,0)+1,4),INDEX(תמותה!$A$1:$E$121,ROUNDDOWN(R600/12,0)+1,5))</f>
        <v>1.0660000000000001E-3</v>
      </c>
      <c r="Z600" t="e">
        <f t="shared" si="193"/>
        <v>#VALUE!</v>
      </c>
      <c r="AA600" t="e">
        <f t="shared" si="194"/>
        <v>#VALUE!</v>
      </c>
      <c r="AB600" t="e">
        <f t="shared" si="205"/>
        <v>#VALUE!</v>
      </c>
      <c r="AC600" t="e">
        <f t="shared" si="206"/>
        <v>#VALUE!</v>
      </c>
      <c r="AD600" t="e">
        <f t="shared" si="207"/>
        <v>#VALUE!</v>
      </c>
      <c r="AE600" t="e">
        <f t="shared" si="208"/>
        <v>#VALUE!</v>
      </c>
      <c r="AF600" t="e">
        <f t="shared" si="209"/>
        <v>#VALUE!</v>
      </c>
    </row>
    <row r="601" spans="5:32" x14ac:dyDescent="0.2">
      <c r="E601">
        <f t="shared" si="195"/>
        <v>599</v>
      </c>
      <c r="F601">
        <f t="shared" si="189"/>
        <v>6.1154001634663224</v>
      </c>
      <c r="G601" t="e">
        <f t="shared" si="196"/>
        <v>#VALUE!</v>
      </c>
      <c r="H601" t="e">
        <f t="shared" si="197"/>
        <v>#VALUE!</v>
      </c>
      <c r="I601" t="e">
        <f t="shared" si="198"/>
        <v>#VALUE!</v>
      </c>
      <c r="J601" t="e">
        <f t="shared" si="199"/>
        <v>#VALUE!</v>
      </c>
      <c r="K601" t="e">
        <f t="shared" si="200"/>
        <v>#VALUE!</v>
      </c>
      <c r="L601" t="e">
        <f t="shared" si="201"/>
        <v>#VALUE!</v>
      </c>
      <c r="M601">
        <f>IF($B$9="זכר",INDEX(תמותה!$A$1:$E$121,ROUNDDOWN(E601/12,0)+1,2),INDEX(תמותה!$A$1:$E$121,ROUNDDOWN(E601/12,0)+1,3))</f>
        <v>4.6972499999999999E-4</v>
      </c>
      <c r="N601" t="e">
        <f>IF($B$9="זכר",INDEX('שיפור גברים'!$A$1:$GQ$121,ROUNDDOWN(E601/12,0)+1,ROUNDDOWN((E601+$B$7-$B$8)/12,0)+2),INDEX('שיפור נשים'!$A$1:$GQ$121,ROUNDDOWN(E601/12,0)+1,ROUNDDOWN((E601+$B$7-$B$8)/12,0)+2))</f>
        <v>#VALUE!</v>
      </c>
      <c r="O601" t="e">
        <f>IF($B$9="זכר",INDEX('שיפור גברים'!$A$1:$GQ$121,ROUNDDOWN(E601/12,0)+1,ROUNDDOWN((E601+$B$7-$B$8)/12,0)+1),INDEX('שיפור נשים'!$A$1:$GQ$121,ROUNDDOWN(E601/12,0)+1,ROUNDDOWN((E601+$B$7-$B$8)/12,0)+1))</f>
        <v>#VALUE!</v>
      </c>
      <c r="P601">
        <f t="shared" si="190"/>
        <v>0.58333333333333337</v>
      </c>
      <c r="Q601" t="e">
        <f t="shared" si="191"/>
        <v>#VALUE!</v>
      </c>
      <c r="R601">
        <f t="shared" si="202"/>
        <v>599</v>
      </c>
      <c r="S601" t="e">
        <f t="shared" si="203"/>
        <v>#VALUE!</v>
      </c>
      <c r="T601">
        <f>IF($B$11="זכר",INDEX(תמותה!$A$1:$E$121,ROUNDDOWN(R601/12,0)+1,2),INDEX(תמותה!$A$1:$E$121,ROUNDDOWN(R601/12,0)+1,3))</f>
        <v>4.6972499999999999E-4</v>
      </c>
      <c r="U601" t="e">
        <f>IF($B$11="זכר",INDEX('שיפור גברים'!$A$1:$GQ$121,ROUNDDOWN(R601/12,0)+1,ROUNDDOWN((E601+$B$7-$B$8)/12,0)+2),INDEX('שיפור נשים'!$A$1:$GQ$121,ROUNDDOWN(R601/12,0)+1,ROUNDDOWN((E601+$B$7-$B$8)/12,0)+2))</f>
        <v>#VALUE!</v>
      </c>
      <c r="V601" t="e">
        <f>IF($B$11="זכר",INDEX('שיפור גברים'!$A$1:$GQ$121,ROUNDDOWN(R601/12,0)+1,ROUNDDOWN((E601+$B$7-$B$8)/12,0)+1),INDEX('שיפור נשים'!$A$1:$GQ$121,ROUNDDOWN(R601/12,0)+1,ROUNDDOWN((E601+$B$7-$B$8)/12,0)+1))</f>
        <v>#VALUE!</v>
      </c>
      <c r="W601">
        <f t="shared" si="192"/>
        <v>0.58333333333333337</v>
      </c>
      <c r="X601" t="e">
        <f t="shared" si="204"/>
        <v>#VALUE!</v>
      </c>
      <c r="Y601">
        <f>IF($B$11="זכר",INDEX(תמותה!$A$1:$E$121,ROUNDDOWN(R601/12,0)+1,4),INDEX(תמותה!$A$1:$E$121,ROUNDDOWN(R601/12,0)+1,5))</f>
        <v>1.0660000000000001E-3</v>
      </c>
      <c r="Z601" t="e">
        <f t="shared" si="193"/>
        <v>#VALUE!</v>
      </c>
      <c r="AA601" t="e">
        <f t="shared" si="194"/>
        <v>#VALUE!</v>
      </c>
      <c r="AB601" t="e">
        <f t="shared" si="205"/>
        <v>#VALUE!</v>
      </c>
      <c r="AC601" t="e">
        <f t="shared" si="206"/>
        <v>#VALUE!</v>
      </c>
      <c r="AD601" t="e">
        <f t="shared" si="207"/>
        <v>#VALUE!</v>
      </c>
      <c r="AE601" t="e">
        <f t="shared" si="208"/>
        <v>#VALUE!</v>
      </c>
      <c r="AF601" t="e">
        <f t="shared" si="209"/>
        <v>#VALUE!</v>
      </c>
    </row>
    <row r="602" spans="5:32" x14ac:dyDescent="0.2">
      <c r="E602">
        <f t="shared" si="195"/>
        <v>600</v>
      </c>
      <c r="F602">
        <f t="shared" si="189"/>
        <v>6.1338844240654913</v>
      </c>
      <c r="G602" t="e">
        <f t="shared" si="196"/>
        <v>#VALUE!</v>
      </c>
      <c r="H602" t="e">
        <f t="shared" si="197"/>
        <v>#VALUE!</v>
      </c>
      <c r="I602" t="e">
        <f t="shared" si="198"/>
        <v>#VALUE!</v>
      </c>
      <c r="J602" t="e">
        <f t="shared" si="199"/>
        <v>#VALUE!</v>
      </c>
      <c r="K602" t="e">
        <f t="shared" si="200"/>
        <v>#VALUE!</v>
      </c>
      <c r="L602" t="e">
        <f t="shared" si="201"/>
        <v>#VALUE!</v>
      </c>
      <c r="M602">
        <f>IF($B$9="זכר",INDEX(תמותה!$A$1:$E$121,ROUNDDOWN(E602/12,0)+1,2),INDEX(תמותה!$A$1:$E$121,ROUNDDOWN(E602/12,0)+1,3))</f>
        <v>5.2001399999999996E-4</v>
      </c>
      <c r="N602" t="e">
        <f>IF($B$9="זכר",INDEX('שיפור גברים'!$A$1:$GQ$121,ROUNDDOWN(E602/12,0)+1,ROUNDDOWN((E602+$B$7-$B$8)/12,0)+2),INDEX('שיפור נשים'!$A$1:$GQ$121,ROUNDDOWN(E602/12,0)+1,ROUNDDOWN((E602+$B$7-$B$8)/12,0)+2))</f>
        <v>#VALUE!</v>
      </c>
      <c r="O602" t="e">
        <f>IF($B$9="זכר",INDEX('שיפור גברים'!$A$1:$GQ$121,ROUNDDOWN(E602/12,0)+1,ROUNDDOWN((E602+$B$7-$B$8)/12,0)+1),INDEX('שיפור נשים'!$A$1:$GQ$121,ROUNDDOWN(E602/12,0)+1,ROUNDDOWN((E602+$B$7-$B$8)/12,0)+1))</f>
        <v>#VALUE!</v>
      </c>
      <c r="P602">
        <f t="shared" si="190"/>
        <v>0.66666666666666663</v>
      </c>
      <c r="Q602" t="e">
        <f t="shared" si="191"/>
        <v>#VALUE!</v>
      </c>
      <c r="R602">
        <f t="shared" si="202"/>
        <v>600</v>
      </c>
      <c r="S602" t="e">
        <f t="shared" si="203"/>
        <v>#VALUE!</v>
      </c>
      <c r="T602">
        <f>IF($B$11="זכר",INDEX(תמותה!$A$1:$E$121,ROUNDDOWN(R602/12,0)+1,2),INDEX(תמותה!$A$1:$E$121,ROUNDDOWN(R602/12,0)+1,3))</f>
        <v>5.2001399999999996E-4</v>
      </c>
      <c r="U602" t="e">
        <f>IF($B$11="זכר",INDEX('שיפור גברים'!$A$1:$GQ$121,ROUNDDOWN(R602/12,0)+1,ROUNDDOWN((E602+$B$7-$B$8)/12,0)+2),INDEX('שיפור נשים'!$A$1:$GQ$121,ROUNDDOWN(R602/12,0)+1,ROUNDDOWN((E602+$B$7-$B$8)/12,0)+2))</f>
        <v>#VALUE!</v>
      </c>
      <c r="V602" t="e">
        <f>IF($B$11="זכר",INDEX('שיפור גברים'!$A$1:$GQ$121,ROUNDDOWN(R602/12,0)+1,ROUNDDOWN((E602+$B$7-$B$8)/12,0)+1),INDEX('שיפור נשים'!$A$1:$GQ$121,ROUNDDOWN(R602/12,0)+1,ROUNDDOWN((E602+$B$7-$B$8)/12,0)+1))</f>
        <v>#VALUE!</v>
      </c>
      <c r="W602">
        <f t="shared" si="192"/>
        <v>0.66666666666666663</v>
      </c>
      <c r="X602" t="e">
        <f t="shared" si="204"/>
        <v>#VALUE!</v>
      </c>
      <c r="Y602">
        <f>IF($B$11="זכר",INDEX(תמותה!$A$1:$E$121,ROUNDDOWN(R602/12,0)+1,4),INDEX(תמותה!$A$1:$E$121,ROUNDDOWN(R602/12,0)+1,5))</f>
        <v>1.1789999999999999E-3</v>
      </c>
      <c r="Z602" t="e">
        <f t="shared" si="193"/>
        <v>#VALUE!</v>
      </c>
      <c r="AA602" t="e">
        <f t="shared" si="194"/>
        <v>#VALUE!</v>
      </c>
      <c r="AB602" t="e">
        <f t="shared" si="205"/>
        <v>#VALUE!</v>
      </c>
      <c r="AC602" t="e">
        <f t="shared" si="206"/>
        <v>#VALUE!</v>
      </c>
      <c r="AD602" t="e">
        <f t="shared" si="207"/>
        <v>#VALUE!</v>
      </c>
      <c r="AE602" t="e">
        <f t="shared" si="208"/>
        <v>#VALUE!</v>
      </c>
      <c r="AF602" t="e">
        <f t="shared" si="209"/>
        <v>#VALUE!</v>
      </c>
    </row>
    <row r="603" spans="5:32" x14ac:dyDescent="0.2">
      <c r="E603">
        <f t="shared" si="195"/>
        <v>601</v>
      </c>
      <c r="F603">
        <f t="shared" si="189"/>
        <v>6.1524245547436003</v>
      </c>
      <c r="G603" t="e">
        <f t="shared" si="196"/>
        <v>#VALUE!</v>
      </c>
      <c r="H603" t="e">
        <f t="shared" si="197"/>
        <v>#VALUE!</v>
      </c>
      <c r="I603" t="e">
        <f t="shared" si="198"/>
        <v>#VALUE!</v>
      </c>
      <c r="J603" t="e">
        <f t="shared" si="199"/>
        <v>#VALUE!</v>
      </c>
      <c r="K603" t="e">
        <f t="shared" si="200"/>
        <v>#VALUE!</v>
      </c>
      <c r="L603" t="e">
        <f t="shared" si="201"/>
        <v>#VALUE!</v>
      </c>
      <c r="M603">
        <f>IF($B$9="זכר",INDEX(תמותה!$A$1:$E$121,ROUNDDOWN(E603/12,0)+1,2),INDEX(תמותה!$A$1:$E$121,ROUNDDOWN(E603/12,0)+1,3))</f>
        <v>5.2001399999999996E-4</v>
      </c>
      <c r="N603" t="e">
        <f>IF($B$9="זכר",INDEX('שיפור גברים'!$A$1:$GQ$121,ROUNDDOWN(E603/12,0)+1,ROUNDDOWN((E603+$B$7-$B$8)/12,0)+2),INDEX('שיפור נשים'!$A$1:$GQ$121,ROUNDDOWN(E603/12,0)+1,ROUNDDOWN((E603+$B$7-$B$8)/12,0)+2))</f>
        <v>#VALUE!</v>
      </c>
      <c r="O603" t="e">
        <f>IF($B$9="זכר",INDEX('שיפור גברים'!$A$1:$GQ$121,ROUNDDOWN(E603/12,0)+1,ROUNDDOWN((E603+$B$7-$B$8)/12,0)+1),INDEX('שיפור נשים'!$A$1:$GQ$121,ROUNDDOWN(E603/12,0)+1,ROUNDDOWN((E603+$B$7-$B$8)/12,0)+1))</f>
        <v>#VALUE!</v>
      </c>
      <c r="P603">
        <f t="shared" si="190"/>
        <v>0.75</v>
      </c>
      <c r="Q603" t="e">
        <f t="shared" si="191"/>
        <v>#VALUE!</v>
      </c>
      <c r="R603">
        <f t="shared" si="202"/>
        <v>601</v>
      </c>
      <c r="S603" t="e">
        <f t="shared" si="203"/>
        <v>#VALUE!</v>
      </c>
      <c r="T603">
        <f>IF($B$11="זכר",INDEX(תמותה!$A$1:$E$121,ROUNDDOWN(R603/12,0)+1,2),INDEX(תמותה!$A$1:$E$121,ROUNDDOWN(R603/12,0)+1,3))</f>
        <v>5.2001399999999996E-4</v>
      </c>
      <c r="U603" t="e">
        <f>IF($B$11="זכר",INDEX('שיפור גברים'!$A$1:$GQ$121,ROUNDDOWN(R603/12,0)+1,ROUNDDOWN((E603+$B$7-$B$8)/12,0)+2),INDEX('שיפור נשים'!$A$1:$GQ$121,ROUNDDOWN(R603/12,0)+1,ROUNDDOWN((E603+$B$7-$B$8)/12,0)+2))</f>
        <v>#VALUE!</v>
      </c>
      <c r="V603" t="e">
        <f>IF($B$11="זכר",INDEX('שיפור גברים'!$A$1:$GQ$121,ROUNDDOWN(R603/12,0)+1,ROUNDDOWN((E603+$B$7-$B$8)/12,0)+1),INDEX('שיפור נשים'!$A$1:$GQ$121,ROUNDDOWN(R603/12,0)+1,ROUNDDOWN((E603+$B$7-$B$8)/12,0)+1))</f>
        <v>#VALUE!</v>
      </c>
      <c r="W603">
        <f t="shared" si="192"/>
        <v>0.75</v>
      </c>
      <c r="X603" t="e">
        <f t="shared" si="204"/>
        <v>#VALUE!</v>
      </c>
      <c r="Y603">
        <f>IF($B$11="זכר",INDEX(תמותה!$A$1:$E$121,ROUNDDOWN(R603/12,0)+1,4),INDEX(תמותה!$A$1:$E$121,ROUNDDOWN(R603/12,0)+1,5))</f>
        <v>1.1789999999999999E-3</v>
      </c>
      <c r="Z603" t="e">
        <f t="shared" si="193"/>
        <v>#VALUE!</v>
      </c>
      <c r="AA603" t="e">
        <f t="shared" si="194"/>
        <v>#VALUE!</v>
      </c>
      <c r="AB603" t="e">
        <f t="shared" si="205"/>
        <v>#VALUE!</v>
      </c>
      <c r="AC603" t="e">
        <f t="shared" si="206"/>
        <v>#VALUE!</v>
      </c>
      <c r="AD603" t="e">
        <f t="shared" si="207"/>
        <v>#VALUE!</v>
      </c>
      <c r="AE603" t="e">
        <f t="shared" si="208"/>
        <v>#VALUE!</v>
      </c>
      <c r="AF603" t="e">
        <f t="shared" si="209"/>
        <v>#VALUE!</v>
      </c>
    </row>
    <row r="604" spans="5:32" x14ac:dyDescent="0.2">
      <c r="E604">
        <f t="shared" si="195"/>
        <v>602</v>
      </c>
      <c r="F604">
        <f t="shared" si="189"/>
        <v>6.1710207243722035</v>
      </c>
      <c r="G604" t="e">
        <f t="shared" si="196"/>
        <v>#VALUE!</v>
      </c>
      <c r="H604" t="e">
        <f t="shared" si="197"/>
        <v>#VALUE!</v>
      </c>
      <c r="I604" t="e">
        <f t="shared" si="198"/>
        <v>#VALUE!</v>
      </c>
      <c r="J604" t="e">
        <f t="shared" si="199"/>
        <v>#VALUE!</v>
      </c>
      <c r="K604" t="e">
        <f t="shared" si="200"/>
        <v>#VALUE!</v>
      </c>
      <c r="L604" t="e">
        <f t="shared" si="201"/>
        <v>#VALUE!</v>
      </c>
      <c r="M604">
        <f>IF($B$9="זכר",INDEX(תמותה!$A$1:$E$121,ROUNDDOWN(E604/12,0)+1,2),INDEX(תמותה!$A$1:$E$121,ROUNDDOWN(E604/12,0)+1,3))</f>
        <v>5.2001399999999996E-4</v>
      </c>
      <c r="N604" t="e">
        <f>IF($B$9="זכר",INDEX('שיפור גברים'!$A$1:$GQ$121,ROUNDDOWN(E604/12,0)+1,ROUNDDOWN((E604+$B$7-$B$8)/12,0)+2),INDEX('שיפור נשים'!$A$1:$GQ$121,ROUNDDOWN(E604/12,0)+1,ROUNDDOWN((E604+$B$7-$B$8)/12,0)+2))</f>
        <v>#VALUE!</v>
      </c>
      <c r="O604" t="e">
        <f>IF($B$9="זכר",INDEX('שיפור גברים'!$A$1:$GQ$121,ROUNDDOWN(E604/12,0)+1,ROUNDDOWN((E604+$B$7-$B$8)/12,0)+1),INDEX('שיפור נשים'!$A$1:$GQ$121,ROUNDDOWN(E604/12,0)+1,ROUNDDOWN((E604+$B$7-$B$8)/12,0)+1))</f>
        <v>#VALUE!</v>
      </c>
      <c r="P604">
        <f t="shared" si="190"/>
        <v>0.83333333333333337</v>
      </c>
      <c r="Q604" t="e">
        <f t="shared" si="191"/>
        <v>#VALUE!</v>
      </c>
      <c r="R604">
        <f t="shared" si="202"/>
        <v>602</v>
      </c>
      <c r="S604" t="e">
        <f t="shared" si="203"/>
        <v>#VALUE!</v>
      </c>
      <c r="T604">
        <f>IF($B$11="זכר",INDEX(תמותה!$A$1:$E$121,ROUNDDOWN(R604/12,0)+1,2),INDEX(תמותה!$A$1:$E$121,ROUNDDOWN(R604/12,0)+1,3))</f>
        <v>5.2001399999999996E-4</v>
      </c>
      <c r="U604" t="e">
        <f>IF($B$11="זכר",INDEX('שיפור גברים'!$A$1:$GQ$121,ROUNDDOWN(R604/12,0)+1,ROUNDDOWN((E604+$B$7-$B$8)/12,0)+2),INDEX('שיפור נשים'!$A$1:$GQ$121,ROUNDDOWN(R604/12,0)+1,ROUNDDOWN((E604+$B$7-$B$8)/12,0)+2))</f>
        <v>#VALUE!</v>
      </c>
      <c r="V604" t="e">
        <f>IF($B$11="זכר",INDEX('שיפור גברים'!$A$1:$GQ$121,ROUNDDOWN(R604/12,0)+1,ROUNDDOWN((E604+$B$7-$B$8)/12,0)+1),INDEX('שיפור נשים'!$A$1:$GQ$121,ROUNDDOWN(R604/12,0)+1,ROUNDDOWN((E604+$B$7-$B$8)/12,0)+1))</f>
        <v>#VALUE!</v>
      </c>
      <c r="W604">
        <f t="shared" si="192"/>
        <v>0.83333333333333337</v>
      </c>
      <c r="X604" t="e">
        <f t="shared" si="204"/>
        <v>#VALUE!</v>
      </c>
      <c r="Y604">
        <f>IF($B$11="זכר",INDEX(תמותה!$A$1:$E$121,ROUNDDOWN(R604/12,0)+1,4),INDEX(תמותה!$A$1:$E$121,ROUNDDOWN(R604/12,0)+1,5))</f>
        <v>1.1789999999999999E-3</v>
      </c>
      <c r="Z604" t="e">
        <f t="shared" si="193"/>
        <v>#VALUE!</v>
      </c>
      <c r="AA604" t="e">
        <f t="shared" si="194"/>
        <v>#VALUE!</v>
      </c>
      <c r="AB604" t="e">
        <f t="shared" si="205"/>
        <v>#VALUE!</v>
      </c>
      <c r="AC604" t="e">
        <f t="shared" si="206"/>
        <v>#VALUE!</v>
      </c>
      <c r="AD604" t="e">
        <f t="shared" si="207"/>
        <v>#VALUE!</v>
      </c>
      <c r="AE604" t="e">
        <f t="shared" si="208"/>
        <v>#VALUE!</v>
      </c>
      <c r="AF604" t="e">
        <f t="shared" si="209"/>
        <v>#VALUE!</v>
      </c>
    </row>
    <row r="605" spans="5:32" x14ac:dyDescent="0.2">
      <c r="E605">
        <f t="shared" si="195"/>
        <v>603</v>
      </c>
      <c r="F605">
        <f t="shared" si="189"/>
        <v>6.1896731023332752</v>
      </c>
      <c r="G605" t="e">
        <f t="shared" si="196"/>
        <v>#VALUE!</v>
      </c>
      <c r="H605" t="e">
        <f t="shared" si="197"/>
        <v>#VALUE!</v>
      </c>
      <c r="I605" t="e">
        <f t="shared" si="198"/>
        <v>#VALUE!</v>
      </c>
      <c r="J605" t="e">
        <f t="shared" si="199"/>
        <v>#VALUE!</v>
      </c>
      <c r="K605" t="e">
        <f t="shared" si="200"/>
        <v>#VALUE!</v>
      </c>
      <c r="L605" t="e">
        <f t="shared" si="201"/>
        <v>#VALUE!</v>
      </c>
      <c r="M605">
        <f>IF($B$9="זכר",INDEX(תמותה!$A$1:$E$121,ROUNDDOWN(E605/12,0)+1,2),INDEX(תמותה!$A$1:$E$121,ROUNDDOWN(E605/12,0)+1,3))</f>
        <v>5.2001399999999996E-4</v>
      </c>
      <c r="N605" t="e">
        <f>IF($B$9="זכר",INDEX('שיפור גברים'!$A$1:$GQ$121,ROUNDDOWN(E605/12,0)+1,ROUNDDOWN((E605+$B$7-$B$8)/12,0)+2),INDEX('שיפור נשים'!$A$1:$GQ$121,ROUNDDOWN(E605/12,0)+1,ROUNDDOWN((E605+$B$7-$B$8)/12,0)+2))</f>
        <v>#VALUE!</v>
      </c>
      <c r="O605" t="e">
        <f>IF($B$9="זכר",INDEX('שיפור גברים'!$A$1:$GQ$121,ROUNDDOWN(E605/12,0)+1,ROUNDDOWN((E605+$B$7-$B$8)/12,0)+1),INDEX('שיפור נשים'!$A$1:$GQ$121,ROUNDDOWN(E605/12,0)+1,ROUNDDOWN((E605+$B$7-$B$8)/12,0)+1))</f>
        <v>#VALUE!</v>
      </c>
      <c r="P605">
        <f t="shared" si="190"/>
        <v>0.91666666666666663</v>
      </c>
      <c r="Q605" t="e">
        <f t="shared" si="191"/>
        <v>#VALUE!</v>
      </c>
      <c r="R605">
        <f t="shared" si="202"/>
        <v>603</v>
      </c>
      <c r="S605" t="e">
        <f t="shared" si="203"/>
        <v>#VALUE!</v>
      </c>
      <c r="T605">
        <f>IF($B$11="זכר",INDEX(תמותה!$A$1:$E$121,ROUNDDOWN(R605/12,0)+1,2),INDEX(תמותה!$A$1:$E$121,ROUNDDOWN(R605/12,0)+1,3))</f>
        <v>5.2001399999999996E-4</v>
      </c>
      <c r="U605" t="e">
        <f>IF($B$11="זכר",INDEX('שיפור גברים'!$A$1:$GQ$121,ROUNDDOWN(R605/12,0)+1,ROUNDDOWN((E605+$B$7-$B$8)/12,0)+2),INDEX('שיפור נשים'!$A$1:$GQ$121,ROUNDDOWN(R605/12,0)+1,ROUNDDOWN((E605+$B$7-$B$8)/12,0)+2))</f>
        <v>#VALUE!</v>
      </c>
      <c r="V605" t="e">
        <f>IF($B$11="זכר",INDEX('שיפור גברים'!$A$1:$GQ$121,ROUNDDOWN(R605/12,0)+1,ROUNDDOWN((E605+$B$7-$B$8)/12,0)+1),INDEX('שיפור נשים'!$A$1:$GQ$121,ROUNDDOWN(R605/12,0)+1,ROUNDDOWN((E605+$B$7-$B$8)/12,0)+1))</f>
        <v>#VALUE!</v>
      </c>
      <c r="W605">
        <f t="shared" si="192"/>
        <v>0.91666666666666663</v>
      </c>
      <c r="X605" t="e">
        <f t="shared" si="204"/>
        <v>#VALUE!</v>
      </c>
      <c r="Y605">
        <f>IF($B$11="זכר",INDEX(תמותה!$A$1:$E$121,ROUNDDOWN(R605/12,0)+1,4),INDEX(תמותה!$A$1:$E$121,ROUNDDOWN(R605/12,0)+1,5))</f>
        <v>1.1789999999999999E-3</v>
      </c>
      <c r="Z605" t="e">
        <f t="shared" si="193"/>
        <v>#VALUE!</v>
      </c>
      <c r="AA605" t="e">
        <f t="shared" si="194"/>
        <v>#VALUE!</v>
      </c>
      <c r="AB605" t="e">
        <f t="shared" si="205"/>
        <v>#VALUE!</v>
      </c>
      <c r="AC605" t="e">
        <f t="shared" si="206"/>
        <v>#VALUE!</v>
      </c>
      <c r="AD605" t="e">
        <f t="shared" si="207"/>
        <v>#VALUE!</v>
      </c>
      <c r="AE605" t="e">
        <f t="shared" si="208"/>
        <v>#VALUE!</v>
      </c>
      <c r="AF605" t="e">
        <f t="shared" si="209"/>
        <v>#VALUE!</v>
      </c>
    </row>
    <row r="606" spans="5:32" x14ac:dyDescent="0.2">
      <c r="E606">
        <f t="shared" si="195"/>
        <v>604</v>
      </c>
      <c r="F606">
        <f t="shared" si="189"/>
        <v>6.2083818585207569</v>
      </c>
      <c r="G606" t="e">
        <f t="shared" si="196"/>
        <v>#VALUE!</v>
      </c>
      <c r="H606" t="e">
        <f t="shared" si="197"/>
        <v>#VALUE!</v>
      </c>
      <c r="I606" t="e">
        <f t="shared" si="198"/>
        <v>#VALUE!</v>
      </c>
      <c r="J606" t="e">
        <f t="shared" si="199"/>
        <v>#VALUE!</v>
      </c>
      <c r="K606" t="e">
        <f t="shared" si="200"/>
        <v>#VALUE!</v>
      </c>
      <c r="L606" t="e">
        <f t="shared" si="201"/>
        <v>#VALUE!</v>
      </c>
      <c r="M606">
        <f>IF($B$9="זכר",INDEX(תמותה!$A$1:$E$121,ROUNDDOWN(E606/12,0)+1,2),INDEX(תמותה!$A$1:$E$121,ROUNDDOWN(E606/12,0)+1,3))</f>
        <v>5.2001399999999996E-4</v>
      </c>
      <c r="N606" t="e">
        <f>IF($B$9="זכר",INDEX('שיפור גברים'!$A$1:$GQ$121,ROUNDDOWN(E606/12,0)+1,ROUNDDOWN((E606+$B$7-$B$8)/12,0)+2),INDEX('שיפור נשים'!$A$1:$GQ$121,ROUNDDOWN(E606/12,0)+1,ROUNDDOWN((E606+$B$7-$B$8)/12,0)+2))</f>
        <v>#VALUE!</v>
      </c>
      <c r="O606" t="e">
        <f>IF($B$9="זכר",INDEX('שיפור גברים'!$A$1:$GQ$121,ROUNDDOWN(E606/12,0)+1,ROUNDDOWN((E606+$B$7-$B$8)/12,0)+1),INDEX('שיפור נשים'!$A$1:$GQ$121,ROUNDDOWN(E606/12,0)+1,ROUNDDOWN((E606+$B$7-$B$8)/12,0)+1))</f>
        <v>#VALUE!</v>
      </c>
      <c r="P606">
        <f t="shared" si="190"/>
        <v>1</v>
      </c>
      <c r="Q606" t="e">
        <f t="shared" si="191"/>
        <v>#VALUE!</v>
      </c>
      <c r="R606">
        <f t="shared" si="202"/>
        <v>604</v>
      </c>
      <c r="S606" t="e">
        <f t="shared" si="203"/>
        <v>#VALUE!</v>
      </c>
      <c r="T606">
        <f>IF($B$11="זכר",INDEX(תמותה!$A$1:$E$121,ROUNDDOWN(R606/12,0)+1,2),INDEX(תמותה!$A$1:$E$121,ROUNDDOWN(R606/12,0)+1,3))</f>
        <v>5.2001399999999996E-4</v>
      </c>
      <c r="U606" t="e">
        <f>IF($B$11="זכר",INDEX('שיפור גברים'!$A$1:$GQ$121,ROUNDDOWN(R606/12,0)+1,ROUNDDOWN((E606+$B$7-$B$8)/12,0)+2),INDEX('שיפור נשים'!$A$1:$GQ$121,ROUNDDOWN(R606/12,0)+1,ROUNDDOWN((E606+$B$7-$B$8)/12,0)+2))</f>
        <v>#VALUE!</v>
      </c>
      <c r="V606" t="e">
        <f>IF($B$11="זכר",INDEX('שיפור גברים'!$A$1:$GQ$121,ROUNDDOWN(R606/12,0)+1,ROUNDDOWN((E606+$B$7-$B$8)/12,0)+1),INDEX('שיפור נשים'!$A$1:$GQ$121,ROUNDDOWN(R606/12,0)+1,ROUNDDOWN((E606+$B$7-$B$8)/12,0)+1))</f>
        <v>#VALUE!</v>
      </c>
      <c r="W606">
        <f t="shared" si="192"/>
        <v>1</v>
      </c>
      <c r="X606" t="e">
        <f t="shared" si="204"/>
        <v>#VALUE!</v>
      </c>
      <c r="Y606">
        <f>IF($B$11="זכר",INDEX(תמותה!$A$1:$E$121,ROUNDDOWN(R606/12,0)+1,4),INDEX(תמותה!$A$1:$E$121,ROUNDDOWN(R606/12,0)+1,5))</f>
        <v>1.1789999999999999E-3</v>
      </c>
      <c r="Z606" t="e">
        <f t="shared" si="193"/>
        <v>#VALUE!</v>
      </c>
      <c r="AA606" t="e">
        <f t="shared" si="194"/>
        <v>#VALUE!</v>
      </c>
      <c r="AB606" t="e">
        <f t="shared" si="205"/>
        <v>#VALUE!</v>
      </c>
      <c r="AC606" t="e">
        <f t="shared" si="206"/>
        <v>#VALUE!</v>
      </c>
      <c r="AD606" t="e">
        <f t="shared" si="207"/>
        <v>#VALUE!</v>
      </c>
      <c r="AE606" t="e">
        <f t="shared" si="208"/>
        <v>#VALUE!</v>
      </c>
      <c r="AF606" t="e">
        <f t="shared" si="209"/>
        <v>#VALUE!</v>
      </c>
    </row>
    <row r="607" spans="5:32" x14ac:dyDescent="0.2">
      <c r="E607">
        <f t="shared" si="195"/>
        <v>605</v>
      </c>
      <c r="F607">
        <f t="shared" si="189"/>
        <v>6.2271471633421189</v>
      </c>
      <c r="G607" t="e">
        <f t="shared" si="196"/>
        <v>#VALUE!</v>
      </c>
      <c r="H607" t="e">
        <f t="shared" si="197"/>
        <v>#VALUE!</v>
      </c>
      <c r="I607" t="e">
        <f t="shared" si="198"/>
        <v>#VALUE!</v>
      </c>
      <c r="J607" t="e">
        <f t="shared" si="199"/>
        <v>#VALUE!</v>
      </c>
      <c r="K607" t="e">
        <f t="shared" si="200"/>
        <v>#VALUE!</v>
      </c>
      <c r="L607" t="e">
        <f t="shared" si="201"/>
        <v>#VALUE!</v>
      </c>
      <c r="M607">
        <f>IF($B$9="זכר",INDEX(תמותה!$A$1:$E$121,ROUNDDOWN(E607/12,0)+1,2),INDEX(תמותה!$A$1:$E$121,ROUNDDOWN(E607/12,0)+1,3))</f>
        <v>5.2001399999999996E-4</v>
      </c>
      <c r="N607" t="e">
        <f>IF($B$9="זכר",INDEX('שיפור גברים'!$A$1:$GQ$121,ROUNDDOWN(E607/12,0)+1,ROUNDDOWN((E607+$B$7-$B$8)/12,0)+2),INDEX('שיפור נשים'!$A$1:$GQ$121,ROUNDDOWN(E607/12,0)+1,ROUNDDOWN((E607+$B$7-$B$8)/12,0)+2))</f>
        <v>#VALUE!</v>
      </c>
      <c r="O607" t="e">
        <f>IF($B$9="זכר",INDEX('שיפור גברים'!$A$1:$GQ$121,ROUNDDOWN(E607/12,0)+1,ROUNDDOWN((E607+$B$7-$B$8)/12,0)+1),INDEX('שיפור נשים'!$A$1:$GQ$121,ROUNDDOWN(E607/12,0)+1,ROUNDDOWN((E607+$B$7-$B$8)/12,0)+1))</f>
        <v>#VALUE!</v>
      </c>
      <c r="P607">
        <f t="shared" si="190"/>
        <v>8.3333333333333329E-2</v>
      </c>
      <c r="Q607" t="e">
        <f t="shared" si="191"/>
        <v>#VALUE!</v>
      </c>
      <c r="R607">
        <f t="shared" si="202"/>
        <v>605</v>
      </c>
      <c r="S607" t="e">
        <f t="shared" si="203"/>
        <v>#VALUE!</v>
      </c>
      <c r="T607">
        <f>IF($B$11="זכר",INDEX(תמותה!$A$1:$E$121,ROUNDDOWN(R607/12,0)+1,2),INDEX(תמותה!$A$1:$E$121,ROUNDDOWN(R607/12,0)+1,3))</f>
        <v>5.2001399999999996E-4</v>
      </c>
      <c r="U607" t="e">
        <f>IF($B$11="זכר",INDEX('שיפור גברים'!$A$1:$GQ$121,ROUNDDOWN(R607/12,0)+1,ROUNDDOWN((E607+$B$7-$B$8)/12,0)+2),INDEX('שיפור נשים'!$A$1:$GQ$121,ROUNDDOWN(R607/12,0)+1,ROUNDDOWN((E607+$B$7-$B$8)/12,0)+2))</f>
        <v>#VALUE!</v>
      </c>
      <c r="V607" t="e">
        <f>IF($B$11="זכר",INDEX('שיפור גברים'!$A$1:$GQ$121,ROUNDDOWN(R607/12,0)+1,ROUNDDOWN((E607+$B$7-$B$8)/12,0)+1),INDEX('שיפור נשים'!$A$1:$GQ$121,ROUNDDOWN(R607/12,0)+1,ROUNDDOWN((E607+$B$7-$B$8)/12,0)+1))</f>
        <v>#VALUE!</v>
      </c>
      <c r="W607">
        <f t="shared" si="192"/>
        <v>8.3333333333333329E-2</v>
      </c>
      <c r="X607" t="e">
        <f t="shared" si="204"/>
        <v>#VALUE!</v>
      </c>
      <c r="Y607">
        <f>IF($B$11="זכר",INDEX(תמותה!$A$1:$E$121,ROUNDDOWN(R607/12,0)+1,4),INDEX(תמותה!$A$1:$E$121,ROUNDDOWN(R607/12,0)+1,5))</f>
        <v>1.1789999999999999E-3</v>
      </c>
      <c r="Z607" t="e">
        <f t="shared" si="193"/>
        <v>#VALUE!</v>
      </c>
      <c r="AA607" t="e">
        <f t="shared" si="194"/>
        <v>#VALUE!</v>
      </c>
      <c r="AB607" t="e">
        <f t="shared" si="205"/>
        <v>#VALUE!</v>
      </c>
      <c r="AC607" t="e">
        <f t="shared" si="206"/>
        <v>#VALUE!</v>
      </c>
      <c r="AD607" t="e">
        <f t="shared" si="207"/>
        <v>#VALUE!</v>
      </c>
      <c r="AE607" t="e">
        <f t="shared" si="208"/>
        <v>#VALUE!</v>
      </c>
      <c r="AF607" t="e">
        <f t="shared" si="209"/>
        <v>#VALUE!</v>
      </c>
    </row>
    <row r="608" spans="5:32" x14ac:dyDescent="0.2">
      <c r="E608">
        <f t="shared" si="195"/>
        <v>606</v>
      </c>
      <c r="F608">
        <f t="shared" si="189"/>
        <v>6.2459691877198891</v>
      </c>
      <c r="G608" t="e">
        <f t="shared" si="196"/>
        <v>#VALUE!</v>
      </c>
      <c r="H608" t="e">
        <f t="shared" si="197"/>
        <v>#VALUE!</v>
      </c>
      <c r="I608" t="e">
        <f t="shared" si="198"/>
        <v>#VALUE!</v>
      </c>
      <c r="J608" t="e">
        <f t="shared" si="199"/>
        <v>#VALUE!</v>
      </c>
      <c r="K608" t="e">
        <f t="shared" si="200"/>
        <v>#VALUE!</v>
      </c>
      <c r="L608" t="e">
        <f t="shared" si="201"/>
        <v>#VALUE!</v>
      </c>
      <c r="M608">
        <f>IF($B$9="זכר",INDEX(תמותה!$A$1:$E$121,ROUNDDOWN(E608/12,0)+1,2),INDEX(תמותה!$A$1:$E$121,ROUNDDOWN(E608/12,0)+1,3))</f>
        <v>5.2001399999999996E-4</v>
      </c>
      <c r="N608" t="e">
        <f>IF($B$9="זכר",INDEX('שיפור גברים'!$A$1:$GQ$121,ROUNDDOWN(E608/12,0)+1,ROUNDDOWN((E608+$B$7-$B$8)/12,0)+2),INDEX('שיפור נשים'!$A$1:$GQ$121,ROUNDDOWN(E608/12,0)+1,ROUNDDOWN((E608+$B$7-$B$8)/12,0)+2))</f>
        <v>#VALUE!</v>
      </c>
      <c r="O608" t="e">
        <f>IF($B$9="זכר",INDEX('שיפור גברים'!$A$1:$GQ$121,ROUNDDOWN(E608/12,0)+1,ROUNDDOWN((E608+$B$7-$B$8)/12,0)+1),INDEX('שיפור נשים'!$A$1:$GQ$121,ROUNDDOWN(E608/12,0)+1,ROUNDDOWN((E608+$B$7-$B$8)/12,0)+1))</f>
        <v>#VALUE!</v>
      </c>
      <c r="P608">
        <f t="shared" si="190"/>
        <v>0.16666666666666666</v>
      </c>
      <c r="Q608" t="e">
        <f t="shared" si="191"/>
        <v>#VALUE!</v>
      </c>
      <c r="R608">
        <f t="shared" si="202"/>
        <v>606</v>
      </c>
      <c r="S608" t="e">
        <f t="shared" si="203"/>
        <v>#VALUE!</v>
      </c>
      <c r="T608">
        <f>IF($B$11="זכר",INDEX(תמותה!$A$1:$E$121,ROUNDDOWN(R608/12,0)+1,2),INDEX(תמותה!$A$1:$E$121,ROUNDDOWN(R608/12,0)+1,3))</f>
        <v>5.2001399999999996E-4</v>
      </c>
      <c r="U608" t="e">
        <f>IF($B$11="זכר",INDEX('שיפור גברים'!$A$1:$GQ$121,ROUNDDOWN(R608/12,0)+1,ROUNDDOWN((E608+$B$7-$B$8)/12,0)+2),INDEX('שיפור נשים'!$A$1:$GQ$121,ROUNDDOWN(R608/12,0)+1,ROUNDDOWN((E608+$B$7-$B$8)/12,0)+2))</f>
        <v>#VALUE!</v>
      </c>
      <c r="V608" t="e">
        <f>IF($B$11="זכר",INDEX('שיפור גברים'!$A$1:$GQ$121,ROUNDDOWN(R608/12,0)+1,ROUNDDOWN((E608+$B$7-$B$8)/12,0)+1),INDEX('שיפור נשים'!$A$1:$GQ$121,ROUNDDOWN(R608/12,0)+1,ROUNDDOWN((E608+$B$7-$B$8)/12,0)+1))</f>
        <v>#VALUE!</v>
      </c>
      <c r="W608">
        <f t="shared" si="192"/>
        <v>0.16666666666666666</v>
      </c>
      <c r="X608" t="e">
        <f t="shared" si="204"/>
        <v>#VALUE!</v>
      </c>
      <c r="Y608">
        <f>IF($B$11="זכר",INDEX(תמותה!$A$1:$E$121,ROUNDDOWN(R608/12,0)+1,4),INDEX(תמותה!$A$1:$E$121,ROUNDDOWN(R608/12,0)+1,5))</f>
        <v>1.1789999999999999E-3</v>
      </c>
      <c r="Z608" t="e">
        <f t="shared" si="193"/>
        <v>#VALUE!</v>
      </c>
      <c r="AA608" t="e">
        <f t="shared" si="194"/>
        <v>#VALUE!</v>
      </c>
      <c r="AB608" t="e">
        <f t="shared" si="205"/>
        <v>#VALUE!</v>
      </c>
      <c r="AC608" t="e">
        <f t="shared" si="206"/>
        <v>#VALUE!</v>
      </c>
      <c r="AD608" t="e">
        <f t="shared" si="207"/>
        <v>#VALUE!</v>
      </c>
      <c r="AE608" t="e">
        <f t="shared" si="208"/>
        <v>#VALUE!</v>
      </c>
      <c r="AF608" t="e">
        <f t="shared" si="209"/>
        <v>#VALUE!</v>
      </c>
    </row>
    <row r="609" spans="5:32" x14ac:dyDescent="0.2">
      <c r="E609">
        <f t="shared" si="195"/>
        <v>607</v>
      </c>
      <c r="F609">
        <f t="shared" si="189"/>
        <v>6.2648481030932288</v>
      </c>
      <c r="G609" t="e">
        <f t="shared" si="196"/>
        <v>#VALUE!</v>
      </c>
      <c r="H609" t="e">
        <f t="shared" si="197"/>
        <v>#VALUE!</v>
      </c>
      <c r="I609" t="e">
        <f t="shared" si="198"/>
        <v>#VALUE!</v>
      </c>
      <c r="J609" t="e">
        <f t="shared" si="199"/>
        <v>#VALUE!</v>
      </c>
      <c r="K609" t="e">
        <f t="shared" si="200"/>
        <v>#VALUE!</v>
      </c>
      <c r="L609" t="e">
        <f t="shared" si="201"/>
        <v>#VALUE!</v>
      </c>
      <c r="M609">
        <f>IF($B$9="זכר",INDEX(תמותה!$A$1:$E$121,ROUNDDOWN(E609/12,0)+1,2),INDEX(תמותה!$A$1:$E$121,ROUNDDOWN(E609/12,0)+1,3))</f>
        <v>5.2001399999999996E-4</v>
      </c>
      <c r="N609" t="e">
        <f>IF($B$9="זכר",INDEX('שיפור גברים'!$A$1:$GQ$121,ROUNDDOWN(E609/12,0)+1,ROUNDDOWN((E609+$B$7-$B$8)/12,0)+2),INDEX('שיפור נשים'!$A$1:$GQ$121,ROUNDDOWN(E609/12,0)+1,ROUNDDOWN((E609+$B$7-$B$8)/12,0)+2))</f>
        <v>#VALUE!</v>
      </c>
      <c r="O609" t="e">
        <f>IF($B$9="זכר",INDEX('שיפור גברים'!$A$1:$GQ$121,ROUNDDOWN(E609/12,0)+1,ROUNDDOWN((E609+$B$7-$B$8)/12,0)+1),INDEX('שיפור נשים'!$A$1:$GQ$121,ROUNDDOWN(E609/12,0)+1,ROUNDDOWN((E609+$B$7-$B$8)/12,0)+1))</f>
        <v>#VALUE!</v>
      </c>
      <c r="P609">
        <f t="shared" si="190"/>
        <v>0.25</v>
      </c>
      <c r="Q609" t="e">
        <f t="shared" si="191"/>
        <v>#VALUE!</v>
      </c>
      <c r="R609">
        <f t="shared" si="202"/>
        <v>607</v>
      </c>
      <c r="S609" t="e">
        <f t="shared" si="203"/>
        <v>#VALUE!</v>
      </c>
      <c r="T609">
        <f>IF($B$11="זכר",INDEX(תמותה!$A$1:$E$121,ROUNDDOWN(R609/12,0)+1,2),INDEX(תמותה!$A$1:$E$121,ROUNDDOWN(R609/12,0)+1,3))</f>
        <v>5.2001399999999996E-4</v>
      </c>
      <c r="U609" t="e">
        <f>IF($B$11="זכר",INDEX('שיפור גברים'!$A$1:$GQ$121,ROUNDDOWN(R609/12,0)+1,ROUNDDOWN((E609+$B$7-$B$8)/12,0)+2),INDEX('שיפור נשים'!$A$1:$GQ$121,ROUNDDOWN(R609/12,0)+1,ROUNDDOWN((E609+$B$7-$B$8)/12,0)+2))</f>
        <v>#VALUE!</v>
      </c>
      <c r="V609" t="e">
        <f>IF($B$11="זכר",INDEX('שיפור גברים'!$A$1:$GQ$121,ROUNDDOWN(R609/12,0)+1,ROUNDDOWN((E609+$B$7-$B$8)/12,0)+1),INDEX('שיפור נשים'!$A$1:$GQ$121,ROUNDDOWN(R609/12,0)+1,ROUNDDOWN((E609+$B$7-$B$8)/12,0)+1))</f>
        <v>#VALUE!</v>
      </c>
      <c r="W609">
        <f t="shared" si="192"/>
        <v>0.25</v>
      </c>
      <c r="X609" t="e">
        <f t="shared" si="204"/>
        <v>#VALUE!</v>
      </c>
      <c r="Y609">
        <f>IF($B$11="זכר",INDEX(תמותה!$A$1:$E$121,ROUNDDOWN(R609/12,0)+1,4),INDEX(תמותה!$A$1:$E$121,ROUNDDOWN(R609/12,0)+1,5))</f>
        <v>1.1789999999999999E-3</v>
      </c>
      <c r="Z609" t="e">
        <f t="shared" si="193"/>
        <v>#VALUE!</v>
      </c>
      <c r="AA609" t="e">
        <f t="shared" si="194"/>
        <v>#VALUE!</v>
      </c>
      <c r="AB609" t="e">
        <f t="shared" si="205"/>
        <v>#VALUE!</v>
      </c>
      <c r="AC609" t="e">
        <f t="shared" si="206"/>
        <v>#VALUE!</v>
      </c>
      <c r="AD609" t="e">
        <f t="shared" si="207"/>
        <v>#VALUE!</v>
      </c>
      <c r="AE609" t="e">
        <f t="shared" si="208"/>
        <v>#VALUE!</v>
      </c>
      <c r="AF609" t="e">
        <f t="shared" si="209"/>
        <v>#VALUE!</v>
      </c>
    </row>
    <row r="610" spans="5:32" x14ac:dyDescent="0.2">
      <c r="E610">
        <f t="shared" si="195"/>
        <v>608</v>
      </c>
      <c r="F610">
        <f t="shared" si="189"/>
        <v>6.2837840814194843</v>
      </c>
      <c r="G610" t="e">
        <f t="shared" si="196"/>
        <v>#VALUE!</v>
      </c>
      <c r="H610" t="e">
        <f t="shared" si="197"/>
        <v>#VALUE!</v>
      </c>
      <c r="I610" t="e">
        <f t="shared" si="198"/>
        <v>#VALUE!</v>
      </c>
      <c r="J610" t="e">
        <f t="shared" si="199"/>
        <v>#VALUE!</v>
      </c>
      <c r="K610" t="e">
        <f t="shared" si="200"/>
        <v>#VALUE!</v>
      </c>
      <c r="L610" t="e">
        <f t="shared" si="201"/>
        <v>#VALUE!</v>
      </c>
      <c r="M610">
        <f>IF($B$9="זכר",INDEX(תמותה!$A$1:$E$121,ROUNDDOWN(E610/12,0)+1,2),INDEX(תמותה!$A$1:$E$121,ROUNDDOWN(E610/12,0)+1,3))</f>
        <v>5.2001399999999996E-4</v>
      </c>
      <c r="N610" t="e">
        <f>IF($B$9="זכר",INDEX('שיפור גברים'!$A$1:$GQ$121,ROUNDDOWN(E610/12,0)+1,ROUNDDOWN((E610+$B$7-$B$8)/12,0)+2),INDEX('שיפור נשים'!$A$1:$GQ$121,ROUNDDOWN(E610/12,0)+1,ROUNDDOWN((E610+$B$7-$B$8)/12,0)+2))</f>
        <v>#VALUE!</v>
      </c>
      <c r="O610" t="e">
        <f>IF($B$9="זכר",INDEX('שיפור גברים'!$A$1:$GQ$121,ROUNDDOWN(E610/12,0)+1,ROUNDDOWN((E610+$B$7-$B$8)/12,0)+1),INDEX('שיפור נשים'!$A$1:$GQ$121,ROUNDDOWN(E610/12,0)+1,ROUNDDOWN((E610+$B$7-$B$8)/12,0)+1))</f>
        <v>#VALUE!</v>
      </c>
      <c r="P610">
        <f t="shared" si="190"/>
        <v>0.33333333333333331</v>
      </c>
      <c r="Q610" t="e">
        <f t="shared" si="191"/>
        <v>#VALUE!</v>
      </c>
      <c r="R610">
        <f t="shared" si="202"/>
        <v>608</v>
      </c>
      <c r="S610" t="e">
        <f t="shared" si="203"/>
        <v>#VALUE!</v>
      </c>
      <c r="T610">
        <f>IF($B$11="זכר",INDEX(תמותה!$A$1:$E$121,ROUNDDOWN(R610/12,0)+1,2),INDEX(תמותה!$A$1:$E$121,ROUNDDOWN(R610/12,0)+1,3))</f>
        <v>5.2001399999999996E-4</v>
      </c>
      <c r="U610" t="e">
        <f>IF($B$11="זכר",INDEX('שיפור גברים'!$A$1:$GQ$121,ROUNDDOWN(R610/12,0)+1,ROUNDDOWN((E610+$B$7-$B$8)/12,0)+2),INDEX('שיפור נשים'!$A$1:$GQ$121,ROUNDDOWN(R610/12,0)+1,ROUNDDOWN((E610+$B$7-$B$8)/12,0)+2))</f>
        <v>#VALUE!</v>
      </c>
      <c r="V610" t="e">
        <f>IF($B$11="זכר",INDEX('שיפור גברים'!$A$1:$GQ$121,ROUNDDOWN(R610/12,0)+1,ROUNDDOWN((E610+$B$7-$B$8)/12,0)+1),INDEX('שיפור נשים'!$A$1:$GQ$121,ROUNDDOWN(R610/12,0)+1,ROUNDDOWN((E610+$B$7-$B$8)/12,0)+1))</f>
        <v>#VALUE!</v>
      </c>
      <c r="W610">
        <f t="shared" si="192"/>
        <v>0.33333333333333331</v>
      </c>
      <c r="X610" t="e">
        <f t="shared" si="204"/>
        <v>#VALUE!</v>
      </c>
      <c r="Y610">
        <f>IF($B$11="זכר",INDEX(תמותה!$A$1:$E$121,ROUNDDOWN(R610/12,0)+1,4),INDEX(תמותה!$A$1:$E$121,ROUNDDOWN(R610/12,0)+1,5))</f>
        <v>1.1789999999999999E-3</v>
      </c>
      <c r="Z610" t="e">
        <f t="shared" si="193"/>
        <v>#VALUE!</v>
      </c>
      <c r="AA610" t="e">
        <f t="shared" si="194"/>
        <v>#VALUE!</v>
      </c>
      <c r="AB610" t="e">
        <f t="shared" si="205"/>
        <v>#VALUE!</v>
      </c>
      <c r="AC610" t="e">
        <f t="shared" si="206"/>
        <v>#VALUE!</v>
      </c>
      <c r="AD610" t="e">
        <f t="shared" si="207"/>
        <v>#VALUE!</v>
      </c>
      <c r="AE610" t="e">
        <f t="shared" si="208"/>
        <v>#VALUE!</v>
      </c>
      <c r="AF610" t="e">
        <f t="shared" si="209"/>
        <v>#VALUE!</v>
      </c>
    </row>
    <row r="611" spans="5:32" x14ac:dyDescent="0.2">
      <c r="E611">
        <f t="shared" si="195"/>
        <v>609</v>
      </c>
      <c r="F611">
        <f t="shared" si="189"/>
        <v>6.3027772951757584</v>
      </c>
      <c r="G611" t="e">
        <f t="shared" si="196"/>
        <v>#VALUE!</v>
      </c>
      <c r="H611" t="e">
        <f t="shared" si="197"/>
        <v>#VALUE!</v>
      </c>
      <c r="I611" t="e">
        <f t="shared" si="198"/>
        <v>#VALUE!</v>
      </c>
      <c r="J611" t="e">
        <f t="shared" si="199"/>
        <v>#VALUE!</v>
      </c>
      <c r="K611" t="e">
        <f t="shared" si="200"/>
        <v>#VALUE!</v>
      </c>
      <c r="L611" t="e">
        <f t="shared" si="201"/>
        <v>#VALUE!</v>
      </c>
      <c r="M611">
        <f>IF($B$9="זכר",INDEX(תמותה!$A$1:$E$121,ROUNDDOWN(E611/12,0)+1,2),INDEX(תמותה!$A$1:$E$121,ROUNDDOWN(E611/12,0)+1,3))</f>
        <v>5.2001399999999996E-4</v>
      </c>
      <c r="N611" t="e">
        <f>IF($B$9="זכר",INDEX('שיפור גברים'!$A$1:$GQ$121,ROUNDDOWN(E611/12,0)+1,ROUNDDOWN((E611+$B$7-$B$8)/12,0)+2),INDEX('שיפור נשים'!$A$1:$GQ$121,ROUNDDOWN(E611/12,0)+1,ROUNDDOWN((E611+$B$7-$B$8)/12,0)+2))</f>
        <v>#VALUE!</v>
      </c>
      <c r="O611" t="e">
        <f>IF($B$9="זכר",INDEX('שיפור גברים'!$A$1:$GQ$121,ROUNDDOWN(E611/12,0)+1,ROUNDDOWN((E611+$B$7-$B$8)/12,0)+1),INDEX('שיפור נשים'!$A$1:$GQ$121,ROUNDDOWN(E611/12,0)+1,ROUNDDOWN((E611+$B$7-$B$8)/12,0)+1))</f>
        <v>#VALUE!</v>
      </c>
      <c r="P611">
        <f t="shared" si="190"/>
        <v>0.41666666666666669</v>
      </c>
      <c r="Q611" t="e">
        <f t="shared" si="191"/>
        <v>#VALUE!</v>
      </c>
      <c r="R611">
        <f t="shared" si="202"/>
        <v>609</v>
      </c>
      <c r="S611" t="e">
        <f t="shared" si="203"/>
        <v>#VALUE!</v>
      </c>
      <c r="T611">
        <f>IF($B$11="זכר",INDEX(תמותה!$A$1:$E$121,ROUNDDOWN(R611/12,0)+1,2),INDEX(תמותה!$A$1:$E$121,ROUNDDOWN(R611/12,0)+1,3))</f>
        <v>5.2001399999999996E-4</v>
      </c>
      <c r="U611" t="e">
        <f>IF($B$11="זכר",INDEX('שיפור גברים'!$A$1:$GQ$121,ROUNDDOWN(R611/12,0)+1,ROUNDDOWN((E611+$B$7-$B$8)/12,0)+2),INDEX('שיפור נשים'!$A$1:$GQ$121,ROUNDDOWN(R611/12,0)+1,ROUNDDOWN((E611+$B$7-$B$8)/12,0)+2))</f>
        <v>#VALUE!</v>
      </c>
      <c r="V611" t="e">
        <f>IF($B$11="זכר",INDEX('שיפור גברים'!$A$1:$GQ$121,ROUNDDOWN(R611/12,0)+1,ROUNDDOWN((E611+$B$7-$B$8)/12,0)+1),INDEX('שיפור נשים'!$A$1:$GQ$121,ROUNDDOWN(R611/12,0)+1,ROUNDDOWN((E611+$B$7-$B$8)/12,0)+1))</f>
        <v>#VALUE!</v>
      </c>
      <c r="W611">
        <f t="shared" si="192"/>
        <v>0.41666666666666669</v>
      </c>
      <c r="X611" t="e">
        <f t="shared" si="204"/>
        <v>#VALUE!</v>
      </c>
      <c r="Y611">
        <f>IF($B$11="זכר",INDEX(תמותה!$A$1:$E$121,ROUNDDOWN(R611/12,0)+1,4),INDEX(תמותה!$A$1:$E$121,ROUNDDOWN(R611/12,0)+1,5))</f>
        <v>1.1789999999999999E-3</v>
      </c>
      <c r="Z611" t="e">
        <f t="shared" si="193"/>
        <v>#VALUE!</v>
      </c>
      <c r="AA611" t="e">
        <f t="shared" si="194"/>
        <v>#VALUE!</v>
      </c>
      <c r="AB611" t="e">
        <f t="shared" si="205"/>
        <v>#VALUE!</v>
      </c>
      <c r="AC611" t="e">
        <f t="shared" si="206"/>
        <v>#VALUE!</v>
      </c>
      <c r="AD611" t="e">
        <f t="shared" si="207"/>
        <v>#VALUE!</v>
      </c>
      <c r="AE611" t="e">
        <f t="shared" si="208"/>
        <v>#VALUE!</v>
      </c>
      <c r="AF611" t="e">
        <f t="shared" si="209"/>
        <v>#VALUE!</v>
      </c>
    </row>
    <row r="612" spans="5:32" x14ac:dyDescent="0.2">
      <c r="E612">
        <f t="shared" si="195"/>
        <v>610</v>
      </c>
      <c r="F612">
        <f t="shared" si="189"/>
        <v>6.3218279173604737</v>
      </c>
      <c r="G612" t="e">
        <f t="shared" si="196"/>
        <v>#VALUE!</v>
      </c>
      <c r="H612" t="e">
        <f t="shared" si="197"/>
        <v>#VALUE!</v>
      </c>
      <c r="I612" t="e">
        <f t="shared" si="198"/>
        <v>#VALUE!</v>
      </c>
      <c r="J612" t="e">
        <f t="shared" si="199"/>
        <v>#VALUE!</v>
      </c>
      <c r="K612" t="e">
        <f t="shared" si="200"/>
        <v>#VALUE!</v>
      </c>
      <c r="L612" t="e">
        <f t="shared" si="201"/>
        <v>#VALUE!</v>
      </c>
      <c r="M612">
        <f>IF($B$9="זכר",INDEX(תמותה!$A$1:$E$121,ROUNDDOWN(E612/12,0)+1,2),INDEX(תמותה!$A$1:$E$121,ROUNDDOWN(E612/12,0)+1,3))</f>
        <v>5.2001399999999996E-4</v>
      </c>
      <c r="N612" t="e">
        <f>IF($B$9="זכר",INDEX('שיפור גברים'!$A$1:$GQ$121,ROUNDDOWN(E612/12,0)+1,ROUNDDOWN((E612+$B$7-$B$8)/12,0)+2),INDEX('שיפור נשים'!$A$1:$GQ$121,ROUNDDOWN(E612/12,0)+1,ROUNDDOWN((E612+$B$7-$B$8)/12,0)+2))</f>
        <v>#VALUE!</v>
      </c>
      <c r="O612" t="e">
        <f>IF($B$9="זכר",INDEX('שיפור גברים'!$A$1:$GQ$121,ROUNDDOWN(E612/12,0)+1,ROUNDDOWN((E612+$B$7-$B$8)/12,0)+1),INDEX('שיפור נשים'!$A$1:$GQ$121,ROUNDDOWN(E612/12,0)+1,ROUNDDOWN((E612+$B$7-$B$8)/12,0)+1))</f>
        <v>#VALUE!</v>
      </c>
      <c r="P612">
        <f t="shared" si="190"/>
        <v>0.5</v>
      </c>
      <c r="Q612" t="e">
        <f t="shared" si="191"/>
        <v>#VALUE!</v>
      </c>
      <c r="R612">
        <f t="shared" si="202"/>
        <v>610</v>
      </c>
      <c r="S612" t="e">
        <f t="shared" si="203"/>
        <v>#VALUE!</v>
      </c>
      <c r="T612">
        <f>IF($B$11="זכר",INDEX(תמותה!$A$1:$E$121,ROUNDDOWN(R612/12,0)+1,2),INDEX(תמותה!$A$1:$E$121,ROUNDDOWN(R612/12,0)+1,3))</f>
        <v>5.2001399999999996E-4</v>
      </c>
      <c r="U612" t="e">
        <f>IF($B$11="זכר",INDEX('שיפור גברים'!$A$1:$GQ$121,ROUNDDOWN(R612/12,0)+1,ROUNDDOWN((E612+$B$7-$B$8)/12,0)+2),INDEX('שיפור נשים'!$A$1:$GQ$121,ROUNDDOWN(R612/12,0)+1,ROUNDDOWN((E612+$B$7-$B$8)/12,0)+2))</f>
        <v>#VALUE!</v>
      </c>
      <c r="V612" t="e">
        <f>IF($B$11="זכר",INDEX('שיפור גברים'!$A$1:$GQ$121,ROUNDDOWN(R612/12,0)+1,ROUNDDOWN((E612+$B$7-$B$8)/12,0)+1),INDEX('שיפור נשים'!$A$1:$GQ$121,ROUNDDOWN(R612/12,0)+1,ROUNDDOWN((E612+$B$7-$B$8)/12,0)+1))</f>
        <v>#VALUE!</v>
      </c>
      <c r="W612">
        <f t="shared" si="192"/>
        <v>0.5</v>
      </c>
      <c r="X612" t="e">
        <f t="shared" si="204"/>
        <v>#VALUE!</v>
      </c>
      <c r="Y612">
        <f>IF($B$11="זכר",INDEX(תמותה!$A$1:$E$121,ROUNDDOWN(R612/12,0)+1,4),INDEX(תמותה!$A$1:$E$121,ROUNDDOWN(R612/12,0)+1,5))</f>
        <v>1.1789999999999999E-3</v>
      </c>
      <c r="Z612" t="e">
        <f t="shared" si="193"/>
        <v>#VALUE!</v>
      </c>
      <c r="AA612" t="e">
        <f t="shared" si="194"/>
        <v>#VALUE!</v>
      </c>
      <c r="AB612" t="e">
        <f t="shared" si="205"/>
        <v>#VALUE!</v>
      </c>
      <c r="AC612" t="e">
        <f t="shared" si="206"/>
        <v>#VALUE!</v>
      </c>
      <c r="AD612" t="e">
        <f t="shared" si="207"/>
        <v>#VALUE!</v>
      </c>
      <c r="AE612" t="e">
        <f t="shared" si="208"/>
        <v>#VALUE!</v>
      </c>
      <c r="AF612" t="e">
        <f t="shared" si="209"/>
        <v>#VALUE!</v>
      </c>
    </row>
    <row r="613" spans="5:32" x14ac:dyDescent="0.2">
      <c r="E613">
        <f t="shared" si="195"/>
        <v>611</v>
      </c>
      <c r="F613">
        <f t="shared" si="189"/>
        <v>6.3409361214949609</v>
      </c>
      <c r="G613" t="e">
        <f t="shared" si="196"/>
        <v>#VALUE!</v>
      </c>
      <c r="H613" t="e">
        <f t="shared" si="197"/>
        <v>#VALUE!</v>
      </c>
      <c r="I613" t="e">
        <f t="shared" si="198"/>
        <v>#VALUE!</v>
      </c>
      <c r="J613" t="e">
        <f t="shared" si="199"/>
        <v>#VALUE!</v>
      </c>
      <c r="K613" t="e">
        <f t="shared" si="200"/>
        <v>#VALUE!</v>
      </c>
      <c r="L613" t="e">
        <f t="shared" si="201"/>
        <v>#VALUE!</v>
      </c>
      <c r="M613">
        <f>IF($B$9="זכר",INDEX(תמותה!$A$1:$E$121,ROUNDDOWN(E613/12,0)+1,2),INDEX(תמותה!$A$1:$E$121,ROUNDDOWN(E613/12,0)+1,3))</f>
        <v>5.2001399999999996E-4</v>
      </c>
      <c r="N613" t="e">
        <f>IF($B$9="זכר",INDEX('שיפור גברים'!$A$1:$GQ$121,ROUNDDOWN(E613/12,0)+1,ROUNDDOWN((E613+$B$7-$B$8)/12,0)+2),INDEX('שיפור נשים'!$A$1:$GQ$121,ROUNDDOWN(E613/12,0)+1,ROUNDDOWN((E613+$B$7-$B$8)/12,0)+2))</f>
        <v>#VALUE!</v>
      </c>
      <c r="O613" t="e">
        <f>IF($B$9="זכר",INDEX('שיפור גברים'!$A$1:$GQ$121,ROUNDDOWN(E613/12,0)+1,ROUNDDOWN((E613+$B$7-$B$8)/12,0)+1),INDEX('שיפור נשים'!$A$1:$GQ$121,ROUNDDOWN(E613/12,0)+1,ROUNDDOWN((E613+$B$7-$B$8)/12,0)+1))</f>
        <v>#VALUE!</v>
      </c>
      <c r="P613">
        <f t="shared" si="190"/>
        <v>0.58333333333333337</v>
      </c>
      <c r="Q613" t="e">
        <f t="shared" si="191"/>
        <v>#VALUE!</v>
      </c>
      <c r="R613">
        <f t="shared" si="202"/>
        <v>611</v>
      </c>
      <c r="S613" t="e">
        <f t="shared" si="203"/>
        <v>#VALUE!</v>
      </c>
      <c r="T613">
        <f>IF($B$11="זכר",INDEX(תמותה!$A$1:$E$121,ROUNDDOWN(R613/12,0)+1,2),INDEX(תמותה!$A$1:$E$121,ROUNDDOWN(R613/12,0)+1,3))</f>
        <v>5.2001399999999996E-4</v>
      </c>
      <c r="U613" t="e">
        <f>IF($B$11="זכר",INDEX('שיפור גברים'!$A$1:$GQ$121,ROUNDDOWN(R613/12,0)+1,ROUNDDOWN((E613+$B$7-$B$8)/12,0)+2),INDEX('שיפור נשים'!$A$1:$GQ$121,ROUNDDOWN(R613/12,0)+1,ROUNDDOWN((E613+$B$7-$B$8)/12,0)+2))</f>
        <v>#VALUE!</v>
      </c>
      <c r="V613" t="e">
        <f>IF($B$11="זכר",INDEX('שיפור גברים'!$A$1:$GQ$121,ROUNDDOWN(R613/12,0)+1,ROUNDDOWN((E613+$B$7-$B$8)/12,0)+1),INDEX('שיפור נשים'!$A$1:$GQ$121,ROUNDDOWN(R613/12,0)+1,ROUNDDOWN((E613+$B$7-$B$8)/12,0)+1))</f>
        <v>#VALUE!</v>
      </c>
      <c r="W613">
        <f t="shared" si="192"/>
        <v>0.58333333333333337</v>
      </c>
      <c r="X613" t="e">
        <f t="shared" si="204"/>
        <v>#VALUE!</v>
      </c>
      <c r="Y613">
        <f>IF($B$11="זכר",INDEX(תמותה!$A$1:$E$121,ROUNDDOWN(R613/12,0)+1,4),INDEX(תמותה!$A$1:$E$121,ROUNDDOWN(R613/12,0)+1,5))</f>
        <v>1.1789999999999999E-3</v>
      </c>
      <c r="Z613" t="e">
        <f t="shared" si="193"/>
        <v>#VALUE!</v>
      </c>
      <c r="AA613" t="e">
        <f t="shared" si="194"/>
        <v>#VALUE!</v>
      </c>
      <c r="AB613" t="e">
        <f t="shared" si="205"/>
        <v>#VALUE!</v>
      </c>
      <c r="AC613" t="e">
        <f t="shared" si="206"/>
        <v>#VALUE!</v>
      </c>
      <c r="AD613" t="e">
        <f t="shared" si="207"/>
        <v>#VALUE!</v>
      </c>
      <c r="AE613" t="e">
        <f t="shared" si="208"/>
        <v>#VALUE!</v>
      </c>
      <c r="AF613" t="e">
        <f t="shared" si="209"/>
        <v>#VALUE!</v>
      </c>
    </row>
    <row r="614" spans="5:32" x14ac:dyDescent="0.2">
      <c r="E614">
        <f t="shared" si="195"/>
        <v>612</v>
      </c>
      <c r="F614">
        <f t="shared" si="189"/>
        <v>6.3601020816250262</v>
      </c>
      <c r="G614" t="e">
        <f t="shared" si="196"/>
        <v>#VALUE!</v>
      </c>
      <c r="H614" t="e">
        <f t="shared" si="197"/>
        <v>#VALUE!</v>
      </c>
      <c r="I614" t="e">
        <f t="shared" si="198"/>
        <v>#VALUE!</v>
      </c>
      <c r="J614" t="e">
        <f t="shared" si="199"/>
        <v>#VALUE!</v>
      </c>
      <c r="K614" t="e">
        <f t="shared" si="200"/>
        <v>#VALUE!</v>
      </c>
      <c r="L614" t="e">
        <f t="shared" si="201"/>
        <v>#VALUE!</v>
      </c>
      <c r="M614">
        <f>IF($B$9="זכר",INDEX(תמותה!$A$1:$E$121,ROUNDDOWN(E614/12,0)+1,2),INDEX(תמותה!$A$1:$E$121,ROUNDDOWN(E614/12,0)+1,3))</f>
        <v>5.7479500000000002E-4</v>
      </c>
      <c r="N614" t="e">
        <f>IF($B$9="זכר",INDEX('שיפור גברים'!$A$1:$GQ$121,ROUNDDOWN(E614/12,0)+1,ROUNDDOWN((E614+$B$7-$B$8)/12,0)+2),INDEX('שיפור נשים'!$A$1:$GQ$121,ROUNDDOWN(E614/12,0)+1,ROUNDDOWN((E614+$B$7-$B$8)/12,0)+2))</f>
        <v>#VALUE!</v>
      </c>
      <c r="O614" t="e">
        <f>IF($B$9="זכר",INDEX('שיפור גברים'!$A$1:$GQ$121,ROUNDDOWN(E614/12,0)+1,ROUNDDOWN((E614+$B$7-$B$8)/12,0)+1),INDEX('שיפור נשים'!$A$1:$GQ$121,ROUNDDOWN(E614/12,0)+1,ROUNDDOWN((E614+$B$7-$B$8)/12,0)+1))</f>
        <v>#VALUE!</v>
      </c>
      <c r="P614">
        <f t="shared" si="190"/>
        <v>0.66666666666666663</v>
      </c>
      <c r="Q614" t="e">
        <f t="shared" si="191"/>
        <v>#VALUE!</v>
      </c>
      <c r="R614">
        <f t="shared" si="202"/>
        <v>612</v>
      </c>
      <c r="S614" t="e">
        <f t="shared" si="203"/>
        <v>#VALUE!</v>
      </c>
      <c r="T614">
        <f>IF($B$11="זכר",INDEX(תמותה!$A$1:$E$121,ROUNDDOWN(R614/12,0)+1,2),INDEX(תמותה!$A$1:$E$121,ROUNDDOWN(R614/12,0)+1,3))</f>
        <v>5.7479500000000002E-4</v>
      </c>
      <c r="U614" t="e">
        <f>IF($B$11="זכר",INDEX('שיפור גברים'!$A$1:$GQ$121,ROUNDDOWN(R614/12,0)+1,ROUNDDOWN((E614+$B$7-$B$8)/12,0)+2),INDEX('שיפור נשים'!$A$1:$GQ$121,ROUNDDOWN(R614/12,0)+1,ROUNDDOWN((E614+$B$7-$B$8)/12,0)+2))</f>
        <v>#VALUE!</v>
      </c>
      <c r="V614" t="e">
        <f>IF($B$11="זכר",INDEX('שיפור גברים'!$A$1:$GQ$121,ROUNDDOWN(R614/12,0)+1,ROUNDDOWN((E614+$B$7-$B$8)/12,0)+1),INDEX('שיפור נשים'!$A$1:$GQ$121,ROUNDDOWN(R614/12,0)+1,ROUNDDOWN((E614+$B$7-$B$8)/12,0)+1))</f>
        <v>#VALUE!</v>
      </c>
      <c r="W614">
        <f t="shared" si="192"/>
        <v>0.66666666666666663</v>
      </c>
      <c r="X614" t="e">
        <f t="shared" si="204"/>
        <v>#VALUE!</v>
      </c>
      <c r="Y614">
        <f>IF($B$11="זכר",INDEX(תמותה!$A$1:$E$121,ROUNDDOWN(R614/12,0)+1,4),INDEX(תמותה!$A$1:$E$121,ROUNDDOWN(R614/12,0)+1,5))</f>
        <v>1.3029999999999999E-3</v>
      </c>
      <c r="Z614" t="e">
        <f t="shared" si="193"/>
        <v>#VALUE!</v>
      </c>
      <c r="AA614" t="e">
        <f t="shared" si="194"/>
        <v>#VALUE!</v>
      </c>
      <c r="AB614" t="e">
        <f t="shared" si="205"/>
        <v>#VALUE!</v>
      </c>
      <c r="AC614" t="e">
        <f t="shared" si="206"/>
        <v>#VALUE!</v>
      </c>
      <c r="AD614" t="e">
        <f t="shared" si="207"/>
        <v>#VALUE!</v>
      </c>
      <c r="AE614" t="e">
        <f t="shared" si="208"/>
        <v>#VALUE!</v>
      </c>
      <c r="AF614" t="e">
        <f t="shared" si="209"/>
        <v>#VALUE!</v>
      </c>
    </row>
    <row r="615" spans="5:32" x14ac:dyDescent="0.2">
      <c r="E615">
        <f t="shared" si="195"/>
        <v>613</v>
      </c>
      <c r="F615">
        <f t="shared" si="189"/>
        <v>6.3793259723225457</v>
      </c>
      <c r="G615" t="e">
        <f t="shared" si="196"/>
        <v>#VALUE!</v>
      </c>
      <c r="H615" t="e">
        <f t="shared" si="197"/>
        <v>#VALUE!</v>
      </c>
      <c r="I615" t="e">
        <f t="shared" si="198"/>
        <v>#VALUE!</v>
      </c>
      <c r="J615" t="e">
        <f t="shared" si="199"/>
        <v>#VALUE!</v>
      </c>
      <c r="K615" t="e">
        <f t="shared" si="200"/>
        <v>#VALUE!</v>
      </c>
      <c r="L615" t="e">
        <f t="shared" si="201"/>
        <v>#VALUE!</v>
      </c>
      <c r="M615">
        <f>IF($B$9="זכר",INDEX(תמותה!$A$1:$E$121,ROUNDDOWN(E615/12,0)+1,2),INDEX(תמותה!$A$1:$E$121,ROUNDDOWN(E615/12,0)+1,3))</f>
        <v>5.7479500000000002E-4</v>
      </c>
      <c r="N615" t="e">
        <f>IF($B$9="זכר",INDEX('שיפור גברים'!$A$1:$GQ$121,ROUNDDOWN(E615/12,0)+1,ROUNDDOWN((E615+$B$7-$B$8)/12,0)+2),INDEX('שיפור נשים'!$A$1:$GQ$121,ROUNDDOWN(E615/12,0)+1,ROUNDDOWN((E615+$B$7-$B$8)/12,0)+2))</f>
        <v>#VALUE!</v>
      </c>
      <c r="O615" t="e">
        <f>IF($B$9="זכר",INDEX('שיפור גברים'!$A$1:$GQ$121,ROUNDDOWN(E615/12,0)+1,ROUNDDOWN((E615+$B$7-$B$8)/12,0)+1),INDEX('שיפור נשים'!$A$1:$GQ$121,ROUNDDOWN(E615/12,0)+1,ROUNDDOWN((E615+$B$7-$B$8)/12,0)+1))</f>
        <v>#VALUE!</v>
      </c>
      <c r="P615">
        <f t="shared" si="190"/>
        <v>0.75</v>
      </c>
      <c r="Q615" t="e">
        <f t="shared" si="191"/>
        <v>#VALUE!</v>
      </c>
      <c r="R615">
        <f t="shared" si="202"/>
        <v>613</v>
      </c>
      <c r="S615" t="e">
        <f t="shared" si="203"/>
        <v>#VALUE!</v>
      </c>
      <c r="T615">
        <f>IF($B$11="זכר",INDEX(תמותה!$A$1:$E$121,ROUNDDOWN(R615/12,0)+1,2),INDEX(תמותה!$A$1:$E$121,ROUNDDOWN(R615/12,0)+1,3))</f>
        <v>5.7479500000000002E-4</v>
      </c>
      <c r="U615" t="e">
        <f>IF($B$11="זכר",INDEX('שיפור גברים'!$A$1:$GQ$121,ROUNDDOWN(R615/12,0)+1,ROUNDDOWN((E615+$B$7-$B$8)/12,0)+2),INDEX('שיפור נשים'!$A$1:$GQ$121,ROUNDDOWN(R615/12,0)+1,ROUNDDOWN((E615+$B$7-$B$8)/12,0)+2))</f>
        <v>#VALUE!</v>
      </c>
      <c r="V615" t="e">
        <f>IF($B$11="זכר",INDEX('שיפור גברים'!$A$1:$GQ$121,ROUNDDOWN(R615/12,0)+1,ROUNDDOWN((E615+$B$7-$B$8)/12,0)+1),INDEX('שיפור נשים'!$A$1:$GQ$121,ROUNDDOWN(R615/12,0)+1,ROUNDDOWN((E615+$B$7-$B$8)/12,0)+1))</f>
        <v>#VALUE!</v>
      </c>
      <c r="W615">
        <f t="shared" si="192"/>
        <v>0.75</v>
      </c>
      <c r="X615" t="e">
        <f t="shared" si="204"/>
        <v>#VALUE!</v>
      </c>
      <c r="Y615">
        <f>IF($B$11="זכר",INDEX(תמותה!$A$1:$E$121,ROUNDDOWN(R615/12,0)+1,4),INDEX(תמותה!$A$1:$E$121,ROUNDDOWN(R615/12,0)+1,5))</f>
        <v>1.3029999999999999E-3</v>
      </c>
      <c r="Z615" t="e">
        <f t="shared" si="193"/>
        <v>#VALUE!</v>
      </c>
      <c r="AA615" t="e">
        <f t="shared" si="194"/>
        <v>#VALUE!</v>
      </c>
      <c r="AB615" t="e">
        <f t="shared" si="205"/>
        <v>#VALUE!</v>
      </c>
      <c r="AC615" t="e">
        <f t="shared" si="206"/>
        <v>#VALUE!</v>
      </c>
      <c r="AD615" t="e">
        <f t="shared" si="207"/>
        <v>#VALUE!</v>
      </c>
      <c r="AE615" t="e">
        <f t="shared" si="208"/>
        <v>#VALUE!</v>
      </c>
      <c r="AF615" t="e">
        <f t="shared" si="209"/>
        <v>#VALUE!</v>
      </c>
    </row>
    <row r="616" spans="5:32" x14ac:dyDescent="0.2">
      <c r="E616">
        <f t="shared" si="195"/>
        <v>614</v>
      </c>
      <c r="F616">
        <f t="shared" si="189"/>
        <v>6.3986079686870507</v>
      </c>
      <c r="G616" t="e">
        <f t="shared" si="196"/>
        <v>#VALUE!</v>
      </c>
      <c r="H616" t="e">
        <f t="shared" si="197"/>
        <v>#VALUE!</v>
      </c>
      <c r="I616" t="e">
        <f t="shared" si="198"/>
        <v>#VALUE!</v>
      </c>
      <c r="J616" t="e">
        <f t="shared" si="199"/>
        <v>#VALUE!</v>
      </c>
      <c r="K616" t="e">
        <f t="shared" si="200"/>
        <v>#VALUE!</v>
      </c>
      <c r="L616" t="e">
        <f t="shared" si="201"/>
        <v>#VALUE!</v>
      </c>
      <c r="M616">
        <f>IF($B$9="זכר",INDEX(תמותה!$A$1:$E$121,ROUNDDOWN(E616/12,0)+1,2),INDEX(תמותה!$A$1:$E$121,ROUNDDOWN(E616/12,0)+1,3))</f>
        <v>5.7479500000000002E-4</v>
      </c>
      <c r="N616" t="e">
        <f>IF($B$9="זכר",INDEX('שיפור גברים'!$A$1:$GQ$121,ROUNDDOWN(E616/12,0)+1,ROUNDDOWN((E616+$B$7-$B$8)/12,0)+2),INDEX('שיפור נשים'!$A$1:$GQ$121,ROUNDDOWN(E616/12,0)+1,ROUNDDOWN((E616+$B$7-$B$8)/12,0)+2))</f>
        <v>#VALUE!</v>
      </c>
      <c r="O616" t="e">
        <f>IF($B$9="זכר",INDEX('שיפור גברים'!$A$1:$GQ$121,ROUNDDOWN(E616/12,0)+1,ROUNDDOWN((E616+$B$7-$B$8)/12,0)+1),INDEX('שיפור נשים'!$A$1:$GQ$121,ROUNDDOWN(E616/12,0)+1,ROUNDDOWN((E616+$B$7-$B$8)/12,0)+1))</f>
        <v>#VALUE!</v>
      </c>
      <c r="P616">
        <f t="shared" si="190"/>
        <v>0.83333333333333337</v>
      </c>
      <c r="Q616" t="e">
        <f t="shared" si="191"/>
        <v>#VALUE!</v>
      </c>
      <c r="R616">
        <f t="shared" si="202"/>
        <v>614</v>
      </c>
      <c r="S616" t="e">
        <f t="shared" si="203"/>
        <v>#VALUE!</v>
      </c>
      <c r="T616">
        <f>IF($B$11="זכר",INDEX(תמותה!$A$1:$E$121,ROUNDDOWN(R616/12,0)+1,2),INDEX(תמותה!$A$1:$E$121,ROUNDDOWN(R616/12,0)+1,3))</f>
        <v>5.7479500000000002E-4</v>
      </c>
      <c r="U616" t="e">
        <f>IF($B$11="זכר",INDEX('שיפור גברים'!$A$1:$GQ$121,ROUNDDOWN(R616/12,0)+1,ROUNDDOWN((E616+$B$7-$B$8)/12,0)+2),INDEX('שיפור נשים'!$A$1:$GQ$121,ROUNDDOWN(R616/12,0)+1,ROUNDDOWN((E616+$B$7-$B$8)/12,0)+2))</f>
        <v>#VALUE!</v>
      </c>
      <c r="V616" t="e">
        <f>IF($B$11="זכר",INDEX('שיפור גברים'!$A$1:$GQ$121,ROUNDDOWN(R616/12,0)+1,ROUNDDOWN((E616+$B$7-$B$8)/12,0)+1),INDEX('שיפור נשים'!$A$1:$GQ$121,ROUNDDOWN(R616/12,0)+1,ROUNDDOWN((E616+$B$7-$B$8)/12,0)+1))</f>
        <v>#VALUE!</v>
      </c>
      <c r="W616">
        <f t="shared" si="192"/>
        <v>0.83333333333333337</v>
      </c>
      <c r="X616" t="e">
        <f t="shared" si="204"/>
        <v>#VALUE!</v>
      </c>
      <c r="Y616">
        <f>IF($B$11="זכר",INDEX(תמותה!$A$1:$E$121,ROUNDDOWN(R616/12,0)+1,4),INDEX(תמותה!$A$1:$E$121,ROUNDDOWN(R616/12,0)+1,5))</f>
        <v>1.3029999999999999E-3</v>
      </c>
      <c r="Z616" t="e">
        <f t="shared" si="193"/>
        <v>#VALUE!</v>
      </c>
      <c r="AA616" t="e">
        <f t="shared" si="194"/>
        <v>#VALUE!</v>
      </c>
      <c r="AB616" t="e">
        <f t="shared" si="205"/>
        <v>#VALUE!</v>
      </c>
      <c r="AC616" t="e">
        <f t="shared" si="206"/>
        <v>#VALUE!</v>
      </c>
      <c r="AD616" t="e">
        <f t="shared" si="207"/>
        <v>#VALUE!</v>
      </c>
      <c r="AE616" t="e">
        <f t="shared" si="208"/>
        <v>#VALUE!</v>
      </c>
      <c r="AF616" t="e">
        <f t="shared" si="209"/>
        <v>#VALUE!</v>
      </c>
    </row>
    <row r="617" spans="5:32" x14ac:dyDescent="0.2">
      <c r="E617">
        <f t="shared" si="195"/>
        <v>615</v>
      </c>
      <c r="F617">
        <f t="shared" si="189"/>
        <v>6.4179482463473256</v>
      </c>
      <c r="G617" t="e">
        <f t="shared" si="196"/>
        <v>#VALUE!</v>
      </c>
      <c r="H617" t="e">
        <f t="shared" si="197"/>
        <v>#VALUE!</v>
      </c>
      <c r="I617" t="e">
        <f t="shared" si="198"/>
        <v>#VALUE!</v>
      </c>
      <c r="J617" t="e">
        <f t="shared" si="199"/>
        <v>#VALUE!</v>
      </c>
      <c r="K617" t="e">
        <f t="shared" si="200"/>
        <v>#VALUE!</v>
      </c>
      <c r="L617" t="e">
        <f t="shared" si="201"/>
        <v>#VALUE!</v>
      </c>
      <c r="M617">
        <f>IF($B$9="זכר",INDEX(תמותה!$A$1:$E$121,ROUNDDOWN(E617/12,0)+1,2),INDEX(תמותה!$A$1:$E$121,ROUNDDOWN(E617/12,0)+1,3))</f>
        <v>5.7479500000000002E-4</v>
      </c>
      <c r="N617" t="e">
        <f>IF($B$9="זכר",INDEX('שיפור גברים'!$A$1:$GQ$121,ROUNDDOWN(E617/12,0)+1,ROUNDDOWN((E617+$B$7-$B$8)/12,0)+2),INDEX('שיפור נשים'!$A$1:$GQ$121,ROUNDDOWN(E617/12,0)+1,ROUNDDOWN((E617+$B$7-$B$8)/12,0)+2))</f>
        <v>#VALUE!</v>
      </c>
      <c r="O617" t="e">
        <f>IF($B$9="זכר",INDEX('שיפור גברים'!$A$1:$GQ$121,ROUNDDOWN(E617/12,0)+1,ROUNDDOWN((E617+$B$7-$B$8)/12,0)+1),INDEX('שיפור נשים'!$A$1:$GQ$121,ROUNDDOWN(E617/12,0)+1,ROUNDDOWN((E617+$B$7-$B$8)/12,0)+1))</f>
        <v>#VALUE!</v>
      </c>
      <c r="P617">
        <f t="shared" si="190"/>
        <v>0.91666666666666663</v>
      </c>
      <c r="Q617" t="e">
        <f t="shared" si="191"/>
        <v>#VALUE!</v>
      </c>
      <c r="R617">
        <f t="shared" si="202"/>
        <v>615</v>
      </c>
      <c r="S617" t="e">
        <f t="shared" si="203"/>
        <v>#VALUE!</v>
      </c>
      <c r="T617">
        <f>IF($B$11="זכר",INDEX(תמותה!$A$1:$E$121,ROUNDDOWN(R617/12,0)+1,2),INDEX(תמותה!$A$1:$E$121,ROUNDDOWN(R617/12,0)+1,3))</f>
        <v>5.7479500000000002E-4</v>
      </c>
      <c r="U617" t="e">
        <f>IF($B$11="זכר",INDEX('שיפור גברים'!$A$1:$GQ$121,ROUNDDOWN(R617/12,0)+1,ROUNDDOWN((E617+$B$7-$B$8)/12,0)+2),INDEX('שיפור נשים'!$A$1:$GQ$121,ROUNDDOWN(R617/12,0)+1,ROUNDDOWN((E617+$B$7-$B$8)/12,0)+2))</f>
        <v>#VALUE!</v>
      </c>
      <c r="V617" t="e">
        <f>IF($B$11="זכר",INDEX('שיפור גברים'!$A$1:$GQ$121,ROUNDDOWN(R617/12,0)+1,ROUNDDOWN((E617+$B$7-$B$8)/12,0)+1),INDEX('שיפור נשים'!$A$1:$GQ$121,ROUNDDOWN(R617/12,0)+1,ROUNDDOWN((E617+$B$7-$B$8)/12,0)+1))</f>
        <v>#VALUE!</v>
      </c>
      <c r="W617">
        <f t="shared" si="192"/>
        <v>0.91666666666666663</v>
      </c>
      <c r="X617" t="e">
        <f t="shared" si="204"/>
        <v>#VALUE!</v>
      </c>
      <c r="Y617">
        <f>IF($B$11="זכר",INDEX(תמותה!$A$1:$E$121,ROUNDDOWN(R617/12,0)+1,4),INDEX(תמותה!$A$1:$E$121,ROUNDDOWN(R617/12,0)+1,5))</f>
        <v>1.3029999999999999E-3</v>
      </c>
      <c r="Z617" t="e">
        <f t="shared" si="193"/>
        <v>#VALUE!</v>
      </c>
      <c r="AA617" t="e">
        <f t="shared" si="194"/>
        <v>#VALUE!</v>
      </c>
      <c r="AB617" t="e">
        <f t="shared" si="205"/>
        <v>#VALUE!</v>
      </c>
      <c r="AC617" t="e">
        <f t="shared" si="206"/>
        <v>#VALUE!</v>
      </c>
      <c r="AD617" t="e">
        <f t="shared" si="207"/>
        <v>#VALUE!</v>
      </c>
      <c r="AE617" t="e">
        <f t="shared" si="208"/>
        <v>#VALUE!</v>
      </c>
      <c r="AF617" t="e">
        <f t="shared" si="209"/>
        <v>#VALUE!</v>
      </c>
    </row>
    <row r="618" spans="5:32" x14ac:dyDescent="0.2">
      <c r="E618">
        <f t="shared" si="195"/>
        <v>616</v>
      </c>
      <c r="F618">
        <f t="shared" si="189"/>
        <v>6.4373469814630022</v>
      </c>
      <c r="G618" t="e">
        <f t="shared" si="196"/>
        <v>#VALUE!</v>
      </c>
      <c r="H618" t="e">
        <f t="shared" si="197"/>
        <v>#VALUE!</v>
      </c>
      <c r="I618" t="e">
        <f t="shared" si="198"/>
        <v>#VALUE!</v>
      </c>
      <c r="J618" t="e">
        <f t="shared" si="199"/>
        <v>#VALUE!</v>
      </c>
      <c r="K618" t="e">
        <f t="shared" si="200"/>
        <v>#VALUE!</v>
      </c>
      <c r="L618" t="e">
        <f t="shared" si="201"/>
        <v>#VALUE!</v>
      </c>
      <c r="M618">
        <f>IF($B$9="זכר",INDEX(תמותה!$A$1:$E$121,ROUNDDOWN(E618/12,0)+1,2),INDEX(תמותה!$A$1:$E$121,ROUNDDOWN(E618/12,0)+1,3))</f>
        <v>5.7479500000000002E-4</v>
      </c>
      <c r="N618" t="e">
        <f>IF($B$9="זכר",INDEX('שיפור גברים'!$A$1:$GQ$121,ROUNDDOWN(E618/12,0)+1,ROUNDDOWN((E618+$B$7-$B$8)/12,0)+2),INDEX('שיפור נשים'!$A$1:$GQ$121,ROUNDDOWN(E618/12,0)+1,ROUNDDOWN((E618+$B$7-$B$8)/12,0)+2))</f>
        <v>#VALUE!</v>
      </c>
      <c r="O618" t="e">
        <f>IF($B$9="זכר",INDEX('שיפור גברים'!$A$1:$GQ$121,ROUNDDOWN(E618/12,0)+1,ROUNDDOWN((E618+$B$7-$B$8)/12,0)+1),INDEX('שיפור נשים'!$A$1:$GQ$121,ROUNDDOWN(E618/12,0)+1,ROUNDDOWN((E618+$B$7-$B$8)/12,0)+1))</f>
        <v>#VALUE!</v>
      </c>
      <c r="P618">
        <f t="shared" si="190"/>
        <v>1</v>
      </c>
      <c r="Q618" t="e">
        <f t="shared" si="191"/>
        <v>#VALUE!</v>
      </c>
      <c r="R618">
        <f t="shared" si="202"/>
        <v>616</v>
      </c>
      <c r="S618" t="e">
        <f t="shared" si="203"/>
        <v>#VALUE!</v>
      </c>
      <c r="T618">
        <f>IF($B$11="זכר",INDEX(תמותה!$A$1:$E$121,ROUNDDOWN(R618/12,0)+1,2),INDEX(תמותה!$A$1:$E$121,ROUNDDOWN(R618/12,0)+1,3))</f>
        <v>5.7479500000000002E-4</v>
      </c>
      <c r="U618" t="e">
        <f>IF($B$11="זכר",INDEX('שיפור גברים'!$A$1:$GQ$121,ROUNDDOWN(R618/12,0)+1,ROUNDDOWN((E618+$B$7-$B$8)/12,0)+2),INDEX('שיפור נשים'!$A$1:$GQ$121,ROUNDDOWN(R618/12,0)+1,ROUNDDOWN((E618+$B$7-$B$8)/12,0)+2))</f>
        <v>#VALUE!</v>
      </c>
      <c r="V618" t="e">
        <f>IF($B$11="זכר",INDEX('שיפור גברים'!$A$1:$GQ$121,ROUNDDOWN(R618/12,0)+1,ROUNDDOWN((E618+$B$7-$B$8)/12,0)+1),INDEX('שיפור נשים'!$A$1:$GQ$121,ROUNDDOWN(R618/12,0)+1,ROUNDDOWN((E618+$B$7-$B$8)/12,0)+1))</f>
        <v>#VALUE!</v>
      </c>
      <c r="W618">
        <f t="shared" si="192"/>
        <v>1</v>
      </c>
      <c r="X618" t="e">
        <f t="shared" si="204"/>
        <v>#VALUE!</v>
      </c>
      <c r="Y618">
        <f>IF($B$11="זכר",INDEX(תמותה!$A$1:$E$121,ROUNDDOWN(R618/12,0)+1,4),INDEX(תמותה!$A$1:$E$121,ROUNDDOWN(R618/12,0)+1,5))</f>
        <v>1.3029999999999999E-3</v>
      </c>
      <c r="Z618" t="e">
        <f t="shared" si="193"/>
        <v>#VALUE!</v>
      </c>
      <c r="AA618" t="e">
        <f t="shared" si="194"/>
        <v>#VALUE!</v>
      </c>
      <c r="AB618" t="e">
        <f t="shared" si="205"/>
        <v>#VALUE!</v>
      </c>
      <c r="AC618" t="e">
        <f t="shared" si="206"/>
        <v>#VALUE!</v>
      </c>
      <c r="AD618" t="e">
        <f t="shared" si="207"/>
        <v>#VALUE!</v>
      </c>
      <c r="AE618" t="e">
        <f t="shared" si="208"/>
        <v>#VALUE!</v>
      </c>
      <c r="AF618" t="e">
        <f t="shared" si="209"/>
        <v>#VALUE!</v>
      </c>
    </row>
    <row r="619" spans="5:32" x14ac:dyDescent="0.2">
      <c r="E619">
        <f t="shared" si="195"/>
        <v>617</v>
      </c>
      <c r="F619">
        <f t="shared" si="189"/>
        <v>6.4568043507261761</v>
      </c>
      <c r="G619" t="e">
        <f t="shared" si="196"/>
        <v>#VALUE!</v>
      </c>
      <c r="H619" t="e">
        <f t="shared" si="197"/>
        <v>#VALUE!</v>
      </c>
      <c r="I619" t="e">
        <f t="shared" si="198"/>
        <v>#VALUE!</v>
      </c>
      <c r="J619" t="e">
        <f t="shared" si="199"/>
        <v>#VALUE!</v>
      </c>
      <c r="K619" t="e">
        <f t="shared" si="200"/>
        <v>#VALUE!</v>
      </c>
      <c r="L619" t="e">
        <f t="shared" si="201"/>
        <v>#VALUE!</v>
      </c>
      <c r="M619">
        <f>IF($B$9="זכר",INDEX(תמותה!$A$1:$E$121,ROUNDDOWN(E619/12,0)+1,2),INDEX(תמותה!$A$1:$E$121,ROUNDDOWN(E619/12,0)+1,3))</f>
        <v>5.7479500000000002E-4</v>
      </c>
      <c r="N619" t="e">
        <f>IF($B$9="זכר",INDEX('שיפור גברים'!$A$1:$GQ$121,ROUNDDOWN(E619/12,0)+1,ROUNDDOWN((E619+$B$7-$B$8)/12,0)+2),INDEX('שיפור נשים'!$A$1:$GQ$121,ROUNDDOWN(E619/12,0)+1,ROUNDDOWN((E619+$B$7-$B$8)/12,0)+2))</f>
        <v>#VALUE!</v>
      </c>
      <c r="O619" t="e">
        <f>IF($B$9="זכר",INDEX('שיפור גברים'!$A$1:$GQ$121,ROUNDDOWN(E619/12,0)+1,ROUNDDOWN((E619+$B$7-$B$8)/12,0)+1),INDEX('שיפור נשים'!$A$1:$GQ$121,ROUNDDOWN(E619/12,0)+1,ROUNDDOWN((E619+$B$7-$B$8)/12,0)+1))</f>
        <v>#VALUE!</v>
      </c>
      <c r="P619">
        <f t="shared" si="190"/>
        <v>8.3333333333333329E-2</v>
      </c>
      <c r="Q619" t="e">
        <f t="shared" si="191"/>
        <v>#VALUE!</v>
      </c>
      <c r="R619">
        <f t="shared" si="202"/>
        <v>617</v>
      </c>
      <c r="S619" t="e">
        <f t="shared" si="203"/>
        <v>#VALUE!</v>
      </c>
      <c r="T619">
        <f>IF($B$11="זכר",INDEX(תמותה!$A$1:$E$121,ROUNDDOWN(R619/12,0)+1,2),INDEX(תמותה!$A$1:$E$121,ROUNDDOWN(R619/12,0)+1,3))</f>
        <v>5.7479500000000002E-4</v>
      </c>
      <c r="U619" t="e">
        <f>IF($B$11="זכר",INDEX('שיפור גברים'!$A$1:$GQ$121,ROUNDDOWN(R619/12,0)+1,ROUNDDOWN((E619+$B$7-$B$8)/12,0)+2),INDEX('שיפור נשים'!$A$1:$GQ$121,ROUNDDOWN(R619/12,0)+1,ROUNDDOWN((E619+$B$7-$B$8)/12,0)+2))</f>
        <v>#VALUE!</v>
      </c>
      <c r="V619" t="e">
        <f>IF($B$11="זכר",INDEX('שיפור גברים'!$A$1:$GQ$121,ROUNDDOWN(R619/12,0)+1,ROUNDDOWN((E619+$B$7-$B$8)/12,0)+1),INDEX('שיפור נשים'!$A$1:$GQ$121,ROUNDDOWN(R619/12,0)+1,ROUNDDOWN((E619+$B$7-$B$8)/12,0)+1))</f>
        <v>#VALUE!</v>
      </c>
      <c r="W619">
        <f t="shared" si="192"/>
        <v>8.3333333333333329E-2</v>
      </c>
      <c r="X619" t="e">
        <f t="shared" si="204"/>
        <v>#VALUE!</v>
      </c>
      <c r="Y619">
        <f>IF($B$11="זכר",INDEX(תמותה!$A$1:$E$121,ROUNDDOWN(R619/12,0)+1,4),INDEX(תמותה!$A$1:$E$121,ROUNDDOWN(R619/12,0)+1,5))</f>
        <v>1.3029999999999999E-3</v>
      </c>
      <c r="Z619" t="e">
        <f t="shared" si="193"/>
        <v>#VALUE!</v>
      </c>
      <c r="AA619" t="e">
        <f t="shared" si="194"/>
        <v>#VALUE!</v>
      </c>
      <c r="AB619" t="e">
        <f t="shared" si="205"/>
        <v>#VALUE!</v>
      </c>
      <c r="AC619" t="e">
        <f t="shared" si="206"/>
        <v>#VALUE!</v>
      </c>
      <c r="AD619" t="e">
        <f t="shared" si="207"/>
        <v>#VALUE!</v>
      </c>
      <c r="AE619" t="e">
        <f t="shared" si="208"/>
        <v>#VALUE!</v>
      </c>
      <c r="AF619" t="e">
        <f t="shared" si="209"/>
        <v>#VALUE!</v>
      </c>
    </row>
    <row r="620" spans="5:32" x14ac:dyDescent="0.2">
      <c r="E620">
        <f t="shared" si="195"/>
        <v>618</v>
      </c>
      <c r="F620">
        <f t="shared" si="189"/>
        <v>6.4763205313629992</v>
      </c>
      <c r="G620" t="e">
        <f t="shared" si="196"/>
        <v>#VALUE!</v>
      </c>
      <c r="H620" t="e">
        <f t="shared" si="197"/>
        <v>#VALUE!</v>
      </c>
      <c r="I620" t="e">
        <f t="shared" si="198"/>
        <v>#VALUE!</v>
      </c>
      <c r="J620" t="e">
        <f t="shared" si="199"/>
        <v>#VALUE!</v>
      </c>
      <c r="K620" t="e">
        <f t="shared" si="200"/>
        <v>#VALUE!</v>
      </c>
      <c r="L620" t="e">
        <f t="shared" si="201"/>
        <v>#VALUE!</v>
      </c>
      <c r="M620">
        <f>IF($B$9="זכר",INDEX(תמותה!$A$1:$E$121,ROUNDDOWN(E620/12,0)+1,2),INDEX(תמותה!$A$1:$E$121,ROUNDDOWN(E620/12,0)+1,3))</f>
        <v>5.7479500000000002E-4</v>
      </c>
      <c r="N620" t="e">
        <f>IF($B$9="זכר",INDEX('שיפור גברים'!$A$1:$GQ$121,ROUNDDOWN(E620/12,0)+1,ROUNDDOWN((E620+$B$7-$B$8)/12,0)+2),INDEX('שיפור נשים'!$A$1:$GQ$121,ROUNDDOWN(E620/12,0)+1,ROUNDDOWN((E620+$B$7-$B$8)/12,0)+2))</f>
        <v>#VALUE!</v>
      </c>
      <c r="O620" t="e">
        <f>IF($B$9="זכר",INDEX('שיפור גברים'!$A$1:$GQ$121,ROUNDDOWN(E620/12,0)+1,ROUNDDOWN((E620+$B$7-$B$8)/12,0)+1),INDEX('שיפור נשים'!$A$1:$GQ$121,ROUNDDOWN(E620/12,0)+1,ROUNDDOWN((E620+$B$7-$B$8)/12,0)+1))</f>
        <v>#VALUE!</v>
      </c>
      <c r="P620">
        <f t="shared" si="190"/>
        <v>0.16666666666666666</v>
      </c>
      <c r="Q620" t="e">
        <f t="shared" si="191"/>
        <v>#VALUE!</v>
      </c>
      <c r="R620">
        <f t="shared" si="202"/>
        <v>618</v>
      </c>
      <c r="S620" t="e">
        <f t="shared" si="203"/>
        <v>#VALUE!</v>
      </c>
      <c r="T620">
        <f>IF($B$11="זכר",INDEX(תמותה!$A$1:$E$121,ROUNDDOWN(R620/12,0)+1,2),INDEX(תמותה!$A$1:$E$121,ROUNDDOWN(R620/12,0)+1,3))</f>
        <v>5.7479500000000002E-4</v>
      </c>
      <c r="U620" t="e">
        <f>IF($B$11="זכר",INDEX('שיפור גברים'!$A$1:$GQ$121,ROUNDDOWN(R620/12,0)+1,ROUNDDOWN((E620+$B$7-$B$8)/12,0)+2),INDEX('שיפור נשים'!$A$1:$GQ$121,ROUNDDOWN(R620/12,0)+1,ROUNDDOWN((E620+$B$7-$B$8)/12,0)+2))</f>
        <v>#VALUE!</v>
      </c>
      <c r="V620" t="e">
        <f>IF($B$11="זכר",INDEX('שיפור גברים'!$A$1:$GQ$121,ROUNDDOWN(R620/12,0)+1,ROUNDDOWN((E620+$B$7-$B$8)/12,0)+1),INDEX('שיפור נשים'!$A$1:$GQ$121,ROUNDDOWN(R620/12,0)+1,ROUNDDOWN((E620+$B$7-$B$8)/12,0)+1))</f>
        <v>#VALUE!</v>
      </c>
      <c r="W620">
        <f t="shared" si="192"/>
        <v>0.16666666666666666</v>
      </c>
      <c r="X620" t="e">
        <f t="shared" si="204"/>
        <v>#VALUE!</v>
      </c>
      <c r="Y620">
        <f>IF($B$11="זכר",INDEX(תמותה!$A$1:$E$121,ROUNDDOWN(R620/12,0)+1,4),INDEX(תמותה!$A$1:$E$121,ROUNDDOWN(R620/12,0)+1,5))</f>
        <v>1.3029999999999999E-3</v>
      </c>
      <c r="Z620" t="e">
        <f t="shared" si="193"/>
        <v>#VALUE!</v>
      </c>
      <c r="AA620" t="e">
        <f t="shared" si="194"/>
        <v>#VALUE!</v>
      </c>
      <c r="AB620" t="e">
        <f t="shared" si="205"/>
        <v>#VALUE!</v>
      </c>
      <c r="AC620" t="e">
        <f t="shared" si="206"/>
        <v>#VALUE!</v>
      </c>
      <c r="AD620" t="e">
        <f t="shared" si="207"/>
        <v>#VALUE!</v>
      </c>
      <c r="AE620" t="e">
        <f t="shared" si="208"/>
        <v>#VALUE!</v>
      </c>
      <c r="AF620" t="e">
        <f t="shared" si="209"/>
        <v>#VALUE!</v>
      </c>
    </row>
    <row r="621" spans="5:32" x14ac:dyDescent="0.2">
      <c r="E621">
        <f t="shared" si="195"/>
        <v>619</v>
      </c>
      <c r="F621">
        <f t="shared" si="189"/>
        <v>6.4958957011353071</v>
      </c>
      <c r="G621" t="e">
        <f t="shared" si="196"/>
        <v>#VALUE!</v>
      </c>
      <c r="H621" t="e">
        <f t="shared" si="197"/>
        <v>#VALUE!</v>
      </c>
      <c r="I621" t="e">
        <f t="shared" si="198"/>
        <v>#VALUE!</v>
      </c>
      <c r="J621" t="e">
        <f t="shared" si="199"/>
        <v>#VALUE!</v>
      </c>
      <c r="K621" t="e">
        <f t="shared" si="200"/>
        <v>#VALUE!</v>
      </c>
      <c r="L621" t="e">
        <f t="shared" si="201"/>
        <v>#VALUE!</v>
      </c>
      <c r="M621">
        <f>IF($B$9="זכר",INDEX(תמותה!$A$1:$E$121,ROUNDDOWN(E621/12,0)+1,2),INDEX(תמותה!$A$1:$E$121,ROUNDDOWN(E621/12,0)+1,3))</f>
        <v>5.7479500000000002E-4</v>
      </c>
      <c r="N621" t="e">
        <f>IF($B$9="זכר",INDEX('שיפור גברים'!$A$1:$GQ$121,ROUNDDOWN(E621/12,0)+1,ROUNDDOWN((E621+$B$7-$B$8)/12,0)+2),INDEX('שיפור נשים'!$A$1:$GQ$121,ROUNDDOWN(E621/12,0)+1,ROUNDDOWN((E621+$B$7-$B$8)/12,0)+2))</f>
        <v>#VALUE!</v>
      </c>
      <c r="O621" t="e">
        <f>IF($B$9="זכר",INDEX('שיפור גברים'!$A$1:$GQ$121,ROUNDDOWN(E621/12,0)+1,ROUNDDOWN((E621+$B$7-$B$8)/12,0)+1),INDEX('שיפור נשים'!$A$1:$GQ$121,ROUNDDOWN(E621/12,0)+1,ROUNDDOWN((E621+$B$7-$B$8)/12,0)+1))</f>
        <v>#VALUE!</v>
      </c>
      <c r="P621">
        <f t="shared" si="190"/>
        <v>0.25</v>
      </c>
      <c r="Q621" t="e">
        <f t="shared" si="191"/>
        <v>#VALUE!</v>
      </c>
      <c r="R621">
        <f t="shared" si="202"/>
        <v>619</v>
      </c>
      <c r="S621" t="e">
        <f t="shared" si="203"/>
        <v>#VALUE!</v>
      </c>
      <c r="T621">
        <f>IF($B$11="זכר",INDEX(תמותה!$A$1:$E$121,ROUNDDOWN(R621/12,0)+1,2),INDEX(תמותה!$A$1:$E$121,ROUNDDOWN(R621/12,0)+1,3))</f>
        <v>5.7479500000000002E-4</v>
      </c>
      <c r="U621" t="e">
        <f>IF($B$11="זכר",INDEX('שיפור גברים'!$A$1:$GQ$121,ROUNDDOWN(R621/12,0)+1,ROUNDDOWN((E621+$B$7-$B$8)/12,0)+2),INDEX('שיפור נשים'!$A$1:$GQ$121,ROUNDDOWN(R621/12,0)+1,ROUNDDOWN((E621+$B$7-$B$8)/12,0)+2))</f>
        <v>#VALUE!</v>
      </c>
      <c r="V621" t="e">
        <f>IF($B$11="זכר",INDEX('שיפור גברים'!$A$1:$GQ$121,ROUNDDOWN(R621/12,0)+1,ROUNDDOWN((E621+$B$7-$B$8)/12,0)+1),INDEX('שיפור נשים'!$A$1:$GQ$121,ROUNDDOWN(R621/12,0)+1,ROUNDDOWN((E621+$B$7-$B$8)/12,0)+1))</f>
        <v>#VALUE!</v>
      </c>
      <c r="W621">
        <f t="shared" si="192"/>
        <v>0.25</v>
      </c>
      <c r="X621" t="e">
        <f t="shared" si="204"/>
        <v>#VALUE!</v>
      </c>
      <c r="Y621">
        <f>IF($B$11="זכר",INDEX(תמותה!$A$1:$E$121,ROUNDDOWN(R621/12,0)+1,4),INDEX(תמותה!$A$1:$E$121,ROUNDDOWN(R621/12,0)+1,5))</f>
        <v>1.3029999999999999E-3</v>
      </c>
      <c r="Z621" t="e">
        <f t="shared" si="193"/>
        <v>#VALUE!</v>
      </c>
      <c r="AA621" t="e">
        <f t="shared" si="194"/>
        <v>#VALUE!</v>
      </c>
      <c r="AB621" t="e">
        <f t="shared" si="205"/>
        <v>#VALUE!</v>
      </c>
      <c r="AC621" t="e">
        <f t="shared" si="206"/>
        <v>#VALUE!</v>
      </c>
      <c r="AD621" t="e">
        <f t="shared" si="207"/>
        <v>#VALUE!</v>
      </c>
      <c r="AE621" t="e">
        <f t="shared" si="208"/>
        <v>#VALUE!</v>
      </c>
      <c r="AF621" t="e">
        <f t="shared" si="209"/>
        <v>#VALUE!</v>
      </c>
    </row>
    <row r="622" spans="5:32" x14ac:dyDescent="0.2">
      <c r="E622">
        <f t="shared" si="195"/>
        <v>620</v>
      </c>
      <c r="F622">
        <f t="shared" si="189"/>
        <v>6.5155300383422352</v>
      </c>
      <c r="G622" t="e">
        <f t="shared" si="196"/>
        <v>#VALUE!</v>
      </c>
      <c r="H622" t="e">
        <f t="shared" si="197"/>
        <v>#VALUE!</v>
      </c>
      <c r="I622" t="e">
        <f t="shared" si="198"/>
        <v>#VALUE!</v>
      </c>
      <c r="J622" t="e">
        <f t="shared" si="199"/>
        <v>#VALUE!</v>
      </c>
      <c r="K622" t="e">
        <f t="shared" si="200"/>
        <v>#VALUE!</v>
      </c>
      <c r="L622" t="e">
        <f t="shared" si="201"/>
        <v>#VALUE!</v>
      </c>
      <c r="M622">
        <f>IF($B$9="זכר",INDEX(תמותה!$A$1:$E$121,ROUNDDOWN(E622/12,0)+1,2),INDEX(תמותה!$A$1:$E$121,ROUNDDOWN(E622/12,0)+1,3))</f>
        <v>5.7479500000000002E-4</v>
      </c>
      <c r="N622" t="e">
        <f>IF($B$9="זכר",INDEX('שיפור גברים'!$A$1:$GQ$121,ROUNDDOWN(E622/12,0)+1,ROUNDDOWN((E622+$B$7-$B$8)/12,0)+2),INDEX('שיפור נשים'!$A$1:$GQ$121,ROUNDDOWN(E622/12,0)+1,ROUNDDOWN((E622+$B$7-$B$8)/12,0)+2))</f>
        <v>#VALUE!</v>
      </c>
      <c r="O622" t="e">
        <f>IF($B$9="זכר",INDEX('שיפור גברים'!$A$1:$GQ$121,ROUNDDOWN(E622/12,0)+1,ROUNDDOWN((E622+$B$7-$B$8)/12,0)+1),INDEX('שיפור נשים'!$A$1:$GQ$121,ROUNDDOWN(E622/12,0)+1,ROUNDDOWN((E622+$B$7-$B$8)/12,0)+1))</f>
        <v>#VALUE!</v>
      </c>
      <c r="P622">
        <f t="shared" si="190"/>
        <v>0.33333333333333331</v>
      </c>
      <c r="Q622" t="e">
        <f t="shared" si="191"/>
        <v>#VALUE!</v>
      </c>
      <c r="R622">
        <f t="shared" si="202"/>
        <v>620</v>
      </c>
      <c r="S622" t="e">
        <f t="shared" si="203"/>
        <v>#VALUE!</v>
      </c>
      <c r="T622">
        <f>IF($B$11="זכר",INDEX(תמותה!$A$1:$E$121,ROUNDDOWN(R622/12,0)+1,2),INDEX(תמותה!$A$1:$E$121,ROUNDDOWN(R622/12,0)+1,3))</f>
        <v>5.7479500000000002E-4</v>
      </c>
      <c r="U622" t="e">
        <f>IF($B$11="זכר",INDEX('שיפור גברים'!$A$1:$GQ$121,ROUNDDOWN(R622/12,0)+1,ROUNDDOWN((E622+$B$7-$B$8)/12,0)+2),INDEX('שיפור נשים'!$A$1:$GQ$121,ROUNDDOWN(R622/12,0)+1,ROUNDDOWN((E622+$B$7-$B$8)/12,0)+2))</f>
        <v>#VALUE!</v>
      </c>
      <c r="V622" t="e">
        <f>IF($B$11="זכר",INDEX('שיפור גברים'!$A$1:$GQ$121,ROUNDDOWN(R622/12,0)+1,ROUNDDOWN((E622+$B$7-$B$8)/12,0)+1),INDEX('שיפור נשים'!$A$1:$GQ$121,ROUNDDOWN(R622/12,0)+1,ROUNDDOWN((E622+$B$7-$B$8)/12,0)+1))</f>
        <v>#VALUE!</v>
      </c>
      <c r="W622">
        <f t="shared" si="192"/>
        <v>0.33333333333333331</v>
      </c>
      <c r="X622" t="e">
        <f t="shared" si="204"/>
        <v>#VALUE!</v>
      </c>
      <c r="Y622">
        <f>IF($B$11="זכר",INDEX(תמותה!$A$1:$E$121,ROUNDDOWN(R622/12,0)+1,4),INDEX(תמותה!$A$1:$E$121,ROUNDDOWN(R622/12,0)+1,5))</f>
        <v>1.3029999999999999E-3</v>
      </c>
      <c r="Z622" t="e">
        <f t="shared" si="193"/>
        <v>#VALUE!</v>
      </c>
      <c r="AA622" t="e">
        <f t="shared" si="194"/>
        <v>#VALUE!</v>
      </c>
      <c r="AB622" t="e">
        <f t="shared" si="205"/>
        <v>#VALUE!</v>
      </c>
      <c r="AC622" t="e">
        <f t="shared" si="206"/>
        <v>#VALUE!</v>
      </c>
      <c r="AD622" t="e">
        <f t="shared" si="207"/>
        <v>#VALUE!</v>
      </c>
      <c r="AE622" t="e">
        <f t="shared" si="208"/>
        <v>#VALUE!</v>
      </c>
      <c r="AF622" t="e">
        <f t="shared" si="209"/>
        <v>#VALUE!</v>
      </c>
    </row>
    <row r="623" spans="5:32" x14ac:dyDescent="0.2">
      <c r="E623">
        <f t="shared" si="195"/>
        <v>621</v>
      </c>
      <c r="F623">
        <f t="shared" si="189"/>
        <v>6.5352237218218407</v>
      </c>
      <c r="G623" t="e">
        <f t="shared" si="196"/>
        <v>#VALUE!</v>
      </c>
      <c r="H623" t="e">
        <f t="shared" si="197"/>
        <v>#VALUE!</v>
      </c>
      <c r="I623" t="e">
        <f t="shared" si="198"/>
        <v>#VALUE!</v>
      </c>
      <c r="J623" t="e">
        <f t="shared" si="199"/>
        <v>#VALUE!</v>
      </c>
      <c r="K623" t="e">
        <f t="shared" si="200"/>
        <v>#VALUE!</v>
      </c>
      <c r="L623" t="e">
        <f t="shared" si="201"/>
        <v>#VALUE!</v>
      </c>
      <c r="M623">
        <f>IF($B$9="זכר",INDEX(תמותה!$A$1:$E$121,ROUNDDOWN(E623/12,0)+1,2),INDEX(תמותה!$A$1:$E$121,ROUNDDOWN(E623/12,0)+1,3))</f>
        <v>5.7479500000000002E-4</v>
      </c>
      <c r="N623" t="e">
        <f>IF($B$9="זכר",INDEX('שיפור גברים'!$A$1:$GQ$121,ROUNDDOWN(E623/12,0)+1,ROUNDDOWN((E623+$B$7-$B$8)/12,0)+2),INDEX('שיפור נשים'!$A$1:$GQ$121,ROUNDDOWN(E623/12,0)+1,ROUNDDOWN((E623+$B$7-$B$8)/12,0)+2))</f>
        <v>#VALUE!</v>
      </c>
      <c r="O623" t="e">
        <f>IF($B$9="זכר",INDEX('שיפור גברים'!$A$1:$GQ$121,ROUNDDOWN(E623/12,0)+1,ROUNDDOWN((E623+$B$7-$B$8)/12,0)+1),INDEX('שיפור נשים'!$A$1:$GQ$121,ROUNDDOWN(E623/12,0)+1,ROUNDDOWN((E623+$B$7-$B$8)/12,0)+1))</f>
        <v>#VALUE!</v>
      </c>
      <c r="P623">
        <f t="shared" si="190"/>
        <v>0.41666666666666669</v>
      </c>
      <c r="Q623" t="e">
        <f t="shared" si="191"/>
        <v>#VALUE!</v>
      </c>
      <c r="R623">
        <f t="shared" si="202"/>
        <v>621</v>
      </c>
      <c r="S623" t="e">
        <f t="shared" si="203"/>
        <v>#VALUE!</v>
      </c>
      <c r="T623">
        <f>IF($B$11="זכר",INDEX(תמותה!$A$1:$E$121,ROUNDDOWN(R623/12,0)+1,2),INDEX(תמותה!$A$1:$E$121,ROUNDDOWN(R623/12,0)+1,3))</f>
        <v>5.7479500000000002E-4</v>
      </c>
      <c r="U623" t="e">
        <f>IF($B$11="זכר",INDEX('שיפור גברים'!$A$1:$GQ$121,ROUNDDOWN(R623/12,0)+1,ROUNDDOWN((E623+$B$7-$B$8)/12,0)+2),INDEX('שיפור נשים'!$A$1:$GQ$121,ROUNDDOWN(R623/12,0)+1,ROUNDDOWN((E623+$B$7-$B$8)/12,0)+2))</f>
        <v>#VALUE!</v>
      </c>
      <c r="V623" t="e">
        <f>IF($B$11="זכר",INDEX('שיפור גברים'!$A$1:$GQ$121,ROUNDDOWN(R623/12,0)+1,ROUNDDOWN((E623+$B$7-$B$8)/12,0)+1),INDEX('שיפור נשים'!$A$1:$GQ$121,ROUNDDOWN(R623/12,0)+1,ROUNDDOWN((E623+$B$7-$B$8)/12,0)+1))</f>
        <v>#VALUE!</v>
      </c>
      <c r="W623">
        <f t="shared" si="192"/>
        <v>0.41666666666666669</v>
      </c>
      <c r="X623" t="e">
        <f t="shared" si="204"/>
        <v>#VALUE!</v>
      </c>
      <c r="Y623">
        <f>IF($B$11="זכר",INDEX(תמותה!$A$1:$E$121,ROUNDDOWN(R623/12,0)+1,4),INDEX(תמותה!$A$1:$E$121,ROUNDDOWN(R623/12,0)+1,5))</f>
        <v>1.3029999999999999E-3</v>
      </c>
      <c r="Z623" t="e">
        <f t="shared" si="193"/>
        <v>#VALUE!</v>
      </c>
      <c r="AA623" t="e">
        <f t="shared" si="194"/>
        <v>#VALUE!</v>
      </c>
      <c r="AB623" t="e">
        <f t="shared" si="205"/>
        <v>#VALUE!</v>
      </c>
      <c r="AC623" t="e">
        <f t="shared" si="206"/>
        <v>#VALUE!</v>
      </c>
      <c r="AD623" t="e">
        <f t="shared" si="207"/>
        <v>#VALUE!</v>
      </c>
      <c r="AE623" t="e">
        <f t="shared" si="208"/>
        <v>#VALUE!</v>
      </c>
      <c r="AF623" t="e">
        <f t="shared" si="209"/>
        <v>#VALUE!</v>
      </c>
    </row>
    <row r="624" spans="5:32" x14ac:dyDescent="0.2">
      <c r="E624">
        <f t="shared" si="195"/>
        <v>622</v>
      </c>
      <c r="F624">
        <f t="shared" si="189"/>
        <v>6.5549769309527273</v>
      </c>
      <c r="G624" t="e">
        <f t="shared" si="196"/>
        <v>#VALUE!</v>
      </c>
      <c r="H624" t="e">
        <f t="shared" si="197"/>
        <v>#VALUE!</v>
      </c>
      <c r="I624" t="e">
        <f t="shared" si="198"/>
        <v>#VALUE!</v>
      </c>
      <c r="J624" t="e">
        <f t="shared" si="199"/>
        <v>#VALUE!</v>
      </c>
      <c r="K624" t="e">
        <f t="shared" si="200"/>
        <v>#VALUE!</v>
      </c>
      <c r="L624" t="e">
        <f t="shared" si="201"/>
        <v>#VALUE!</v>
      </c>
      <c r="M624">
        <f>IF($B$9="זכר",INDEX(תמותה!$A$1:$E$121,ROUNDDOWN(E624/12,0)+1,2),INDEX(תמותה!$A$1:$E$121,ROUNDDOWN(E624/12,0)+1,3))</f>
        <v>5.7479500000000002E-4</v>
      </c>
      <c r="N624" t="e">
        <f>IF($B$9="זכר",INDEX('שיפור גברים'!$A$1:$GQ$121,ROUNDDOWN(E624/12,0)+1,ROUNDDOWN((E624+$B$7-$B$8)/12,0)+2),INDEX('שיפור נשים'!$A$1:$GQ$121,ROUNDDOWN(E624/12,0)+1,ROUNDDOWN((E624+$B$7-$B$8)/12,0)+2))</f>
        <v>#VALUE!</v>
      </c>
      <c r="O624" t="e">
        <f>IF($B$9="זכר",INDEX('שיפור גברים'!$A$1:$GQ$121,ROUNDDOWN(E624/12,0)+1,ROUNDDOWN((E624+$B$7-$B$8)/12,0)+1),INDEX('שיפור נשים'!$A$1:$GQ$121,ROUNDDOWN(E624/12,0)+1,ROUNDDOWN((E624+$B$7-$B$8)/12,0)+1))</f>
        <v>#VALUE!</v>
      </c>
      <c r="P624">
        <f t="shared" si="190"/>
        <v>0.5</v>
      </c>
      <c r="Q624" t="e">
        <f t="shared" si="191"/>
        <v>#VALUE!</v>
      </c>
      <c r="R624">
        <f t="shared" si="202"/>
        <v>622</v>
      </c>
      <c r="S624" t="e">
        <f t="shared" si="203"/>
        <v>#VALUE!</v>
      </c>
      <c r="T624">
        <f>IF($B$11="זכר",INDEX(תמותה!$A$1:$E$121,ROUNDDOWN(R624/12,0)+1,2),INDEX(תמותה!$A$1:$E$121,ROUNDDOWN(R624/12,0)+1,3))</f>
        <v>5.7479500000000002E-4</v>
      </c>
      <c r="U624" t="e">
        <f>IF($B$11="זכר",INDEX('שיפור גברים'!$A$1:$GQ$121,ROUNDDOWN(R624/12,0)+1,ROUNDDOWN((E624+$B$7-$B$8)/12,0)+2),INDEX('שיפור נשים'!$A$1:$GQ$121,ROUNDDOWN(R624/12,0)+1,ROUNDDOWN((E624+$B$7-$B$8)/12,0)+2))</f>
        <v>#VALUE!</v>
      </c>
      <c r="V624" t="e">
        <f>IF($B$11="זכר",INDEX('שיפור גברים'!$A$1:$GQ$121,ROUNDDOWN(R624/12,0)+1,ROUNDDOWN((E624+$B$7-$B$8)/12,0)+1),INDEX('שיפור נשים'!$A$1:$GQ$121,ROUNDDOWN(R624/12,0)+1,ROUNDDOWN((E624+$B$7-$B$8)/12,0)+1))</f>
        <v>#VALUE!</v>
      </c>
      <c r="W624">
        <f t="shared" si="192"/>
        <v>0.5</v>
      </c>
      <c r="X624" t="e">
        <f t="shared" si="204"/>
        <v>#VALUE!</v>
      </c>
      <c r="Y624">
        <f>IF($B$11="זכר",INDEX(תמותה!$A$1:$E$121,ROUNDDOWN(R624/12,0)+1,4),INDEX(תמותה!$A$1:$E$121,ROUNDDOWN(R624/12,0)+1,5))</f>
        <v>1.3029999999999999E-3</v>
      </c>
      <c r="Z624" t="e">
        <f t="shared" si="193"/>
        <v>#VALUE!</v>
      </c>
      <c r="AA624" t="e">
        <f t="shared" si="194"/>
        <v>#VALUE!</v>
      </c>
      <c r="AB624" t="e">
        <f t="shared" si="205"/>
        <v>#VALUE!</v>
      </c>
      <c r="AC624" t="e">
        <f t="shared" si="206"/>
        <v>#VALUE!</v>
      </c>
      <c r="AD624" t="e">
        <f t="shared" si="207"/>
        <v>#VALUE!</v>
      </c>
      <c r="AE624" t="e">
        <f t="shared" si="208"/>
        <v>#VALUE!</v>
      </c>
      <c r="AF624" t="e">
        <f t="shared" si="209"/>
        <v>#VALUE!</v>
      </c>
    </row>
    <row r="625" spans="5:32" x14ac:dyDescent="0.2">
      <c r="E625">
        <f t="shared" si="195"/>
        <v>623</v>
      </c>
      <c r="F625">
        <f t="shared" si="189"/>
        <v>6.5747898456556957</v>
      </c>
      <c r="G625" t="e">
        <f t="shared" si="196"/>
        <v>#VALUE!</v>
      </c>
      <c r="H625" t="e">
        <f t="shared" si="197"/>
        <v>#VALUE!</v>
      </c>
      <c r="I625" t="e">
        <f t="shared" si="198"/>
        <v>#VALUE!</v>
      </c>
      <c r="J625" t="e">
        <f t="shared" si="199"/>
        <v>#VALUE!</v>
      </c>
      <c r="K625" t="e">
        <f t="shared" si="200"/>
        <v>#VALUE!</v>
      </c>
      <c r="L625" t="e">
        <f t="shared" si="201"/>
        <v>#VALUE!</v>
      </c>
      <c r="M625">
        <f>IF($B$9="זכר",INDEX(תמותה!$A$1:$E$121,ROUNDDOWN(E625/12,0)+1,2),INDEX(תמותה!$A$1:$E$121,ROUNDDOWN(E625/12,0)+1,3))</f>
        <v>5.7479500000000002E-4</v>
      </c>
      <c r="N625" t="e">
        <f>IF($B$9="זכר",INDEX('שיפור גברים'!$A$1:$GQ$121,ROUNDDOWN(E625/12,0)+1,ROUNDDOWN((E625+$B$7-$B$8)/12,0)+2),INDEX('שיפור נשים'!$A$1:$GQ$121,ROUNDDOWN(E625/12,0)+1,ROUNDDOWN((E625+$B$7-$B$8)/12,0)+2))</f>
        <v>#VALUE!</v>
      </c>
      <c r="O625" t="e">
        <f>IF($B$9="זכר",INDEX('שיפור גברים'!$A$1:$GQ$121,ROUNDDOWN(E625/12,0)+1,ROUNDDOWN((E625+$B$7-$B$8)/12,0)+1),INDEX('שיפור נשים'!$A$1:$GQ$121,ROUNDDOWN(E625/12,0)+1,ROUNDDOWN((E625+$B$7-$B$8)/12,0)+1))</f>
        <v>#VALUE!</v>
      </c>
      <c r="P625">
        <f t="shared" si="190"/>
        <v>0.58333333333333337</v>
      </c>
      <c r="Q625" t="e">
        <f t="shared" si="191"/>
        <v>#VALUE!</v>
      </c>
      <c r="R625">
        <f t="shared" si="202"/>
        <v>623</v>
      </c>
      <c r="S625" t="e">
        <f t="shared" si="203"/>
        <v>#VALUE!</v>
      </c>
      <c r="T625">
        <f>IF($B$11="זכר",INDEX(תמותה!$A$1:$E$121,ROUNDDOWN(R625/12,0)+1,2),INDEX(תמותה!$A$1:$E$121,ROUNDDOWN(R625/12,0)+1,3))</f>
        <v>5.7479500000000002E-4</v>
      </c>
      <c r="U625" t="e">
        <f>IF($B$11="זכר",INDEX('שיפור גברים'!$A$1:$GQ$121,ROUNDDOWN(R625/12,0)+1,ROUNDDOWN((E625+$B$7-$B$8)/12,0)+2),INDEX('שיפור נשים'!$A$1:$GQ$121,ROUNDDOWN(R625/12,0)+1,ROUNDDOWN((E625+$B$7-$B$8)/12,0)+2))</f>
        <v>#VALUE!</v>
      </c>
      <c r="V625" t="e">
        <f>IF($B$11="זכר",INDEX('שיפור גברים'!$A$1:$GQ$121,ROUNDDOWN(R625/12,0)+1,ROUNDDOWN((E625+$B$7-$B$8)/12,0)+1),INDEX('שיפור נשים'!$A$1:$GQ$121,ROUNDDOWN(R625/12,0)+1,ROUNDDOWN((E625+$B$7-$B$8)/12,0)+1))</f>
        <v>#VALUE!</v>
      </c>
      <c r="W625">
        <f t="shared" si="192"/>
        <v>0.58333333333333337</v>
      </c>
      <c r="X625" t="e">
        <f t="shared" si="204"/>
        <v>#VALUE!</v>
      </c>
      <c r="Y625">
        <f>IF($B$11="זכר",INDEX(תמותה!$A$1:$E$121,ROUNDDOWN(R625/12,0)+1,4),INDEX(תמותה!$A$1:$E$121,ROUNDDOWN(R625/12,0)+1,5))</f>
        <v>1.3029999999999999E-3</v>
      </c>
      <c r="Z625" t="e">
        <f t="shared" si="193"/>
        <v>#VALUE!</v>
      </c>
      <c r="AA625" t="e">
        <f t="shared" si="194"/>
        <v>#VALUE!</v>
      </c>
      <c r="AB625" t="e">
        <f t="shared" si="205"/>
        <v>#VALUE!</v>
      </c>
      <c r="AC625" t="e">
        <f t="shared" si="206"/>
        <v>#VALUE!</v>
      </c>
      <c r="AD625" t="e">
        <f t="shared" si="207"/>
        <v>#VALUE!</v>
      </c>
      <c r="AE625" t="e">
        <f t="shared" si="208"/>
        <v>#VALUE!</v>
      </c>
      <c r="AF625" t="e">
        <f t="shared" si="209"/>
        <v>#VALUE!</v>
      </c>
    </row>
    <row r="626" spans="5:32" x14ac:dyDescent="0.2">
      <c r="E626">
        <f t="shared" si="195"/>
        <v>624</v>
      </c>
      <c r="F626">
        <f t="shared" si="189"/>
        <v>6.5946626463953582</v>
      </c>
      <c r="G626" t="e">
        <f t="shared" si="196"/>
        <v>#VALUE!</v>
      </c>
      <c r="H626" t="e">
        <f t="shared" si="197"/>
        <v>#VALUE!</v>
      </c>
      <c r="I626" t="e">
        <f t="shared" si="198"/>
        <v>#VALUE!</v>
      </c>
      <c r="J626" t="e">
        <f t="shared" si="199"/>
        <v>#VALUE!</v>
      </c>
      <c r="K626" t="e">
        <f t="shared" si="200"/>
        <v>#VALUE!</v>
      </c>
      <c r="L626" t="e">
        <f t="shared" si="201"/>
        <v>#VALUE!</v>
      </c>
      <c r="M626">
        <f>IF($B$9="זכר",INDEX(תמותה!$A$1:$E$121,ROUNDDOWN(E626/12,0)+1,2),INDEX(תמותה!$A$1:$E$121,ROUNDDOWN(E626/12,0)+1,3))</f>
        <v>6.3427299999999998E-4</v>
      </c>
      <c r="N626" t="e">
        <f>IF($B$9="זכר",INDEX('שיפור גברים'!$A$1:$GQ$121,ROUNDDOWN(E626/12,0)+1,ROUNDDOWN((E626+$B$7-$B$8)/12,0)+2),INDEX('שיפור נשים'!$A$1:$GQ$121,ROUNDDOWN(E626/12,0)+1,ROUNDDOWN((E626+$B$7-$B$8)/12,0)+2))</f>
        <v>#VALUE!</v>
      </c>
      <c r="O626" t="e">
        <f>IF($B$9="זכר",INDEX('שיפור גברים'!$A$1:$GQ$121,ROUNDDOWN(E626/12,0)+1,ROUNDDOWN((E626+$B$7-$B$8)/12,0)+1),INDEX('שיפור נשים'!$A$1:$GQ$121,ROUNDDOWN(E626/12,0)+1,ROUNDDOWN((E626+$B$7-$B$8)/12,0)+1))</f>
        <v>#VALUE!</v>
      </c>
      <c r="P626">
        <f t="shared" si="190"/>
        <v>0.66666666666666663</v>
      </c>
      <c r="Q626" t="e">
        <f t="shared" si="191"/>
        <v>#VALUE!</v>
      </c>
      <c r="R626">
        <f t="shared" si="202"/>
        <v>624</v>
      </c>
      <c r="S626" t="e">
        <f t="shared" si="203"/>
        <v>#VALUE!</v>
      </c>
      <c r="T626">
        <f>IF($B$11="זכר",INDEX(תמותה!$A$1:$E$121,ROUNDDOWN(R626/12,0)+1,2),INDEX(תמותה!$A$1:$E$121,ROUNDDOWN(R626/12,0)+1,3))</f>
        <v>6.3427299999999998E-4</v>
      </c>
      <c r="U626" t="e">
        <f>IF($B$11="זכר",INDEX('שיפור גברים'!$A$1:$GQ$121,ROUNDDOWN(R626/12,0)+1,ROUNDDOWN((E626+$B$7-$B$8)/12,0)+2),INDEX('שיפור נשים'!$A$1:$GQ$121,ROUNDDOWN(R626/12,0)+1,ROUNDDOWN((E626+$B$7-$B$8)/12,0)+2))</f>
        <v>#VALUE!</v>
      </c>
      <c r="V626" t="e">
        <f>IF($B$11="זכר",INDEX('שיפור גברים'!$A$1:$GQ$121,ROUNDDOWN(R626/12,0)+1,ROUNDDOWN((E626+$B$7-$B$8)/12,0)+1),INDEX('שיפור נשים'!$A$1:$GQ$121,ROUNDDOWN(R626/12,0)+1,ROUNDDOWN((E626+$B$7-$B$8)/12,0)+1))</f>
        <v>#VALUE!</v>
      </c>
      <c r="W626">
        <f t="shared" si="192"/>
        <v>0.66666666666666663</v>
      </c>
      <c r="X626" t="e">
        <f t="shared" si="204"/>
        <v>#VALUE!</v>
      </c>
      <c r="Y626">
        <f>IF($B$11="זכר",INDEX(תמותה!$A$1:$E$121,ROUNDDOWN(R626/12,0)+1,4),INDEX(תמותה!$A$1:$E$121,ROUNDDOWN(R626/12,0)+1,5))</f>
        <v>1.4400000000000001E-3</v>
      </c>
      <c r="Z626" t="e">
        <f t="shared" si="193"/>
        <v>#VALUE!</v>
      </c>
      <c r="AA626" t="e">
        <f t="shared" si="194"/>
        <v>#VALUE!</v>
      </c>
      <c r="AB626" t="e">
        <f t="shared" si="205"/>
        <v>#VALUE!</v>
      </c>
      <c r="AC626" t="e">
        <f t="shared" si="206"/>
        <v>#VALUE!</v>
      </c>
      <c r="AD626" t="e">
        <f t="shared" si="207"/>
        <v>#VALUE!</v>
      </c>
      <c r="AE626" t="e">
        <f t="shared" si="208"/>
        <v>#VALUE!</v>
      </c>
      <c r="AF626" t="e">
        <f t="shared" si="209"/>
        <v>#VALUE!</v>
      </c>
    </row>
    <row r="627" spans="5:32" x14ac:dyDescent="0.2">
      <c r="E627">
        <f t="shared" si="195"/>
        <v>625</v>
      </c>
      <c r="F627">
        <f t="shared" si="189"/>
        <v>6.6145955141818007</v>
      </c>
      <c r="G627" t="e">
        <f t="shared" si="196"/>
        <v>#VALUE!</v>
      </c>
      <c r="H627" t="e">
        <f t="shared" si="197"/>
        <v>#VALUE!</v>
      </c>
      <c r="I627" t="e">
        <f t="shared" si="198"/>
        <v>#VALUE!</v>
      </c>
      <c r="J627" t="e">
        <f t="shared" si="199"/>
        <v>#VALUE!</v>
      </c>
      <c r="K627" t="e">
        <f t="shared" si="200"/>
        <v>#VALUE!</v>
      </c>
      <c r="L627" t="e">
        <f t="shared" si="201"/>
        <v>#VALUE!</v>
      </c>
      <c r="M627">
        <f>IF($B$9="זכר",INDEX(תמותה!$A$1:$E$121,ROUNDDOWN(E627/12,0)+1,2),INDEX(תמותה!$A$1:$E$121,ROUNDDOWN(E627/12,0)+1,3))</f>
        <v>6.3427299999999998E-4</v>
      </c>
      <c r="N627" t="e">
        <f>IF($B$9="זכר",INDEX('שיפור גברים'!$A$1:$GQ$121,ROUNDDOWN(E627/12,0)+1,ROUNDDOWN((E627+$B$7-$B$8)/12,0)+2),INDEX('שיפור נשים'!$A$1:$GQ$121,ROUNDDOWN(E627/12,0)+1,ROUNDDOWN((E627+$B$7-$B$8)/12,0)+2))</f>
        <v>#VALUE!</v>
      </c>
      <c r="O627" t="e">
        <f>IF($B$9="זכר",INDEX('שיפור גברים'!$A$1:$GQ$121,ROUNDDOWN(E627/12,0)+1,ROUNDDOWN((E627+$B$7-$B$8)/12,0)+1),INDEX('שיפור נשים'!$A$1:$GQ$121,ROUNDDOWN(E627/12,0)+1,ROUNDDOWN((E627+$B$7-$B$8)/12,0)+1))</f>
        <v>#VALUE!</v>
      </c>
      <c r="P627">
        <f t="shared" si="190"/>
        <v>0.75</v>
      </c>
      <c r="Q627" t="e">
        <f t="shared" si="191"/>
        <v>#VALUE!</v>
      </c>
      <c r="R627">
        <f t="shared" si="202"/>
        <v>625</v>
      </c>
      <c r="S627" t="e">
        <f t="shared" si="203"/>
        <v>#VALUE!</v>
      </c>
      <c r="T627">
        <f>IF($B$11="זכר",INDEX(תמותה!$A$1:$E$121,ROUNDDOWN(R627/12,0)+1,2),INDEX(תמותה!$A$1:$E$121,ROUNDDOWN(R627/12,0)+1,3))</f>
        <v>6.3427299999999998E-4</v>
      </c>
      <c r="U627" t="e">
        <f>IF($B$11="זכר",INDEX('שיפור גברים'!$A$1:$GQ$121,ROUNDDOWN(R627/12,0)+1,ROUNDDOWN((E627+$B$7-$B$8)/12,0)+2),INDEX('שיפור נשים'!$A$1:$GQ$121,ROUNDDOWN(R627/12,0)+1,ROUNDDOWN((E627+$B$7-$B$8)/12,0)+2))</f>
        <v>#VALUE!</v>
      </c>
      <c r="V627" t="e">
        <f>IF($B$11="זכר",INDEX('שיפור גברים'!$A$1:$GQ$121,ROUNDDOWN(R627/12,0)+1,ROUNDDOWN((E627+$B$7-$B$8)/12,0)+1),INDEX('שיפור נשים'!$A$1:$GQ$121,ROUNDDOWN(R627/12,0)+1,ROUNDDOWN((E627+$B$7-$B$8)/12,0)+1))</f>
        <v>#VALUE!</v>
      </c>
      <c r="W627">
        <f t="shared" si="192"/>
        <v>0.75</v>
      </c>
      <c r="X627" t="e">
        <f t="shared" si="204"/>
        <v>#VALUE!</v>
      </c>
      <c r="Y627">
        <f>IF($B$11="זכר",INDEX(תמותה!$A$1:$E$121,ROUNDDOWN(R627/12,0)+1,4),INDEX(תמותה!$A$1:$E$121,ROUNDDOWN(R627/12,0)+1,5))</f>
        <v>1.4400000000000001E-3</v>
      </c>
      <c r="Z627" t="e">
        <f t="shared" si="193"/>
        <v>#VALUE!</v>
      </c>
      <c r="AA627" t="e">
        <f t="shared" si="194"/>
        <v>#VALUE!</v>
      </c>
      <c r="AB627" t="e">
        <f t="shared" si="205"/>
        <v>#VALUE!</v>
      </c>
      <c r="AC627" t="e">
        <f t="shared" si="206"/>
        <v>#VALUE!</v>
      </c>
      <c r="AD627" t="e">
        <f t="shared" si="207"/>
        <v>#VALUE!</v>
      </c>
      <c r="AE627" t="e">
        <f t="shared" si="208"/>
        <v>#VALUE!</v>
      </c>
      <c r="AF627" t="e">
        <f t="shared" si="209"/>
        <v>#VALUE!</v>
      </c>
    </row>
    <row r="628" spans="5:32" x14ac:dyDescent="0.2">
      <c r="E628">
        <f t="shared" si="195"/>
        <v>626</v>
      </c>
      <c r="F628">
        <f t="shared" si="189"/>
        <v>6.6345886305722299</v>
      </c>
      <c r="G628" t="e">
        <f t="shared" si="196"/>
        <v>#VALUE!</v>
      </c>
      <c r="H628" t="e">
        <f t="shared" si="197"/>
        <v>#VALUE!</v>
      </c>
      <c r="I628" t="e">
        <f t="shared" si="198"/>
        <v>#VALUE!</v>
      </c>
      <c r="J628" t="e">
        <f t="shared" si="199"/>
        <v>#VALUE!</v>
      </c>
      <c r="K628" t="e">
        <f t="shared" si="200"/>
        <v>#VALUE!</v>
      </c>
      <c r="L628" t="e">
        <f t="shared" si="201"/>
        <v>#VALUE!</v>
      </c>
      <c r="M628">
        <f>IF($B$9="זכר",INDEX(תמותה!$A$1:$E$121,ROUNDDOWN(E628/12,0)+1,2),INDEX(תמותה!$A$1:$E$121,ROUNDDOWN(E628/12,0)+1,3))</f>
        <v>6.3427299999999998E-4</v>
      </c>
      <c r="N628" t="e">
        <f>IF($B$9="זכר",INDEX('שיפור גברים'!$A$1:$GQ$121,ROUNDDOWN(E628/12,0)+1,ROUNDDOWN((E628+$B$7-$B$8)/12,0)+2),INDEX('שיפור נשים'!$A$1:$GQ$121,ROUNDDOWN(E628/12,0)+1,ROUNDDOWN((E628+$B$7-$B$8)/12,0)+2))</f>
        <v>#VALUE!</v>
      </c>
      <c r="O628" t="e">
        <f>IF($B$9="זכר",INDEX('שיפור גברים'!$A$1:$GQ$121,ROUNDDOWN(E628/12,0)+1,ROUNDDOWN((E628+$B$7-$B$8)/12,0)+1),INDEX('שיפור נשים'!$A$1:$GQ$121,ROUNDDOWN(E628/12,0)+1,ROUNDDOWN((E628+$B$7-$B$8)/12,0)+1))</f>
        <v>#VALUE!</v>
      </c>
      <c r="P628">
        <f t="shared" si="190"/>
        <v>0.83333333333333337</v>
      </c>
      <c r="Q628" t="e">
        <f t="shared" si="191"/>
        <v>#VALUE!</v>
      </c>
      <c r="R628">
        <f t="shared" si="202"/>
        <v>626</v>
      </c>
      <c r="S628" t="e">
        <f t="shared" si="203"/>
        <v>#VALUE!</v>
      </c>
      <c r="T628">
        <f>IF($B$11="זכר",INDEX(תמותה!$A$1:$E$121,ROUNDDOWN(R628/12,0)+1,2),INDEX(תמותה!$A$1:$E$121,ROUNDDOWN(R628/12,0)+1,3))</f>
        <v>6.3427299999999998E-4</v>
      </c>
      <c r="U628" t="e">
        <f>IF($B$11="זכר",INDEX('שיפור גברים'!$A$1:$GQ$121,ROUNDDOWN(R628/12,0)+1,ROUNDDOWN((E628+$B$7-$B$8)/12,0)+2),INDEX('שיפור נשים'!$A$1:$GQ$121,ROUNDDOWN(R628/12,0)+1,ROUNDDOWN((E628+$B$7-$B$8)/12,0)+2))</f>
        <v>#VALUE!</v>
      </c>
      <c r="V628" t="e">
        <f>IF($B$11="זכר",INDEX('שיפור גברים'!$A$1:$GQ$121,ROUNDDOWN(R628/12,0)+1,ROUNDDOWN((E628+$B$7-$B$8)/12,0)+1),INDEX('שיפור נשים'!$A$1:$GQ$121,ROUNDDOWN(R628/12,0)+1,ROUNDDOWN((E628+$B$7-$B$8)/12,0)+1))</f>
        <v>#VALUE!</v>
      </c>
      <c r="W628">
        <f t="shared" si="192"/>
        <v>0.83333333333333337</v>
      </c>
      <c r="X628" t="e">
        <f t="shared" si="204"/>
        <v>#VALUE!</v>
      </c>
      <c r="Y628">
        <f>IF($B$11="זכר",INDEX(תמותה!$A$1:$E$121,ROUNDDOWN(R628/12,0)+1,4),INDEX(תמותה!$A$1:$E$121,ROUNDDOWN(R628/12,0)+1,5))</f>
        <v>1.4400000000000001E-3</v>
      </c>
      <c r="Z628" t="e">
        <f t="shared" si="193"/>
        <v>#VALUE!</v>
      </c>
      <c r="AA628" t="e">
        <f t="shared" si="194"/>
        <v>#VALUE!</v>
      </c>
      <c r="AB628" t="e">
        <f t="shared" si="205"/>
        <v>#VALUE!</v>
      </c>
      <c r="AC628" t="e">
        <f t="shared" si="206"/>
        <v>#VALUE!</v>
      </c>
      <c r="AD628" t="e">
        <f t="shared" si="207"/>
        <v>#VALUE!</v>
      </c>
      <c r="AE628" t="e">
        <f t="shared" si="208"/>
        <v>#VALUE!</v>
      </c>
      <c r="AF628" t="e">
        <f t="shared" si="209"/>
        <v>#VALUE!</v>
      </c>
    </row>
    <row r="629" spans="5:32" x14ac:dyDescent="0.2">
      <c r="E629">
        <f t="shared" si="195"/>
        <v>627</v>
      </c>
      <c r="F629">
        <f t="shared" si="189"/>
        <v>6.6546421776726152</v>
      </c>
      <c r="G629" t="e">
        <f t="shared" si="196"/>
        <v>#VALUE!</v>
      </c>
      <c r="H629" t="e">
        <f t="shared" si="197"/>
        <v>#VALUE!</v>
      </c>
      <c r="I629" t="e">
        <f t="shared" si="198"/>
        <v>#VALUE!</v>
      </c>
      <c r="J629" t="e">
        <f t="shared" si="199"/>
        <v>#VALUE!</v>
      </c>
      <c r="K629" t="e">
        <f t="shared" si="200"/>
        <v>#VALUE!</v>
      </c>
      <c r="L629" t="e">
        <f t="shared" si="201"/>
        <v>#VALUE!</v>
      </c>
      <c r="M629">
        <f>IF($B$9="זכר",INDEX(תמותה!$A$1:$E$121,ROUNDDOWN(E629/12,0)+1,2),INDEX(תמותה!$A$1:$E$121,ROUNDDOWN(E629/12,0)+1,3))</f>
        <v>6.3427299999999998E-4</v>
      </c>
      <c r="N629" t="e">
        <f>IF($B$9="זכר",INDEX('שיפור גברים'!$A$1:$GQ$121,ROUNDDOWN(E629/12,0)+1,ROUNDDOWN((E629+$B$7-$B$8)/12,0)+2),INDEX('שיפור נשים'!$A$1:$GQ$121,ROUNDDOWN(E629/12,0)+1,ROUNDDOWN((E629+$B$7-$B$8)/12,0)+2))</f>
        <v>#VALUE!</v>
      </c>
      <c r="O629" t="e">
        <f>IF($B$9="זכר",INDEX('שיפור גברים'!$A$1:$GQ$121,ROUNDDOWN(E629/12,0)+1,ROUNDDOWN((E629+$B$7-$B$8)/12,0)+1),INDEX('שיפור נשים'!$A$1:$GQ$121,ROUNDDOWN(E629/12,0)+1,ROUNDDOWN((E629+$B$7-$B$8)/12,0)+1))</f>
        <v>#VALUE!</v>
      </c>
      <c r="P629">
        <f t="shared" si="190"/>
        <v>0.91666666666666663</v>
      </c>
      <c r="Q629" t="e">
        <f t="shared" si="191"/>
        <v>#VALUE!</v>
      </c>
      <c r="R629">
        <f t="shared" si="202"/>
        <v>627</v>
      </c>
      <c r="S629" t="e">
        <f t="shared" si="203"/>
        <v>#VALUE!</v>
      </c>
      <c r="T629">
        <f>IF($B$11="זכר",INDEX(תמותה!$A$1:$E$121,ROUNDDOWN(R629/12,0)+1,2),INDEX(תמותה!$A$1:$E$121,ROUNDDOWN(R629/12,0)+1,3))</f>
        <v>6.3427299999999998E-4</v>
      </c>
      <c r="U629" t="e">
        <f>IF($B$11="זכר",INDEX('שיפור גברים'!$A$1:$GQ$121,ROUNDDOWN(R629/12,0)+1,ROUNDDOWN((E629+$B$7-$B$8)/12,0)+2),INDEX('שיפור נשים'!$A$1:$GQ$121,ROUNDDOWN(R629/12,0)+1,ROUNDDOWN((E629+$B$7-$B$8)/12,0)+2))</f>
        <v>#VALUE!</v>
      </c>
      <c r="V629" t="e">
        <f>IF($B$11="זכר",INDEX('שיפור גברים'!$A$1:$GQ$121,ROUNDDOWN(R629/12,0)+1,ROUNDDOWN((E629+$B$7-$B$8)/12,0)+1),INDEX('שיפור נשים'!$A$1:$GQ$121,ROUNDDOWN(R629/12,0)+1,ROUNDDOWN((E629+$B$7-$B$8)/12,0)+1))</f>
        <v>#VALUE!</v>
      </c>
      <c r="W629">
        <f t="shared" si="192"/>
        <v>0.91666666666666663</v>
      </c>
      <c r="X629" t="e">
        <f t="shared" si="204"/>
        <v>#VALUE!</v>
      </c>
      <c r="Y629">
        <f>IF($B$11="זכר",INDEX(תמותה!$A$1:$E$121,ROUNDDOWN(R629/12,0)+1,4),INDEX(תמותה!$A$1:$E$121,ROUNDDOWN(R629/12,0)+1,5))</f>
        <v>1.4400000000000001E-3</v>
      </c>
      <c r="Z629" t="e">
        <f t="shared" si="193"/>
        <v>#VALUE!</v>
      </c>
      <c r="AA629" t="e">
        <f t="shared" si="194"/>
        <v>#VALUE!</v>
      </c>
      <c r="AB629" t="e">
        <f t="shared" si="205"/>
        <v>#VALUE!</v>
      </c>
      <c r="AC629" t="e">
        <f t="shared" si="206"/>
        <v>#VALUE!</v>
      </c>
      <c r="AD629" t="e">
        <f t="shared" si="207"/>
        <v>#VALUE!</v>
      </c>
      <c r="AE629" t="e">
        <f t="shared" si="208"/>
        <v>#VALUE!</v>
      </c>
      <c r="AF629" t="e">
        <f t="shared" si="209"/>
        <v>#VALUE!</v>
      </c>
    </row>
    <row r="630" spans="5:32" x14ac:dyDescent="0.2">
      <c r="E630">
        <f t="shared" si="195"/>
        <v>628</v>
      </c>
      <c r="F630">
        <f t="shared" si="189"/>
        <v>6.6747563381393586</v>
      </c>
      <c r="G630" t="e">
        <f t="shared" si="196"/>
        <v>#VALUE!</v>
      </c>
      <c r="H630" t="e">
        <f t="shared" si="197"/>
        <v>#VALUE!</v>
      </c>
      <c r="I630" t="e">
        <f t="shared" si="198"/>
        <v>#VALUE!</v>
      </c>
      <c r="J630" t="e">
        <f t="shared" si="199"/>
        <v>#VALUE!</v>
      </c>
      <c r="K630" t="e">
        <f t="shared" si="200"/>
        <v>#VALUE!</v>
      </c>
      <c r="L630" t="e">
        <f t="shared" si="201"/>
        <v>#VALUE!</v>
      </c>
      <c r="M630">
        <f>IF($B$9="זכר",INDEX(תמותה!$A$1:$E$121,ROUNDDOWN(E630/12,0)+1,2),INDEX(תמותה!$A$1:$E$121,ROUNDDOWN(E630/12,0)+1,3))</f>
        <v>6.3427299999999998E-4</v>
      </c>
      <c r="N630" t="e">
        <f>IF($B$9="זכר",INDEX('שיפור גברים'!$A$1:$GQ$121,ROUNDDOWN(E630/12,0)+1,ROUNDDOWN((E630+$B$7-$B$8)/12,0)+2),INDEX('שיפור נשים'!$A$1:$GQ$121,ROUNDDOWN(E630/12,0)+1,ROUNDDOWN((E630+$B$7-$B$8)/12,0)+2))</f>
        <v>#VALUE!</v>
      </c>
      <c r="O630" t="e">
        <f>IF($B$9="זכר",INDEX('שיפור גברים'!$A$1:$GQ$121,ROUNDDOWN(E630/12,0)+1,ROUNDDOWN((E630+$B$7-$B$8)/12,0)+1),INDEX('שיפור נשים'!$A$1:$GQ$121,ROUNDDOWN(E630/12,0)+1,ROUNDDOWN((E630+$B$7-$B$8)/12,0)+1))</f>
        <v>#VALUE!</v>
      </c>
      <c r="P630">
        <f t="shared" si="190"/>
        <v>1</v>
      </c>
      <c r="Q630" t="e">
        <f t="shared" si="191"/>
        <v>#VALUE!</v>
      </c>
      <c r="R630">
        <f t="shared" si="202"/>
        <v>628</v>
      </c>
      <c r="S630" t="e">
        <f t="shared" si="203"/>
        <v>#VALUE!</v>
      </c>
      <c r="T630">
        <f>IF($B$11="זכר",INDEX(תמותה!$A$1:$E$121,ROUNDDOWN(R630/12,0)+1,2),INDEX(תמותה!$A$1:$E$121,ROUNDDOWN(R630/12,0)+1,3))</f>
        <v>6.3427299999999998E-4</v>
      </c>
      <c r="U630" t="e">
        <f>IF($B$11="זכר",INDEX('שיפור גברים'!$A$1:$GQ$121,ROUNDDOWN(R630/12,0)+1,ROUNDDOWN((E630+$B$7-$B$8)/12,0)+2),INDEX('שיפור נשים'!$A$1:$GQ$121,ROUNDDOWN(R630/12,0)+1,ROUNDDOWN((E630+$B$7-$B$8)/12,0)+2))</f>
        <v>#VALUE!</v>
      </c>
      <c r="V630" t="e">
        <f>IF($B$11="זכר",INDEX('שיפור גברים'!$A$1:$GQ$121,ROUNDDOWN(R630/12,0)+1,ROUNDDOWN((E630+$B$7-$B$8)/12,0)+1),INDEX('שיפור נשים'!$A$1:$GQ$121,ROUNDDOWN(R630/12,0)+1,ROUNDDOWN((E630+$B$7-$B$8)/12,0)+1))</f>
        <v>#VALUE!</v>
      </c>
      <c r="W630">
        <f t="shared" si="192"/>
        <v>1</v>
      </c>
      <c r="X630" t="e">
        <f t="shared" si="204"/>
        <v>#VALUE!</v>
      </c>
      <c r="Y630">
        <f>IF($B$11="זכר",INDEX(תמותה!$A$1:$E$121,ROUNDDOWN(R630/12,0)+1,4),INDEX(תמותה!$A$1:$E$121,ROUNDDOWN(R630/12,0)+1,5))</f>
        <v>1.4400000000000001E-3</v>
      </c>
      <c r="Z630" t="e">
        <f t="shared" si="193"/>
        <v>#VALUE!</v>
      </c>
      <c r="AA630" t="e">
        <f t="shared" si="194"/>
        <v>#VALUE!</v>
      </c>
      <c r="AB630" t="e">
        <f t="shared" si="205"/>
        <v>#VALUE!</v>
      </c>
      <c r="AC630" t="e">
        <f t="shared" si="206"/>
        <v>#VALUE!</v>
      </c>
      <c r="AD630" t="e">
        <f t="shared" si="207"/>
        <v>#VALUE!</v>
      </c>
      <c r="AE630" t="e">
        <f t="shared" si="208"/>
        <v>#VALUE!</v>
      </c>
      <c r="AF630" t="e">
        <f t="shared" si="209"/>
        <v>#VALUE!</v>
      </c>
    </row>
    <row r="631" spans="5:32" x14ac:dyDescent="0.2">
      <c r="E631">
        <f t="shared" si="195"/>
        <v>629</v>
      </c>
      <c r="F631">
        <f t="shared" si="189"/>
        <v>6.6949312951809574</v>
      </c>
      <c r="G631" t="e">
        <f t="shared" si="196"/>
        <v>#VALUE!</v>
      </c>
      <c r="H631" t="e">
        <f t="shared" si="197"/>
        <v>#VALUE!</v>
      </c>
      <c r="I631" t="e">
        <f t="shared" si="198"/>
        <v>#VALUE!</v>
      </c>
      <c r="J631" t="e">
        <f t="shared" si="199"/>
        <v>#VALUE!</v>
      </c>
      <c r="K631" t="e">
        <f t="shared" si="200"/>
        <v>#VALUE!</v>
      </c>
      <c r="L631" t="e">
        <f t="shared" si="201"/>
        <v>#VALUE!</v>
      </c>
      <c r="M631">
        <f>IF($B$9="זכר",INDEX(תמותה!$A$1:$E$121,ROUNDDOWN(E631/12,0)+1,2),INDEX(תמותה!$A$1:$E$121,ROUNDDOWN(E631/12,0)+1,3))</f>
        <v>6.3427299999999998E-4</v>
      </c>
      <c r="N631" t="e">
        <f>IF($B$9="זכר",INDEX('שיפור גברים'!$A$1:$GQ$121,ROUNDDOWN(E631/12,0)+1,ROUNDDOWN((E631+$B$7-$B$8)/12,0)+2),INDEX('שיפור נשים'!$A$1:$GQ$121,ROUNDDOWN(E631/12,0)+1,ROUNDDOWN((E631+$B$7-$B$8)/12,0)+2))</f>
        <v>#VALUE!</v>
      </c>
      <c r="O631" t="e">
        <f>IF($B$9="זכר",INDEX('שיפור גברים'!$A$1:$GQ$121,ROUNDDOWN(E631/12,0)+1,ROUNDDOWN((E631+$B$7-$B$8)/12,0)+1),INDEX('שיפור נשים'!$A$1:$GQ$121,ROUNDDOWN(E631/12,0)+1,ROUNDDOWN((E631+$B$7-$B$8)/12,0)+1))</f>
        <v>#VALUE!</v>
      </c>
      <c r="P631">
        <f t="shared" si="190"/>
        <v>8.3333333333333329E-2</v>
      </c>
      <c r="Q631" t="e">
        <f t="shared" si="191"/>
        <v>#VALUE!</v>
      </c>
      <c r="R631">
        <f t="shared" si="202"/>
        <v>629</v>
      </c>
      <c r="S631" t="e">
        <f t="shared" si="203"/>
        <v>#VALUE!</v>
      </c>
      <c r="T631">
        <f>IF($B$11="זכר",INDEX(תמותה!$A$1:$E$121,ROUNDDOWN(R631/12,0)+1,2),INDEX(תמותה!$A$1:$E$121,ROUNDDOWN(R631/12,0)+1,3))</f>
        <v>6.3427299999999998E-4</v>
      </c>
      <c r="U631" t="e">
        <f>IF($B$11="זכר",INDEX('שיפור גברים'!$A$1:$GQ$121,ROUNDDOWN(R631/12,0)+1,ROUNDDOWN((E631+$B$7-$B$8)/12,0)+2),INDEX('שיפור נשים'!$A$1:$GQ$121,ROUNDDOWN(R631/12,0)+1,ROUNDDOWN((E631+$B$7-$B$8)/12,0)+2))</f>
        <v>#VALUE!</v>
      </c>
      <c r="V631" t="e">
        <f>IF($B$11="זכר",INDEX('שיפור גברים'!$A$1:$GQ$121,ROUNDDOWN(R631/12,0)+1,ROUNDDOWN((E631+$B$7-$B$8)/12,0)+1),INDEX('שיפור נשים'!$A$1:$GQ$121,ROUNDDOWN(R631/12,0)+1,ROUNDDOWN((E631+$B$7-$B$8)/12,0)+1))</f>
        <v>#VALUE!</v>
      </c>
      <c r="W631">
        <f t="shared" si="192"/>
        <v>8.3333333333333329E-2</v>
      </c>
      <c r="X631" t="e">
        <f t="shared" si="204"/>
        <v>#VALUE!</v>
      </c>
      <c r="Y631">
        <f>IF($B$11="זכר",INDEX(תמותה!$A$1:$E$121,ROUNDDOWN(R631/12,0)+1,4),INDEX(תמותה!$A$1:$E$121,ROUNDDOWN(R631/12,0)+1,5))</f>
        <v>1.4400000000000001E-3</v>
      </c>
      <c r="Z631" t="e">
        <f t="shared" si="193"/>
        <v>#VALUE!</v>
      </c>
      <c r="AA631" t="e">
        <f t="shared" si="194"/>
        <v>#VALUE!</v>
      </c>
      <c r="AB631" t="e">
        <f t="shared" si="205"/>
        <v>#VALUE!</v>
      </c>
      <c r="AC631" t="e">
        <f t="shared" si="206"/>
        <v>#VALUE!</v>
      </c>
      <c r="AD631" t="e">
        <f t="shared" si="207"/>
        <v>#VALUE!</v>
      </c>
      <c r="AE631" t="e">
        <f t="shared" si="208"/>
        <v>#VALUE!</v>
      </c>
      <c r="AF631" t="e">
        <f t="shared" si="209"/>
        <v>#VALUE!</v>
      </c>
    </row>
    <row r="632" spans="5:32" x14ac:dyDescent="0.2">
      <c r="E632">
        <f t="shared" si="195"/>
        <v>630</v>
      </c>
      <c r="F632">
        <f t="shared" si="189"/>
        <v>6.7151672325596676</v>
      </c>
      <c r="G632" t="e">
        <f t="shared" si="196"/>
        <v>#VALUE!</v>
      </c>
      <c r="H632" t="e">
        <f t="shared" si="197"/>
        <v>#VALUE!</v>
      </c>
      <c r="I632" t="e">
        <f t="shared" si="198"/>
        <v>#VALUE!</v>
      </c>
      <c r="J632" t="e">
        <f t="shared" si="199"/>
        <v>#VALUE!</v>
      </c>
      <c r="K632" t="e">
        <f t="shared" si="200"/>
        <v>#VALUE!</v>
      </c>
      <c r="L632" t="e">
        <f t="shared" si="201"/>
        <v>#VALUE!</v>
      </c>
      <c r="M632">
        <f>IF($B$9="זכר",INDEX(תמותה!$A$1:$E$121,ROUNDDOWN(E632/12,0)+1,2),INDEX(תמותה!$A$1:$E$121,ROUNDDOWN(E632/12,0)+1,3))</f>
        <v>6.3427299999999998E-4</v>
      </c>
      <c r="N632" t="e">
        <f>IF($B$9="זכר",INDEX('שיפור גברים'!$A$1:$GQ$121,ROUNDDOWN(E632/12,0)+1,ROUNDDOWN((E632+$B$7-$B$8)/12,0)+2),INDEX('שיפור נשים'!$A$1:$GQ$121,ROUNDDOWN(E632/12,0)+1,ROUNDDOWN((E632+$B$7-$B$8)/12,0)+2))</f>
        <v>#VALUE!</v>
      </c>
      <c r="O632" t="e">
        <f>IF($B$9="זכר",INDEX('שיפור גברים'!$A$1:$GQ$121,ROUNDDOWN(E632/12,0)+1,ROUNDDOWN((E632+$B$7-$B$8)/12,0)+1),INDEX('שיפור נשים'!$A$1:$GQ$121,ROUNDDOWN(E632/12,0)+1,ROUNDDOWN((E632+$B$7-$B$8)/12,0)+1))</f>
        <v>#VALUE!</v>
      </c>
      <c r="P632">
        <f t="shared" si="190"/>
        <v>0.16666666666666666</v>
      </c>
      <c r="Q632" t="e">
        <f t="shared" si="191"/>
        <v>#VALUE!</v>
      </c>
      <c r="R632">
        <f t="shared" si="202"/>
        <v>630</v>
      </c>
      <c r="S632" t="e">
        <f t="shared" si="203"/>
        <v>#VALUE!</v>
      </c>
      <c r="T632">
        <f>IF($B$11="זכר",INDEX(תמותה!$A$1:$E$121,ROUNDDOWN(R632/12,0)+1,2),INDEX(תמותה!$A$1:$E$121,ROUNDDOWN(R632/12,0)+1,3))</f>
        <v>6.3427299999999998E-4</v>
      </c>
      <c r="U632" t="e">
        <f>IF($B$11="זכר",INDEX('שיפור גברים'!$A$1:$GQ$121,ROUNDDOWN(R632/12,0)+1,ROUNDDOWN((E632+$B$7-$B$8)/12,0)+2),INDEX('שיפור נשים'!$A$1:$GQ$121,ROUNDDOWN(R632/12,0)+1,ROUNDDOWN((E632+$B$7-$B$8)/12,0)+2))</f>
        <v>#VALUE!</v>
      </c>
      <c r="V632" t="e">
        <f>IF($B$11="זכר",INDEX('שיפור גברים'!$A$1:$GQ$121,ROUNDDOWN(R632/12,0)+1,ROUNDDOWN((E632+$B$7-$B$8)/12,0)+1),INDEX('שיפור נשים'!$A$1:$GQ$121,ROUNDDOWN(R632/12,0)+1,ROUNDDOWN((E632+$B$7-$B$8)/12,0)+1))</f>
        <v>#VALUE!</v>
      </c>
      <c r="W632">
        <f t="shared" si="192"/>
        <v>0.16666666666666666</v>
      </c>
      <c r="X632" t="e">
        <f t="shared" si="204"/>
        <v>#VALUE!</v>
      </c>
      <c r="Y632">
        <f>IF($B$11="זכר",INDEX(תמותה!$A$1:$E$121,ROUNDDOWN(R632/12,0)+1,4),INDEX(תמותה!$A$1:$E$121,ROUNDDOWN(R632/12,0)+1,5))</f>
        <v>1.4400000000000001E-3</v>
      </c>
      <c r="Z632" t="e">
        <f t="shared" si="193"/>
        <v>#VALUE!</v>
      </c>
      <c r="AA632" t="e">
        <f t="shared" si="194"/>
        <v>#VALUE!</v>
      </c>
      <c r="AB632" t="e">
        <f t="shared" si="205"/>
        <v>#VALUE!</v>
      </c>
      <c r="AC632" t="e">
        <f t="shared" si="206"/>
        <v>#VALUE!</v>
      </c>
      <c r="AD632" t="e">
        <f t="shared" si="207"/>
        <v>#VALUE!</v>
      </c>
      <c r="AE632" t="e">
        <f t="shared" si="208"/>
        <v>#VALUE!</v>
      </c>
      <c r="AF632" t="e">
        <f t="shared" si="209"/>
        <v>#VALUE!</v>
      </c>
    </row>
    <row r="633" spans="5:32" x14ac:dyDescent="0.2">
      <c r="E633">
        <f t="shared" si="195"/>
        <v>631</v>
      </c>
      <c r="F633">
        <f t="shared" si="189"/>
        <v>6.7354643345931766</v>
      </c>
      <c r="G633" t="e">
        <f t="shared" si="196"/>
        <v>#VALUE!</v>
      </c>
      <c r="H633" t="e">
        <f t="shared" si="197"/>
        <v>#VALUE!</v>
      </c>
      <c r="I633" t="e">
        <f t="shared" si="198"/>
        <v>#VALUE!</v>
      </c>
      <c r="J633" t="e">
        <f t="shared" si="199"/>
        <v>#VALUE!</v>
      </c>
      <c r="K633" t="e">
        <f t="shared" si="200"/>
        <v>#VALUE!</v>
      </c>
      <c r="L633" t="e">
        <f t="shared" si="201"/>
        <v>#VALUE!</v>
      </c>
      <c r="M633">
        <f>IF($B$9="זכר",INDEX(תמותה!$A$1:$E$121,ROUNDDOWN(E633/12,0)+1,2),INDEX(תמותה!$A$1:$E$121,ROUNDDOWN(E633/12,0)+1,3))</f>
        <v>6.3427299999999998E-4</v>
      </c>
      <c r="N633" t="e">
        <f>IF($B$9="זכר",INDEX('שיפור גברים'!$A$1:$GQ$121,ROUNDDOWN(E633/12,0)+1,ROUNDDOWN((E633+$B$7-$B$8)/12,0)+2),INDEX('שיפור נשים'!$A$1:$GQ$121,ROUNDDOWN(E633/12,0)+1,ROUNDDOWN((E633+$B$7-$B$8)/12,0)+2))</f>
        <v>#VALUE!</v>
      </c>
      <c r="O633" t="e">
        <f>IF($B$9="זכר",INDEX('שיפור גברים'!$A$1:$GQ$121,ROUNDDOWN(E633/12,0)+1,ROUNDDOWN((E633+$B$7-$B$8)/12,0)+1),INDEX('שיפור נשים'!$A$1:$GQ$121,ROUNDDOWN(E633/12,0)+1,ROUNDDOWN((E633+$B$7-$B$8)/12,0)+1))</f>
        <v>#VALUE!</v>
      </c>
      <c r="P633">
        <f t="shared" si="190"/>
        <v>0.25</v>
      </c>
      <c r="Q633" t="e">
        <f t="shared" si="191"/>
        <v>#VALUE!</v>
      </c>
      <c r="R633">
        <f t="shared" si="202"/>
        <v>631</v>
      </c>
      <c r="S633" t="e">
        <f t="shared" si="203"/>
        <v>#VALUE!</v>
      </c>
      <c r="T633">
        <f>IF($B$11="זכר",INDEX(תמותה!$A$1:$E$121,ROUNDDOWN(R633/12,0)+1,2),INDEX(תמותה!$A$1:$E$121,ROUNDDOWN(R633/12,0)+1,3))</f>
        <v>6.3427299999999998E-4</v>
      </c>
      <c r="U633" t="e">
        <f>IF($B$11="זכר",INDEX('שיפור גברים'!$A$1:$GQ$121,ROUNDDOWN(R633/12,0)+1,ROUNDDOWN((E633+$B$7-$B$8)/12,0)+2),INDEX('שיפור נשים'!$A$1:$GQ$121,ROUNDDOWN(R633/12,0)+1,ROUNDDOWN((E633+$B$7-$B$8)/12,0)+2))</f>
        <v>#VALUE!</v>
      </c>
      <c r="V633" t="e">
        <f>IF($B$11="זכר",INDEX('שיפור גברים'!$A$1:$GQ$121,ROUNDDOWN(R633/12,0)+1,ROUNDDOWN((E633+$B$7-$B$8)/12,0)+1),INDEX('שיפור נשים'!$A$1:$GQ$121,ROUNDDOWN(R633/12,0)+1,ROUNDDOWN((E633+$B$7-$B$8)/12,0)+1))</f>
        <v>#VALUE!</v>
      </c>
      <c r="W633">
        <f t="shared" si="192"/>
        <v>0.25</v>
      </c>
      <c r="X633" t="e">
        <f t="shared" si="204"/>
        <v>#VALUE!</v>
      </c>
      <c r="Y633">
        <f>IF($B$11="זכר",INDEX(תמותה!$A$1:$E$121,ROUNDDOWN(R633/12,0)+1,4),INDEX(תמותה!$A$1:$E$121,ROUNDDOWN(R633/12,0)+1,5))</f>
        <v>1.4400000000000001E-3</v>
      </c>
      <c r="Z633" t="e">
        <f t="shared" si="193"/>
        <v>#VALUE!</v>
      </c>
      <c r="AA633" t="e">
        <f t="shared" si="194"/>
        <v>#VALUE!</v>
      </c>
      <c r="AB633" t="e">
        <f t="shared" si="205"/>
        <v>#VALUE!</v>
      </c>
      <c r="AC633" t="e">
        <f t="shared" si="206"/>
        <v>#VALUE!</v>
      </c>
      <c r="AD633" t="e">
        <f t="shared" si="207"/>
        <v>#VALUE!</v>
      </c>
      <c r="AE633" t="e">
        <f t="shared" si="208"/>
        <v>#VALUE!</v>
      </c>
      <c r="AF633" t="e">
        <f t="shared" si="209"/>
        <v>#VALUE!</v>
      </c>
    </row>
    <row r="634" spans="5:32" x14ac:dyDescent="0.2">
      <c r="E634">
        <f t="shared" si="195"/>
        <v>632</v>
      </c>
      <c r="F634">
        <f t="shared" si="189"/>
        <v>6.7558227861562976</v>
      </c>
      <c r="G634" t="e">
        <f t="shared" si="196"/>
        <v>#VALUE!</v>
      </c>
      <c r="H634" t="e">
        <f t="shared" si="197"/>
        <v>#VALUE!</v>
      </c>
      <c r="I634" t="e">
        <f t="shared" si="198"/>
        <v>#VALUE!</v>
      </c>
      <c r="J634" t="e">
        <f t="shared" si="199"/>
        <v>#VALUE!</v>
      </c>
      <c r="K634" t="e">
        <f t="shared" si="200"/>
        <v>#VALUE!</v>
      </c>
      <c r="L634" t="e">
        <f t="shared" si="201"/>
        <v>#VALUE!</v>
      </c>
      <c r="M634">
        <f>IF($B$9="זכר",INDEX(תמותה!$A$1:$E$121,ROUNDDOWN(E634/12,0)+1,2),INDEX(תמותה!$A$1:$E$121,ROUNDDOWN(E634/12,0)+1,3))</f>
        <v>6.3427299999999998E-4</v>
      </c>
      <c r="N634" t="e">
        <f>IF($B$9="זכר",INDEX('שיפור גברים'!$A$1:$GQ$121,ROUNDDOWN(E634/12,0)+1,ROUNDDOWN((E634+$B$7-$B$8)/12,0)+2),INDEX('שיפור נשים'!$A$1:$GQ$121,ROUNDDOWN(E634/12,0)+1,ROUNDDOWN((E634+$B$7-$B$8)/12,0)+2))</f>
        <v>#VALUE!</v>
      </c>
      <c r="O634" t="e">
        <f>IF($B$9="זכר",INDEX('שיפור גברים'!$A$1:$GQ$121,ROUNDDOWN(E634/12,0)+1,ROUNDDOWN((E634+$B$7-$B$8)/12,0)+1),INDEX('שיפור נשים'!$A$1:$GQ$121,ROUNDDOWN(E634/12,0)+1,ROUNDDOWN((E634+$B$7-$B$8)/12,0)+1))</f>
        <v>#VALUE!</v>
      </c>
      <c r="P634">
        <f t="shared" si="190"/>
        <v>0.33333333333333331</v>
      </c>
      <c r="Q634" t="e">
        <f t="shared" si="191"/>
        <v>#VALUE!</v>
      </c>
      <c r="R634">
        <f t="shared" si="202"/>
        <v>632</v>
      </c>
      <c r="S634" t="e">
        <f t="shared" si="203"/>
        <v>#VALUE!</v>
      </c>
      <c r="T634">
        <f>IF($B$11="זכר",INDEX(תמותה!$A$1:$E$121,ROUNDDOWN(R634/12,0)+1,2),INDEX(תמותה!$A$1:$E$121,ROUNDDOWN(R634/12,0)+1,3))</f>
        <v>6.3427299999999998E-4</v>
      </c>
      <c r="U634" t="e">
        <f>IF($B$11="זכר",INDEX('שיפור גברים'!$A$1:$GQ$121,ROUNDDOWN(R634/12,0)+1,ROUNDDOWN((E634+$B$7-$B$8)/12,0)+2),INDEX('שיפור נשים'!$A$1:$GQ$121,ROUNDDOWN(R634/12,0)+1,ROUNDDOWN((E634+$B$7-$B$8)/12,0)+2))</f>
        <v>#VALUE!</v>
      </c>
      <c r="V634" t="e">
        <f>IF($B$11="זכר",INDEX('שיפור גברים'!$A$1:$GQ$121,ROUNDDOWN(R634/12,0)+1,ROUNDDOWN((E634+$B$7-$B$8)/12,0)+1),INDEX('שיפור נשים'!$A$1:$GQ$121,ROUNDDOWN(R634/12,0)+1,ROUNDDOWN((E634+$B$7-$B$8)/12,0)+1))</f>
        <v>#VALUE!</v>
      </c>
      <c r="W634">
        <f t="shared" si="192"/>
        <v>0.33333333333333331</v>
      </c>
      <c r="X634" t="e">
        <f t="shared" si="204"/>
        <v>#VALUE!</v>
      </c>
      <c r="Y634">
        <f>IF($B$11="זכר",INDEX(תמותה!$A$1:$E$121,ROUNDDOWN(R634/12,0)+1,4),INDEX(תמותה!$A$1:$E$121,ROUNDDOWN(R634/12,0)+1,5))</f>
        <v>1.4400000000000001E-3</v>
      </c>
      <c r="Z634" t="e">
        <f t="shared" si="193"/>
        <v>#VALUE!</v>
      </c>
      <c r="AA634" t="e">
        <f t="shared" si="194"/>
        <v>#VALUE!</v>
      </c>
      <c r="AB634" t="e">
        <f t="shared" si="205"/>
        <v>#VALUE!</v>
      </c>
      <c r="AC634" t="e">
        <f t="shared" si="206"/>
        <v>#VALUE!</v>
      </c>
      <c r="AD634" t="e">
        <f t="shared" si="207"/>
        <v>#VALUE!</v>
      </c>
      <c r="AE634" t="e">
        <f t="shared" si="208"/>
        <v>#VALUE!</v>
      </c>
      <c r="AF634" t="e">
        <f t="shared" si="209"/>
        <v>#VALUE!</v>
      </c>
    </row>
    <row r="635" spans="5:32" x14ac:dyDescent="0.2">
      <c r="E635">
        <f t="shared" si="195"/>
        <v>633</v>
      </c>
      <c r="F635">
        <f t="shared" si="189"/>
        <v>6.7762427726826298</v>
      </c>
      <c r="G635" t="e">
        <f t="shared" si="196"/>
        <v>#VALUE!</v>
      </c>
      <c r="H635" t="e">
        <f t="shared" si="197"/>
        <v>#VALUE!</v>
      </c>
      <c r="I635" t="e">
        <f t="shared" si="198"/>
        <v>#VALUE!</v>
      </c>
      <c r="J635" t="e">
        <f t="shared" si="199"/>
        <v>#VALUE!</v>
      </c>
      <c r="K635" t="e">
        <f t="shared" si="200"/>
        <v>#VALUE!</v>
      </c>
      <c r="L635" t="e">
        <f t="shared" si="201"/>
        <v>#VALUE!</v>
      </c>
      <c r="M635">
        <f>IF($B$9="זכר",INDEX(תמותה!$A$1:$E$121,ROUNDDOWN(E635/12,0)+1,2),INDEX(תמותה!$A$1:$E$121,ROUNDDOWN(E635/12,0)+1,3))</f>
        <v>6.3427299999999998E-4</v>
      </c>
      <c r="N635" t="e">
        <f>IF($B$9="זכר",INDEX('שיפור גברים'!$A$1:$GQ$121,ROUNDDOWN(E635/12,0)+1,ROUNDDOWN((E635+$B$7-$B$8)/12,0)+2),INDEX('שיפור נשים'!$A$1:$GQ$121,ROUNDDOWN(E635/12,0)+1,ROUNDDOWN((E635+$B$7-$B$8)/12,0)+2))</f>
        <v>#VALUE!</v>
      </c>
      <c r="O635" t="e">
        <f>IF($B$9="זכר",INDEX('שיפור גברים'!$A$1:$GQ$121,ROUNDDOWN(E635/12,0)+1,ROUNDDOWN((E635+$B$7-$B$8)/12,0)+1),INDEX('שיפור נשים'!$A$1:$GQ$121,ROUNDDOWN(E635/12,0)+1,ROUNDDOWN((E635+$B$7-$B$8)/12,0)+1))</f>
        <v>#VALUE!</v>
      </c>
      <c r="P635">
        <f t="shared" si="190"/>
        <v>0.41666666666666669</v>
      </c>
      <c r="Q635" t="e">
        <f t="shared" si="191"/>
        <v>#VALUE!</v>
      </c>
      <c r="R635">
        <f t="shared" si="202"/>
        <v>633</v>
      </c>
      <c r="S635" t="e">
        <f t="shared" si="203"/>
        <v>#VALUE!</v>
      </c>
      <c r="T635">
        <f>IF($B$11="זכר",INDEX(תמותה!$A$1:$E$121,ROUNDDOWN(R635/12,0)+1,2),INDEX(תמותה!$A$1:$E$121,ROUNDDOWN(R635/12,0)+1,3))</f>
        <v>6.3427299999999998E-4</v>
      </c>
      <c r="U635" t="e">
        <f>IF($B$11="זכר",INDEX('שיפור גברים'!$A$1:$GQ$121,ROUNDDOWN(R635/12,0)+1,ROUNDDOWN((E635+$B$7-$B$8)/12,0)+2),INDEX('שיפור נשים'!$A$1:$GQ$121,ROUNDDOWN(R635/12,0)+1,ROUNDDOWN((E635+$B$7-$B$8)/12,0)+2))</f>
        <v>#VALUE!</v>
      </c>
      <c r="V635" t="e">
        <f>IF($B$11="זכר",INDEX('שיפור גברים'!$A$1:$GQ$121,ROUNDDOWN(R635/12,0)+1,ROUNDDOWN((E635+$B$7-$B$8)/12,0)+1),INDEX('שיפור נשים'!$A$1:$GQ$121,ROUNDDOWN(R635/12,0)+1,ROUNDDOWN((E635+$B$7-$B$8)/12,0)+1))</f>
        <v>#VALUE!</v>
      </c>
      <c r="W635">
        <f t="shared" si="192"/>
        <v>0.41666666666666669</v>
      </c>
      <c r="X635" t="e">
        <f t="shared" si="204"/>
        <v>#VALUE!</v>
      </c>
      <c r="Y635">
        <f>IF($B$11="זכר",INDEX(תמותה!$A$1:$E$121,ROUNDDOWN(R635/12,0)+1,4),INDEX(תמותה!$A$1:$E$121,ROUNDDOWN(R635/12,0)+1,5))</f>
        <v>1.4400000000000001E-3</v>
      </c>
      <c r="Z635" t="e">
        <f t="shared" si="193"/>
        <v>#VALUE!</v>
      </c>
      <c r="AA635" t="e">
        <f t="shared" si="194"/>
        <v>#VALUE!</v>
      </c>
      <c r="AB635" t="e">
        <f t="shared" si="205"/>
        <v>#VALUE!</v>
      </c>
      <c r="AC635" t="e">
        <f t="shared" si="206"/>
        <v>#VALUE!</v>
      </c>
      <c r="AD635" t="e">
        <f t="shared" si="207"/>
        <v>#VALUE!</v>
      </c>
      <c r="AE635" t="e">
        <f t="shared" si="208"/>
        <v>#VALUE!</v>
      </c>
      <c r="AF635" t="e">
        <f t="shared" si="209"/>
        <v>#VALUE!</v>
      </c>
    </row>
    <row r="636" spans="5:32" x14ac:dyDescent="0.2">
      <c r="E636">
        <f t="shared" si="195"/>
        <v>634</v>
      </c>
      <c r="F636">
        <f t="shared" si="189"/>
        <v>6.7967244801662652</v>
      </c>
      <c r="G636" t="e">
        <f t="shared" si="196"/>
        <v>#VALUE!</v>
      </c>
      <c r="H636" t="e">
        <f t="shared" si="197"/>
        <v>#VALUE!</v>
      </c>
      <c r="I636" t="e">
        <f t="shared" si="198"/>
        <v>#VALUE!</v>
      </c>
      <c r="J636" t="e">
        <f t="shared" si="199"/>
        <v>#VALUE!</v>
      </c>
      <c r="K636" t="e">
        <f t="shared" si="200"/>
        <v>#VALUE!</v>
      </c>
      <c r="L636" t="e">
        <f t="shared" si="201"/>
        <v>#VALUE!</v>
      </c>
      <c r="M636">
        <f>IF($B$9="זכר",INDEX(תמותה!$A$1:$E$121,ROUNDDOWN(E636/12,0)+1,2),INDEX(תמותה!$A$1:$E$121,ROUNDDOWN(E636/12,0)+1,3))</f>
        <v>6.3427299999999998E-4</v>
      </c>
      <c r="N636" t="e">
        <f>IF($B$9="זכר",INDEX('שיפור גברים'!$A$1:$GQ$121,ROUNDDOWN(E636/12,0)+1,ROUNDDOWN((E636+$B$7-$B$8)/12,0)+2),INDEX('שיפור נשים'!$A$1:$GQ$121,ROUNDDOWN(E636/12,0)+1,ROUNDDOWN((E636+$B$7-$B$8)/12,0)+2))</f>
        <v>#VALUE!</v>
      </c>
      <c r="O636" t="e">
        <f>IF($B$9="זכר",INDEX('שיפור גברים'!$A$1:$GQ$121,ROUNDDOWN(E636/12,0)+1,ROUNDDOWN((E636+$B$7-$B$8)/12,0)+1),INDEX('שיפור נשים'!$A$1:$GQ$121,ROUNDDOWN(E636/12,0)+1,ROUNDDOWN((E636+$B$7-$B$8)/12,0)+1))</f>
        <v>#VALUE!</v>
      </c>
      <c r="P636">
        <f t="shared" si="190"/>
        <v>0.5</v>
      </c>
      <c r="Q636" t="e">
        <f t="shared" si="191"/>
        <v>#VALUE!</v>
      </c>
      <c r="R636">
        <f t="shared" si="202"/>
        <v>634</v>
      </c>
      <c r="S636" t="e">
        <f t="shared" si="203"/>
        <v>#VALUE!</v>
      </c>
      <c r="T636">
        <f>IF($B$11="זכר",INDEX(תמותה!$A$1:$E$121,ROUNDDOWN(R636/12,0)+1,2),INDEX(תמותה!$A$1:$E$121,ROUNDDOWN(R636/12,0)+1,3))</f>
        <v>6.3427299999999998E-4</v>
      </c>
      <c r="U636" t="e">
        <f>IF($B$11="זכר",INDEX('שיפור גברים'!$A$1:$GQ$121,ROUNDDOWN(R636/12,0)+1,ROUNDDOWN((E636+$B$7-$B$8)/12,0)+2),INDEX('שיפור נשים'!$A$1:$GQ$121,ROUNDDOWN(R636/12,0)+1,ROUNDDOWN((E636+$B$7-$B$8)/12,0)+2))</f>
        <v>#VALUE!</v>
      </c>
      <c r="V636" t="e">
        <f>IF($B$11="זכר",INDEX('שיפור גברים'!$A$1:$GQ$121,ROUNDDOWN(R636/12,0)+1,ROUNDDOWN((E636+$B$7-$B$8)/12,0)+1),INDEX('שיפור נשים'!$A$1:$GQ$121,ROUNDDOWN(R636/12,0)+1,ROUNDDOWN((E636+$B$7-$B$8)/12,0)+1))</f>
        <v>#VALUE!</v>
      </c>
      <c r="W636">
        <f t="shared" si="192"/>
        <v>0.5</v>
      </c>
      <c r="X636" t="e">
        <f t="shared" si="204"/>
        <v>#VALUE!</v>
      </c>
      <c r="Y636">
        <f>IF($B$11="זכר",INDEX(תמותה!$A$1:$E$121,ROUNDDOWN(R636/12,0)+1,4),INDEX(תמותה!$A$1:$E$121,ROUNDDOWN(R636/12,0)+1,5))</f>
        <v>1.4400000000000001E-3</v>
      </c>
      <c r="Z636" t="e">
        <f t="shared" si="193"/>
        <v>#VALUE!</v>
      </c>
      <c r="AA636" t="e">
        <f t="shared" si="194"/>
        <v>#VALUE!</v>
      </c>
      <c r="AB636" t="e">
        <f t="shared" si="205"/>
        <v>#VALUE!</v>
      </c>
      <c r="AC636" t="e">
        <f t="shared" si="206"/>
        <v>#VALUE!</v>
      </c>
      <c r="AD636" t="e">
        <f t="shared" si="207"/>
        <v>#VALUE!</v>
      </c>
      <c r="AE636" t="e">
        <f t="shared" si="208"/>
        <v>#VALUE!</v>
      </c>
      <c r="AF636" t="e">
        <f t="shared" si="209"/>
        <v>#VALUE!</v>
      </c>
    </row>
    <row r="637" spans="5:32" x14ac:dyDescent="0.2">
      <c r="E637">
        <f t="shared" si="195"/>
        <v>635</v>
      </c>
      <c r="F637">
        <f t="shared" si="189"/>
        <v>6.8172680951634765</v>
      </c>
      <c r="G637" t="e">
        <f t="shared" si="196"/>
        <v>#VALUE!</v>
      </c>
      <c r="H637" t="e">
        <f t="shared" si="197"/>
        <v>#VALUE!</v>
      </c>
      <c r="I637" t="e">
        <f t="shared" si="198"/>
        <v>#VALUE!</v>
      </c>
      <c r="J637" t="e">
        <f t="shared" si="199"/>
        <v>#VALUE!</v>
      </c>
      <c r="K637" t="e">
        <f t="shared" si="200"/>
        <v>#VALUE!</v>
      </c>
      <c r="L637" t="e">
        <f t="shared" si="201"/>
        <v>#VALUE!</v>
      </c>
      <c r="M637">
        <f>IF($B$9="זכר",INDEX(תמותה!$A$1:$E$121,ROUNDDOWN(E637/12,0)+1,2),INDEX(תמותה!$A$1:$E$121,ROUNDDOWN(E637/12,0)+1,3))</f>
        <v>6.3427299999999998E-4</v>
      </c>
      <c r="N637" t="e">
        <f>IF($B$9="זכר",INDEX('שיפור גברים'!$A$1:$GQ$121,ROUNDDOWN(E637/12,0)+1,ROUNDDOWN((E637+$B$7-$B$8)/12,0)+2),INDEX('שיפור נשים'!$A$1:$GQ$121,ROUNDDOWN(E637/12,0)+1,ROUNDDOWN((E637+$B$7-$B$8)/12,0)+2))</f>
        <v>#VALUE!</v>
      </c>
      <c r="O637" t="e">
        <f>IF($B$9="זכר",INDEX('שיפור גברים'!$A$1:$GQ$121,ROUNDDOWN(E637/12,0)+1,ROUNDDOWN((E637+$B$7-$B$8)/12,0)+1),INDEX('שיפור נשים'!$A$1:$GQ$121,ROUNDDOWN(E637/12,0)+1,ROUNDDOWN((E637+$B$7-$B$8)/12,0)+1))</f>
        <v>#VALUE!</v>
      </c>
      <c r="P637">
        <f t="shared" si="190"/>
        <v>0.58333333333333337</v>
      </c>
      <c r="Q637" t="e">
        <f t="shared" si="191"/>
        <v>#VALUE!</v>
      </c>
      <c r="R637">
        <f t="shared" si="202"/>
        <v>635</v>
      </c>
      <c r="S637" t="e">
        <f t="shared" si="203"/>
        <v>#VALUE!</v>
      </c>
      <c r="T637">
        <f>IF($B$11="זכר",INDEX(תמותה!$A$1:$E$121,ROUNDDOWN(R637/12,0)+1,2),INDEX(תמותה!$A$1:$E$121,ROUNDDOWN(R637/12,0)+1,3))</f>
        <v>6.3427299999999998E-4</v>
      </c>
      <c r="U637" t="e">
        <f>IF($B$11="זכר",INDEX('שיפור גברים'!$A$1:$GQ$121,ROUNDDOWN(R637/12,0)+1,ROUNDDOWN((E637+$B$7-$B$8)/12,0)+2),INDEX('שיפור נשים'!$A$1:$GQ$121,ROUNDDOWN(R637/12,0)+1,ROUNDDOWN((E637+$B$7-$B$8)/12,0)+2))</f>
        <v>#VALUE!</v>
      </c>
      <c r="V637" t="e">
        <f>IF($B$11="זכר",INDEX('שיפור גברים'!$A$1:$GQ$121,ROUNDDOWN(R637/12,0)+1,ROUNDDOWN((E637+$B$7-$B$8)/12,0)+1),INDEX('שיפור נשים'!$A$1:$GQ$121,ROUNDDOWN(R637/12,0)+1,ROUNDDOWN((E637+$B$7-$B$8)/12,0)+1))</f>
        <v>#VALUE!</v>
      </c>
      <c r="W637">
        <f t="shared" si="192"/>
        <v>0.58333333333333337</v>
      </c>
      <c r="X637" t="e">
        <f t="shared" si="204"/>
        <v>#VALUE!</v>
      </c>
      <c r="Y637">
        <f>IF($B$11="זכר",INDEX(תמותה!$A$1:$E$121,ROUNDDOWN(R637/12,0)+1,4),INDEX(תמותה!$A$1:$E$121,ROUNDDOWN(R637/12,0)+1,5))</f>
        <v>1.4400000000000001E-3</v>
      </c>
      <c r="Z637" t="e">
        <f t="shared" si="193"/>
        <v>#VALUE!</v>
      </c>
      <c r="AA637" t="e">
        <f t="shared" si="194"/>
        <v>#VALUE!</v>
      </c>
      <c r="AB637" t="e">
        <f t="shared" si="205"/>
        <v>#VALUE!</v>
      </c>
      <c r="AC637" t="e">
        <f t="shared" si="206"/>
        <v>#VALUE!</v>
      </c>
      <c r="AD637" t="e">
        <f t="shared" si="207"/>
        <v>#VALUE!</v>
      </c>
      <c r="AE637" t="e">
        <f t="shared" si="208"/>
        <v>#VALUE!</v>
      </c>
      <c r="AF637" t="e">
        <f t="shared" si="209"/>
        <v>#VALUE!</v>
      </c>
    </row>
    <row r="638" spans="5:32" x14ac:dyDescent="0.2">
      <c r="E638">
        <f t="shared" si="195"/>
        <v>636</v>
      </c>
      <c r="F638">
        <f t="shared" si="189"/>
        <v>6.8378738047944188</v>
      </c>
      <c r="G638" t="e">
        <f t="shared" si="196"/>
        <v>#VALUE!</v>
      </c>
      <c r="H638" t="e">
        <f t="shared" si="197"/>
        <v>#VALUE!</v>
      </c>
      <c r="I638" t="e">
        <f t="shared" si="198"/>
        <v>#VALUE!</v>
      </c>
      <c r="J638" t="e">
        <f t="shared" si="199"/>
        <v>#VALUE!</v>
      </c>
      <c r="K638" t="e">
        <f t="shared" si="200"/>
        <v>#VALUE!</v>
      </c>
      <c r="L638" t="e">
        <f t="shared" si="201"/>
        <v>#VALUE!</v>
      </c>
      <c r="M638">
        <f>IF($B$9="זכר",INDEX(תמותה!$A$1:$E$121,ROUNDDOWN(E638/12,0)+1,2),INDEX(תמותה!$A$1:$E$121,ROUNDDOWN(E638/12,0)+1,3))</f>
        <v>6.9865400000000005E-4</v>
      </c>
      <c r="N638" t="e">
        <f>IF($B$9="זכר",INDEX('שיפור גברים'!$A$1:$GQ$121,ROUNDDOWN(E638/12,0)+1,ROUNDDOWN((E638+$B$7-$B$8)/12,0)+2),INDEX('שיפור נשים'!$A$1:$GQ$121,ROUNDDOWN(E638/12,0)+1,ROUNDDOWN((E638+$B$7-$B$8)/12,0)+2))</f>
        <v>#VALUE!</v>
      </c>
      <c r="O638" t="e">
        <f>IF($B$9="זכר",INDEX('שיפור גברים'!$A$1:$GQ$121,ROUNDDOWN(E638/12,0)+1,ROUNDDOWN((E638+$B$7-$B$8)/12,0)+1),INDEX('שיפור נשים'!$A$1:$GQ$121,ROUNDDOWN(E638/12,0)+1,ROUNDDOWN((E638+$B$7-$B$8)/12,0)+1))</f>
        <v>#VALUE!</v>
      </c>
      <c r="P638">
        <f t="shared" si="190"/>
        <v>0.66666666666666663</v>
      </c>
      <c r="Q638" t="e">
        <f t="shared" si="191"/>
        <v>#VALUE!</v>
      </c>
      <c r="R638">
        <f t="shared" si="202"/>
        <v>636</v>
      </c>
      <c r="S638" t="e">
        <f t="shared" si="203"/>
        <v>#VALUE!</v>
      </c>
      <c r="T638">
        <f>IF($B$11="זכר",INDEX(תמותה!$A$1:$E$121,ROUNDDOWN(R638/12,0)+1,2),INDEX(תמותה!$A$1:$E$121,ROUNDDOWN(R638/12,0)+1,3))</f>
        <v>6.9865400000000005E-4</v>
      </c>
      <c r="U638" t="e">
        <f>IF($B$11="זכר",INDEX('שיפור גברים'!$A$1:$GQ$121,ROUNDDOWN(R638/12,0)+1,ROUNDDOWN((E638+$B$7-$B$8)/12,0)+2),INDEX('שיפור נשים'!$A$1:$GQ$121,ROUNDDOWN(R638/12,0)+1,ROUNDDOWN((E638+$B$7-$B$8)/12,0)+2))</f>
        <v>#VALUE!</v>
      </c>
      <c r="V638" t="e">
        <f>IF($B$11="זכר",INDEX('שיפור גברים'!$A$1:$GQ$121,ROUNDDOWN(R638/12,0)+1,ROUNDDOWN((E638+$B$7-$B$8)/12,0)+1),INDEX('שיפור נשים'!$A$1:$GQ$121,ROUNDDOWN(R638/12,0)+1,ROUNDDOWN((E638+$B$7-$B$8)/12,0)+1))</f>
        <v>#VALUE!</v>
      </c>
      <c r="W638">
        <f t="shared" si="192"/>
        <v>0.66666666666666663</v>
      </c>
      <c r="X638" t="e">
        <f t="shared" si="204"/>
        <v>#VALUE!</v>
      </c>
      <c r="Y638">
        <f>IF($B$11="זכר",INDEX(תמותה!$A$1:$E$121,ROUNDDOWN(R638/12,0)+1,4),INDEX(תמותה!$A$1:$E$121,ROUNDDOWN(R638/12,0)+1,5))</f>
        <v>1.5889999999999999E-3</v>
      </c>
      <c r="Z638" t="e">
        <f t="shared" si="193"/>
        <v>#VALUE!</v>
      </c>
      <c r="AA638" t="e">
        <f t="shared" si="194"/>
        <v>#VALUE!</v>
      </c>
      <c r="AB638" t="e">
        <f t="shared" si="205"/>
        <v>#VALUE!</v>
      </c>
      <c r="AC638" t="e">
        <f t="shared" si="206"/>
        <v>#VALUE!</v>
      </c>
      <c r="AD638" t="e">
        <f t="shared" si="207"/>
        <v>#VALUE!</v>
      </c>
      <c r="AE638" t="e">
        <f t="shared" si="208"/>
        <v>#VALUE!</v>
      </c>
      <c r="AF638" t="e">
        <f t="shared" si="209"/>
        <v>#VALUE!</v>
      </c>
    </row>
    <row r="639" spans="5:32" x14ac:dyDescent="0.2">
      <c r="E639">
        <f t="shared" si="195"/>
        <v>637</v>
      </c>
      <c r="F639">
        <f t="shared" si="189"/>
        <v>6.8585417967448254</v>
      </c>
      <c r="G639" t="e">
        <f t="shared" si="196"/>
        <v>#VALUE!</v>
      </c>
      <c r="H639" t="e">
        <f t="shared" si="197"/>
        <v>#VALUE!</v>
      </c>
      <c r="I639" t="e">
        <f t="shared" si="198"/>
        <v>#VALUE!</v>
      </c>
      <c r="J639" t="e">
        <f t="shared" si="199"/>
        <v>#VALUE!</v>
      </c>
      <c r="K639" t="e">
        <f t="shared" si="200"/>
        <v>#VALUE!</v>
      </c>
      <c r="L639" t="e">
        <f t="shared" si="201"/>
        <v>#VALUE!</v>
      </c>
      <c r="M639">
        <f>IF($B$9="זכר",INDEX(תמותה!$A$1:$E$121,ROUNDDOWN(E639/12,0)+1,2),INDEX(תמותה!$A$1:$E$121,ROUNDDOWN(E639/12,0)+1,3))</f>
        <v>6.9865400000000005E-4</v>
      </c>
      <c r="N639" t="e">
        <f>IF($B$9="זכר",INDEX('שיפור גברים'!$A$1:$GQ$121,ROUNDDOWN(E639/12,0)+1,ROUNDDOWN((E639+$B$7-$B$8)/12,0)+2),INDEX('שיפור נשים'!$A$1:$GQ$121,ROUNDDOWN(E639/12,0)+1,ROUNDDOWN((E639+$B$7-$B$8)/12,0)+2))</f>
        <v>#VALUE!</v>
      </c>
      <c r="O639" t="e">
        <f>IF($B$9="זכר",INDEX('שיפור גברים'!$A$1:$GQ$121,ROUNDDOWN(E639/12,0)+1,ROUNDDOWN((E639+$B$7-$B$8)/12,0)+1),INDEX('שיפור נשים'!$A$1:$GQ$121,ROUNDDOWN(E639/12,0)+1,ROUNDDOWN((E639+$B$7-$B$8)/12,0)+1))</f>
        <v>#VALUE!</v>
      </c>
      <c r="P639">
        <f t="shared" si="190"/>
        <v>0.75</v>
      </c>
      <c r="Q639" t="e">
        <f t="shared" si="191"/>
        <v>#VALUE!</v>
      </c>
      <c r="R639">
        <f t="shared" si="202"/>
        <v>637</v>
      </c>
      <c r="S639" t="e">
        <f t="shared" si="203"/>
        <v>#VALUE!</v>
      </c>
      <c r="T639">
        <f>IF($B$11="זכר",INDEX(תמותה!$A$1:$E$121,ROUNDDOWN(R639/12,0)+1,2),INDEX(תמותה!$A$1:$E$121,ROUNDDOWN(R639/12,0)+1,3))</f>
        <v>6.9865400000000005E-4</v>
      </c>
      <c r="U639" t="e">
        <f>IF($B$11="זכר",INDEX('שיפור גברים'!$A$1:$GQ$121,ROUNDDOWN(R639/12,0)+1,ROUNDDOWN((E639+$B$7-$B$8)/12,0)+2),INDEX('שיפור נשים'!$A$1:$GQ$121,ROUNDDOWN(R639/12,0)+1,ROUNDDOWN((E639+$B$7-$B$8)/12,0)+2))</f>
        <v>#VALUE!</v>
      </c>
      <c r="V639" t="e">
        <f>IF($B$11="זכר",INDEX('שיפור גברים'!$A$1:$GQ$121,ROUNDDOWN(R639/12,0)+1,ROUNDDOWN((E639+$B$7-$B$8)/12,0)+1),INDEX('שיפור נשים'!$A$1:$GQ$121,ROUNDDOWN(R639/12,0)+1,ROUNDDOWN((E639+$B$7-$B$8)/12,0)+1))</f>
        <v>#VALUE!</v>
      </c>
      <c r="W639">
        <f t="shared" si="192"/>
        <v>0.75</v>
      </c>
      <c r="X639" t="e">
        <f t="shared" si="204"/>
        <v>#VALUE!</v>
      </c>
      <c r="Y639">
        <f>IF($B$11="זכר",INDEX(תמותה!$A$1:$E$121,ROUNDDOWN(R639/12,0)+1,4),INDEX(תמותה!$A$1:$E$121,ROUNDDOWN(R639/12,0)+1,5))</f>
        <v>1.5889999999999999E-3</v>
      </c>
      <c r="Z639" t="e">
        <f t="shared" si="193"/>
        <v>#VALUE!</v>
      </c>
      <c r="AA639" t="e">
        <f t="shared" si="194"/>
        <v>#VALUE!</v>
      </c>
      <c r="AB639" t="e">
        <f t="shared" si="205"/>
        <v>#VALUE!</v>
      </c>
      <c r="AC639" t="e">
        <f t="shared" si="206"/>
        <v>#VALUE!</v>
      </c>
      <c r="AD639" t="e">
        <f t="shared" si="207"/>
        <v>#VALUE!</v>
      </c>
      <c r="AE639" t="e">
        <f t="shared" si="208"/>
        <v>#VALUE!</v>
      </c>
      <c r="AF639" t="e">
        <f t="shared" si="209"/>
        <v>#VALUE!</v>
      </c>
    </row>
    <row r="640" spans="5:32" x14ac:dyDescent="0.2">
      <c r="E640">
        <f t="shared" si="195"/>
        <v>638</v>
      </c>
      <c r="F640">
        <f t="shared" si="189"/>
        <v>6.8792722592677338</v>
      </c>
      <c r="G640" t="e">
        <f t="shared" si="196"/>
        <v>#VALUE!</v>
      </c>
      <c r="H640" t="e">
        <f t="shared" si="197"/>
        <v>#VALUE!</v>
      </c>
      <c r="I640" t="e">
        <f t="shared" si="198"/>
        <v>#VALUE!</v>
      </c>
      <c r="J640" t="e">
        <f t="shared" si="199"/>
        <v>#VALUE!</v>
      </c>
      <c r="K640" t="e">
        <f t="shared" si="200"/>
        <v>#VALUE!</v>
      </c>
      <c r="L640" t="e">
        <f t="shared" si="201"/>
        <v>#VALUE!</v>
      </c>
      <c r="M640">
        <f>IF($B$9="זכר",INDEX(תמותה!$A$1:$E$121,ROUNDDOWN(E640/12,0)+1,2),INDEX(תמותה!$A$1:$E$121,ROUNDDOWN(E640/12,0)+1,3))</f>
        <v>6.9865400000000005E-4</v>
      </c>
      <c r="N640" t="e">
        <f>IF($B$9="זכר",INDEX('שיפור גברים'!$A$1:$GQ$121,ROUNDDOWN(E640/12,0)+1,ROUNDDOWN((E640+$B$7-$B$8)/12,0)+2),INDEX('שיפור נשים'!$A$1:$GQ$121,ROUNDDOWN(E640/12,0)+1,ROUNDDOWN((E640+$B$7-$B$8)/12,0)+2))</f>
        <v>#VALUE!</v>
      </c>
      <c r="O640" t="e">
        <f>IF($B$9="זכר",INDEX('שיפור גברים'!$A$1:$GQ$121,ROUNDDOWN(E640/12,0)+1,ROUNDDOWN((E640+$B$7-$B$8)/12,0)+1),INDEX('שיפור נשים'!$A$1:$GQ$121,ROUNDDOWN(E640/12,0)+1,ROUNDDOWN((E640+$B$7-$B$8)/12,0)+1))</f>
        <v>#VALUE!</v>
      </c>
      <c r="P640">
        <f t="shared" si="190"/>
        <v>0.83333333333333337</v>
      </c>
      <c r="Q640" t="e">
        <f t="shared" si="191"/>
        <v>#VALUE!</v>
      </c>
      <c r="R640">
        <f t="shared" si="202"/>
        <v>638</v>
      </c>
      <c r="S640" t="e">
        <f t="shared" si="203"/>
        <v>#VALUE!</v>
      </c>
      <c r="T640">
        <f>IF($B$11="זכר",INDEX(תמותה!$A$1:$E$121,ROUNDDOWN(R640/12,0)+1,2),INDEX(תמותה!$A$1:$E$121,ROUNDDOWN(R640/12,0)+1,3))</f>
        <v>6.9865400000000005E-4</v>
      </c>
      <c r="U640" t="e">
        <f>IF($B$11="זכר",INDEX('שיפור גברים'!$A$1:$GQ$121,ROUNDDOWN(R640/12,0)+1,ROUNDDOWN((E640+$B$7-$B$8)/12,0)+2),INDEX('שיפור נשים'!$A$1:$GQ$121,ROUNDDOWN(R640/12,0)+1,ROUNDDOWN((E640+$B$7-$B$8)/12,0)+2))</f>
        <v>#VALUE!</v>
      </c>
      <c r="V640" t="e">
        <f>IF($B$11="זכר",INDEX('שיפור גברים'!$A$1:$GQ$121,ROUNDDOWN(R640/12,0)+1,ROUNDDOWN((E640+$B$7-$B$8)/12,0)+1),INDEX('שיפור נשים'!$A$1:$GQ$121,ROUNDDOWN(R640/12,0)+1,ROUNDDOWN((E640+$B$7-$B$8)/12,0)+1))</f>
        <v>#VALUE!</v>
      </c>
      <c r="W640">
        <f t="shared" si="192"/>
        <v>0.83333333333333337</v>
      </c>
      <c r="X640" t="e">
        <f t="shared" si="204"/>
        <v>#VALUE!</v>
      </c>
      <c r="Y640">
        <f>IF($B$11="זכר",INDEX(תמותה!$A$1:$E$121,ROUNDDOWN(R640/12,0)+1,4),INDEX(תמותה!$A$1:$E$121,ROUNDDOWN(R640/12,0)+1,5))</f>
        <v>1.5889999999999999E-3</v>
      </c>
      <c r="Z640" t="e">
        <f t="shared" si="193"/>
        <v>#VALUE!</v>
      </c>
      <c r="AA640" t="e">
        <f t="shared" si="194"/>
        <v>#VALUE!</v>
      </c>
      <c r="AB640" t="e">
        <f t="shared" si="205"/>
        <v>#VALUE!</v>
      </c>
      <c r="AC640" t="e">
        <f t="shared" si="206"/>
        <v>#VALUE!</v>
      </c>
      <c r="AD640" t="e">
        <f t="shared" si="207"/>
        <v>#VALUE!</v>
      </c>
      <c r="AE640" t="e">
        <f t="shared" si="208"/>
        <v>#VALUE!</v>
      </c>
      <c r="AF640" t="e">
        <f t="shared" si="209"/>
        <v>#VALUE!</v>
      </c>
    </row>
    <row r="641" spans="5:32" x14ac:dyDescent="0.2">
      <c r="E641">
        <f t="shared" si="195"/>
        <v>639</v>
      </c>
      <c r="F641">
        <f t="shared" si="189"/>
        <v>6.9000653811851809</v>
      </c>
      <c r="G641" t="e">
        <f t="shared" si="196"/>
        <v>#VALUE!</v>
      </c>
      <c r="H641" t="e">
        <f t="shared" si="197"/>
        <v>#VALUE!</v>
      </c>
      <c r="I641" t="e">
        <f t="shared" si="198"/>
        <v>#VALUE!</v>
      </c>
      <c r="J641" t="e">
        <f t="shared" si="199"/>
        <v>#VALUE!</v>
      </c>
      <c r="K641" t="e">
        <f t="shared" si="200"/>
        <v>#VALUE!</v>
      </c>
      <c r="L641" t="e">
        <f t="shared" si="201"/>
        <v>#VALUE!</v>
      </c>
      <c r="M641">
        <f>IF($B$9="זכר",INDEX(תמותה!$A$1:$E$121,ROUNDDOWN(E641/12,0)+1,2),INDEX(תמותה!$A$1:$E$121,ROUNDDOWN(E641/12,0)+1,3))</f>
        <v>6.9865400000000005E-4</v>
      </c>
      <c r="N641" t="e">
        <f>IF($B$9="זכר",INDEX('שיפור גברים'!$A$1:$GQ$121,ROUNDDOWN(E641/12,0)+1,ROUNDDOWN((E641+$B$7-$B$8)/12,0)+2),INDEX('שיפור נשים'!$A$1:$GQ$121,ROUNDDOWN(E641/12,0)+1,ROUNDDOWN((E641+$B$7-$B$8)/12,0)+2))</f>
        <v>#VALUE!</v>
      </c>
      <c r="O641" t="e">
        <f>IF($B$9="זכר",INDEX('שיפור גברים'!$A$1:$GQ$121,ROUNDDOWN(E641/12,0)+1,ROUNDDOWN((E641+$B$7-$B$8)/12,0)+1),INDEX('שיפור נשים'!$A$1:$GQ$121,ROUNDDOWN(E641/12,0)+1,ROUNDDOWN((E641+$B$7-$B$8)/12,0)+1))</f>
        <v>#VALUE!</v>
      </c>
      <c r="P641">
        <f t="shared" si="190"/>
        <v>0.91666666666666663</v>
      </c>
      <c r="Q641" t="e">
        <f t="shared" si="191"/>
        <v>#VALUE!</v>
      </c>
      <c r="R641">
        <f t="shared" si="202"/>
        <v>639</v>
      </c>
      <c r="S641" t="e">
        <f t="shared" si="203"/>
        <v>#VALUE!</v>
      </c>
      <c r="T641">
        <f>IF($B$11="זכר",INDEX(תמותה!$A$1:$E$121,ROUNDDOWN(R641/12,0)+1,2),INDEX(תמותה!$A$1:$E$121,ROUNDDOWN(R641/12,0)+1,3))</f>
        <v>6.9865400000000005E-4</v>
      </c>
      <c r="U641" t="e">
        <f>IF($B$11="זכר",INDEX('שיפור גברים'!$A$1:$GQ$121,ROUNDDOWN(R641/12,0)+1,ROUNDDOWN((E641+$B$7-$B$8)/12,0)+2),INDEX('שיפור נשים'!$A$1:$GQ$121,ROUNDDOWN(R641/12,0)+1,ROUNDDOWN((E641+$B$7-$B$8)/12,0)+2))</f>
        <v>#VALUE!</v>
      </c>
      <c r="V641" t="e">
        <f>IF($B$11="זכר",INDEX('שיפור גברים'!$A$1:$GQ$121,ROUNDDOWN(R641/12,0)+1,ROUNDDOWN((E641+$B$7-$B$8)/12,0)+1),INDEX('שיפור נשים'!$A$1:$GQ$121,ROUNDDOWN(R641/12,0)+1,ROUNDDOWN((E641+$B$7-$B$8)/12,0)+1))</f>
        <v>#VALUE!</v>
      </c>
      <c r="W641">
        <f t="shared" si="192"/>
        <v>0.91666666666666663</v>
      </c>
      <c r="X641" t="e">
        <f t="shared" si="204"/>
        <v>#VALUE!</v>
      </c>
      <c r="Y641">
        <f>IF($B$11="זכר",INDEX(תמותה!$A$1:$E$121,ROUNDDOWN(R641/12,0)+1,4),INDEX(תמותה!$A$1:$E$121,ROUNDDOWN(R641/12,0)+1,5))</f>
        <v>1.5889999999999999E-3</v>
      </c>
      <c r="Z641" t="e">
        <f t="shared" si="193"/>
        <v>#VALUE!</v>
      </c>
      <c r="AA641" t="e">
        <f t="shared" si="194"/>
        <v>#VALUE!</v>
      </c>
      <c r="AB641" t="e">
        <f t="shared" si="205"/>
        <v>#VALUE!</v>
      </c>
      <c r="AC641" t="e">
        <f t="shared" si="206"/>
        <v>#VALUE!</v>
      </c>
      <c r="AD641" t="e">
        <f t="shared" si="207"/>
        <v>#VALUE!</v>
      </c>
      <c r="AE641" t="e">
        <f t="shared" si="208"/>
        <v>#VALUE!</v>
      </c>
      <c r="AF641" t="e">
        <f t="shared" si="209"/>
        <v>#VALUE!</v>
      </c>
    </row>
    <row r="642" spans="5:32" x14ac:dyDescent="0.2">
      <c r="E642">
        <f t="shared" si="195"/>
        <v>640</v>
      </c>
      <c r="F642">
        <f t="shared" si="189"/>
        <v>6.9209213518899384</v>
      </c>
      <c r="G642" t="e">
        <f t="shared" si="196"/>
        <v>#VALUE!</v>
      </c>
      <c r="H642" t="e">
        <f t="shared" si="197"/>
        <v>#VALUE!</v>
      </c>
      <c r="I642" t="e">
        <f t="shared" si="198"/>
        <v>#VALUE!</v>
      </c>
      <c r="J642" t="e">
        <f t="shared" si="199"/>
        <v>#VALUE!</v>
      </c>
      <c r="K642" t="e">
        <f t="shared" si="200"/>
        <v>#VALUE!</v>
      </c>
      <c r="L642" t="e">
        <f t="shared" si="201"/>
        <v>#VALUE!</v>
      </c>
      <c r="M642">
        <f>IF($B$9="זכר",INDEX(תמותה!$A$1:$E$121,ROUNDDOWN(E642/12,0)+1,2),INDEX(תמותה!$A$1:$E$121,ROUNDDOWN(E642/12,0)+1,3))</f>
        <v>6.9865400000000005E-4</v>
      </c>
      <c r="N642" t="e">
        <f>IF($B$9="זכר",INDEX('שיפור גברים'!$A$1:$GQ$121,ROUNDDOWN(E642/12,0)+1,ROUNDDOWN((E642+$B$7-$B$8)/12,0)+2),INDEX('שיפור נשים'!$A$1:$GQ$121,ROUNDDOWN(E642/12,0)+1,ROUNDDOWN((E642+$B$7-$B$8)/12,0)+2))</f>
        <v>#VALUE!</v>
      </c>
      <c r="O642" t="e">
        <f>IF($B$9="זכר",INDEX('שיפור גברים'!$A$1:$GQ$121,ROUNDDOWN(E642/12,0)+1,ROUNDDOWN((E642+$B$7-$B$8)/12,0)+1),INDEX('שיפור נשים'!$A$1:$GQ$121,ROUNDDOWN(E642/12,0)+1,ROUNDDOWN((E642+$B$7-$B$8)/12,0)+1))</f>
        <v>#VALUE!</v>
      </c>
      <c r="P642">
        <f t="shared" si="190"/>
        <v>1</v>
      </c>
      <c r="Q642" t="e">
        <f t="shared" si="191"/>
        <v>#VALUE!</v>
      </c>
      <c r="R642">
        <f t="shared" si="202"/>
        <v>640</v>
      </c>
      <c r="S642" t="e">
        <f t="shared" si="203"/>
        <v>#VALUE!</v>
      </c>
      <c r="T642">
        <f>IF($B$11="זכר",INDEX(תמותה!$A$1:$E$121,ROUNDDOWN(R642/12,0)+1,2),INDEX(תמותה!$A$1:$E$121,ROUNDDOWN(R642/12,0)+1,3))</f>
        <v>6.9865400000000005E-4</v>
      </c>
      <c r="U642" t="e">
        <f>IF($B$11="זכר",INDEX('שיפור גברים'!$A$1:$GQ$121,ROUNDDOWN(R642/12,0)+1,ROUNDDOWN((E642+$B$7-$B$8)/12,0)+2),INDEX('שיפור נשים'!$A$1:$GQ$121,ROUNDDOWN(R642/12,0)+1,ROUNDDOWN((E642+$B$7-$B$8)/12,0)+2))</f>
        <v>#VALUE!</v>
      </c>
      <c r="V642" t="e">
        <f>IF($B$11="זכר",INDEX('שיפור גברים'!$A$1:$GQ$121,ROUNDDOWN(R642/12,0)+1,ROUNDDOWN((E642+$B$7-$B$8)/12,0)+1),INDEX('שיפור נשים'!$A$1:$GQ$121,ROUNDDOWN(R642/12,0)+1,ROUNDDOWN((E642+$B$7-$B$8)/12,0)+1))</f>
        <v>#VALUE!</v>
      </c>
      <c r="W642">
        <f t="shared" si="192"/>
        <v>1</v>
      </c>
      <c r="X642" t="e">
        <f t="shared" si="204"/>
        <v>#VALUE!</v>
      </c>
      <c r="Y642">
        <f>IF($B$11="זכר",INDEX(תמותה!$A$1:$E$121,ROUNDDOWN(R642/12,0)+1,4),INDEX(תמותה!$A$1:$E$121,ROUNDDOWN(R642/12,0)+1,5))</f>
        <v>1.5889999999999999E-3</v>
      </c>
      <c r="Z642" t="e">
        <f t="shared" si="193"/>
        <v>#VALUE!</v>
      </c>
      <c r="AA642" t="e">
        <f t="shared" si="194"/>
        <v>#VALUE!</v>
      </c>
      <c r="AB642" t="e">
        <f t="shared" si="205"/>
        <v>#VALUE!</v>
      </c>
      <c r="AC642" t="e">
        <f t="shared" si="206"/>
        <v>#VALUE!</v>
      </c>
      <c r="AD642" t="e">
        <f t="shared" si="207"/>
        <v>#VALUE!</v>
      </c>
      <c r="AE642" t="e">
        <f t="shared" si="208"/>
        <v>#VALUE!</v>
      </c>
      <c r="AF642" t="e">
        <f t="shared" si="209"/>
        <v>#VALUE!</v>
      </c>
    </row>
    <row r="643" spans="5:32" x14ac:dyDescent="0.2">
      <c r="E643">
        <f t="shared" si="195"/>
        <v>641</v>
      </c>
      <c r="F643">
        <f t="shared" ref="F643:F706" si="210">(1+$B$2)^((E643-$E$2+1)/12)</f>
        <v>6.9418403613472304</v>
      </c>
      <c r="G643" t="e">
        <f t="shared" si="196"/>
        <v>#VALUE!</v>
      </c>
      <c r="H643" t="e">
        <f t="shared" si="197"/>
        <v>#VALUE!</v>
      </c>
      <c r="I643" t="e">
        <f t="shared" si="198"/>
        <v>#VALUE!</v>
      </c>
      <c r="J643" t="e">
        <f t="shared" si="199"/>
        <v>#VALUE!</v>
      </c>
      <c r="K643" t="e">
        <f t="shared" si="200"/>
        <v>#VALUE!</v>
      </c>
      <c r="L643" t="e">
        <f t="shared" si="201"/>
        <v>#VALUE!</v>
      </c>
      <c r="M643">
        <f>IF($B$9="זכר",INDEX(תמותה!$A$1:$E$121,ROUNDDOWN(E643/12,0)+1,2),INDEX(תמותה!$A$1:$E$121,ROUNDDOWN(E643/12,0)+1,3))</f>
        <v>6.9865400000000005E-4</v>
      </c>
      <c r="N643" t="e">
        <f>IF($B$9="זכר",INDEX('שיפור גברים'!$A$1:$GQ$121,ROUNDDOWN(E643/12,0)+1,ROUNDDOWN((E643+$B$7-$B$8)/12,0)+2),INDEX('שיפור נשים'!$A$1:$GQ$121,ROUNDDOWN(E643/12,0)+1,ROUNDDOWN((E643+$B$7-$B$8)/12,0)+2))</f>
        <v>#VALUE!</v>
      </c>
      <c r="O643" t="e">
        <f>IF($B$9="זכר",INDEX('שיפור גברים'!$A$1:$GQ$121,ROUNDDOWN(E643/12,0)+1,ROUNDDOWN((E643+$B$7-$B$8)/12,0)+1),INDEX('שיפור נשים'!$A$1:$GQ$121,ROUNDDOWN(E643/12,0)+1,ROUNDDOWN((E643+$B$7-$B$8)/12,0)+1))</f>
        <v>#VALUE!</v>
      </c>
      <c r="P643">
        <f t="shared" ref="P643:P706" si="211">(MOD((E643-$E$2+7),12)+1)/12</f>
        <v>8.3333333333333329E-2</v>
      </c>
      <c r="Q643" t="e">
        <f t="shared" ref="Q643:Q706" si="212">IF(E643&lt;$B$12,1-(1-M643*(N643*P643+O643*(1-P643)))^(1/12),1)</f>
        <v>#VALUE!</v>
      </c>
      <c r="R643">
        <f t="shared" si="202"/>
        <v>641</v>
      </c>
      <c r="S643" t="e">
        <f t="shared" si="203"/>
        <v>#VALUE!</v>
      </c>
      <c r="T643">
        <f>IF($B$11="זכר",INDEX(תמותה!$A$1:$E$121,ROUNDDOWN(R643/12,0)+1,2),INDEX(תמותה!$A$1:$E$121,ROUNDDOWN(R643/12,0)+1,3))</f>
        <v>6.9865400000000005E-4</v>
      </c>
      <c r="U643" t="e">
        <f>IF($B$11="זכר",INDEX('שיפור גברים'!$A$1:$GQ$121,ROUNDDOWN(R643/12,0)+1,ROUNDDOWN((E643+$B$7-$B$8)/12,0)+2),INDEX('שיפור נשים'!$A$1:$GQ$121,ROUNDDOWN(R643/12,0)+1,ROUNDDOWN((E643+$B$7-$B$8)/12,0)+2))</f>
        <v>#VALUE!</v>
      </c>
      <c r="V643" t="e">
        <f>IF($B$11="זכר",INDEX('שיפור גברים'!$A$1:$GQ$121,ROUNDDOWN(R643/12,0)+1,ROUNDDOWN((E643+$B$7-$B$8)/12,0)+1),INDEX('שיפור נשים'!$A$1:$GQ$121,ROUNDDOWN(R643/12,0)+1,ROUNDDOWN((E643+$B$7-$B$8)/12,0)+1))</f>
        <v>#VALUE!</v>
      </c>
      <c r="W643">
        <f t="shared" ref="W643:W706" si="213">(MOD((R643-$E$2+7),12)+1)/12</f>
        <v>8.3333333333333329E-2</v>
      </c>
      <c r="X643" t="e">
        <f t="shared" si="204"/>
        <v>#VALUE!</v>
      </c>
      <c r="Y643">
        <f>IF($B$11="זכר",INDEX(תמותה!$A$1:$E$121,ROUNDDOWN(R643/12,0)+1,4),INDEX(תמותה!$A$1:$E$121,ROUNDDOWN(R643/12,0)+1,5))</f>
        <v>1.5889999999999999E-3</v>
      </c>
      <c r="Z643" t="e">
        <f t="shared" ref="Z643:Z706" si="214">IF(R643&lt;$B$12,1-(1-T643*(U643*W643+V643*(1-W643)))^(1/12),1)</f>
        <v>#VALUE!</v>
      </c>
      <c r="AA643" t="e">
        <f t="shared" ref="AA643:AA706" si="215">IF(R643&lt;$B$12,1-(1-Y643*(U643*W643+V643*(1-W643)))^(1/12),1)</f>
        <v>#VALUE!</v>
      </c>
      <c r="AB643" t="e">
        <f t="shared" si="205"/>
        <v>#VALUE!</v>
      </c>
      <c r="AC643" t="e">
        <f t="shared" si="206"/>
        <v>#VALUE!</v>
      </c>
      <c r="AD643" t="e">
        <f t="shared" si="207"/>
        <v>#VALUE!</v>
      </c>
      <c r="AE643" t="e">
        <f t="shared" si="208"/>
        <v>#VALUE!</v>
      </c>
      <c r="AF643" t="e">
        <f t="shared" si="209"/>
        <v>#VALUE!</v>
      </c>
    </row>
    <row r="644" spans="5:32" x14ac:dyDescent="0.2">
      <c r="E644">
        <f t="shared" ref="E644:E707" si="216">E643+1</f>
        <v>642</v>
      </c>
      <c r="F644">
        <f t="shared" si="210"/>
        <v>6.9628226000964677</v>
      </c>
      <c r="G644" t="e">
        <f t="shared" ref="G644:G707" si="217">IF(E644&lt;=$B$3,IF(AND((E644-$E$2)&lt;0,E644&lt;$B$4),G643+1/F644,G643+L643/F644))</f>
        <v>#VALUE!</v>
      </c>
      <c r="H644" t="e">
        <f t="shared" ref="H644:H707" si="218">IF(E644&lt;=$B$3,IF(AND((E644-$E$2)&lt;60,E644&lt;$B$4),H643+1/F644,H643+L643/F644))</f>
        <v>#VALUE!</v>
      </c>
      <c r="I644" t="e">
        <f t="shared" ref="I644:I707" si="219">IF(E644&lt;=$B$3,IF(AND((E644-$E$2)&lt;120,E644&lt;$B$4),I643+1/F644,I643+L643/F644))</f>
        <v>#VALUE!</v>
      </c>
      <c r="J644" t="e">
        <f t="shared" ref="J644:J707" si="220">IF(E644&lt;=$B$3,IF(AND((E644-$E$2)&lt;180,E644&lt;$B$4),J643+1/F644,J643+L643/F644))</f>
        <v>#VALUE!</v>
      </c>
      <c r="K644" t="e">
        <f t="shared" ref="K644:K707" si="221">IF(E644&lt;=$B$3,IF(AND((E644-$E$2)&lt;240,E644&lt;$B$4),K643+1/F644,K643+L643/F644))</f>
        <v>#VALUE!</v>
      </c>
      <c r="L644" t="e">
        <f t="shared" ref="L644:L707" si="222">L643*(1-Q644)</f>
        <v>#VALUE!</v>
      </c>
      <c r="M644">
        <f>IF($B$9="זכר",INDEX(תמותה!$A$1:$E$121,ROUNDDOWN(E644/12,0)+1,2),INDEX(תמותה!$A$1:$E$121,ROUNDDOWN(E644/12,0)+1,3))</f>
        <v>6.9865400000000005E-4</v>
      </c>
      <c r="N644" t="e">
        <f>IF($B$9="זכר",INDEX('שיפור גברים'!$A$1:$GQ$121,ROUNDDOWN(E644/12,0)+1,ROUNDDOWN((E644+$B$7-$B$8)/12,0)+2),INDEX('שיפור נשים'!$A$1:$GQ$121,ROUNDDOWN(E644/12,0)+1,ROUNDDOWN((E644+$B$7-$B$8)/12,0)+2))</f>
        <v>#VALUE!</v>
      </c>
      <c r="O644" t="e">
        <f>IF($B$9="זכר",INDEX('שיפור גברים'!$A$1:$GQ$121,ROUNDDOWN(E644/12,0)+1,ROUNDDOWN((E644+$B$7-$B$8)/12,0)+1),INDEX('שיפור נשים'!$A$1:$GQ$121,ROUNDDOWN(E644/12,0)+1,ROUNDDOWN((E644+$B$7-$B$8)/12,0)+1))</f>
        <v>#VALUE!</v>
      </c>
      <c r="P644">
        <f t="shared" si="211"/>
        <v>0.16666666666666666</v>
      </c>
      <c r="Q644" t="e">
        <f t="shared" si="212"/>
        <v>#VALUE!</v>
      </c>
      <c r="R644">
        <f t="shared" ref="R644:R707" si="223">R643+1</f>
        <v>642</v>
      </c>
      <c r="S644" t="e">
        <f t="shared" ref="S644:S707" si="224">S643*(1-Z644)</f>
        <v>#VALUE!</v>
      </c>
      <c r="T644">
        <f>IF($B$11="זכר",INDEX(תמותה!$A$1:$E$121,ROUNDDOWN(R644/12,0)+1,2),INDEX(תמותה!$A$1:$E$121,ROUNDDOWN(R644/12,0)+1,3))</f>
        <v>6.9865400000000005E-4</v>
      </c>
      <c r="U644" t="e">
        <f>IF($B$11="זכר",INDEX('שיפור גברים'!$A$1:$GQ$121,ROUNDDOWN(R644/12,0)+1,ROUNDDOWN((E644+$B$7-$B$8)/12,0)+2),INDEX('שיפור נשים'!$A$1:$GQ$121,ROUNDDOWN(R644/12,0)+1,ROUNDDOWN((E644+$B$7-$B$8)/12,0)+2))</f>
        <v>#VALUE!</v>
      </c>
      <c r="V644" t="e">
        <f>IF($B$11="זכר",INDEX('שיפור גברים'!$A$1:$GQ$121,ROUNDDOWN(R644/12,0)+1,ROUNDDOWN((E644+$B$7-$B$8)/12,0)+1),INDEX('שיפור נשים'!$A$1:$GQ$121,ROUNDDOWN(R644/12,0)+1,ROUNDDOWN((E644+$B$7-$B$8)/12,0)+1))</f>
        <v>#VALUE!</v>
      </c>
      <c r="W644">
        <f t="shared" si="213"/>
        <v>0.16666666666666666</v>
      </c>
      <c r="X644" t="e">
        <f t="shared" ref="X644:X707" si="225">X643*(1-AA644)+Q644*S644*L643</f>
        <v>#VALUE!</v>
      </c>
      <c r="Y644">
        <f>IF($B$11="זכר",INDEX(תמותה!$A$1:$E$121,ROUNDDOWN(R644/12,0)+1,4),INDEX(תמותה!$A$1:$E$121,ROUNDDOWN(R644/12,0)+1,5))</f>
        <v>1.5889999999999999E-3</v>
      </c>
      <c r="Z644" t="e">
        <f t="shared" si="214"/>
        <v>#VALUE!</v>
      </c>
      <c r="AA644" t="e">
        <f t="shared" si="215"/>
        <v>#VALUE!</v>
      </c>
      <c r="AB644" t="e">
        <f t="shared" ref="AB644:AB707" si="226">IF(E644&lt;=$B$3,IF(AND((E644-$E$2)&lt;0,E644&lt;$B$4),AB643+0/F644,AB643+X643/F644))</f>
        <v>#VALUE!</v>
      </c>
      <c r="AC644" t="e">
        <f t="shared" ref="AC644:AC707" si="227">IF(E644&lt;=$B$3,IF(AND((E644-$E$2)&lt;60,E644&lt;$B$4),AC643+0/F644,AC643+X643/F644))</f>
        <v>#VALUE!</v>
      </c>
      <c r="AD644" t="e">
        <f t="shared" ref="AD644:AD707" si="228">IF(E644&lt;=$B$3,IF(AND((E644-$E$2)&lt;120,E644&lt;$B$4),AD643+0/F644,AD643+X643/F644))</f>
        <v>#VALUE!</v>
      </c>
      <c r="AE644" t="e">
        <f t="shared" ref="AE644:AE707" si="229">IF(E644&lt;=$B$3,IF(AND((E644-$E$2)&lt;180,E644&lt;$B$4),AE643+0/F644,AE643+X643/F644))</f>
        <v>#VALUE!</v>
      </c>
      <c r="AF644" t="e">
        <f t="shared" ref="AF644:AF707" si="230">IF(E644&lt;=$B$3,IF(AND((E644-$E$2)&lt;240,E644&lt;$B$4),AF643+0/F644,AF643+X643/F644))</f>
        <v>#VALUE!</v>
      </c>
    </row>
    <row r="645" spans="5:32" x14ac:dyDescent="0.2">
      <c r="E645">
        <f t="shared" si="216"/>
        <v>643</v>
      </c>
      <c r="F645">
        <f t="shared" si="210"/>
        <v>6.9838682592529731</v>
      </c>
      <c r="G645" t="e">
        <f t="shared" si="217"/>
        <v>#VALUE!</v>
      </c>
      <c r="H645" t="e">
        <f t="shared" si="218"/>
        <v>#VALUE!</v>
      </c>
      <c r="I645" t="e">
        <f t="shared" si="219"/>
        <v>#VALUE!</v>
      </c>
      <c r="J645" t="e">
        <f t="shared" si="220"/>
        <v>#VALUE!</v>
      </c>
      <c r="K645" t="e">
        <f t="shared" si="221"/>
        <v>#VALUE!</v>
      </c>
      <c r="L645" t="e">
        <f t="shared" si="222"/>
        <v>#VALUE!</v>
      </c>
      <c r="M645">
        <f>IF($B$9="זכר",INDEX(תמותה!$A$1:$E$121,ROUNDDOWN(E645/12,0)+1,2),INDEX(תמותה!$A$1:$E$121,ROUNDDOWN(E645/12,0)+1,3))</f>
        <v>6.9865400000000005E-4</v>
      </c>
      <c r="N645" t="e">
        <f>IF($B$9="זכר",INDEX('שיפור גברים'!$A$1:$GQ$121,ROUNDDOWN(E645/12,0)+1,ROUNDDOWN((E645+$B$7-$B$8)/12,0)+2),INDEX('שיפור נשים'!$A$1:$GQ$121,ROUNDDOWN(E645/12,0)+1,ROUNDDOWN((E645+$B$7-$B$8)/12,0)+2))</f>
        <v>#VALUE!</v>
      </c>
      <c r="O645" t="e">
        <f>IF($B$9="זכר",INDEX('שיפור גברים'!$A$1:$GQ$121,ROUNDDOWN(E645/12,0)+1,ROUNDDOWN((E645+$B$7-$B$8)/12,0)+1),INDEX('שיפור נשים'!$A$1:$GQ$121,ROUNDDOWN(E645/12,0)+1,ROUNDDOWN((E645+$B$7-$B$8)/12,0)+1))</f>
        <v>#VALUE!</v>
      </c>
      <c r="P645">
        <f t="shared" si="211"/>
        <v>0.25</v>
      </c>
      <c r="Q645" t="e">
        <f t="shared" si="212"/>
        <v>#VALUE!</v>
      </c>
      <c r="R645">
        <f t="shared" si="223"/>
        <v>643</v>
      </c>
      <c r="S645" t="e">
        <f t="shared" si="224"/>
        <v>#VALUE!</v>
      </c>
      <c r="T645">
        <f>IF($B$11="זכר",INDEX(תמותה!$A$1:$E$121,ROUNDDOWN(R645/12,0)+1,2),INDEX(תמותה!$A$1:$E$121,ROUNDDOWN(R645/12,0)+1,3))</f>
        <v>6.9865400000000005E-4</v>
      </c>
      <c r="U645" t="e">
        <f>IF($B$11="זכר",INDEX('שיפור גברים'!$A$1:$GQ$121,ROUNDDOWN(R645/12,0)+1,ROUNDDOWN((E645+$B$7-$B$8)/12,0)+2),INDEX('שיפור נשים'!$A$1:$GQ$121,ROUNDDOWN(R645/12,0)+1,ROUNDDOWN((E645+$B$7-$B$8)/12,0)+2))</f>
        <v>#VALUE!</v>
      </c>
      <c r="V645" t="e">
        <f>IF($B$11="זכר",INDEX('שיפור גברים'!$A$1:$GQ$121,ROUNDDOWN(R645/12,0)+1,ROUNDDOWN((E645+$B$7-$B$8)/12,0)+1),INDEX('שיפור נשים'!$A$1:$GQ$121,ROUNDDOWN(R645/12,0)+1,ROUNDDOWN((E645+$B$7-$B$8)/12,0)+1))</f>
        <v>#VALUE!</v>
      </c>
      <c r="W645">
        <f t="shared" si="213"/>
        <v>0.25</v>
      </c>
      <c r="X645" t="e">
        <f t="shared" si="225"/>
        <v>#VALUE!</v>
      </c>
      <c r="Y645">
        <f>IF($B$11="זכר",INDEX(תמותה!$A$1:$E$121,ROUNDDOWN(R645/12,0)+1,4),INDEX(תמותה!$A$1:$E$121,ROUNDDOWN(R645/12,0)+1,5))</f>
        <v>1.5889999999999999E-3</v>
      </c>
      <c r="Z645" t="e">
        <f t="shared" si="214"/>
        <v>#VALUE!</v>
      </c>
      <c r="AA645" t="e">
        <f t="shared" si="215"/>
        <v>#VALUE!</v>
      </c>
      <c r="AB645" t="e">
        <f t="shared" si="226"/>
        <v>#VALUE!</v>
      </c>
      <c r="AC645" t="e">
        <f t="shared" si="227"/>
        <v>#VALUE!</v>
      </c>
      <c r="AD645" t="e">
        <f t="shared" si="228"/>
        <v>#VALUE!</v>
      </c>
      <c r="AE645" t="e">
        <f t="shared" si="229"/>
        <v>#VALUE!</v>
      </c>
      <c r="AF645" t="e">
        <f t="shared" si="230"/>
        <v>#VALUE!</v>
      </c>
    </row>
    <row r="646" spans="5:32" x14ac:dyDescent="0.2">
      <c r="E646">
        <f t="shared" si="216"/>
        <v>644</v>
      </c>
      <c r="F646">
        <f t="shared" si="210"/>
        <v>7.0049775305097421</v>
      </c>
      <c r="G646" t="e">
        <f t="shared" si="217"/>
        <v>#VALUE!</v>
      </c>
      <c r="H646" t="e">
        <f t="shared" si="218"/>
        <v>#VALUE!</v>
      </c>
      <c r="I646" t="e">
        <f t="shared" si="219"/>
        <v>#VALUE!</v>
      </c>
      <c r="J646" t="e">
        <f t="shared" si="220"/>
        <v>#VALUE!</v>
      </c>
      <c r="K646" t="e">
        <f t="shared" si="221"/>
        <v>#VALUE!</v>
      </c>
      <c r="L646" t="e">
        <f t="shared" si="222"/>
        <v>#VALUE!</v>
      </c>
      <c r="M646">
        <f>IF($B$9="זכר",INDEX(תמותה!$A$1:$E$121,ROUNDDOWN(E646/12,0)+1,2),INDEX(תמותה!$A$1:$E$121,ROUNDDOWN(E646/12,0)+1,3))</f>
        <v>6.9865400000000005E-4</v>
      </c>
      <c r="N646" t="e">
        <f>IF($B$9="זכר",INDEX('שיפור גברים'!$A$1:$GQ$121,ROUNDDOWN(E646/12,0)+1,ROUNDDOWN((E646+$B$7-$B$8)/12,0)+2),INDEX('שיפור נשים'!$A$1:$GQ$121,ROUNDDOWN(E646/12,0)+1,ROUNDDOWN((E646+$B$7-$B$8)/12,0)+2))</f>
        <v>#VALUE!</v>
      </c>
      <c r="O646" t="e">
        <f>IF($B$9="זכר",INDEX('שיפור גברים'!$A$1:$GQ$121,ROUNDDOWN(E646/12,0)+1,ROUNDDOWN((E646+$B$7-$B$8)/12,0)+1),INDEX('שיפור נשים'!$A$1:$GQ$121,ROUNDDOWN(E646/12,0)+1,ROUNDDOWN((E646+$B$7-$B$8)/12,0)+1))</f>
        <v>#VALUE!</v>
      </c>
      <c r="P646">
        <f t="shared" si="211"/>
        <v>0.33333333333333331</v>
      </c>
      <c r="Q646" t="e">
        <f t="shared" si="212"/>
        <v>#VALUE!</v>
      </c>
      <c r="R646">
        <f t="shared" si="223"/>
        <v>644</v>
      </c>
      <c r="S646" t="e">
        <f t="shared" si="224"/>
        <v>#VALUE!</v>
      </c>
      <c r="T646">
        <f>IF($B$11="זכר",INDEX(תמותה!$A$1:$E$121,ROUNDDOWN(R646/12,0)+1,2),INDEX(תמותה!$A$1:$E$121,ROUNDDOWN(R646/12,0)+1,3))</f>
        <v>6.9865400000000005E-4</v>
      </c>
      <c r="U646" t="e">
        <f>IF($B$11="זכר",INDEX('שיפור גברים'!$A$1:$GQ$121,ROUNDDOWN(R646/12,0)+1,ROUNDDOWN((E646+$B$7-$B$8)/12,0)+2),INDEX('שיפור נשים'!$A$1:$GQ$121,ROUNDDOWN(R646/12,0)+1,ROUNDDOWN((E646+$B$7-$B$8)/12,0)+2))</f>
        <v>#VALUE!</v>
      </c>
      <c r="V646" t="e">
        <f>IF($B$11="זכר",INDEX('שיפור גברים'!$A$1:$GQ$121,ROUNDDOWN(R646/12,0)+1,ROUNDDOWN((E646+$B$7-$B$8)/12,0)+1),INDEX('שיפור נשים'!$A$1:$GQ$121,ROUNDDOWN(R646/12,0)+1,ROUNDDOWN((E646+$B$7-$B$8)/12,0)+1))</f>
        <v>#VALUE!</v>
      </c>
      <c r="W646">
        <f t="shared" si="213"/>
        <v>0.33333333333333331</v>
      </c>
      <c r="X646" t="e">
        <f t="shared" si="225"/>
        <v>#VALUE!</v>
      </c>
      <c r="Y646">
        <f>IF($B$11="זכר",INDEX(תמותה!$A$1:$E$121,ROUNDDOWN(R646/12,0)+1,4),INDEX(תמותה!$A$1:$E$121,ROUNDDOWN(R646/12,0)+1,5))</f>
        <v>1.5889999999999999E-3</v>
      </c>
      <c r="Z646" t="e">
        <f t="shared" si="214"/>
        <v>#VALUE!</v>
      </c>
      <c r="AA646" t="e">
        <f t="shared" si="215"/>
        <v>#VALUE!</v>
      </c>
      <c r="AB646" t="e">
        <f t="shared" si="226"/>
        <v>#VALUE!</v>
      </c>
      <c r="AC646" t="e">
        <f t="shared" si="227"/>
        <v>#VALUE!</v>
      </c>
      <c r="AD646" t="e">
        <f t="shared" si="228"/>
        <v>#VALUE!</v>
      </c>
      <c r="AE646" t="e">
        <f t="shared" si="229"/>
        <v>#VALUE!</v>
      </c>
      <c r="AF646" t="e">
        <f t="shared" si="230"/>
        <v>#VALUE!</v>
      </c>
    </row>
    <row r="647" spans="5:32" x14ac:dyDescent="0.2">
      <c r="E647">
        <f t="shared" si="216"/>
        <v>645</v>
      </c>
      <c r="F647">
        <f t="shared" si="210"/>
        <v>7.0261506061391668</v>
      </c>
      <c r="G647" t="e">
        <f t="shared" si="217"/>
        <v>#VALUE!</v>
      </c>
      <c r="H647" t="e">
        <f t="shared" si="218"/>
        <v>#VALUE!</v>
      </c>
      <c r="I647" t="e">
        <f t="shared" si="219"/>
        <v>#VALUE!</v>
      </c>
      <c r="J647" t="e">
        <f t="shared" si="220"/>
        <v>#VALUE!</v>
      </c>
      <c r="K647" t="e">
        <f t="shared" si="221"/>
        <v>#VALUE!</v>
      </c>
      <c r="L647" t="e">
        <f t="shared" si="222"/>
        <v>#VALUE!</v>
      </c>
      <c r="M647">
        <f>IF($B$9="זכר",INDEX(תמותה!$A$1:$E$121,ROUNDDOWN(E647/12,0)+1,2),INDEX(תמותה!$A$1:$E$121,ROUNDDOWN(E647/12,0)+1,3))</f>
        <v>6.9865400000000005E-4</v>
      </c>
      <c r="N647" t="e">
        <f>IF($B$9="זכר",INDEX('שיפור גברים'!$A$1:$GQ$121,ROUNDDOWN(E647/12,0)+1,ROUNDDOWN((E647+$B$7-$B$8)/12,0)+2),INDEX('שיפור נשים'!$A$1:$GQ$121,ROUNDDOWN(E647/12,0)+1,ROUNDDOWN((E647+$B$7-$B$8)/12,0)+2))</f>
        <v>#VALUE!</v>
      </c>
      <c r="O647" t="e">
        <f>IF($B$9="זכר",INDEX('שיפור גברים'!$A$1:$GQ$121,ROUNDDOWN(E647/12,0)+1,ROUNDDOWN((E647+$B$7-$B$8)/12,0)+1),INDEX('שיפור נשים'!$A$1:$GQ$121,ROUNDDOWN(E647/12,0)+1,ROUNDDOWN((E647+$B$7-$B$8)/12,0)+1))</f>
        <v>#VALUE!</v>
      </c>
      <c r="P647">
        <f t="shared" si="211"/>
        <v>0.41666666666666669</v>
      </c>
      <c r="Q647" t="e">
        <f t="shared" si="212"/>
        <v>#VALUE!</v>
      </c>
      <c r="R647">
        <f t="shared" si="223"/>
        <v>645</v>
      </c>
      <c r="S647" t="e">
        <f t="shared" si="224"/>
        <v>#VALUE!</v>
      </c>
      <c r="T647">
        <f>IF($B$11="זכר",INDEX(תמותה!$A$1:$E$121,ROUNDDOWN(R647/12,0)+1,2),INDEX(תמותה!$A$1:$E$121,ROUNDDOWN(R647/12,0)+1,3))</f>
        <v>6.9865400000000005E-4</v>
      </c>
      <c r="U647" t="e">
        <f>IF($B$11="זכר",INDEX('שיפור גברים'!$A$1:$GQ$121,ROUNDDOWN(R647/12,0)+1,ROUNDDOWN((E647+$B$7-$B$8)/12,0)+2),INDEX('שיפור נשים'!$A$1:$GQ$121,ROUNDDOWN(R647/12,0)+1,ROUNDDOWN((E647+$B$7-$B$8)/12,0)+2))</f>
        <v>#VALUE!</v>
      </c>
      <c r="V647" t="e">
        <f>IF($B$11="זכר",INDEX('שיפור גברים'!$A$1:$GQ$121,ROUNDDOWN(R647/12,0)+1,ROUNDDOWN((E647+$B$7-$B$8)/12,0)+1),INDEX('שיפור נשים'!$A$1:$GQ$121,ROUNDDOWN(R647/12,0)+1,ROUNDDOWN((E647+$B$7-$B$8)/12,0)+1))</f>
        <v>#VALUE!</v>
      </c>
      <c r="W647">
        <f t="shared" si="213"/>
        <v>0.41666666666666669</v>
      </c>
      <c r="X647" t="e">
        <f t="shared" si="225"/>
        <v>#VALUE!</v>
      </c>
      <c r="Y647">
        <f>IF($B$11="זכר",INDEX(תמותה!$A$1:$E$121,ROUNDDOWN(R647/12,0)+1,4),INDEX(תמותה!$A$1:$E$121,ROUNDDOWN(R647/12,0)+1,5))</f>
        <v>1.5889999999999999E-3</v>
      </c>
      <c r="Z647" t="e">
        <f t="shared" si="214"/>
        <v>#VALUE!</v>
      </c>
      <c r="AA647" t="e">
        <f t="shared" si="215"/>
        <v>#VALUE!</v>
      </c>
      <c r="AB647" t="e">
        <f t="shared" si="226"/>
        <v>#VALUE!</v>
      </c>
      <c r="AC647" t="e">
        <f t="shared" si="227"/>
        <v>#VALUE!</v>
      </c>
      <c r="AD647" t="e">
        <f t="shared" si="228"/>
        <v>#VALUE!</v>
      </c>
      <c r="AE647" t="e">
        <f t="shared" si="229"/>
        <v>#VALUE!</v>
      </c>
      <c r="AF647" t="e">
        <f t="shared" si="230"/>
        <v>#VALUE!</v>
      </c>
    </row>
    <row r="648" spans="5:32" x14ac:dyDescent="0.2">
      <c r="E648">
        <f t="shared" si="216"/>
        <v>646</v>
      </c>
      <c r="F648">
        <f t="shared" si="210"/>
        <v>7.0473876789947969</v>
      </c>
      <c r="G648" t="e">
        <f t="shared" si="217"/>
        <v>#VALUE!</v>
      </c>
      <c r="H648" t="e">
        <f t="shared" si="218"/>
        <v>#VALUE!</v>
      </c>
      <c r="I648" t="e">
        <f t="shared" si="219"/>
        <v>#VALUE!</v>
      </c>
      <c r="J648" t="e">
        <f t="shared" si="220"/>
        <v>#VALUE!</v>
      </c>
      <c r="K648" t="e">
        <f t="shared" si="221"/>
        <v>#VALUE!</v>
      </c>
      <c r="L648" t="e">
        <f t="shared" si="222"/>
        <v>#VALUE!</v>
      </c>
      <c r="M648">
        <f>IF($B$9="זכר",INDEX(תמותה!$A$1:$E$121,ROUNDDOWN(E648/12,0)+1,2),INDEX(תמותה!$A$1:$E$121,ROUNDDOWN(E648/12,0)+1,3))</f>
        <v>6.9865400000000005E-4</v>
      </c>
      <c r="N648" t="e">
        <f>IF($B$9="זכר",INDEX('שיפור גברים'!$A$1:$GQ$121,ROUNDDOWN(E648/12,0)+1,ROUNDDOWN((E648+$B$7-$B$8)/12,0)+2),INDEX('שיפור נשים'!$A$1:$GQ$121,ROUNDDOWN(E648/12,0)+1,ROUNDDOWN((E648+$B$7-$B$8)/12,0)+2))</f>
        <v>#VALUE!</v>
      </c>
      <c r="O648" t="e">
        <f>IF($B$9="זכר",INDEX('שיפור גברים'!$A$1:$GQ$121,ROUNDDOWN(E648/12,0)+1,ROUNDDOWN((E648+$B$7-$B$8)/12,0)+1),INDEX('שיפור נשים'!$A$1:$GQ$121,ROUNDDOWN(E648/12,0)+1,ROUNDDOWN((E648+$B$7-$B$8)/12,0)+1))</f>
        <v>#VALUE!</v>
      </c>
      <c r="P648">
        <f t="shared" si="211"/>
        <v>0.5</v>
      </c>
      <c r="Q648" t="e">
        <f t="shared" si="212"/>
        <v>#VALUE!</v>
      </c>
      <c r="R648">
        <f t="shared" si="223"/>
        <v>646</v>
      </c>
      <c r="S648" t="e">
        <f t="shared" si="224"/>
        <v>#VALUE!</v>
      </c>
      <c r="T648">
        <f>IF($B$11="זכר",INDEX(תמותה!$A$1:$E$121,ROUNDDOWN(R648/12,0)+1,2),INDEX(תמותה!$A$1:$E$121,ROUNDDOWN(R648/12,0)+1,3))</f>
        <v>6.9865400000000005E-4</v>
      </c>
      <c r="U648" t="e">
        <f>IF($B$11="זכר",INDEX('שיפור גברים'!$A$1:$GQ$121,ROUNDDOWN(R648/12,0)+1,ROUNDDOWN((E648+$B$7-$B$8)/12,0)+2),INDEX('שיפור נשים'!$A$1:$GQ$121,ROUNDDOWN(R648/12,0)+1,ROUNDDOWN((E648+$B$7-$B$8)/12,0)+2))</f>
        <v>#VALUE!</v>
      </c>
      <c r="V648" t="e">
        <f>IF($B$11="זכר",INDEX('שיפור גברים'!$A$1:$GQ$121,ROUNDDOWN(R648/12,0)+1,ROUNDDOWN((E648+$B$7-$B$8)/12,0)+1),INDEX('שיפור נשים'!$A$1:$GQ$121,ROUNDDOWN(R648/12,0)+1,ROUNDDOWN((E648+$B$7-$B$8)/12,0)+1))</f>
        <v>#VALUE!</v>
      </c>
      <c r="W648">
        <f t="shared" si="213"/>
        <v>0.5</v>
      </c>
      <c r="X648" t="e">
        <f t="shared" si="225"/>
        <v>#VALUE!</v>
      </c>
      <c r="Y648">
        <f>IF($B$11="זכר",INDEX(תמותה!$A$1:$E$121,ROUNDDOWN(R648/12,0)+1,4),INDEX(תמותה!$A$1:$E$121,ROUNDDOWN(R648/12,0)+1,5))</f>
        <v>1.5889999999999999E-3</v>
      </c>
      <c r="Z648" t="e">
        <f t="shared" si="214"/>
        <v>#VALUE!</v>
      </c>
      <c r="AA648" t="e">
        <f t="shared" si="215"/>
        <v>#VALUE!</v>
      </c>
      <c r="AB648" t="e">
        <f t="shared" si="226"/>
        <v>#VALUE!</v>
      </c>
      <c r="AC648" t="e">
        <f t="shared" si="227"/>
        <v>#VALUE!</v>
      </c>
      <c r="AD648" t="e">
        <f t="shared" si="228"/>
        <v>#VALUE!</v>
      </c>
      <c r="AE648" t="e">
        <f t="shared" si="229"/>
        <v>#VALUE!</v>
      </c>
      <c r="AF648" t="e">
        <f t="shared" si="230"/>
        <v>#VALUE!</v>
      </c>
    </row>
    <row r="649" spans="5:32" x14ac:dyDescent="0.2">
      <c r="E649">
        <f t="shared" si="216"/>
        <v>647</v>
      </c>
      <c r="F649">
        <f t="shared" si="210"/>
        <v>7.0686889425131065</v>
      </c>
      <c r="G649" t="e">
        <f t="shared" si="217"/>
        <v>#VALUE!</v>
      </c>
      <c r="H649" t="e">
        <f t="shared" si="218"/>
        <v>#VALUE!</v>
      </c>
      <c r="I649" t="e">
        <f t="shared" si="219"/>
        <v>#VALUE!</v>
      </c>
      <c r="J649" t="e">
        <f t="shared" si="220"/>
        <v>#VALUE!</v>
      </c>
      <c r="K649" t="e">
        <f t="shared" si="221"/>
        <v>#VALUE!</v>
      </c>
      <c r="L649" t="e">
        <f t="shared" si="222"/>
        <v>#VALUE!</v>
      </c>
      <c r="M649">
        <f>IF($B$9="זכר",INDEX(תמותה!$A$1:$E$121,ROUNDDOWN(E649/12,0)+1,2),INDEX(תמותה!$A$1:$E$121,ROUNDDOWN(E649/12,0)+1,3))</f>
        <v>6.9865400000000005E-4</v>
      </c>
      <c r="N649" t="e">
        <f>IF($B$9="זכר",INDEX('שיפור גברים'!$A$1:$GQ$121,ROUNDDOWN(E649/12,0)+1,ROUNDDOWN((E649+$B$7-$B$8)/12,0)+2),INDEX('שיפור נשים'!$A$1:$GQ$121,ROUNDDOWN(E649/12,0)+1,ROUNDDOWN((E649+$B$7-$B$8)/12,0)+2))</f>
        <v>#VALUE!</v>
      </c>
      <c r="O649" t="e">
        <f>IF($B$9="זכר",INDEX('שיפור גברים'!$A$1:$GQ$121,ROUNDDOWN(E649/12,0)+1,ROUNDDOWN((E649+$B$7-$B$8)/12,0)+1),INDEX('שיפור נשים'!$A$1:$GQ$121,ROUNDDOWN(E649/12,0)+1,ROUNDDOWN((E649+$B$7-$B$8)/12,0)+1))</f>
        <v>#VALUE!</v>
      </c>
      <c r="P649">
        <f t="shared" si="211"/>
        <v>0.58333333333333337</v>
      </c>
      <c r="Q649" t="e">
        <f t="shared" si="212"/>
        <v>#VALUE!</v>
      </c>
      <c r="R649">
        <f t="shared" si="223"/>
        <v>647</v>
      </c>
      <c r="S649" t="e">
        <f t="shared" si="224"/>
        <v>#VALUE!</v>
      </c>
      <c r="T649">
        <f>IF($B$11="זכר",INDEX(תמותה!$A$1:$E$121,ROUNDDOWN(R649/12,0)+1,2),INDEX(תמותה!$A$1:$E$121,ROUNDDOWN(R649/12,0)+1,3))</f>
        <v>6.9865400000000005E-4</v>
      </c>
      <c r="U649" t="e">
        <f>IF($B$11="זכר",INDEX('שיפור גברים'!$A$1:$GQ$121,ROUNDDOWN(R649/12,0)+1,ROUNDDOWN((E649+$B$7-$B$8)/12,0)+2),INDEX('שיפור נשים'!$A$1:$GQ$121,ROUNDDOWN(R649/12,0)+1,ROUNDDOWN((E649+$B$7-$B$8)/12,0)+2))</f>
        <v>#VALUE!</v>
      </c>
      <c r="V649" t="e">
        <f>IF($B$11="זכר",INDEX('שיפור גברים'!$A$1:$GQ$121,ROUNDDOWN(R649/12,0)+1,ROUNDDOWN((E649+$B$7-$B$8)/12,0)+1),INDEX('שיפור נשים'!$A$1:$GQ$121,ROUNDDOWN(R649/12,0)+1,ROUNDDOWN((E649+$B$7-$B$8)/12,0)+1))</f>
        <v>#VALUE!</v>
      </c>
      <c r="W649">
        <f t="shared" si="213"/>
        <v>0.58333333333333337</v>
      </c>
      <c r="X649" t="e">
        <f t="shared" si="225"/>
        <v>#VALUE!</v>
      </c>
      <c r="Y649">
        <f>IF($B$11="זכר",INDEX(תמותה!$A$1:$E$121,ROUNDDOWN(R649/12,0)+1,4),INDEX(תמותה!$A$1:$E$121,ROUNDDOWN(R649/12,0)+1,5))</f>
        <v>1.5889999999999999E-3</v>
      </c>
      <c r="Z649" t="e">
        <f t="shared" si="214"/>
        <v>#VALUE!</v>
      </c>
      <c r="AA649" t="e">
        <f t="shared" si="215"/>
        <v>#VALUE!</v>
      </c>
      <c r="AB649" t="e">
        <f t="shared" si="226"/>
        <v>#VALUE!</v>
      </c>
      <c r="AC649" t="e">
        <f t="shared" si="227"/>
        <v>#VALUE!</v>
      </c>
      <c r="AD649" t="e">
        <f t="shared" si="228"/>
        <v>#VALUE!</v>
      </c>
      <c r="AE649" t="e">
        <f t="shared" si="229"/>
        <v>#VALUE!</v>
      </c>
      <c r="AF649" t="e">
        <f t="shared" si="230"/>
        <v>#VALUE!</v>
      </c>
    </row>
    <row r="650" spans="5:32" x14ac:dyDescent="0.2">
      <c r="E650">
        <f t="shared" si="216"/>
        <v>648</v>
      </c>
      <c r="F650">
        <f t="shared" si="210"/>
        <v>7.090054590715237</v>
      </c>
      <c r="G650" t="e">
        <f t="shared" si="217"/>
        <v>#VALUE!</v>
      </c>
      <c r="H650" t="e">
        <f t="shared" si="218"/>
        <v>#VALUE!</v>
      </c>
      <c r="I650" t="e">
        <f t="shared" si="219"/>
        <v>#VALUE!</v>
      </c>
      <c r="J650" t="e">
        <f t="shared" si="220"/>
        <v>#VALUE!</v>
      </c>
      <c r="K650" t="e">
        <f t="shared" si="221"/>
        <v>#VALUE!</v>
      </c>
      <c r="L650" t="e">
        <f t="shared" si="222"/>
        <v>#VALUE!</v>
      </c>
      <c r="M650">
        <f>IF($B$9="זכר",INDEX(תמותה!$A$1:$E$121,ROUNDDOWN(E650/12,0)+1,2),INDEX(תמותה!$A$1:$E$121,ROUNDDOWN(E650/12,0)+1,3))</f>
        <v>7.6814199999999998E-4</v>
      </c>
      <c r="N650" t="e">
        <f>IF($B$9="זכר",INDEX('שיפור גברים'!$A$1:$GQ$121,ROUNDDOWN(E650/12,0)+1,ROUNDDOWN((E650+$B$7-$B$8)/12,0)+2),INDEX('שיפור נשים'!$A$1:$GQ$121,ROUNDDOWN(E650/12,0)+1,ROUNDDOWN((E650+$B$7-$B$8)/12,0)+2))</f>
        <v>#VALUE!</v>
      </c>
      <c r="O650" t="e">
        <f>IF($B$9="זכר",INDEX('שיפור גברים'!$A$1:$GQ$121,ROUNDDOWN(E650/12,0)+1,ROUNDDOWN((E650+$B$7-$B$8)/12,0)+1),INDEX('שיפור נשים'!$A$1:$GQ$121,ROUNDDOWN(E650/12,0)+1,ROUNDDOWN((E650+$B$7-$B$8)/12,0)+1))</f>
        <v>#VALUE!</v>
      </c>
      <c r="P650">
        <f t="shared" si="211"/>
        <v>0.66666666666666663</v>
      </c>
      <c r="Q650" t="e">
        <f t="shared" si="212"/>
        <v>#VALUE!</v>
      </c>
      <c r="R650">
        <f t="shared" si="223"/>
        <v>648</v>
      </c>
      <c r="S650" t="e">
        <f t="shared" si="224"/>
        <v>#VALUE!</v>
      </c>
      <c r="T650">
        <f>IF($B$11="זכר",INDEX(תמותה!$A$1:$E$121,ROUNDDOWN(R650/12,0)+1,2),INDEX(תמותה!$A$1:$E$121,ROUNDDOWN(R650/12,0)+1,3))</f>
        <v>7.6814199999999998E-4</v>
      </c>
      <c r="U650" t="e">
        <f>IF($B$11="זכר",INDEX('שיפור גברים'!$A$1:$GQ$121,ROUNDDOWN(R650/12,0)+1,ROUNDDOWN((E650+$B$7-$B$8)/12,0)+2),INDEX('שיפור נשים'!$A$1:$GQ$121,ROUNDDOWN(R650/12,0)+1,ROUNDDOWN((E650+$B$7-$B$8)/12,0)+2))</f>
        <v>#VALUE!</v>
      </c>
      <c r="V650" t="e">
        <f>IF($B$11="זכר",INDEX('שיפור גברים'!$A$1:$GQ$121,ROUNDDOWN(R650/12,0)+1,ROUNDDOWN((E650+$B$7-$B$8)/12,0)+1),INDEX('שיפור נשים'!$A$1:$GQ$121,ROUNDDOWN(R650/12,0)+1,ROUNDDOWN((E650+$B$7-$B$8)/12,0)+1))</f>
        <v>#VALUE!</v>
      </c>
      <c r="W650">
        <f t="shared" si="213"/>
        <v>0.66666666666666663</v>
      </c>
      <c r="X650" t="e">
        <f t="shared" si="225"/>
        <v>#VALUE!</v>
      </c>
      <c r="Y650">
        <f>IF($B$11="זכר",INDEX(תמותה!$A$1:$E$121,ROUNDDOWN(R650/12,0)+1,4),INDEX(תמותה!$A$1:$E$121,ROUNDDOWN(R650/12,0)+1,5))</f>
        <v>1.751E-3</v>
      </c>
      <c r="Z650" t="e">
        <f t="shared" si="214"/>
        <v>#VALUE!</v>
      </c>
      <c r="AA650" t="e">
        <f t="shared" si="215"/>
        <v>#VALUE!</v>
      </c>
      <c r="AB650" t="e">
        <f t="shared" si="226"/>
        <v>#VALUE!</v>
      </c>
      <c r="AC650" t="e">
        <f t="shared" si="227"/>
        <v>#VALUE!</v>
      </c>
      <c r="AD650" t="e">
        <f t="shared" si="228"/>
        <v>#VALUE!</v>
      </c>
      <c r="AE650" t="e">
        <f t="shared" si="229"/>
        <v>#VALUE!</v>
      </c>
      <c r="AF650" t="e">
        <f t="shared" si="230"/>
        <v>#VALUE!</v>
      </c>
    </row>
    <row r="651" spans="5:32" x14ac:dyDescent="0.2">
      <c r="E651">
        <f t="shared" si="216"/>
        <v>649</v>
      </c>
      <c r="F651">
        <f t="shared" si="210"/>
        <v>7.1114848182087744</v>
      </c>
      <c r="G651" t="e">
        <f t="shared" si="217"/>
        <v>#VALUE!</v>
      </c>
      <c r="H651" t="e">
        <f t="shared" si="218"/>
        <v>#VALUE!</v>
      </c>
      <c r="I651" t="e">
        <f t="shared" si="219"/>
        <v>#VALUE!</v>
      </c>
      <c r="J651" t="e">
        <f t="shared" si="220"/>
        <v>#VALUE!</v>
      </c>
      <c r="K651" t="e">
        <f t="shared" si="221"/>
        <v>#VALUE!</v>
      </c>
      <c r="L651" t="e">
        <f t="shared" si="222"/>
        <v>#VALUE!</v>
      </c>
      <c r="M651">
        <f>IF($B$9="זכר",INDEX(תמותה!$A$1:$E$121,ROUNDDOWN(E651/12,0)+1,2),INDEX(תמותה!$A$1:$E$121,ROUNDDOWN(E651/12,0)+1,3))</f>
        <v>7.6814199999999998E-4</v>
      </c>
      <c r="N651" t="e">
        <f>IF($B$9="זכר",INDEX('שיפור גברים'!$A$1:$GQ$121,ROUNDDOWN(E651/12,0)+1,ROUNDDOWN((E651+$B$7-$B$8)/12,0)+2),INDEX('שיפור נשים'!$A$1:$GQ$121,ROUNDDOWN(E651/12,0)+1,ROUNDDOWN((E651+$B$7-$B$8)/12,0)+2))</f>
        <v>#VALUE!</v>
      </c>
      <c r="O651" t="e">
        <f>IF($B$9="זכר",INDEX('שיפור גברים'!$A$1:$GQ$121,ROUNDDOWN(E651/12,0)+1,ROUNDDOWN((E651+$B$7-$B$8)/12,0)+1),INDEX('שיפור נשים'!$A$1:$GQ$121,ROUNDDOWN(E651/12,0)+1,ROUNDDOWN((E651+$B$7-$B$8)/12,0)+1))</f>
        <v>#VALUE!</v>
      </c>
      <c r="P651">
        <f t="shared" si="211"/>
        <v>0.75</v>
      </c>
      <c r="Q651" t="e">
        <f t="shared" si="212"/>
        <v>#VALUE!</v>
      </c>
      <c r="R651">
        <f t="shared" si="223"/>
        <v>649</v>
      </c>
      <c r="S651" t="e">
        <f t="shared" si="224"/>
        <v>#VALUE!</v>
      </c>
      <c r="T651">
        <f>IF($B$11="זכר",INDEX(תמותה!$A$1:$E$121,ROUNDDOWN(R651/12,0)+1,2),INDEX(תמותה!$A$1:$E$121,ROUNDDOWN(R651/12,0)+1,3))</f>
        <v>7.6814199999999998E-4</v>
      </c>
      <c r="U651" t="e">
        <f>IF($B$11="זכר",INDEX('שיפור גברים'!$A$1:$GQ$121,ROUNDDOWN(R651/12,0)+1,ROUNDDOWN((E651+$B$7-$B$8)/12,0)+2),INDEX('שיפור נשים'!$A$1:$GQ$121,ROUNDDOWN(R651/12,0)+1,ROUNDDOWN((E651+$B$7-$B$8)/12,0)+2))</f>
        <v>#VALUE!</v>
      </c>
      <c r="V651" t="e">
        <f>IF($B$11="זכר",INDEX('שיפור גברים'!$A$1:$GQ$121,ROUNDDOWN(R651/12,0)+1,ROUNDDOWN((E651+$B$7-$B$8)/12,0)+1),INDEX('שיפור נשים'!$A$1:$GQ$121,ROUNDDOWN(R651/12,0)+1,ROUNDDOWN((E651+$B$7-$B$8)/12,0)+1))</f>
        <v>#VALUE!</v>
      </c>
      <c r="W651">
        <f t="shared" si="213"/>
        <v>0.75</v>
      </c>
      <c r="X651" t="e">
        <f t="shared" si="225"/>
        <v>#VALUE!</v>
      </c>
      <c r="Y651">
        <f>IF($B$11="זכר",INDEX(תמותה!$A$1:$E$121,ROUNDDOWN(R651/12,0)+1,4),INDEX(תמותה!$A$1:$E$121,ROUNDDOWN(R651/12,0)+1,5))</f>
        <v>1.751E-3</v>
      </c>
      <c r="Z651" t="e">
        <f t="shared" si="214"/>
        <v>#VALUE!</v>
      </c>
      <c r="AA651" t="e">
        <f t="shared" si="215"/>
        <v>#VALUE!</v>
      </c>
      <c r="AB651" t="e">
        <f t="shared" si="226"/>
        <v>#VALUE!</v>
      </c>
      <c r="AC651" t="e">
        <f t="shared" si="227"/>
        <v>#VALUE!</v>
      </c>
      <c r="AD651" t="e">
        <f t="shared" si="228"/>
        <v>#VALUE!</v>
      </c>
      <c r="AE651" t="e">
        <f t="shared" si="229"/>
        <v>#VALUE!</v>
      </c>
      <c r="AF651" t="e">
        <f t="shared" si="230"/>
        <v>#VALUE!</v>
      </c>
    </row>
    <row r="652" spans="5:32" x14ac:dyDescent="0.2">
      <c r="E652">
        <f t="shared" si="216"/>
        <v>650</v>
      </c>
      <c r="F652">
        <f t="shared" si="210"/>
        <v>7.1329798201895276</v>
      </c>
      <c r="G652" t="e">
        <f t="shared" si="217"/>
        <v>#VALUE!</v>
      </c>
      <c r="H652" t="e">
        <f t="shared" si="218"/>
        <v>#VALUE!</v>
      </c>
      <c r="I652" t="e">
        <f t="shared" si="219"/>
        <v>#VALUE!</v>
      </c>
      <c r="J652" t="e">
        <f t="shared" si="220"/>
        <v>#VALUE!</v>
      </c>
      <c r="K652" t="e">
        <f t="shared" si="221"/>
        <v>#VALUE!</v>
      </c>
      <c r="L652" t="e">
        <f t="shared" si="222"/>
        <v>#VALUE!</v>
      </c>
      <c r="M652">
        <f>IF($B$9="זכר",INDEX(תמותה!$A$1:$E$121,ROUNDDOWN(E652/12,0)+1,2),INDEX(תמותה!$A$1:$E$121,ROUNDDOWN(E652/12,0)+1,3))</f>
        <v>7.6814199999999998E-4</v>
      </c>
      <c r="N652" t="e">
        <f>IF($B$9="זכר",INDEX('שיפור גברים'!$A$1:$GQ$121,ROUNDDOWN(E652/12,0)+1,ROUNDDOWN((E652+$B$7-$B$8)/12,0)+2),INDEX('שיפור נשים'!$A$1:$GQ$121,ROUNDDOWN(E652/12,0)+1,ROUNDDOWN((E652+$B$7-$B$8)/12,0)+2))</f>
        <v>#VALUE!</v>
      </c>
      <c r="O652" t="e">
        <f>IF($B$9="זכר",INDEX('שיפור גברים'!$A$1:$GQ$121,ROUNDDOWN(E652/12,0)+1,ROUNDDOWN((E652+$B$7-$B$8)/12,0)+1),INDEX('שיפור נשים'!$A$1:$GQ$121,ROUNDDOWN(E652/12,0)+1,ROUNDDOWN((E652+$B$7-$B$8)/12,0)+1))</f>
        <v>#VALUE!</v>
      </c>
      <c r="P652">
        <f t="shared" si="211"/>
        <v>0.83333333333333337</v>
      </c>
      <c r="Q652" t="e">
        <f t="shared" si="212"/>
        <v>#VALUE!</v>
      </c>
      <c r="R652">
        <f t="shared" si="223"/>
        <v>650</v>
      </c>
      <c r="S652" t="e">
        <f t="shared" si="224"/>
        <v>#VALUE!</v>
      </c>
      <c r="T652">
        <f>IF($B$11="זכר",INDEX(תמותה!$A$1:$E$121,ROUNDDOWN(R652/12,0)+1,2),INDEX(תמותה!$A$1:$E$121,ROUNDDOWN(R652/12,0)+1,3))</f>
        <v>7.6814199999999998E-4</v>
      </c>
      <c r="U652" t="e">
        <f>IF($B$11="זכר",INDEX('שיפור גברים'!$A$1:$GQ$121,ROUNDDOWN(R652/12,0)+1,ROUNDDOWN((E652+$B$7-$B$8)/12,0)+2),INDEX('שיפור נשים'!$A$1:$GQ$121,ROUNDDOWN(R652/12,0)+1,ROUNDDOWN((E652+$B$7-$B$8)/12,0)+2))</f>
        <v>#VALUE!</v>
      </c>
      <c r="V652" t="e">
        <f>IF($B$11="זכר",INDEX('שיפור גברים'!$A$1:$GQ$121,ROUNDDOWN(R652/12,0)+1,ROUNDDOWN((E652+$B$7-$B$8)/12,0)+1),INDEX('שיפור נשים'!$A$1:$GQ$121,ROUNDDOWN(R652/12,0)+1,ROUNDDOWN((E652+$B$7-$B$8)/12,0)+1))</f>
        <v>#VALUE!</v>
      </c>
      <c r="W652">
        <f t="shared" si="213"/>
        <v>0.83333333333333337</v>
      </c>
      <c r="X652" t="e">
        <f t="shared" si="225"/>
        <v>#VALUE!</v>
      </c>
      <c r="Y652">
        <f>IF($B$11="זכר",INDEX(תמותה!$A$1:$E$121,ROUNDDOWN(R652/12,0)+1,4),INDEX(תמותה!$A$1:$E$121,ROUNDDOWN(R652/12,0)+1,5))</f>
        <v>1.751E-3</v>
      </c>
      <c r="Z652" t="e">
        <f t="shared" si="214"/>
        <v>#VALUE!</v>
      </c>
      <c r="AA652" t="e">
        <f t="shared" si="215"/>
        <v>#VALUE!</v>
      </c>
      <c r="AB652" t="e">
        <f t="shared" si="226"/>
        <v>#VALUE!</v>
      </c>
      <c r="AC652" t="e">
        <f t="shared" si="227"/>
        <v>#VALUE!</v>
      </c>
      <c r="AD652" t="e">
        <f t="shared" si="228"/>
        <v>#VALUE!</v>
      </c>
      <c r="AE652" t="e">
        <f t="shared" si="229"/>
        <v>#VALUE!</v>
      </c>
      <c r="AF652" t="e">
        <f t="shared" si="230"/>
        <v>#VALUE!</v>
      </c>
    </row>
    <row r="653" spans="5:32" x14ac:dyDescent="0.2">
      <c r="E653">
        <f t="shared" si="216"/>
        <v>651</v>
      </c>
      <c r="F653">
        <f t="shared" si="210"/>
        <v>7.1545397924432912</v>
      </c>
      <c r="G653" t="e">
        <f t="shared" si="217"/>
        <v>#VALUE!</v>
      </c>
      <c r="H653" t="e">
        <f t="shared" si="218"/>
        <v>#VALUE!</v>
      </c>
      <c r="I653" t="e">
        <f t="shared" si="219"/>
        <v>#VALUE!</v>
      </c>
      <c r="J653" t="e">
        <f t="shared" si="220"/>
        <v>#VALUE!</v>
      </c>
      <c r="K653" t="e">
        <f t="shared" si="221"/>
        <v>#VALUE!</v>
      </c>
      <c r="L653" t="e">
        <f t="shared" si="222"/>
        <v>#VALUE!</v>
      </c>
      <c r="M653">
        <f>IF($B$9="זכר",INDEX(תמותה!$A$1:$E$121,ROUNDDOWN(E653/12,0)+1,2),INDEX(תמותה!$A$1:$E$121,ROUNDDOWN(E653/12,0)+1,3))</f>
        <v>7.6814199999999998E-4</v>
      </c>
      <c r="N653" t="e">
        <f>IF($B$9="זכר",INDEX('שיפור גברים'!$A$1:$GQ$121,ROUNDDOWN(E653/12,0)+1,ROUNDDOWN((E653+$B$7-$B$8)/12,0)+2),INDEX('שיפור נשים'!$A$1:$GQ$121,ROUNDDOWN(E653/12,0)+1,ROUNDDOWN((E653+$B$7-$B$8)/12,0)+2))</f>
        <v>#VALUE!</v>
      </c>
      <c r="O653" t="e">
        <f>IF($B$9="זכר",INDEX('שיפור גברים'!$A$1:$GQ$121,ROUNDDOWN(E653/12,0)+1,ROUNDDOWN((E653+$B$7-$B$8)/12,0)+1),INDEX('שיפור נשים'!$A$1:$GQ$121,ROUNDDOWN(E653/12,0)+1,ROUNDDOWN((E653+$B$7-$B$8)/12,0)+1))</f>
        <v>#VALUE!</v>
      </c>
      <c r="P653">
        <f t="shared" si="211"/>
        <v>0.91666666666666663</v>
      </c>
      <c r="Q653" t="e">
        <f t="shared" si="212"/>
        <v>#VALUE!</v>
      </c>
      <c r="R653">
        <f t="shared" si="223"/>
        <v>651</v>
      </c>
      <c r="S653" t="e">
        <f t="shared" si="224"/>
        <v>#VALUE!</v>
      </c>
      <c r="T653">
        <f>IF($B$11="זכר",INDEX(תמותה!$A$1:$E$121,ROUNDDOWN(R653/12,0)+1,2),INDEX(תמותה!$A$1:$E$121,ROUNDDOWN(R653/12,0)+1,3))</f>
        <v>7.6814199999999998E-4</v>
      </c>
      <c r="U653" t="e">
        <f>IF($B$11="זכר",INDEX('שיפור גברים'!$A$1:$GQ$121,ROUNDDOWN(R653/12,0)+1,ROUNDDOWN((E653+$B$7-$B$8)/12,0)+2),INDEX('שיפור נשים'!$A$1:$GQ$121,ROUNDDOWN(R653/12,0)+1,ROUNDDOWN((E653+$B$7-$B$8)/12,0)+2))</f>
        <v>#VALUE!</v>
      </c>
      <c r="V653" t="e">
        <f>IF($B$11="זכר",INDEX('שיפור גברים'!$A$1:$GQ$121,ROUNDDOWN(R653/12,0)+1,ROUNDDOWN((E653+$B$7-$B$8)/12,0)+1),INDEX('שיפור נשים'!$A$1:$GQ$121,ROUNDDOWN(R653/12,0)+1,ROUNDDOWN((E653+$B$7-$B$8)/12,0)+1))</f>
        <v>#VALUE!</v>
      </c>
      <c r="W653">
        <f t="shared" si="213"/>
        <v>0.91666666666666663</v>
      </c>
      <c r="X653" t="e">
        <f t="shared" si="225"/>
        <v>#VALUE!</v>
      </c>
      <c r="Y653">
        <f>IF($B$11="זכר",INDEX(תמותה!$A$1:$E$121,ROUNDDOWN(R653/12,0)+1,4),INDEX(תמותה!$A$1:$E$121,ROUNDDOWN(R653/12,0)+1,5))</f>
        <v>1.751E-3</v>
      </c>
      <c r="Z653" t="e">
        <f t="shared" si="214"/>
        <v>#VALUE!</v>
      </c>
      <c r="AA653" t="e">
        <f t="shared" si="215"/>
        <v>#VALUE!</v>
      </c>
      <c r="AB653" t="e">
        <f t="shared" si="226"/>
        <v>#VALUE!</v>
      </c>
      <c r="AC653" t="e">
        <f t="shared" si="227"/>
        <v>#VALUE!</v>
      </c>
      <c r="AD653" t="e">
        <f t="shared" si="228"/>
        <v>#VALUE!</v>
      </c>
      <c r="AE653" t="e">
        <f t="shared" si="229"/>
        <v>#VALUE!</v>
      </c>
      <c r="AF653" t="e">
        <f t="shared" si="230"/>
        <v>#VALUE!</v>
      </c>
    </row>
    <row r="654" spans="5:32" x14ac:dyDescent="0.2">
      <c r="E654">
        <f t="shared" si="216"/>
        <v>652</v>
      </c>
      <c r="F654">
        <f t="shared" si="210"/>
        <v>7.176164931347639</v>
      </c>
      <c r="G654" t="e">
        <f t="shared" si="217"/>
        <v>#VALUE!</v>
      </c>
      <c r="H654" t="e">
        <f t="shared" si="218"/>
        <v>#VALUE!</v>
      </c>
      <c r="I654" t="e">
        <f t="shared" si="219"/>
        <v>#VALUE!</v>
      </c>
      <c r="J654" t="e">
        <f t="shared" si="220"/>
        <v>#VALUE!</v>
      </c>
      <c r="K654" t="e">
        <f t="shared" si="221"/>
        <v>#VALUE!</v>
      </c>
      <c r="L654" t="e">
        <f t="shared" si="222"/>
        <v>#VALUE!</v>
      </c>
      <c r="M654">
        <f>IF($B$9="זכר",INDEX(תמותה!$A$1:$E$121,ROUNDDOWN(E654/12,0)+1,2),INDEX(תמותה!$A$1:$E$121,ROUNDDOWN(E654/12,0)+1,3))</f>
        <v>7.6814199999999998E-4</v>
      </c>
      <c r="N654" t="e">
        <f>IF($B$9="זכר",INDEX('שיפור גברים'!$A$1:$GQ$121,ROUNDDOWN(E654/12,0)+1,ROUNDDOWN((E654+$B$7-$B$8)/12,0)+2),INDEX('שיפור נשים'!$A$1:$GQ$121,ROUNDDOWN(E654/12,0)+1,ROUNDDOWN((E654+$B$7-$B$8)/12,0)+2))</f>
        <v>#VALUE!</v>
      </c>
      <c r="O654" t="e">
        <f>IF($B$9="זכר",INDEX('שיפור גברים'!$A$1:$GQ$121,ROUNDDOWN(E654/12,0)+1,ROUNDDOWN((E654+$B$7-$B$8)/12,0)+1),INDEX('שיפור נשים'!$A$1:$GQ$121,ROUNDDOWN(E654/12,0)+1,ROUNDDOWN((E654+$B$7-$B$8)/12,0)+1))</f>
        <v>#VALUE!</v>
      </c>
      <c r="P654">
        <f t="shared" si="211"/>
        <v>1</v>
      </c>
      <c r="Q654" t="e">
        <f t="shared" si="212"/>
        <v>#VALUE!</v>
      </c>
      <c r="R654">
        <f t="shared" si="223"/>
        <v>652</v>
      </c>
      <c r="S654" t="e">
        <f t="shared" si="224"/>
        <v>#VALUE!</v>
      </c>
      <c r="T654">
        <f>IF($B$11="זכר",INDEX(תמותה!$A$1:$E$121,ROUNDDOWN(R654/12,0)+1,2),INDEX(תמותה!$A$1:$E$121,ROUNDDOWN(R654/12,0)+1,3))</f>
        <v>7.6814199999999998E-4</v>
      </c>
      <c r="U654" t="e">
        <f>IF($B$11="זכר",INDEX('שיפור גברים'!$A$1:$GQ$121,ROUNDDOWN(R654/12,0)+1,ROUNDDOWN((E654+$B$7-$B$8)/12,0)+2),INDEX('שיפור נשים'!$A$1:$GQ$121,ROUNDDOWN(R654/12,0)+1,ROUNDDOWN((E654+$B$7-$B$8)/12,0)+2))</f>
        <v>#VALUE!</v>
      </c>
      <c r="V654" t="e">
        <f>IF($B$11="זכר",INDEX('שיפור גברים'!$A$1:$GQ$121,ROUNDDOWN(R654/12,0)+1,ROUNDDOWN((E654+$B$7-$B$8)/12,0)+1),INDEX('שיפור נשים'!$A$1:$GQ$121,ROUNDDOWN(R654/12,0)+1,ROUNDDOWN((E654+$B$7-$B$8)/12,0)+1))</f>
        <v>#VALUE!</v>
      </c>
      <c r="W654">
        <f t="shared" si="213"/>
        <v>1</v>
      </c>
      <c r="X654" t="e">
        <f t="shared" si="225"/>
        <v>#VALUE!</v>
      </c>
      <c r="Y654">
        <f>IF($B$11="זכר",INDEX(תמותה!$A$1:$E$121,ROUNDDOWN(R654/12,0)+1,4),INDEX(תמותה!$A$1:$E$121,ROUNDDOWN(R654/12,0)+1,5))</f>
        <v>1.751E-3</v>
      </c>
      <c r="Z654" t="e">
        <f t="shared" si="214"/>
        <v>#VALUE!</v>
      </c>
      <c r="AA654" t="e">
        <f t="shared" si="215"/>
        <v>#VALUE!</v>
      </c>
      <c r="AB654" t="e">
        <f t="shared" si="226"/>
        <v>#VALUE!</v>
      </c>
      <c r="AC654" t="e">
        <f t="shared" si="227"/>
        <v>#VALUE!</v>
      </c>
      <c r="AD654" t="e">
        <f t="shared" si="228"/>
        <v>#VALUE!</v>
      </c>
      <c r="AE654" t="e">
        <f t="shared" si="229"/>
        <v>#VALUE!</v>
      </c>
      <c r="AF654" t="e">
        <f t="shared" si="230"/>
        <v>#VALUE!</v>
      </c>
    </row>
    <row r="655" spans="5:32" x14ac:dyDescent="0.2">
      <c r="E655">
        <f t="shared" si="216"/>
        <v>653</v>
      </c>
      <c r="F655">
        <f t="shared" si="210"/>
        <v>7.197855433873718</v>
      </c>
      <c r="G655" t="e">
        <f t="shared" si="217"/>
        <v>#VALUE!</v>
      </c>
      <c r="H655" t="e">
        <f t="shared" si="218"/>
        <v>#VALUE!</v>
      </c>
      <c r="I655" t="e">
        <f t="shared" si="219"/>
        <v>#VALUE!</v>
      </c>
      <c r="J655" t="e">
        <f t="shared" si="220"/>
        <v>#VALUE!</v>
      </c>
      <c r="K655" t="e">
        <f t="shared" si="221"/>
        <v>#VALUE!</v>
      </c>
      <c r="L655" t="e">
        <f t="shared" si="222"/>
        <v>#VALUE!</v>
      </c>
      <c r="M655">
        <f>IF($B$9="זכר",INDEX(תמותה!$A$1:$E$121,ROUNDDOWN(E655/12,0)+1,2),INDEX(תמותה!$A$1:$E$121,ROUNDDOWN(E655/12,0)+1,3))</f>
        <v>7.6814199999999998E-4</v>
      </c>
      <c r="N655" t="e">
        <f>IF($B$9="זכר",INDEX('שיפור גברים'!$A$1:$GQ$121,ROUNDDOWN(E655/12,0)+1,ROUNDDOWN((E655+$B$7-$B$8)/12,0)+2),INDEX('שיפור נשים'!$A$1:$GQ$121,ROUNDDOWN(E655/12,0)+1,ROUNDDOWN((E655+$B$7-$B$8)/12,0)+2))</f>
        <v>#VALUE!</v>
      </c>
      <c r="O655" t="e">
        <f>IF($B$9="זכר",INDEX('שיפור גברים'!$A$1:$GQ$121,ROUNDDOWN(E655/12,0)+1,ROUNDDOWN((E655+$B$7-$B$8)/12,0)+1),INDEX('שיפור נשים'!$A$1:$GQ$121,ROUNDDOWN(E655/12,0)+1,ROUNDDOWN((E655+$B$7-$B$8)/12,0)+1))</f>
        <v>#VALUE!</v>
      </c>
      <c r="P655">
        <f t="shared" si="211"/>
        <v>8.3333333333333329E-2</v>
      </c>
      <c r="Q655" t="e">
        <f t="shared" si="212"/>
        <v>#VALUE!</v>
      </c>
      <c r="R655">
        <f t="shared" si="223"/>
        <v>653</v>
      </c>
      <c r="S655" t="e">
        <f t="shared" si="224"/>
        <v>#VALUE!</v>
      </c>
      <c r="T655">
        <f>IF($B$11="זכר",INDEX(תמותה!$A$1:$E$121,ROUNDDOWN(R655/12,0)+1,2),INDEX(תמותה!$A$1:$E$121,ROUNDDOWN(R655/12,0)+1,3))</f>
        <v>7.6814199999999998E-4</v>
      </c>
      <c r="U655" t="e">
        <f>IF($B$11="זכר",INDEX('שיפור גברים'!$A$1:$GQ$121,ROUNDDOWN(R655/12,0)+1,ROUNDDOWN((E655+$B$7-$B$8)/12,0)+2),INDEX('שיפור נשים'!$A$1:$GQ$121,ROUNDDOWN(R655/12,0)+1,ROUNDDOWN((E655+$B$7-$B$8)/12,0)+2))</f>
        <v>#VALUE!</v>
      </c>
      <c r="V655" t="e">
        <f>IF($B$11="זכר",INDEX('שיפור גברים'!$A$1:$GQ$121,ROUNDDOWN(R655/12,0)+1,ROUNDDOWN((E655+$B$7-$B$8)/12,0)+1),INDEX('שיפור נשים'!$A$1:$GQ$121,ROUNDDOWN(R655/12,0)+1,ROUNDDOWN((E655+$B$7-$B$8)/12,0)+1))</f>
        <v>#VALUE!</v>
      </c>
      <c r="W655">
        <f t="shared" si="213"/>
        <v>8.3333333333333329E-2</v>
      </c>
      <c r="X655" t="e">
        <f t="shared" si="225"/>
        <v>#VALUE!</v>
      </c>
      <c r="Y655">
        <f>IF($B$11="זכר",INDEX(תמותה!$A$1:$E$121,ROUNDDOWN(R655/12,0)+1,4),INDEX(תמותה!$A$1:$E$121,ROUNDDOWN(R655/12,0)+1,5))</f>
        <v>1.751E-3</v>
      </c>
      <c r="Z655" t="e">
        <f t="shared" si="214"/>
        <v>#VALUE!</v>
      </c>
      <c r="AA655" t="e">
        <f t="shared" si="215"/>
        <v>#VALUE!</v>
      </c>
      <c r="AB655" t="e">
        <f t="shared" si="226"/>
        <v>#VALUE!</v>
      </c>
      <c r="AC655" t="e">
        <f t="shared" si="227"/>
        <v>#VALUE!</v>
      </c>
      <c r="AD655" t="e">
        <f t="shared" si="228"/>
        <v>#VALUE!</v>
      </c>
      <c r="AE655" t="e">
        <f t="shared" si="229"/>
        <v>#VALUE!</v>
      </c>
      <c r="AF655" t="e">
        <f t="shared" si="230"/>
        <v>#VALUE!</v>
      </c>
    </row>
    <row r="656" spans="5:32" x14ac:dyDescent="0.2">
      <c r="E656">
        <f t="shared" si="216"/>
        <v>654</v>
      </c>
      <c r="F656">
        <f t="shared" si="210"/>
        <v>7.2196114975880255</v>
      </c>
      <c r="G656" t="e">
        <f t="shared" si="217"/>
        <v>#VALUE!</v>
      </c>
      <c r="H656" t="e">
        <f t="shared" si="218"/>
        <v>#VALUE!</v>
      </c>
      <c r="I656" t="e">
        <f t="shared" si="219"/>
        <v>#VALUE!</v>
      </c>
      <c r="J656" t="e">
        <f t="shared" si="220"/>
        <v>#VALUE!</v>
      </c>
      <c r="K656" t="e">
        <f t="shared" si="221"/>
        <v>#VALUE!</v>
      </c>
      <c r="L656" t="e">
        <f t="shared" si="222"/>
        <v>#VALUE!</v>
      </c>
      <c r="M656">
        <f>IF($B$9="זכר",INDEX(תמותה!$A$1:$E$121,ROUNDDOWN(E656/12,0)+1,2),INDEX(תמותה!$A$1:$E$121,ROUNDDOWN(E656/12,0)+1,3))</f>
        <v>7.6814199999999998E-4</v>
      </c>
      <c r="N656" t="e">
        <f>IF($B$9="זכר",INDEX('שיפור גברים'!$A$1:$GQ$121,ROUNDDOWN(E656/12,0)+1,ROUNDDOWN((E656+$B$7-$B$8)/12,0)+2),INDEX('שיפור נשים'!$A$1:$GQ$121,ROUNDDOWN(E656/12,0)+1,ROUNDDOWN((E656+$B$7-$B$8)/12,0)+2))</f>
        <v>#VALUE!</v>
      </c>
      <c r="O656" t="e">
        <f>IF($B$9="זכר",INDEX('שיפור גברים'!$A$1:$GQ$121,ROUNDDOWN(E656/12,0)+1,ROUNDDOWN((E656+$B$7-$B$8)/12,0)+1),INDEX('שיפור נשים'!$A$1:$GQ$121,ROUNDDOWN(E656/12,0)+1,ROUNDDOWN((E656+$B$7-$B$8)/12,0)+1))</f>
        <v>#VALUE!</v>
      </c>
      <c r="P656">
        <f t="shared" si="211"/>
        <v>0.16666666666666666</v>
      </c>
      <c r="Q656" t="e">
        <f t="shared" si="212"/>
        <v>#VALUE!</v>
      </c>
      <c r="R656">
        <f t="shared" si="223"/>
        <v>654</v>
      </c>
      <c r="S656" t="e">
        <f t="shared" si="224"/>
        <v>#VALUE!</v>
      </c>
      <c r="T656">
        <f>IF($B$11="זכר",INDEX(תמותה!$A$1:$E$121,ROUNDDOWN(R656/12,0)+1,2),INDEX(תמותה!$A$1:$E$121,ROUNDDOWN(R656/12,0)+1,3))</f>
        <v>7.6814199999999998E-4</v>
      </c>
      <c r="U656" t="e">
        <f>IF($B$11="זכר",INDEX('שיפור גברים'!$A$1:$GQ$121,ROUNDDOWN(R656/12,0)+1,ROUNDDOWN((E656+$B$7-$B$8)/12,0)+2),INDEX('שיפור נשים'!$A$1:$GQ$121,ROUNDDOWN(R656/12,0)+1,ROUNDDOWN((E656+$B$7-$B$8)/12,0)+2))</f>
        <v>#VALUE!</v>
      </c>
      <c r="V656" t="e">
        <f>IF($B$11="זכר",INDEX('שיפור גברים'!$A$1:$GQ$121,ROUNDDOWN(R656/12,0)+1,ROUNDDOWN((E656+$B$7-$B$8)/12,0)+1),INDEX('שיפור נשים'!$A$1:$GQ$121,ROUNDDOWN(R656/12,0)+1,ROUNDDOWN((E656+$B$7-$B$8)/12,0)+1))</f>
        <v>#VALUE!</v>
      </c>
      <c r="W656">
        <f t="shared" si="213"/>
        <v>0.16666666666666666</v>
      </c>
      <c r="X656" t="e">
        <f t="shared" si="225"/>
        <v>#VALUE!</v>
      </c>
      <c r="Y656">
        <f>IF($B$11="זכר",INDEX(תמותה!$A$1:$E$121,ROUNDDOWN(R656/12,0)+1,4),INDEX(תמותה!$A$1:$E$121,ROUNDDOWN(R656/12,0)+1,5))</f>
        <v>1.751E-3</v>
      </c>
      <c r="Z656" t="e">
        <f t="shared" si="214"/>
        <v>#VALUE!</v>
      </c>
      <c r="AA656" t="e">
        <f t="shared" si="215"/>
        <v>#VALUE!</v>
      </c>
      <c r="AB656" t="e">
        <f t="shared" si="226"/>
        <v>#VALUE!</v>
      </c>
      <c r="AC656" t="e">
        <f t="shared" si="227"/>
        <v>#VALUE!</v>
      </c>
      <c r="AD656" t="e">
        <f t="shared" si="228"/>
        <v>#VALUE!</v>
      </c>
      <c r="AE656" t="e">
        <f t="shared" si="229"/>
        <v>#VALUE!</v>
      </c>
      <c r="AF656" t="e">
        <f t="shared" si="230"/>
        <v>#VALUE!</v>
      </c>
    </row>
    <row r="657" spans="5:32" x14ac:dyDescent="0.2">
      <c r="E657">
        <f t="shared" si="216"/>
        <v>655</v>
      </c>
      <c r="F657">
        <f t="shared" si="210"/>
        <v>7.2414333206542238</v>
      </c>
      <c r="G657" t="e">
        <f t="shared" si="217"/>
        <v>#VALUE!</v>
      </c>
      <c r="H657" t="e">
        <f t="shared" si="218"/>
        <v>#VALUE!</v>
      </c>
      <c r="I657" t="e">
        <f t="shared" si="219"/>
        <v>#VALUE!</v>
      </c>
      <c r="J657" t="e">
        <f t="shared" si="220"/>
        <v>#VALUE!</v>
      </c>
      <c r="K657" t="e">
        <f t="shared" si="221"/>
        <v>#VALUE!</v>
      </c>
      <c r="L657" t="e">
        <f t="shared" si="222"/>
        <v>#VALUE!</v>
      </c>
      <c r="M657">
        <f>IF($B$9="זכר",INDEX(תמותה!$A$1:$E$121,ROUNDDOWN(E657/12,0)+1,2),INDEX(תמותה!$A$1:$E$121,ROUNDDOWN(E657/12,0)+1,3))</f>
        <v>7.6814199999999998E-4</v>
      </c>
      <c r="N657" t="e">
        <f>IF($B$9="זכר",INDEX('שיפור גברים'!$A$1:$GQ$121,ROUNDDOWN(E657/12,0)+1,ROUNDDOWN((E657+$B$7-$B$8)/12,0)+2),INDEX('שיפור נשים'!$A$1:$GQ$121,ROUNDDOWN(E657/12,0)+1,ROUNDDOWN((E657+$B$7-$B$8)/12,0)+2))</f>
        <v>#VALUE!</v>
      </c>
      <c r="O657" t="e">
        <f>IF($B$9="זכר",INDEX('שיפור גברים'!$A$1:$GQ$121,ROUNDDOWN(E657/12,0)+1,ROUNDDOWN((E657+$B$7-$B$8)/12,0)+1),INDEX('שיפור נשים'!$A$1:$GQ$121,ROUNDDOWN(E657/12,0)+1,ROUNDDOWN((E657+$B$7-$B$8)/12,0)+1))</f>
        <v>#VALUE!</v>
      </c>
      <c r="P657">
        <f t="shared" si="211"/>
        <v>0.25</v>
      </c>
      <c r="Q657" t="e">
        <f t="shared" si="212"/>
        <v>#VALUE!</v>
      </c>
      <c r="R657">
        <f t="shared" si="223"/>
        <v>655</v>
      </c>
      <c r="S657" t="e">
        <f t="shared" si="224"/>
        <v>#VALUE!</v>
      </c>
      <c r="T657">
        <f>IF($B$11="זכר",INDEX(תמותה!$A$1:$E$121,ROUNDDOWN(R657/12,0)+1,2),INDEX(תמותה!$A$1:$E$121,ROUNDDOWN(R657/12,0)+1,3))</f>
        <v>7.6814199999999998E-4</v>
      </c>
      <c r="U657" t="e">
        <f>IF($B$11="זכר",INDEX('שיפור גברים'!$A$1:$GQ$121,ROUNDDOWN(R657/12,0)+1,ROUNDDOWN((E657+$B$7-$B$8)/12,0)+2),INDEX('שיפור נשים'!$A$1:$GQ$121,ROUNDDOWN(R657/12,0)+1,ROUNDDOWN((E657+$B$7-$B$8)/12,0)+2))</f>
        <v>#VALUE!</v>
      </c>
      <c r="V657" t="e">
        <f>IF($B$11="זכר",INDEX('שיפור גברים'!$A$1:$GQ$121,ROUNDDOWN(R657/12,0)+1,ROUNDDOWN((E657+$B$7-$B$8)/12,0)+1),INDEX('שיפור נשים'!$A$1:$GQ$121,ROUNDDOWN(R657/12,0)+1,ROUNDDOWN((E657+$B$7-$B$8)/12,0)+1))</f>
        <v>#VALUE!</v>
      </c>
      <c r="W657">
        <f t="shared" si="213"/>
        <v>0.25</v>
      </c>
      <c r="X657" t="e">
        <f t="shared" si="225"/>
        <v>#VALUE!</v>
      </c>
      <c r="Y657">
        <f>IF($B$11="זכר",INDEX(תמותה!$A$1:$E$121,ROUNDDOWN(R657/12,0)+1,4),INDEX(תמותה!$A$1:$E$121,ROUNDDOWN(R657/12,0)+1,5))</f>
        <v>1.751E-3</v>
      </c>
      <c r="Z657" t="e">
        <f t="shared" si="214"/>
        <v>#VALUE!</v>
      </c>
      <c r="AA657" t="e">
        <f t="shared" si="215"/>
        <v>#VALUE!</v>
      </c>
      <c r="AB657" t="e">
        <f t="shared" si="226"/>
        <v>#VALUE!</v>
      </c>
      <c r="AC657" t="e">
        <f t="shared" si="227"/>
        <v>#VALUE!</v>
      </c>
      <c r="AD657" t="e">
        <f t="shared" si="228"/>
        <v>#VALUE!</v>
      </c>
      <c r="AE657" t="e">
        <f t="shared" si="229"/>
        <v>#VALUE!</v>
      </c>
      <c r="AF657" t="e">
        <f t="shared" si="230"/>
        <v>#VALUE!</v>
      </c>
    </row>
    <row r="658" spans="5:32" x14ac:dyDescent="0.2">
      <c r="E658">
        <f t="shared" si="216"/>
        <v>656</v>
      </c>
      <c r="F658">
        <f t="shared" si="210"/>
        <v>7.2633211018349408</v>
      </c>
      <c r="G658" t="e">
        <f t="shared" si="217"/>
        <v>#VALUE!</v>
      </c>
      <c r="H658" t="e">
        <f t="shared" si="218"/>
        <v>#VALUE!</v>
      </c>
      <c r="I658" t="e">
        <f t="shared" si="219"/>
        <v>#VALUE!</v>
      </c>
      <c r="J658" t="e">
        <f t="shared" si="220"/>
        <v>#VALUE!</v>
      </c>
      <c r="K658" t="e">
        <f t="shared" si="221"/>
        <v>#VALUE!</v>
      </c>
      <c r="L658" t="e">
        <f t="shared" si="222"/>
        <v>#VALUE!</v>
      </c>
      <c r="M658">
        <f>IF($B$9="זכר",INDEX(תמותה!$A$1:$E$121,ROUNDDOWN(E658/12,0)+1,2),INDEX(תמותה!$A$1:$E$121,ROUNDDOWN(E658/12,0)+1,3))</f>
        <v>7.6814199999999998E-4</v>
      </c>
      <c r="N658" t="e">
        <f>IF($B$9="זכר",INDEX('שיפור גברים'!$A$1:$GQ$121,ROUNDDOWN(E658/12,0)+1,ROUNDDOWN((E658+$B$7-$B$8)/12,0)+2),INDEX('שיפור נשים'!$A$1:$GQ$121,ROUNDDOWN(E658/12,0)+1,ROUNDDOWN((E658+$B$7-$B$8)/12,0)+2))</f>
        <v>#VALUE!</v>
      </c>
      <c r="O658" t="e">
        <f>IF($B$9="זכר",INDEX('שיפור גברים'!$A$1:$GQ$121,ROUNDDOWN(E658/12,0)+1,ROUNDDOWN((E658+$B$7-$B$8)/12,0)+1),INDEX('שיפור נשים'!$A$1:$GQ$121,ROUNDDOWN(E658/12,0)+1,ROUNDDOWN((E658+$B$7-$B$8)/12,0)+1))</f>
        <v>#VALUE!</v>
      </c>
      <c r="P658">
        <f t="shared" si="211"/>
        <v>0.33333333333333331</v>
      </c>
      <c r="Q658" t="e">
        <f t="shared" si="212"/>
        <v>#VALUE!</v>
      </c>
      <c r="R658">
        <f t="shared" si="223"/>
        <v>656</v>
      </c>
      <c r="S658" t="e">
        <f t="shared" si="224"/>
        <v>#VALUE!</v>
      </c>
      <c r="T658">
        <f>IF($B$11="זכר",INDEX(תמותה!$A$1:$E$121,ROUNDDOWN(R658/12,0)+1,2),INDEX(תמותה!$A$1:$E$121,ROUNDDOWN(R658/12,0)+1,3))</f>
        <v>7.6814199999999998E-4</v>
      </c>
      <c r="U658" t="e">
        <f>IF($B$11="זכר",INDEX('שיפור גברים'!$A$1:$GQ$121,ROUNDDOWN(R658/12,0)+1,ROUNDDOWN((E658+$B$7-$B$8)/12,0)+2),INDEX('שיפור נשים'!$A$1:$GQ$121,ROUNDDOWN(R658/12,0)+1,ROUNDDOWN((E658+$B$7-$B$8)/12,0)+2))</f>
        <v>#VALUE!</v>
      </c>
      <c r="V658" t="e">
        <f>IF($B$11="זכר",INDEX('שיפור גברים'!$A$1:$GQ$121,ROUNDDOWN(R658/12,0)+1,ROUNDDOWN((E658+$B$7-$B$8)/12,0)+1),INDEX('שיפור נשים'!$A$1:$GQ$121,ROUNDDOWN(R658/12,0)+1,ROUNDDOWN((E658+$B$7-$B$8)/12,0)+1))</f>
        <v>#VALUE!</v>
      </c>
      <c r="W658">
        <f t="shared" si="213"/>
        <v>0.33333333333333331</v>
      </c>
      <c r="X658" t="e">
        <f t="shared" si="225"/>
        <v>#VALUE!</v>
      </c>
      <c r="Y658">
        <f>IF($B$11="זכר",INDEX(תמותה!$A$1:$E$121,ROUNDDOWN(R658/12,0)+1,4),INDEX(תמותה!$A$1:$E$121,ROUNDDOWN(R658/12,0)+1,5))</f>
        <v>1.751E-3</v>
      </c>
      <c r="Z658" t="e">
        <f t="shared" si="214"/>
        <v>#VALUE!</v>
      </c>
      <c r="AA658" t="e">
        <f t="shared" si="215"/>
        <v>#VALUE!</v>
      </c>
      <c r="AB658" t="e">
        <f t="shared" si="226"/>
        <v>#VALUE!</v>
      </c>
      <c r="AC658" t="e">
        <f t="shared" si="227"/>
        <v>#VALUE!</v>
      </c>
      <c r="AD658" t="e">
        <f t="shared" si="228"/>
        <v>#VALUE!</v>
      </c>
      <c r="AE658" t="e">
        <f t="shared" si="229"/>
        <v>#VALUE!</v>
      </c>
      <c r="AF658" t="e">
        <f t="shared" si="230"/>
        <v>#VALUE!</v>
      </c>
    </row>
    <row r="659" spans="5:32" x14ac:dyDescent="0.2">
      <c r="E659">
        <f t="shared" si="216"/>
        <v>657</v>
      </c>
      <c r="F659">
        <f t="shared" si="210"/>
        <v>7.2852750404935787</v>
      </c>
      <c r="G659" t="e">
        <f t="shared" si="217"/>
        <v>#VALUE!</v>
      </c>
      <c r="H659" t="e">
        <f t="shared" si="218"/>
        <v>#VALUE!</v>
      </c>
      <c r="I659" t="e">
        <f t="shared" si="219"/>
        <v>#VALUE!</v>
      </c>
      <c r="J659" t="e">
        <f t="shared" si="220"/>
        <v>#VALUE!</v>
      </c>
      <c r="K659" t="e">
        <f t="shared" si="221"/>
        <v>#VALUE!</v>
      </c>
      <c r="L659" t="e">
        <f t="shared" si="222"/>
        <v>#VALUE!</v>
      </c>
      <c r="M659">
        <f>IF($B$9="זכר",INDEX(תמותה!$A$1:$E$121,ROUNDDOWN(E659/12,0)+1,2),INDEX(תמותה!$A$1:$E$121,ROUNDDOWN(E659/12,0)+1,3))</f>
        <v>7.6814199999999998E-4</v>
      </c>
      <c r="N659" t="e">
        <f>IF($B$9="זכר",INDEX('שיפור גברים'!$A$1:$GQ$121,ROUNDDOWN(E659/12,0)+1,ROUNDDOWN((E659+$B$7-$B$8)/12,0)+2),INDEX('שיפור נשים'!$A$1:$GQ$121,ROUNDDOWN(E659/12,0)+1,ROUNDDOWN((E659+$B$7-$B$8)/12,0)+2))</f>
        <v>#VALUE!</v>
      </c>
      <c r="O659" t="e">
        <f>IF($B$9="זכר",INDEX('שיפור גברים'!$A$1:$GQ$121,ROUNDDOWN(E659/12,0)+1,ROUNDDOWN((E659+$B$7-$B$8)/12,0)+1),INDEX('שיפור נשים'!$A$1:$GQ$121,ROUNDDOWN(E659/12,0)+1,ROUNDDOWN((E659+$B$7-$B$8)/12,0)+1))</f>
        <v>#VALUE!</v>
      </c>
      <c r="P659">
        <f t="shared" si="211"/>
        <v>0.41666666666666669</v>
      </c>
      <c r="Q659" t="e">
        <f t="shared" si="212"/>
        <v>#VALUE!</v>
      </c>
      <c r="R659">
        <f t="shared" si="223"/>
        <v>657</v>
      </c>
      <c r="S659" t="e">
        <f t="shared" si="224"/>
        <v>#VALUE!</v>
      </c>
      <c r="T659">
        <f>IF($B$11="זכר",INDEX(תמותה!$A$1:$E$121,ROUNDDOWN(R659/12,0)+1,2),INDEX(תמותה!$A$1:$E$121,ROUNDDOWN(R659/12,0)+1,3))</f>
        <v>7.6814199999999998E-4</v>
      </c>
      <c r="U659" t="e">
        <f>IF($B$11="זכר",INDEX('שיפור גברים'!$A$1:$GQ$121,ROUNDDOWN(R659/12,0)+1,ROUNDDOWN((E659+$B$7-$B$8)/12,0)+2),INDEX('שיפור נשים'!$A$1:$GQ$121,ROUNDDOWN(R659/12,0)+1,ROUNDDOWN((E659+$B$7-$B$8)/12,0)+2))</f>
        <v>#VALUE!</v>
      </c>
      <c r="V659" t="e">
        <f>IF($B$11="זכר",INDEX('שיפור גברים'!$A$1:$GQ$121,ROUNDDOWN(R659/12,0)+1,ROUNDDOWN((E659+$B$7-$B$8)/12,0)+1),INDEX('שיפור נשים'!$A$1:$GQ$121,ROUNDDOWN(R659/12,0)+1,ROUNDDOWN((E659+$B$7-$B$8)/12,0)+1))</f>
        <v>#VALUE!</v>
      </c>
      <c r="W659">
        <f t="shared" si="213"/>
        <v>0.41666666666666669</v>
      </c>
      <c r="X659" t="e">
        <f t="shared" si="225"/>
        <v>#VALUE!</v>
      </c>
      <c r="Y659">
        <f>IF($B$11="זכר",INDEX(תמותה!$A$1:$E$121,ROUNDDOWN(R659/12,0)+1,4),INDEX(תמותה!$A$1:$E$121,ROUNDDOWN(R659/12,0)+1,5))</f>
        <v>1.751E-3</v>
      </c>
      <c r="Z659" t="e">
        <f t="shared" si="214"/>
        <v>#VALUE!</v>
      </c>
      <c r="AA659" t="e">
        <f t="shared" si="215"/>
        <v>#VALUE!</v>
      </c>
      <c r="AB659" t="e">
        <f t="shared" si="226"/>
        <v>#VALUE!</v>
      </c>
      <c r="AC659" t="e">
        <f t="shared" si="227"/>
        <v>#VALUE!</v>
      </c>
      <c r="AD659" t="e">
        <f t="shared" si="228"/>
        <v>#VALUE!</v>
      </c>
      <c r="AE659" t="e">
        <f t="shared" si="229"/>
        <v>#VALUE!</v>
      </c>
      <c r="AF659" t="e">
        <f t="shared" si="230"/>
        <v>#VALUE!</v>
      </c>
    </row>
    <row r="660" spans="5:32" x14ac:dyDescent="0.2">
      <c r="E660">
        <f t="shared" si="216"/>
        <v>658</v>
      </c>
      <c r="F660">
        <f t="shared" si="210"/>
        <v>7.3072953365961251</v>
      </c>
      <c r="G660" t="e">
        <f t="shared" si="217"/>
        <v>#VALUE!</v>
      </c>
      <c r="H660" t="e">
        <f t="shared" si="218"/>
        <v>#VALUE!</v>
      </c>
      <c r="I660" t="e">
        <f t="shared" si="219"/>
        <v>#VALUE!</v>
      </c>
      <c r="J660" t="e">
        <f t="shared" si="220"/>
        <v>#VALUE!</v>
      </c>
      <c r="K660" t="e">
        <f t="shared" si="221"/>
        <v>#VALUE!</v>
      </c>
      <c r="L660" t="e">
        <f t="shared" si="222"/>
        <v>#VALUE!</v>
      </c>
      <c r="M660">
        <f>IF($B$9="זכר",INDEX(תמותה!$A$1:$E$121,ROUNDDOWN(E660/12,0)+1,2),INDEX(תמותה!$A$1:$E$121,ROUNDDOWN(E660/12,0)+1,3))</f>
        <v>7.6814199999999998E-4</v>
      </c>
      <c r="N660" t="e">
        <f>IF($B$9="זכר",INDEX('שיפור גברים'!$A$1:$GQ$121,ROUNDDOWN(E660/12,0)+1,ROUNDDOWN((E660+$B$7-$B$8)/12,0)+2),INDEX('שיפור נשים'!$A$1:$GQ$121,ROUNDDOWN(E660/12,0)+1,ROUNDDOWN((E660+$B$7-$B$8)/12,0)+2))</f>
        <v>#VALUE!</v>
      </c>
      <c r="O660" t="e">
        <f>IF($B$9="זכר",INDEX('שיפור גברים'!$A$1:$GQ$121,ROUNDDOWN(E660/12,0)+1,ROUNDDOWN((E660+$B$7-$B$8)/12,0)+1),INDEX('שיפור נשים'!$A$1:$GQ$121,ROUNDDOWN(E660/12,0)+1,ROUNDDOWN((E660+$B$7-$B$8)/12,0)+1))</f>
        <v>#VALUE!</v>
      </c>
      <c r="P660">
        <f t="shared" si="211"/>
        <v>0.5</v>
      </c>
      <c r="Q660" t="e">
        <f t="shared" si="212"/>
        <v>#VALUE!</v>
      </c>
      <c r="R660">
        <f t="shared" si="223"/>
        <v>658</v>
      </c>
      <c r="S660" t="e">
        <f t="shared" si="224"/>
        <v>#VALUE!</v>
      </c>
      <c r="T660">
        <f>IF($B$11="זכר",INDEX(תמותה!$A$1:$E$121,ROUNDDOWN(R660/12,0)+1,2),INDEX(תמותה!$A$1:$E$121,ROUNDDOWN(R660/12,0)+1,3))</f>
        <v>7.6814199999999998E-4</v>
      </c>
      <c r="U660" t="e">
        <f>IF($B$11="זכר",INDEX('שיפור גברים'!$A$1:$GQ$121,ROUNDDOWN(R660/12,0)+1,ROUNDDOWN((E660+$B$7-$B$8)/12,0)+2),INDEX('שיפור נשים'!$A$1:$GQ$121,ROUNDDOWN(R660/12,0)+1,ROUNDDOWN((E660+$B$7-$B$8)/12,0)+2))</f>
        <v>#VALUE!</v>
      </c>
      <c r="V660" t="e">
        <f>IF($B$11="זכר",INDEX('שיפור גברים'!$A$1:$GQ$121,ROUNDDOWN(R660/12,0)+1,ROUNDDOWN((E660+$B$7-$B$8)/12,0)+1),INDEX('שיפור נשים'!$A$1:$GQ$121,ROUNDDOWN(R660/12,0)+1,ROUNDDOWN((E660+$B$7-$B$8)/12,0)+1))</f>
        <v>#VALUE!</v>
      </c>
      <c r="W660">
        <f t="shared" si="213"/>
        <v>0.5</v>
      </c>
      <c r="X660" t="e">
        <f t="shared" si="225"/>
        <v>#VALUE!</v>
      </c>
      <c r="Y660">
        <f>IF($B$11="זכר",INDEX(תמותה!$A$1:$E$121,ROUNDDOWN(R660/12,0)+1,4),INDEX(תמותה!$A$1:$E$121,ROUNDDOWN(R660/12,0)+1,5))</f>
        <v>1.751E-3</v>
      </c>
      <c r="Z660" t="e">
        <f t="shared" si="214"/>
        <v>#VALUE!</v>
      </c>
      <c r="AA660" t="e">
        <f t="shared" si="215"/>
        <v>#VALUE!</v>
      </c>
      <c r="AB660" t="e">
        <f t="shared" si="226"/>
        <v>#VALUE!</v>
      </c>
      <c r="AC660" t="e">
        <f t="shared" si="227"/>
        <v>#VALUE!</v>
      </c>
      <c r="AD660" t="e">
        <f t="shared" si="228"/>
        <v>#VALUE!</v>
      </c>
      <c r="AE660" t="e">
        <f t="shared" si="229"/>
        <v>#VALUE!</v>
      </c>
      <c r="AF660" t="e">
        <f t="shared" si="230"/>
        <v>#VALUE!</v>
      </c>
    </row>
    <row r="661" spans="5:32" x14ac:dyDescent="0.2">
      <c r="E661">
        <f t="shared" si="216"/>
        <v>659</v>
      </c>
      <c r="F661">
        <f t="shared" si="210"/>
        <v>7.3293821907129901</v>
      </c>
      <c r="G661" t="e">
        <f t="shared" si="217"/>
        <v>#VALUE!</v>
      </c>
      <c r="H661" t="e">
        <f t="shared" si="218"/>
        <v>#VALUE!</v>
      </c>
      <c r="I661" t="e">
        <f t="shared" si="219"/>
        <v>#VALUE!</v>
      </c>
      <c r="J661" t="e">
        <f t="shared" si="220"/>
        <v>#VALUE!</v>
      </c>
      <c r="K661" t="e">
        <f t="shared" si="221"/>
        <v>#VALUE!</v>
      </c>
      <c r="L661" t="e">
        <f t="shared" si="222"/>
        <v>#VALUE!</v>
      </c>
      <c r="M661">
        <f>IF($B$9="זכר",INDEX(תמותה!$A$1:$E$121,ROUNDDOWN(E661/12,0)+1,2),INDEX(תמותה!$A$1:$E$121,ROUNDDOWN(E661/12,0)+1,3))</f>
        <v>7.6814199999999998E-4</v>
      </c>
      <c r="N661" t="e">
        <f>IF($B$9="זכר",INDEX('שיפור גברים'!$A$1:$GQ$121,ROUNDDOWN(E661/12,0)+1,ROUNDDOWN((E661+$B$7-$B$8)/12,0)+2),INDEX('שיפור נשים'!$A$1:$GQ$121,ROUNDDOWN(E661/12,0)+1,ROUNDDOWN((E661+$B$7-$B$8)/12,0)+2))</f>
        <v>#VALUE!</v>
      </c>
      <c r="O661" t="e">
        <f>IF($B$9="זכר",INDEX('שיפור גברים'!$A$1:$GQ$121,ROUNDDOWN(E661/12,0)+1,ROUNDDOWN((E661+$B$7-$B$8)/12,0)+1),INDEX('שיפור נשים'!$A$1:$GQ$121,ROUNDDOWN(E661/12,0)+1,ROUNDDOWN((E661+$B$7-$B$8)/12,0)+1))</f>
        <v>#VALUE!</v>
      </c>
      <c r="P661">
        <f t="shared" si="211"/>
        <v>0.58333333333333337</v>
      </c>
      <c r="Q661" t="e">
        <f t="shared" si="212"/>
        <v>#VALUE!</v>
      </c>
      <c r="R661">
        <f t="shared" si="223"/>
        <v>659</v>
      </c>
      <c r="S661" t="e">
        <f t="shared" si="224"/>
        <v>#VALUE!</v>
      </c>
      <c r="T661">
        <f>IF($B$11="זכר",INDEX(תמותה!$A$1:$E$121,ROUNDDOWN(R661/12,0)+1,2),INDEX(תמותה!$A$1:$E$121,ROUNDDOWN(R661/12,0)+1,3))</f>
        <v>7.6814199999999998E-4</v>
      </c>
      <c r="U661" t="e">
        <f>IF($B$11="זכר",INDEX('שיפור גברים'!$A$1:$GQ$121,ROUNDDOWN(R661/12,0)+1,ROUNDDOWN((E661+$B$7-$B$8)/12,0)+2),INDEX('שיפור נשים'!$A$1:$GQ$121,ROUNDDOWN(R661/12,0)+1,ROUNDDOWN((E661+$B$7-$B$8)/12,0)+2))</f>
        <v>#VALUE!</v>
      </c>
      <c r="V661" t="e">
        <f>IF($B$11="זכר",INDEX('שיפור גברים'!$A$1:$GQ$121,ROUNDDOWN(R661/12,0)+1,ROUNDDOWN((E661+$B$7-$B$8)/12,0)+1),INDEX('שיפור נשים'!$A$1:$GQ$121,ROUNDDOWN(R661/12,0)+1,ROUNDDOWN((E661+$B$7-$B$8)/12,0)+1))</f>
        <v>#VALUE!</v>
      </c>
      <c r="W661">
        <f t="shared" si="213"/>
        <v>0.58333333333333337</v>
      </c>
      <c r="X661" t="e">
        <f t="shared" si="225"/>
        <v>#VALUE!</v>
      </c>
      <c r="Y661">
        <f>IF($B$11="זכר",INDEX(תמותה!$A$1:$E$121,ROUNDDOWN(R661/12,0)+1,4),INDEX(תמותה!$A$1:$E$121,ROUNDDOWN(R661/12,0)+1,5))</f>
        <v>1.751E-3</v>
      </c>
      <c r="Z661" t="e">
        <f t="shared" si="214"/>
        <v>#VALUE!</v>
      </c>
      <c r="AA661" t="e">
        <f t="shared" si="215"/>
        <v>#VALUE!</v>
      </c>
      <c r="AB661" t="e">
        <f t="shared" si="226"/>
        <v>#VALUE!</v>
      </c>
      <c r="AC661" t="e">
        <f t="shared" si="227"/>
        <v>#VALUE!</v>
      </c>
      <c r="AD661" t="e">
        <f t="shared" si="228"/>
        <v>#VALUE!</v>
      </c>
      <c r="AE661" t="e">
        <f t="shared" si="229"/>
        <v>#VALUE!</v>
      </c>
      <c r="AF661" t="e">
        <f t="shared" si="230"/>
        <v>#VALUE!</v>
      </c>
    </row>
    <row r="662" spans="5:32" x14ac:dyDescent="0.2">
      <c r="E662">
        <f t="shared" si="216"/>
        <v>660</v>
      </c>
      <c r="F662">
        <f t="shared" si="210"/>
        <v>7.3515358040208145</v>
      </c>
      <c r="G662" t="e">
        <f t="shared" si="217"/>
        <v>#VALUE!</v>
      </c>
      <c r="H662" t="e">
        <f t="shared" si="218"/>
        <v>#VALUE!</v>
      </c>
      <c r="I662" t="e">
        <f t="shared" si="219"/>
        <v>#VALUE!</v>
      </c>
      <c r="J662" t="e">
        <f t="shared" si="220"/>
        <v>#VALUE!</v>
      </c>
      <c r="K662" t="e">
        <f t="shared" si="221"/>
        <v>#VALUE!</v>
      </c>
      <c r="L662" t="e">
        <f t="shared" si="222"/>
        <v>#VALUE!</v>
      </c>
      <c r="M662">
        <f>IF($B$9="זכר",INDEX(תמותה!$A$1:$E$121,ROUNDDOWN(E662/12,0)+1,2),INDEX(תמותה!$A$1:$E$121,ROUNDDOWN(E662/12,0)+1,3))</f>
        <v>1.0150000000000001E-3</v>
      </c>
      <c r="N662" t="e">
        <f>IF($B$9="זכר",INDEX('שיפור גברים'!$A$1:$GQ$121,ROUNDDOWN(E662/12,0)+1,ROUNDDOWN((E662+$B$7-$B$8)/12,0)+2),INDEX('שיפור נשים'!$A$1:$GQ$121,ROUNDDOWN(E662/12,0)+1,ROUNDDOWN((E662+$B$7-$B$8)/12,0)+2))</f>
        <v>#VALUE!</v>
      </c>
      <c r="O662" t="e">
        <f>IF($B$9="זכר",INDEX('שיפור גברים'!$A$1:$GQ$121,ROUNDDOWN(E662/12,0)+1,ROUNDDOWN((E662+$B$7-$B$8)/12,0)+1),INDEX('שיפור נשים'!$A$1:$GQ$121,ROUNDDOWN(E662/12,0)+1,ROUNDDOWN((E662+$B$7-$B$8)/12,0)+1))</f>
        <v>#VALUE!</v>
      </c>
      <c r="P662">
        <f t="shared" si="211"/>
        <v>0.66666666666666663</v>
      </c>
      <c r="Q662" t="e">
        <f t="shared" si="212"/>
        <v>#VALUE!</v>
      </c>
      <c r="R662">
        <f t="shared" si="223"/>
        <v>660</v>
      </c>
      <c r="S662" t="e">
        <f t="shared" si="224"/>
        <v>#VALUE!</v>
      </c>
      <c r="T662">
        <f>IF($B$11="זכר",INDEX(תמותה!$A$1:$E$121,ROUNDDOWN(R662/12,0)+1,2),INDEX(תמותה!$A$1:$E$121,ROUNDDOWN(R662/12,0)+1,3))</f>
        <v>1.0150000000000001E-3</v>
      </c>
      <c r="U662" t="e">
        <f>IF($B$11="זכר",INDEX('שיפור גברים'!$A$1:$GQ$121,ROUNDDOWN(R662/12,0)+1,ROUNDDOWN((E662+$B$7-$B$8)/12,0)+2),INDEX('שיפור נשים'!$A$1:$GQ$121,ROUNDDOWN(R662/12,0)+1,ROUNDDOWN((E662+$B$7-$B$8)/12,0)+2))</f>
        <v>#VALUE!</v>
      </c>
      <c r="V662" t="e">
        <f>IF($B$11="זכר",INDEX('שיפור גברים'!$A$1:$GQ$121,ROUNDDOWN(R662/12,0)+1,ROUNDDOWN((E662+$B$7-$B$8)/12,0)+1),INDEX('שיפור נשים'!$A$1:$GQ$121,ROUNDDOWN(R662/12,0)+1,ROUNDDOWN((E662+$B$7-$B$8)/12,0)+1))</f>
        <v>#VALUE!</v>
      </c>
      <c r="W662">
        <f t="shared" si="213"/>
        <v>0.66666666666666663</v>
      </c>
      <c r="X662" t="e">
        <f t="shared" si="225"/>
        <v>#VALUE!</v>
      </c>
      <c r="Y662">
        <f>IF($B$11="זכר",INDEX(תמותה!$A$1:$E$121,ROUNDDOWN(R662/12,0)+1,4),INDEX(תמותה!$A$1:$E$121,ROUNDDOWN(R662/12,0)+1,5))</f>
        <v>1.9220000000000001E-3</v>
      </c>
      <c r="Z662" t="e">
        <f t="shared" si="214"/>
        <v>#VALUE!</v>
      </c>
      <c r="AA662" t="e">
        <f t="shared" si="215"/>
        <v>#VALUE!</v>
      </c>
      <c r="AB662" t="e">
        <f t="shared" si="226"/>
        <v>#VALUE!</v>
      </c>
      <c r="AC662" t="e">
        <f t="shared" si="227"/>
        <v>#VALUE!</v>
      </c>
      <c r="AD662" t="e">
        <f t="shared" si="228"/>
        <v>#VALUE!</v>
      </c>
      <c r="AE662" t="e">
        <f t="shared" si="229"/>
        <v>#VALUE!</v>
      </c>
      <c r="AF662" t="e">
        <f t="shared" si="230"/>
        <v>#VALUE!</v>
      </c>
    </row>
    <row r="663" spans="5:32" x14ac:dyDescent="0.2">
      <c r="E663">
        <f t="shared" si="216"/>
        <v>661</v>
      </c>
      <c r="F663">
        <f t="shared" si="210"/>
        <v>7.3737563783043152</v>
      </c>
      <c r="G663" t="e">
        <f t="shared" si="217"/>
        <v>#VALUE!</v>
      </c>
      <c r="H663" t="e">
        <f t="shared" si="218"/>
        <v>#VALUE!</v>
      </c>
      <c r="I663" t="e">
        <f t="shared" si="219"/>
        <v>#VALUE!</v>
      </c>
      <c r="J663" t="e">
        <f t="shared" si="220"/>
        <v>#VALUE!</v>
      </c>
      <c r="K663" t="e">
        <f t="shared" si="221"/>
        <v>#VALUE!</v>
      </c>
      <c r="L663" t="e">
        <f t="shared" si="222"/>
        <v>#VALUE!</v>
      </c>
      <c r="M663">
        <f>IF($B$9="זכר",INDEX(תמותה!$A$1:$E$121,ROUNDDOWN(E663/12,0)+1,2),INDEX(תמותה!$A$1:$E$121,ROUNDDOWN(E663/12,0)+1,3))</f>
        <v>1.0150000000000001E-3</v>
      </c>
      <c r="N663" t="e">
        <f>IF($B$9="זכר",INDEX('שיפור גברים'!$A$1:$GQ$121,ROUNDDOWN(E663/12,0)+1,ROUNDDOWN((E663+$B$7-$B$8)/12,0)+2),INDEX('שיפור נשים'!$A$1:$GQ$121,ROUNDDOWN(E663/12,0)+1,ROUNDDOWN((E663+$B$7-$B$8)/12,0)+2))</f>
        <v>#VALUE!</v>
      </c>
      <c r="O663" t="e">
        <f>IF($B$9="זכר",INDEX('שיפור גברים'!$A$1:$GQ$121,ROUNDDOWN(E663/12,0)+1,ROUNDDOWN((E663+$B$7-$B$8)/12,0)+1),INDEX('שיפור נשים'!$A$1:$GQ$121,ROUNDDOWN(E663/12,0)+1,ROUNDDOWN((E663+$B$7-$B$8)/12,0)+1))</f>
        <v>#VALUE!</v>
      </c>
      <c r="P663">
        <f t="shared" si="211"/>
        <v>0.75</v>
      </c>
      <c r="Q663" t="e">
        <f t="shared" si="212"/>
        <v>#VALUE!</v>
      </c>
      <c r="R663">
        <f t="shared" si="223"/>
        <v>661</v>
      </c>
      <c r="S663" t="e">
        <f t="shared" si="224"/>
        <v>#VALUE!</v>
      </c>
      <c r="T663">
        <f>IF($B$11="זכר",INDEX(תמותה!$A$1:$E$121,ROUNDDOWN(R663/12,0)+1,2),INDEX(תמותה!$A$1:$E$121,ROUNDDOWN(R663/12,0)+1,3))</f>
        <v>1.0150000000000001E-3</v>
      </c>
      <c r="U663" t="e">
        <f>IF($B$11="זכר",INDEX('שיפור גברים'!$A$1:$GQ$121,ROUNDDOWN(R663/12,0)+1,ROUNDDOWN((E663+$B$7-$B$8)/12,0)+2),INDEX('שיפור נשים'!$A$1:$GQ$121,ROUNDDOWN(R663/12,0)+1,ROUNDDOWN((E663+$B$7-$B$8)/12,0)+2))</f>
        <v>#VALUE!</v>
      </c>
      <c r="V663" t="e">
        <f>IF($B$11="זכר",INDEX('שיפור גברים'!$A$1:$GQ$121,ROUNDDOWN(R663/12,0)+1,ROUNDDOWN((E663+$B$7-$B$8)/12,0)+1),INDEX('שיפור נשים'!$A$1:$GQ$121,ROUNDDOWN(R663/12,0)+1,ROUNDDOWN((E663+$B$7-$B$8)/12,0)+1))</f>
        <v>#VALUE!</v>
      </c>
      <c r="W663">
        <f t="shared" si="213"/>
        <v>0.75</v>
      </c>
      <c r="X663" t="e">
        <f t="shared" si="225"/>
        <v>#VALUE!</v>
      </c>
      <c r="Y663">
        <f>IF($B$11="זכר",INDEX(תמותה!$A$1:$E$121,ROUNDDOWN(R663/12,0)+1,4),INDEX(תמותה!$A$1:$E$121,ROUNDDOWN(R663/12,0)+1,5))</f>
        <v>1.9220000000000001E-3</v>
      </c>
      <c r="Z663" t="e">
        <f t="shared" si="214"/>
        <v>#VALUE!</v>
      </c>
      <c r="AA663" t="e">
        <f t="shared" si="215"/>
        <v>#VALUE!</v>
      </c>
      <c r="AB663" t="e">
        <f t="shared" si="226"/>
        <v>#VALUE!</v>
      </c>
      <c r="AC663" t="e">
        <f t="shared" si="227"/>
        <v>#VALUE!</v>
      </c>
      <c r="AD663" t="e">
        <f t="shared" si="228"/>
        <v>#VALUE!</v>
      </c>
      <c r="AE663" t="e">
        <f t="shared" si="229"/>
        <v>#VALUE!</v>
      </c>
      <c r="AF663" t="e">
        <f t="shared" si="230"/>
        <v>#VALUE!</v>
      </c>
    </row>
    <row r="664" spans="5:32" x14ac:dyDescent="0.2">
      <c r="E664">
        <f t="shared" si="216"/>
        <v>662</v>
      </c>
      <c r="F664">
        <f t="shared" si="210"/>
        <v>7.3960441159581167</v>
      </c>
      <c r="G664" t="e">
        <f t="shared" si="217"/>
        <v>#VALUE!</v>
      </c>
      <c r="H664" t="e">
        <f t="shared" si="218"/>
        <v>#VALUE!</v>
      </c>
      <c r="I664" t="e">
        <f t="shared" si="219"/>
        <v>#VALUE!</v>
      </c>
      <c r="J664" t="e">
        <f t="shared" si="220"/>
        <v>#VALUE!</v>
      </c>
      <c r="K664" t="e">
        <f t="shared" si="221"/>
        <v>#VALUE!</v>
      </c>
      <c r="L664" t="e">
        <f t="shared" si="222"/>
        <v>#VALUE!</v>
      </c>
      <c r="M664">
        <f>IF($B$9="זכר",INDEX(תמותה!$A$1:$E$121,ROUNDDOWN(E664/12,0)+1,2),INDEX(תמותה!$A$1:$E$121,ROUNDDOWN(E664/12,0)+1,3))</f>
        <v>1.0150000000000001E-3</v>
      </c>
      <c r="N664" t="e">
        <f>IF($B$9="זכר",INDEX('שיפור גברים'!$A$1:$GQ$121,ROUNDDOWN(E664/12,0)+1,ROUNDDOWN((E664+$B$7-$B$8)/12,0)+2),INDEX('שיפור נשים'!$A$1:$GQ$121,ROUNDDOWN(E664/12,0)+1,ROUNDDOWN((E664+$B$7-$B$8)/12,0)+2))</f>
        <v>#VALUE!</v>
      </c>
      <c r="O664" t="e">
        <f>IF($B$9="זכר",INDEX('שיפור גברים'!$A$1:$GQ$121,ROUNDDOWN(E664/12,0)+1,ROUNDDOWN((E664+$B$7-$B$8)/12,0)+1),INDEX('שיפור נשים'!$A$1:$GQ$121,ROUNDDOWN(E664/12,0)+1,ROUNDDOWN((E664+$B$7-$B$8)/12,0)+1))</f>
        <v>#VALUE!</v>
      </c>
      <c r="P664">
        <f t="shared" si="211"/>
        <v>0.83333333333333337</v>
      </c>
      <c r="Q664" t="e">
        <f t="shared" si="212"/>
        <v>#VALUE!</v>
      </c>
      <c r="R664">
        <f t="shared" si="223"/>
        <v>662</v>
      </c>
      <c r="S664" t="e">
        <f t="shared" si="224"/>
        <v>#VALUE!</v>
      </c>
      <c r="T664">
        <f>IF($B$11="זכר",INDEX(תמותה!$A$1:$E$121,ROUNDDOWN(R664/12,0)+1,2),INDEX(תמותה!$A$1:$E$121,ROUNDDOWN(R664/12,0)+1,3))</f>
        <v>1.0150000000000001E-3</v>
      </c>
      <c r="U664" t="e">
        <f>IF($B$11="זכר",INDEX('שיפור גברים'!$A$1:$GQ$121,ROUNDDOWN(R664/12,0)+1,ROUNDDOWN((E664+$B$7-$B$8)/12,0)+2),INDEX('שיפור נשים'!$A$1:$GQ$121,ROUNDDOWN(R664/12,0)+1,ROUNDDOWN((E664+$B$7-$B$8)/12,0)+2))</f>
        <v>#VALUE!</v>
      </c>
      <c r="V664" t="e">
        <f>IF($B$11="זכר",INDEX('שיפור גברים'!$A$1:$GQ$121,ROUNDDOWN(R664/12,0)+1,ROUNDDOWN((E664+$B$7-$B$8)/12,0)+1),INDEX('שיפור נשים'!$A$1:$GQ$121,ROUNDDOWN(R664/12,0)+1,ROUNDDOWN((E664+$B$7-$B$8)/12,0)+1))</f>
        <v>#VALUE!</v>
      </c>
      <c r="W664">
        <f t="shared" si="213"/>
        <v>0.83333333333333337</v>
      </c>
      <c r="X664" t="e">
        <f t="shared" si="225"/>
        <v>#VALUE!</v>
      </c>
      <c r="Y664">
        <f>IF($B$11="זכר",INDEX(תמותה!$A$1:$E$121,ROUNDDOWN(R664/12,0)+1,4),INDEX(תמותה!$A$1:$E$121,ROUNDDOWN(R664/12,0)+1,5))</f>
        <v>1.9220000000000001E-3</v>
      </c>
      <c r="Z664" t="e">
        <f t="shared" si="214"/>
        <v>#VALUE!</v>
      </c>
      <c r="AA664" t="e">
        <f t="shared" si="215"/>
        <v>#VALUE!</v>
      </c>
      <c r="AB664" t="e">
        <f t="shared" si="226"/>
        <v>#VALUE!</v>
      </c>
      <c r="AC664" t="e">
        <f t="shared" si="227"/>
        <v>#VALUE!</v>
      </c>
      <c r="AD664" t="e">
        <f t="shared" si="228"/>
        <v>#VALUE!</v>
      </c>
      <c r="AE664" t="e">
        <f t="shared" si="229"/>
        <v>#VALUE!</v>
      </c>
      <c r="AF664" t="e">
        <f t="shared" si="230"/>
        <v>#VALUE!</v>
      </c>
    </row>
    <row r="665" spans="5:32" x14ac:dyDescent="0.2">
      <c r="E665">
        <f t="shared" si="216"/>
        <v>663</v>
      </c>
      <c r="F665">
        <f t="shared" si="210"/>
        <v>7.418399219988598</v>
      </c>
      <c r="G665" t="e">
        <f t="shared" si="217"/>
        <v>#VALUE!</v>
      </c>
      <c r="H665" t="e">
        <f t="shared" si="218"/>
        <v>#VALUE!</v>
      </c>
      <c r="I665" t="e">
        <f t="shared" si="219"/>
        <v>#VALUE!</v>
      </c>
      <c r="J665" t="e">
        <f t="shared" si="220"/>
        <v>#VALUE!</v>
      </c>
      <c r="K665" t="e">
        <f t="shared" si="221"/>
        <v>#VALUE!</v>
      </c>
      <c r="L665" t="e">
        <f t="shared" si="222"/>
        <v>#VALUE!</v>
      </c>
      <c r="M665">
        <f>IF($B$9="זכר",INDEX(תמותה!$A$1:$E$121,ROUNDDOWN(E665/12,0)+1,2),INDEX(תמותה!$A$1:$E$121,ROUNDDOWN(E665/12,0)+1,3))</f>
        <v>1.0150000000000001E-3</v>
      </c>
      <c r="N665" t="e">
        <f>IF($B$9="זכר",INDEX('שיפור גברים'!$A$1:$GQ$121,ROUNDDOWN(E665/12,0)+1,ROUNDDOWN((E665+$B$7-$B$8)/12,0)+2),INDEX('שיפור נשים'!$A$1:$GQ$121,ROUNDDOWN(E665/12,0)+1,ROUNDDOWN((E665+$B$7-$B$8)/12,0)+2))</f>
        <v>#VALUE!</v>
      </c>
      <c r="O665" t="e">
        <f>IF($B$9="זכר",INDEX('שיפור גברים'!$A$1:$GQ$121,ROUNDDOWN(E665/12,0)+1,ROUNDDOWN((E665+$B$7-$B$8)/12,0)+1),INDEX('שיפור נשים'!$A$1:$GQ$121,ROUNDDOWN(E665/12,0)+1,ROUNDDOWN((E665+$B$7-$B$8)/12,0)+1))</f>
        <v>#VALUE!</v>
      </c>
      <c r="P665">
        <f t="shared" si="211"/>
        <v>0.91666666666666663</v>
      </c>
      <c r="Q665" t="e">
        <f t="shared" si="212"/>
        <v>#VALUE!</v>
      </c>
      <c r="R665">
        <f t="shared" si="223"/>
        <v>663</v>
      </c>
      <c r="S665" t="e">
        <f t="shared" si="224"/>
        <v>#VALUE!</v>
      </c>
      <c r="T665">
        <f>IF($B$11="זכר",INDEX(תמותה!$A$1:$E$121,ROUNDDOWN(R665/12,0)+1,2),INDEX(תמותה!$A$1:$E$121,ROUNDDOWN(R665/12,0)+1,3))</f>
        <v>1.0150000000000001E-3</v>
      </c>
      <c r="U665" t="e">
        <f>IF($B$11="זכר",INDEX('שיפור גברים'!$A$1:$GQ$121,ROUNDDOWN(R665/12,0)+1,ROUNDDOWN((E665+$B$7-$B$8)/12,0)+2),INDEX('שיפור נשים'!$A$1:$GQ$121,ROUNDDOWN(R665/12,0)+1,ROUNDDOWN((E665+$B$7-$B$8)/12,0)+2))</f>
        <v>#VALUE!</v>
      </c>
      <c r="V665" t="e">
        <f>IF($B$11="זכר",INDEX('שיפור גברים'!$A$1:$GQ$121,ROUNDDOWN(R665/12,0)+1,ROUNDDOWN((E665+$B$7-$B$8)/12,0)+1),INDEX('שיפור נשים'!$A$1:$GQ$121,ROUNDDOWN(R665/12,0)+1,ROUNDDOWN((E665+$B$7-$B$8)/12,0)+1))</f>
        <v>#VALUE!</v>
      </c>
      <c r="W665">
        <f t="shared" si="213"/>
        <v>0.91666666666666663</v>
      </c>
      <c r="X665" t="e">
        <f t="shared" si="225"/>
        <v>#VALUE!</v>
      </c>
      <c r="Y665">
        <f>IF($B$11="זכר",INDEX(תמותה!$A$1:$E$121,ROUNDDOWN(R665/12,0)+1,4),INDEX(תמותה!$A$1:$E$121,ROUNDDOWN(R665/12,0)+1,5))</f>
        <v>1.9220000000000001E-3</v>
      </c>
      <c r="Z665" t="e">
        <f t="shared" si="214"/>
        <v>#VALUE!</v>
      </c>
      <c r="AA665" t="e">
        <f t="shared" si="215"/>
        <v>#VALUE!</v>
      </c>
      <c r="AB665" t="e">
        <f t="shared" si="226"/>
        <v>#VALUE!</v>
      </c>
      <c r="AC665" t="e">
        <f t="shared" si="227"/>
        <v>#VALUE!</v>
      </c>
      <c r="AD665" t="e">
        <f t="shared" si="228"/>
        <v>#VALUE!</v>
      </c>
      <c r="AE665" t="e">
        <f t="shared" si="229"/>
        <v>#VALUE!</v>
      </c>
      <c r="AF665" t="e">
        <f t="shared" si="230"/>
        <v>#VALUE!</v>
      </c>
    </row>
    <row r="666" spans="5:32" x14ac:dyDescent="0.2">
      <c r="E666">
        <f t="shared" si="216"/>
        <v>664</v>
      </c>
      <c r="F666">
        <f t="shared" si="210"/>
        <v>7.4408218940157402</v>
      </c>
      <c r="G666" t="e">
        <f t="shared" si="217"/>
        <v>#VALUE!</v>
      </c>
      <c r="H666" t="e">
        <f t="shared" si="218"/>
        <v>#VALUE!</v>
      </c>
      <c r="I666" t="e">
        <f t="shared" si="219"/>
        <v>#VALUE!</v>
      </c>
      <c r="J666" t="e">
        <f t="shared" si="220"/>
        <v>#VALUE!</v>
      </c>
      <c r="K666" t="e">
        <f t="shared" si="221"/>
        <v>#VALUE!</v>
      </c>
      <c r="L666" t="e">
        <f t="shared" si="222"/>
        <v>#VALUE!</v>
      </c>
      <c r="M666">
        <f>IF($B$9="זכר",INDEX(תמותה!$A$1:$E$121,ROUNDDOWN(E666/12,0)+1,2),INDEX(תמותה!$A$1:$E$121,ROUNDDOWN(E666/12,0)+1,3))</f>
        <v>1.0150000000000001E-3</v>
      </c>
      <c r="N666" t="e">
        <f>IF($B$9="זכר",INDEX('שיפור גברים'!$A$1:$GQ$121,ROUNDDOWN(E666/12,0)+1,ROUNDDOWN((E666+$B$7-$B$8)/12,0)+2),INDEX('שיפור נשים'!$A$1:$GQ$121,ROUNDDOWN(E666/12,0)+1,ROUNDDOWN((E666+$B$7-$B$8)/12,0)+2))</f>
        <v>#VALUE!</v>
      </c>
      <c r="O666" t="e">
        <f>IF($B$9="זכר",INDEX('שיפור גברים'!$A$1:$GQ$121,ROUNDDOWN(E666/12,0)+1,ROUNDDOWN((E666+$B$7-$B$8)/12,0)+1),INDEX('שיפור נשים'!$A$1:$GQ$121,ROUNDDOWN(E666/12,0)+1,ROUNDDOWN((E666+$B$7-$B$8)/12,0)+1))</f>
        <v>#VALUE!</v>
      </c>
      <c r="P666">
        <f t="shared" si="211"/>
        <v>1</v>
      </c>
      <c r="Q666" t="e">
        <f t="shared" si="212"/>
        <v>#VALUE!</v>
      </c>
      <c r="R666">
        <f t="shared" si="223"/>
        <v>664</v>
      </c>
      <c r="S666" t="e">
        <f t="shared" si="224"/>
        <v>#VALUE!</v>
      </c>
      <c r="T666">
        <f>IF($B$11="זכר",INDEX(תמותה!$A$1:$E$121,ROUNDDOWN(R666/12,0)+1,2),INDEX(תמותה!$A$1:$E$121,ROUNDDOWN(R666/12,0)+1,3))</f>
        <v>1.0150000000000001E-3</v>
      </c>
      <c r="U666" t="e">
        <f>IF($B$11="זכר",INDEX('שיפור גברים'!$A$1:$GQ$121,ROUNDDOWN(R666/12,0)+1,ROUNDDOWN((E666+$B$7-$B$8)/12,0)+2),INDEX('שיפור נשים'!$A$1:$GQ$121,ROUNDDOWN(R666/12,0)+1,ROUNDDOWN((E666+$B$7-$B$8)/12,0)+2))</f>
        <v>#VALUE!</v>
      </c>
      <c r="V666" t="e">
        <f>IF($B$11="זכר",INDEX('שיפור גברים'!$A$1:$GQ$121,ROUNDDOWN(R666/12,0)+1,ROUNDDOWN((E666+$B$7-$B$8)/12,0)+1),INDEX('שיפור נשים'!$A$1:$GQ$121,ROUNDDOWN(R666/12,0)+1,ROUNDDOWN((E666+$B$7-$B$8)/12,0)+1))</f>
        <v>#VALUE!</v>
      </c>
      <c r="W666">
        <f t="shared" si="213"/>
        <v>1</v>
      </c>
      <c r="X666" t="e">
        <f t="shared" si="225"/>
        <v>#VALUE!</v>
      </c>
      <c r="Y666">
        <f>IF($B$11="זכר",INDEX(תמותה!$A$1:$E$121,ROUNDDOWN(R666/12,0)+1,4),INDEX(תמותה!$A$1:$E$121,ROUNDDOWN(R666/12,0)+1,5))</f>
        <v>1.9220000000000001E-3</v>
      </c>
      <c r="Z666" t="e">
        <f t="shared" si="214"/>
        <v>#VALUE!</v>
      </c>
      <c r="AA666" t="e">
        <f t="shared" si="215"/>
        <v>#VALUE!</v>
      </c>
      <c r="AB666" t="e">
        <f t="shared" si="226"/>
        <v>#VALUE!</v>
      </c>
      <c r="AC666" t="e">
        <f t="shared" si="227"/>
        <v>#VALUE!</v>
      </c>
      <c r="AD666" t="e">
        <f t="shared" si="228"/>
        <v>#VALUE!</v>
      </c>
      <c r="AE666" t="e">
        <f t="shared" si="229"/>
        <v>#VALUE!</v>
      </c>
      <c r="AF666" t="e">
        <f t="shared" si="230"/>
        <v>#VALUE!</v>
      </c>
    </row>
    <row r="667" spans="5:32" x14ac:dyDescent="0.2">
      <c r="E667">
        <f t="shared" si="216"/>
        <v>665</v>
      </c>
      <c r="F667">
        <f t="shared" si="210"/>
        <v>7.4633123422749792</v>
      </c>
      <c r="G667" t="e">
        <f t="shared" si="217"/>
        <v>#VALUE!</v>
      </c>
      <c r="H667" t="e">
        <f t="shared" si="218"/>
        <v>#VALUE!</v>
      </c>
      <c r="I667" t="e">
        <f t="shared" si="219"/>
        <v>#VALUE!</v>
      </c>
      <c r="J667" t="e">
        <f t="shared" si="220"/>
        <v>#VALUE!</v>
      </c>
      <c r="K667" t="e">
        <f t="shared" si="221"/>
        <v>#VALUE!</v>
      </c>
      <c r="L667" t="e">
        <f t="shared" si="222"/>
        <v>#VALUE!</v>
      </c>
      <c r="M667">
        <f>IF($B$9="זכר",INDEX(תמותה!$A$1:$E$121,ROUNDDOWN(E667/12,0)+1,2),INDEX(תמותה!$A$1:$E$121,ROUNDDOWN(E667/12,0)+1,3))</f>
        <v>1.0150000000000001E-3</v>
      </c>
      <c r="N667" t="e">
        <f>IF($B$9="זכר",INDEX('שיפור גברים'!$A$1:$GQ$121,ROUNDDOWN(E667/12,0)+1,ROUNDDOWN((E667+$B$7-$B$8)/12,0)+2),INDEX('שיפור נשים'!$A$1:$GQ$121,ROUNDDOWN(E667/12,0)+1,ROUNDDOWN((E667+$B$7-$B$8)/12,0)+2))</f>
        <v>#VALUE!</v>
      </c>
      <c r="O667" t="e">
        <f>IF($B$9="זכר",INDEX('שיפור גברים'!$A$1:$GQ$121,ROUNDDOWN(E667/12,0)+1,ROUNDDOWN((E667+$B$7-$B$8)/12,0)+1),INDEX('שיפור נשים'!$A$1:$GQ$121,ROUNDDOWN(E667/12,0)+1,ROUNDDOWN((E667+$B$7-$B$8)/12,0)+1))</f>
        <v>#VALUE!</v>
      </c>
      <c r="P667">
        <f t="shared" si="211"/>
        <v>8.3333333333333329E-2</v>
      </c>
      <c r="Q667" t="e">
        <f t="shared" si="212"/>
        <v>#VALUE!</v>
      </c>
      <c r="R667">
        <f t="shared" si="223"/>
        <v>665</v>
      </c>
      <c r="S667" t="e">
        <f t="shared" si="224"/>
        <v>#VALUE!</v>
      </c>
      <c r="T667">
        <f>IF($B$11="זכר",INDEX(תמותה!$A$1:$E$121,ROUNDDOWN(R667/12,0)+1,2),INDEX(תמותה!$A$1:$E$121,ROUNDDOWN(R667/12,0)+1,3))</f>
        <v>1.0150000000000001E-3</v>
      </c>
      <c r="U667" t="e">
        <f>IF($B$11="זכר",INDEX('שיפור גברים'!$A$1:$GQ$121,ROUNDDOWN(R667/12,0)+1,ROUNDDOWN((E667+$B$7-$B$8)/12,0)+2),INDEX('שיפור נשים'!$A$1:$GQ$121,ROUNDDOWN(R667/12,0)+1,ROUNDDOWN((E667+$B$7-$B$8)/12,0)+2))</f>
        <v>#VALUE!</v>
      </c>
      <c r="V667" t="e">
        <f>IF($B$11="זכר",INDEX('שיפור גברים'!$A$1:$GQ$121,ROUNDDOWN(R667/12,0)+1,ROUNDDOWN((E667+$B$7-$B$8)/12,0)+1),INDEX('שיפור נשים'!$A$1:$GQ$121,ROUNDDOWN(R667/12,0)+1,ROUNDDOWN((E667+$B$7-$B$8)/12,0)+1))</f>
        <v>#VALUE!</v>
      </c>
      <c r="W667">
        <f t="shared" si="213"/>
        <v>8.3333333333333329E-2</v>
      </c>
      <c r="X667" t="e">
        <f t="shared" si="225"/>
        <v>#VALUE!</v>
      </c>
      <c r="Y667">
        <f>IF($B$11="זכר",INDEX(תמותה!$A$1:$E$121,ROUNDDOWN(R667/12,0)+1,4),INDEX(תמותה!$A$1:$E$121,ROUNDDOWN(R667/12,0)+1,5))</f>
        <v>1.9220000000000001E-3</v>
      </c>
      <c r="Z667" t="e">
        <f t="shared" si="214"/>
        <v>#VALUE!</v>
      </c>
      <c r="AA667" t="e">
        <f t="shared" si="215"/>
        <v>#VALUE!</v>
      </c>
      <c r="AB667" t="e">
        <f t="shared" si="226"/>
        <v>#VALUE!</v>
      </c>
      <c r="AC667" t="e">
        <f t="shared" si="227"/>
        <v>#VALUE!</v>
      </c>
      <c r="AD667" t="e">
        <f t="shared" si="228"/>
        <v>#VALUE!</v>
      </c>
      <c r="AE667" t="e">
        <f t="shared" si="229"/>
        <v>#VALUE!</v>
      </c>
      <c r="AF667" t="e">
        <f t="shared" si="230"/>
        <v>#VALUE!</v>
      </c>
    </row>
    <row r="668" spans="5:32" x14ac:dyDescent="0.2">
      <c r="E668">
        <f t="shared" si="216"/>
        <v>666</v>
      </c>
      <c r="F668">
        <f t="shared" si="210"/>
        <v>7.4858707696190727</v>
      </c>
      <c r="G668" t="e">
        <f t="shared" si="217"/>
        <v>#VALUE!</v>
      </c>
      <c r="H668" t="e">
        <f t="shared" si="218"/>
        <v>#VALUE!</v>
      </c>
      <c r="I668" t="e">
        <f t="shared" si="219"/>
        <v>#VALUE!</v>
      </c>
      <c r="J668" t="e">
        <f t="shared" si="220"/>
        <v>#VALUE!</v>
      </c>
      <c r="K668" t="e">
        <f t="shared" si="221"/>
        <v>#VALUE!</v>
      </c>
      <c r="L668" t="e">
        <f t="shared" si="222"/>
        <v>#VALUE!</v>
      </c>
      <c r="M668">
        <f>IF($B$9="זכר",INDEX(תמותה!$A$1:$E$121,ROUNDDOWN(E668/12,0)+1,2),INDEX(תמותה!$A$1:$E$121,ROUNDDOWN(E668/12,0)+1,3))</f>
        <v>1.0150000000000001E-3</v>
      </c>
      <c r="N668" t="e">
        <f>IF($B$9="זכר",INDEX('שיפור גברים'!$A$1:$GQ$121,ROUNDDOWN(E668/12,0)+1,ROUNDDOWN((E668+$B$7-$B$8)/12,0)+2),INDEX('שיפור נשים'!$A$1:$GQ$121,ROUNDDOWN(E668/12,0)+1,ROUNDDOWN((E668+$B$7-$B$8)/12,0)+2))</f>
        <v>#VALUE!</v>
      </c>
      <c r="O668" t="e">
        <f>IF($B$9="זכר",INDEX('שיפור גברים'!$A$1:$GQ$121,ROUNDDOWN(E668/12,0)+1,ROUNDDOWN((E668+$B$7-$B$8)/12,0)+1),INDEX('שיפור נשים'!$A$1:$GQ$121,ROUNDDOWN(E668/12,0)+1,ROUNDDOWN((E668+$B$7-$B$8)/12,0)+1))</f>
        <v>#VALUE!</v>
      </c>
      <c r="P668">
        <f t="shared" si="211"/>
        <v>0.16666666666666666</v>
      </c>
      <c r="Q668" t="e">
        <f t="shared" si="212"/>
        <v>#VALUE!</v>
      </c>
      <c r="R668">
        <f t="shared" si="223"/>
        <v>666</v>
      </c>
      <c r="S668" t="e">
        <f t="shared" si="224"/>
        <v>#VALUE!</v>
      </c>
      <c r="T668">
        <f>IF($B$11="זכר",INDEX(תמותה!$A$1:$E$121,ROUNDDOWN(R668/12,0)+1,2),INDEX(תמותה!$A$1:$E$121,ROUNDDOWN(R668/12,0)+1,3))</f>
        <v>1.0150000000000001E-3</v>
      </c>
      <c r="U668" t="e">
        <f>IF($B$11="זכר",INDEX('שיפור גברים'!$A$1:$GQ$121,ROUNDDOWN(R668/12,0)+1,ROUNDDOWN((E668+$B$7-$B$8)/12,0)+2),INDEX('שיפור נשים'!$A$1:$GQ$121,ROUNDDOWN(R668/12,0)+1,ROUNDDOWN((E668+$B$7-$B$8)/12,0)+2))</f>
        <v>#VALUE!</v>
      </c>
      <c r="V668" t="e">
        <f>IF($B$11="זכר",INDEX('שיפור גברים'!$A$1:$GQ$121,ROUNDDOWN(R668/12,0)+1,ROUNDDOWN((E668+$B$7-$B$8)/12,0)+1),INDEX('שיפור נשים'!$A$1:$GQ$121,ROUNDDOWN(R668/12,0)+1,ROUNDDOWN((E668+$B$7-$B$8)/12,0)+1))</f>
        <v>#VALUE!</v>
      </c>
      <c r="W668">
        <f t="shared" si="213"/>
        <v>0.16666666666666666</v>
      </c>
      <c r="X668" t="e">
        <f t="shared" si="225"/>
        <v>#VALUE!</v>
      </c>
      <c r="Y668">
        <f>IF($B$11="זכר",INDEX(תמותה!$A$1:$E$121,ROUNDDOWN(R668/12,0)+1,4),INDEX(תמותה!$A$1:$E$121,ROUNDDOWN(R668/12,0)+1,5))</f>
        <v>1.9220000000000001E-3</v>
      </c>
      <c r="Z668" t="e">
        <f t="shared" si="214"/>
        <v>#VALUE!</v>
      </c>
      <c r="AA668" t="e">
        <f t="shared" si="215"/>
        <v>#VALUE!</v>
      </c>
      <c r="AB668" t="e">
        <f t="shared" si="226"/>
        <v>#VALUE!</v>
      </c>
      <c r="AC668" t="e">
        <f t="shared" si="227"/>
        <v>#VALUE!</v>
      </c>
      <c r="AD668" t="e">
        <f t="shared" si="228"/>
        <v>#VALUE!</v>
      </c>
      <c r="AE668" t="e">
        <f t="shared" si="229"/>
        <v>#VALUE!</v>
      </c>
      <c r="AF668" t="e">
        <f t="shared" si="230"/>
        <v>#VALUE!</v>
      </c>
    </row>
    <row r="669" spans="5:32" x14ac:dyDescent="0.2">
      <c r="E669">
        <f t="shared" si="216"/>
        <v>667</v>
      </c>
      <c r="F669">
        <f t="shared" si="210"/>
        <v>7.5084973815199501</v>
      </c>
      <c r="G669" t="e">
        <f t="shared" si="217"/>
        <v>#VALUE!</v>
      </c>
      <c r="H669" t="e">
        <f t="shared" si="218"/>
        <v>#VALUE!</v>
      </c>
      <c r="I669" t="e">
        <f t="shared" si="219"/>
        <v>#VALUE!</v>
      </c>
      <c r="J669" t="e">
        <f t="shared" si="220"/>
        <v>#VALUE!</v>
      </c>
      <c r="K669" t="e">
        <f t="shared" si="221"/>
        <v>#VALUE!</v>
      </c>
      <c r="L669" t="e">
        <f t="shared" si="222"/>
        <v>#VALUE!</v>
      </c>
      <c r="M669">
        <f>IF($B$9="זכר",INDEX(תמותה!$A$1:$E$121,ROUNDDOWN(E669/12,0)+1,2),INDEX(תמותה!$A$1:$E$121,ROUNDDOWN(E669/12,0)+1,3))</f>
        <v>1.0150000000000001E-3</v>
      </c>
      <c r="N669" t="e">
        <f>IF($B$9="זכר",INDEX('שיפור גברים'!$A$1:$GQ$121,ROUNDDOWN(E669/12,0)+1,ROUNDDOWN((E669+$B$7-$B$8)/12,0)+2),INDEX('שיפור נשים'!$A$1:$GQ$121,ROUNDDOWN(E669/12,0)+1,ROUNDDOWN((E669+$B$7-$B$8)/12,0)+2))</f>
        <v>#VALUE!</v>
      </c>
      <c r="O669" t="e">
        <f>IF($B$9="זכר",INDEX('שיפור גברים'!$A$1:$GQ$121,ROUNDDOWN(E669/12,0)+1,ROUNDDOWN((E669+$B$7-$B$8)/12,0)+1),INDEX('שיפור נשים'!$A$1:$GQ$121,ROUNDDOWN(E669/12,0)+1,ROUNDDOWN((E669+$B$7-$B$8)/12,0)+1))</f>
        <v>#VALUE!</v>
      </c>
      <c r="P669">
        <f t="shared" si="211"/>
        <v>0.25</v>
      </c>
      <c r="Q669" t="e">
        <f t="shared" si="212"/>
        <v>#VALUE!</v>
      </c>
      <c r="R669">
        <f t="shared" si="223"/>
        <v>667</v>
      </c>
      <c r="S669" t="e">
        <f t="shared" si="224"/>
        <v>#VALUE!</v>
      </c>
      <c r="T669">
        <f>IF($B$11="זכר",INDEX(תמותה!$A$1:$E$121,ROUNDDOWN(R669/12,0)+1,2),INDEX(תמותה!$A$1:$E$121,ROUNDDOWN(R669/12,0)+1,3))</f>
        <v>1.0150000000000001E-3</v>
      </c>
      <c r="U669" t="e">
        <f>IF($B$11="זכר",INDEX('שיפור גברים'!$A$1:$GQ$121,ROUNDDOWN(R669/12,0)+1,ROUNDDOWN((E669+$B$7-$B$8)/12,0)+2),INDEX('שיפור נשים'!$A$1:$GQ$121,ROUNDDOWN(R669/12,0)+1,ROUNDDOWN((E669+$B$7-$B$8)/12,0)+2))</f>
        <v>#VALUE!</v>
      </c>
      <c r="V669" t="e">
        <f>IF($B$11="זכר",INDEX('שיפור גברים'!$A$1:$GQ$121,ROUNDDOWN(R669/12,0)+1,ROUNDDOWN((E669+$B$7-$B$8)/12,0)+1),INDEX('שיפור נשים'!$A$1:$GQ$121,ROUNDDOWN(R669/12,0)+1,ROUNDDOWN((E669+$B$7-$B$8)/12,0)+1))</f>
        <v>#VALUE!</v>
      </c>
      <c r="W669">
        <f t="shared" si="213"/>
        <v>0.25</v>
      </c>
      <c r="X669" t="e">
        <f t="shared" si="225"/>
        <v>#VALUE!</v>
      </c>
      <c r="Y669">
        <f>IF($B$11="זכר",INDEX(תמותה!$A$1:$E$121,ROUNDDOWN(R669/12,0)+1,4),INDEX(תמותה!$A$1:$E$121,ROUNDDOWN(R669/12,0)+1,5))</f>
        <v>1.9220000000000001E-3</v>
      </c>
      <c r="Z669" t="e">
        <f t="shared" si="214"/>
        <v>#VALUE!</v>
      </c>
      <c r="AA669" t="e">
        <f t="shared" si="215"/>
        <v>#VALUE!</v>
      </c>
      <c r="AB669" t="e">
        <f t="shared" si="226"/>
        <v>#VALUE!</v>
      </c>
      <c r="AC669" t="e">
        <f t="shared" si="227"/>
        <v>#VALUE!</v>
      </c>
      <c r="AD669" t="e">
        <f t="shared" si="228"/>
        <v>#VALUE!</v>
      </c>
      <c r="AE669" t="e">
        <f t="shared" si="229"/>
        <v>#VALUE!</v>
      </c>
      <c r="AF669" t="e">
        <f t="shared" si="230"/>
        <v>#VALUE!</v>
      </c>
    </row>
    <row r="670" spans="5:32" x14ac:dyDescent="0.2">
      <c r="E670">
        <f t="shared" si="216"/>
        <v>668</v>
      </c>
      <c r="F670">
        <f t="shared" si="210"/>
        <v>7.5311923840706152</v>
      </c>
      <c r="G670" t="e">
        <f t="shared" si="217"/>
        <v>#VALUE!</v>
      </c>
      <c r="H670" t="e">
        <f t="shared" si="218"/>
        <v>#VALUE!</v>
      </c>
      <c r="I670" t="e">
        <f t="shared" si="219"/>
        <v>#VALUE!</v>
      </c>
      <c r="J670" t="e">
        <f t="shared" si="220"/>
        <v>#VALUE!</v>
      </c>
      <c r="K670" t="e">
        <f t="shared" si="221"/>
        <v>#VALUE!</v>
      </c>
      <c r="L670" t="e">
        <f t="shared" si="222"/>
        <v>#VALUE!</v>
      </c>
      <c r="M670">
        <f>IF($B$9="זכר",INDEX(תמותה!$A$1:$E$121,ROUNDDOWN(E670/12,0)+1,2),INDEX(תמותה!$A$1:$E$121,ROUNDDOWN(E670/12,0)+1,3))</f>
        <v>1.0150000000000001E-3</v>
      </c>
      <c r="N670" t="e">
        <f>IF($B$9="זכר",INDEX('שיפור גברים'!$A$1:$GQ$121,ROUNDDOWN(E670/12,0)+1,ROUNDDOWN((E670+$B$7-$B$8)/12,0)+2),INDEX('שיפור נשים'!$A$1:$GQ$121,ROUNDDOWN(E670/12,0)+1,ROUNDDOWN((E670+$B$7-$B$8)/12,0)+2))</f>
        <v>#VALUE!</v>
      </c>
      <c r="O670" t="e">
        <f>IF($B$9="זכר",INDEX('שיפור גברים'!$A$1:$GQ$121,ROUNDDOWN(E670/12,0)+1,ROUNDDOWN((E670+$B$7-$B$8)/12,0)+1),INDEX('שיפור נשים'!$A$1:$GQ$121,ROUNDDOWN(E670/12,0)+1,ROUNDDOWN((E670+$B$7-$B$8)/12,0)+1))</f>
        <v>#VALUE!</v>
      </c>
      <c r="P670">
        <f t="shared" si="211"/>
        <v>0.33333333333333331</v>
      </c>
      <c r="Q670" t="e">
        <f t="shared" si="212"/>
        <v>#VALUE!</v>
      </c>
      <c r="R670">
        <f t="shared" si="223"/>
        <v>668</v>
      </c>
      <c r="S670" t="e">
        <f t="shared" si="224"/>
        <v>#VALUE!</v>
      </c>
      <c r="T670">
        <f>IF($B$11="זכר",INDEX(תמותה!$A$1:$E$121,ROUNDDOWN(R670/12,0)+1,2),INDEX(תמותה!$A$1:$E$121,ROUNDDOWN(R670/12,0)+1,3))</f>
        <v>1.0150000000000001E-3</v>
      </c>
      <c r="U670" t="e">
        <f>IF($B$11="זכר",INDEX('שיפור גברים'!$A$1:$GQ$121,ROUNDDOWN(R670/12,0)+1,ROUNDDOWN((E670+$B$7-$B$8)/12,0)+2),INDEX('שיפור נשים'!$A$1:$GQ$121,ROUNDDOWN(R670/12,0)+1,ROUNDDOWN((E670+$B$7-$B$8)/12,0)+2))</f>
        <v>#VALUE!</v>
      </c>
      <c r="V670" t="e">
        <f>IF($B$11="זכר",INDEX('שיפור גברים'!$A$1:$GQ$121,ROUNDDOWN(R670/12,0)+1,ROUNDDOWN((E670+$B$7-$B$8)/12,0)+1),INDEX('שיפור נשים'!$A$1:$GQ$121,ROUNDDOWN(R670/12,0)+1,ROUNDDOWN((E670+$B$7-$B$8)/12,0)+1))</f>
        <v>#VALUE!</v>
      </c>
      <c r="W670">
        <f t="shared" si="213"/>
        <v>0.33333333333333331</v>
      </c>
      <c r="X670" t="e">
        <f t="shared" si="225"/>
        <v>#VALUE!</v>
      </c>
      <c r="Y670">
        <f>IF($B$11="זכר",INDEX(תמותה!$A$1:$E$121,ROUNDDOWN(R670/12,0)+1,4),INDEX(תמותה!$A$1:$E$121,ROUNDDOWN(R670/12,0)+1,5))</f>
        <v>1.9220000000000001E-3</v>
      </c>
      <c r="Z670" t="e">
        <f t="shared" si="214"/>
        <v>#VALUE!</v>
      </c>
      <c r="AA670" t="e">
        <f t="shared" si="215"/>
        <v>#VALUE!</v>
      </c>
      <c r="AB670" t="e">
        <f t="shared" si="226"/>
        <v>#VALUE!</v>
      </c>
      <c r="AC670" t="e">
        <f t="shared" si="227"/>
        <v>#VALUE!</v>
      </c>
      <c r="AD670" t="e">
        <f t="shared" si="228"/>
        <v>#VALUE!</v>
      </c>
      <c r="AE670" t="e">
        <f t="shared" si="229"/>
        <v>#VALUE!</v>
      </c>
      <c r="AF670" t="e">
        <f t="shared" si="230"/>
        <v>#VALUE!</v>
      </c>
    </row>
    <row r="671" spans="5:32" x14ac:dyDescent="0.2">
      <c r="E671">
        <f t="shared" si="216"/>
        <v>669</v>
      </c>
      <c r="F671">
        <f t="shared" si="210"/>
        <v>7.5539559839869819</v>
      </c>
      <c r="G671" t="e">
        <f t="shared" si="217"/>
        <v>#VALUE!</v>
      </c>
      <c r="H671" t="e">
        <f t="shared" si="218"/>
        <v>#VALUE!</v>
      </c>
      <c r="I671" t="e">
        <f t="shared" si="219"/>
        <v>#VALUE!</v>
      </c>
      <c r="J671" t="e">
        <f t="shared" si="220"/>
        <v>#VALUE!</v>
      </c>
      <c r="K671" t="e">
        <f t="shared" si="221"/>
        <v>#VALUE!</v>
      </c>
      <c r="L671" t="e">
        <f t="shared" si="222"/>
        <v>#VALUE!</v>
      </c>
      <c r="M671">
        <f>IF($B$9="זכר",INDEX(תמותה!$A$1:$E$121,ROUNDDOWN(E671/12,0)+1,2),INDEX(תמותה!$A$1:$E$121,ROUNDDOWN(E671/12,0)+1,3))</f>
        <v>1.0150000000000001E-3</v>
      </c>
      <c r="N671" t="e">
        <f>IF($B$9="זכר",INDEX('שיפור גברים'!$A$1:$GQ$121,ROUNDDOWN(E671/12,0)+1,ROUNDDOWN((E671+$B$7-$B$8)/12,0)+2),INDEX('שיפור נשים'!$A$1:$GQ$121,ROUNDDOWN(E671/12,0)+1,ROUNDDOWN((E671+$B$7-$B$8)/12,0)+2))</f>
        <v>#VALUE!</v>
      </c>
      <c r="O671" t="e">
        <f>IF($B$9="זכר",INDEX('שיפור גברים'!$A$1:$GQ$121,ROUNDDOWN(E671/12,0)+1,ROUNDDOWN((E671+$B$7-$B$8)/12,0)+1),INDEX('שיפור נשים'!$A$1:$GQ$121,ROUNDDOWN(E671/12,0)+1,ROUNDDOWN((E671+$B$7-$B$8)/12,0)+1))</f>
        <v>#VALUE!</v>
      </c>
      <c r="P671">
        <f t="shared" si="211"/>
        <v>0.41666666666666669</v>
      </c>
      <c r="Q671" t="e">
        <f t="shared" si="212"/>
        <v>#VALUE!</v>
      </c>
      <c r="R671">
        <f t="shared" si="223"/>
        <v>669</v>
      </c>
      <c r="S671" t="e">
        <f t="shared" si="224"/>
        <v>#VALUE!</v>
      </c>
      <c r="T671">
        <f>IF($B$11="זכר",INDEX(תמותה!$A$1:$E$121,ROUNDDOWN(R671/12,0)+1,2),INDEX(תמותה!$A$1:$E$121,ROUNDDOWN(R671/12,0)+1,3))</f>
        <v>1.0150000000000001E-3</v>
      </c>
      <c r="U671" t="e">
        <f>IF($B$11="זכר",INDEX('שיפור גברים'!$A$1:$GQ$121,ROUNDDOWN(R671/12,0)+1,ROUNDDOWN((E671+$B$7-$B$8)/12,0)+2),INDEX('שיפור נשים'!$A$1:$GQ$121,ROUNDDOWN(R671/12,0)+1,ROUNDDOWN((E671+$B$7-$B$8)/12,0)+2))</f>
        <v>#VALUE!</v>
      </c>
      <c r="V671" t="e">
        <f>IF($B$11="זכר",INDEX('שיפור גברים'!$A$1:$GQ$121,ROUNDDOWN(R671/12,0)+1,ROUNDDOWN((E671+$B$7-$B$8)/12,0)+1),INDEX('שיפור נשים'!$A$1:$GQ$121,ROUNDDOWN(R671/12,0)+1,ROUNDDOWN((E671+$B$7-$B$8)/12,0)+1))</f>
        <v>#VALUE!</v>
      </c>
      <c r="W671">
        <f t="shared" si="213"/>
        <v>0.41666666666666669</v>
      </c>
      <c r="X671" t="e">
        <f t="shared" si="225"/>
        <v>#VALUE!</v>
      </c>
      <c r="Y671">
        <f>IF($B$11="זכר",INDEX(תמותה!$A$1:$E$121,ROUNDDOWN(R671/12,0)+1,4),INDEX(תמותה!$A$1:$E$121,ROUNDDOWN(R671/12,0)+1,5))</f>
        <v>1.9220000000000001E-3</v>
      </c>
      <c r="Z671" t="e">
        <f t="shared" si="214"/>
        <v>#VALUE!</v>
      </c>
      <c r="AA671" t="e">
        <f t="shared" si="215"/>
        <v>#VALUE!</v>
      </c>
      <c r="AB671" t="e">
        <f t="shared" si="226"/>
        <v>#VALUE!</v>
      </c>
      <c r="AC671" t="e">
        <f t="shared" si="227"/>
        <v>#VALUE!</v>
      </c>
      <c r="AD671" t="e">
        <f t="shared" si="228"/>
        <v>#VALUE!</v>
      </c>
      <c r="AE671" t="e">
        <f t="shared" si="229"/>
        <v>#VALUE!</v>
      </c>
      <c r="AF671" t="e">
        <f t="shared" si="230"/>
        <v>#VALUE!</v>
      </c>
    </row>
    <row r="672" spans="5:32" x14ac:dyDescent="0.2">
      <c r="E672">
        <f t="shared" si="216"/>
        <v>670</v>
      </c>
      <c r="F672">
        <f t="shared" si="210"/>
        <v>7.5767883886097911</v>
      </c>
      <c r="G672" t="e">
        <f t="shared" si="217"/>
        <v>#VALUE!</v>
      </c>
      <c r="H672" t="e">
        <f t="shared" si="218"/>
        <v>#VALUE!</v>
      </c>
      <c r="I672" t="e">
        <f t="shared" si="219"/>
        <v>#VALUE!</v>
      </c>
      <c r="J672" t="e">
        <f t="shared" si="220"/>
        <v>#VALUE!</v>
      </c>
      <c r="K672" t="e">
        <f t="shared" si="221"/>
        <v>#VALUE!</v>
      </c>
      <c r="L672" t="e">
        <f t="shared" si="222"/>
        <v>#VALUE!</v>
      </c>
      <c r="M672">
        <f>IF($B$9="זכר",INDEX(תמותה!$A$1:$E$121,ROUNDDOWN(E672/12,0)+1,2),INDEX(תמותה!$A$1:$E$121,ROUNDDOWN(E672/12,0)+1,3))</f>
        <v>1.0150000000000001E-3</v>
      </c>
      <c r="N672" t="e">
        <f>IF($B$9="זכר",INDEX('שיפור גברים'!$A$1:$GQ$121,ROUNDDOWN(E672/12,0)+1,ROUNDDOWN((E672+$B$7-$B$8)/12,0)+2),INDEX('שיפור נשים'!$A$1:$GQ$121,ROUNDDOWN(E672/12,0)+1,ROUNDDOWN((E672+$B$7-$B$8)/12,0)+2))</f>
        <v>#VALUE!</v>
      </c>
      <c r="O672" t="e">
        <f>IF($B$9="זכר",INDEX('שיפור גברים'!$A$1:$GQ$121,ROUNDDOWN(E672/12,0)+1,ROUNDDOWN((E672+$B$7-$B$8)/12,0)+1),INDEX('שיפור נשים'!$A$1:$GQ$121,ROUNDDOWN(E672/12,0)+1,ROUNDDOWN((E672+$B$7-$B$8)/12,0)+1))</f>
        <v>#VALUE!</v>
      </c>
      <c r="P672">
        <f t="shared" si="211"/>
        <v>0.5</v>
      </c>
      <c r="Q672" t="e">
        <f t="shared" si="212"/>
        <v>#VALUE!</v>
      </c>
      <c r="R672">
        <f t="shared" si="223"/>
        <v>670</v>
      </c>
      <c r="S672" t="e">
        <f t="shared" si="224"/>
        <v>#VALUE!</v>
      </c>
      <c r="T672">
        <f>IF($B$11="זכר",INDEX(תמותה!$A$1:$E$121,ROUNDDOWN(R672/12,0)+1,2),INDEX(תמותה!$A$1:$E$121,ROUNDDOWN(R672/12,0)+1,3))</f>
        <v>1.0150000000000001E-3</v>
      </c>
      <c r="U672" t="e">
        <f>IF($B$11="זכר",INDEX('שיפור גברים'!$A$1:$GQ$121,ROUNDDOWN(R672/12,0)+1,ROUNDDOWN((E672+$B$7-$B$8)/12,0)+2),INDEX('שיפור נשים'!$A$1:$GQ$121,ROUNDDOWN(R672/12,0)+1,ROUNDDOWN((E672+$B$7-$B$8)/12,0)+2))</f>
        <v>#VALUE!</v>
      </c>
      <c r="V672" t="e">
        <f>IF($B$11="זכר",INDEX('שיפור גברים'!$A$1:$GQ$121,ROUNDDOWN(R672/12,0)+1,ROUNDDOWN((E672+$B$7-$B$8)/12,0)+1),INDEX('שיפור נשים'!$A$1:$GQ$121,ROUNDDOWN(R672/12,0)+1,ROUNDDOWN((E672+$B$7-$B$8)/12,0)+1))</f>
        <v>#VALUE!</v>
      </c>
      <c r="W672">
        <f t="shared" si="213"/>
        <v>0.5</v>
      </c>
      <c r="X672" t="e">
        <f t="shared" si="225"/>
        <v>#VALUE!</v>
      </c>
      <c r="Y672">
        <f>IF($B$11="זכר",INDEX(תמותה!$A$1:$E$121,ROUNDDOWN(R672/12,0)+1,4),INDEX(תמותה!$A$1:$E$121,ROUNDDOWN(R672/12,0)+1,5))</f>
        <v>1.9220000000000001E-3</v>
      </c>
      <c r="Z672" t="e">
        <f t="shared" si="214"/>
        <v>#VALUE!</v>
      </c>
      <c r="AA672" t="e">
        <f t="shared" si="215"/>
        <v>#VALUE!</v>
      </c>
      <c r="AB672" t="e">
        <f t="shared" si="226"/>
        <v>#VALUE!</v>
      </c>
      <c r="AC672" t="e">
        <f t="shared" si="227"/>
        <v>#VALUE!</v>
      </c>
      <c r="AD672" t="e">
        <f t="shared" si="228"/>
        <v>#VALUE!</v>
      </c>
      <c r="AE672" t="e">
        <f t="shared" si="229"/>
        <v>#VALUE!</v>
      </c>
      <c r="AF672" t="e">
        <f t="shared" si="230"/>
        <v>#VALUE!</v>
      </c>
    </row>
    <row r="673" spans="5:32" x14ac:dyDescent="0.2">
      <c r="E673">
        <f t="shared" si="216"/>
        <v>671</v>
      </c>
      <c r="F673">
        <f t="shared" si="210"/>
        <v>7.5996898059064861</v>
      </c>
      <c r="G673" t="e">
        <f t="shared" si="217"/>
        <v>#VALUE!</v>
      </c>
      <c r="H673" t="e">
        <f t="shared" si="218"/>
        <v>#VALUE!</v>
      </c>
      <c r="I673" t="e">
        <f t="shared" si="219"/>
        <v>#VALUE!</v>
      </c>
      <c r="J673" t="e">
        <f t="shared" si="220"/>
        <v>#VALUE!</v>
      </c>
      <c r="K673" t="e">
        <f t="shared" si="221"/>
        <v>#VALUE!</v>
      </c>
      <c r="L673" t="e">
        <f t="shared" si="222"/>
        <v>#VALUE!</v>
      </c>
      <c r="M673">
        <f>IF($B$9="זכר",INDEX(תמותה!$A$1:$E$121,ROUNDDOWN(E673/12,0)+1,2),INDEX(תמותה!$A$1:$E$121,ROUNDDOWN(E673/12,0)+1,3))</f>
        <v>1.0150000000000001E-3</v>
      </c>
      <c r="N673" t="e">
        <f>IF($B$9="זכר",INDEX('שיפור גברים'!$A$1:$GQ$121,ROUNDDOWN(E673/12,0)+1,ROUNDDOWN((E673+$B$7-$B$8)/12,0)+2),INDEX('שיפור נשים'!$A$1:$GQ$121,ROUNDDOWN(E673/12,0)+1,ROUNDDOWN((E673+$B$7-$B$8)/12,0)+2))</f>
        <v>#VALUE!</v>
      </c>
      <c r="O673" t="e">
        <f>IF($B$9="זכר",INDEX('שיפור גברים'!$A$1:$GQ$121,ROUNDDOWN(E673/12,0)+1,ROUNDDOWN((E673+$B$7-$B$8)/12,0)+1),INDEX('שיפור נשים'!$A$1:$GQ$121,ROUNDDOWN(E673/12,0)+1,ROUNDDOWN((E673+$B$7-$B$8)/12,0)+1))</f>
        <v>#VALUE!</v>
      </c>
      <c r="P673">
        <f t="shared" si="211"/>
        <v>0.58333333333333337</v>
      </c>
      <c r="Q673" t="e">
        <f t="shared" si="212"/>
        <v>#VALUE!</v>
      </c>
      <c r="R673">
        <f t="shared" si="223"/>
        <v>671</v>
      </c>
      <c r="S673" t="e">
        <f t="shared" si="224"/>
        <v>#VALUE!</v>
      </c>
      <c r="T673">
        <f>IF($B$11="זכר",INDEX(תמותה!$A$1:$E$121,ROUNDDOWN(R673/12,0)+1,2),INDEX(תמותה!$A$1:$E$121,ROUNDDOWN(R673/12,0)+1,3))</f>
        <v>1.0150000000000001E-3</v>
      </c>
      <c r="U673" t="e">
        <f>IF($B$11="זכר",INDEX('שיפור גברים'!$A$1:$GQ$121,ROUNDDOWN(R673/12,0)+1,ROUNDDOWN((E673+$B$7-$B$8)/12,0)+2),INDEX('שיפור נשים'!$A$1:$GQ$121,ROUNDDOWN(R673/12,0)+1,ROUNDDOWN((E673+$B$7-$B$8)/12,0)+2))</f>
        <v>#VALUE!</v>
      </c>
      <c r="V673" t="e">
        <f>IF($B$11="זכר",INDEX('שיפור גברים'!$A$1:$GQ$121,ROUNDDOWN(R673/12,0)+1,ROUNDDOWN((E673+$B$7-$B$8)/12,0)+1),INDEX('שיפור נשים'!$A$1:$GQ$121,ROUNDDOWN(R673/12,0)+1,ROUNDDOWN((E673+$B$7-$B$8)/12,0)+1))</f>
        <v>#VALUE!</v>
      </c>
      <c r="W673">
        <f t="shared" si="213"/>
        <v>0.58333333333333337</v>
      </c>
      <c r="X673" t="e">
        <f t="shared" si="225"/>
        <v>#VALUE!</v>
      </c>
      <c r="Y673">
        <f>IF($B$11="זכר",INDEX(תמותה!$A$1:$E$121,ROUNDDOWN(R673/12,0)+1,4),INDEX(תמותה!$A$1:$E$121,ROUNDDOWN(R673/12,0)+1,5))</f>
        <v>1.9220000000000001E-3</v>
      </c>
      <c r="Z673" t="e">
        <f t="shared" si="214"/>
        <v>#VALUE!</v>
      </c>
      <c r="AA673" t="e">
        <f t="shared" si="215"/>
        <v>#VALUE!</v>
      </c>
      <c r="AB673" t="e">
        <f t="shared" si="226"/>
        <v>#VALUE!</v>
      </c>
      <c r="AC673" t="e">
        <f t="shared" si="227"/>
        <v>#VALUE!</v>
      </c>
      <c r="AD673" t="e">
        <f t="shared" si="228"/>
        <v>#VALUE!</v>
      </c>
      <c r="AE673" t="e">
        <f t="shared" si="229"/>
        <v>#VALUE!</v>
      </c>
      <c r="AF673" t="e">
        <f t="shared" si="230"/>
        <v>#VALUE!</v>
      </c>
    </row>
    <row r="674" spans="5:32" x14ac:dyDescent="0.2">
      <c r="E674">
        <f t="shared" si="216"/>
        <v>672</v>
      </c>
      <c r="F674">
        <f t="shared" si="210"/>
        <v>7.6226604444731025</v>
      </c>
      <c r="G674" t="e">
        <f t="shared" si="217"/>
        <v>#VALUE!</v>
      </c>
      <c r="H674" t="e">
        <f t="shared" si="218"/>
        <v>#VALUE!</v>
      </c>
      <c r="I674" t="e">
        <f t="shared" si="219"/>
        <v>#VALUE!</v>
      </c>
      <c r="J674" t="e">
        <f t="shared" si="220"/>
        <v>#VALUE!</v>
      </c>
      <c r="K674" t="e">
        <f t="shared" si="221"/>
        <v>#VALUE!</v>
      </c>
      <c r="L674" t="e">
        <f t="shared" si="222"/>
        <v>#VALUE!</v>
      </c>
      <c r="M674">
        <f>IF($B$9="זכר",INDEX(תמותה!$A$1:$E$121,ROUNDDOWN(E674/12,0)+1,2),INDEX(תמותה!$A$1:$E$121,ROUNDDOWN(E674/12,0)+1,3))</f>
        <v>1.1460000000000001E-3</v>
      </c>
      <c r="N674" t="e">
        <f>IF($B$9="זכר",INDEX('שיפור גברים'!$A$1:$GQ$121,ROUNDDOWN(E674/12,0)+1,ROUNDDOWN((E674+$B$7-$B$8)/12,0)+2),INDEX('שיפור נשים'!$A$1:$GQ$121,ROUNDDOWN(E674/12,0)+1,ROUNDDOWN((E674+$B$7-$B$8)/12,0)+2))</f>
        <v>#VALUE!</v>
      </c>
      <c r="O674" t="e">
        <f>IF($B$9="זכר",INDEX('שיפור גברים'!$A$1:$GQ$121,ROUNDDOWN(E674/12,0)+1,ROUNDDOWN((E674+$B$7-$B$8)/12,0)+1),INDEX('שיפור נשים'!$A$1:$GQ$121,ROUNDDOWN(E674/12,0)+1,ROUNDDOWN((E674+$B$7-$B$8)/12,0)+1))</f>
        <v>#VALUE!</v>
      </c>
      <c r="P674">
        <f t="shared" si="211"/>
        <v>0.66666666666666663</v>
      </c>
      <c r="Q674" t="e">
        <f t="shared" si="212"/>
        <v>#VALUE!</v>
      </c>
      <c r="R674">
        <f t="shared" si="223"/>
        <v>672</v>
      </c>
      <c r="S674" t="e">
        <f t="shared" si="224"/>
        <v>#VALUE!</v>
      </c>
      <c r="T674">
        <f>IF($B$11="זכר",INDEX(תמותה!$A$1:$E$121,ROUNDDOWN(R674/12,0)+1,2),INDEX(תמותה!$A$1:$E$121,ROUNDDOWN(R674/12,0)+1,3))</f>
        <v>1.1460000000000001E-3</v>
      </c>
      <c r="U674" t="e">
        <f>IF($B$11="זכר",INDEX('שיפור גברים'!$A$1:$GQ$121,ROUNDDOWN(R674/12,0)+1,ROUNDDOWN((E674+$B$7-$B$8)/12,0)+2),INDEX('שיפור נשים'!$A$1:$GQ$121,ROUNDDOWN(R674/12,0)+1,ROUNDDOWN((E674+$B$7-$B$8)/12,0)+2))</f>
        <v>#VALUE!</v>
      </c>
      <c r="V674" t="e">
        <f>IF($B$11="זכר",INDEX('שיפור גברים'!$A$1:$GQ$121,ROUNDDOWN(R674/12,0)+1,ROUNDDOWN((E674+$B$7-$B$8)/12,0)+1),INDEX('שיפור נשים'!$A$1:$GQ$121,ROUNDDOWN(R674/12,0)+1,ROUNDDOWN((E674+$B$7-$B$8)/12,0)+1))</f>
        <v>#VALUE!</v>
      </c>
      <c r="W674">
        <f t="shared" si="213"/>
        <v>0.66666666666666663</v>
      </c>
      <c r="X674" t="e">
        <f t="shared" si="225"/>
        <v>#VALUE!</v>
      </c>
      <c r="Y674">
        <f>IF($B$11="זכר",INDEX(תמותה!$A$1:$E$121,ROUNDDOWN(R674/12,0)+1,4),INDEX(תמותה!$A$1:$E$121,ROUNDDOWN(R674/12,0)+1,5))</f>
        <v>2.1979999999999999E-3</v>
      </c>
      <c r="Z674" t="e">
        <f t="shared" si="214"/>
        <v>#VALUE!</v>
      </c>
      <c r="AA674" t="e">
        <f t="shared" si="215"/>
        <v>#VALUE!</v>
      </c>
      <c r="AB674" t="e">
        <f t="shared" si="226"/>
        <v>#VALUE!</v>
      </c>
      <c r="AC674" t="e">
        <f t="shared" si="227"/>
        <v>#VALUE!</v>
      </c>
      <c r="AD674" t="e">
        <f t="shared" si="228"/>
        <v>#VALUE!</v>
      </c>
      <c r="AE674" t="e">
        <f t="shared" si="229"/>
        <v>#VALUE!</v>
      </c>
      <c r="AF674" t="e">
        <f t="shared" si="230"/>
        <v>#VALUE!</v>
      </c>
    </row>
    <row r="675" spans="5:32" x14ac:dyDescent="0.2">
      <c r="E675">
        <f t="shared" si="216"/>
        <v>673</v>
      </c>
      <c r="F675">
        <f t="shared" si="210"/>
        <v>7.6457005135361777</v>
      </c>
      <c r="G675" t="e">
        <f t="shared" si="217"/>
        <v>#VALUE!</v>
      </c>
      <c r="H675" t="e">
        <f t="shared" si="218"/>
        <v>#VALUE!</v>
      </c>
      <c r="I675" t="e">
        <f t="shared" si="219"/>
        <v>#VALUE!</v>
      </c>
      <c r="J675" t="e">
        <f t="shared" si="220"/>
        <v>#VALUE!</v>
      </c>
      <c r="K675" t="e">
        <f t="shared" si="221"/>
        <v>#VALUE!</v>
      </c>
      <c r="L675" t="e">
        <f t="shared" si="222"/>
        <v>#VALUE!</v>
      </c>
      <c r="M675">
        <f>IF($B$9="זכר",INDEX(תמותה!$A$1:$E$121,ROUNDDOWN(E675/12,0)+1,2),INDEX(תמותה!$A$1:$E$121,ROUNDDOWN(E675/12,0)+1,3))</f>
        <v>1.1460000000000001E-3</v>
      </c>
      <c r="N675" t="e">
        <f>IF($B$9="זכר",INDEX('שיפור גברים'!$A$1:$GQ$121,ROUNDDOWN(E675/12,0)+1,ROUNDDOWN((E675+$B$7-$B$8)/12,0)+2),INDEX('שיפור נשים'!$A$1:$GQ$121,ROUNDDOWN(E675/12,0)+1,ROUNDDOWN((E675+$B$7-$B$8)/12,0)+2))</f>
        <v>#VALUE!</v>
      </c>
      <c r="O675" t="e">
        <f>IF($B$9="זכר",INDEX('שיפור גברים'!$A$1:$GQ$121,ROUNDDOWN(E675/12,0)+1,ROUNDDOWN((E675+$B$7-$B$8)/12,0)+1),INDEX('שיפור נשים'!$A$1:$GQ$121,ROUNDDOWN(E675/12,0)+1,ROUNDDOWN((E675+$B$7-$B$8)/12,0)+1))</f>
        <v>#VALUE!</v>
      </c>
      <c r="P675">
        <f t="shared" si="211"/>
        <v>0.75</v>
      </c>
      <c r="Q675" t="e">
        <f t="shared" si="212"/>
        <v>#VALUE!</v>
      </c>
      <c r="R675">
        <f t="shared" si="223"/>
        <v>673</v>
      </c>
      <c r="S675" t="e">
        <f t="shared" si="224"/>
        <v>#VALUE!</v>
      </c>
      <c r="T675">
        <f>IF($B$11="זכר",INDEX(תמותה!$A$1:$E$121,ROUNDDOWN(R675/12,0)+1,2),INDEX(תמותה!$A$1:$E$121,ROUNDDOWN(R675/12,0)+1,3))</f>
        <v>1.1460000000000001E-3</v>
      </c>
      <c r="U675" t="e">
        <f>IF($B$11="זכר",INDEX('שיפור גברים'!$A$1:$GQ$121,ROUNDDOWN(R675/12,0)+1,ROUNDDOWN((E675+$B$7-$B$8)/12,0)+2),INDEX('שיפור נשים'!$A$1:$GQ$121,ROUNDDOWN(R675/12,0)+1,ROUNDDOWN((E675+$B$7-$B$8)/12,0)+2))</f>
        <v>#VALUE!</v>
      </c>
      <c r="V675" t="e">
        <f>IF($B$11="זכר",INDEX('שיפור גברים'!$A$1:$GQ$121,ROUNDDOWN(R675/12,0)+1,ROUNDDOWN((E675+$B$7-$B$8)/12,0)+1),INDEX('שיפור נשים'!$A$1:$GQ$121,ROUNDDOWN(R675/12,0)+1,ROUNDDOWN((E675+$B$7-$B$8)/12,0)+1))</f>
        <v>#VALUE!</v>
      </c>
      <c r="W675">
        <f t="shared" si="213"/>
        <v>0.75</v>
      </c>
      <c r="X675" t="e">
        <f t="shared" si="225"/>
        <v>#VALUE!</v>
      </c>
      <c r="Y675">
        <f>IF($B$11="זכר",INDEX(תמותה!$A$1:$E$121,ROUNDDOWN(R675/12,0)+1,4),INDEX(תמותה!$A$1:$E$121,ROUNDDOWN(R675/12,0)+1,5))</f>
        <v>2.1979999999999999E-3</v>
      </c>
      <c r="Z675" t="e">
        <f t="shared" si="214"/>
        <v>#VALUE!</v>
      </c>
      <c r="AA675" t="e">
        <f t="shared" si="215"/>
        <v>#VALUE!</v>
      </c>
      <c r="AB675" t="e">
        <f t="shared" si="226"/>
        <v>#VALUE!</v>
      </c>
      <c r="AC675" t="e">
        <f t="shared" si="227"/>
        <v>#VALUE!</v>
      </c>
      <c r="AD675" t="e">
        <f t="shared" si="228"/>
        <v>#VALUE!</v>
      </c>
      <c r="AE675" t="e">
        <f t="shared" si="229"/>
        <v>#VALUE!</v>
      </c>
      <c r="AF675" t="e">
        <f t="shared" si="230"/>
        <v>#VALUE!</v>
      </c>
    </row>
    <row r="676" spans="5:32" x14ac:dyDescent="0.2">
      <c r="E676">
        <f t="shared" si="216"/>
        <v>674</v>
      </c>
      <c r="F676">
        <f t="shared" si="210"/>
        <v>7.6688102229546518</v>
      </c>
      <c r="G676" t="e">
        <f t="shared" si="217"/>
        <v>#VALUE!</v>
      </c>
      <c r="H676" t="e">
        <f t="shared" si="218"/>
        <v>#VALUE!</v>
      </c>
      <c r="I676" t="e">
        <f t="shared" si="219"/>
        <v>#VALUE!</v>
      </c>
      <c r="J676" t="e">
        <f t="shared" si="220"/>
        <v>#VALUE!</v>
      </c>
      <c r="K676" t="e">
        <f t="shared" si="221"/>
        <v>#VALUE!</v>
      </c>
      <c r="L676" t="e">
        <f t="shared" si="222"/>
        <v>#VALUE!</v>
      </c>
      <c r="M676">
        <f>IF($B$9="זכר",INDEX(תמותה!$A$1:$E$121,ROUNDDOWN(E676/12,0)+1,2),INDEX(תמותה!$A$1:$E$121,ROUNDDOWN(E676/12,0)+1,3))</f>
        <v>1.1460000000000001E-3</v>
      </c>
      <c r="N676" t="e">
        <f>IF($B$9="זכר",INDEX('שיפור גברים'!$A$1:$GQ$121,ROUNDDOWN(E676/12,0)+1,ROUNDDOWN((E676+$B$7-$B$8)/12,0)+2),INDEX('שיפור נשים'!$A$1:$GQ$121,ROUNDDOWN(E676/12,0)+1,ROUNDDOWN((E676+$B$7-$B$8)/12,0)+2))</f>
        <v>#VALUE!</v>
      </c>
      <c r="O676" t="e">
        <f>IF($B$9="זכר",INDEX('שיפור גברים'!$A$1:$GQ$121,ROUNDDOWN(E676/12,0)+1,ROUNDDOWN((E676+$B$7-$B$8)/12,0)+1),INDEX('שיפור נשים'!$A$1:$GQ$121,ROUNDDOWN(E676/12,0)+1,ROUNDDOWN((E676+$B$7-$B$8)/12,0)+1))</f>
        <v>#VALUE!</v>
      </c>
      <c r="P676">
        <f t="shared" si="211"/>
        <v>0.83333333333333337</v>
      </c>
      <c r="Q676" t="e">
        <f t="shared" si="212"/>
        <v>#VALUE!</v>
      </c>
      <c r="R676">
        <f t="shared" si="223"/>
        <v>674</v>
      </c>
      <c r="S676" t="e">
        <f t="shared" si="224"/>
        <v>#VALUE!</v>
      </c>
      <c r="T676">
        <f>IF($B$11="זכר",INDEX(תמותה!$A$1:$E$121,ROUNDDOWN(R676/12,0)+1,2),INDEX(תמותה!$A$1:$E$121,ROUNDDOWN(R676/12,0)+1,3))</f>
        <v>1.1460000000000001E-3</v>
      </c>
      <c r="U676" t="e">
        <f>IF($B$11="זכר",INDEX('שיפור גברים'!$A$1:$GQ$121,ROUNDDOWN(R676/12,0)+1,ROUNDDOWN((E676+$B$7-$B$8)/12,0)+2),INDEX('שיפור נשים'!$A$1:$GQ$121,ROUNDDOWN(R676/12,0)+1,ROUNDDOWN((E676+$B$7-$B$8)/12,0)+2))</f>
        <v>#VALUE!</v>
      </c>
      <c r="V676" t="e">
        <f>IF($B$11="זכר",INDEX('שיפור גברים'!$A$1:$GQ$121,ROUNDDOWN(R676/12,0)+1,ROUNDDOWN((E676+$B$7-$B$8)/12,0)+1),INDEX('שיפור נשים'!$A$1:$GQ$121,ROUNDDOWN(R676/12,0)+1,ROUNDDOWN((E676+$B$7-$B$8)/12,0)+1))</f>
        <v>#VALUE!</v>
      </c>
      <c r="W676">
        <f t="shared" si="213"/>
        <v>0.83333333333333337</v>
      </c>
      <c r="X676" t="e">
        <f t="shared" si="225"/>
        <v>#VALUE!</v>
      </c>
      <c r="Y676">
        <f>IF($B$11="זכר",INDEX(תמותה!$A$1:$E$121,ROUNDDOWN(R676/12,0)+1,4),INDEX(תמותה!$A$1:$E$121,ROUNDDOWN(R676/12,0)+1,5))</f>
        <v>2.1979999999999999E-3</v>
      </c>
      <c r="Z676" t="e">
        <f t="shared" si="214"/>
        <v>#VALUE!</v>
      </c>
      <c r="AA676" t="e">
        <f t="shared" si="215"/>
        <v>#VALUE!</v>
      </c>
      <c r="AB676" t="e">
        <f t="shared" si="226"/>
        <v>#VALUE!</v>
      </c>
      <c r="AC676" t="e">
        <f t="shared" si="227"/>
        <v>#VALUE!</v>
      </c>
      <c r="AD676" t="e">
        <f t="shared" si="228"/>
        <v>#VALUE!</v>
      </c>
      <c r="AE676" t="e">
        <f t="shared" si="229"/>
        <v>#VALUE!</v>
      </c>
      <c r="AF676" t="e">
        <f t="shared" si="230"/>
        <v>#VALUE!</v>
      </c>
    </row>
    <row r="677" spans="5:32" x14ac:dyDescent="0.2">
      <c r="E677">
        <f t="shared" si="216"/>
        <v>675</v>
      </c>
      <c r="F677">
        <f t="shared" si="210"/>
        <v>7.6919897832217812</v>
      </c>
      <c r="G677" t="e">
        <f t="shared" si="217"/>
        <v>#VALUE!</v>
      </c>
      <c r="H677" t="e">
        <f t="shared" si="218"/>
        <v>#VALUE!</v>
      </c>
      <c r="I677" t="e">
        <f t="shared" si="219"/>
        <v>#VALUE!</v>
      </c>
      <c r="J677" t="e">
        <f t="shared" si="220"/>
        <v>#VALUE!</v>
      </c>
      <c r="K677" t="e">
        <f t="shared" si="221"/>
        <v>#VALUE!</v>
      </c>
      <c r="L677" t="e">
        <f t="shared" si="222"/>
        <v>#VALUE!</v>
      </c>
      <c r="M677">
        <f>IF($B$9="זכר",INDEX(תמותה!$A$1:$E$121,ROUNDDOWN(E677/12,0)+1,2),INDEX(תמותה!$A$1:$E$121,ROUNDDOWN(E677/12,0)+1,3))</f>
        <v>1.1460000000000001E-3</v>
      </c>
      <c r="N677" t="e">
        <f>IF($B$9="זכר",INDEX('שיפור גברים'!$A$1:$GQ$121,ROUNDDOWN(E677/12,0)+1,ROUNDDOWN((E677+$B$7-$B$8)/12,0)+2),INDEX('שיפור נשים'!$A$1:$GQ$121,ROUNDDOWN(E677/12,0)+1,ROUNDDOWN((E677+$B$7-$B$8)/12,0)+2))</f>
        <v>#VALUE!</v>
      </c>
      <c r="O677" t="e">
        <f>IF($B$9="זכר",INDEX('שיפור גברים'!$A$1:$GQ$121,ROUNDDOWN(E677/12,0)+1,ROUNDDOWN((E677+$B$7-$B$8)/12,0)+1),INDEX('שיפור נשים'!$A$1:$GQ$121,ROUNDDOWN(E677/12,0)+1,ROUNDDOWN((E677+$B$7-$B$8)/12,0)+1))</f>
        <v>#VALUE!</v>
      </c>
      <c r="P677">
        <f t="shared" si="211"/>
        <v>0.91666666666666663</v>
      </c>
      <c r="Q677" t="e">
        <f t="shared" si="212"/>
        <v>#VALUE!</v>
      </c>
      <c r="R677">
        <f t="shared" si="223"/>
        <v>675</v>
      </c>
      <c r="S677" t="e">
        <f t="shared" si="224"/>
        <v>#VALUE!</v>
      </c>
      <c r="T677">
        <f>IF($B$11="זכר",INDEX(תמותה!$A$1:$E$121,ROUNDDOWN(R677/12,0)+1,2),INDEX(תמותה!$A$1:$E$121,ROUNDDOWN(R677/12,0)+1,3))</f>
        <v>1.1460000000000001E-3</v>
      </c>
      <c r="U677" t="e">
        <f>IF($B$11="זכר",INDEX('שיפור גברים'!$A$1:$GQ$121,ROUNDDOWN(R677/12,0)+1,ROUNDDOWN((E677+$B$7-$B$8)/12,0)+2),INDEX('שיפור נשים'!$A$1:$GQ$121,ROUNDDOWN(R677/12,0)+1,ROUNDDOWN((E677+$B$7-$B$8)/12,0)+2))</f>
        <v>#VALUE!</v>
      </c>
      <c r="V677" t="e">
        <f>IF($B$11="זכר",INDEX('שיפור גברים'!$A$1:$GQ$121,ROUNDDOWN(R677/12,0)+1,ROUNDDOWN((E677+$B$7-$B$8)/12,0)+1),INDEX('שיפור נשים'!$A$1:$GQ$121,ROUNDDOWN(R677/12,0)+1,ROUNDDOWN((E677+$B$7-$B$8)/12,0)+1))</f>
        <v>#VALUE!</v>
      </c>
      <c r="W677">
        <f t="shared" si="213"/>
        <v>0.91666666666666663</v>
      </c>
      <c r="X677" t="e">
        <f t="shared" si="225"/>
        <v>#VALUE!</v>
      </c>
      <c r="Y677">
        <f>IF($B$11="זכר",INDEX(תמותה!$A$1:$E$121,ROUNDDOWN(R677/12,0)+1,4),INDEX(תמותה!$A$1:$E$121,ROUNDDOWN(R677/12,0)+1,5))</f>
        <v>2.1979999999999999E-3</v>
      </c>
      <c r="Z677" t="e">
        <f t="shared" si="214"/>
        <v>#VALUE!</v>
      </c>
      <c r="AA677" t="e">
        <f t="shared" si="215"/>
        <v>#VALUE!</v>
      </c>
      <c r="AB677" t="e">
        <f t="shared" si="226"/>
        <v>#VALUE!</v>
      </c>
      <c r="AC677" t="e">
        <f t="shared" si="227"/>
        <v>#VALUE!</v>
      </c>
      <c r="AD677" t="e">
        <f t="shared" si="228"/>
        <v>#VALUE!</v>
      </c>
      <c r="AE677" t="e">
        <f t="shared" si="229"/>
        <v>#VALUE!</v>
      </c>
      <c r="AF677" t="e">
        <f t="shared" si="230"/>
        <v>#VALUE!</v>
      </c>
    </row>
    <row r="678" spans="5:32" x14ac:dyDescent="0.2">
      <c r="E678">
        <f t="shared" si="216"/>
        <v>676</v>
      </c>
      <c r="F678">
        <f t="shared" si="210"/>
        <v>7.7152394054670399</v>
      </c>
      <c r="G678" t="e">
        <f t="shared" si="217"/>
        <v>#VALUE!</v>
      </c>
      <c r="H678" t="e">
        <f t="shared" si="218"/>
        <v>#VALUE!</v>
      </c>
      <c r="I678" t="e">
        <f t="shared" si="219"/>
        <v>#VALUE!</v>
      </c>
      <c r="J678" t="e">
        <f t="shared" si="220"/>
        <v>#VALUE!</v>
      </c>
      <c r="K678" t="e">
        <f t="shared" si="221"/>
        <v>#VALUE!</v>
      </c>
      <c r="L678" t="e">
        <f t="shared" si="222"/>
        <v>#VALUE!</v>
      </c>
      <c r="M678">
        <f>IF($B$9="זכר",INDEX(תמותה!$A$1:$E$121,ROUNDDOWN(E678/12,0)+1,2),INDEX(תמותה!$A$1:$E$121,ROUNDDOWN(E678/12,0)+1,3))</f>
        <v>1.1460000000000001E-3</v>
      </c>
      <c r="N678" t="e">
        <f>IF($B$9="זכר",INDEX('שיפור גברים'!$A$1:$GQ$121,ROUNDDOWN(E678/12,0)+1,ROUNDDOWN((E678+$B$7-$B$8)/12,0)+2),INDEX('שיפור נשים'!$A$1:$GQ$121,ROUNDDOWN(E678/12,0)+1,ROUNDDOWN((E678+$B$7-$B$8)/12,0)+2))</f>
        <v>#VALUE!</v>
      </c>
      <c r="O678" t="e">
        <f>IF($B$9="זכר",INDEX('שיפור גברים'!$A$1:$GQ$121,ROUNDDOWN(E678/12,0)+1,ROUNDDOWN((E678+$B$7-$B$8)/12,0)+1),INDEX('שיפור נשים'!$A$1:$GQ$121,ROUNDDOWN(E678/12,0)+1,ROUNDDOWN((E678+$B$7-$B$8)/12,0)+1))</f>
        <v>#VALUE!</v>
      </c>
      <c r="P678">
        <f t="shared" si="211"/>
        <v>1</v>
      </c>
      <c r="Q678" t="e">
        <f t="shared" si="212"/>
        <v>#VALUE!</v>
      </c>
      <c r="R678">
        <f t="shared" si="223"/>
        <v>676</v>
      </c>
      <c r="S678" t="e">
        <f t="shared" si="224"/>
        <v>#VALUE!</v>
      </c>
      <c r="T678">
        <f>IF($B$11="זכר",INDEX(תמותה!$A$1:$E$121,ROUNDDOWN(R678/12,0)+1,2),INDEX(תמותה!$A$1:$E$121,ROUNDDOWN(R678/12,0)+1,3))</f>
        <v>1.1460000000000001E-3</v>
      </c>
      <c r="U678" t="e">
        <f>IF($B$11="זכר",INDEX('שיפור גברים'!$A$1:$GQ$121,ROUNDDOWN(R678/12,0)+1,ROUNDDOWN((E678+$B$7-$B$8)/12,0)+2),INDEX('שיפור נשים'!$A$1:$GQ$121,ROUNDDOWN(R678/12,0)+1,ROUNDDOWN((E678+$B$7-$B$8)/12,0)+2))</f>
        <v>#VALUE!</v>
      </c>
      <c r="V678" t="e">
        <f>IF($B$11="זכר",INDEX('שיפור גברים'!$A$1:$GQ$121,ROUNDDOWN(R678/12,0)+1,ROUNDDOWN((E678+$B$7-$B$8)/12,0)+1),INDEX('שיפור נשים'!$A$1:$GQ$121,ROUNDDOWN(R678/12,0)+1,ROUNDDOWN((E678+$B$7-$B$8)/12,0)+1))</f>
        <v>#VALUE!</v>
      </c>
      <c r="W678">
        <f t="shared" si="213"/>
        <v>1</v>
      </c>
      <c r="X678" t="e">
        <f t="shared" si="225"/>
        <v>#VALUE!</v>
      </c>
      <c r="Y678">
        <f>IF($B$11="זכר",INDEX(תמותה!$A$1:$E$121,ROUNDDOWN(R678/12,0)+1,4),INDEX(תמותה!$A$1:$E$121,ROUNDDOWN(R678/12,0)+1,5))</f>
        <v>2.1979999999999999E-3</v>
      </c>
      <c r="Z678" t="e">
        <f t="shared" si="214"/>
        <v>#VALUE!</v>
      </c>
      <c r="AA678" t="e">
        <f t="shared" si="215"/>
        <v>#VALUE!</v>
      </c>
      <c r="AB678" t="e">
        <f t="shared" si="226"/>
        <v>#VALUE!</v>
      </c>
      <c r="AC678" t="e">
        <f t="shared" si="227"/>
        <v>#VALUE!</v>
      </c>
      <c r="AD678" t="e">
        <f t="shared" si="228"/>
        <v>#VALUE!</v>
      </c>
      <c r="AE678" t="e">
        <f t="shared" si="229"/>
        <v>#VALUE!</v>
      </c>
      <c r="AF678" t="e">
        <f t="shared" si="230"/>
        <v>#VALUE!</v>
      </c>
    </row>
    <row r="679" spans="5:32" x14ac:dyDescent="0.2">
      <c r="E679">
        <f t="shared" si="216"/>
        <v>677</v>
      </c>
      <c r="F679">
        <f t="shared" si="210"/>
        <v>7.7385593014580829</v>
      </c>
      <c r="G679" t="e">
        <f t="shared" si="217"/>
        <v>#VALUE!</v>
      </c>
      <c r="H679" t="e">
        <f t="shared" si="218"/>
        <v>#VALUE!</v>
      </c>
      <c r="I679" t="e">
        <f t="shared" si="219"/>
        <v>#VALUE!</v>
      </c>
      <c r="J679" t="e">
        <f t="shared" si="220"/>
        <v>#VALUE!</v>
      </c>
      <c r="K679" t="e">
        <f t="shared" si="221"/>
        <v>#VALUE!</v>
      </c>
      <c r="L679" t="e">
        <f t="shared" si="222"/>
        <v>#VALUE!</v>
      </c>
      <c r="M679">
        <f>IF($B$9="זכר",INDEX(תמותה!$A$1:$E$121,ROUNDDOWN(E679/12,0)+1,2),INDEX(תמותה!$A$1:$E$121,ROUNDDOWN(E679/12,0)+1,3))</f>
        <v>1.1460000000000001E-3</v>
      </c>
      <c r="N679" t="e">
        <f>IF($B$9="זכר",INDEX('שיפור גברים'!$A$1:$GQ$121,ROUNDDOWN(E679/12,0)+1,ROUNDDOWN((E679+$B$7-$B$8)/12,0)+2),INDEX('שיפור נשים'!$A$1:$GQ$121,ROUNDDOWN(E679/12,0)+1,ROUNDDOWN((E679+$B$7-$B$8)/12,0)+2))</f>
        <v>#VALUE!</v>
      </c>
      <c r="O679" t="e">
        <f>IF($B$9="זכר",INDEX('שיפור גברים'!$A$1:$GQ$121,ROUNDDOWN(E679/12,0)+1,ROUNDDOWN((E679+$B$7-$B$8)/12,0)+1),INDEX('שיפור נשים'!$A$1:$GQ$121,ROUNDDOWN(E679/12,0)+1,ROUNDDOWN((E679+$B$7-$B$8)/12,0)+1))</f>
        <v>#VALUE!</v>
      </c>
      <c r="P679">
        <f t="shared" si="211"/>
        <v>8.3333333333333329E-2</v>
      </c>
      <c r="Q679" t="e">
        <f t="shared" si="212"/>
        <v>#VALUE!</v>
      </c>
      <c r="R679">
        <f t="shared" si="223"/>
        <v>677</v>
      </c>
      <c r="S679" t="e">
        <f t="shared" si="224"/>
        <v>#VALUE!</v>
      </c>
      <c r="T679">
        <f>IF($B$11="זכר",INDEX(תמותה!$A$1:$E$121,ROUNDDOWN(R679/12,0)+1,2),INDEX(תמותה!$A$1:$E$121,ROUNDDOWN(R679/12,0)+1,3))</f>
        <v>1.1460000000000001E-3</v>
      </c>
      <c r="U679" t="e">
        <f>IF($B$11="זכר",INDEX('שיפור גברים'!$A$1:$GQ$121,ROUNDDOWN(R679/12,0)+1,ROUNDDOWN((E679+$B$7-$B$8)/12,0)+2),INDEX('שיפור נשים'!$A$1:$GQ$121,ROUNDDOWN(R679/12,0)+1,ROUNDDOWN((E679+$B$7-$B$8)/12,0)+2))</f>
        <v>#VALUE!</v>
      </c>
      <c r="V679" t="e">
        <f>IF($B$11="זכר",INDEX('שיפור גברים'!$A$1:$GQ$121,ROUNDDOWN(R679/12,0)+1,ROUNDDOWN((E679+$B$7-$B$8)/12,0)+1),INDEX('שיפור נשים'!$A$1:$GQ$121,ROUNDDOWN(R679/12,0)+1,ROUNDDOWN((E679+$B$7-$B$8)/12,0)+1))</f>
        <v>#VALUE!</v>
      </c>
      <c r="W679">
        <f t="shared" si="213"/>
        <v>8.3333333333333329E-2</v>
      </c>
      <c r="X679" t="e">
        <f t="shared" si="225"/>
        <v>#VALUE!</v>
      </c>
      <c r="Y679">
        <f>IF($B$11="זכר",INDEX(תמותה!$A$1:$E$121,ROUNDDOWN(R679/12,0)+1,4),INDEX(תמותה!$A$1:$E$121,ROUNDDOWN(R679/12,0)+1,5))</f>
        <v>2.1979999999999999E-3</v>
      </c>
      <c r="Z679" t="e">
        <f t="shared" si="214"/>
        <v>#VALUE!</v>
      </c>
      <c r="AA679" t="e">
        <f t="shared" si="215"/>
        <v>#VALUE!</v>
      </c>
      <c r="AB679" t="e">
        <f t="shared" si="226"/>
        <v>#VALUE!</v>
      </c>
      <c r="AC679" t="e">
        <f t="shared" si="227"/>
        <v>#VALUE!</v>
      </c>
      <c r="AD679" t="e">
        <f t="shared" si="228"/>
        <v>#VALUE!</v>
      </c>
      <c r="AE679" t="e">
        <f t="shared" si="229"/>
        <v>#VALUE!</v>
      </c>
      <c r="AF679" t="e">
        <f t="shared" si="230"/>
        <v>#VALUE!</v>
      </c>
    </row>
    <row r="680" spans="5:32" x14ac:dyDescent="0.2">
      <c r="E680">
        <f t="shared" si="216"/>
        <v>678</v>
      </c>
      <c r="F680">
        <f t="shared" si="210"/>
        <v>7.7619496836026247</v>
      </c>
      <c r="G680" t="e">
        <f t="shared" si="217"/>
        <v>#VALUE!</v>
      </c>
      <c r="H680" t="e">
        <f t="shared" si="218"/>
        <v>#VALUE!</v>
      </c>
      <c r="I680" t="e">
        <f t="shared" si="219"/>
        <v>#VALUE!</v>
      </c>
      <c r="J680" t="e">
        <f t="shared" si="220"/>
        <v>#VALUE!</v>
      </c>
      <c r="K680" t="e">
        <f t="shared" si="221"/>
        <v>#VALUE!</v>
      </c>
      <c r="L680" t="e">
        <f t="shared" si="222"/>
        <v>#VALUE!</v>
      </c>
      <c r="M680">
        <f>IF($B$9="זכר",INDEX(תמותה!$A$1:$E$121,ROUNDDOWN(E680/12,0)+1,2),INDEX(תמותה!$A$1:$E$121,ROUNDDOWN(E680/12,0)+1,3))</f>
        <v>1.1460000000000001E-3</v>
      </c>
      <c r="N680" t="e">
        <f>IF($B$9="זכר",INDEX('שיפור גברים'!$A$1:$GQ$121,ROUNDDOWN(E680/12,0)+1,ROUNDDOWN((E680+$B$7-$B$8)/12,0)+2),INDEX('שיפור נשים'!$A$1:$GQ$121,ROUNDDOWN(E680/12,0)+1,ROUNDDOWN((E680+$B$7-$B$8)/12,0)+2))</f>
        <v>#VALUE!</v>
      </c>
      <c r="O680" t="e">
        <f>IF($B$9="זכר",INDEX('שיפור גברים'!$A$1:$GQ$121,ROUNDDOWN(E680/12,0)+1,ROUNDDOWN((E680+$B$7-$B$8)/12,0)+1),INDEX('שיפור נשים'!$A$1:$GQ$121,ROUNDDOWN(E680/12,0)+1,ROUNDDOWN((E680+$B$7-$B$8)/12,0)+1))</f>
        <v>#VALUE!</v>
      </c>
      <c r="P680">
        <f t="shared" si="211"/>
        <v>0.16666666666666666</v>
      </c>
      <c r="Q680" t="e">
        <f t="shared" si="212"/>
        <v>#VALUE!</v>
      </c>
      <c r="R680">
        <f t="shared" si="223"/>
        <v>678</v>
      </c>
      <c r="S680" t="e">
        <f t="shared" si="224"/>
        <v>#VALUE!</v>
      </c>
      <c r="T680">
        <f>IF($B$11="זכר",INDEX(תמותה!$A$1:$E$121,ROUNDDOWN(R680/12,0)+1,2),INDEX(תמותה!$A$1:$E$121,ROUNDDOWN(R680/12,0)+1,3))</f>
        <v>1.1460000000000001E-3</v>
      </c>
      <c r="U680" t="e">
        <f>IF($B$11="זכר",INDEX('שיפור גברים'!$A$1:$GQ$121,ROUNDDOWN(R680/12,0)+1,ROUNDDOWN((E680+$B$7-$B$8)/12,0)+2),INDEX('שיפור נשים'!$A$1:$GQ$121,ROUNDDOWN(R680/12,0)+1,ROUNDDOWN((E680+$B$7-$B$8)/12,0)+2))</f>
        <v>#VALUE!</v>
      </c>
      <c r="V680" t="e">
        <f>IF($B$11="זכר",INDEX('שיפור גברים'!$A$1:$GQ$121,ROUNDDOWN(R680/12,0)+1,ROUNDDOWN((E680+$B$7-$B$8)/12,0)+1),INDEX('שיפור נשים'!$A$1:$GQ$121,ROUNDDOWN(R680/12,0)+1,ROUNDDOWN((E680+$B$7-$B$8)/12,0)+1))</f>
        <v>#VALUE!</v>
      </c>
      <c r="W680">
        <f t="shared" si="213"/>
        <v>0.16666666666666666</v>
      </c>
      <c r="X680" t="e">
        <f t="shared" si="225"/>
        <v>#VALUE!</v>
      </c>
      <c r="Y680">
        <f>IF($B$11="זכר",INDEX(תמותה!$A$1:$E$121,ROUNDDOWN(R680/12,0)+1,4),INDEX(תמותה!$A$1:$E$121,ROUNDDOWN(R680/12,0)+1,5))</f>
        <v>2.1979999999999999E-3</v>
      </c>
      <c r="Z680" t="e">
        <f t="shared" si="214"/>
        <v>#VALUE!</v>
      </c>
      <c r="AA680" t="e">
        <f t="shared" si="215"/>
        <v>#VALUE!</v>
      </c>
      <c r="AB680" t="e">
        <f t="shared" si="226"/>
        <v>#VALUE!</v>
      </c>
      <c r="AC680" t="e">
        <f t="shared" si="227"/>
        <v>#VALUE!</v>
      </c>
      <c r="AD680" t="e">
        <f t="shared" si="228"/>
        <v>#VALUE!</v>
      </c>
      <c r="AE680" t="e">
        <f t="shared" si="229"/>
        <v>#VALUE!</v>
      </c>
      <c r="AF680" t="e">
        <f t="shared" si="230"/>
        <v>#VALUE!</v>
      </c>
    </row>
    <row r="681" spans="5:32" x14ac:dyDescent="0.2">
      <c r="E681">
        <f t="shared" si="216"/>
        <v>679</v>
      </c>
      <c r="F681">
        <f t="shared" si="210"/>
        <v>7.7854107649504094</v>
      </c>
      <c r="G681" t="e">
        <f t="shared" si="217"/>
        <v>#VALUE!</v>
      </c>
      <c r="H681" t="e">
        <f t="shared" si="218"/>
        <v>#VALUE!</v>
      </c>
      <c r="I681" t="e">
        <f t="shared" si="219"/>
        <v>#VALUE!</v>
      </c>
      <c r="J681" t="e">
        <f t="shared" si="220"/>
        <v>#VALUE!</v>
      </c>
      <c r="K681" t="e">
        <f t="shared" si="221"/>
        <v>#VALUE!</v>
      </c>
      <c r="L681" t="e">
        <f t="shared" si="222"/>
        <v>#VALUE!</v>
      </c>
      <c r="M681">
        <f>IF($B$9="זכר",INDEX(תמותה!$A$1:$E$121,ROUNDDOWN(E681/12,0)+1,2),INDEX(תמותה!$A$1:$E$121,ROUNDDOWN(E681/12,0)+1,3))</f>
        <v>1.1460000000000001E-3</v>
      </c>
      <c r="N681" t="e">
        <f>IF($B$9="זכר",INDEX('שיפור גברים'!$A$1:$GQ$121,ROUNDDOWN(E681/12,0)+1,ROUNDDOWN((E681+$B$7-$B$8)/12,0)+2),INDEX('שיפור נשים'!$A$1:$GQ$121,ROUNDDOWN(E681/12,0)+1,ROUNDDOWN((E681+$B$7-$B$8)/12,0)+2))</f>
        <v>#VALUE!</v>
      </c>
      <c r="O681" t="e">
        <f>IF($B$9="זכר",INDEX('שיפור גברים'!$A$1:$GQ$121,ROUNDDOWN(E681/12,0)+1,ROUNDDOWN((E681+$B$7-$B$8)/12,0)+1),INDEX('שיפור נשים'!$A$1:$GQ$121,ROUNDDOWN(E681/12,0)+1,ROUNDDOWN((E681+$B$7-$B$8)/12,0)+1))</f>
        <v>#VALUE!</v>
      </c>
      <c r="P681">
        <f t="shared" si="211"/>
        <v>0.25</v>
      </c>
      <c r="Q681" t="e">
        <f t="shared" si="212"/>
        <v>#VALUE!</v>
      </c>
      <c r="R681">
        <f t="shared" si="223"/>
        <v>679</v>
      </c>
      <c r="S681" t="e">
        <f t="shared" si="224"/>
        <v>#VALUE!</v>
      </c>
      <c r="T681">
        <f>IF($B$11="זכר",INDEX(תמותה!$A$1:$E$121,ROUNDDOWN(R681/12,0)+1,2),INDEX(תמותה!$A$1:$E$121,ROUNDDOWN(R681/12,0)+1,3))</f>
        <v>1.1460000000000001E-3</v>
      </c>
      <c r="U681" t="e">
        <f>IF($B$11="זכר",INDEX('שיפור גברים'!$A$1:$GQ$121,ROUNDDOWN(R681/12,0)+1,ROUNDDOWN((E681+$B$7-$B$8)/12,0)+2),INDEX('שיפור נשים'!$A$1:$GQ$121,ROUNDDOWN(R681/12,0)+1,ROUNDDOWN((E681+$B$7-$B$8)/12,0)+2))</f>
        <v>#VALUE!</v>
      </c>
      <c r="V681" t="e">
        <f>IF($B$11="זכר",INDEX('שיפור גברים'!$A$1:$GQ$121,ROUNDDOWN(R681/12,0)+1,ROUNDDOWN((E681+$B$7-$B$8)/12,0)+1),INDEX('שיפור נשים'!$A$1:$GQ$121,ROUNDDOWN(R681/12,0)+1,ROUNDDOWN((E681+$B$7-$B$8)/12,0)+1))</f>
        <v>#VALUE!</v>
      </c>
      <c r="W681">
        <f t="shared" si="213"/>
        <v>0.25</v>
      </c>
      <c r="X681" t="e">
        <f t="shared" si="225"/>
        <v>#VALUE!</v>
      </c>
      <c r="Y681">
        <f>IF($B$11="זכר",INDEX(תמותה!$A$1:$E$121,ROUNDDOWN(R681/12,0)+1,4),INDEX(תמותה!$A$1:$E$121,ROUNDDOWN(R681/12,0)+1,5))</f>
        <v>2.1979999999999999E-3</v>
      </c>
      <c r="Z681" t="e">
        <f t="shared" si="214"/>
        <v>#VALUE!</v>
      </c>
      <c r="AA681" t="e">
        <f t="shared" si="215"/>
        <v>#VALUE!</v>
      </c>
      <c r="AB681" t="e">
        <f t="shared" si="226"/>
        <v>#VALUE!</v>
      </c>
      <c r="AC681" t="e">
        <f t="shared" si="227"/>
        <v>#VALUE!</v>
      </c>
      <c r="AD681" t="e">
        <f t="shared" si="228"/>
        <v>#VALUE!</v>
      </c>
      <c r="AE681" t="e">
        <f t="shared" si="229"/>
        <v>#VALUE!</v>
      </c>
      <c r="AF681" t="e">
        <f t="shared" si="230"/>
        <v>#VALUE!</v>
      </c>
    </row>
    <row r="682" spans="5:32" x14ac:dyDescent="0.2">
      <c r="E682">
        <f t="shared" si="216"/>
        <v>680</v>
      </c>
      <c r="F682">
        <f t="shared" si="210"/>
        <v>7.8089427591951388</v>
      </c>
      <c r="G682" t="e">
        <f t="shared" si="217"/>
        <v>#VALUE!</v>
      </c>
      <c r="H682" t="e">
        <f t="shared" si="218"/>
        <v>#VALUE!</v>
      </c>
      <c r="I682" t="e">
        <f t="shared" si="219"/>
        <v>#VALUE!</v>
      </c>
      <c r="J682" t="e">
        <f t="shared" si="220"/>
        <v>#VALUE!</v>
      </c>
      <c r="K682" t="e">
        <f t="shared" si="221"/>
        <v>#VALUE!</v>
      </c>
      <c r="L682" t="e">
        <f t="shared" si="222"/>
        <v>#VALUE!</v>
      </c>
      <c r="M682">
        <f>IF($B$9="זכר",INDEX(תמותה!$A$1:$E$121,ROUNDDOWN(E682/12,0)+1,2),INDEX(תמותה!$A$1:$E$121,ROUNDDOWN(E682/12,0)+1,3))</f>
        <v>1.1460000000000001E-3</v>
      </c>
      <c r="N682" t="e">
        <f>IF($B$9="זכר",INDEX('שיפור גברים'!$A$1:$GQ$121,ROUNDDOWN(E682/12,0)+1,ROUNDDOWN((E682+$B$7-$B$8)/12,0)+2),INDEX('שיפור נשים'!$A$1:$GQ$121,ROUNDDOWN(E682/12,0)+1,ROUNDDOWN((E682+$B$7-$B$8)/12,0)+2))</f>
        <v>#VALUE!</v>
      </c>
      <c r="O682" t="e">
        <f>IF($B$9="זכר",INDEX('שיפור גברים'!$A$1:$GQ$121,ROUNDDOWN(E682/12,0)+1,ROUNDDOWN((E682+$B$7-$B$8)/12,0)+1),INDEX('שיפור נשים'!$A$1:$GQ$121,ROUNDDOWN(E682/12,0)+1,ROUNDDOWN((E682+$B$7-$B$8)/12,0)+1))</f>
        <v>#VALUE!</v>
      </c>
      <c r="P682">
        <f t="shared" si="211"/>
        <v>0.33333333333333331</v>
      </c>
      <c r="Q682" t="e">
        <f t="shared" si="212"/>
        <v>#VALUE!</v>
      </c>
      <c r="R682">
        <f t="shared" si="223"/>
        <v>680</v>
      </c>
      <c r="S682" t="e">
        <f t="shared" si="224"/>
        <v>#VALUE!</v>
      </c>
      <c r="T682">
        <f>IF($B$11="זכר",INDEX(תמותה!$A$1:$E$121,ROUNDDOWN(R682/12,0)+1,2),INDEX(תמותה!$A$1:$E$121,ROUNDDOWN(R682/12,0)+1,3))</f>
        <v>1.1460000000000001E-3</v>
      </c>
      <c r="U682" t="e">
        <f>IF($B$11="זכר",INDEX('שיפור גברים'!$A$1:$GQ$121,ROUNDDOWN(R682/12,0)+1,ROUNDDOWN((E682+$B$7-$B$8)/12,0)+2),INDEX('שיפור נשים'!$A$1:$GQ$121,ROUNDDOWN(R682/12,0)+1,ROUNDDOWN((E682+$B$7-$B$8)/12,0)+2))</f>
        <v>#VALUE!</v>
      </c>
      <c r="V682" t="e">
        <f>IF($B$11="זכר",INDEX('שיפור גברים'!$A$1:$GQ$121,ROUNDDOWN(R682/12,0)+1,ROUNDDOWN((E682+$B$7-$B$8)/12,0)+1),INDEX('שיפור נשים'!$A$1:$GQ$121,ROUNDDOWN(R682/12,0)+1,ROUNDDOWN((E682+$B$7-$B$8)/12,0)+1))</f>
        <v>#VALUE!</v>
      </c>
      <c r="W682">
        <f t="shared" si="213"/>
        <v>0.33333333333333331</v>
      </c>
      <c r="X682" t="e">
        <f t="shared" si="225"/>
        <v>#VALUE!</v>
      </c>
      <c r="Y682">
        <f>IF($B$11="זכר",INDEX(תמותה!$A$1:$E$121,ROUNDDOWN(R682/12,0)+1,4),INDEX(תמותה!$A$1:$E$121,ROUNDDOWN(R682/12,0)+1,5))</f>
        <v>2.1979999999999999E-3</v>
      </c>
      <c r="Z682" t="e">
        <f t="shared" si="214"/>
        <v>#VALUE!</v>
      </c>
      <c r="AA682" t="e">
        <f t="shared" si="215"/>
        <v>#VALUE!</v>
      </c>
      <c r="AB682" t="e">
        <f t="shared" si="226"/>
        <v>#VALUE!</v>
      </c>
      <c r="AC682" t="e">
        <f t="shared" si="227"/>
        <v>#VALUE!</v>
      </c>
      <c r="AD682" t="e">
        <f t="shared" si="228"/>
        <v>#VALUE!</v>
      </c>
      <c r="AE682" t="e">
        <f t="shared" si="229"/>
        <v>#VALUE!</v>
      </c>
      <c r="AF682" t="e">
        <f t="shared" si="230"/>
        <v>#VALUE!</v>
      </c>
    </row>
    <row r="683" spans="5:32" x14ac:dyDescent="0.2">
      <c r="E683">
        <f t="shared" si="216"/>
        <v>681</v>
      </c>
      <c r="F683">
        <f t="shared" si="210"/>
        <v>7.8325458806764212</v>
      </c>
      <c r="G683" t="e">
        <f t="shared" si="217"/>
        <v>#VALUE!</v>
      </c>
      <c r="H683" t="e">
        <f t="shared" si="218"/>
        <v>#VALUE!</v>
      </c>
      <c r="I683" t="e">
        <f t="shared" si="219"/>
        <v>#VALUE!</v>
      </c>
      <c r="J683" t="e">
        <f t="shared" si="220"/>
        <v>#VALUE!</v>
      </c>
      <c r="K683" t="e">
        <f t="shared" si="221"/>
        <v>#VALUE!</v>
      </c>
      <c r="L683" t="e">
        <f t="shared" si="222"/>
        <v>#VALUE!</v>
      </c>
      <c r="M683">
        <f>IF($B$9="זכר",INDEX(תמותה!$A$1:$E$121,ROUNDDOWN(E683/12,0)+1,2),INDEX(תמותה!$A$1:$E$121,ROUNDDOWN(E683/12,0)+1,3))</f>
        <v>1.1460000000000001E-3</v>
      </c>
      <c r="N683" t="e">
        <f>IF($B$9="זכר",INDEX('שיפור גברים'!$A$1:$GQ$121,ROUNDDOWN(E683/12,0)+1,ROUNDDOWN((E683+$B$7-$B$8)/12,0)+2),INDEX('שיפור נשים'!$A$1:$GQ$121,ROUNDDOWN(E683/12,0)+1,ROUNDDOWN((E683+$B$7-$B$8)/12,0)+2))</f>
        <v>#VALUE!</v>
      </c>
      <c r="O683" t="e">
        <f>IF($B$9="זכר",INDEX('שיפור גברים'!$A$1:$GQ$121,ROUNDDOWN(E683/12,0)+1,ROUNDDOWN((E683+$B$7-$B$8)/12,0)+1),INDEX('שיפור נשים'!$A$1:$GQ$121,ROUNDDOWN(E683/12,0)+1,ROUNDDOWN((E683+$B$7-$B$8)/12,0)+1))</f>
        <v>#VALUE!</v>
      </c>
      <c r="P683">
        <f t="shared" si="211"/>
        <v>0.41666666666666669</v>
      </c>
      <c r="Q683" t="e">
        <f t="shared" si="212"/>
        <v>#VALUE!</v>
      </c>
      <c r="R683">
        <f t="shared" si="223"/>
        <v>681</v>
      </c>
      <c r="S683" t="e">
        <f t="shared" si="224"/>
        <v>#VALUE!</v>
      </c>
      <c r="T683">
        <f>IF($B$11="זכר",INDEX(תמותה!$A$1:$E$121,ROUNDDOWN(R683/12,0)+1,2),INDEX(תמותה!$A$1:$E$121,ROUNDDOWN(R683/12,0)+1,3))</f>
        <v>1.1460000000000001E-3</v>
      </c>
      <c r="U683" t="e">
        <f>IF($B$11="זכר",INDEX('שיפור גברים'!$A$1:$GQ$121,ROUNDDOWN(R683/12,0)+1,ROUNDDOWN((E683+$B$7-$B$8)/12,0)+2),INDEX('שיפור נשים'!$A$1:$GQ$121,ROUNDDOWN(R683/12,0)+1,ROUNDDOWN((E683+$B$7-$B$8)/12,0)+2))</f>
        <v>#VALUE!</v>
      </c>
      <c r="V683" t="e">
        <f>IF($B$11="זכר",INDEX('שיפור גברים'!$A$1:$GQ$121,ROUNDDOWN(R683/12,0)+1,ROUNDDOWN((E683+$B$7-$B$8)/12,0)+1),INDEX('שיפור נשים'!$A$1:$GQ$121,ROUNDDOWN(R683/12,0)+1,ROUNDDOWN((E683+$B$7-$B$8)/12,0)+1))</f>
        <v>#VALUE!</v>
      </c>
      <c r="W683">
        <f t="shared" si="213"/>
        <v>0.41666666666666669</v>
      </c>
      <c r="X683" t="e">
        <f t="shared" si="225"/>
        <v>#VALUE!</v>
      </c>
      <c r="Y683">
        <f>IF($B$11="זכר",INDEX(תמותה!$A$1:$E$121,ROUNDDOWN(R683/12,0)+1,4),INDEX(תמותה!$A$1:$E$121,ROUNDDOWN(R683/12,0)+1,5))</f>
        <v>2.1979999999999999E-3</v>
      </c>
      <c r="Z683" t="e">
        <f t="shared" si="214"/>
        <v>#VALUE!</v>
      </c>
      <c r="AA683" t="e">
        <f t="shared" si="215"/>
        <v>#VALUE!</v>
      </c>
      <c r="AB683" t="e">
        <f t="shared" si="226"/>
        <v>#VALUE!</v>
      </c>
      <c r="AC683" t="e">
        <f t="shared" si="227"/>
        <v>#VALUE!</v>
      </c>
      <c r="AD683" t="e">
        <f t="shared" si="228"/>
        <v>#VALUE!</v>
      </c>
      <c r="AE683" t="e">
        <f t="shared" si="229"/>
        <v>#VALUE!</v>
      </c>
      <c r="AF683" t="e">
        <f t="shared" si="230"/>
        <v>#VALUE!</v>
      </c>
    </row>
    <row r="684" spans="5:32" x14ac:dyDescent="0.2">
      <c r="E684">
        <f t="shared" si="216"/>
        <v>682</v>
      </c>
      <c r="F684">
        <f t="shared" si="210"/>
        <v>7.85622034438172</v>
      </c>
      <c r="G684" t="e">
        <f t="shared" si="217"/>
        <v>#VALUE!</v>
      </c>
      <c r="H684" t="e">
        <f t="shared" si="218"/>
        <v>#VALUE!</v>
      </c>
      <c r="I684" t="e">
        <f t="shared" si="219"/>
        <v>#VALUE!</v>
      </c>
      <c r="J684" t="e">
        <f t="shared" si="220"/>
        <v>#VALUE!</v>
      </c>
      <c r="K684" t="e">
        <f t="shared" si="221"/>
        <v>#VALUE!</v>
      </c>
      <c r="L684" t="e">
        <f t="shared" si="222"/>
        <v>#VALUE!</v>
      </c>
      <c r="M684">
        <f>IF($B$9="זכר",INDEX(תמותה!$A$1:$E$121,ROUNDDOWN(E684/12,0)+1,2),INDEX(תמותה!$A$1:$E$121,ROUNDDOWN(E684/12,0)+1,3))</f>
        <v>1.1460000000000001E-3</v>
      </c>
      <c r="N684" t="e">
        <f>IF($B$9="זכר",INDEX('שיפור גברים'!$A$1:$GQ$121,ROUNDDOWN(E684/12,0)+1,ROUNDDOWN((E684+$B$7-$B$8)/12,0)+2),INDEX('שיפור נשים'!$A$1:$GQ$121,ROUNDDOWN(E684/12,0)+1,ROUNDDOWN((E684+$B$7-$B$8)/12,0)+2))</f>
        <v>#VALUE!</v>
      </c>
      <c r="O684" t="e">
        <f>IF($B$9="זכר",INDEX('שיפור גברים'!$A$1:$GQ$121,ROUNDDOWN(E684/12,0)+1,ROUNDDOWN((E684+$B$7-$B$8)/12,0)+1),INDEX('שיפור נשים'!$A$1:$GQ$121,ROUNDDOWN(E684/12,0)+1,ROUNDDOWN((E684+$B$7-$B$8)/12,0)+1))</f>
        <v>#VALUE!</v>
      </c>
      <c r="P684">
        <f t="shared" si="211"/>
        <v>0.5</v>
      </c>
      <c r="Q684" t="e">
        <f t="shared" si="212"/>
        <v>#VALUE!</v>
      </c>
      <c r="R684">
        <f t="shared" si="223"/>
        <v>682</v>
      </c>
      <c r="S684" t="e">
        <f t="shared" si="224"/>
        <v>#VALUE!</v>
      </c>
      <c r="T684">
        <f>IF($B$11="זכר",INDEX(תמותה!$A$1:$E$121,ROUNDDOWN(R684/12,0)+1,2),INDEX(תמותה!$A$1:$E$121,ROUNDDOWN(R684/12,0)+1,3))</f>
        <v>1.1460000000000001E-3</v>
      </c>
      <c r="U684" t="e">
        <f>IF($B$11="זכר",INDEX('שיפור גברים'!$A$1:$GQ$121,ROUNDDOWN(R684/12,0)+1,ROUNDDOWN((E684+$B$7-$B$8)/12,0)+2),INDEX('שיפור נשים'!$A$1:$GQ$121,ROUNDDOWN(R684/12,0)+1,ROUNDDOWN((E684+$B$7-$B$8)/12,0)+2))</f>
        <v>#VALUE!</v>
      </c>
      <c r="V684" t="e">
        <f>IF($B$11="זכר",INDEX('שיפור גברים'!$A$1:$GQ$121,ROUNDDOWN(R684/12,0)+1,ROUNDDOWN((E684+$B$7-$B$8)/12,0)+1),INDEX('שיפור נשים'!$A$1:$GQ$121,ROUNDDOWN(R684/12,0)+1,ROUNDDOWN((E684+$B$7-$B$8)/12,0)+1))</f>
        <v>#VALUE!</v>
      </c>
      <c r="W684">
        <f t="shared" si="213"/>
        <v>0.5</v>
      </c>
      <c r="X684" t="e">
        <f t="shared" si="225"/>
        <v>#VALUE!</v>
      </c>
      <c r="Y684">
        <f>IF($B$11="זכר",INDEX(תמותה!$A$1:$E$121,ROUNDDOWN(R684/12,0)+1,4),INDEX(תמותה!$A$1:$E$121,ROUNDDOWN(R684/12,0)+1,5))</f>
        <v>2.1979999999999999E-3</v>
      </c>
      <c r="Z684" t="e">
        <f t="shared" si="214"/>
        <v>#VALUE!</v>
      </c>
      <c r="AA684" t="e">
        <f t="shared" si="215"/>
        <v>#VALUE!</v>
      </c>
      <c r="AB684" t="e">
        <f t="shared" si="226"/>
        <v>#VALUE!</v>
      </c>
      <c r="AC684" t="e">
        <f t="shared" si="227"/>
        <v>#VALUE!</v>
      </c>
      <c r="AD684" t="e">
        <f t="shared" si="228"/>
        <v>#VALUE!</v>
      </c>
      <c r="AE684" t="e">
        <f t="shared" si="229"/>
        <v>#VALUE!</v>
      </c>
      <c r="AF684" t="e">
        <f t="shared" si="230"/>
        <v>#VALUE!</v>
      </c>
    </row>
    <row r="685" spans="5:32" x14ac:dyDescent="0.2">
      <c r="E685">
        <f t="shared" si="216"/>
        <v>683</v>
      </c>
      <c r="F685">
        <f t="shared" si="210"/>
        <v>7.8799663659483166</v>
      </c>
      <c r="G685" t="e">
        <f t="shared" si="217"/>
        <v>#VALUE!</v>
      </c>
      <c r="H685" t="e">
        <f t="shared" si="218"/>
        <v>#VALUE!</v>
      </c>
      <c r="I685" t="e">
        <f t="shared" si="219"/>
        <v>#VALUE!</v>
      </c>
      <c r="J685" t="e">
        <f t="shared" si="220"/>
        <v>#VALUE!</v>
      </c>
      <c r="K685" t="e">
        <f t="shared" si="221"/>
        <v>#VALUE!</v>
      </c>
      <c r="L685" t="e">
        <f t="shared" si="222"/>
        <v>#VALUE!</v>
      </c>
      <c r="M685">
        <f>IF($B$9="זכר",INDEX(תמותה!$A$1:$E$121,ROUNDDOWN(E685/12,0)+1,2),INDEX(תמותה!$A$1:$E$121,ROUNDDOWN(E685/12,0)+1,3))</f>
        <v>1.1460000000000001E-3</v>
      </c>
      <c r="N685" t="e">
        <f>IF($B$9="זכר",INDEX('שיפור גברים'!$A$1:$GQ$121,ROUNDDOWN(E685/12,0)+1,ROUNDDOWN((E685+$B$7-$B$8)/12,0)+2),INDEX('שיפור נשים'!$A$1:$GQ$121,ROUNDDOWN(E685/12,0)+1,ROUNDDOWN((E685+$B$7-$B$8)/12,0)+2))</f>
        <v>#VALUE!</v>
      </c>
      <c r="O685" t="e">
        <f>IF($B$9="זכר",INDEX('שיפור גברים'!$A$1:$GQ$121,ROUNDDOWN(E685/12,0)+1,ROUNDDOWN((E685+$B$7-$B$8)/12,0)+1),INDEX('שיפור נשים'!$A$1:$GQ$121,ROUNDDOWN(E685/12,0)+1,ROUNDDOWN((E685+$B$7-$B$8)/12,0)+1))</f>
        <v>#VALUE!</v>
      </c>
      <c r="P685">
        <f t="shared" si="211"/>
        <v>0.58333333333333337</v>
      </c>
      <c r="Q685" t="e">
        <f t="shared" si="212"/>
        <v>#VALUE!</v>
      </c>
      <c r="R685">
        <f t="shared" si="223"/>
        <v>683</v>
      </c>
      <c r="S685" t="e">
        <f t="shared" si="224"/>
        <v>#VALUE!</v>
      </c>
      <c r="T685">
        <f>IF($B$11="זכר",INDEX(תמותה!$A$1:$E$121,ROUNDDOWN(R685/12,0)+1,2),INDEX(תמותה!$A$1:$E$121,ROUNDDOWN(R685/12,0)+1,3))</f>
        <v>1.1460000000000001E-3</v>
      </c>
      <c r="U685" t="e">
        <f>IF($B$11="זכר",INDEX('שיפור גברים'!$A$1:$GQ$121,ROUNDDOWN(R685/12,0)+1,ROUNDDOWN((E685+$B$7-$B$8)/12,0)+2),INDEX('שיפור נשים'!$A$1:$GQ$121,ROUNDDOWN(R685/12,0)+1,ROUNDDOWN((E685+$B$7-$B$8)/12,0)+2))</f>
        <v>#VALUE!</v>
      </c>
      <c r="V685" t="e">
        <f>IF($B$11="זכר",INDEX('שיפור גברים'!$A$1:$GQ$121,ROUNDDOWN(R685/12,0)+1,ROUNDDOWN((E685+$B$7-$B$8)/12,0)+1),INDEX('שיפור נשים'!$A$1:$GQ$121,ROUNDDOWN(R685/12,0)+1,ROUNDDOWN((E685+$B$7-$B$8)/12,0)+1))</f>
        <v>#VALUE!</v>
      </c>
      <c r="W685">
        <f t="shared" si="213"/>
        <v>0.58333333333333337</v>
      </c>
      <c r="X685" t="e">
        <f t="shared" si="225"/>
        <v>#VALUE!</v>
      </c>
      <c r="Y685">
        <f>IF($B$11="זכר",INDEX(תמותה!$A$1:$E$121,ROUNDDOWN(R685/12,0)+1,4),INDEX(תמותה!$A$1:$E$121,ROUNDDOWN(R685/12,0)+1,5))</f>
        <v>2.1979999999999999E-3</v>
      </c>
      <c r="Z685" t="e">
        <f t="shared" si="214"/>
        <v>#VALUE!</v>
      </c>
      <c r="AA685" t="e">
        <f t="shared" si="215"/>
        <v>#VALUE!</v>
      </c>
      <c r="AB685" t="e">
        <f t="shared" si="226"/>
        <v>#VALUE!</v>
      </c>
      <c r="AC685" t="e">
        <f t="shared" si="227"/>
        <v>#VALUE!</v>
      </c>
      <c r="AD685" t="e">
        <f t="shared" si="228"/>
        <v>#VALUE!</v>
      </c>
      <c r="AE685" t="e">
        <f t="shared" si="229"/>
        <v>#VALUE!</v>
      </c>
      <c r="AF685" t="e">
        <f t="shared" si="230"/>
        <v>#VALUE!</v>
      </c>
    </row>
    <row r="686" spans="5:32" x14ac:dyDescent="0.2">
      <c r="E686">
        <f t="shared" si="216"/>
        <v>684</v>
      </c>
      <c r="F686">
        <f t="shared" si="210"/>
        <v>7.9037841616652704</v>
      </c>
      <c r="G686" t="e">
        <f t="shared" si="217"/>
        <v>#VALUE!</v>
      </c>
      <c r="H686" t="e">
        <f t="shared" si="218"/>
        <v>#VALUE!</v>
      </c>
      <c r="I686" t="e">
        <f t="shared" si="219"/>
        <v>#VALUE!</v>
      </c>
      <c r="J686" t="e">
        <f t="shared" si="220"/>
        <v>#VALUE!</v>
      </c>
      <c r="K686" t="e">
        <f t="shared" si="221"/>
        <v>#VALUE!</v>
      </c>
      <c r="L686" t="e">
        <f t="shared" si="222"/>
        <v>#VALUE!</v>
      </c>
      <c r="M686">
        <f>IF($B$9="זכר",INDEX(תמותה!$A$1:$E$121,ROUNDDOWN(E686/12,0)+1,2),INDEX(תמותה!$A$1:$E$121,ROUNDDOWN(E686/12,0)+1,3))</f>
        <v>1.2949999999999999E-3</v>
      </c>
      <c r="N686" t="e">
        <f>IF($B$9="זכר",INDEX('שיפור גברים'!$A$1:$GQ$121,ROUNDDOWN(E686/12,0)+1,ROUNDDOWN((E686+$B$7-$B$8)/12,0)+2),INDEX('שיפור נשים'!$A$1:$GQ$121,ROUNDDOWN(E686/12,0)+1,ROUNDDOWN((E686+$B$7-$B$8)/12,0)+2))</f>
        <v>#VALUE!</v>
      </c>
      <c r="O686" t="e">
        <f>IF($B$9="זכר",INDEX('שיפור גברים'!$A$1:$GQ$121,ROUNDDOWN(E686/12,0)+1,ROUNDDOWN((E686+$B$7-$B$8)/12,0)+1),INDEX('שיפור נשים'!$A$1:$GQ$121,ROUNDDOWN(E686/12,0)+1,ROUNDDOWN((E686+$B$7-$B$8)/12,0)+1))</f>
        <v>#VALUE!</v>
      </c>
      <c r="P686">
        <f t="shared" si="211"/>
        <v>0.66666666666666663</v>
      </c>
      <c r="Q686" t="e">
        <f t="shared" si="212"/>
        <v>#VALUE!</v>
      </c>
      <c r="R686">
        <f t="shared" si="223"/>
        <v>684</v>
      </c>
      <c r="S686" t="e">
        <f t="shared" si="224"/>
        <v>#VALUE!</v>
      </c>
      <c r="T686">
        <f>IF($B$11="זכר",INDEX(תמותה!$A$1:$E$121,ROUNDDOWN(R686/12,0)+1,2),INDEX(תמותה!$A$1:$E$121,ROUNDDOWN(R686/12,0)+1,3))</f>
        <v>1.2949999999999999E-3</v>
      </c>
      <c r="U686" t="e">
        <f>IF($B$11="זכר",INDEX('שיפור גברים'!$A$1:$GQ$121,ROUNDDOWN(R686/12,0)+1,ROUNDDOWN((E686+$B$7-$B$8)/12,0)+2),INDEX('שיפור נשים'!$A$1:$GQ$121,ROUNDDOWN(R686/12,0)+1,ROUNDDOWN((E686+$B$7-$B$8)/12,0)+2))</f>
        <v>#VALUE!</v>
      </c>
      <c r="V686" t="e">
        <f>IF($B$11="זכר",INDEX('שיפור גברים'!$A$1:$GQ$121,ROUNDDOWN(R686/12,0)+1,ROUNDDOWN((E686+$B$7-$B$8)/12,0)+1),INDEX('שיפור נשים'!$A$1:$GQ$121,ROUNDDOWN(R686/12,0)+1,ROUNDDOWN((E686+$B$7-$B$8)/12,0)+1))</f>
        <v>#VALUE!</v>
      </c>
      <c r="W686">
        <f t="shared" si="213"/>
        <v>0.66666666666666663</v>
      </c>
      <c r="X686" t="e">
        <f t="shared" si="225"/>
        <v>#VALUE!</v>
      </c>
      <c r="Y686">
        <f>IF($B$11="זכר",INDEX(תמותה!$A$1:$E$121,ROUNDDOWN(R686/12,0)+1,4),INDEX(תמותה!$A$1:$E$121,ROUNDDOWN(R686/12,0)+1,5))</f>
        <v>2.5140000000000002E-3</v>
      </c>
      <c r="Z686" t="e">
        <f t="shared" si="214"/>
        <v>#VALUE!</v>
      </c>
      <c r="AA686" t="e">
        <f t="shared" si="215"/>
        <v>#VALUE!</v>
      </c>
      <c r="AB686" t="e">
        <f t="shared" si="226"/>
        <v>#VALUE!</v>
      </c>
      <c r="AC686" t="e">
        <f t="shared" si="227"/>
        <v>#VALUE!</v>
      </c>
      <c r="AD686" t="e">
        <f t="shared" si="228"/>
        <v>#VALUE!</v>
      </c>
      <c r="AE686" t="e">
        <f t="shared" si="229"/>
        <v>#VALUE!</v>
      </c>
      <c r="AF686" t="e">
        <f t="shared" si="230"/>
        <v>#VALUE!</v>
      </c>
    </row>
    <row r="687" spans="5:32" x14ac:dyDescent="0.2">
      <c r="E687">
        <f t="shared" si="216"/>
        <v>685</v>
      </c>
      <c r="F687">
        <f t="shared" si="210"/>
        <v>7.927673948475392</v>
      </c>
      <c r="G687" t="e">
        <f t="shared" si="217"/>
        <v>#VALUE!</v>
      </c>
      <c r="H687" t="e">
        <f t="shared" si="218"/>
        <v>#VALUE!</v>
      </c>
      <c r="I687" t="e">
        <f t="shared" si="219"/>
        <v>#VALUE!</v>
      </c>
      <c r="J687" t="e">
        <f t="shared" si="220"/>
        <v>#VALUE!</v>
      </c>
      <c r="K687" t="e">
        <f t="shared" si="221"/>
        <v>#VALUE!</v>
      </c>
      <c r="L687" t="e">
        <f t="shared" si="222"/>
        <v>#VALUE!</v>
      </c>
      <c r="M687">
        <f>IF($B$9="זכר",INDEX(תמותה!$A$1:$E$121,ROUNDDOWN(E687/12,0)+1,2),INDEX(תמותה!$A$1:$E$121,ROUNDDOWN(E687/12,0)+1,3))</f>
        <v>1.2949999999999999E-3</v>
      </c>
      <c r="N687" t="e">
        <f>IF($B$9="זכר",INDEX('שיפור גברים'!$A$1:$GQ$121,ROUNDDOWN(E687/12,0)+1,ROUNDDOWN((E687+$B$7-$B$8)/12,0)+2),INDEX('שיפור נשים'!$A$1:$GQ$121,ROUNDDOWN(E687/12,0)+1,ROUNDDOWN((E687+$B$7-$B$8)/12,0)+2))</f>
        <v>#VALUE!</v>
      </c>
      <c r="O687" t="e">
        <f>IF($B$9="זכר",INDEX('שיפור גברים'!$A$1:$GQ$121,ROUNDDOWN(E687/12,0)+1,ROUNDDOWN((E687+$B$7-$B$8)/12,0)+1),INDEX('שיפור נשים'!$A$1:$GQ$121,ROUNDDOWN(E687/12,0)+1,ROUNDDOWN((E687+$B$7-$B$8)/12,0)+1))</f>
        <v>#VALUE!</v>
      </c>
      <c r="P687">
        <f t="shared" si="211"/>
        <v>0.75</v>
      </c>
      <c r="Q687" t="e">
        <f t="shared" si="212"/>
        <v>#VALUE!</v>
      </c>
      <c r="R687">
        <f t="shared" si="223"/>
        <v>685</v>
      </c>
      <c r="S687" t="e">
        <f t="shared" si="224"/>
        <v>#VALUE!</v>
      </c>
      <c r="T687">
        <f>IF($B$11="זכר",INDEX(תמותה!$A$1:$E$121,ROUNDDOWN(R687/12,0)+1,2),INDEX(תמותה!$A$1:$E$121,ROUNDDOWN(R687/12,0)+1,3))</f>
        <v>1.2949999999999999E-3</v>
      </c>
      <c r="U687" t="e">
        <f>IF($B$11="זכר",INDEX('שיפור גברים'!$A$1:$GQ$121,ROUNDDOWN(R687/12,0)+1,ROUNDDOWN((E687+$B$7-$B$8)/12,0)+2),INDEX('שיפור נשים'!$A$1:$GQ$121,ROUNDDOWN(R687/12,0)+1,ROUNDDOWN((E687+$B$7-$B$8)/12,0)+2))</f>
        <v>#VALUE!</v>
      </c>
      <c r="V687" t="e">
        <f>IF($B$11="זכר",INDEX('שיפור גברים'!$A$1:$GQ$121,ROUNDDOWN(R687/12,0)+1,ROUNDDOWN((E687+$B$7-$B$8)/12,0)+1),INDEX('שיפור נשים'!$A$1:$GQ$121,ROUNDDOWN(R687/12,0)+1,ROUNDDOWN((E687+$B$7-$B$8)/12,0)+1))</f>
        <v>#VALUE!</v>
      </c>
      <c r="W687">
        <f t="shared" si="213"/>
        <v>0.75</v>
      </c>
      <c r="X687" t="e">
        <f t="shared" si="225"/>
        <v>#VALUE!</v>
      </c>
      <c r="Y687">
        <f>IF($B$11="זכר",INDEX(תמותה!$A$1:$E$121,ROUNDDOWN(R687/12,0)+1,4),INDEX(תמותה!$A$1:$E$121,ROUNDDOWN(R687/12,0)+1,5))</f>
        <v>2.5140000000000002E-3</v>
      </c>
      <c r="Z687" t="e">
        <f t="shared" si="214"/>
        <v>#VALUE!</v>
      </c>
      <c r="AA687" t="e">
        <f t="shared" si="215"/>
        <v>#VALUE!</v>
      </c>
      <c r="AB687" t="e">
        <f t="shared" si="226"/>
        <v>#VALUE!</v>
      </c>
      <c r="AC687" t="e">
        <f t="shared" si="227"/>
        <v>#VALUE!</v>
      </c>
      <c r="AD687" t="e">
        <f t="shared" si="228"/>
        <v>#VALUE!</v>
      </c>
      <c r="AE687" t="e">
        <f t="shared" si="229"/>
        <v>#VALUE!</v>
      </c>
      <c r="AF687" t="e">
        <f t="shared" si="230"/>
        <v>#VALUE!</v>
      </c>
    </row>
    <row r="688" spans="5:32" x14ac:dyDescent="0.2">
      <c r="E688">
        <f t="shared" si="216"/>
        <v>686</v>
      </c>
      <c r="F688">
        <f t="shared" si="210"/>
        <v>7.9516359439772195</v>
      </c>
      <c r="G688" t="e">
        <f t="shared" si="217"/>
        <v>#VALUE!</v>
      </c>
      <c r="H688" t="e">
        <f t="shared" si="218"/>
        <v>#VALUE!</v>
      </c>
      <c r="I688" t="e">
        <f t="shared" si="219"/>
        <v>#VALUE!</v>
      </c>
      <c r="J688" t="e">
        <f t="shared" si="220"/>
        <v>#VALUE!</v>
      </c>
      <c r="K688" t="e">
        <f t="shared" si="221"/>
        <v>#VALUE!</v>
      </c>
      <c r="L688" t="e">
        <f t="shared" si="222"/>
        <v>#VALUE!</v>
      </c>
      <c r="M688">
        <f>IF($B$9="זכר",INDEX(תמותה!$A$1:$E$121,ROUNDDOWN(E688/12,0)+1,2),INDEX(תמותה!$A$1:$E$121,ROUNDDOWN(E688/12,0)+1,3))</f>
        <v>1.2949999999999999E-3</v>
      </c>
      <c r="N688" t="e">
        <f>IF($B$9="זכר",INDEX('שיפור גברים'!$A$1:$GQ$121,ROUNDDOWN(E688/12,0)+1,ROUNDDOWN((E688+$B$7-$B$8)/12,0)+2),INDEX('שיפור נשים'!$A$1:$GQ$121,ROUNDDOWN(E688/12,0)+1,ROUNDDOWN((E688+$B$7-$B$8)/12,0)+2))</f>
        <v>#VALUE!</v>
      </c>
      <c r="O688" t="e">
        <f>IF($B$9="זכר",INDEX('שיפור גברים'!$A$1:$GQ$121,ROUNDDOWN(E688/12,0)+1,ROUNDDOWN((E688+$B$7-$B$8)/12,0)+1),INDEX('שיפור נשים'!$A$1:$GQ$121,ROUNDDOWN(E688/12,0)+1,ROUNDDOWN((E688+$B$7-$B$8)/12,0)+1))</f>
        <v>#VALUE!</v>
      </c>
      <c r="P688">
        <f t="shared" si="211"/>
        <v>0.83333333333333337</v>
      </c>
      <c r="Q688" t="e">
        <f t="shared" si="212"/>
        <v>#VALUE!</v>
      </c>
      <c r="R688">
        <f t="shared" si="223"/>
        <v>686</v>
      </c>
      <c r="S688" t="e">
        <f t="shared" si="224"/>
        <v>#VALUE!</v>
      </c>
      <c r="T688">
        <f>IF($B$11="זכר",INDEX(תמותה!$A$1:$E$121,ROUNDDOWN(R688/12,0)+1,2),INDEX(תמותה!$A$1:$E$121,ROUNDDOWN(R688/12,0)+1,3))</f>
        <v>1.2949999999999999E-3</v>
      </c>
      <c r="U688" t="e">
        <f>IF($B$11="זכר",INDEX('שיפור גברים'!$A$1:$GQ$121,ROUNDDOWN(R688/12,0)+1,ROUNDDOWN((E688+$B$7-$B$8)/12,0)+2),INDEX('שיפור נשים'!$A$1:$GQ$121,ROUNDDOWN(R688/12,0)+1,ROUNDDOWN((E688+$B$7-$B$8)/12,0)+2))</f>
        <v>#VALUE!</v>
      </c>
      <c r="V688" t="e">
        <f>IF($B$11="זכר",INDEX('שיפור גברים'!$A$1:$GQ$121,ROUNDDOWN(R688/12,0)+1,ROUNDDOWN((E688+$B$7-$B$8)/12,0)+1),INDEX('שיפור נשים'!$A$1:$GQ$121,ROUNDDOWN(R688/12,0)+1,ROUNDDOWN((E688+$B$7-$B$8)/12,0)+1))</f>
        <v>#VALUE!</v>
      </c>
      <c r="W688">
        <f t="shared" si="213"/>
        <v>0.83333333333333337</v>
      </c>
      <c r="X688" t="e">
        <f t="shared" si="225"/>
        <v>#VALUE!</v>
      </c>
      <c r="Y688">
        <f>IF($B$11="זכר",INDEX(תמותה!$A$1:$E$121,ROUNDDOWN(R688/12,0)+1,4),INDEX(תמותה!$A$1:$E$121,ROUNDDOWN(R688/12,0)+1,5))</f>
        <v>2.5140000000000002E-3</v>
      </c>
      <c r="Z688" t="e">
        <f t="shared" si="214"/>
        <v>#VALUE!</v>
      </c>
      <c r="AA688" t="e">
        <f t="shared" si="215"/>
        <v>#VALUE!</v>
      </c>
      <c r="AB688" t="e">
        <f t="shared" si="226"/>
        <v>#VALUE!</v>
      </c>
      <c r="AC688" t="e">
        <f t="shared" si="227"/>
        <v>#VALUE!</v>
      </c>
      <c r="AD688" t="e">
        <f t="shared" si="228"/>
        <v>#VALUE!</v>
      </c>
      <c r="AE688" t="e">
        <f t="shared" si="229"/>
        <v>#VALUE!</v>
      </c>
      <c r="AF688" t="e">
        <f t="shared" si="230"/>
        <v>#VALUE!</v>
      </c>
    </row>
    <row r="689" spans="5:32" x14ac:dyDescent="0.2">
      <c r="E689">
        <f t="shared" si="216"/>
        <v>687</v>
      </c>
      <c r="F689">
        <f t="shared" si="210"/>
        <v>7.9756703664269999</v>
      </c>
      <c r="G689" t="e">
        <f t="shared" si="217"/>
        <v>#VALUE!</v>
      </c>
      <c r="H689" t="e">
        <f t="shared" si="218"/>
        <v>#VALUE!</v>
      </c>
      <c r="I689" t="e">
        <f t="shared" si="219"/>
        <v>#VALUE!</v>
      </c>
      <c r="J689" t="e">
        <f t="shared" si="220"/>
        <v>#VALUE!</v>
      </c>
      <c r="K689" t="e">
        <f t="shared" si="221"/>
        <v>#VALUE!</v>
      </c>
      <c r="L689" t="e">
        <f t="shared" si="222"/>
        <v>#VALUE!</v>
      </c>
      <c r="M689">
        <f>IF($B$9="זכר",INDEX(תמותה!$A$1:$E$121,ROUNDDOWN(E689/12,0)+1,2),INDEX(תמותה!$A$1:$E$121,ROUNDDOWN(E689/12,0)+1,3))</f>
        <v>1.2949999999999999E-3</v>
      </c>
      <c r="N689" t="e">
        <f>IF($B$9="זכר",INDEX('שיפור גברים'!$A$1:$GQ$121,ROUNDDOWN(E689/12,0)+1,ROUNDDOWN((E689+$B$7-$B$8)/12,0)+2),INDEX('שיפור נשים'!$A$1:$GQ$121,ROUNDDOWN(E689/12,0)+1,ROUNDDOWN((E689+$B$7-$B$8)/12,0)+2))</f>
        <v>#VALUE!</v>
      </c>
      <c r="O689" t="e">
        <f>IF($B$9="זכר",INDEX('שיפור גברים'!$A$1:$GQ$121,ROUNDDOWN(E689/12,0)+1,ROUNDDOWN((E689+$B$7-$B$8)/12,0)+1),INDEX('שיפור נשים'!$A$1:$GQ$121,ROUNDDOWN(E689/12,0)+1,ROUNDDOWN((E689+$B$7-$B$8)/12,0)+1))</f>
        <v>#VALUE!</v>
      </c>
      <c r="P689">
        <f t="shared" si="211"/>
        <v>0.91666666666666663</v>
      </c>
      <c r="Q689" t="e">
        <f t="shared" si="212"/>
        <v>#VALUE!</v>
      </c>
      <c r="R689">
        <f t="shared" si="223"/>
        <v>687</v>
      </c>
      <c r="S689" t="e">
        <f t="shared" si="224"/>
        <v>#VALUE!</v>
      </c>
      <c r="T689">
        <f>IF($B$11="זכר",INDEX(תמותה!$A$1:$E$121,ROUNDDOWN(R689/12,0)+1,2),INDEX(תמותה!$A$1:$E$121,ROUNDDOWN(R689/12,0)+1,3))</f>
        <v>1.2949999999999999E-3</v>
      </c>
      <c r="U689" t="e">
        <f>IF($B$11="זכר",INDEX('שיפור גברים'!$A$1:$GQ$121,ROUNDDOWN(R689/12,0)+1,ROUNDDOWN((E689+$B$7-$B$8)/12,0)+2),INDEX('שיפור נשים'!$A$1:$GQ$121,ROUNDDOWN(R689/12,0)+1,ROUNDDOWN((E689+$B$7-$B$8)/12,0)+2))</f>
        <v>#VALUE!</v>
      </c>
      <c r="V689" t="e">
        <f>IF($B$11="זכר",INDEX('שיפור גברים'!$A$1:$GQ$121,ROUNDDOWN(R689/12,0)+1,ROUNDDOWN((E689+$B$7-$B$8)/12,0)+1),INDEX('שיפור נשים'!$A$1:$GQ$121,ROUNDDOWN(R689/12,0)+1,ROUNDDOWN((E689+$B$7-$B$8)/12,0)+1))</f>
        <v>#VALUE!</v>
      </c>
      <c r="W689">
        <f t="shared" si="213"/>
        <v>0.91666666666666663</v>
      </c>
      <c r="X689" t="e">
        <f t="shared" si="225"/>
        <v>#VALUE!</v>
      </c>
      <c r="Y689">
        <f>IF($B$11="זכר",INDEX(תמותה!$A$1:$E$121,ROUNDDOWN(R689/12,0)+1,4),INDEX(תמותה!$A$1:$E$121,ROUNDDOWN(R689/12,0)+1,5))</f>
        <v>2.5140000000000002E-3</v>
      </c>
      <c r="Z689" t="e">
        <f t="shared" si="214"/>
        <v>#VALUE!</v>
      </c>
      <c r="AA689" t="e">
        <f t="shared" si="215"/>
        <v>#VALUE!</v>
      </c>
      <c r="AB689" t="e">
        <f t="shared" si="226"/>
        <v>#VALUE!</v>
      </c>
      <c r="AC689" t="e">
        <f t="shared" si="227"/>
        <v>#VALUE!</v>
      </c>
      <c r="AD689" t="e">
        <f t="shared" si="228"/>
        <v>#VALUE!</v>
      </c>
      <c r="AE689" t="e">
        <f t="shared" si="229"/>
        <v>#VALUE!</v>
      </c>
      <c r="AF689" t="e">
        <f t="shared" si="230"/>
        <v>#VALUE!</v>
      </c>
    </row>
    <row r="690" spans="5:32" x14ac:dyDescent="0.2">
      <c r="E690">
        <f t="shared" si="216"/>
        <v>688</v>
      </c>
      <c r="F690">
        <f t="shared" si="210"/>
        <v>7.9997774347406647</v>
      </c>
      <c r="G690" t="e">
        <f t="shared" si="217"/>
        <v>#VALUE!</v>
      </c>
      <c r="H690" t="e">
        <f t="shared" si="218"/>
        <v>#VALUE!</v>
      </c>
      <c r="I690" t="e">
        <f t="shared" si="219"/>
        <v>#VALUE!</v>
      </c>
      <c r="J690" t="e">
        <f t="shared" si="220"/>
        <v>#VALUE!</v>
      </c>
      <c r="K690" t="e">
        <f t="shared" si="221"/>
        <v>#VALUE!</v>
      </c>
      <c r="L690" t="e">
        <f t="shared" si="222"/>
        <v>#VALUE!</v>
      </c>
      <c r="M690">
        <f>IF($B$9="זכר",INDEX(תמותה!$A$1:$E$121,ROUNDDOWN(E690/12,0)+1,2),INDEX(תמותה!$A$1:$E$121,ROUNDDOWN(E690/12,0)+1,3))</f>
        <v>1.2949999999999999E-3</v>
      </c>
      <c r="N690" t="e">
        <f>IF($B$9="זכר",INDEX('שיפור גברים'!$A$1:$GQ$121,ROUNDDOWN(E690/12,0)+1,ROUNDDOWN((E690+$B$7-$B$8)/12,0)+2),INDEX('שיפור נשים'!$A$1:$GQ$121,ROUNDDOWN(E690/12,0)+1,ROUNDDOWN((E690+$B$7-$B$8)/12,0)+2))</f>
        <v>#VALUE!</v>
      </c>
      <c r="O690" t="e">
        <f>IF($B$9="זכר",INDEX('שיפור גברים'!$A$1:$GQ$121,ROUNDDOWN(E690/12,0)+1,ROUNDDOWN((E690+$B$7-$B$8)/12,0)+1),INDEX('שיפור נשים'!$A$1:$GQ$121,ROUNDDOWN(E690/12,0)+1,ROUNDDOWN((E690+$B$7-$B$8)/12,0)+1))</f>
        <v>#VALUE!</v>
      </c>
      <c r="P690">
        <f t="shared" si="211"/>
        <v>1</v>
      </c>
      <c r="Q690" t="e">
        <f t="shared" si="212"/>
        <v>#VALUE!</v>
      </c>
      <c r="R690">
        <f t="shared" si="223"/>
        <v>688</v>
      </c>
      <c r="S690" t="e">
        <f t="shared" si="224"/>
        <v>#VALUE!</v>
      </c>
      <c r="T690">
        <f>IF($B$11="זכר",INDEX(תמותה!$A$1:$E$121,ROUNDDOWN(R690/12,0)+1,2),INDEX(תמותה!$A$1:$E$121,ROUNDDOWN(R690/12,0)+1,3))</f>
        <v>1.2949999999999999E-3</v>
      </c>
      <c r="U690" t="e">
        <f>IF($B$11="זכר",INDEX('שיפור גברים'!$A$1:$GQ$121,ROUNDDOWN(R690/12,0)+1,ROUNDDOWN((E690+$B$7-$B$8)/12,0)+2),INDEX('שיפור נשים'!$A$1:$GQ$121,ROUNDDOWN(R690/12,0)+1,ROUNDDOWN((E690+$B$7-$B$8)/12,0)+2))</f>
        <v>#VALUE!</v>
      </c>
      <c r="V690" t="e">
        <f>IF($B$11="זכר",INDEX('שיפור גברים'!$A$1:$GQ$121,ROUNDDOWN(R690/12,0)+1,ROUNDDOWN((E690+$B$7-$B$8)/12,0)+1),INDEX('שיפור נשים'!$A$1:$GQ$121,ROUNDDOWN(R690/12,0)+1,ROUNDDOWN((E690+$B$7-$B$8)/12,0)+1))</f>
        <v>#VALUE!</v>
      </c>
      <c r="W690">
        <f t="shared" si="213"/>
        <v>1</v>
      </c>
      <c r="X690" t="e">
        <f t="shared" si="225"/>
        <v>#VALUE!</v>
      </c>
      <c r="Y690">
        <f>IF($B$11="זכר",INDEX(תמותה!$A$1:$E$121,ROUNDDOWN(R690/12,0)+1,4),INDEX(תמותה!$A$1:$E$121,ROUNDDOWN(R690/12,0)+1,5))</f>
        <v>2.5140000000000002E-3</v>
      </c>
      <c r="Z690" t="e">
        <f t="shared" si="214"/>
        <v>#VALUE!</v>
      </c>
      <c r="AA690" t="e">
        <f t="shared" si="215"/>
        <v>#VALUE!</v>
      </c>
      <c r="AB690" t="e">
        <f t="shared" si="226"/>
        <v>#VALUE!</v>
      </c>
      <c r="AC690" t="e">
        <f t="shared" si="227"/>
        <v>#VALUE!</v>
      </c>
      <c r="AD690" t="e">
        <f t="shared" si="228"/>
        <v>#VALUE!</v>
      </c>
      <c r="AE690" t="e">
        <f t="shared" si="229"/>
        <v>#VALUE!</v>
      </c>
      <c r="AF690" t="e">
        <f t="shared" si="230"/>
        <v>#VALUE!</v>
      </c>
    </row>
    <row r="691" spans="5:32" x14ac:dyDescent="0.2">
      <c r="E691">
        <f t="shared" si="216"/>
        <v>689</v>
      </c>
      <c r="F691">
        <f t="shared" si="210"/>
        <v>8.0239573684958572</v>
      </c>
      <c r="G691" t="e">
        <f t="shared" si="217"/>
        <v>#VALUE!</v>
      </c>
      <c r="H691" t="e">
        <f t="shared" si="218"/>
        <v>#VALUE!</v>
      </c>
      <c r="I691" t="e">
        <f t="shared" si="219"/>
        <v>#VALUE!</v>
      </c>
      <c r="J691" t="e">
        <f t="shared" si="220"/>
        <v>#VALUE!</v>
      </c>
      <c r="K691" t="e">
        <f t="shared" si="221"/>
        <v>#VALUE!</v>
      </c>
      <c r="L691" t="e">
        <f t="shared" si="222"/>
        <v>#VALUE!</v>
      </c>
      <c r="M691">
        <f>IF($B$9="זכר",INDEX(תמותה!$A$1:$E$121,ROUNDDOWN(E691/12,0)+1,2),INDEX(תמותה!$A$1:$E$121,ROUNDDOWN(E691/12,0)+1,3))</f>
        <v>1.2949999999999999E-3</v>
      </c>
      <c r="N691" t="e">
        <f>IF($B$9="זכר",INDEX('שיפור גברים'!$A$1:$GQ$121,ROUNDDOWN(E691/12,0)+1,ROUNDDOWN((E691+$B$7-$B$8)/12,0)+2),INDEX('שיפור נשים'!$A$1:$GQ$121,ROUNDDOWN(E691/12,0)+1,ROUNDDOWN((E691+$B$7-$B$8)/12,0)+2))</f>
        <v>#VALUE!</v>
      </c>
      <c r="O691" t="e">
        <f>IF($B$9="זכר",INDEX('שיפור גברים'!$A$1:$GQ$121,ROUNDDOWN(E691/12,0)+1,ROUNDDOWN((E691+$B$7-$B$8)/12,0)+1),INDEX('שיפור נשים'!$A$1:$GQ$121,ROUNDDOWN(E691/12,0)+1,ROUNDDOWN((E691+$B$7-$B$8)/12,0)+1))</f>
        <v>#VALUE!</v>
      </c>
      <c r="P691">
        <f t="shared" si="211"/>
        <v>8.3333333333333329E-2</v>
      </c>
      <c r="Q691" t="e">
        <f t="shared" si="212"/>
        <v>#VALUE!</v>
      </c>
      <c r="R691">
        <f t="shared" si="223"/>
        <v>689</v>
      </c>
      <c r="S691" t="e">
        <f t="shared" si="224"/>
        <v>#VALUE!</v>
      </c>
      <c r="T691">
        <f>IF($B$11="זכר",INDEX(תמותה!$A$1:$E$121,ROUNDDOWN(R691/12,0)+1,2),INDEX(תמותה!$A$1:$E$121,ROUNDDOWN(R691/12,0)+1,3))</f>
        <v>1.2949999999999999E-3</v>
      </c>
      <c r="U691" t="e">
        <f>IF($B$11="זכר",INDEX('שיפור גברים'!$A$1:$GQ$121,ROUNDDOWN(R691/12,0)+1,ROUNDDOWN((E691+$B$7-$B$8)/12,0)+2),INDEX('שיפור נשים'!$A$1:$GQ$121,ROUNDDOWN(R691/12,0)+1,ROUNDDOWN((E691+$B$7-$B$8)/12,0)+2))</f>
        <v>#VALUE!</v>
      </c>
      <c r="V691" t="e">
        <f>IF($B$11="זכר",INDEX('שיפור גברים'!$A$1:$GQ$121,ROUNDDOWN(R691/12,0)+1,ROUNDDOWN((E691+$B$7-$B$8)/12,0)+1),INDEX('שיפור נשים'!$A$1:$GQ$121,ROUNDDOWN(R691/12,0)+1,ROUNDDOWN((E691+$B$7-$B$8)/12,0)+1))</f>
        <v>#VALUE!</v>
      </c>
      <c r="W691">
        <f t="shared" si="213"/>
        <v>8.3333333333333329E-2</v>
      </c>
      <c r="X691" t="e">
        <f t="shared" si="225"/>
        <v>#VALUE!</v>
      </c>
      <c r="Y691">
        <f>IF($B$11="זכר",INDEX(תמותה!$A$1:$E$121,ROUNDDOWN(R691/12,0)+1,4),INDEX(תמותה!$A$1:$E$121,ROUNDDOWN(R691/12,0)+1,5))</f>
        <v>2.5140000000000002E-3</v>
      </c>
      <c r="Z691" t="e">
        <f t="shared" si="214"/>
        <v>#VALUE!</v>
      </c>
      <c r="AA691" t="e">
        <f t="shared" si="215"/>
        <v>#VALUE!</v>
      </c>
      <c r="AB691" t="e">
        <f t="shared" si="226"/>
        <v>#VALUE!</v>
      </c>
      <c r="AC691" t="e">
        <f t="shared" si="227"/>
        <v>#VALUE!</v>
      </c>
      <c r="AD691" t="e">
        <f t="shared" si="228"/>
        <v>#VALUE!</v>
      </c>
      <c r="AE691" t="e">
        <f t="shared" si="229"/>
        <v>#VALUE!</v>
      </c>
      <c r="AF691" t="e">
        <f t="shared" si="230"/>
        <v>#VALUE!</v>
      </c>
    </row>
    <row r="692" spans="5:32" x14ac:dyDescent="0.2">
      <c r="E692">
        <f t="shared" si="216"/>
        <v>690</v>
      </c>
      <c r="F692">
        <f t="shared" si="210"/>
        <v>8.0482103879338887</v>
      </c>
      <c r="G692" t="e">
        <f t="shared" si="217"/>
        <v>#VALUE!</v>
      </c>
      <c r="H692" t="e">
        <f t="shared" si="218"/>
        <v>#VALUE!</v>
      </c>
      <c r="I692" t="e">
        <f t="shared" si="219"/>
        <v>#VALUE!</v>
      </c>
      <c r="J692" t="e">
        <f t="shared" si="220"/>
        <v>#VALUE!</v>
      </c>
      <c r="K692" t="e">
        <f t="shared" si="221"/>
        <v>#VALUE!</v>
      </c>
      <c r="L692" t="e">
        <f t="shared" si="222"/>
        <v>#VALUE!</v>
      </c>
      <c r="M692">
        <f>IF($B$9="זכר",INDEX(תמותה!$A$1:$E$121,ROUNDDOWN(E692/12,0)+1,2),INDEX(תמותה!$A$1:$E$121,ROUNDDOWN(E692/12,0)+1,3))</f>
        <v>1.2949999999999999E-3</v>
      </c>
      <c r="N692" t="e">
        <f>IF($B$9="זכר",INDEX('שיפור גברים'!$A$1:$GQ$121,ROUNDDOWN(E692/12,0)+1,ROUNDDOWN((E692+$B$7-$B$8)/12,0)+2),INDEX('שיפור נשים'!$A$1:$GQ$121,ROUNDDOWN(E692/12,0)+1,ROUNDDOWN((E692+$B$7-$B$8)/12,0)+2))</f>
        <v>#VALUE!</v>
      </c>
      <c r="O692" t="e">
        <f>IF($B$9="זכר",INDEX('שיפור גברים'!$A$1:$GQ$121,ROUNDDOWN(E692/12,0)+1,ROUNDDOWN((E692+$B$7-$B$8)/12,0)+1),INDEX('שיפור נשים'!$A$1:$GQ$121,ROUNDDOWN(E692/12,0)+1,ROUNDDOWN((E692+$B$7-$B$8)/12,0)+1))</f>
        <v>#VALUE!</v>
      </c>
      <c r="P692">
        <f t="shared" si="211"/>
        <v>0.16666666666666666</v>
      </c>
      <c r="Q692" t="e">
        <f t="shared" si="212"/>
        <v>#VALUE!</v>
      </c>
      <c r="R692">
        <f t="shared" si="223"/>
        <v>690</v>
      </c>
      <c r="S692" t="e">
        <f t="shared" si="224"/>
        <v>#VALUE!</v>
      </c>
      <c r="T692">
        <f>IF($B$11="זכר",INDEX(תמותה!$A$1:$E$121,ROUNDDOWN(R692/12,0)+1,2),INDEX(תמותה!$A$1:$E$121,ROUNDDOWN(R692/12,0)+1,3))</f>
        <v>1.2949999999999999E-3</v>
      </c>
      <c r="U692" t="e">
        <f>IF($B$11="זכר",INDEX('שיפור גברים'!$A$1:$GQ$121,ROUNDDOWN(R692/12,0)+1,ROUNDDOWN((E692+$B$7-$B$8)/12,0)+2),INDEX('שיפור נשים'!$A$1:$GQ$121,ROUNDDOWN(R692/12,0)+1,ROUNDDOWN((E692+$B$7-$B$8)/12,0)+2))</f>
        <v>#VALUE!</v>
      </c>
      <c r="V692" t="e">
        <f>IF($B$11="זכר",INDEX('שיפור גברים'!$A$1:$GQ$121,ROUNDDOWN(R692/12,0)+1,ROUNDDOWN((E692+$B$7-$B$8)/12,0)+1),INDEX('שיפור נשים'!$A$1:$GQ$121,ROUNDDOWN(R692/12,0)+1,ROUNDDOWN((E692+$B$7-$B$8)/12,0)+1))</f>
        <v>#VALUE!</v>
      </c>
      <c r="W692">
        <f t="shared" si="213"/>
        <v>0.16666666666666666</v>
      </c>
      <c r="X692" t="e">
        <f t="shared" si="225"/>
        <v>#VALUE!</v>
      </c>
      <c r="Y692">
        <f>IF($B$11="זכר",INDEX(תמותה!$A$1:$E$121,ROUNDDOWN(R692/12,0)+1,4),INDEX(תמותה!$A$1:$E$121,ROUNDDOWN(R692/12,0)+1,5))</f>
        <v>2.5140000000000002E-3</v>
      </c>
      <c r="Z692" t="e">
        <f t="shared" si="214"/>
        <v>#VALUE!</v>
      </c>
      <c r="AA692" t="e">
        <f t="shared" si="215"/>
        <v>#VALUE!</v>
      </c>
      <c r="AB692" t="e">
        <f t="shared" si="226"/>
        <v>#VALUE!</v>
      </c>
      <c r="AC692" t="e">
        <f t="shared" si="227"/>
        <v>#VALUE!</v>
      </c>
      <c r="AD692" t="e">
        <f t="shared" si="228"/>
        <v>#VALUE!</v>
      </c>
      <c r="AE692" t="e">
        <f t="shared" si="229"/>
        <v>#VALUE!</v>
      </c>
      <c r="AF692" t="e">
        <f t="shared" si="230"/>
        <v>#VALUE!</v>
      </c>
    </row>
    <row r="693" spans="5:32" x14ac:dyDescent="0.2">
      <c r="E693">
        <f t="shared" si="216"/>
        <v>691</v>
      </c>
      <c r="F693">
        <f t="shared" si="210"/>
        <v>8.0725367139617799</v>
      </c>
      <c r="G693" t="e">
        <f t="shared" si="217"/>
        <v>#VALUE!</v>
      </c>
      <c r="H693" t="e">
        <f t="shared" si="218"/>
        <v>#VALUE!</v>
      </c>
      <c r="I693" t="e">
        <f t="shared" si="219"/>
        <v>#VALUE!</v>
      </c>
      <c r="J693" t="e">
        <f t="shared" si="220"/>
        <v>#VALUE!</v>
      </c>
      <c r="K693" t="e">
        <f t="shared" si="221"/>
        <v>#VALUE!</v>
      </c>
      <c r="L693" t="e">
        <f t="shared" si="222"/>
        <v>#VALUE!</v>
      </c>
      <c r="M693">
        <f>IF($B$9="זכר",INDEX(תמותה!$A$1:$E$121,ROUNDDOWN(E693/12,0)+1,2),INDEX(תמותה!$A$1:$E$121,ROUNDDOWN(E693/12,0)+1,3))</f>
        <v>1.2949999999999999E-3</v>
      </c>
      <c r="N693" t="e">
        <f>IF($B$9="זכר",INDEX('שיפור גברים'!$A$1:$GQ$121,ROUNDDOWN(E693/12,0)+1,ROUNDDOWN((E693+$B$7-$B$8)/12,0)+2),INDEX('שיפור נשים'!$A$1:$GQ$121,ROUNDDOWN(E693/12,0)+1,ROUNDDOWN((E693+$B$7-$B$8)/12,0)+2))</f>
        <v>#VALUE!</v>
      </c>
      <c r="O693" t="e">
        <f>IF($B$9="זכר",INDEX('שיפור גברים'!$A$1:$GQ$121,ROUNDDOWN(E693/12,0)+1,ROUNDDOWN((E693+$B$7-$B$8)/12,0)+1),INDEX('שיפור נשים'!$A$1:$GQ$121,ROUNDDOWN(E693/12,0)+1,ROUNDDOWN((E693+$B$7-$B$8)/12,0)+1))</f>
        <v>#VALUE!</v>
      </c>
      <c r="P693">
        <f t="shared" si="211"/>
        <v>0.25</v>
      </c>
      <c r="Q693" t="e">
        <f t="shared" si="212"/>
        <v>#VALUE!</v>
      </c>
      <c r="R693">
        <f t="shared" si="223"/>
        <v>691</v>
      </c>
      <c r="S693" t="e">
        <f t="shared" si="224"/>
        <v>#VALUE!</v>
      </c>
      <c r="T693">
        <f>IF($B$11="זכר",INDEX(תמותה!$A$1:$E$121,ROUNDDOWN(R693/12,0)+1,2),INDEX(תמותה!$A$1:$E$121,ROUNDDOWN(R693/12,0)+1,3))</f>
        <v>1.2949999999999999E-3</v>
      </c>
      <c r="U693" t="e">
        <f>IF($B$11="זכר",INDEX('שיפור גברים'!$A$1:$GQ$121,ROUNDDOWN(R693/12,0)+1,ROUNDDOWN((E693+$B$7-$B$8)/12,0)+2),INDEX('שיפור נשים'!$A$1:$GQ$121,ROUNDDOWN(R693/12,0)+1,ROUNDDOWN((E693+$B$7-$B$8)/12,0)+2))</f>
        <v>#VALUE!</v>
      </c>
      <c r="V693" t="e">
        <f>IF($B$11="זכר",INDEX('שיפור גברים'!$A$1:$GQ$121,ROUNDDOWN(R693/12,0)+1,ROUNDDOWN((E693+$B$7-$B$8)/12,0)+1),INDEX('שיפור נשים'!$A$1:$GQ$121,ROUNDDOWN(R693/12,0)+1,ROUNDDOWN((E693+$B$7-$B$8)/12,0)+1))</f>
        <v>#VALUE!</v>
      </c>
      <c r="W693">
        <f t="shared" si="213"/>
        <v>0.25</v>
      </c>
      <c r="X693" t="e">
        <f t="shared" si="225"/>
        <v>#VALUE!</v>
      </c>
      <c r="Y693">
        <f>IF($B$11="זכר",INDEX(תמותה!$A$1:$E$121,ROUNDDOWN(R693/12,0)+1,4),INDEX(תמותה!$A$1:$E$121,ROUNDDOWN(R693/12,0)+1,5))</f>
        <v>2.5140000000000002E-3</v>
      </c>
      <c r="Z693" t="e">
        <f t="shared" si="214"/>
        <v>#VALUE!</v>
      </c>
      <c r="AA693" t="e">
        <f t="shared" si="215"/>
        <v>#VALUE!</v>
      </c>
      <c r="AB693" t="e">
        <f t="shared" si="226"/>
        <v>#VALUE!</v>
      </c>
      <c r="AC693" t="e">
        <f t="shared" si="227"/>
        <v>#VALUE!</v>
      </c>
      <c r="AD693" t="e">
        <f t="shared" si="228"/>
        <v>#VALUE!</v>
      </c>
      <c r="AE693" t="e">
        <f t="shared" si="229"/>
        <v>#VALUE!</v>
      </c>
      <c r="AF693" t="e">
        <f t="shared" si="230"/>
        <v>#VALUE!</v>
      </c>
    </row>
    <row r="694" spans="5:32" x14ac:dyDescent="0.2">
      <c r="E694">
        <f t="shared" si="216"/>
        <v>692</v>
      </c>
      <c r="F694">
        <f t="shared" si="210"/>
        <v>8.0969365681542556</v>
      </c>
      <c r="G694" t="e">
        <f t="shared" si="217"/>
        <v>#VALUE!</v>
      </c>
      <c r="H694" t="e">
        <f t="shared" si="218"/>
        <v>#VALUE!</v>
      </c>
      <c r="I694" t="e">
        <f t="shared" si="219"/>
        <v>#VALUE!</v>
      </c>
      <c r="J694" t="e">
        <f t="shared" si="220"/>
        <v>#VALUE!</v>
      </c>
      <c r="K694" t="e">
        <f t="shared" si="221"/>
        <v>#VALUE!</v>
      </c>
      <c r="L694" t="e">
        <f t="shared" si="222"/>
        <v>#VALUE!</v>
      </c>
      <c r="M694">
        <f>IF($B$9="זכר",INDEX(תמותה!$A$1:$E$121,ROUNDDOWN(E694/12,0)+1,2),INDEX(תמותה!$A$1:$E$121,ROUNDDOWN(E694/12,0)+1,3))</f>
        <v>1.2949999999999999E-3</v>
      </c>
      <c r="N694" t="e">
        <f>IF($B$9="זכר",INDEX('שיפור גברים'!$A$1:$GQ$121,ROUNDDOWN(E694/12,0)+1,ROUNDDOWN((E694+$B$7-$B$8)/12,0)+2),INDEX('שיפור נשים'!$A$1:$GQ$121,ROUNDDOWN(E694/12,0)+1,ROUNDDOWN((E694+$B$7-$B$8)/12,0)+2))</f>
        <v>#VALUE!</v>
      </c>
      <c r="O694" t="e">
        <f>IF($B$9="זכר",INDEX('שיפור גברים'!$A$1:$GQ$121,ROUNDDOWN(E694/12,0)+1,ROUNDDOWN((E694+$B$7-$B$8)/12,0)+1),INDEX('שיפור נשים'!$A$1:$GQ$121,ROUNDDOWN(E694/12,0)+1,ROUNDDOWN((E694+$B$7-$B$8)/12,0)+1))</f>
        <v>#VALUE!</v>
      </c>
      <c r="P694">
        <f t="shared" si="211"/>
        <v>0.33333333333333331</v>
      </c>
      <c r="Q694" t="e">
        <f t="shared" si="212"/>
        <v>#VALUE!</v>
      </c>
      <c r="R694">
        <f t="shared" si="223"/>
        <v>692</v>
      </c>
      <c r="S694" t="e">
        <f t="shared" si="224"/>
        <v>#VALUE!</v>
      </c>
      <c r="T694">
        <f>IF($B$11="זכר",INDEX(תמותה!$A$1:$E$121,ROUNDDOWN(R694/12,0)+1,2),INDEX(תמותה!$A$1:$E$121,ROUNDDOWN(R694/12,0)+1,3))</f>
        <v>1.2949999999999999E-3</v>
      </c>
      <c r="U694" t="e">
        <f>IF($B$11="זכר",INDEX('שיפור גברים'!$A$1:$GQ$121,ROUNDDOWN(R694/12,0)+1,ROUNDDOWN((E694+$B$7-$B$8)/12,0)+2),INDEX('שיפור נשים'!$A$1:$GQ$121,ROUNDDOWN(R694/12,0)+1,ROUNDDOWN((E694+$B$7-$B$8)/12,0)+2))</f>
        <v>#VALUE!</v>
      </c>
      <c r="V694" t="e">
        <f>IF($B$11="זכר",INDEX('שיפור גברים'!$A$1:$GQ$121,ROUNDDOWN(R694/12,0)+1,ROUNDDOWN((E694+$B$7-$B$8)/12,0)+1),INDEX('שיפור נשים'!$A$1:$GQ$121,ROUNDDOWN(R694/12,0)+1,ROUNDDOWN((E694+$B$7-$B$8)/12,0)+1))</f>
        <v>#VALUE!</v>
      </c>
      <c r="W694">
        <f t="shared" si="213"/>
        <v>0.33333333333333331</v>
      </c>
      <c r="X694" t="e">
        <f t="shared" si="225"/>
        <v>#VALUE!</v>
      </c>
      <c r="Y694">
        <f>IF($B$11="זכר",INDEX(תמותה!$A$1:$E$121,ROUNDDOWN(R694/12,0)+1,4),INDEX(תמותה!$A$1:$E$121,ROUNDDOWN(R694/12,0)+1,5))</f>
        <v>2.5140000000000002E-3</v>
      </c>
      <c r="Z694" t="e">
        <f t="shared" si="214"/>
        <v>#VALUE!</v>
      </c>
      <c r="AA694" t="e">
        <f t="shared" si="215"/>
        <v>#VALUE!</v>
      </c>
      <c r="AB694" t="e">
        <f t="shared" si="226"/>
        <v>#VALUE!</v>
      </c>
      <c r="AC694" t="e">
        <f t="shared" si="227"/>
        <v>#VALUE!</v>
      </c>
      <c r="AD694" t="e">
        <f t="shared" si="228"/>
        <v>#VALUE!</v>
      </c>
      <c r="AE694" t="e">
        <f t="shared" si="229"/>
        <v>#VALUE!</v>
      </c>
      <c r="AF694" t="e">
        <f t="shared" si="230"/>
        <v>#VALUE!</v>
      </c>
    </row>
    <row r="695" spans="5:32" x14ac:dyDescent="0.2">
      <c r="E695">
        <f t="shared" si="216"/>
        <v>693</v>
      </c>
      <c r="F695">
        <f t="shared" si="210"/>
        <v>8.1214101727557679</v>
      </c>
      <c r="G695" t="e">
        <f t="shared" si="217"/>
        <v>#VALUE!</v>
      </c>
      <c r="H695" t="e">
        <f t="shared" si="218"/>
        <v>#VALUE!</v>
      </c>
      <c r="I695" t="e">
        <f t="shared" si="219"/>
        <v>#VALUE!</v>
      </c>
      <c r="J695" t="e">
        <f t="shared" si="220"/>
        <v>#VALUE!</v>
      </c>
      <c r="K695" t="e">
        <f t="shared" si="221"/>
        <v>#VALUE!</v>
      </c>
      <c r="L695" t="e">
        <f t="shared" si="222"/>
        <v>#VALUE!</v>
      </c>
      <c r="M695">
        <f>IF($B$9="זכר",INDEX(תמותה!$A$1:$E$121,ROUNDDOWN(E695/12,0)+1,2),INDEX(תמותה!$A$1:$E$121,ROUNDDOWN(E695/12,0)+1,3))</f>
        <v>1.2949999999999999E-3</v>
      </c>
      <c r="N695" t="e">
        <f>IF($B$9="זכר",INDEX('שיפור גברים'!$A$1:$GQ$121,ROUNDDOWN(E695/12,0)+1,ROUNDDOWN((E695+$B$7-$B$8)/12,0)+2),INDEX('שיפור נשים'!$A$1:$GQ$121,ROUNDDOWN(E695/12,0)+1,ROUNDDOWN((E695+$B$7-$B$8)/12,0)+2))</f>
        <v>#VALUE!</v>
      </c>
      <c r="O695" t="e">
        <f>IF($B$9="זכר",INDEX('שיפור גברים'!$A$1:$GQ$121,ROUNDDOWN(E695/12,0)+1,ROUNDDOWN((E695+$B$7-$B$8)/12,0)+1),INDEX('שיפור נשים'!$A$1:$GQ$121,ROUNDDOWN(E695/12,0)+1,ROUNDDOWN((E695+$B$7-$B$8)/12,0)+1))</f>
        <v>#VALUE!</v>
      </c>
      <c r="P695">
        <f t="shared" si="211"/>
        <v>0.41666666666666669</v>
      </c>
      <c r="Q695" t="e">
        <f t="shared" si="212"/>
        <v>#VALUE!</v>
      </c>
      <c r="R695">
        <f t="shared" si="223"/>
        <v>693</v>
      </c>
      <c r="S695" t="e">
        <f t="shared" si="224"/>
        <v>#VALUE!</v>
      </c>
      <c r="T695">
        <f>IF($B$11="זכר",INDEX(תמותה!$A$1:$E$121,ROUNDDOWN(R695/12,0)+1,2),INDEX(תמותה!$A$1:$E$121,ROUNDDOWN(R695/12,0)+1,3))</f>
        <v>1.2949999999999999E-3</v>
      </c>
      <c r="U695" t="e">
        <f>IF($B$11="זכר",INDEX('שיפור גברים'!$A$1:$GQ$121,ROUNDDOWN(R695/12,0)+1,ROUNDDOWN((E695+$B$7-$B$8)/12,0)+2),INDEX('שיפור נשים'!$A$1:$GQ$121,ROUNDDOWN(R695/12,0)+1,ROUNDDOWN((E695+$B$7-$B$8)/12,0)+2))</f>
        <v>#VALUE!</v>
      </c>
      <c r="V695" t="e">
        <f>IF($B$11="זכר",INDEX('שיפור גברים'!$A$1:$GQ$121,ROUNDDOWN(R695/12,0)+1,ROUNDDOWN((E695+$B$7-$B$8)/12,0)+1),INDEX('שיפור נשים'!$A$1:$GQ$121,ROUNDDOWN(R695/12,0)+1,ROUNDDOWN((E695+$B$7-$B$8)/12,0)+1))</f>
        <v>#VALUE!</v>
      </c>
      <c r="W695">
        <f t="shared" si="213"/>
        <v>0.41666666666666669</v>
      </c>
      <c r="X695" t="e">
        <f t="shared" si="225"/>
        <v>#VALUE!</v>
      </c>
      <c r="Y695">
        <f>IF($B$11="זכר",INDEX(תמותה!$A$1:$E$121,ROUNDDOWN(R695/12,0)+1,4),INDEX(תמותה!$A$1:$E$121,ROUNDDOWN(R695/12,0)+1,5))</f>
        <v>2.5140000000000002E-3</v>
      </c>
      <c r="Z695" t="e">
        <f t="shared" si="214"/>
        <v>#VALUE!</v>
      </c>
      <c r="AA695" t="e">
        <f t="shared" si="215"/>
        <v>#VALUE!</v>
      </c>
      <c r="AB695" t="e">
        <f t="shared" si="226"/>
        <v>#VALUE!</v>
      </c>
      <c r="AC695" t="e">
        <f t="shared" si="227"/>
        <v>#VALUE!</v>
      </c>
      <c r="AD695" t="e">
        <f t="shared" si="228"/>
        <v>#VALUE!</v>
      </c>
      <c r="AE695" t="e">
        <f t="shared" si="229"/>
        <v>#VALUE!</v>
      </c>
      <c r="AF695" t="e">
        <f t="shared" si="230"/>
        <v>#VALUE!</v>
      </c>
    </row>
    <row r="696" spans="5:32" x14ac:dyDescent="0.2">
      <c r="E696">
        <f t="shared" si="216"/>
        <v>694</v>
      </c>
      <c r="F696">
        <f t="shared" si="210"/>
        <v>8.145957750682518</v>
      </c>
      <c r="G696" t="e">
        <f t="shared" si="217"/>
        <v>#VALUE!</v>
      </c>
      <c r="H696" t="e">
        <f t="shared" si="218"/>
        <v>#VALUE!</v>
      </c>
      <c r="I696" t="e">
        <f t="shared" si="219"/>
        <v>#VALUE!</v>
      </c>
      <c r="J696" t="e">
        <f t="shared" si="220"/>
        <v>#VALUE!</v>
      </c>
      <c r="K696" t="e">
        <f t="shared" si="221"/>
        <v>#VALUE!</v>
      </c>
      <c r="L696" t="e">
        <f t="shared" si="222"/>
        <v>#VALUE!</v>
      </c>
      <c r="M696">
        <f>IF($B$9="זכר",INDEX(תמותה!$A$1:$E$121,ROUNDDOWN(E696/12,0)+1,2),INDEX(תמותה!$A$1:$E$121,ROUNDDOWN(E696/12,0)+1,3))</f>
        <v>1.2949999999999999E-3</v>
      </c>
      <c r="N696" t="e">
        <f>IF($B$9="זכר",INDEX('שיפור גברים'!$A$1:$GQ$121,ROUNDDOWN(E696/12,0)+1,ROUNDDOWN((E696+$B$7-$B$8)/12,0)+2),INDEX('שיפור נשים'!$A$1:$GQ$121,ROUNDDOWN(E696/12,0)+1,ROUNDDOWN((E696+$B$7-$B$8)/12,0)+2))</f>
        <v>#VALUE!</v>
      </c>
      <c r="O696" t="e">
        <f>IF($B$9="זכר",INDEX('שיפור גברים'!$A$1:$GQ$121,ROUNDDOWN(E696/12,0)+1,ROUNDDOWN((E696+$B$7-$B$8)/12,0)+1),INDEX('שיפור נשים'!$A$1:$GQ$121,ROUNDDOWN(E696/12,0)+1,ROUNDDOWN((E696+$B$7-$B$8)/12,0)+1))</f>
        <v>#VALUE!</v>
      </c>
      <c r="P696">
        <f t="shared" si="211"/>
        <v>0.5</v>
      </c>
      <c r="Q696" t="e">
        <f t="shared" si="212"/>
        <v>#VALUE!</v>
      </c>
      <c r="R696">
        <f t="shared" si="223"/>
        <v>694</v>
      </c>
      <c r="S696" t="e">
        <f t="shared" si="224"/>
        <v>#VALUE!</v>
      </c>
      <c r="T696">
        <f>IF($B$11="זכר",INDEX(תמותה!$A$1:$E$121,ROUNDDOWN(R696/12,0)+1,2),INDEX(תמותה!$A$1:$E$121,ROUNDDOWN(R696/12,0)+1,3))</f>
        <v>1.2949999999999999E-3</v>
      </c>
      <c r="U696" t="e">
        <f>IF($B$11="זכר",INDEX('שיפור גברים'!$A$1:$GQ$121,ROUNDDOWN(R696/12,0)+1,ROUNDDOWN((E696+$B$7-$B$8)/12,0)+2),INDEX('שיפור נשים'!$A$1:$GQ$121,ROUNDDOWN(R696/12,0)+1,ROUNDDOWN((E696+$B$7-$B$8)/12,0)+2))</f>
        <v>#VALUE!</v>
      </c>
      <c r="V696" t="e">
        <f>IF($B$11="זכר",INDEX('שיפור גברים'!$A$1:$GQ$121,ROUNDDOWN(R696/12,0)+1,ROUNDDOWN((E696+$B$7-$B$8)/12,0)+1),INDEX('שיפור נשים'!$A$1:$GQ$121,ROUNDDOWN(R696/12,0)+1,ROUNDDOWN((E696+$B$7-$B$8)/12,0)+1))</f>
        <v>#VALUE!</v>
      </c>
      <c r="W696">
        <f t="shared" si="213"/>
        <v>0.5</v>
      </c>
      <c r="X696" t="e">
        <f t="shared" si="225"/>
        <v>#VALUE!</v>
      </c>
      <c r="Y696">
        <f>IF($B$11="זכר",INDEX(תמותה!$A$1:$E$121,ROUNDDOWN(R696/12,0)+1,4),INDEX(תמותה!$A$1:$E$121,ROUNDDOWN(R696/12,0)+1,5))</f>
        <v>2.5140000000000002E-3</v>
      </c>
      <c r="Z696" t="e">
        <f t="shared" si="214"/>
        <v>#VALUE!</v>
      </c>
      <c r="AA696" t="e">
        <f t="shared" si="215"/>
        <v>#VALUE!</v>
      </c>
      <c r="AB696" t="e">
        <f t="shared" si="226"/>
        <v>#VALUE!</v>
      </c>
      <c r="AC696" t="e">
        <f t="shared" si="227"/>
        <v>#VALUE!</v>
      </c>
      <c r="AD696" t="e">
        <f t="shared" si="228"/>
        <v>#VALUE!</v>
      </c>
      <c r="AE696" t="e">
        <f t="shared" si="229"/>
        <v>#VALUE!</v>
      </c>
      <c r="AF696" t="e">
        <f t="shared" si="230"/>
        <v>#VALUE!</v>
      </c>
    </row>
    <row r="697" spans="5:32" x14ac:dyDescent="0.2">
      <c r="E697">
        <f t="shared" si="216"/>
        <v>695</v>
      </c>
      <c r="F697">
        <f t="shared" si="210"/>
        <v>8.1705795255244915</v>
      </c>
      <c r="G697" t="e">
        <f t="shared" si="217"/>
        <v>#VALUE!</v>
      </c>
      <c r="H697" t="e">
        <f t="shared" si="218"/>
        <v>#VALUE!</v>
      </c>
      <c r="I697" t="e">
        <f t="shared" si="219"/>
        <v>#VALUE!</v>
      </c>
      <c r="J697" t="e">
        <f t="shared" si="220"/>
        <v>#VALUE!</v>
      </c>
      <c r="K697" t="e">
        <f t="shared" si="221"/>
        <v>#VALUE!</v>
      </c>
      <c r="L697" t="e">
        <f t="shared" si="222"/>
        <v>#VALUE!</v>
      </c>
      <c r="M697">
        <f>IF($B$9="זכר",INDEX(תמותה!$A$1:$E$121,ROUNDDOWN(E697/12,0)+1,2),INDEX(תמותה!$A$1:$E$121,ROUNDDOWN(E697/12,0)+1,3))</f>
        <v>1.2949999999999999E-3</v>
      </c>
      <c r="N697" t="e">
        <f>IF($B$9="זכר",INDEX('שיפור גברים'!$A$1:$GQ$121,ROUNDDOWN(E697/12,0)+1,ROUNDDOWN((E697+$B$7-$B$8)/12,0)+2),INDEX('שיפור נשים'!$A$1:$GQ$121,ROUNDDOWN(E697/12,0)+1,ROUNDDOWN((E697+$B$7-$B$8)/12,0)+2))</f>
        <v>#VALUE!</v>
      </c>
      <c r="O697" t="e">
        <f>IF($B$9="זכר",INDEX('שיפור גברים'!$A$1:$GQ$121,ROUNDDOWN(E697/12,0)+1,ROUNDDOWN((E697+$B$7-$B$8)/12,0)+1),INDEX('שיפור נשים'!$A$1:$GQ$121,ROUNDDOWN(E697/12,0)+1,ROUNDDOWN((E697+$B$7-$B$8)/12,0)+1))</f>
        <v>#VALUE!</v>
      </c>
      <c r="P697">
        <f t="shared" si="211"/>
        <v>0.58333333333333337</v>
      </c>
      <c r="Q697" t="e">
        <f t="shared" si="212"/>
        <v>#VALUE!</v>
      </c>
      <c r="R697">
        <f t="shared" si="223"/>
        <v>695</v>
      </c>
      <c r="S697" t="e">
        <f t="shared" si="224"/>
        <v>#VALUE!</v>
      </c>
      <c r="T697">
        <f>IF($B$11="זכר",INDEX(תמותה!$A$1:$E$121,ROUNDDOWN(R697/12,0)+1,2),INDEX(תמותה!$A$1:$E$121,ROUNDDOWN(R697/12,0)+1,3))</f>
        <v>1.2949999999999999E-3</v>
      </c>
      <c r="U697" t="e">
        <f>IF($B$11="זכר",INDEX('שיפור גברים'!$A$1:$GQ$121,ROUNDDOWN(R697/12,0)+1,ROUNDDOWN((E697+$B$7-$B$8)/12,0)+2),INDEX('שיפור נשים'!$A$1:$GQ$121,ROUNDDOWN(R697/12,0)+1,ROUNDDOWN((E697+$B$7-$B$8)/12,0)+2))</f>
        <v>#VALUE!</v>
      </c>
      <c r="V697" t="e">
        <f>IF($B$11="זכר",INDEX('שיפור גברים'!$A$1:$GQ$121,ROUNDDOWN(R697/12,0)+1,ROUNDDOWN((E697+$B$7-$B$8)/12,0)+1),INDEX('שיפור נשים'!$A$1:$GQ$121,ROUNDDOWN(R697/12,0)+1,ROUNDDOWN((E697+$B$7-$B$8)/12,0)+1))</f>
        <v>#VALUE!</v>
      </c>
      <c r="W697">
        <f t="shared" si="213"/>
        <v>0.58333333333333337</v>
      </c>
      <c r="X697" t="e">
        <f t="shared" si="225"/>
        <v>#VALUE!</v>
      </c>
      <c r="Y697">
        <f>IF($B$11="זכר",INDEX(תמותה!$A$1:$E$121,ROUNDDOWN(R697/12,0)+1,4),INDEX(תמותה!$A$1:$E$121,ROUNDDOWN(R697/12,0)+1,5))</f>
        <v>2.5140000000000002E-3</v>
      </c>
      <c r="Z697" t="e">
        <f t="shared" si="214"/>
        <v>#VALUE!</v>
      </c>
      <c r="AA697" t="e">
        <f t="shared" si="215"/>
        <v>#VALUE!</v>
      </c>
      <c r="AB697" t="e">
        <f t="shared" si="226"/>
        <v>#VALUE!</v>
      </c>
      <c r="AC697" t="e">
        <f t="shared" si="227"/>
        <v>#VALUE!</v>
      </c>
      <c r="AD697" t="e">
        <f t="shared" si="228"/>
        <v>#VALUE!</v>
      </c>
      <c r="AE697" t="e">
        <f t="shared" si="229"/>
        <v>#VALUE!</v>
      </c>
      <c r="AF697" t="e">
        <f t="shared" si="230"/>
        <v>#VALUE!</v>
      </c>
    </row>
    <row r="698" spans="5:32" x14ac:dyDescent="0.2">
      <c r="E698">
        <f t="shared" si="216"/>
        <v>696</v>
      </c>
      <c r="F698">
        <f t="shared" si="210"/>
        <v>8.195275721547489</v>
      </c>
      <c r="G698" t="e">
        <f t="shared" si="217"/>
        <v>#VALUE!</v>
      </c>
      <c r="H698" t="e">
        <f t="shared" si="218"/>
        <v>#VALUE!</v>
      </c>
      <c r="I698" t="e">
        <f t="shared" si="219"/>
        <v>#VALUE!</v>
      </c>
      <c r="J698" t="e">
        <f t="shared" si="220"/>
        <v>#VALUE!</v>
      </c>
      <c r="K698" t="e">
        <f t="shared" si="221"/>
        <v>#VALUE!</v>
      </c>
      <c r="L698" t="e">
        <f t="shared" si="222"/>
        <v>#VALUE!</v>
      </c>
      <c r="M698">
        <f>IF($B$9="זכר",INDEX(תמותה!$A$1:$E$121,ROUNDDOWN(E698/12,0)+1,2),INDEX(תמותה!$A$1:$E$121,ROUNDDOWN(E698/12,0)+1,3))</f>
        <v>1.464E-3</v>
      </c>
      <c r="N698" t="e">
        <f>IF($B$9="זכר",INDEX('שיפור גברים'!$A$1:$GQ$121,ROUNDDOWN(E698/12,0)+1,ROUNDDOWN((E698+$B$7-$B$8)/12,0)+2),INDEX('שיפור נשים'!$A$1:$GQ$121,ROUNDDOWN(E698/12,0)+1,ROUNDDOWN((E698+$B$7-$B$8)/12,0)+2))</f>
        <v>#VALUE!</v>
      </c>
      <c r="O698" t="e">
        <f>IF($B$9="זכר",INDEX('שיפור גברים'!$A$1:$GQ$121,ROUNDDOWN(E698/12,0)+1,ROUNDDOWN((E698+$B$7-$B$8)/12,0)+1),INDEX('שיפור נשים'!$A$1:$GQ$121,ROUNDDOWN(E698/12,0)+1,ROUNDDOWN((E698+$B$7-$B$8)/12,0)+1))</f>
        <v>#VALUE!</v>
      </c>
      <c r="P698">
        <f t="shared" si="211"/>
        <v>0.66666666666666663</v>
      </c>
      <c r="Q698" t="e">
        <f t="shared" si="212"/>
        <v>#VALUE!</v>
      </c>
      <c r="R698">
        <f t="shared" si="223"/>
        <v>696</v>
      </c>
      <c r="S698" t="e">
        <f t="shared" si="224"/>
        <v>#VALUE!</v>
      </c>
      <c r="T698">
        <f>IF($B$11="זכר",INDEX(תמותה!$A$1:$E$121,ROUNDDOWN(R698/12,0)+1,2),INDEX(תמותה!$A$1:$E$121,ROUNDDOWN(R698/12,0)+1,3))</f>
        <v>1.464E-3</v>
      </c>
      <c r="U698" t="e">
        <f>IF($B$11="זכר",INDEX('שיפור גברים'!$A$1:$GQ$121,ROUNDDOWN(R698/12,0)+1,ROUNDDOWN((E698+$B$7-$B$8)/12,0)+2),INDEX('שיפור נשים'!$A$1:$GQ$121,ROUNDDOWN(R698/12,0)+1,ROUNDDOWN((E698+$B$7-$B$8)/12,0)+2))</f>
        <v>#VALUE!</v>
      </c>
      <c r="V698" t="e">
        <f>IF($B$11="זכר",INDEX('שיפור גברים'!$A$1:$GQ$121,ROUNDDOWN(R698/12,0)+1,ROUNDDOWN((E698+$B$7-$B$8)/12,0)+1),INDEX('שיפור נשים'!$A$1:$GQ$121,ROUNDDOWN(R698/12,0)+1,ROUNDDOWN((E698+$B$7-$B$8)/12,0)+1))</f>
        <v>#VALUE!</v>
      </c>
      <c r="W698">
        <f t="shared" si="213"/>
        <v>0.66666666666666663</v>
      </c>
      <c r="X698" t="e">
        <f t="shared" si="225"/>
        <v>#VALUE!</v>
      </c>
      <c r="Y698">
        <f>IF($B$11="זכר",INDEX(תמותה!$A$1:$E$121,ROUNDDOWN(R698/12,0)+1,4),INDEX(תמותה!$A$1:$E$121,ROUNDDOWN(R698/12,0)+1,5))</f>
        <v>2.879E-3</v>
      </c>
      <c r="Z698" t="e">
        <f t="shared" si="214"/>
        <v>#VALUE!</v>
      </c>
      <c r="AA698" t="e">
        <f t="shared" si="215"/>
        <v>#VALUE!</v>
      </c>
      <c r="AB698" t="e">
        <f t="shared" si="226"/>
        <v>#VALUE!</v>
      </c>
      <c r="AC698" t="e">
        <f t="shared" si="227"/>
        <v>#VALUE!</v>
      </c>
      <c r="AD698" t="e">
        <f t="shared" si="228"/>
        <v>#VALUE!</v>
      </c>
      <c r="AE698" t="e">
        <f t="shared" si="229"/>
        <v>#VALUE!</v>
      </c>
      <c r="AF698" t="e">
        <f t="shared" si="230"/>
        <v>#VALUE!</v>
      </c>
    </row>
    <row r="699" spans="5:32" x14ac:dyDescent="0.2">
      <c r="E699">
        <f t="shared" si="216"/>
        <v>697</v>
      </c>
      <c r="F699">
        <f t="shared" si="210"/>
        <v>8.2200465636951652</v>
      </c>
      <c r="G699" t="e">
        <f t="shared" si="217"/>
        <v>#VALUE!</v>
      </c>
      <c r="H699" t="e">
        <f t="shared" si="218"/>
        <v>#VALUE!</v>
      </c>
      <c r="I699" t="e">
        <f t="shared" si="219"/>
        <v>#VALUE!</v>
      </c>
      <c r="J699" t="e">
        <f t="shared" si="220"/>
        <v>#VALUE!</v>
      </c>
      <c r="K699" t="e">
        <f t="shared" si="221"/>
        <v>#VALUE!</v>
      </c>
      <c r="L699" t="e">
        <f t="shared" si="222"/>
        <v>#VALUE!</v>
      </c>
      <c r="M699">
        <f>IF($B$9="זכר",INDEX(תמותה!$A$1:$E$121,ROUNDDOWN(E699/12,0)+1,2),INDEX(תמותה!$A$1:$E$121,ROUNDDOWN(E699/12,0)+1,3))</f>
        <v>1.464E-3</v>
      </c>
      <c r="N699" t="e">
        <f>IF($B$9="זכר",INDEX('שיפור גברים'!$A$1:$GQ$121,ROUNDDOWN(E699/12,0)+1,ROUNDDOWN((E699+$B$7-$B$8)/12,0)+2),INDEX('שיפור נשים'!$A$1:$GQ$121,ROUNDDOWN(E699/12,0)+1,ROUNDDOWN((E699+$B$7-$B$8)/12,0)+2))</f>
        <v>#VALUE!</v>
      </c>
      <c r="O699" t="e">
        <f>IF($B$9="זכר",INDEX('שיפור גברים'!$A$1:$GQ$121,ROUNDDOWN(E699/12,0)+1,ROUNDDOWN((E699+$B$7-$B$8)/12,0)+1),INDEX('שיפור נשים'!$A$1:$GQ$121,ROUNDDOWN(E699/12,0)+1,ROUNDDOWN((E699+$B$7-$B$8)/12,0)+1))</f>
        <v>#VALUE!</v>
      </c>
      <c r="P699">
        <f t="shared" si="211"/>
        <v>0.75</v>
      </c>
      <c r="Q699" t="e">
        <f t="shared" si="212"/>
        <v>#VALUE!</v>
      </c>
      <c r="R699">
        <f t="shared" si="223"/>
        <v>697</v>
      </c>
      <c r="S699" t="e">
        <f t="shared" si="224"/>
        <v>#VALUE!</v>
      </c>
      <c r="T699">
        <f>IF($B$11="זכר",INDEX(תמותה!$A$1:$E$121,ROUNDDOWN(R699/12,0)+1,2),INDEX(תמותה!$A$1:$E$121,ROUNDDOWN(R699/12,0)+1,3))</f>
        <v>1.464E-3</v>
      </c>
      <c r="U699" t="e">
        <f>IF($B$11="זכר",INDEX('שיפור גברים'!$A$1:$GQ$121,ROUNDDOWN(R699/12,0)+1,ROUNDDOWN((E699+$B$7-$B$8)/12,0)+2),INDEX('שיפור נשים'!$A$1:$GQ$121,ROUNDDOWN(R699/12,0)+1,ROUNDDOWN((E699+$B$7-$B$8)/12,0)+2))</f>
        <v>#VALUE!</v>
      </c>
      <c r="V699" t="e">
        <f>IF($B$11="זכר",INDEX('שיפור גברים'!$A$1:$GQ$121,ROUNDDOWN(R699/12,0)+1,ROUNDDOWN((E699+$B$7-$B$8)/12,0)+1),INDEX('שיפור נשים'!$A$1:$GQ$121,ROUNDDOWN(R699/12,0)+1,ROUNDDOWN((E699+$B$7-$B$8)/12,0)+1))</f>
        <v>#VALUE!</v>
      </c>
      <c r="W699">
        <f t="shared" si="213"/>
        <v>0.75</v>
      </c>
      <c r="X699" t="e">
        <f t="shared" si="225"/>
        <v>#VALUE!</v>
      </c>
      <c r="Y699">
        <f>IF($B$11="זכר",INDEX(תמותה!$A$1:$E$121,ROUNDDOWN(R699/12,0)+1,4),INDEX(תמותה!$A$1:$E$121,ROUNDDOWN(R699/12,0)+1,5))</f>
        <v>2.879E-3</v>
      </c>
      <c r="Z699" t="e">
        <f t="shared" si="214"/>
        <v>#VALUE!</v>
      </c>
      <c r="AA699" t="e">
        <f t="shared" si="215"/>
        <v>#VALUE!</v>
      </c>
      <c r="AB699" t="e">
        <f t="shared" si="226"/>
        <v>#VALUE!</v>
      </c>
      <c r="AC699" t="e">
        <f t="shared" si="227"/>
        <v>#VALUE!</v>
      </c>
      <c r="AD699" t="e">
        <f t="shared" si="228"/>
        <v>#VALUE!</v>
      </c>
      <c r="AE699" t="e">
        <f t="shared" si="229"/>
        <v>#VALUE!</v>
      </c>
      <c r="AF699" t="e">
        <f t="shared" si="230"/>
        <v>#VALUE!</v>
      </c>
    </row>
    <row r="700" spans="5:32" x14ac:dyDescent="0.2">
      <c r="E700">
        <f t="shared" si="216"/>
        <v>698</v>
      </c>
      <c r="F700">
        <f t="shared" si="210"/>
        <v>8.2448922775911022</v>
      </c>
      <c r="G700" t="e">
        <f t="shared" si="217"/>
        <v>#VALUE!</v>
      </c>
      <c r="H700" t="e">
        <f t="shared" si="218"/>
        <v>#VALUE!</v>
      </c>
      <c r="I700" t="e">
        <f t="shared" si="219"/>
        <v>#VALUE!</v>
      </c>
      <c r="J700" t="e">
        <f t="shared" si="220"/>
        <v>#VALUE!</v>
      </c>
      <c r="K700" t="e">
        <f t="shared" si="221"/>
        <v>#VALUE!</v>
      </c>
      <c r="L700" t="e">
        <f t="shared" si="222"/>
        <v>#VALUE!</v>
      </c>
      <c r="M700">
        <f>IF($B$9="זכר",INDEX(תמותה!$A$1:$E$121,ROUNDDOWN(E700/12,0)+1,2),INDEX(תמותה!$A$1:$E$121,ROUNDDOWN(E700/12,0)+1,3))</f>
        <v>1.464E-3</v>
      </c>
      <c r="N700" t="e">
        <f>IF($B$9="זכר",INDEX('שיפור גברים'!$A$1:$GQ$121,ROUNDDOWN(E700/12,0)+1,ROUNDDOWN((E700+$B$7-$B$8)/12,0)+2),INDEX('שיפור נשים'!$A$1:$GQ$121,ROUNDDOWN(E700/12,0)+1,ROUNDDOWN((E700+$B$7-$B$8)/12,0)+2))</f>
        <v>#VALUE!</v>
      </c>
      <c r="O700" t="e">
        <f>IF($B$9="זכר",INDEX('שיפור גברים'!$A$1:$GQ$121,ROUNDDOWN(E700/12,0)+1,ROUNDDOWN((E700+$B$7-$B$8)/12,0)+1),INDEX('שיפור נשים'!$A$1:$GQ$121,ROUNDDOWN(E700/12,0)+1,ROUNDDOWN((E700+$B$7-$B$8)/12,0)+1))</f>
        <v>#VALUE!</v>
      </c>
      <c r="P700">
        <f t="shared" si="211"/>
        <v>0.83333333333333337</v>
      </c>
      <c r="Q700" t="e">
        <f t="shared" si="212"/>
        <v>#VALUE!</v>
      </c>
      <c r="R700">
        <f t="shared" si="223"/>
        <v>698</v>
      </c>
      <c r="S700" t="e">
        <f t="shared" si="224"/>
        <v>#VALUE!</v>
      </c>
      <c r="T700">
        <f>IF($B$11="זכר",INDEX(תמותה!$A$1:$E$121,ROUNDDOWN(R700/12,0)+1,2),INDEX(תמותה!$A$1:$E$121,ROUNDDOWN(R700/12,0)+1,3))</f>
        <v>1.464E-3</v>
      </c>
      <c r="U700" t="e">
        <f>IF($B$11="זכר",INDEX('שיפור גברים'!$A$1:$GQ$121,ROUNDDOWN(R700/12,0)+1,ROUNDDOWN((E700+$B$7-$B$8)/12,0)+2),INDEX('שיפור נשים'!$A$1:$GQ$121,ROUNDDOWN(R700/12,0)+1,ROUNDDOWN((E700+$B$7-$B$8)/12,0)+2))</f>
        <v>#VALUE!</v>
      </c>
      <c r="V700" t="e">
        <f>IF($B$11="זכר",INDEX('שיפור גברים'!$A$1:$GQ$121,ROUNDDOWN(R700/12,0)+1,ROUNDDOWN((E700+$B$7-$B$8)/12,0)+1),INDEX('שיפור נשים'!$A$1:$GQ$121,ROUNDDOWN(R700/12,0)+1,ROUNDDOWN((E700+$B$7-$B$8)/12,0)+1))</f>
        <v>#VALUE!</v>
      </c>
      <c r="W700">
        <f t="shared" si="213"/>
        <v>0.83333333333333337</v>
      </c>
      <c r="X700" t="e">
        <f t="shared" si="225"/>
        <v>#VALUE!</v>
      </c>
      <c r="Y700">
        <f>IF($B$11="זכר",INDEX(תמותה!$A$1:$E$121,ROUNDDOWN(R700/12,0)+1,4),INDEX(תמותה!$A$1:$E$121,ROUNDDOWN(R700/12,0)+1,5))</f>
        <v>2.879E-3</v>
      </c>
      <c r="Z700" t="e">
        <f t="shared" si="214"/>
        <v>#VALUE!</v>
      </c>
      <c r="AA700" t="e">
        <f t="shared" si="215"/>
        <v>#VALUE!</v>
      </c>
      <c r="AB700" t="e">
        <f t="shared" si="226"/>
        <v>#VALUE!</v>
      </c>
      <c r="AC700" t="e">
        <f t="shared" si="227"/>
        <v>#VALUE!</v>
      </c>
      <c r="AD700" t="e">
        <f t="shared" si="228"/>
        <v>#VALUE!</v>
      </c>
      <c r="AE700" t="e">
        <f t="shared" si="229"/>
        <v>#VALUE!</v>
      </c>
      <c r="AF700" t="e">
        <f t="shared" si="230"/>
        <v>#VALUE!</v>
      </c>
    </row>
    <row r="701" spans="5:32" x14ac:dyDescent="0.2">
      <c r="E701">
        <f t="shared" si="216"/>
        <v>699</v>
      </c>
      <c r="F701">
        <f t="shared" si="210"/>
        <v>8.2698130895408273</v>
      </c>
      <c r="G701" t="e">
        <f t="shared" si="217"/>
        <v>#VALUE!</v>
      </c>
      <c r="H701" t="e">
        <f t="shared" si="218"/>
        <v>#VALUE!</v>
      </c>
      <c r="I701" t="e">
        <f t="shared" si="219"/>
        <v>#VALUE!</v>
      </c>
      <c r="J701" t="e">
        <f t="shared" si="220"/>
        <v>#VALUE!</v>
      </c>
      <c r="K701" t="e">
        <f t="shared" si="221"/>
        <v>#VALUE!</v>
      </c>
      <c r="L701" t="e">
        <f t="shared" si="222"/>
        <v>#VALUE!</v>
      </c>
      <c r="M701">
        <f>IF($B$9="זכר",INDEX(תמותה!$A$1:$E$121,ROUNDDOWN(E701/12,0)+1,2),INDEX(תמותה!$A$1:$E$121,ROUNDDOWN(E701/12,0)+1,3))</f>
        <v>1.464E-3</v>
      </c>
      <c r="N701" t="e">
        <f>IF($B$9="זכר",INDEX('שיפור גברים'!$A$1:$GQ$121,ROUNDDOWN(E701/12,0)+1,ROUNDDOWN((E701+$B$7-$B$8)/12,0)+2),INDEX('שיפור נשים'!$A$1:$GQ$121,ROUNDDOWN(E701/12,0)+1,ROUNDDOWN((E701+$B$7-$B$8)/12,0)+2))</f>
        <v>#VALUE!</v>
      </c>
      <c r="O701" t="e">
        <f>IF($B$9="זכר",INDEX('שיפור גברים'!$A$1:$GQ$121,ROUNDDOWN(E701/12,0)+1,ROUNDDOWN((E701+$B$7-$B$8)/12,0)+1),INDEX('שיפור נשים'!$A$1:$GQ$121,ROUNDDOWN(E701/12,0)+1,ROUNDDOWN((E701+$B$7-$B$8)/12,0)+1))</f>
        <v>#VALUE!</v>
      </c>
      <c r="P701">
        <f t="shared" si="211"/>
        <v>0.91666666666666663</v>
      </c>
      <c r="Q701" t="e">
        <f t="shared" si="212"/>
        <v>#VALUE!</v>
      </c>
      <c r="R701">
        <f t="shared" si="223"/>
        <v>699</v>
      </c>
      <c r="S701" t="e">
        <f t="shared" si="224"/>
        <v>#VALUE!</v>
      </c>
      <c r="T701">
        <f>IF($B$11="זכר",INDEX(תמותה!$A$1:$E$121,ROUNDDOWN(R701/12,0)+1,2),INDEX(תמותה!$A$1:$E$121,ROUNDDOWN(R701/12,0)+1,3))</f>
        <v>1.464E-3</v>
      </c>
      <c r="U701" t="e">
        <f>IF($B$11="זכר",INDEX('שיפור גברים'!$A$1:$GQ$121,ROUNDDOWN(R701/12,0)+1,ROUNDDOWN((E701+$B$7-$B$8)/12,0)+2),INDEX('שיפור נשים'!$A$1:$GQ$121,ROUNDDOWN(R701/12,0)+1,ROUNDDOWN((E701+$B$7-$B$8)/12,0)+2))</f>
        <v>#VALUE!</v>
      </c>
      <c r="V701" t="e">
        <f>IF($B$11="זכר",INDEX('שיפור גברים'!$A$1:$GQ$121,ROUNDDOWN(R701/12,0)+1,ROUNDDOWN((E701+$B$7-$B$8)/12,0)+1),INDEX('שיפור נשים'!$A$1:$GQ$121,ROUNDDOWN(R701/12,0)+1,ROUNDDOWN((E701+$B$7-$B$8)/12,0)+1))</f>
        <v>#VALUE!</v>
      </c>
      <c r="W701">
        <f t="shared" si="213"/>
        <v>0.91666666666666663</v>
      </c>
      <c r="X701" t="e">
        <f t="shared" si="225"/>
        <v>#VALUE!</v>
      </c>
      <c r="Y701">
        <f>IF($B$11="זכר",INDEX(תמותה!$A$1:$E$121,ROUNDDOWN(R701/12,0)+1,4),INDEX(תמותה!$A$1:$E$121,ROUNDDOWN(R701/12,0)+1,5))</f>
        <v>2.879E-3</v>
      </c>
      <c r="Z701" t="e">
        <f t="shared" si="214"/>
        <v>#VALUE!</v>
      </c>
      <c r="AA701" t="e">
        <f t="shared" si="215"/>
        <v>#VALUE!</v>
      </c>
      <c r="AB701" t="e">
        <f t="shared" si="226"/>
        <v>#VALUE!</v>
      </c>
      <c r="AC701" t="e">
        <f t="shared" si="227"/>
        <v>#VALUE!</v>
      </c>
      <c r="AD701" t="e">
        <f t="shared" si="228"/>
        <v>#VALUE!</v>
      </c>
      <c r="AE701" t="e">
        <f t="shared" si="229"/>
        <v>#VALUE!</v>
      </c>
      <c r="AF701" t="e">
        <f t="shared" si="230"/>
        <v>#VALUE!</v>
      </c>
    </row>
    <row r="702" spans="5:32" x14ac:dyDescent="0.2">
      <c r="E702">
        <f t="shared" si="216"/>
        <v>700</v>
      </c>
      <c r="F702">
        <f t="shared" si="210"/>
        <v>8.2948092265339035</v>
      </c>
      <c r="G702" t="e">
        <f t="shared" si="217"/>
        <v>#VALUE!</v>
      </c>
      <c r="H702" t="e">
        <f t="shared" si="218"/>
        <v>#VALUE!</v>
      </c>
      <c r="I702" t="e">
        <f t="shared" si="219"/>
        <v>#VALUE!</v>
      </c>
      <c r="J702" t="e">
        <f t="shared" si="220"/>
        <v>#VALUE!</v>
      </c>
      <c r="K702" t="e">
        <f t="shared" si="221"/>
        <v>#VALUE!</v>
      </c>
      <c r="L702" t="e">
        <f t="shared" si="222"/>
        <v>#VALUE!</v>
      </c>
      <c r="M702">
        <f>IF($B$9="זכר",INDEX(תמותה!$A$1:$E$121,ROUNDDOWN(E702/12,0)+1,2),INDEX(תמותה!$A$1:$E$121,ROUNDDOWN(E702/12,0)+1,3))</f>
        <v>1.464E-3</v>
      </c>
      <c r="N702" t="e">
        <f>IF($B$9="זכר",INDEX('שיפור גברים'!$A$1:$GQ$121,ROUNDDOWN(E702/12,0)+1,ROUNDDOWN((E702+$B$7-$B$8)/12,0)+2),INDEX('שיפור נשים'!$A$1:$GQ$121,ROUNDDOWN(E702/12,0)+1,ROUNDDOWN((E702+$B$7-$B$8)/12,0)+2))</f>
        <v>#VALUE!</v>
      </c>
      <c r="O702" t="e">
        <f>IF($B$9="זכר",INDEX('שיפור גברים'!$A$1:$GQ$121,ROUNDDOWN(E702/12,0)+1,ROUNDDOWN((E702+$B$7-$B$8)/12,0)+1),INDEX('שיפור נשים'!$A$1:$GQ$121,ROUNDDOWN(E702/12,0)+1,ROUNDDOWN((E702+$B$7-$B$8)/12,0)+1))</f>
        <v>#VALUE!</v>
      </c>
      <c r="P702">
        <f t="shared" si="211"/>
        <v>1</v>
      </c>
      <c r="Q702" t="e">
        <f t="shared" si="212"/>
        <v>#VALUE!</v>
      </c>
      <c r="R702">
        <f t="shared" si="223"/>
        <v>700</v>
      </c>
      <c r="S702" t="e">
        <f t="shared" si="224"/>
        <v>#VALUE!</v>
      </c>
      <c r="T702">
        <f>IF($B$11="זכר",INDEX(תמותה!$A$1:$E$121,ROUNDDOWN(R702/12,0)+1,2),INDEX(תמותה!$A$1:$E$121,ROUNDDOWN(R702/12,0)+1,3))</f>
        <v>1.464E-3</v>
      </c>
      <c r="U702" t="e">
        <f>IF($B$11="זכר",INDEX('שיפור גברים'!$A$1:$GQ$121,ROUNDDOWN(R702/12,0)+1,ROUNDDOWN((E702+$B$7-$B$8)/12,0)+2),INDEX('שיפור נשים'!$A$1:$GQ$121,ROUNDDOWN(R702/12,0)+1,ROUNDDOWN((E702+$B$7-$B$8)/12,0)+2))</f>
        <v>#VALUE!</v>
      </c>
      <c r="V702" t="e">
        <f>IF($B$11="זכר",INDEX('שיפור גברים'!$A$1:$GQ$121,ROUNDDOWN(R702/12,0)+1,ROUNDDOWN((E702+$B$7-$B$8)/12,0)+1),INDEX('שיפור נשים'!$A$1:$GQ$121,ROUNDDOWN(R702/12,0)+1,ROUNDDOWN((E702+$B$7-$B$8)/12,0)+1))</f>
        <v>#VALUE!</v>
      </c>
      <c r="W702">
        <f t="shared" si="213"/>
        <v>1</v>
      </c>
      <c r="X702" t="e">
        <f t="shared" si="225"/>
        <v>#VALUE!</v>
      </c>
      <c r="Y702">
        <f>IF($B$11="זכר",INDEX(תמותה!$A$1:$E$121,ROUNDDOWN(R702/12,0)+1,4),INDEX(תמותה!$A$1:$E$121,ROUNDDOWN(R702/12,0)+1,5))</f>
        <v>2.879E-3</v>
      </c>
      <c r="Z702" t="e">
        <f t="shared" si="214"/>
        <v>#VALUE!</v>
      </c>
      <c r="AA702" t="e">
        <f t="shared" si="215"/>
        <v>#VALUE!</v>
      </c>
      <c r="AB702" t="e">
        <f t="shared" si="226"/>
        <v>#VALUE!</v>
      </c>
      <c r="AC702" t="e">
        <f t="shared" si="227"/>
        <v>#VALUE!</v>
      </c>
      <c r="AD702" t="e">
        <f t="shared" si="228"/>
        <v>#VALUE!</v>
      </c>
      <c r="AE702" t="e">
        <f t="shared" si="229"/>
        <v>#VALUE!</v>
      </c>
      <c r="AF702" t="e">
        <f t="shared" si="230"/>
        <v>#VALUE!</v>
      </c>
    </row>
    <row r="703" spans="5:32" x14ac:dyDescent="0.2">
      <c r="E703">
        <f t="shared" si="216"/>
        <v>701</v>
      </c>
      <c r="F703">
        <f t="shared" si="210"/>
        <v>8.3198809162459835</v>
      </c>
      <c r="G703" t="e">
        <f t="shared" si="217"/>
        <v>#VALUE!</v>
      </c>
      <c r="H703" t="e">
        <f t="shared" si="218"/>
        <v>#VALUE!</v>
      </c>
      <c r="I703" t="e">
        <f t="shared" si="219"/>
        <v>#VALUE!</v>
      </c>
      <c r="J703" t="e">
        <f t="shared" si="220"/>
        <v>#VALUE!</v>
      </c>
      <c r="K703" t="e">
        <f t="shared" si="221"/>
        <v>#VALUE!</v>
      </c>
      <c r="L703" t="e">
        <f t="shared" si="222"/>
        <v>#VALUE!</v>
      </c>
      <c r="M703">
        <f>IF($B$9="זכר",INDEX(תמותה!$A$1:$E$121,ROUNDDOWN(E703/12,0)+1,2),INDEX(תמותה!$A$1:$E$121,ROUNDDOWN(E703/12,0)+1,3))</f>
        <v>1.464E-3</v>
      </c>
      <c r="N703" t="e">
        <f>IF($B$9="זכר",INDEX('שיפור גברים'!$A$1:$GQ$121,ROUNDDOWN(E703/12,0)+1,ROUNDDOWN((E703+$B$7-$B$8)/12,0)+2),INDEX('שיפור נשים'!$A$1:$GQ$121,ROUNDDOWN(E703/12,0)+1,ROUNDDOWN((E703+$B$7-$B$8)/12,0)+2))</f>
        <v>#VALUE!</v>
      </c>
      <c r="O703" t="e">
        <f>IF($B$9="זכר",INDEX('שיפור גברים'!$A$1:$GQ$121,ROUNDDOWN(E703/12,0)+1,ROUNDDOWN((E703+$B$7-$B$8)/12,0)+1),INDEX('שיפור נשים'!$A$1:$GQ$121,ROUNDDOWN(E703/12,0)+1,ROUNDDOWN((E703+$B$7-$B$8)/12,0)+1))</f>
        <v>#VALUE!</v>
      </c>
      <c r="P703">
        <f t="shared" si="211"/>
        <v>8.3333333333333329E-2</v>
      </c>
      <c r="Q703" t="e">
        <f t="shared" si="212"/>
        <v>#VALUE!</v>
      </c>
      <c r="R703">
        <f t="shared" si="223"/>
        <v>701</v>
      </c>
      <c r="S703" t="e">
        <f t="shared" si="224"/>
        <v>#VALUE!</v>
      </c>
      <c r="T703">
        <f>IF($B$11="זכר",INDEX(תמותה!$A$1:$E$121,ROUNDDOWN(R703/12,0)+1,2),INDEX(תמותה!$A$1:$E$121,ROUNDDOWN(R703/12,0)+1,3))</f>
        <v>1.464E-3</v>
      </c>
      <c r="U703" t="e">
        <f>IF($B$11="זכר",INDEX('שיפור גברים'!$A$1:$GQ$121,ROUNDDOWN(R703/12,0)+1,ROUNDDOWN((E703+$B$7-$B$8)/12,0)+2),INDEX('שיפור נשים'!$A$1:$GQ$121,ROUNDDOWN(R703/12,0)+1,ROUNDDOWN((E703+$B$7-$B$8)/12,0)+2))</f>
        <v>#VALUE!</v>
      </c>
      <c r="V703" t="e">
        <f>IF($B$11="זכר",INDEX('שיפור גברים'!$A$1:$GQ$121,ROUNDDOWN(R703/12,0)+1,ROUNDDOWN((E703+$B$7-$B$8)/12,0)+1),INDEX('שיפור נשים'!$A$1:$GQ$121,ROUNDDOWN(R703/12,0)+1,ROUNDDOWN((E703+$B$7-$B$8)/12,0)+1))</f>
        <v>#VALUE!</v>
      </c>
      <c r="W703">
        <f t="shared" si="213"/>
        <v>8.3333333333333329E-2</v>
      </c>
      <c r="X703" t="e">
        <f t="shared" si="225"/>
        <v>#VALUE!</v>
      </c>
      <c r="Y703">
        <f>IF($B$11="זכר",INDEX(תמותה!$A$1:$E$121,ROUNDDOWN(R703/12,0)+1,4),INDEX(תמותה!$A$1:$E$121,ROUNDDOWN(R703/12,0)+1,5))</f>
        <v>2.879E-3</v>
      </c>
      <c r="Z703" t="e">
        <f t="shared" si="214"/>
        <v>#VALUE!</v>
      </c>
      <c r="AA703" t="e">
        <f t="shared" si="215"/>
        <v>#VALUE!</v>
      </c>
      <c r="AB703" t="e">
        <f t="shared" si="226"/>
        <v>#VALUE!</v>
      </c>
      <c r="AC703" t="e">
        <f t="shared" si="227"/>
        <v>#VALUE!</v>
      </c>
      <c r="AD703" t="e">
        <f t="shared" si="228"/>
        <v>#VALUE!</v>
      </c>
      <c r="AE703" t="e">
        <f t="shared" si="229"/>
        <v>#VALUE!</v>
      </c>
      <c r="AF703" t="e">
        <f t="shared" si="230"/>
        <v>#VALUE!</v>
      </c>
    </row>
    <row r="704" spans="5:32" x14ac:dyDescent="0.2">
      <c r="E704">
        <f t="shared" si="216"/>
        <v>702</v>
      </c>
      <c r="F704">
        <f t="shared" si="210"/>
        <v>8.345028387040891</v>
      </c>
      <c r="G704" t="e">
        <f t="shared" si="217"/>
        <v>#VALUE!</v>
      </c>
      <c r="H704" t="e">
        <f t="shared" si="218"/>
        <v>#VALUE!</v>
      </c>
      <c r="I704" t="e">
        <f t="shared" si="219"/>
        <v>#VALUE!</v>
      </c>
      <c r="J704" t="e">
        <f t="shared" si="220"/>
        <v>#VALUE!</v>
      </c>
      <c r="K704" t="e">
        <f t="shared" si="221"/>
        <v>#VALUE!</v>
      </c>
      <c r="L704" t="e">
        <f t="shared" si="222"/>
        <v>#VALUE!</v>
      </c>
      <c r="M704">
        <f>IF($B$9="זכר",INDEX(תמותה!$A$1:$E$121,ROUNDDOWN(E704/12,0)+1,2),INDEX(תמותה!$A$1:$E$121,ROUNDDOWN(E704/12,0)+1,3))</f>
        <v>1.464E-3</v>
      </c>
      <c r="N704" t="e">
        <f>IF($B$9="זכר",INDEX('שיפור גברים'!$A$1:$GQ$121,ROUNDDOWN(E704/12,0)+1,ROUNDDOWN((E704+$B$7-$B$8)/12,0)+2),INDEX('שיפור נשים'!$A$1:$GQ$121,ROUNDDOWN(E704/12,0)+1,ROUNDDOWN((E704+$B$7-$B$8)/12,0)+2))</f>
        <v>#VALUE!</v>
      </c>
      <c r="O704" t="e">
        <f>IF($B$9="זכר",INDEX('שיפור גברים'!$A$1:$GQ$121,ROUNDDOWN(E704/12,0)+1,ROUNDDOWN((E704+$B$7-$B$8)/12,0)+1),INDEX('שיפור נשים'!$A$1:$GQ$121,ROUNDDOWN(E704/12,0)+1,ROUNDDOWN((E704+$B$7-$B$8)/12,0)+1))</f>
        <v>#VALUE!</v>
      </c>
      <c r="P704">
        <f t="shared" si="211"/>
        <v>0.16666666666666666</v>
      </c>
      <c r="Q704" t="e">
        <f t="shared" si="212"/>
        <v>#VALUE!</v>
      </c>
      <c r="R704">
        <f t="shared" si="223"/>
        <v>702</v>
      </c>
      <c r="S704" t="e">
        <f t="shared" si="224"/>
        <v>#VALUE!</v>
      </c>
      <c r="T704">
        <f>IF($B$11="זכר",INDEX(תמותה!$A$1:$E$121,ROUNDDOWN(R704/12,0)+1,2),INDEX(תמותה!$A$1:$E$121,ROUNDDOWN(R704/12,0)+1,3))</f>
        <v>1.464E-3</v>
      </c>
      <c r="U704" t="e">
        <f>IF($B$11="זכר",INDEX('שיפור גברים'!$A$1:$GQ$121,ROUNDDOWN(R704/12,0)+1,ROUNDDOWN((E704+$B$7-$B$8)/12,0)+2),INDEX('שיפור נשים'!$A$1:$GQ$121,ROUNDDOWN(R704/12,0)+1,ROUNDDOWN((E704+$B$7-$B$8)/12,0)+2))</f>
        <v>#VALUE!</v>
      </c>
      <c r="V704" t="e">
        <f>IF($B$11="זכר",INDEX('שיפור גברים'!$A$1:$GQ$121,ROUNDDOWN(R704/12,0)+1,ROUNDDOWN((E704+$B$7-$B$8)/12,0)+1),INDEX('שיפור נשים'!$A$1:$GQ$121,ROUNDDOWN(R704/12,0)+1,ROUNDDOWN((E704+$B$7-$B$8)/12,0)+1))</f>
        <v>#VALUE!</v>
      </c>
      <c r="W704">
        <f t="shared" si="213"/>
        <v>0.16666666666666666</v>
      </c>
      <c r="X704" t="e">
        <f t="shared" si="225"/>
        <v>#VALUE!</v>
      </c>
      <c r="Y704">
        <f>IF($B$11="זכר",INDEX(תמותה!$A$1:$E$121,ROUNDDOWN(R704/12,0)+1,4),INDEX(תמותה!$A$1:$E$121,ROUNDDOWN(R704/12,0)+1,5))</f>
        <v>2.879E-3</v>
      </c>
      <c r="Z704" t="e">
        <f t="shared" si="214"/>
        <v>#VALUE!</v>
      </c>
      <c r="AA704" t="e">
        <f t="shared" si="215"/>
        <v>#VALUE!</v>
      </c>
      <c r="AB704" t="e">
        <f t="shared" si="226"/>
        <v>#VALUE!</v>
      </c>
      <c r="AC704" t="e">
        <f t="shared" si="227"/>
        <v>#VALUE!</v>
      </c>
      <c r="AD704" t="e">
        <f t="shared" si="228"/>
        <v>#VALUE!</v>
      </c>
      <c r="AE704" t="e">
        <f t="shared" si="229"/>
        <v>#VALUE!</v>
      </c>
      <c r="AF704" t="e">
        <f t="shared" si="230"/>
        <v>#VALUE!</v>
      </c>
    </row>
    <row r="705" spans="5:32" x14ac:dyDescent="0.2">
      <c r="E705">
        <f t="shared" si="216"/>
        <v>703</v>
      </c>
      <c r="F705">
        <f t="shared" si="210"/>
        <v>8.3702518679726907</v>
      </c>
      <c r="G705" t="e">
        <f t="shared" si="217"/>
        <v>#VALUE!</v>
      </c>
      <c r="H705" t="e">
        <f t="shared" si="218"/>
        <v>#VALUE!</v>
      </c>
      <c r="I705" t="e">
        <f t="shared" si="219"/>
        <v>#VALUE!</v>
      </c>
      <c r="J705" t="e">
        <f t="shared" si="220"/>
        <v>#VALUE!</v>
      </c>
      <c r="K705" t="e">
        <f t="shared" si="221"/>
        <v>#VALUE!</v>
      </c>
      <c r="L705" t="e">
        <f t="shared" si="222"/>
        <v>#VALUE!</v>
      </c>
      <c r="M705">
        <f>IF($B$9="זכר",INDEX(תמותה!$A$1:$E$121,ROUNDDOWN(E705/12,0)+1,2),INDEX(תמותה!$A$1:$E$121,ROUNDDOWN(E705/12,0)+1,3))</f>
        <v>1.464E-3</v>
      </c>
      <c r="N705" t="e">
        <f>IF($B$9="זכר",INDEX('שיפור גברים'!$A$1:$GQ$121,ROUNDDOWN(E705/12,0)+1,ROUNDDOWN((E705+$B$7-$B$8)/12,0)+2),INDEX('שיפור נשים'!$A$1:$GQ$121,ROUNDDOWN(E705/12,0)+1,ROUNDDOWN((E705+$B$7-$B$8)/12,0)+2))</f>
        <v>#VALUE!</v>
      </c>
      <c r="O705" t="e">
        <f>IF($B$9="זכר",INDEX('שיפור גברים'!$A$1:$GQ$121,ROUNDDOWN(E705/12,0)+1,ROUNDDOWN((E705+$B$7-$B$8)/12,0)+1),INDEX('שיפור נשים'!$A$1:$GQ$121,ROUNDDOWN(E705/12,0)+1,ROUNDDOWN((E705+$B$7-$B$8)/12,0)+1))</f>
        <v>#VALUE!</v>
      </c>
      <c r="P705">
        <f t="shared" si="211"/>
        <v>0.25</v>
      </c>
      <c r="Q705" t="e">
        <f t="shared" si="212"/>
        <v>#VALUE!</v>
      </c>
      <c r="R705">
        <f t="shared" si="223"/>
        <v>703</v>
      </c>
      <c r="S705" t="e">
        <f t="shared" si="224"/>
        <v>#VALUE!</v>
      </c>
      <c r="T705">
        <f>IF($B$11="זכר",INDEX(תמותה!$A$1:$E$121,ROUNDDOWN(R705/12,0)+1,2),INDEX(תמותה!$A$1:$E$121,ROUNDDOWN(R705/12,0)+1,3))</f>
        <v>1.464E-3</v>
      </c>
      <c r="U705" t="e">
        <f>IF($B$11="זכר",INDEX('שיפור גברים'!$A$1:$GQ$121,ROUNDDOWN(R705/12,0)+1,ROUNDDOWN((E705+$B$7-$B$8)/12,0)+2),INDEX('שיפור נשים'!$A$1:$GQ$121,ROUNDDOWN(R705/12,0)+1,ROUNDDOWN((E705+$B$7-$B$8)/12,0)+2))</f>
        <v>#VALUE!</v>
      </c>
      <c r="V705" t="e">
        <f>IF($B$11="זכר",INDEX('שיפור גברים'!$A$1:$GQ$121,ROUNDDOWN(R705/12,0)+1,ROUNDDOWN((E705+$B$7-$B$8)/12,0)+1),INDEX('שיפור נשים'!$A$1:$GQ$121,ROUNDDOWN(R705/12,0)+1,ROUNDDOWN((E705+$B$7-$B$8)/12,0)+1))</f>
        <v>#VALUE!</v>
      </c>
      <c r="W705">
        <f t="shared" si="213"/>
        <v>0.25</v>
      </c>
      <c r="X705" t="e">
        <f t="shared" si="225"/>
        <v>#VALUE!</v>
      </c>
      <c r="Y705">
        <f>IF($B$11="זכר",INDEX(תמותה!$A$1:$E$121,ROUNDDOWN(R705/12,0)+1,4),INDEX(תמותה!$A$1:$E$121,ROUNDDOWN(R705/12,0)+1,5))</f>
        <v>2.879E-3</v>
      </c>
      <c r="Z705" t="e">
        <f t="shared" si="214"/>
        <v>#VALUE!</v>
      </c>
      <c r="AA705" t="e">
        <f t="shared" si="215"/>
        <v>#VALUE!</v>
      </c>
      <c r="AB705" t="e">
        <f t="shared" si="226"/>
        <v>#VALUE!</v>
      </c>
      <c r="AC705" t="e">
        <f t="shared" si="227"/>
        <v>#VALUE!</v>
      </c>
      <c r="AD705" t="e">
        <f t="shared" si="228"/>
        <v>#VALUE!</v>
      </c>
      <c r="AE705" t="e">
        <f t="shared" si="229"/>
        <v>#VALUE!</v>
      </c>
      <c r="AF705" t="e">
        <f t="shared" si="230"/>
        <v>#VALUE!</v>
      </c>
    </row>
    <row r="706" spans="5:32" x14ac:dyDescent="0.2">
      <c r="E706">
        <f t="shared" si="216"/>
        <v>704</v>
      </c>
      <c r="F706">
        <f t="shared" si="210"/>
        <v>8.3955515887877841</v>
      </c>
      <c r="G706" t="e">
        <f t="shared" si="217"/>
        <v>#VALUE!</v>
      </c>
      <c r="H706" t="e">
        <f t="shared" si="218"/>
        <v>#VALUE!</v>
      </c>
      <c r="I706" t="e">
        <f t="shared" si="219"/>
        <v>#VALUE!</v>
      </c>
      <c r="J706" t="e">
        <f t="shared" si="220"/>
        <v>#VALUE!</v>
      </c>
      <c r="K706" t="e">
        <f t="shared" si="221"/>
        <v>#VALUE!</v>
      </c>
      <c r="L706" t="e">
        <f t="shared" si="222"/>
        <v>#VALUE!</v>
      </c>
      <c r="M706">
        <f>IF($B$9="זכר",INDEX(תמותה!$A$1:$E$121,ROUNDDOWN(E706/12,0)+1,2),INDEX(תמותה!$A$1:$E$121,ROUNDDOWN(E706/12,0)+1,3))</f>
        <v>1.464E-3</v>
      </c>
      <c r="N706" t="e">
        <f>IF($B$9="זכר",INDEX('שיפור גברים'!$A$1:$GQ$121,ROUNDDOWN(E706/12,0)+1,ROUNDDOWN((E706+$B$7-$B$8)/12,0)+2),INDEX('שיפור נשים'!$A$1:$GQ$121,ROUNDDOWN(E706/12,0)+1,ROUNDDOWN((E706+$B$7-$B$8)/12,0)+2))</f>
        <v>#VALUE!</v>
      </c>
      <c r="O706" t="e">
        <f>IF($B$9="זכר",INDEX('שיפור גברים'!$A$1:$GQ$121,ROUNDDOWN(E706/12,0)+1,ROUNDDOWN((E706+$B$7-$B$8)/12,0)+1),INDEX('שיפור נשים'!$A$1:$GQ$121,ROUNDDOWN(E706/12,0)+1,ROUNDDOWN((E706+$B$7-$B$8)/12,0)+1))</f>
        <v>#VALUE!</v>
      </c>
      <c r="P706">
        <f t="shared" si="211"/>
        <v>0.33333333333333331</v>
      </c>
      <c r="Q706" t="e">
        <f t="shared" si="212"/>
        <v>#VALUE!</v>
      </c>
      <c r="R706">
        <f t="shared" si="223"/>
        <v>704</v>
      </c>
      <c r="S706" t="e">
        <f t="shared" si="224"/>
        <v>#VALUE!</v>
      </c>
      <c r="T706">
        <f>IF($B$11="זכר",INDEX(תמותה!$A$1:$E$121,ROUNDDOWN(R706/12,0)+1,2),INDEX(תמותה!$A$1:$E$121,ROUNDDOWN(R706/12,0)+1,3))</f>
        <v>1.464E-3</v>
      </c>
      <c r="U706" t="e">
        <f>IF($B$11="זכר",INDEX('שיפור גברים'!$A$1:$GQ$121,ROUNDDOWN(R706/12,0)+1,ROUNDDOWN((E706+$B$7-$B$8)/12,0)+2),INDEX('שיפור נשים'!$A$1:$GQ$121,ROUNDDOWN(R706/12,0)+1,ROUNDDOWN((E706+$B$7-$B$8)/12,0)+2))</f>
        <v>#VALUE!</v>
      </c>
      <c r="V706" t="e">
        <f>IF($B$11="זכר",INDEX('שיפור גברים'!$A$1:$GQ$121,ROUNDDOWN(R706/12,0)+1,ROUNDDOWN((E706+$B$7-$B$8)/12,0)+1),INDEX('שיפור נשים'!$A$1:$GQ$121,ROUNDDOWN(R706/12,0)+1,ROUNDDOWN((E706+$B$7-$B$8)/12,0)+1))</f>
        <v>#VALUE!</v>
      </c>
      <c r="W706">
        <f t="shared" si="213"/>
        <v>0.33333333333333331</v>
      </c>
      <c r="X706" t="e">
        <f t="shared" si="225"/>
        <v>#VALUE!</v>
      </c>
      <c r="Y706">
        <f>IF($B$11="זכר",INDEX(תמותה!$A$1:$E$121,ROUNDDOWN(R706/12,0)+1,4),INDEX(תמותה!$A$1:$E$121,ROUNDDOWN(R706/12,0)+1,5))</f>
        <v>2.879E-3</v>
      </c>
      <c r="Z706" t="e">
        <f t="shared" si="214"/>
        <v>#VALUE!</v>
      </c>
      <c r="AA706" t="e">
        <f t="shared" si="215"/>
        <v>#VALUE!</v>
      </c>
      <c r="AB706" t="e">
        <f t="shared" si="226"/>
        <v>#VALUE!</v>
      </c>
      <c r="AC706" t="e">
        <f t="shared" si="227"/>
        <v>#VALUE!</v>
      </c>
      <c r="AD706" t="e">
        <f t="shared" si="228"/>
        <v>#VALUE!</v>
      </c>
      <c r="AE706" t="e">
        <f t="shared" si="229"/>
        <v>#VALUE!</v>
      </c>
      <c r="AF706" t="e">
        <f t="shared" si="230"/>
        <v>#VALUE!</v>
      </c>
    </row>
    <row r="707" spans="5:32" x14ac:dyDescent="0.2">
      <c r="E707">
        <f t="shared" si="216"/>
        <v>705</v>
      </c>
      <c r="F707">
        <f t="shared" ref="F707:F770" si="231">(1+$B$2)^((E707-$E$2+1)/12)</f>
        <v>8.4209277799270001</v>
      </c>
      <c r="G707" t="e">
        <f t="shared" si="217"/>
        <v>#VALUE!</v>
      </c>
      <c r="H707" t="e">
        <f t="shared" si="218"/>
        <v>#VALUE!</v>
      </c>
      <c r="I707" t="e">
        <f t="shared" si="219"/>
        <v>#VALUE!</v>
      </c>
      <c r="J707" t="e">
        <f t="shared" si="220"/>
        <v>#VALUE!</v>
      </c>
      <c r="K707" t="e">
        <f t="shared" si="221"/>
        <v>#VALUE!</v>
      </c>
      <c r="L707" t="e">
        <f t="shared" si="222"/>
        <v>#VALUE!</v>
      </c>
      <c r="M707">
        <f>IF($B$9="זכר",INDEX(תמותה!$A$1:$E$121,ROUNDDOWN(E707/12,0)+1,2),INDEX(תמותה!$A$1:$E$121,ROUNDDOWN(E707/12,0)+1,3))</f>
        <v>1.464E-3</v>
      </c>
      <c r="N707" t="e">
        <f>IF($B$9="זכר",INDEX('שיפור גברים'!$A$1:$GQ$121,ROUNDDOWN(E707/12,0)+1,ROUNDDOWN((E707+$B$7-$B$8)/12,0)+2),INDEX('שיפור נשים'!$A$1:$GQ$121,ROUNDDOWN(E707/12,0)+1,ROUNDDOWN((E707+$B$7-$B$8)/12,0)+2))</f>
        <v>#VALUE!</v>
      </c>
      <c r="O707" t="e">
        <f>IF($B$9="זכר",INDEX('שיפור גברים'!$A$1:$GQ$121,ROUNDDOWN(E707/12,0)+1,ROUNDDOWN((E707+$B$7-$B$8)/12,0)+1),INDEX('שיפור נשים'!$A$1:$GQ$121,ROUNDDOWN(E707/12,0)+1,ROUNDDOWN((E707+$B$7-$B$8)/12,0)+1))</f>
        <v>#VALUE!</v>
      </c>
      <c r="P707">
        <f t="shared" ref="P707:P770" si="232">(MOD((E707-$E$2+7),12)+1)/12</f>
        <v>0.41666666666666669</v>
      </c>
      <c r="Q707" t="e">
        <f t="shared" ref="Q707:Q770" si="233">IF(E707&lt;$B$12,1-(1-M707*(N707*P707+O707*(1-P707)))^(1/12),1)</f>
        <v>#VALUE!</v>
      </c>
      <c r="R707">
        <f t="shared" si="223"/>
        <v>705</v>
      </c>
      <c r="S707" t="e">
        <f t="shared" si="224"/>
        <v>#VALUE!</v>
      </c>
      <c r="T707">
        <f>IF($B$11="זכר",INDEX(תמותה!$A$1:$E$121,ROUNDDOWN(R707/12,0)+1,2),INDEX(תמותה!$A$1:$E$121,ROUNDDOWN(R707/12,0)+1,3))</f>
        <v>1.464E-3</v>
      </c>
      <c r="U707" t="e">
        <f>IF($B$11="זכר",INDEX('שיפור גברים'!$A$1:$GQ$121,ROUNDDOWN(R707/12,0)+1,ROUNDDOWN((E707+$B$7-$B$8)/12,0)+2),INDEX('שיפור נשים'!$A$1:$GQ$121,ROUNDDOWN(R707/12,0)+1,ROUNDDOWN((E707+$B$7-$B$8)/12,0)+2))</f>
        <v>#VALUE!</v>
      </c>
      <c r="V707" t="e">
        <f>IF($B$11="זכר",INDEX('שיפור גברים'!$A$1:$GQ$121,ROUNDDOWN(R707/12,0)+1,ROUNDDOWN((E707+$B$7-$B$8)/12,0)+1),INDEX('שיפור נשים'!$A$1:$GQ$121,ROUNDDOWN(R707/12,0)+1,ROUNDDOWN((E707+$B$7-$B$8)/12,0)+1))</f>
        <v>#VALUE!</v>
      </c>
      <c r="W707">
        <f t="shared" ref="W707:W770" si="234">(MOD((R707-$E$2+7),12)+1)/12</f>
        <v>0.41666666666666669</v>
      </c>
      <c r="X707" t="e">
        <f t="shared" si="225"/>
        <v>#VALUE!</v>
      </c>
      <c r="Y707">
        <f>IF($B$11="זכר",INDEX(תמותה!$A$1:$E$121,ROUNDDOWN(R707/12,0)+1,4),INDEX(תמותה!$A$1:$E$121,ROUNDDOWN(R707/12,0)+1,5))</f>
        <v>2.879E-3</v>
      </c>
      <c r="Z707" t="e">
        <f t="shared" ref="Z707:Z770" si="235">IF(R707&lt;$B$12,1-(1-T707*(U707*W707+V707*(1-W707)))^(1/12),1)</f>
        <v>#VALUE!</v>
      </c>
      <c r="AA707" t="e">
        <f t="shared" ref="AA707:AA770" si="236">IF(R707&lt;$B$12,1-(1-Y707*(U707*W707+V707*(1-W707)))^(1/12),1)</f>
        <v>#VALUE!</v>
      </c>
      <c r="AB707" t="e">
        <f t="shared" si="226"/>
        <v>#VALUE!</v>
      </c>
      <c r="AC707" t="e">
        <f t="shared" si="227"/>
        <v>#VALUE!</v>
      </c>
      <c r="AD707" t="e">
        <f t="shared" si="228"/>
        <v>#VALUE!</v>
      </c>
      <c r="AE707" t="e">
        <f t="shared" si="229"/>
        <v>#VALUE!</v>
      </c>
      <c r="AF707" t="e">
        <f t="shared" si="230"/>
        <v>#VALUE!</v>
      </c>
    </row>
    <row r="708" spans="5:32" x14ac:dyDescent="0.2">
      <c r="E708">
        <f t="shared" ref="E708:E771" si="237">E707+1</f>
        <v>706</v>
      </c>
      <c r="F708">
        <f t="shared" si="231"/>
        <v>8.4463806725276882</v>
      </c>
      <c r="G708" t="e">
        <f t="shared" ref="G708:G771" si="238">IF(E708&lt;=$B$3,IF(AND((E708-$E$2)&lt;0,E708&lt;$B$4),G707+1/F708,G707+L707/F708))</f>
        <v>#VALUE!</v>
      </c>
      <c r="H708" t="e">
        <f t="shared" ref="H708:H771" si="239">IF(E708&lt;=$B$3,IF(AND((E708-$E$2)&lt;60,E708&lt;$B$4),H707+1/F708,H707+L707/F708))</f>
        <v>#VALUE!</v>
      </c>
      <c r="I708" t="e">
        <f t="shared" ref="I708:I771" si="240">IF(E708&lt;=$B$3,IF(AND((E708-$E$2)&lt;120,E708&lt;$B$4),I707+1/F708,I707+L707/F708))</f>
        <v>#VALUE!</v>
      </c>
      <c r="J708" t="e">
        <f t="shared" ref="J708:J771" si="241">IF(E708&lt;=$B$3,IF(AND((E708-$E$2)&lt;180,E708&lt;$B$4),J707+1/F708,J707+L707/F708))</f>
        <v>#VALUE!</v>
      </c>
      <c r="K708" t="e">
        <f t="shared" ref="K708:K771" si="242">IF(E708&lt;=$B$3,IF(AND((E708-$E$2)&lt;240,E708&lt;$B$4),K707+1/F708,K707+L707/F708))</f>
        <v>#VALUE!</v>
      </c>
      <c r="L708" t="e">
        <f t="shared" ref="L708:L771" si="243">L707*(1-Q708)</f>
        <v>#VALUE!</v>
      </c>
      <c r="M708">
        <f>IF($B$9="זכר",INDEX(תמותה!$A$1:$E$121,ROUNDDOWN(E708/12,0)+1,2),INDEX(תמותה!$A$1:$E$121,ROUNDDOWN(E708/12,0)+1,3))</f>
        <v>1.464E-3</v>
      </c>
      <c r="N708" t="e">
        <f>IF($B$9="זכר",INDEX('שיפור גברים'!$A$1:$GQ$121,ROUNDDOWN(E708/12,0)+1,ROUNDDOWN((E708+$B$7-$B$8)/12,0)+2),INDEX('שיפור נשים'!$A$1:$GQ$121,ROUNDDOWN(E708/12,0)+1,ROUNDDOWN((E708+$B$7-$B$8)/12,0)+2))</f>
        <v>#VALUE!</v>
      </c>
      <c r="O708" t="e">
        <f>IF($B$9="זכר",INDEX('שיפור גברים'!$A$1:$GQ$121,ROUNDDOWN(E708/12,0)+1,ROUNDDOWN((E708+$B$7-$B$8)/12,0)+1),INDEX('שיפור נשים'!$A$1:$GQ$121,ROUNDDOWN(E708/12,0)+1,ROUNDDOWN((E708+$B$7-$B$8)/12,0)+1))</f>
        <v>#VALUE!</v>
      </c>
      <c r="P708">
        <f t="shared" si="232"/>
        <v>0.5</v>
      </c>
      <c r="Q708" t="e">
        <f t="shared" si="233"/>
        <v>#VALUE!</v>
      </c>
      <c r="R708">
        <f t="shared" ref="R708:R771" si="244">R707+1</f>
        <v>706</v>
      </c>
      <c r="S708" t="e">
        <f t="shared" ref="S708:S771" si="245">S707*(1-Z708)</f>
        <v>#VALUE!</v>
      </c>
      <c r="T708">
        <f>IF($B$11="זכר",INDEX(תמותה!$A$1:$E$121,ROUNDDOWN(R708/12,0)+1,2),INDEX(תמותה!$A$1:$E$121,ROUNDDOWN(R708/12,0)+1,3))</f>
        <v>1.464E-3</v>
      </c>
      <c r="U708" t="e">
        <f>IF($B$11="זכר",INDEX('שיפור גברים'!$A$1:$GQ$121,ROUNDDOWN(R708/12,0)+1,ROUNDDOWN((E708+$B$7-$B$8)/12,0)+2),INDEX('שיפור נשים'!$A$1:$GQ$121,ROUNDDOWN(R708/12,0)+1,ROUNDDOWN((E708+$B$7-$B$8)/12,0)+2))</f>
        <v>#VALUE!</v>
      </c>
      <c r="V708" t="e">
        <f>IF($B$11="זכר",INDEX('שיפור גברים'!$A$1:$GQ$121,ROUNDDOWN(R708/12,0)+1,ROUNDDOWN((E708+$B$7-$B$8)/12,0)+1),INDEX('שיפור נשים'!$A$1:$GQ$121,ROUNDDOWN(R708/12,0)+1,ROUNDDOWN((E708+$B$7-$B$8)/12,0)+1))</f>
        <v>#VALUE!</v>
      </c>
      <c r="W708">
        <f t="shared" si="234"/>
        <v>0.5</v>
      </c>
      <c r="X708" t="e">
        <f t="shared" ref="X708:X771" si="246">X707*(1-AA708)+Q708*S708*L707</f>
        <v>#VALUE!</v>
      </c>
      <c r="Y708">
        <f>IF($B$11="זכר",INDEX(תמותה!$A$1:$E$121,ROUNDDOWN(R708/12,0)+1,4),INDEX(תמותה!$A$1:$E$121,ROUNDDOWN(R708/12,0)+1,5))</f>
        <v>2.879E-3</v>
      </c>
      <c r="Z708" t="e">
        <f t="shared" si="235"/>
        <v>#VALUE!</v>
      </c>
      <c r="AA708" t="e">
        <f t="shared" si="236"/>
        <v>#VALUE!</v>
      </c>
      <c r="AB708" t="e">
        <f t="shared" ref="AB708:AB771" si="247">IF(E708&lt;=$B$3,IF(AND((E708-$E$2)&lt;0,E708&lt;$B$4),AB707+0/F708,AB707+X707/F708))</f>
        <v>#VALUE!</v>
      </c>
      <c r="AC708" t="e">
        <f t="shared" ref="AC708:AC771" si="248">IF(E708&lt;=$B$3,IF(AND((E708-$E$2)&lt;60,E708&lt;$B$4),AC707+0/F708,AC707+X707/F708))</f>
        <v>#VALUE!</v>
      </c>
      <c r="AD708" t="e">
        <f t="shared" ref="AD708:AD771" si="249">IF(E708&lt;=$B$3,IF(AND((E708-$E$2)&lt;120,E708&lt;$B$4),AD707+0/F708,AD707+X707/F708))</f>
        <v>#VALUE!</v>
      </c>
      <c r="AE708" t="e">
        <f t="shared" ref="AE708:AE771" si="250">IF(E708&lt;=$B$3,IF(AND((E708-$E$2)&lt;180,E708&lt;$B$4),AE707+0/F708,AE707+X707/F708))</f>
        <v>#VALUE!</v>
      </c>
      <c r="AF708" t="e">
        <f t="shared" ref="AF708:AF771" si="251">IF(E708&lt;=$B$3,IF(AND((E708-$E$2)&lt;240,E708&lt;$B$4),AF707+0/F708,AF707+X707/F708))</f>
        <v>#VALUE!</v>
      </c>
    </row>
    <row r="709" spans="5:32" x14ac:dyDescent="0.2">
      <c r="E709">
        <f t="shared" si="237"/>
        <v>707</v>
      </c>
      <c r="F709">
        <f t="shared" si="231"/>
        <v>8.4719104984258333</v>
      </c>
      <c r="G709" t="e">
        <f t="shared" si="238"/>
        <v>#VALUE!</v>
      </c>
      <c r="H709" t="e">
        <f t="shared" si="239"/>
        <v>#VALUE!</v>
      </c>
      <c r="I709" t="e">
        <f t="shared" si="240"/>
        <v>#VALUE!</v>
      </c>
      <c r="J709" t="e">
        <f t="shared" si="241"/>
        <v>#VALUE!</v>
      </c>
      <c r="K709" t="e">
        <f t="shared" si="242"/>
        <v>#VALUE!</v>
      </c>
      <c r="L709" t="e">
        <f t="shared" si="243"/>
        <v>#VALUE!</v>
      </c>
      <c r="M709">
        <f>IF($B$9="זכר",INDEX(תמותה!$A$1:$E$121,ROUNDDOWN(E709/12,0)+1,2),INDEX(תמותה!$A$1:$E$121,ROUNDDOWN(E709/12,0)+1,3))</f>
        <v>1.464E-3</v>
      </c>
      <c r="N709" t="e">
        <f>IF($B$9="זכר",INDEX('שיפור גברים'!$A$1:$GQ$121,ROUNDDOWN(E709/12,0)+1,ROUNDDOWN((E709+$B$7-$B$8)/12,0)+2),INDEX('שיפור נשים'!$A$1:$GQ$121,ROUNDDOWN(E709/12,0)+1,ROUNDDOWN((E709+$B$7-$B$8)/12,0)+2))</f>
        <v>#VALUE!</v>
      </c>
      <c r="O709" t="e">
        <f>IF($B$9="זכר",INDEX('שיפור גברים'!$A$1:$GQ$121,ROUNDDOWN(E709/12,0)+1,ROUNDDOWN((E709+$B$7-$B$8)/12,0)+1),INDEX('שיפור נשים'!$A$1:$GQ$121,ROUNDDOWN(E709/12,0)+1,ROUNDDOWN((E709+$B$7-$B$8)/12,0)+1))</f>
        <v>#VALUE!</v>
      </c>
      <c r="P709">
        <f t="shared" si="232"/>
        <v>0.58333333333333337</v>
      </c>
      <c r="Q709" t="e">
        <f t="shared" si="233"/>
        <v>#VALUE!</v>
      </c>
      <c r="R709">
        <f t="shared" si="244"/>
        <v>707</v>
      </c>
      <c r="S709" t="e">
        <f t="shared" si="245"/>
        <v>#VALUE!</v>
      </c>
      <c r="T709">
        <f>IF($B$11="זכר",INDEX(תמותה!$A$1:$E$121,ROUNDDOWN(R709/12,0)+1,2),INDEX(תמותה!$A$1:$E$121,ROUNDDOWN(R709/12,0)+1,3))</f>
        <v>1.464E-3</v>
      </c>
      <c r="U709" t="e">
        <f>IF($B$11="זכר",INDEX('שיפור גברים'!$A$1:$GQ$121,ROUNDDOWN(R709/12,0)+1,ROUNDDOWN((E709+$B$7-$B$8)/12,0)+2),INDEX('שיפור נשים'!$A$1:$GQ$121,ROUNDDOWN(R709/12,0)+1,ROUNDDOWN((E709+$B$7-$B$8)/12,0)+2))</f>
        <v>#VALUE!</v>
      </c>
      <c r="V709" t="e">
        <f>IF($B$11="זכר",INDEX('שיפור גברים'!$A$1:$GQ$121,ROUNDDOWN(R709/12,0)+1,ROUNDDOWN((E709+$B$7-$B$8)/12,0)+1),INDEX('שיפור נשים'!$A$1:$GQ$121,ROUNDDOWN(R709/12,0)+1,ROUNDDOWN((E709+$B$7-$B$8)/12,0)+1))</f>
        <v>#VALUE!</v>
      </c>
      <c r="W709">
        <f t="shared" si="234"/>
        <v>0.58333333333333337</v>
      </c>
      <c r="X709" t="e">
        <f t="shared" si="246"/>
        <v>#VALUE!</v>
      </c>
      <c r="Y709">
        <f>IF($B$11="זכר",INDEX(תמותה!$A$1:$E$121,ROUNDDOWN(R709/12,0)+1,4),INDEX(תמותה!$A$1:$E$121,ROUNDDOWN(R709/12,0)+1,5))</f>
        <v>2.879E-3</v>
      </c>
      <c r="Z709" t="e">
        <f t="shared" si="235"/>
        <v>#VALUE!</v>
      </c>
      <c r="AA709" t="e">
        <f t="shared" si="236"/>
        <v>#VALUE!</v>
      </c>
      <c r="AB709" t="e">
        <f t="shared" si="247"/>
        <v>#VALUE!</v>
      </c>
      <c r="AC709" t="e">
        <f t="shared" si="248"/>
        <v>#VALUE!</v>
      </c>
      <c r="AD709" t="e">
        <f t="shared" si="249"/>
        <v>#VALUE!</v>
      </c>
      <c r="AE709" t="e">
        <f t="shared" si="250"/>
        <v>#VALUE!</v>
      </c>
      <c r="AF709" t="e">
        <f t="shared" si="251"/>
        <v>#VALUE!</v>
      </c>
    </row>
    <row r="710" spans="5:32" x14ac:dyDescent="0.2">
      <c r="E710">
        <f t="shared" si="237"/>
        <v>708</v>
      </c>
      <c r="F710">
        <f t="shared" si="231"/>
        <v>8.4975174901581596</v>
      </c>
      <c r="G710" t="e">
        <f t="shared" si="238"/>
        <v>#VALUE!</v>
      </c>
      <c r="H710" t="e">
        <f t="shared" si="239"/>
        <v>#VALUE!</v>
      </c>
      <c r="I710" t="e">
        <f t="shared" si="240"/>
        <v>#VALUE!</v>
      </c>
      <c r="J710" t="e">
        <f t="shared" si="241"/>
        <v>#VALUE!</v>
      </c>
      <c r="K710" t="e">
        <f t="shared" si="242"/>
        <v>#VALUE!</v>
      </c>
      <c r="L710" t="e">
        <f t="shared" si="243"/>
        <v>#VALUE!</v>
      </c>
      <c r="M710">
        <f>IF($B$9="זכר",INDEX(תמותה!$A$1:$E$121,ROUNDDOWN(E710/12,0)+1,2),INDEX(תמותה!$A$1:$E$121,ROUNDDOWN(E710/12,0)+1,3))</f>
        <v>1.6540000000000001E-3</v>
      </c>
      <c r="N710" t="e">
        <f>IF($B$9="זכר",INDEX('שיפור גברים'!$A$1:$GQ$121,ROUNDDOWN(E710/12,0)+1,ROUNDDOWN((E710+$B$7-$B$8)/12,0)+2),INDEX('שיפור נשים'!$A$1:$GQ$121,ROUNDDOWN(E710/12,0)+1,ROUNDDOWN((E710+$B$7-$B$8)/12,0)+2))</f>
        <v>#VALUE!</v>
      </c>
      <c r="O710" t="e">
        <f>IF($B$9="זכר",INDEX('שיפור גברים'!$A$1:$GQ$121,ROUNDDOWN(E710/12,0)+1,ROUNDDOWN((E710+$B$7-$B$8)/12,0)+1),INDEX('שיפור נשים'!$A$1:$GQ$121,ROUNDDOWN(E710/12,0)+1,ROUNDDOWN((E710+$B$7-$B$8)/12,0)+1))</f>
        <v>#VALUE!</v>
      </c>
      <c r="P710">
        <f t="shared" si="232"/>
        <v>0.66666666666666663</v>
      </c>
      <c r="Q710" t="e">
        <f t="shared" si="233"/>
        <v>#VALUE!</v>
      </c>
      <c r="R710">
        <f t="shared" si="244"/>
        <v>708</v>
      </c>
      <c r="S710" t="e">
        <f t="shared" si="245"/>
        <v>#VALUE!</v>
      </c>
      <c r="T710">
        <f>IF($B$11="זכר",INDEX(תמותה!$A$1:$E$121,ROUNDDOWN(R710/12,0)+1,2),INDEX(תמותה!$A$1:$E$121,ROUNDDOWN(R710/12,0)+1,3))</f>
        <v>1.6540000000000001E-3</v>
      </c>
      <c r="U710" t="e">
        <f>IF($B$11="זכר",INDEX('שיפור גברים'!$A$1:$GQ$121,ROUNDDOWN(R710/12,0)+1,ROUNDDOWN((E710+$B$7-$B$8)/12,0)+2),INDEX('שיפור נשים'!$A$1:$GQ$121,ROUNDDOWN(R710/12,0)+1,ROUNDDOWN((E710+$B$7-$B$8)/12,0)+2))</f>
        <v>#VALUE!</v>
      </c>
      <c r="V710" t="e">
        <f>IF($B$11="זכר",INDEX('שיפור גברים'!$A$1:$GQ$121,ROUNDDOWN(R710/12,0)+1,ROUNDDOWN((E710+$B$7-$B$8)/12,0)+1),INDEX('שיפור נשים'!$A$1:$GQ$121,ROUNDDOWN(R710/12,0)+1,ROUNDDOWN((E710+$B$7-$B$8)/12,0)+1))</f>
        <v>#VALUE!</v>
      </c>
      <c r="W710">
        <f t="shared" si="234"/>
        <v>0.66666666666666663</v>
      </c>
      <c r="X710" t="e">
        <f t="shared" si="246"/>
        <v>#VALUE!</v>
      </c>
      <c r="Y710">
        <f>IF($B$11="זכר",INDEX(תמותה!$A$1:$E$121,ROUNDDOWN(R710/12,0)+1,4),INDEX(תמותה!$A$1:$E$121,ROUNDDOWN(R710/12,0)+1,5))</f>
        <v>3.3180000000000002E-3</v>
      </c>
      <c r="Z710" t="e">
        <f t="shared" si="235"/>
        <v>#VALUE!</v>
      </c>
      <c r="AA710" t="e">
        <f t="shared" si="236"/>
        <v>#VALUE!</v>
      </c>
      <c r="AB710" t="e">
        <f t="shared" si="247"/>
        <v>#VALUE!</v>
      </c>
      <c r="AC710" t="e">
        <f t="shared" si="248"/>
        <v>#VALUE!</v>
      </c>
      <c r="AD710" t="e">
        <f t="shared" si="249"/>
        <v>#VALUE!</v>
      </c>
      <c r="AE710" t="e">
        <f t="shared" si="250"/>
        <v>#VALUE!</v>
      </c>
      <c r="AF710" t="e">
        <f t="shared" si="251"/>
        <v>#VALUE!</v>
      </c>
    </row>
    <row r="711" spans="5:32" x14ac:dyDescent="0.2">
      <c r="E711">
        <f t="shared" si="237"/>
        <v>709</v>
      </c>
      <c r="F711">
        <f t="shared" si="231"/>
        <v>8.5232018809642422</v>
      </c>
      <c r="G711" t="e">
        <f t="shared" si="238"/>
        <v>#VALUE!</v>
      </c>
      <c r="H711" t="e">
        <f t="shared" si="239"/>
        <v>#VALUE!</v>
      </c>
      <c r="I711" t="e">
        <f t="shared" si="240"/>
        <v>#VALUE!</v>
      </c>
      <c r="J711" t="e">
        <f t="shared" si="241"/>
        <v>#VALUE!</v>
      </c>
      <c r="K711" t="e">
        <f t="shared" si="242"/>
        <v>#VALUE!</v>
      </c>
      <c r="L711" t="e">
        <f t="shared" si="243"/>
        <v>#VALUE!</v>
      </c>
      <c r="M711">
        <f>IF($B$9="זכר",INDEX(תמותה!$A$1:$E$121,ROUNDDOWN(E711/12,0)+1,2),INDEX(תמותה!$A$1:$E$121,ROUNDDOWN(E711/12,0)+1,3))</f>
        <v>1.6540000000000001E-3</v>
      </c>
      <c r="N711" t="e">
        <f>IF($B$9="זכר",INDEX('שיפור גברים'!$A$1:$GQ$121,ROUNDDOWN(E711/12,0)+1,ROUNDDOWN((E711+$B$7-$B$8)/12,0)+2),INDEX('שיפור נשים'!$A$1:$GQ$121,ROUNDDOWN(E711/12,0)+1,ROUNDDOWN((E711+$B$7-$B$8)/12,0)+2))</f>
        <v>#VALUE!</v>
      </c>
      <c r="O711" t="e">
        <f>IF($B$9="זכר",INDEX('שיפור גברים'!$A$1:$GQ$121,ROUNDDOWN(E711/12,0)+1,ROUNDDOWN((E711+$B$7-$B$8)/12,0)+1),INDEX('שיפור נשים'!$A$1:$GQ$121,ROUNDDOWN(E711/12,0)+1,ROUNDDOWN((E711+$B$7-$B$8)/12,0)+1))</f>
        <v>#VALUE!</v>
      </c>
      <c r="P711">
        <f t="shared" si="232"/>
        <v>0.75</v>
      </c>
      <c r="Q711" t="e">
        <f t="shared" si="233"/>
        <v>#VALUE!</v>
      </c>
      <c r="R711">
        <f t="shared" si="244"/>
        <v>709</v>
      </c>
      <c r="S711" t="e">
        <f t="shared" si="245"/>
        <v>#VALUE!</v>
      </c>
      <c r="T711">
        <f>IF($B$11="זכר",INDEX(תמותה!$A$1:$E$121,ROUNDDOWN(R711/12,0)+1,2),INDEX(תמותה!$A$1:$E$121,ROUNDDOWN(R711/12,0)+1,3))</f>
        <v>1.6540000000000001E-3</v>
      </c>
      <c r="U711" t="e">
        <f>IF($B$11="זכר",INDEX('שיפור גברים'!$A$1:$GQ$121,ROUNDDOWN(R711/12,0)+1,ROUNDDOWN((E711+$B$7-$B$8)/12,0)+2),INDEX('שיפור נשים'!$A$1:$GQ$121,ROUNDDOWN(R711/12,0)+1,ROUNDDOWN((E711+$B$7-$B$8)/12,0)+2))</f>
        <v>#VALUE!</v>
      </c>
      <c r="V711" t="e">
        <f>IF($B$11="זכר",INDEX('שיפור גברים'!$A$1:$GQ$121,ROUNDDOWN(R711/12,0)+1,ROUNDDOWN((E711+$B$7-$B$8)/12,0)+1),INDEX('שיפור נשים'!$A$1:$GQ$121,ROUNDDOWN(R711/12,0)+1,ROUNDDOWN((E711+$B$7-$B$8)/12,0)+1))</f>
        <v>#VALUE!</v>
      </c>
      <c r="W711">
        <f t="shared" si="234"/>
        <v>0.75</v>
      </c>
      <c r="X711" t="e">
        <f t="shared" si="246"/>
        <v>#VALUE!</v>
      </c>
      <c r="Y711">
        <f>IF($B$11="זכר",INDEX(תמותה!$A$1:$E$121,ROUNDDOWN(R711/12,0)+1,4),INDEX(תמותה!$A$1:$E$121,ROUNDDOWN(R711/12,0)+1,5))</f>
        <v>3.3180000000000002E-3</v>
      </c>
      <c r="Z711" t="e">
        <f t="shared" si="235"/>
        <v>#VALUE!</v>
      </c>
      <c r="AA711" t="e">
        <f t="shared" si="236"/>
        <v>#VALUE!</v>
      </c>
      <c r="AB711" t="e">
        <f t="shared" si="247"/>
        <v>#VALUE!</v>
      </c>
      <c r="AC711" t="e">
        <f t="shared" si="248"/>
        <v>#VALUE!</v>
      </c>
      <c r="AD711" t="e">
        <f t="shared" si="249"/>
        <v>#VALUE!</v>
      </c>
      <c r="AE711" t="e">
        <f t="shared" si="250"/>
        <v>#VALUE!</v>
      </c>
      <c r="AF711" t="e">
        <f t="shared" si="251"/>
        <v>#VALUE!</v>
      </c>
    </row>
    <row r="712" spans="5:32" x14ac:dyDescent="0.2">
      <c r="E712">
        <f t="shared" si="237"/>
        <v>710</v>
      </c>
      <c r="F712">
        <f t="shared" si="231"/>
        <v>8.5489639047886623</v>
      </c>
      <c r="G712" t="e">
        <f t="shared" si="238"/>
        <v>#VALUE!</v>
      </c>
      <c r="H712" t="e">
        <f t="shared" si="239"/>
        <v>#VALUE!</v>
      </c>
      <c r="I712" t="e">
        <f t="shared" si="240"/>
        <v>#VALUE!</v>
      </c>
      <c r="J712" t="e">
        <f t="shared" si="241"/>
        <v>#VALUE!</v>
      </c>
      <c r="K712" t="e">
        <f t="shared" si="242"/>
        <v>#VALUE!</v>
      </c>
      <c r="L712" t="e">
        <f t="shared" si="243"/>
        <v>#VALUE!</v>
      </c>
      <c r="M712">
        <f>IF($B$9="זכר",INDEX(תמותה!$A$1:$E$121,ROUNDDOWN(E712/12,0)+1,2),INDEX(תמותה!$A$1:$E$121,ROUNDDOWN(E712/12,0)+1,3))</f>
        <v>1.6540000000000001E-3</v>
      </c>
      <c r="N712" t="e">
        <f>IF($B$9="זכר",INDEX('שיפור גברים'!$A$1:$GQ$121,ROUNDDOWN(E712/12,0)+1,ROUNDDOWN((E712+$B$7-$B$8)/12,0)+2),INDEX('שיפור נשים'!$A$1:$GQ$121,ROUNDDOWN(E712/12,0)+1,ROUNDDOWN((E712+$B$7-$B$8)/12,0)+2))</f>
        <v>#VALUE!</v>
      </c>
      <c r="O712" t="e">
        <f>IF($B$9="זכר",INDEX('שיפור גברים'!$A$1:$GQ$121,ROUNDDOWN(E712/12,0)+1,ROUNDDOWN((E712+$B$7-$B$8)/12,0)+1),INDEX('שיפור נשים'!$A$1:$GQ$121,ROUNDDOWN(E712/12,0)+1,ROUNDDOWN((E712+$B$7-$B$8)/12,0)+1))</f>
        <v>#VALUE!</v>
      </c>
      <c r="P712">
        <f t="shared" si="232"/>
        <v>0.83333333333333337</v>
      </c>
      <c r="Q712" t="e">
        <f t="shared" si="233"/>
        <v>#VALUE!</v>
      </c>
      <c r="R712">
        <f t="shared" si="244"/>
        <v>710</v>
      </c>
      <c r="S712" t="e">
        <f t="shared" si="245"/>
        <v>#VALUE!</v>
      </c>
      <c r="T712">
        <f>IF($B$11="זכר",INDEX(תמותה!$A$1:$E$121,ROUNDDOWN(R712/12,0)+1,2),INDEX(תמותה!$A$1:$E$121,ROUNDDOWN(R712/12,0)+1,3))</f>
        <v>1.6540000000000001E-3</v>
      </c>
      <c r="U712" t="e">
        <f>IF($B$11="זכר",INDEX('שיפור גברים'!$A$1:$GQ$121,ROUNDDOWN(R712/12,0)+1,ROUNDDOWN((E712+$B$7-$B$8)/12,0)+2),INDEX('שיפור נשים'!$A$1:$GQ$121,ROUNDDOWN(R712/12,0)+1,ROUNDDOWN((E712+$B$7-$B$8)/12,0)+2))</f>
        <v>#VALUE!</v>
      </c>
      <c r="V712" t="e">
        <f>IF($B$11="זכר",INDEX('שיפור גברים'!$A$1:$GQ$121,ROUNDDOWN(R712/12,0)+1,ROUNDDOWN((E712+$B$7-$B$8)/12,0)+1),INDEX('שיפור נשים'!$A$1:$GQ$121,ROUNDDOWN(R712/12,0)+1,ROUNDDOWN((E712+$B$7-$B$8)/12,0)+1))</f>
        <v>#VALUE!</v>
      </c>
      <c r="W712">
        <f t="shared" si="234"/>
        <v>0.83333333333333337</v>
      </c>
      <c r="X712" t="e">
        <f t="shared" si="246"/>
        <v>#VALUE!</v>
      </c>
      <c r="Y712">
        <f>IF($B$11="זכר",INDEX(תמותה!$A$1:$E$121,ROUNDDOWN(R712/12,0)+1,4),INDEX(תמותה!$A$1:$E$121,ROUNDDOWN(R712/12,0)+1,5))</f>
        <v>3.3180000000000002E-3</v>
      </c>
      <c r="Z712" t="e">
        <f t="shared" si="235"/>
        <v>#VALUE!</v>
      </c>
      <c r="AA712" t="e">
        <f t="shared" si="236"/>
        <v>#VALUE!</v>
      </c>
      <c r="AB712" t="e">
        <f t="shared" si="247"/>
        <v>#VALUE!</v>
      </c>
      <c r="AC712" t="e">
        <f t="shared" si="248"/>
        <v>#VALUE!</v>
      </c>
      <c r="AD712" t="e">
        <f t="shared" si="249"/>
        <v>#VALUE!</v>
      </c>
      <c r="AE712" t="e">
        <f t="shared" si="250"/>
        <v>#VALUE!</v>
      </c>
      <c r="AF712" t="e">
        <f t="shared" si="251"/>
        <v>#VALUE!</v>
      </c>
    </row>
    <row r="713" spans="5:32" x14ac:dyDescent="0.2">
      <c r="E713">
        <f t="shared" si="237"/>
        <v>711</v>
      </c>
      <c r="F713">
        <f t="shared" si="231"/>
        <v>8.5748037962830939</v>
      </c>
      <c r="G713" t="e">
        <f t="shared" si="238"/>
        <v>#VALUE!</v>
      </c>
      <c r="H713" t="e">
        <f t="shared" si="239"/>
        <v>#VALUE!</v>
      </c>
      <c r="I713" t="e">
        <f t="shared" si="240"/>
        <v>#VALUE!</v>
      </c>
      <c r="J713" t="e">
        <f t="shared" si="241"/>
        <v>#VALUE!</v>
      </c>
      <c r="K713" t="e">
        <f t="shared" si="242"/>
        <v>#VALUE!</v>
      </c>
      <c r="L713" t="e">
        <f t="shared" si="243"/>
        <v>#VALUE!</v>
      </c>
      <c r="M713">
        <f>IF($B$9="זכר",INDEX(תמותה!$A$1:$E$121,ROUNDDOWN(E713/12,0)+1,2),INDEX(תמותה!$A$1:$E$121,ROUNDDOWN(E713/12,0)+1,3))</f>
        <v>1.6540000000000001E-3</v>
      </c>
      <c r="N713" t="e">
        <f>IF($B$9="זכר",INDEX('שיפור גברים'!$A$1:$GQ$121,ROUNDDOWN(E713/12,0)+1,ROUNDDOWN((E713+$B$7-$B$8)/12,0)+2),INDEX('שיפור נשים'!$A$1:$GQ$121,ROUNDDOWN(E713/12,0)+1,ROUNDDOWN((E713+$B$7-$B$8)/12,0)+2))</f>
        <v>#VALUE!</v>
      </c>
      <c r="O713" t="e">
        <f>IF($B$9="זכר",INDEX('שיפור גברים'!$A$1:$GQ$121,ROUNDDOWN(E713/12,0)+1,ROUNDDOWN((E713+$B$7-$B$8)/12,0)+1),INDEX('שיפור נשים'!$A$1:$GQ$121,ROUNDDOWN(E713/12,0)+1,ROUNDDOWN((E713+$B$7-$B$8)/12,0)+1))</f>
        <v>#VALUE!</v>
      </c>
      <c r="P713">
        <f t="shared" si="232"/>
        <v>0.91666666666666663</v>
      </c>
      <c r="Q713" t="e">
        <f t="shared" si="233"/>
        <v>#VALUE!</v>
      </c>
      <c r="R713">
        <f t="shared" si="244"/>
        <v>711</v>
      </c>
      <c r="S713" t="e">
        <f t="shared" si="245"/>
        <v>#VALUE!</v>
      </c>
      <c r="T713">
        <f>IF($B$11="זכר",INDEX(תמותה!$A$1:$E$121,ROUNDDOWN(R713/12,0)+1,2),INDEX(תמותה!$A$1:$E$121,ROUNDDOWN(R713/12,0)+1,3))</f>
        <v>1.6540000000000001E-3</v>
      </c>
      <c r="U713" t="e">
        <f>IF($B$11="זכר",INDEX('שיפור גברים'!$A$1:$GQ$121,ROUNDDOWN(R713/12,0)+1,ROUNDDOWN((E713+$B$7-$B$8)/12,0)+2),INDEX('שיפור נשים'!$A$1:$GQ$121,ROUNDDOWN(R713/12,0)+1,ROUNDDOWN((E713+$B$7-$B$8)/12,0)+2))</f>
        <v>#VALUE!</v>
      </c>
      <c r="V713" t="e">
        <f>IF($B$11="זכר",INDEX('שיפור גברים'!$A$1:$GQ$121,ROUNDDOWN(R713/12,0)+1,ROUNDDOWN((E713+$B$7-$B$8)/12,0)+1),INDEX('שיפור נשים'!$A$1:$GQ$121,ROUNDDOWN(R713/12,0)+1,ROUNDDOWN((E713+$B$7-$B$8)/12,0)+1))</f>
        <v>#VALUE!</v>
      </c>
      <c r="W713">
        <f t="shared" si="234"/>
        <v>0.91666666666666663</v>
      </c>
      <c r="X713" t="e">
        <f t="shared" si="246"/>
        <v>#VALUE!</v>
      </c>
      <c r="Y713">
        <f>IF($B$11="זכר",INDEX(תמותה!$A$1:$E$121,ROUNDDOWN(R713/12,0)+1,4),INDEX(תמותה!$A$1:$E$121,ROUNDDOWN(R713/12,0)+1,5))</f>
        <v>3.3180000000000002E-3</v>
      </c>
      <c r="Z713" t="e">
        <f t="shared" si="235"/>
        <v>#VALUE!</v>
      </c>
      <c r="AA713" t="e">
        <f t="shared" si="236"/>
        <v>#VALUE!</v>
      </c>
      <c r="AB713" t="e">
        <f t="shared" si="247"/>
        <v>#VALUE!</v>
      </c>
      <c r="AC713" t="e">
        <f t="shared" si="248"/>
        <v>#VALUE!</v>
      </c>
      <c r="AD713" t="e">
        <f t="shared" si="249"/>
        <v>#VALUE!</v>
      </c>
      <c r="AE713" t="e">
        <f t="shared" si="250"/>
        <v>#VALUE!</v>
      </c>
      <c r="AF713" t="e">
        <f t="shared" si="251"/>
        <v>#VALUE!</v>
      </c>
    </row>
    <row r="714" spans="5:32" x14ac:dyDescent="0.2">
      <c r="E714">
        <f t="shared" si="237"/>
        <v>712</v>
      </c>
      <c r="F714">
        <f t="shared" si="231"/>
        <v>8.600721790808473</v>
      </c>
      <c r="G714" t="e">
        <f t="shared" si="238"/>
        <v>#VALUE!</v>
      </c>
      <c r="H714" t="e">
        <f t="shared" si="239"/>
        <v>#VALUE!</v>
      </c>
      <c r="I714" t="e">
        <f t="shared" si="240"/>
        <v>#VALUE!</v>
      </c>
      <c r="J714" t="e">
        <f t="shared" si="241"/>
        <v>#VALUE!</v>
      </c>
      <c r="K714" t="e">
        <f t="shared" si="242"/>
        <v>#VALUE!</v>
      </c>
      <c r="L714" t="e">
        <f t="shared" si="243"/>
        <v>#VALUE!</v>
      </c>
      <c r="M714">
        <f>IF($B$9="זכר",INDEX(תמותה!$A$1:$E$121,ROUNDDOWN(E714/12,0)+1,2),INDEX(תמותה!$A$1:$E$121,ROUNDDOWN(E714/12,0)+1,3))</f>
        <v>1.6540000000000001E-3</v>
      </c>
      <c r="N714" t="e">
        <f>IF($B$9="זכר",INDEX('שיפור גברים'!$A$1:$GQ$121,ROUNDDOWN(E714/12,0)+1,ROUNDDOWN((E714+$B$7-$B$8)/12,0)+2),INDEX('שיפור נשים'!$A$1:$GQ$121,ROUNDDOWN(E714/12,0)+1,ROUNDDOWN((E714+$B$7-$B$8)/12,0)+2))</f>
        <v>#VALUE!</v>
      </c>
      <c r="O714" t="e">
        <f>IF($B$9="זכר",INDEX('שיפור גברים'!$A$1:$GQ$121,ROUNDDOWN(E714/12,0)+1,ROUNDDOWN((E714+$B$7-$B$8)/12,0)+1),INDEX('שיפור נשים'!$A$1:$GQ$121,ROUNDDOWN(E714/12,0)+1,ROUNDDOWN((E714+$B$7-$B$8)/12,0)+1))</f>
        <v>#VALUE!</v>
      </c>
      <c r="P714">
        <f t="shared" si="232"/>
        <v>1</v>
      </c>
      <c r="Q714" t="e">
        <f t="shared" si="233"/>
        <v>#VALUE!</v>
      </c>
      <c r="R714">
        <f t="shared" si="244"/>
        <v>712</v>
      </c>
      <c r="S714" t="e">
        <f t="shared" si="245"/>
        <v>#VALUE!</v>
      </c>
      <c r="T714">
        <f>IF($B$11="זכר",INDEX(תמותה!$A$1:$E$121,ROUNDDOWN(R714/12,0)+1,2),INDEX(תמותה!$A$1:$E$121,ROUNDDOWN(R714/12,0)+1,3))</f>
        <v>1.6540000000000001E-3</v>
      </c>
      <c r="U714" t="e">
        <f>IF($B$11="זכר",INDEX('שיפור גברים'!$A$1:$GQ$121,ROUNDDOWN(R714/12,0)+1,ROUNDDOWN((E714+$B$7-$B$8)/12,0)+2),INDEX('שיפור נשים'!$A$1:$GQ$121,ROUNDDOWN(R714/12,0)+1,ROUNDDOWN((E714+$B$7-$B$8)/12,0)+2))</f>
        <v>#VALUE!</v>
      </c>
      <c r="V714" t="e">
        <f>IF($B$11="זכר",INDEX('שיפור גברים'!$A$1:$GQ$121,ROUNDDOWN(R714/12,0)+1,ROUNDDOWN((E714+$B$7-$B$8)/12,0)+1),INDEX('שיפור נשים'!$A$1:$GQ$121,ROUNDDOWN(R714/12,0)+1,ROUNDDOWN((E714+$B$7-$B$8)/12,0)+1))</f>
        <v>#VALUE!</v>
      </c>
      <c r="W714">
        <f t="shared" si="234"/>
        <v>1</v>
      </c>
      <c r="X714" t="e">
        <f t="shared" si="246"/>
        <v>#VALUE!</v>
      </c>
      <c r="Y714">
        <f>IF($B$11="זכר",INDEX(תמותה!$A$1:$E$121,ROUNDDOWN(R714/12,0)+1,4),INDEX(תמותה!$A$1:$E$121,ROUNDDOWN(R714/12,0)+1,5))</f>
        <v>3.3180000000000002E-3</v>
      </c>
      <c r="Z714" t="e">
        <f t="shared" si="235"/>
        <v>#VALUE!</v>
      </c>
      <c r="AA714" t="e">
        <f t="shared" si="236"/>
        <v>#VALUE!</v>
      </c>
      <c r="AB714" t="e">
        <f t="shared" si="247"/>
        <v>#VALUE!</v>
      </c>
      <c r="AC714" t="e">
        <f t="shared" si="248"/>
        <v>#VALUE!</v>
      </c>
      <c r="AD714" t="e">
        <f t="shared" si="249"/>
        <v>#VALUE!</v>
      </c>
      <c r="AE714" t="e">
        <f t="shared" si="250"/>
        <v>#VALUE!</v>
      </c>
      <c r="AF714" t="e">
        <f t="shared" si="251"/>
        <v>#VALUE!</v>
      </c>
    </row>
    <row r="715" spans="5:32" x14ac:dyDescent="0.2">
      <c r="E715">
        <f t="shared" si="237"/>
        <v>713</v>
      </c>
      <c r="F715">
        <f t="shared" si="231"/>
        <v>8.6267181244371365</v>
      </c>
      <c r="G715" t="e">
        <f t="shared" si="238"/>
        <v>#VALUE!</v>
      </c>
      <c r="H715" t="e">
        <f t="shared" si="239"/>
        <v>#VALUE!</v>
      </c>
      <c r="I715" t="e">
        <f t="shared" si="240"/>
        <v>#VALUE!</v>
      </c>
      <c r="J715" t="e">
        <f t="shared" si="241"/>
        <v>#VALUE!</v>
      </c>
      <c r="K715" t="e">
        <f t="shared" si="242"/>
        <v>#VALUE!</v>
      </c>
      <c r="L715" t="e">
        <f t="shared" si="243"/>
        <v>#VALUE!</v>
      </c>
      <c r="M715">
        <f>IF($B$9="זכר",INDEX(תמותה!$A$1:$E$121,ROUNDDOWN(E715/12,0)+1,2),INDEX(תמותה!$A$1:$E$121,ROUNDDOWN(E715/12,0)+1,3))</f>
        <v>1.6540000000000001E-3</v>
      </c>
      <c r="N715" t="e">
        <f>IF($B$9="זכר",INDEX('שיפור גברים'!$A$1:$GQ$121,ROUNDDOWN(E715/12,0)+1,ROUNDDOWN((E715+$B$7-$B$8)/12,0)+2),INDEX('שיפור נשים'!$A$1:$GQ$121,ROUNDDOWN(E715/12,0)+1,ROUNDDOWN((E715+$B$7-$B$8)/12,0)+2))</f>
        <v>#VALUE!</v>
      </c>
      <c r="O715" t="e">
        <f>IF($B$9="זכר",INDEX('שיפור גברים'!$A$1:$GQ$121,ROUNDDOWN(E715/12,0)+1,ROUNDDOWN((E715+$B$7-$B$8)/12,0)+1),INDEX('שיפור נשים'!$A$1:$GQ$121,ROUNDDOWN(E715/12,0)+1,ROUNDDOWN((E715+$B$7-$B$8)/12,0)+1))</f>
        <v>#VALUE!</v>
      </c>
      <c r="P715">
        <f t="shared" si="232"/>
        <v>8.3333333333333329E-2</v>
      </c>
      <c r="Q715" t="e">
        <f t="shared" si="233"/>
        <v>#VALUE!</v>
      </c>
      <c r="R715">
        <f t="shared" si="244"/>
        <v>713</v>
      </c>
      <c r="S715" t="e">
        <f t="shared" si="245"/>
        <v>#VALUE!</v>
      </c>
      <c r="T715">
        <f>IF($B$11="זכר",INDEX(תמותה!$A$1:$E$121,ROUNDDOWN(R715/12,0)+1,2),INDEX(תמותה!$A$1:$E$121,ROUNDDOWN(R715/12,0)+1,3))</f>
        <v>1.6540000000000001E-3</v>
      </c>
      <c r="U715" t="e">
        <f>IF($B$11="זכר",INDEX('שיפור גברים'!$A$1:$GQ$121,ROUNDDOWN(R715/12,0)+1,ROUNDDOWN((E715+$B$7-$B$8)/12,0)+2),INDEX('שיפור נשים'!$A$1:$GQ$121,ROUNDDOWN(R715/12,0)+1,ROUNDDOWN((E715+$B$7-$B$8)/12,0)+2))</f>
        <v>#VALUE!</v>
      </c>
      <c r="V715" t="e">
        <f>IF($B$11="זכר",INDEX('שיפור גברים'!$A$1:$GQ$121,ROUNDDOWN(R715/12,0)+1,ROUNDDOWN((E715+$B$7-$B$8)/12,0)+1),INDEX('שיפור נשים'!$A$1:$GQ$121,ROUNDDOWN(R715/12,0)+1,ROUNDDOWN((E715+$B$7-$B$8)/12,0)+1))</f>
        <v>#VALUE!</v>
      </c>
      <c r="W715">
        <f t="shared" si="234"/>
        <v>8.3333333333333329E-2</v>
      </c>
      <c r="X715" t="e">
        <f t="shared" si="246"/>
        <v>#VALUE!</v>
      </c>
      <c r="Y715">
        <f>IF($B$11="זכר",INDEX(תמותה!$A$1:$E$121,ROUNDDOWN(R715/12,0)+1,4),INDEX(תמותה!$A$1:$E$121,ROUNDDOWN(R715/12,0)+1,5))</f>
        <v>3.3180000000000002E-3</v>
      </c>
      <c r="Z715" t="e">
        <f t="shared" si="235"/>
        <v>#VALUE!</v>
      </c>
      <c r="AA715" t="e">
        <f t="shared" si="236"/>
        <v>#VALUE!</v>
      </c>
      <c r="AB715" t="e">
        <f t="shared" si="247"/>
        <v>#VALUE!</v>
      </c>
      <c r="AC715" t="e">
        <f t="shared" si="248"/>
        <v>#VALUE!</v>
      </c>
      <c r="AD715" t="e">
        <f t="shared" si="249"/>
        <v>#VALUE!</v>
      </c>
      <c r="AE715" t="e">
        <f t="shared" si="250"/>
        <v>#VALUE!</v>
      </c>
      <c r="AF715" t="e">
        <f t="shared" si="251"/>
        <v>#VALUE!</v>
      </c>
    </row>
    <row r="716" spans="5:32" x14ac:dyDescent="0.2">
      <c r="E716">
        <f t="shared" si="237"/>
        <v>714</v>
      </c>
      <c r="F716">
        <f t="shared" si="231"/>
        <v>8.6527930339549588</v>
      </c>
      <c r="G716" t="e">
        <f t="shared" si="238"/>
        <v>#VALUE!</v>
      </c>
      <c r="H716" t="e">
        <f t="shared" si="239"/>
        <v>#VALUE!</v>
      </c>
      <c r="I716" t="e">
        <f t="shared" si="240"/>
        <v>#VALUE!</v>
      </c>
      <c r="J716" t="e">
        <f t="shared" si="241"/>
        <v>#VALUE!</v>
      </c>
      <c r="K716" t="e">
        <f t="shared" si="242"/>
        <v>#VALUE!</v>
      </c>
      <c r="L716" t="e">
        <f t="shared" si="243"/>
        <v>#VALUE!</v>
      </c>
      <c r="M716">
        <f>IF($B$9="זכר",INDEX(תמותה!$A$1:$E$121,ROUNDDOWN(E716/12,0)+1,2),INDEX(תמותה!$A$1:$E$121,ROUNDDOWN(E716/12,0)+1,3))</f>
        <v>1.6540000000000001E-3</v>
      </c>
      <c r="N716" t="e">
        <f>IF($B$9="זכר",INDEX('שיפור גברים'!$A$1:$GQ$121,ROUNDDOWN(E716/12,0)+1,ROUNDDOWN((E716+$B$7-$B$8)/12,0)+2),INDEX('שיפור נשים'!$A$1:$GQ$121,ROUNDDOWN(E716/12,0)+1,ROUNDDOWN((E716+$B$7-$B$8)/12,0)+2))</f>
        <v>#VALUE!</v>
      </c>
      <c r="O716" t="e">
        <f>IF($B$9="זכר",INDEX('שיפור גברים'!$A$1:$GQ$121,ROUNDDOWN(E716/12,0)+1,ROUNDDOWN((E716+$B$7-$B$8)/12,0)+1),INDEX('שיפור נשים'!$A$1:$GQ$121,ROUNDDOWN(E716/12,0)+1,ROUNDDOWN((E716+$B$7-$B$8)/12,0)+1))</f>
        <v>#VALUE!</v>
      </c>
      <c r="P716">
        <f t="shared" si="232"/>
        <v>0.16666666666666666</v>
      </c>
      <c r="Q716" t="e">
        <f t="shared" si="233"/>
        <v>#VALUE!</v>
      </c>
      <c r="R716">
        <f t="shared" si="244"/>
        <v>714</v>
      </c>
      <c r="S716" t="e">
        <f t="shared" si="245"/>
        <v>#VALUE!</v>
      </c>
      <c r="T716">
        <f>IF($B$11="זכר",INDEX(תמותה!$A$1:$E$121,ROUNDDOWN(R716/12,0)+1,2),INDEX(תמותה!$A$1:$E$121,ROUNDDOWN(R716/12,0)+1,3))</f>
        <v>1.6540000000000001E-3</v>
      </c>
      <c r="U716" t="e">
        <f>IF($B$11="זכר",INDEX('שיפור גברים'!$A$1:$GQ$121,ROUNDDOWN(R716/12,0)+1,ROUNDDOWN((E716+$B$7-$B$8)/12,0)+2),INDEX('שיפור נשים'!$A$1:$GQ$121,ROUNDDOWN(R716/12,0)+1,ROUNDDOWN((E716+$B$7-$B$8)/12,0)+2))</f>
        <v>#VALUE!</v>
      </c>
      <c r="V716" t="e">
        <f>IF($B$11="זכר",INDEX('שיפור גברים'!$A$1:$GQ$121,ROUNDDOWN(R716/12,0)+1,ROUNDDOWN((E716+$B$7-$B$8)/12,0)+1),INDEX('שיפור נשים'!$A$1:$GQ$121,ROUNDDOWN(R716/12,0)+1,ROUNDDOWN((E716+$B$7-$B$8)/12,0)+1))</f>
        <v>#VALUE!</v>
      </c>
      <c r="W716">
        <f t="shared" si="234"/>
        <v>0.16666666666666666</v>
      </c>
      <c r="X716" t="e">
        <f t="shared" si="246"/>
        <v>#VALUE!</v>
      </c>
      <c r="Y716">
        <f>IF($B$11="זכר",INDEX(תמותה!$A$1:$E$121,ROUNDDOWN(R716/12,0)+1,4),INDEX(תמותה!$A$1:$E$121,ROUNDDOWN(R716/12,0)+1,5))</f>
        <v>3.3180000000000002E-3</v>
      </c>
      <c r="Z716" t="e">
        <f t="shared" si="235"/>
        <v>#VALUE!</v>
      </c>
      <c r="AA716" t="e">
        <f t="shared" si="236"/>
        <v>#VALUE!</v>
      </c>
      <c r="AB716" t="e">
        <f t="shared" si="247"/>
        <v>#VALUE!</v>
      </c>
      <c r="AC716" t="e">
        <f t="shared" si="248"/>
        <v>#VALUE!</v>
      </c>
      <c r="AD716" t="e">
        <f t="shared" si="249"/>
        <v>#VALUE!</v>
      </c>
      <c r="AE716" t="e">
        <f t="shared" si="250"/>
        <v>#VALUE!</v>
      </c>
      <c r="AF716" t="e">
        <f t="shared" si="251"/>
        <v>#VALUE!</v>
      </c>
    </row>
    <row r="717" spans="5:32" x14ac:dyDescent="0.2">
      <c r="E717">
        <f t="shared" si="237"/>
        <v>715</v>
      </c>
      <c r="F717">
        <f t="shared" si="231"/>
        <v>8.6789467568635228</v>
      </c>
      <c r="G717" t="e">
        <f t="shared" si="238"/>
        <v>#VALUE!</v>
      </c>
      <c r="H717" t="e">
        <f t="shared" si="239"/>
        <v>#VALUE!</v>
      </c>
      <c r="I717" t="e">
        <f t="shared" si="240"/>
        <v>#VALUE!</v>
      </c>
      <c r="J717" t="e">
        <f t="shared" si="241"/>
        <v>#VALUE!</v>
      </c>
      <c r="K717" t="e">
        <f t="shared" si="242"/>
        <v>#VALUE!</v>
      </c>
      <c r="L717" t="e">
        <f t="shared" si="243"/>
        <v>#VALUE!</v>
      </c>
      <c r="M717">
        <f>IF($B$9="זכר",INDEX(תמותה!$A$1:$E$121,ROUNDDOWN(E717/12,0)+1,2),INDEX(תמותה!$A$1:$E$121,ROUNDDOWN(E717/12,0)+1,3))</f>
        <v>1.6540000000000001E-3</v>
      </c>
      <c r="N717" t="e">
        <f>IF($B$9="זכר",INDEX('שיפור גברים'!$A$1:$GQ$121,ROUNDDOWN(E717/12,0)+1,ROUNDDOWN((E717+$B$7-$B$8)/12,0)+2),INDEX('שיפור נשים'!$A$1:$GQ$121,ROUNDDOWN(E717/12,0)+1,ROUNDDOWN((E717+$B$7-$B$8)/12,0)+2))</f>
        <v>#VALUE!</v>
      </c>
      <c r="O717" t="e">
        <f>IF($B$9="זכר",INDEX('שיפור גברים'!$A$1:$GQ$121,ROUNDDOWN(E717/12,0)+1,ROUNDDOWN((E717+$B$7-$B$8)/12,0)+1),INDEX('שיפור נשים'!$A$1:$GQ$121,ROUNDDOWN(E717/12,0)+1,ROUNDDOWN((E717+$B$7-$B$8)/12,0)+1))</f>
        <v>#VALUE!</v>
      </c>
      <c r="P717">
        <f t="shared" si="232"/>
        <v>0.25</v>
      </c>
      <c r="Q717" t="e">
        <f t="shared" si="233"/>
        <v>#VALUE!</v>
      </c>
      <c r="R717">
        <f t="shared" si="244"/>
        <v>715</v>
      </c>
      <c r="S717" t="e">
        <f t="shared" si="245"/>
        <v>#VALUE!</v>
      </c>
      <c r="T717">
        <f>IF($B$11="זכר",INDEX(תמותה!$A$1:$E$121,ROUNDDOWN(R717/12,0)+1,2),INDEX(תמותה!$A$1:$E$121,ROUNDDOWN(R717/12,0)+1,3))</f>
        <v>1.6540000000000001E-3</v>
      </c>
      <c r="U717" t="e">
        <f>IF($B$11="זכר",INDEX('שיפור גברים'!$A$1:$GQ$121,ROUNDDOWN(R717/12,0)+1,ROUNDDOWN((E717+$B$7-$B$8)/12,0)+2),INDEX('שיפור נשים'!$A$1:$GQ$121,ROUNDDOWN(R717/12,0)+1,ROUNDDOWN((E717+$B$7-$B$8)/12,0)+2))</f>
        <v>#VALUE!</v>
      </c>
      <c r="V717" t="e">
        <f>IF($B$11="זכר",INDEX('שיפור גברים'!$A$1:$GQ$121,ROUNDDOWN(R717/12,0)+1,ROUNDDOWN((E717+$B$7-$B$8)/12,0)+1),INDEX('שיפור נשים'!$A$1:$GQ$121,ROUNDDOWN(R717/12,0)+1,ROUNDDOWN((E717+$B$7-$B$8)/12,0)+1))</f>
        <v>#VALUE!</v>
      </c>
      <c r="W717">
        <f t="shared" si="234"/>
        <v>0.25</v>
      </c>
      <c r="X717" t="e">
        <f t="shared" si="246"/>
        <v>#VALUE!</v>
      </c>
      <c r="Y717">
        <f>IF($B$11="זכר",INDEX(תמותה!$A$1:$E$121,ROUNDDOWN(R717/12,0)+1,4),INDEX(תמותה!$A$1:$E$121,ROUNDDOWN(R717/12,0)+1,5))</f>
        <v>3.3180000000000002E-3</v>
      </c>
      <c r="Z717" t="e">
        <f t="shared" si="235"/>
        <v>#VALUE!</v>
      </c>
      <c r="AA717" t="e">
        <f t="shared" si="236"/>
        <v>#VALUE!</v>
      </c>
      <c r="AB717" t="e">
        <f t="shared" si="247"/>
        <v>#VALUE!</v>
      </c>
      <c r="AC717" t="e">
        <f t="shared" si="248"/>
        <v>#VALUE!</v>
      </c>
      <c r="AD717" t="e">
        <f t="shared" si="249"/>
        <v>#VALUE!</v>
      </c>
      <c r="AE717" t="e">
        <f t="shared" si="250"/>
        <v>#VALUE!</v>
      </c>
      <c r="AF717" t="e">
        <f t="shared" si="251"/>
        <v>#VALUE!</v>
      </c>
    </row>
    <row r="718" spans="5:32" x14ac:dyDescent="0.2">
      <c r="E718">
        <f t="shared" si="237"/>
        <v>716</v>
      </c>
      <c r="F718">
        <f t="shared" si="231"/>
        <v>8.705179531382278</v>
      </c>
      <c r="G718" t="e">
        <f t="shared" si="238"/>
        <v>#VALUE!</v>
      </c>
      <c r="H718" t="e">
        <f t="shared" si="239"/>
        <v>#VALUE!</v>
      </c>
      <c r="I718" t="e">
        <f t="shared" si="240"/>
        <v>#VALUE!</v>
      </c>
      <c r="J718" t="e">
        <f t="shared" si="241"/>
        <v>#VALUE!</v>
      </c>
      <c r="K718" t="e">
        <f t="shared" si="242"/>
        <v>#VALUE!</v>
      </c>
      <c r="L718" t="e">
        <f t="shared" si="243"/>
        <v>#VALUE!</v>
      </c>
      <c r="M718">
        <f>IF($B$9="זכר",INDEX(תמותה!$A$1:$E$121,ROUNDDOWN(E718/12,0)+1,2),INDEX(תמותה!$A$1:$E$121,ROUNDDOWN(E718/12,0)+1,3))</f>
        <v>1.6540000000000001E-3</v>
      </c>
      <c r="N718" t="e">
        <f>IF($B$9="זכר",INDEX('שיפור גברים'!$A$1:$GQ$121,ROUNDDOWN(E718/12,0)+1,ROUNDDOWN((E718+$B$7-$B$8)/12,0)+2),INDEX('שיפור נשים'!$A$1:$GQ$121,ROUNDDOWN(E718/12,0)+1,ROUNDDOWN((E718+$B$7-$B$8)/12,0)+2))</f>
        <v>#VALUE!</v>
      </c>
      <c r="O718" t="e">
        <f>IF($B$9="זכר",INDEX('שיפור גברים'!$A$1:$GQ$121,ROUNDDOWN(E718/12,0)+1,ROUNDDOWN((E718+$B$7-$B$8)/12,0)+1),INDEX('שיפור נשים'!$A$1:$GQ$121,ROUNDDOWN(E718/12,0)+1,ROUNDDOWN((E718+$B$7-$B$8)/12,0)+1))</f>
        <v>#VALUE!</v>
      </c>
      <c r="P718">
        <f t="shared" si="232"/>
        <v>0.33333333333333331</v>
      </c>
      <c r="Q718" t="e">
        <f t="shared" si="233"/>
        <v>#VALUE!</v>
      </c>
      <c r="R718">
        <f t="shared" si="244"/>
        <v>716</v>
      </c>
      <c r="S718" t="e">
        <f t="shared" si="245"/>
        <v>#VALUE!</v>
      </c>
      <c r="T718">
        <f>IF($B$11="זכר",INDEX(תמותה!$A$1:$E$121,ROUNDDOWN(R718/12,0)+1,2),INDEX(תמותה!$A$1:$E$121,ROUNDDOWN(R718/12,0)+1,3))</f>
        <v>1.6540000000000001E-3</v>
      </c>
      <c r="U718" t="e">
        <f>IF($B$11="זכר",INDEX('שיפור גברים'!$A$1:$GQ$121,ROUNDDOWN(R718/12,0)+1,ROUNDDOWN((E718+$B$7-$B$8)/12,0)+2),INDEX('שיפור נשים'!$A$1:$GQ$121,ROUNDDOWN(R718/12,0)+1,ROUNDDOWN((E718+$B$7-$B$8)/12,0)+2))</f>
        <v>#VALUE!</v>
      </c>
      <c r="V718" t="e">
        <f>IF($B$11="זכר",INDEX('שיפור גברים'!$A$1:$GQ$121,ROUNDDOWN(R718/12,0)+1,ROUNDDOWN((E718+$B$7-$B$8)/12,0)+1),INDEX('שיפור נשים'!$A$1:$GQ$121,ROUNDDOWN(R718/12,0)+1,ROUNDDOWN((E718+$B$7-$B$8)/12,0)+1))</f>
        <v>#VALUE!</v>
      </c>
      <c r="W718">
        <f t="shared" si="234"/>
        <v>0.33333333333333331</v>
      </c>
      <c r="X718" t="e">
        <f t="shared" si="246"/>
        <v>#VALUE!</v>
      </c>
      <c r="Y718">
        <f>IF($B$11="זכר",INDEX(תמותה!$A$1:$E$121,ROUNDDOWN(R718/12,0)+1,4),INDEX(תמותה!$A$1:$E$121,ROUNDDOWN(R718/12,0)+1,5))</f>
        <v>3.3180000000000002E-3</v>
      </c>
      <c r="Z718" t="e">
        <f t="shared" si="235"/>
        <v>#VALUE!</v>
      </c>
      <c r="AA718" t="e">
        <f t="shared" si="236"/>
        <v>#VALUE!</v>
      </c>
      <c r="AB718" t="e">
        <f t="shared" si="247"/>
        <v>#VALUE!</v>
      </c>
      <c r="AC718" t="e">
        <f t="shared" si="248"/>
        <v>#VALUE!</v>
      </c>
      <c r="AD718" t="e">
        <f t="shared" si="249"/>
        <v>#VALUE!</v>
      </c>
      <c r="AE718" t="e">
        <f t="shared" si="250"/>
        <v>#VALUE!</v>
      </c>
      <c r="AF718" t="e">
        <f t="shared" si="251"/>
        <v>#VALUE!</v>
      </c>
    </row>
    <row r="719" spans="5:32" x14ac:dyDescent="0.2">
      <c r="E719">
        <f t="shared" si="237"/>
        <v>717</v>
      </c>
      <c r="F719">
        <f t="shared" si="231"/>
        <v>8.7314915964507112</v>
      </c>
      <c r="G719" t="e">
        <f t="shared" si="238"/>
        <v>#VALUE!</v>
      </c>
      <c r="H719" t="e">
        <f t="shared" si="239"/>
        <v>#VALUE!</v>
      </c>
      <c r="I719" t="e">
        <f t="shared" si="240"/>
        <v>#VALUE!</v>
      </c>
      <c r="J719" t="e">
        <f t="shared" si="241"/>
        <v>#VALUE!</v>
      </c>
      <c r="K719" t="e">
        <f t="shared" si="242"/>
        <v>#VALUE!</v>
      </c>
      <c r="L719" t="e">
        <f t="shared" si="243"/>
        <v>#VALUE!</v>
      </c>
      <c r="M719">
        <f>IF($B$9="זכר",INDEX(תמותה!$A$1:$E$121,ROUNDDOWN(E719/12,0)+1,2),INDEX(תמותה!$A$1:$E$121,ROUNDDOWN(E719/12,0)+1,3))</f>
        <v>1.6540000000000001E-3</v>
      </c>
      <c r="N719" t="e">
        <f>IF($B$9="זכר",INDEX('שיפור גברים'!$A$1:$GQ$121,ROUNDDOWN(E719/12,0)+1,ROUNDDOWN((E719+$B$7-$B$8)/12,0)+2),INDEX('שיפור נשים'!$A$1:$GQ$121,ROUNDDOWN(E719/12,0)+1,ROUNDDOWN((E719+$B$7-$B$8)/12,0)+2))</f>
        <v>#VALUE!</v>
      </c>
      <c r="O719" t="e">
        <f>IF($B$9="זכר",INDEX('שיפור גברים'!$A$1:$GQ$121,ROUNDDOWN(E719/12,0)+1,ROUNDDOWN((E719+$B$7-$B$8)/12,0)+1),INDEX('שיפור נשים'!$A$1:$GQ$121,ROUNDDOWN(E719/12,0)+1,ROUNDDOWN((E719+$B$7-$B$8)/12,0)+1))</f>
        <v>#VALUE!</v>
      </c>
      <c r="P719">
        <f t="shared" si="232"/>
        <v>0.41666666666666669</v>
      </c>
      <c r="Q719" t="e">
        <f t="shared" si="233"/>
        <v>#VALUE!</v>
      </c>
      <c r="R719">
        <f t="shared" si="244"/>
        <v>717</v>
      </c>
      <c r="S719" t="e">
        <f t="shared" si="245"/>
        <v>#VALUE!</v>
      </c>
      <c r="T719">
        <f>IF($B$11="זכר",INDEX(תמותה!$A$1:$E$121,ROUNDDOWN(R719/12,0)+1,2),INDEX(תמותה!$A$1:$E$121,ROUNDDOWN(R719/12,0)+1,3))</f>
        <v>1.6540000000000001E-3</v>
      </c>
      <c r="U719" t="e">
        <f>IF($B$11="זכר",INDEX('שיפור גברים'!$A$1:$GQ$121,ROUNDDOWN(R719/12,0)+1,ROUNDDOWN((E719+$B$7-$B$8)/12,0)+2),INDEX('שיפור נשים'!$A$1:$GQ$121,ROUNDDOWN(R719/12,0)+1,ROUNDDOWN((E719+$B$7-$B$8)/12,0)+2))</f>
        <v>#VALUE!</v>
      </c>
      <c r="V719" t="e">
        <f>IF($B$11="זכר",INDEX('שיפור גברים'!$A$1:$GQ$121,ROUNDDOWN(R719/12,0)+1,ROUNDDOWN((E719+$B$7-$B$8)/12,0)+1),INDEX('שיפור נשים'!$A$1:$GQ$121,ROUNDDOWN(R719/12,0)+1,ROUNDDOWN((E719+$B$7-$B$8)/12,0)+1))</f>
        <v>#VALUE!</v>
      </c>
      <c r="W719">
        <f t="shared" si="234"/>
        <v>0.41666666666666669</v>
      </c>
      <c r="X719" t="e">
        <f t="shared" si="246"/>
        <v>#VALUE!</v>
      </c>
      <c r="Y719">
        <f>IF($B$11="זכר",INDEX(תמותה!$A$1:$E$121,ROUNDDOWN(R719/12,0)+1,4),INDEX(תמותה!$A$1:$E$121,ROUNDDOWN(R719/12,0)+1,5))</f>
        <v>3.3180000000000002E-3</v>
      </c>
      <c r="Z719" t="e">
        <f t="shared" si="235"/>
        <v>#VALUE!</v>
      </c>
      <c r="AA719" t="e">
        <f t="shared" si="236"/>
        <v>#VALUE!</v>
      </c>
      <c r="AB719" t="e">
        <f t="shared" si="247"/>
        <v>#VALUE!</v>
      </c>
      <c r="AC719" t="e">
        <f t="shared" si="248"/>
        <v>#VALUE!</v>
      </c>
      <c r="AD719" t="e">
        <f t="shared" si="249"/>
        <v>#VALUE!</v>
      </c>
      <c r="AE719" t="e">
        <f t="shared" si="250"/>
        <v>#VALUE!</v>
      </c>
      <c r="AF719" t="e">
        <f t="shared" si="251"/>
        <v>#VALUE!</v>
      </c>
    </row>
    <row r="720" spans="5:32" x14ac:dyDescent="0.2">
      <c r="E720">
        <f t="shared" si="237"/>
        <v>718</v>
      </c>
      <c r="F720">
        <f t="shared" si="231"/>
        <v>8.7578831917305102</v>
      </c>
      <c r="G720" t="e">
        <f t="shared" si="238"/>
        <v>#VALUE!</v>
      </c>
      <c r="H720" t="e">
        <f t="shared" si="239"/>
        <v>#VALUE!</v>
      </c>
      <c r="I720" t="e">
        <f t="shared" si="240"/>
        <v>#VALUE!</v>
      </c>
      <c r="J720" t="e">
        <f t="shared" si="241"/>
        <v>#VALUE!</v>
      </c>
      <c r="K720" t="e">
        <f t="shared" si="242"/>
        <v>#VALUE!</v>
      </c>
      <c r="L720" t="e">
        <f t="shared" si="243"/>
        <v>#VALUE!</v>
      </c>
      <c r="M720">
        <f>IF($B$9="זכר",INDEX(תמותה!$A$1:$E$121,ROUNDDOWN(E720/12,0)+1,2),INDEX(תמותה!$A$1:$E$121,ROUNDDOWN(E720/12,0)+1,3))</f>
        <v>1.6540000000000001E-3</v>
      </c>
      <c r="N720" t="e">
        <f>IF($B$9="זכר",INDEX('שיפור גברים'!$A$1:$GQ$121,ROUNDDOWN(E720/12,0)+1,ROUNDDOWN((E720+$B$7-$B$8)/12,0)+2),INDEX('שיפור נשים'!$A$1:$GQ$121,ROUNDDOWN(E720/12,0)+1,ROUNDDOWN((E720+$B$7-$B$8)/12,0)+2))</f>
        <v>#VALUE!</v>
      </c>
      <c r="O720" t="e">
        <f>IF($B$9="זכר",INDEX('שיפור גברים'!$A$1:$GQ$121,ROUNDDOWN(E720/12,0)+1,ROUNDDOWN((E720+$B$7-$B$8)/12,0)+1),INDEX('שיפור נשים'!$A$1:$GQ$121,ROUNDDOWN(E720/12,0)+1,ROUNDDOWN((E720+$B$7-$B$8)/12,0)+1))</f>
        <v>#VALUE!</v>
      </c>
      <c r="P720">
        <f t="shared" si="232"/>
        <v>0.5</v>
      </c>
      <c r="Q720" t="e">
        <f t="shared" si="233"/>
        <v>#VALUE!</v>
      </c>
      <c r="R720">
        <f t="shared" si="244"/>
        <v>718</v>
      </c>
      <c r="S720" t="e">
        <f t="shared" si="245"/>
        <v>#VALUE!</v>
      </c>
      <c r="T720">
        <f>IF($B$11="זכר",INDEX(תמותה!$A$1:$E$121,ROUNDDOWN(R720/12,0)+1,2),INDEX(תמותה!$A$1:$E$121,ROUNDDOWN(R720/12,0)+1,3))</f>
        <v>1.6540000000000001E-3</v>
      </c>
      <c r="U720" t="e">
        <f>IF($B$11="זכר",INDEX('שיפור גברים'!$A$1:$GQ$121,ROUNDDOWN(R720/12,0)+1,ROUNDDOWN((E720+$B$7-$B$8)/12,0)+2),INDEX('שיפור נשים'!$A$1:$GQ$121,ROUNDDOWN(R720/12,0)+1,ROUNDDOWN((E720+$B$7-$B$8)/12,0)+2))</f>
        <v>#VALUE!</v>
      </c>
      <c r="V720" t="e">
        <f>IF($B$11="זכר",INDEX('שיפור גברים'!$A$1:$GQ$121,ROUNDDOWN(R720/12,0)+1,ROUNDDOWN((E720+$B$7-$B$8)/12,0)+1),INDEX('שיפור נשים'!$A$1:$GQ$121,ROUNDDOWN(R720/12,0)+1,ROUNDDOWN((E720+$B$7-$B$8)/12,0)+1))</f>
        <v>#VALUE!</v>
      </c>
      <c r="W720">
        <f t="shared" si="234"/>
        <v>0.5</v>
      </c>
      <c r="X720" t="e">
        <f t="shared" si="246"/>
        <v>#VALUE!</v>
      </c>
      <c r="Y720">
        <f>IF($B$11="זכר",INDEX(תמותה!$A$1:$E$121,ROUNDDOWN(R720/12,0)+1,4),INDEX(תמותה!$A$1:$E$121,ROUNDDOWN(R720/12,0)+1,5))</f>
        <v>3.3180000000000002E-3</v>
      </c>
      <c r="Z720" t="e">
        <f t="shared" si="235"/>
        <v>#VALUE!</v>
      </c>
      <c r="AA720" t="e">
        <f t="shared" si="236"/>
        <v>#VALUE!</v>
      </c>
      <c r="AB720" t="e">
        <f t="shared" si="247"/>
        <v>#VALUE!</v>
      </c>
      <c r="AC720" t="e">
        <f t="shared" si="248"/>
        <v>#VALUE!</v>
      </c>
      <c r="AD720" t="e">
        <f t="shared" si="249"/>
        <v>#VALUE!</v>
      </c>
      <c r="AE720" t="e">
        <f t="shared" si="250"/>
        <v>#VALUE!</v>
      </c>
      <c r="AF720" t="e">
        <f t="shared" si="251"/>
        <v>#VALUE!</v>
      </c>
    </row>
    <row r="721" spans="5:32" x14ac:dyDescent="0.2">
      <c r="E721">
        <f t="shared" si="237"/>
        <v>719</v>
      </c>
      <c r="F721">
        <f t="shared" si="231"/>
        <v>8.7843545576077791</v>
      </c>
      <c r="G721" t="e">
        <f t="shared" si="238"/>
        <v>#VALUE!</v>
      </c>
      <c r="H721" t="e">
        <f t="shared" si="239"/>
        <v>#VALUE!</v>
      </c>
      <c r="I721" t="e">
        <f t="shared" si="240"/>
        <v>#VALUE!</v>
      </c>
      <c r="J721" t="e">
        <f t="shared" si="241"/>
        <v>#VALUE!</v>
      </c>
      <c r="K721" t="e">
        <f t="shared" si="242"/>
        <v>#VALUE!</v>
      </c>
      <c r="L721" t="e">
        <f t="shared" si="243"/>
        <v>#VALUE!</v>
      </c>
      <c r="M721">
        <f>IF($B$9="זכר",INDEX(תמותה!$A$1:$E$121,ROUNDDOWN(E721/12,0)+1,2),INDEX(תמותה!$A$1:$E$121,ROUNDDOWN(E721/12,0)+1,3))</f>
        <v>1.6540000000000001E-3</v>
      </c>
      <c r="N721" t="e">
        <f>IF($B$9="זכר",INDEX('שיפור גברים'!$A$1:$GQ$121,ROUNDDOWN(E721/12,0)+1,ROUNDDOWN((E721+$B$7-$B$8)/12,0)+2),INDEX('שיפור נשים'!$A$1:$GQ$121,ROUNDDOWN(E721/12,0)+1,ROUNDDOWN((E721+$B$7-$B$8)/12,0)+2))</f>
        <v>#VALUE!</v>
      </c>
      <c r="O721" t="e">
        <f>IF($B$9="זכר",INDEX('שיפור גברים'!$A$1:$GQ$121,ROUNDDOWN(E721/12,0)+1,ROUNDDOWN((E721+$B$7-$B$8)/12,0)+1),INDEX('שיפור נשים'!$A$1:$GQ$121,ROUNDDOWN(E721/12,0)+1,ROUNDDOWN((E721+$B$7-$B$8)/12,0)+1))</f>
        <v>#VALUE!</v>
      </c>
      <c r="P721">
        <f t="shared" si="232"/>
        <v>0.58333333333333337</v>
      </c>
      <c r="Q721" t="e">
        <f t="shared" si="233"/>
        <v>#VALUE!</v>
      </c>
      <c r="R721">
        <f t="shared" si="244"/>
        <v>719</v>
      </c>
      <c r="S721" t="e">
        <f t="shared" si="245"/>
        <v>#VALUE!</v>
      </c>
      <c r="T721">
        <f>IF($B$11="זכר",INDEX(תמותה!$A$1:$E$121,ROUNDDOWN(R721/12,0)+1,2),INDEX(תמותה!$A$1:$E$121,ROUNDDOWN(R721/12,0)+1,3))</f>
        <v>1.6540000000000001E-3</v>
      </c>
      <c r="U721" t="e">
        <f>IF($B$11="זכר",INDEX('שיפור גברים'!$A$1:$GQ$121,ROUNDDOWN(R721/12,0)+1,ROUNDDOWN((E721+$B$7-$B$8)/12,0)+2),INDEX('שיפור נשים'!$A$1:$GQ$121,ROUNDDOWN(R721/12,0)+1,ROUNDDOWN((E721+$B$7-$B$8)/12,0)+2))</f>
        <v>#VALUE!</v>
      </c>
      <c r="V721" t="e">
        <f>IF($B$11="זכר",INDEX('שיפור גברים'!$A$1:$GQ$121,ROUNDDOWN(R721/12,0)+1,ROUNDDOWN((E721+$B$7-$B$8)/12,0)+1),INDEX('שיפור נשים'!$A$1:$GQ$121,ROUNDDOWN(R721/12,0)+1,ROUNDDOWN((E721+$B$7-$B$8)/12,0)+1))</f>
        <v>#VALUE!</v>
      </c>
      <c r="W721">
        <f t="shared" si="234"/>
        <v>0.58333333333333337</v>
      </c>
      <c r="X721" t="e">
        <f t="shared" si="246"/>
        <v>#VALUE!</v>
      </c>
      <c r="Y721">
        <f>IF($B$11="זכר",INDEX(תמותה!$A$1:$E$121,ROUNDDOWN(R721/12,0)+1,4),INDEX(תמותה!$A$1:$E$121,ROUNDDOWN(R721/12,0)+1,5))</f>
        <v>3.3180000000000002E-3</v>
      </c>
      <c r="Z721" t="e">
        <f t="shared" si="235"/>
        <v>#VALUE!</v>
      </c>
      <c r="AA721" t="e">
        <f t="shared" si="236"/>
        <v>#VALUE!</v>
      </c>
      <c r="AB721" t="e">
        <f t="shared" si="247"/>
        <v>#VALUE!</v>
      </c>
      <c r="AC721" t="e">
        <f t="shared" si="248"/>
        <v>#VALUE!</v>
      </c>
      <c r="AD721" t="e">
        <f t="shared" si="249"/>
        <v>#VALUE!</v>
      </c>
      <c r="AE721" t="e">
        <f t="shared" si="250"/>
        <v>#VALUE!</v>
      </c>
      <c r="AF721" t="e">
        <f t="shared" si="251"/>
        <v>#VALUE!</v>
      </c>
    </row>
    <row r="722" spans="5:32" x14ac:dyDescent="0.2">
      <c r="E722">
        <f t="shared" si="237"/>
        <v>720</v>
      </c>
      <c r="F722">
        <f t="shared" si="231"/>
        <v>8.8109059351951924</v>
      </c>
      <c r="G722" t="e">
        <f t="shared" si="238"/>
        <v>#VALUE!</v>
      </c>
      <c r="H722" t="e">
        <f t="shared" si="239"/>
        <v>#VALUE!</v>
      </c>
      <c r="I722" t="e">
        <f t="shared" si="240"/>
        <v>#VALUE!</v>
      </c>
      <c r="J722" t="e">
        <f t="shared" si="241"/>
        <v>#VALUE!</v>
      </c>
      <c r="K722" t="e">
        <f t="shared" si="242"/>
        <v>#VALUE!</v>
      </c>
      <c r="L722" t="e">
        <f t="shared" si="243"/>
        <v>#VALUE!</v>
      </c>
      <c r="M722">
        <f>IF($B$9="זכר",INDEX(תמותה!$A$1:$E$121,ROUNDDOWN(E722/12,0)+1,2),INDEX(תמותה!$A$1:$E$121,ROUNDDOWN(E722/12,0)+1,3))</f>
        <v>1.869E-3</v>
      </c>
      <c r="N722" t="e">
        <f>IF($B$9="זכר",INDEX('שיפור גברים'!$A$1:$GQ$121,ROUNDDOWN(E722/12,0)+1,ROUNDDOWN((E722+$B$7-$B$8)/12,0)+2),INDEX('שיפור נשים'!$A$1:$GQ$121,ROUNDDOWN(E722/12,0)+1,ROUNDDOWN((E722+$B$7-$B$8)/12,0)+2))</f>
        <v>#VALUE!</v>
      </c>
      <c r="O722" t="e">
        <f>IF($B$9="זכר",INDEX('שיפור גברים'!$A$1:$GQ$121,ROUNDDOWN(E722/12,0)+1,ROUNDDOWN((E722+$B$7-$B$8)/12,0)+1),INDEX('שיפור נשים'!$A$1:$GQ$121,ROUNDDOWN(E722/12,0)+1,ROUNDDOWN((E722+$B$7-$B$8)/12,0)+1))</f>
        <v>#VALUE!</v>
      </c>
      <c r="P722">
        <f t="shared" si="232"/>
        <v>0.66666666666666663</v>
      </c>
      <c r="Q722" t="e">
        <f t="shared" si="233"/>
        <v>#VALUE!</v>
      </c>
      <c r="R722">
        <f t="shared" si="244"/>
        <v>720</v>
      </c>
      <c r="S722" t="e">
        <f t="shared" si="245"/>
        <v>#VALUE!</v>
      </c>
      <c r="T722">
        <f>IF($B$11="זכר",INDEX(תמותה!$A$1:$E$121,ROUNDDOWN(R722/12,0)+1,2),INDEX(תמותה!$A$1:$E$121,ROUNDDOWN(R722/12,0)+1,3))</f>
        <v>1.869E-3</v>
      </c>
      <c r="U722" t="e">
        <f>IF($B$11="זכר",INDEX('שיפור גברים'!$A$1:$GQ$121,ROUNDDOWN(R722/12,0)+1,ROUNDDOWN((E722+$B$7-$B$8)/12,0)+2),INDEX('שיפור נשים'!$A$1:$GQ$121,ROUNDDOWN(R722/12,0)+1,ROUNDDOWN((E722+$B$7-$B$8)/12,0)+2))</f>
        <v>#VALUE!</v>
      </c>
      <c r="V722" t="e">
        <f>IF($B$11="זכר",INDEX('שיפור גברים'!$A$1:$GQ$121,ROUNDDOWN(R722/12,0)+1,ROUNDDOWN((E722+$B$7-$B$8)/12,0)+1),INDEX('שיפור נשים'!$A$1:$GQ$121,ROUNDDOWN(R722/12,0)+1,ROUNDDOWN((E722+$B$7-$B$8)/12,0)+1))</f>
        <v>#VALUE!</v>
      </c>
      <c r="W722">
        <f t="shared" si="234"/>
        <v>0.66666666666666663</v>
      </c>
      <c r="X722" t="e">
        <f t="shared" si="246"/>
        <v>#VALUE!</v>
      </c>
      <c r="Y722">
        <f>IF($B$11="זכר",INDEX(תמותה!$A$1:$E$121,ROUNDDOWN(R722/12,0)+1,4),INDEX(תמותה!$A$1:$E$121,ROUNDDOWN(R722/12,0)+1,5))</f>
        <v>3.7940000000000001E-3</v>
      </c>
      <c r="Z722" t="e">
        <f t="shared" si="235"/>
        <v>#VALUE!</v>
      </c>
      <c r="AA722" t="e">
        <f t="shared" si="236"/>
        <v>#VALUE!</v>
      </c>
      <c r="AB722" t="e">
        <f t="shared" si="247"/>
        <v>#VALUE!</v>
      </c>
      <c r="AC722" t="e">
        <f t="shared" si="248"/>
        <v>#VALUE!</v>
      </c>
      <c r="AD722" t="e">
        <f t="shared" si="249"/>
        <v>#VALUE!</v>
      </c>
      <c r="AE722" t="e">
        <f t="shared" si="250"/>
        <v>#VALUE!</v>
      </c>
      <c r="AF722" t="e">
        <f t="shared" si="251"/>
        <v>#VALUE!</v>
      </c>
    </row>
    <row r="723" spans="5:32" x14ac:dyDescent="0.2">
      <c r="E723">
        <f t="shared" si="237"/>
        <v>721</v>
      </c>
      <c r="F723">
        <f t="shared" si="231"/>
        <v>8.837537566334202</v>
      </c>
      <c r="G723" t="e">
        <f t="shared" si="238"/>
        <v>#VALUE!</v>
      </c>
      <c r="H723" t="e">
        <f t="shared" si="239"/>
        <v>#VALUE!</v>
      </c>
      <c r="I723" t="e">
        <f t="shared" si="240"/>
        <v>#VALUE!</v>
      </c>
      <c r="J723" t="e">
        <f t="shared" si="241"/>
        <v>#VALUE!</v>
      </c>
      <c r="K723" t="e">
        <f t="shared" si="242"/>
        <v>#VALUE!</v>
      </c>
      <c r="L723" t="e">
        <f t="shared" si="243"/>
        <v>#VALUE!</v>
      </c>
      <c r="M723">
        <f>IF($B$9="זכר",INDEX(תמותה!$A$1:$E$121,ROUNDDOWN(E723/12,0)+1,2),INDEX(תמותה!$A$1:$E$121,ROUNDDOWN(E723/12,0)+1,3))</f>
        <v>1.869E-3</v>
      </c>
      <c r="N723" t="e">
        <f>IF($B$9="זכר",INDEX('שיפור גברים'!$A$1:$GQ$121,ROUNDDOWN(E723/12,0)+1,ROUNDDOWN((E723+$B$7-$B$8)/12,0)+2),INDEX('שיפור נשים'!$A$1:$GQ$121,ROUNDDOWN(E723/12,0)+1,ROUNDDOWN((E723+$B$7-$B$8)/12,0)+2))</f>
        <v>#VALUE!</v>
      </c>
      <c r="O723" t="e">
        <f>IF($B$9="זכר",INDEX('שיפור גברים'!$A$1:$GQ$121,ROUNDDOWN(E723/12,0)+1,ROUNDDOWN((E723+$B$7-$B$8)/12,0)+1),INDEX('שיפור נשים'!$A$1:$GQ$121,ROUNDDOWN(E723/12,0)+1,ROUNDDOWN((E723+$B$7-$B$8)/12,0)+1))</f>
        <v>#VALUE!</v>
      </c>
      <c r="P723">
        <f t="shared" si="232"/>
        <v>0.75</v>
      </c>
      <c r="Q723" t="e">
        <f t="shared" si="233"/>
        <v>#VALUE!</v>
      </c>
      <c r="R723">
        <f t="shared" si="244"/>
        <v>721</v>
      </c>
      <c r="S723" t="e">
        <f t="shared" si="245"/>
        <v>#VALUE!</v>
      </c>
      <c r="T723">
        <f>IF($B$11="זכר",INDEX(תמותה!$A$1:$E$121,ROUNDDOWN(R723/12,0)+1,2),INDEX(תמותה!$A$1:$E$121,ROUNDDOWN(R723/12,0)+1,3))</f>
        <v>1.869E-3</v>
      </c>
      <c r="U723" t="e">
        <f>IF($B$11="זכר",INDEX('שיפור גברים'!$A$1:$GQ$121,ROUNDDOWN(R723/12,0)+1,ROUNDDOWN((E723+$B$7-$B$8)/12,0)+2),INDEX('שיפור נשים'!$A$1:$GQ$121,ROUNDDOWN(R723/12,0)+1,ROUNDDOWN((E723+$B$7-$B$8)/12,0)+2))</f>
        <v>#VALUE!</v>
      </c>
      <c r="V723" t="e">
        <f>IF($B$11="זכר",INDEX('שיפור גברים'!$A$1:$GQ$121,ROUNDDOWN(R723/12,0)+1,ROUNDDOWN((E723+$B$7-$B$8)/12,0)+1),INDEX('שיפור נשים'!$A$1:$GQ$121,ROUNDDOWN(R723/12,0)+1,ROUNDDOWN((E723+$B$7-$B$8)/12,0)+1))</f>
        <v>#VALUE!</v>
      </c>
      <c r="W723">
        <f t="shared" si="234"/>
        <v>0.75</v>
      </c>
      <c r="X723" t="e">
        <f t="shared" si="246"/>
        <v>#VALUE!</v>
      </c>
      <c r="Y723">
        <f>IF($B$11="זכר",INDEX(תמותה!$A$1:$E$121,ROUNDDOWN(R723/12,0)+1,4),INDEX(תמותה!$A$1:$E$121,ROUNDDOWN(R723/12,0)+1,5))</f>
        <v>3.7940000000000001E-3</v>
      </c>
      <c r="Z723" t="e">
        <f t="shared" si="235"/>
        <v>#VALUE!</v>
      </c>
      <c r="AA723" t="e">
        <f t="shared" si="236"/>
        <v>#VALUE!</v>
      </c>
      <c r="AB723" t="e">
        <f t="shared" si="247"/>
        <v>#VALUE!</v>
      </c>
      <c r="AC723" t="e">
        <f t="shared" si="248"/>
        <v>#VALUE!</v>
      </c>
      <c r="AD723" t="e">
        <f t="shared" si="249"/>
        <v>#VALUE!</v>
      </c>
      <c r="AE723" t="e">
        <f t="shared" si="250"/>
        <v>#VALUE!</v>
      </c>
      <c r="AF723" t="e">
        <f t="shared" si="251"/>
        <v>#VALUE!</v>
      </c>
    </row>
    <row r="724" spans="5:32" x14ac:dyDescent="0.2">
      <c r="E724">
        <f t="shared" si="237"/>
        <v>722</v>
      </c>
      <c r="F724">
        <f t="shared" si="231"/>
        <v>8.8642496935972677</v>
      </c>
      <c r="G724" t="e">
        <f t="shared" si="238"/>
        <v>#VALUE!</v>
      </c>
      <c r="H724" t="e">
        <f t="shared" si="239"/>
        <v>#VALUE!</v>
      </c>
      <c r="I724" t="e">
        <f t="shared" si="240"/>
        <v>#VALUE!</v>
      </c>
      <c r="J724" t="e">
        <f t="shared" si="241"/>
        <v>#VALUE!</v>
      </c>
      <c r="K724" t="e">
        <f t="shared" si="242"/>
        <v>#VALUE!</v>
      </c>
      <c r="L724" t="e">
        <f t="shared" si="243"/>
        <v>#VALUE!</v>
      </c>
      <c r="M724">
        <f>IF($B$9="זכר",INDEX(תמותה!$A$1:$E$121,ROUNDDOWN(E724/12,0)+1,2),INDEX(תמותה!$A$1:$E$121,ROUNDDOWN(E724/12,0)+1,3))</f>
        <v>1.869E-3</v>
      </c>
      <c r="N724" t="e">
        <f>IF($B$9="זכר",INDEX('שיפור גברים'!$A$1:$GQ$121,ROUNDDOWN(E724/12,0)+1,ROUNDDOWN((E724+$B$7-$B$8)/12,0)+2),INDEX('שיפור נשים'!$A$1:$GQ$121,ROUNDDOWN(E724/12,0)+1,ROUNDDOWN((E724+$B$7-$B$8)/12,0)+2))</f>
        <v>#VALUE!</v>
      </c>
      <c r="O724" t="e">
        <f>IF($B$9="זכר",INDEX('שיפור גברים'!$A$1:$GQ$121,ROUNDDOWN(E724/12,0)+1,ROUNDDOWN((E724+$B$7-$B$8)/12,0)+1),INDEX('שיפור נשים'!$A$1:$GQ$121,ROUNDDOWN(E724/12,0)+1,ROUNDDOWN((E724+$B$7-$B$8)/12,0)+1))</f>
        <v>#VALUE!</v>
      </c>
      <c r="P724">
        <f t="shared" si="232"/>
        <v>0.83333333333333337</v>
      </c>
      <c r="Q724" t="e">
        <f t="shared" si="233"/>
        <v>#VALUE!</v>
      </c>
      <c r="R724">
        <f t="shared" si="244"/>
        <v>722</v>
      </c>
      <c r="S724" t="e">
        <f t="shared" si="245"/>
        <v>#VALUE!</v>
      </c>
      <c r="T724">
        <f>IF($B$11="זכר",INDEX(תמותה!$A$1:$E$121,ROUNDDOWN(R724/12,0)+1,2),INDEX(תמותה!$A$1:$E$121,ROUNDDOWN(R724/12,0)+1,3))</f>
        <v>1.869E-3</v>
      </c>
      <c r="U724" t="e">
        <f>IF($B$11="זכר",INDEX('שיפור גברים'!$A$1:$GQ$121,ROUNDDOWN(R724/12,0)+1,ROUNDDOWN((E724+$B$7-$B$8)/12,0)+2),INDEX('שיפור נשים'!$A$1:$GQ$121,ROUNDDOWN(R724/12,0)+1,ROUNDDOWN((E724+$B$7-$B$8)/12,0)+2))</f>
        <v>#VALUE!</v>
      </c>
      <c r="V724" t="e">
        <f>IF($B$11="זכר",INDEX('שיפור גברים'!$A$1:$GQ$121,ROUNDDOWN(R724/12,0)+1,ROUNDDOWN((E724+$B$7-$B$8)/12,0)+1),INDEX('שיפור נשים'!$A$1:$GQ$121,ROUNDDOWN(R724/12,0)+1,ROUNDDOWN((E724+$B$7-$B$8)/12,0)+1))</f>
        <v>#VALUE!</v>
      </c>
      <c r="W724">
        <f t="shared" si="234"/>
        <v>0.83333333333333337</v>
      </c>
      <c r="X724" t="e">
        <f t="shared" si="246"/>
        <v>#VALUE!</v>
      </c>
      <c r="Y724">
        <f>IF($B$11="זכר",INDEX(תמותה!$A$1:$E$121,ROUNDDOWN(R724/12,0)+1,4),INDEX(תמותה!$A$1:$E$121,ROUNDDOWN(R724/12,0)+1,5))</f>
        <v>3.7940000000000001E-3</v>
      </c>
      <c r="Z724" t="e">
        <f t="shared" si="235"/>
        <v>#VALUE!</v>
      </c>
      <c r="AA724" t="e">
        <f t="shared" si="236"/>
        <v>#VALUE!</v>
      </c>
      <c r="AB724" t="e">
        <f t="shared" si="247"/>
        <v>#VALUE!</v>
      </c>
      <c r="AC724" t="e">
        <f t="shared" si="248"/>
        <v>#VALUE!</v>
      </c>
      <c r="AD724" t="e">
        <f t="shared" si="249"/>
        <v>#VALUE!</v>
      </c>
      <c r="AE724" t="e">
        <f t="shared" si="250"/>
        <v>#VALUE!</v>
      </c>
      <c r="AF724" t="e">
        <f t="shared" si="251"/>
        <v>#VALUE!</v>
      </c>
    </row>
    <row r="725" spans="5:32" x14ac:dyDescent="0.2">
      <c r="E725">
        <f t="shared" si="237"/>
        <v>723</v>
      </c>
      <c r="F725">
        <f t="shared" si="231"/>
        <v>8.8910425602900141</v>
      </c>
      <c r="G725" t="e">
        <f t="shared" si="238"/>
        <v>#VALUE!</v>
      </c>
      <c r="H725" t="e">
        <f t="shared" si="239"/>
        <v>#VALUE!</v>
      </c>
      <c r="I725" t="e">
        <f t="shared" si="240"/>
        <v>#VALUE!</v>
      </c>
      <c r="J725" t="e">
        <f t="shared" si="241"/>
        <v>#VALUE!</v>
      </c>
      <c r="K725" t="e">
        <f t="shared" si="242"/>
        <v>#VALUE!</v>
      </c>
      <c r="L725" t="e">
        <f t="shared" si="243"/>
        <v>#VALUE!</v>
      </c>
      <c r="M725">
        <f>IF($B$9="זכר",INDEX(תמותה!$A$1:$E$121,ROUNDDOWN(E725/12,0)+1,2),INDEX(תמותה!$A$1:$E$121,ROUNDDOWN(E725/12,0)+1,3))</f>
        <v>1.869E-3</v>
      </c>
      <c r="N725" t="e">
        <f>IF($B$9="זכר",INDEX('שיפור גברים'!$A$1:$GQ$121,ROUNDDOWN(E725/12,0)+1,ROUNDDOWN((E725+$B$7-$B$8)/12,0)+2),INDEX('שיפור נשים'!$A$1:$GQ$121,ROUNDDOWN(E725/12,0)+1,ROUNDDOWN((E725+$B$7-$B$8)/12,0)+2))</f>
        <v>#VALUE!</v>
      </c>
      <c r="O725" t="e">
        <f>IF($B$9="זכר",INDEX('שיפור גברים'!$A$1:$GQ$121,ROUNDDOWN(E725/12,0)+1,ROUNDDOWN((E725+$B$7-$B$8)/12,0)+1),INDEX('שיפור נשים'!$A$1:$GQ$121,ROUNDDOWN(E725/12,0)+1,ROUNDDOWN((E725+$B$7-$B$8)/12,0)+1))</f>
        <v>#VALUE!</v>
      </c>
      <c r="P725">
        <f t="shared" si="232"/>
        <v>0.91666666666666663</v>
      </c>
      <c r="Q725" t="e">
        <f t="shared" si="233"/>
        <v>#VALUE!</v>
      </c>
      <c r="R725">
        <f t="shared" si="244"/>
        <v>723</v>
      </c>
      <c r="S725" t="e">
        <f t="shared" si="245"/>
        <v>#VALUE!</v>
      </c>
      <c r="T725">
        <f>IF($B$11="זכר",INDEX(תמותה!$A$1:$E$121,ROUNDDOWN(R725/12,0)+1,2),INDEX(תמותה!$A$1:$E$121,ROUNDDOWN(R725/12,0)+1,3))</f>
        <v>1.869E-3</v>
      </c>
      <c r="U725" t="e">
        <f>IF($B$11="זכר",INDEX('שיפור גברים'!$A$1:$GQ$121,ROUNDDOWN(R725/12,0)+1,ROUNDDOWN((E725+$B$7-$B$8)/12,0)+2),INDEX('שיפור נשים'!$A$1:$GQ$121,ROUNDDOWN(R725/12,0)+1,ROUNDDOWN((E725+$B$7-$B$8)/12,0)+2))</f>
        <v>#VALUE!</v>
      </c>
      <c r="V725" t="e">
        <f>IF($B$11="זכר",INDEX('שיפור גברים'!$A$1:$GQ$121,ROUNDDOWN(R725/12,0)+1,ROUNDDOWN((E725+$B$7-$B$8)/12,0)+1),INDEX('שיפור נשים'!$A$1:$GQ$121,ROUNDDOWN(R725/12,0)+1,ROUNDDOWN((E725+$B$7-$B$8)/12,0)+1))</f>
        <v>#VALUE!</v>
      </c>
      <c r="W725">
        <f t="shared" si="234"/>
        <v>0.91666666666666663</v>
      </c>
      <c r="X725" t="e">
        <f t="shared" si="246"/>
        <v>#VALUE!</v>
      </c>
      <c r="Y725">
        <f>IF($B$11="זכר",INDEX(תמותה!$A$1:$E$121,ROUNDDOWN(R725/12,0)+1,4),INDEX(תמותה!$A$1:$E$121,ROUNDDOWN(R725/12,0)+1,5))</f>
        <v>3.7940000000000001E-3</v>
      </c>
      <c r="Z725" t="e">
        <f t="shared" si="235"/>
        <v>#VALUE!</v>
      </c>
      <c r="AA725" t="e">
        <f t="shared" si="236"/>
        <v>#VALUE!</v>
      </c>
      <c r="AB725" t="e">
        <f t="shared" si="247"/>
        <v>#VALUE!</v>
      </c>
      <c r="AC725" t="e">
        <f t="shared" si="248"/>
        <v>#VALUE!</v>
      </c>
      <c r="AD725" t="e">
        <f t="shared" si="249"/>
        <v>#VALUE!</v>
      </c>
      <c r="AE725" t="e">
        <f t="shared" si="250"/>
        <v>#VALUE!</v>
      </c>
      <c r="AF725" t="e">
        <f t="shared" si="251"/>
        <v>#VALUE!</v>
      </c>
    </row>
    <row r="726" spans="5:32" x14ac:dyDescent="0.2">
      <c r="E726">
        <f t="shared" si="237"/>
        <v>724</v>
      </c>
      <c r="F726">
        <f t="shared" si="231"/>
        <v>8.9179164104534898</v>
      </c>
      <c r="G726" t="e">
        <f t="shared" si="238"/>
        <v>#VALUE!</v>
      </c>
      <c r="H726" t="e">
        <f t="shared" si="239"/>
        <v>#VALUE!</v>
      </c>
      <c r="I726" t="e">
        <f t="shared" si="240"/>
        <v>#VALUE!</v>
      </c>
      <c r="J726" t="e">
        <f t="shared" si="241"/>
        <v>#VALUE!</v>
      </c>
      <c r="K726" t="e">
        <f t="shared" si="242"/>
        <v>#VALUE!</v>
      </c>
      <c r="L726" t="e">
        <f t="shared" si="243"/>
        <v>#VALUE!</v>
      </c>
      <c r="M726">
        <f>IF($B$9="זכר",INDEX(תמותה!$A$1:$E$121,ROUNDDOWN(E726/12,0)+1,2),INDEX(תמותה!$A$1:$E$121,ROUNDDOWN(E726/12,0)+1,3))</f>
        <v>1.869E-3</v>
      </c>
      <c r="N726" t="e">
        <f>IF($B$9="זכר",INDEX('שיפור גברים'!$A$1:$GQ$121,ROUNDDOWN(E726/12,0)+1,ROUNDDOWN((E726+$B$7-$B$8)/12,0)+2),INDEX('שיפור נשים'!$A$1:$GQ$121,ROUNDDOWN(E726/12,0)+1,ROUNDDOWN((E726+$B$7-$B$8)/12,0)+2))</f>
        <v>#VALUE!</v>
      </c>
      <c r="O726" t="e">
        <f>IF($B$9="זכר",INDEX('שיפור גברים'!$A$1:$GQ$121,ROUNDDOWN(E726/12,0)+1,ROUNDDOWN((E726+$B$7-$B$8)/12,0)+1),INDEX('שיפור נשים'!$A$1:$GQ$121,ROUNDDOWN(E726/12,0)+1,ROUNDDOWN((E726+$B$7-$B$8)/12,0)+1))</f>
        <v>#VALUE!</v>
      </c>
      <c r="P726">
        <f t="shared" si="232"/>
        <v>1</v>
      </c>
      <c r="Q726" t="e">
        <f t="shared" si="233"/>
        <v>#VALUE!</v>
      </c>
      <c r="R726">
        <f t="shared" si="244"/>
        <v>724</v>
      </c>
      <c r="S726" t="e">
        <f t="shared" si="245"/>
        <v>#VALUE!</v>
      </c>
      <c r="T726">
        <f>IF($B$11="זכר",INDEX(תמותה!$A$1:$E$121,ROUNDDOWN(R726/12,0)+1,2),INDEX(תמותה!$A$1:$E$121,ROUNDDOWN(R726/12,0)+1,3))</f>
        <v>1.869E-3</v>
      </c>
      <c r="U726" t="e">
        <f>IF($B$11="זכר",INDEX('שיפור גברים'!$A$1:$GQ$121,ROUNDDOWN(R726/12,0)+1,ROUNDDOWN((E726+$B$7-$B$8)/12,0)+2),INDEX('שיפור נשים'!$A$1:$GQ$121,ROUNDDOWN(R726/12,0)+1,ROUNDDOWN((E726+$B$7-$B$8)/12,0)+2))</f>
        <v>#VALUE!</v>
      </c>
      <c r="V726" t="e">
        <f>IF($B$11="זכר",INDEX('שיפור גברים'!$A$1:$GQ$121,ROUNDDOWN(R726/12,0)+1,ROUNDDOWN((E726+$B$7-$B$8)/12,0)+1),INDEX('שיפור נשים'!$A$1:$GQ$121,ROUNDDOWN(R726/12,0)+1,ROUNDDOWN((E726+$B$7-$B$8)/12,0)+1))</f>
        <v>#VALUE!</v>
      </c>
      <c r="W726">
        <f t="shared" si="234"/>
        <v>1</v>
      </c>
      <c r="X726" t="e">
        <f t="shared" si="246"/>
        <v>#VALUE!</v>
      </c>
      <c r="Y726">
        <f>IF($B$11="זכר",INDEX(תמותה!$A$1:$E$121,ROUNDDOWN(R726/12,0)+1,4),INDEX(תמותה!$A$1:$E$121,ROUNDDOWN(R726/12,0)+1,5))</f>
        <v>3.7940000000000001E-3</v>
      </c>
      <c r="Z726" t="e">
        <f t="shared" si="235"/>
        <v>#VALUE!</v>
      </c>
      <c r="AA726" t="e">
        <f t="shared" si="236"/>
        <v>#VALUE!</v>
      </c>
      <c r="AB726" t="e">
        <f t="shared" si="247"/>
        <v>#VALUE!</v>
      </c>
      <c r="AC726" t="e">
        <f t="shared" si="248"/>
        <v>#VALUE!</v>
      </c>
      <c r="AD726" t="e">
        <f t="shared" si="249"/>
        <v>#VALUE!</v>
      </c>
      <c r="AE726" t="e">
        <f t="shared" si="250"/>
        <v>#VALUE!</v>
      </c>
      <c r="AF726" t="e">
        <f t="shared" si="251"/>
        <v>#VALUE!</v>
      </c>
    </row>
    <row r="727" spans="5:32" x14ac:dyDescent="0.2">
      <c r="E727">
        <f t="shared" si="237"/>
        <v>725</v>
      </c>
      <c r="F727">
        <f t="shared" si="231"/>
        <v>8.9448714888663776</v>
      </c>
      <c r="G727" t="e">
        <f t="shared" si="238"/>
        <v>#VALUE!</v>
      </c>
      <c r="H727" t="e">
        <f t="shared" si="239"/>
        <v>#VALUE!</v>
      </c>
      <c r="I727" t="e">
        <f t="shared" si="240"/>
        <v>#VALUE!</v>
      </c>
      <c r="J727" t="e">
        <f t="shared" si="241"/>
        <v>#VALUE!</v>
      </c>
      <c r="K727" t="e">
        <f t="shared" si="242"/>
        <v>#VALUE!</v>
      </c>
      <c r="L727" t="e">
        <f t="shared" si="243"/>
        <v>#VALUE!</v>
      </c>
      <c r="M727">
        <f>IF($B$9="זכר",INDEX(תמותה!$A$1:$E$121,ROUNDDOWN(E727/12,0)+1,2),INDEX(תמותה!$A$1:$E$121,ROUNDDOWN(E727/12,0)+1,3))</f>
        <v>1.869E-3</v>
      </c>
      <c r="N727" t="e">
        <f>IF($B$9="זכר",INDEX('שיפור גברים'!$A$1:$GQ$121,ROUNDDOWN(E727/12,0)+1,ROUNDDOWN((E727+$B$7-$B$8)/12,0)+2),INDEX('שיפור נשים'!$A$1:$GQ$121,ROUNDDOWN(E727/12,0)+1,ROUNDDOWN((E727+$B$7-$B$8)/12,0)+2))</f>
        <v>#VALUE!</v>
      </c>
      <c r="O727" t="e">
        <f>IF($B$9="זכר",INDEX('שיפור גברים'!$A$1:$GQ$121,ROUNDDOWN(E727/12,0)+1,ROUNDDOWN((E727+$B$7-$B$8)/12,0)+1),INDEX('שיפור נשים'!$A$1:$GQ$121,ROUNDDOWN(E727/12,0)+1,ROUNDDOWN((E727+$B$7-$B$8)/12,0)+1))</f>
        <v>#VALUE!</v>
      </c>
      <c r="P727">
        <f t="shared" si="232"/>
        <v>8.3333333333333329E-2</v>
      </c>
      <c r="Q727" t="e">
        <f t="shared" si="233"/>
        <v>#VALUE!</v>
      </c>
      <c r="R727">
        <f t="shared" si="244"/>
        <v>725</v>
      </c>
      <c r="S727" t="e">
        <f t="shared" si="245"/>
        <v>#VALUE!</v>
      </c>
      <c r="T727">
        <f>IF($B$11="זכר",INDEX(תמותה!$A$1:$E$121,ROUNDDOWN(R727/12,0)+1,2),INDEX(תמותה!$A$1:$E$121,ROUNDDOWN(R727/12,0)+1,3))</f>
        <v>1.869E-3</v>
      </c>
      <c r="U727" t="e">
        <f>IF($B$11="זכר",INDEX('שיפור גברים'!$A$1:$GQ$121,ROUNDDOWN(R727/12,0)+1,ROUNDDOWN((E727+$B$7-$B$8)/12,0)+2),INDEX('שיפור נשים'!$A$1:$GQ$121,ROUNDDOWN(R727/12,0)+1,ROUNDDOWN((E727+$B$7-$B$8)/12,0)+2))</f>
        <v>#VALUE!</v>
      </c>
      <c r="V727" t="e">
        <f>IF($B$11="זכר",INDEX('שיפור גברים'!$A$1:$GQ$121,ROUNDDOWN(R727/12,0)+1,ROUNDDOWN((E727+$B$7-$B$8)/12,0)+1),INDEX('שיפור נשים'!$A$1:$GQ$121,ROUNDDOWN(R727/12,0)+1,ROUNDDOWN((E727+$B$7-$B$8)/12,0)+1))</f>
        <v>#VALUE!</v>
      </c>
      <c r="W727">
        <f t="shared" si="234"/>
        <v>8.3333333333333329E-2</v>
      </c>
      <c r="X727" t="e">
        <f t="shared" si="246"/>
        <v>#VALUE!</v>
      </c>
      <c r="Y727">
        <f>IF($B$11="זכר",INDEX(תמותה!$A$1:$E$121,ROUNDDOWN(R727/12,0)+1,4),INDEX(תמותה!$A$1:$E$121,ROUNDDOWN(R727/12,0)+1,5))</f>
        <v>3.7940000000000001E-3</v>
      </c>
      <c r="Z727" t="e">
        <f t="shared" si="235"/>
        <v>#VALUE!</v>
      </c>
      <c r="AA727" t="e">
        <f t="shared" si="236"/>
        <v>#VALUE!</v>
      </c>
      <c r="AB727" t="e">
        <f t="shared" si="247"/>
        <v>#VALUE!</v>
      </c>
      <c r="AC727" t="e">
        <f t="shared" si="248"/>
        <v>#VALUE!</v>
      </c>
      <c r="AD727" t="e">
        <f t="shared" si="249"/>
        <v>#VALUE!</v>
      </c>
      <c r="AE727" t="e">
        <f t="shared" si="250"/>
        <v>#VALUE!</v>
      </c>
      <c r="AF727" t="e">
        <f t="shared" si="251"/>
        <v>#VALUE!</v>
      </c>
    </row>
    <row r="728" spans="5:32" x14ac:dyDescent="0.2">
      <c r="E728">
        <f t="shared" si="237"/>
        <v>726</v>
      </c>
      <c r="F728">
        <f t="shared" si="231"/>
        <v>8.9719080410472163</v>
      </c>
      <c r="G728" t="e">
        <f t="shared" si="238"/>
        <v>#VALUE!</v>
      </c>
      <c r="H728" t="e">
        <f t="shared" si="239"/>
        <v>#VALUE!</v>
      </c>
      <c r="I728" t="e">
        <f t="shared" si="240"/>
        <v>#VALUE!</v>
      </c>
      <c r="J728" t="e">
        <f t="shared" si="241"/>
        <v>#VALUE!</v>
      </c>
      <c r="K728" t="e">
        <f t="shared" si="242"/>
        <v>#VALUE!</v>
      </c>
      <c r="L728" t="e">
        <f t="shared" si="243"/>
        <v>#VALUE!</v>
      </c>
      <c r="M728">
        <f>IF($B$9="זכר",INDEX(תמותה!$A$1:$E$121,ROUNDDOWN(E728/12,0)+1,2),INDEX(תמותה!$A$1:$E$121,ROUNDDOWN(E728/12,0)+1,3))</f>
        <v>1.869E-3</v>
      </c>
      <c r="N728" t="e">
        <f>IF($B$9="זכר",INDEX('שיפור גברים'!$A$1:$GQ$121,ROUNDDOWN(E728/12,0)+1,ROUNDDOWN((E728+$B$7-$B$8)/12,0)+2),INDEX('שיפור נשים'!$A$1:$GQ$121,ROUNDDOWN(E728/12,0)+1,ROUNDDOWN((E728+$B$7-$B$8)/12,0)+2))</f>
        <v>#VALUE!</v>
      </c>
      <c r="O728" t="e">
        <f>IF($B$9="זכר",INDEX('שיפור גברים'!$A$1:$GQ$121,ROUNDDOWN(E728/12,0)+1,ROUNDDOWN((E728+$B$7-$B$8)/12,0)+1),INDEX('שיפור נשים'!$A$1:$GQ$121,ROUNDDOWN(E728/12,0)+1,ROUNDDOWN((E728+$B$7-$B$8)/12,0)+1))</f>
        <v>#VALUE!</v>
      </c>
      <c r="P728">
        <f t="shared" si="232"/>
        <v>0.16666666666666666</v>
      </c>
      <c r="Q728" t="e">
        <f t="shared" si="233"/>
        <v>#VALUE!</v>
      </c>
      <c r="R728">
        <f t="shared" si="244"/>
        <v>726</v>
      </c>
      <c r="S728" t="e">
        <f t="shared" si="245"/>
        <v>#VALUE!</v>
      </c>
      <c r="T728">
        <f>IF($B$11="זכר",INDEX(תמותה!$A$1:$E$121,ROUNDDOWN(R728/12,0)+1,2),INDEX(תמותה!$A$1:$E$121,ROUNDDOWN(R728/12,0)+1,3))</f>
        <v>1.869E-3</v>
      </c>
      <c r="U728" t="e">
        <f>IF($B$11="זכר",INDEX('שיפור גברים'!$A$1:$GQ$121,ROUNDDOWN(R728/12,0)+1,ROUNDDOWN((E728+$B$7-$B$8)/12,0)+2),INDEX('שיפור נשים'!$A$1:$GQ$121,ROUNDDOWN(R728/12,0)+1,ROUNDDOWN((E728+$B$7-$B$8)/12,0)+2))</f>
        <v>#VALUE!</v>
      </c>
      <c r="V728" t="e">
        <f>IF($B$11="זכר",INDEX('שיפור גברים'!$A$1:$GQ$121,ROUNDDOWN(R728/12,0)+1,ROUNDDOWN((E728+$B$7-$B$8)/12,0)+1),INDEX('שיפור נשים'!$A$1:$GQ$121,ROUNDDOWN(R728/12,0)+1,ROUNDDOWN((E728+$B$7-$B$8)/12,0)+1))</f>
        <v>#VALUE!</v>
      </c>
      <c r="W728">
        <f t="shared" si="234"/>
        <v>0.16666666666666666</v>
      </c>
      <c r="X728" t="e">
        <f t="shared" si="246"/>
        <v>#VALUE!</v>
      </c>
      <c r="Y728">
        <f>IF($B$11="זכר",INDEX(תמותה!$A$1:$E$121,ROUNDDOWN(R728/12,0)+1,4),INDEX(תמותה!$A$1:$E$121,ROUNDDOWN(R728/12,0)+1,5))</f>
        <v>3.7940000000000001E-3</v>
      </c>
      <c r="Z728" t="e">
        <f t="shared" si="235"/>
        <v>#VALUE!</v>
      </c>
      <c r="AA728" t="e">
        <f t="shared" si="236"/>
        <v>#VALUE!</v>
      </c>
      <c r="AB728" t="e">
        <f t="shared" si="247"/>
        <v>#VALUE!</v>
      </c>
      <c r="AC728" t="e">
        <f t="shared" si="248"/>
        <v>#VALUE!</v>
      </c>
      <c r="AD728" t="e">
        <f t="shared" si="249"/>
        <v>#VALUE!</v>
      </c>
      <c r="AE728" t="e">
        <f t="shared" si="250"/>
        <v>#VALUE!</v>
      </c>
      <c r="AF728" t="e">
        <f t="shared" si="251"/>
        <v>#VALUE!</v>
      </c>
    </row>
    <row r="729" spans="5:32" x14ac:dyDescent="0.2">
      <c r="E729">
        <f t="shared" si="237"/>
        <v>727</v>
      </c>
      <c r="F729">
        <f t="shared" si="231"/>
        <v>8.9990263132566497</v>
      </c>
      <c r="G729" t="e">
        <f t="shared" si="238"/>
        <v>#VALUE!</v>
      </c>
      <c r="H729" t="e">
        <f t="shared" si="239"/>
        <v>#VALUE!</v>
      </c>
      <c r="I729" t="e">
        <f t="shared" si="240"/>
        <v>#VALUE!</v>
      </c>
      <c r="J729" t="e">
        <f t="shared" si="241"/>
        <v>#VALUE!</v>
      </c>
      <c r="K729" t="e">
        <f t="shared" si="242"/>
        <v>#VALUE!</v>
      </c>
      <c r="L729" t="e">
        <f t="shared" si="243"/>
        <v>#VALUE!</v>
      </c>
      <c r="M729">
        <f>IF($B$9="זכר",INDEX(תמותה!$A$1:$E$121,ROUNDDOWN(E729/12,0)+1,2),INDEX(תמותה!$A$1:$E$121,ROUNDDOWN(E729/12,0)+1,3))</f>
        <v>1.869E-3</v>
      </c>
      <c r="N729" t="e">
        <f>IF($B$9="זכר",INDEX('שיפור גברים'!$A$1:$GQ$121,ROUNDDOWN(E729/12,0)+1,ROUNDDOWN((E729+$B$7-$B$8)/12,0)+2),INDEX('שיפור נשים'!$A$1:$GQ$121,ROUNDDOWN(E729/12,0)+1,ROUNDDOWN((E729+$B$7-$B$8)/12,0)+2))</f>
        <v>#VALUE!</v>
      </c>
      <c r="O729" t="e">
        <f>IF($B$9="זכר",INDEX('שיפור גברים'!$A$1:$GQ$121,ROUNDDOWN(E729/12,0)+1,ROUNDDOWN((E729+$B$7-$B$8)/12,0)+1),INDEX('שיפור נשים'!$A$1:$GQ$121,ROUNDDOWN(E729/12,0)+1,ROUNDDOWN((E729+$B$7-$B$8)/12,0)+1))</f>
        <v>#VALUE!</v>
      </c>
      <c r="P729">
        <f t="shared" si="232"/>
        <v>0.25</v>
      </c>
      <c r="Q729" t="e">
        <f t="shared" si="233"/>
        <v>#VALUE!</v>
      </c>
      <c r="R729">
        <f t="shared" si="244"/>
        <v>727</v>
      </c>
      <c r="S729" t="e">
        <f t="shared" si="245"/>
        <v>#VALUE!</v>
      </c>
      <c r="T729">
        <f>IF($B$11="זכר",INDEX(תמותה!$A$1:$E$121,ROUNDDOWN(R729/12,0)+1,2),INDEX(תמותה!$A$1:$E$121,ROUNDDOWN(R729/12,0)+1,3))</f>
        <v>1.869E-3</v>
      </c>
      <c r="U729" t="e">
        <f>IF($B$11="זכר",INDEX('שיפור גברים'!$A$1:$GQ$121,ROUNDDOWN(R729/12,0)+1,ROUNDDOWN((E729+$B$7-$B$8)/12,0)+2),INDEX('שיפור נשים'!$A$1:$GQ$121,ROUNDDOWN(R729/12,0)+1,ROUNDDOWN((E729+$B$7-$B$8)/12,0)+2))</f>
        <v>#VALUE!</v>
      </c>
      <c r="V729" t="e">
        <f>IF($B$11="זכר",INDEX('שיפור גברים'!$A$1:$GQ$121,ROUNDDOWN(R729/12,0)+1,ROUNDDOWN((E729+$B$7-$B$8)/12,0)+1),INDEX('שיפור נשים'!$A$1:$GQ$121,ROUNDDOWN(R729/12,0)+1,ROUNDDOWN((E729+$B$7-$B$8)/12,0)+1))</f>
        <v>#VALUE!</v>
      </c>
      <c r="W729">
        <f t="shared" si="234"/>
        <v>0.25</v>
      </c>
      <c r="X729" t="e">
        <f t="shared" si="246"/>
        <v>#VALUE!</v>
      </c>
      <c r="Y729">
        <f>IF($B$11="זכר",INDEX(תמותה!$A$1:$E$121,ROUNDDOWN(R729/12,0)+1,4),INDEX(תמותה!$A$1:$E$121,ROUNDDOWN(R729/12,0)+1,5))</f>
        <v>3.7940000000000001E-3</v>
      </c>
      <c r="Z729" t="e">
        <f t="shared" si="235"/>
        <v>#VALUE!</v>
      </c>
      <c r="AA729" t="e">
        <f t="shared" si="236"/>
        <v>#VALUE!</v>
      </c>
      <c r="AB729" t="e">
        <f t="shared" si="247"/>
        <v>#VALUE!</v>
      </c>
      <c r="AC729" t="e">
        <f t="shared" si="248"/>
        <v>#VALUE!</v>
      </c>
      <c r="AD729" t="e">
        <f t="shared" si="249"/>
        <v>#VALUE!</v>
      </c>
      <c r="AE729" t="e">
        <f t="shared" si="250"/>
        <v>#VALUE!</v>
      </c>
      <c r="AF729" t="e">
        <f t="shared" si="251"/>
        <v>#VALUE!</v>
      </c>
    </row>
    <row r="730" spans="5:32" x14ac:dyDescent="0.2">
      <c r="E730">
        <f t="shared" si="237"/>
        <v>728</v>
      </c>
      <c r="F730">
        <f t="shared" si="231"/>
        <v>9.0262265524996561</v>
      </c>
      <c r="G730" t="e">
        <f t="shared" si="238"/>
        <v>#VALUE!</v>
      </c>
      <c r="H730" t="e">
        <f t="shared" si="239"/>
        <v>#VALUE!</v>
      </c>
      <c r="I730" t="e">
        <f t="shared" si="240"/>
        <v>#VALUE!</v>
      </c>
      <c r="J730" t="e">
        <f t="shared" si="241"/>
        <v>#VALUE!</v>
      </c>
      <c r="K730" t="e">
        <f t="shared" si="242"/>
        <v>#VALUE!</v>
      </c>
      <c r="L730" t="e">
        <f t="shared" si="243"/>
        <v>#VALUE!</v>
      </c>
      <c r="M730">
        <f>IF($B$9="זכר",INDEX(תמותה!$A$1:$E$121,ROUNDDOWN(E730/12,0)+1,2),INDEX(תמותה!$A$1:$E$121,ROUNDDOWN(E730/12,0)+1,3))</f>
        <v>1.869E-3</v>
      </c>
      <c r="N730" t="e">
        <f>IF($B$9="זכר",INDEX('שיפור גברים'!$A$1:$GQ$121,ROUNDDOWN(E730/12,0)+1,ROUNDDOWN((E730+$B$7-$B$8)/12,0)+2),INDEX('שיפור נשים'!$A$1:$GQ$121,ROUNDDOWN(E730/12,0)+1,ROUNDDOWN((E730+$B$7-$B$8)/12,0)+2))</f>
        <v>#VALUE!</v>
      </c>
      <c r="O730" t="e">
        <f>IF($B$9="זכר",INDEX('שיפור גברים'!$A$1:$GQ$121,ROUNDDOWN(E730/12,0)+1,ROUNDDOWN((E730+$B$7-$B$8)/12,0)+1),INDEX('שיפור נשים'!$A$1:$GQ$121,ROUNDDOWN(E730/12,0)+1,ROUNDDOWN((E730+$B$7-$B$8)/12,0)+1))</f>
        <v>#VALUE!</v>
      </c>
      <c r="P730">
        <f t="shared" si="232"/>
        <v>0.33333333333333331</v>
      </c>
      <c r="Q730" t="e">
        <f t="shared" si="233"/>
        <v>#VALUE!</v>
      </c>
      <c r="R730">
        <f t="shared" si="244"/>
        <v>728</v>
      </c>
      <c r="S730" t="e">
        <f t="shared" si="245"/>
        <v>#VALUE!</v>
      </c>
      <c r="T730">
        <f>IF($B$11="זכר",INDEX(תמותה!$A$1:$E$121,ROUNDDOWN(R730/12,0)+1,2),INDEX(תמותה!$A$1:$E$121,ROUNDDOWN(R730/12,0)+1,3))</f>
        <v>1.869E-3</v>
      </c>
      <c r="U730" t="e">
        <f>IF($B$11="זכר",INDEX('שיפור גברים'!$A$1:$GQ$121,ROUNDDOWN(R730/12,0)+1,ROUNDDOWN((E730+$B$7-$B$8)/12,0)+2),INDEX('שיפור נשים'!$A$1:$GQ$121,ROUNDDOWN(R730/12,0)+1,ROUNDDOWN((E730+$B$7-$B$8)/12,0)+2))</f>
        <v>#VALUE!</v>
      </c>
      <c r="V730" t="e">
        <f>IF($B$11="זכר",INDEX('שיפור גברים'!$A$1:$GQ$121,ROUNDDOWN(R730/12,0)+1,ROUNDDOWN((E730+$B$7-$B$8)/12,0)+1),INDEX('שיפור נשים'!$A$1:$GQ$121,ROUNDDOWN(R730/12,0)+1,ROUNDDOWN((E730+$B$7-$B$8)/12,0)+1))</f>
        <v>#VALUE!</v>
      </c>
      <c r="W730">
        <f t="shared" si="234"/>
        <v>0.33333333333333331</v>
      </c>
      <c r="X730" t="e">
        <f t="shared" si="246"/>
        <v>#VALUE!</v>
      </c>
      <c r="Y730">
        <f>IF($B$11="זכר",INDEX(תמותה!$A$1:$E$121,ROUNDDOWN(R730/12,0)+1,4),INDEX(תמותה!$A$1:$E$121,ROUNDDOWN(R730/12,0)+1,5))</f>
        <v>3.7940000000000001E-3</v>
      </c>
      <c r="Z730" t="e">
        <f t="shared" si="235"/>
        <v>#VALUE!</v>
      </c>
      <c r="AA730" t="e">
        <f t="shared" si="236"/>
        <v>#VALUE!</v>
      </c>
      <c r="AB730" t="e">
        <f t="shared" si="247"/>
        <v>#VALUE!</v>
      </c>
      <c r="AC730" t="e">
        <f t="shared" si="248"/>
        <v>#VALUE!</v>
      </c>
      <c r="AD730" t="e">
        <f t="shared" si="249"/>
        <v>#VALUE!</v>
      </c>
      <c r="AE730" t="e">
        <f t="shared" si="250"/>
        <v>#VALUE!</v>
      </c>
      <c r="AF730" t="e">
        <f t="shared" si="251"/>
        <v>#VALUE!</v>
      </c>
    </row>
    <row r="731" spans="5:32" x14ac:dyDescent="0.2">
      <c r="E731">
        <f t="shared" si="237"/>
        <v>729</v>
      </c>
      <c r="F731">
        <f t="shared" si="231"/>
        <v>9.053509006527813</v>
      </c>
      <c r="G731" t="e">
        <f t="shared" si="238"/>
        <v>#VALUE!</v>
      </c>
      <c r="H731" t="e">
        <f t="shared" si="239"/>
        <v>#VALUE!</v>
      </c>
      <c r="I731" t="e">
        <f t="shared" si="240"/>
        <v>#VALUE!</v>
      </c>
      <c r="J731" t="e">
        <f t="shared" si="241"/>
        <v>#VALUE!</v>
      </c>
      <c r="K731" t="e">
        <f t="shared" si="242"/>
        <v>#VALUE!</v>
      </c>
      <c r="L731" t="e">
        <f t="shared" si="243"/>
        <v>#VALUE!</v>
      </c>
      <c r="M731">
        <f>IF($B$9="זכר",INDEX(תמותה!$A$1:$E$121,ROUNDDOWN(E731/12,0)+1,2),INDEX(תמותה!$A$1:$E$121,ROUNDDOWN(E731/12,0)+1,3))</f>
        <v>1.869E-3</v>
      </c>
      <c r="N731" t="e">
        <f>IF($B$9="זכר",INDEX('שיפור גברים'!$A$1:$GQ$121,ROUNDDOWN(E731/12,0)+1,ROUNDDOWN((E731+$B$7-$B$8)/12,0)+2),INDEX('שיפור נשים'!$A$1:$GQ$121,ROUNDDOWN(E731/12,0)+1,ROUNDDOWN((E731+$B$7-$B$8)/12,0)+2))</f>
        <v>#VALUE!</v>
      </c>
      <c r="O731" t="e">
        <f>IF($B$9="זכר",INDEX('שיפור גברים'!$A$1:$GQ$121,ROUNDDOWN(E731/12,0)+1,ROUNDDOWN((E731+$B$7-$B$8)/12,0)+1),INDEX('שיפור נשים'!$A$1:$GQ$121,ROUNDDOWN(E731/12,0)+1,ROUNDDOWN((E731+$B$7-$B$8)/12,0)+1))</f>
        <v>#VALUE!</v>
      </c>
      <c r="P731">
        <f t="shared" si="232"/>
        <v>0.41666666666666669</v>
      </c>
      <c r="Q731" t="e">
        <f t="shared" si="233"/>
        <v>#VALUE!</v>
      </c>
      <c r="R731">
        <f t="shared" si="244"/>
        <v>729</v>
      </c>
      <c r="S731" t="e">
        <f t="shared" si="245"/>
        <v>#VALUE!</v>
      </c>
      <c r="T731">
        <f>IF($B$11="זכר",INDEX(תמותה!$A$1:$E$121,ROUNDDOWN(R731/12,0)+1,2),INDEX(תמותה!$A$1:$E$121,ROUNDDOWN(R731/12,0)+1,3))</f>
        <v>1.869E-3</v>
      </c>
      <c r="U731" t="e">
        <f>IF($B$11="זכר",INDEX('שיפור גברים'!$A$1:$GQ$121,ROUNDDOWN(R731/12,0)+1,ROUNDDOWN((E731+$B$7-$B$8)/12,0)+2),INDEX('שיפור נשים'!$A$1:$GQ$121,ROUNDDOWN(R731/12,0)+1,ROUNDDOWN((E731+$B$7-$B$8)/12,0)+2))</f>
        <v>#VALUE!</v>
      </c>
      <c r="V731" t="e">
        <f>IF($B$11="זכר",INDEX('שיפור גברים'!$A$1:$GQ$121,ROUNDDOWN(R731/12,0)+1,ROUNDDOWN((E731+$B$7-$B$8)/12,0)+1),INDEX('שיפור נשים'!$A$1:$GQ$121,ROUNDDOWN(R731/12,0)+1,ROUNDDOWN((E731+$B$7-$B$8)/12,0)+1))</f>
        <v>#VALUE!</v>
      </c>
      <c r="W731">
        <f t="shared" si="234"/>
        <v>0.41666666666666669</v>
      </c>
      <c r="X731" t="e">
        <f t="shared" si="246"/>
        <v>#VALUE!</v>
      </c>
      <c r="Y731">
        <f>IF($B$11="זכר",INDEX(תמותה!$A$1:$E$121,ROUNDDOWN(R731/12,0)+1,4),INDEX(תמותה!$A$1:$E$121,ROUNDDOWN(R731/12,0)+1,5))</f>
        <v>3.7940000000000001E-3</v>
      </c>
      <c r="Z731" t="e">
        <f t="shared" si="235"/>
        <v>#VALUE!</v>
      </c>
      <c r="AA731" t="e">
        <f t="shared" si="236"/>
        <v>#VALUE!</v>
      </c>
      <c r="AB731" t="e">
        <f t="shared" si="247"/>
        <v>#VALUE!</v>
      </c>
      <c r="AC731" t="e">
        <f t="shared" si="248"/>
        <v>#VALUE!</v>
      </c>
      <c r="AD731" t="e">
        <f t="shared" si="249"/>
        <v>#VALUE!</v>
      </c>
      <c r="AE731" t="e">
        <f t="shared" si="250"/>
        <v>#VALUE!</v>
      </c>
      <c r="AF731" t="e">
        <f t="shared" si="251"/>
        <v>#VALUE!</v>
      </c>
    </row>
    <row r="732" spans="5:32" x14ac:dyDescent="0.2">
      <c r="E732">
        <f t="shared" si="237"/>
        <v>730</v>
      </c>
      <c r="F732">
        <f t="shared" si="231"/>
        <v>9.0808739238415299</v>
      </c>
      <c r="G732" t="e">
        <f t="shared" si="238"/>
        <v>#VALUE!</v>
      </c>
      <c r="H732" t="e">
        <f t="shared" si="239"/>
        <v>#VALUE!</v>
      </c>
      <c r="I732" t="e">
        <f t="shared" si="240"/>
        <v>#VALUE!</v>
      </c>
      <c r="J732" t="e">
        <f t="shared" si="241"/>
        <v>#VALUE!</v>
      </c>
      <c r="K732" t="e">
        <f t="shared" si="242"/>
        <v>#VALUE!</v>
      </c>
      <c r="L732" t="e">
        <f t="shared" si="243"/>
        <v>#VALUE!</v>
      </c>
      <c r="M732">
        <f>IF($B$9="זכר",INDEX(תמותה!$A$1:$E$121,ROUNDDOWN(E732/12,0)+1,2),INDEX(תמותה!$A$1:$E$121,ROUNDDOWN(E732/12,0)+1,3))</f>
        <v>1.869E-3</v>
      </c>
      <c r="N732" t="e">
        <f>IF($B$9="זכר",INDEX('שיפור גברים'!$A$1:$GQ$121,ROUNDDOWN(E732/12,0)+1,ROUNDDOWN((E732+$B$7-$B$8)/12,0)+2),INDEX('שיפור נשים'!$A$1:$GQ$121,ROUNDDOWN(E732/12,0)+1,ROUNDDOWN((E732+$B$7-$B$8)/12,0)+2))</f>
        <v>#VALUE!</v>
      </c>
      <c r="O732" t="e">
        <f>IF($B$9="זכר",INDEX('שיפור גברים'!$A$1:$GQ$121,ROUNDDOWN(E732/12,0)+1,ROUNDDOWN((E732+$B$7-$B$8)/12,0)+1),INDEX('שיפור נשים'!$A$1:$GQ$121,ROUNDDOWN(E732/12,0)+1,ROUNDDOWN((E732+$B$7-$B$8)/12,0)+1))</f>
        <v>#VALUE!</v>
      </c>
      <c r="P732">
        <f t="shared" si="232"/>
        <v>0.5</v>
      </c>
      <c r="Q732" t="e">
        <f t="shared" si="233"/>
        <v>#VALUE!</v>
      </c>
      <c r="R732">
        <f t="shared" si="244"/>
        <v>730</v>
      </c>
      <c r="S732" t="e">
        <f t="shared" si="245"/>
        <v>#VALUE!</v>
      </c>
      <c r="T732">
        <f>IF($B$11="זכר",INDEX(תמותה!$A$1:$E$121,ROUNDDOWN(R732/12,0)+1,2),INDEX(תמותה!$A$1:$E$121,ROUNDDOWN(R732/12,0)+1,3))</f>
        <v>1.869E-3</v>
      </c>
      <c r="U732" t="e">
        <f>IF($B$11="זכר",INDEX('שיפור גברים'!$A$1:$GQ$121,ROUNDDOWN(R732/12,0)+1,ROUNDDOWN((E732+$B$7-$B$8)/12,0)+2),INDEX('שיפור נשים'!$A$1:$GQ$121,ROUNDDOWN(R732/12,0)+1,ROUNDDOWN((E732+$B$7-$B$8)/12,0)+2))</f>
        <v>#VALUE!</v>
      </c>
      <c r="V732" t="e">
        <f>IF($B$11="זכר",INDEX('שיפור גברים'!$A$1:$GQ$121,ROUNDDOWN(R732/12,0)+1,ROUNDDOWN((E732+$B$7-$B$8)/12,0)+1),INDEX('שיפור נשים'!$A$1:$GQ$121,ROUNDDOWN(R732/12,0)+1,ROUNDDOWN((E732+$B$7-$B$8)/12,0)+1))</f>
        <v>#VALUE!</v>
      </c>
      <c r="W732">
        <f t="shared" si="234"/>
        <v>0.5</v>
      </c>
      <c r="X732" t="e">
        <f t="shared" si="246"/>
        <v>#VALUE!</v>
      </c>
      <c r="Y732">
        <f>IF($B$11="זכר",INDEX(תמותה!$A$1:$E$121,ROUNDDOWN(R732/12,0)+1,4),INDEX(תמותה!$A$1:$E$121,ROUNDDOWN(R732/12,0)+1,5))</f>
        <v>3.7940000000000001E-3</v>
      </c>
      <c r="Z732" t="e">
        <f t="shared" si="235"/>
        <v>#VALUE!</v>
      </c>
      <c r="AA732" t="e">
        <f t="shared" si="236"/>
        <v>#VALUE!</v>
      </c>
      <c r="AB732" t="e">
        <f t="shared" si="247"/>
        <v>#VALUE!</v>
      </c>
      <c r="AC732" t="e">
        <f t="shared" si="248"/>
        <v>#VALUE!</v>
      </c>
      <c r="AD732" t="e">
        <f t="shared" si="249"/>
        <v>#VALUE!</v>
      </c>
      <c r="AE732" t="e">
        <f t="shared" si="250"/>
        <v>#VALUE!</v>
      </c>
      <c r="AF732" t="e">
        <f t="shared" si="251"/>
        <v>#VALUE!</v>
      </c>
    </row>
    <row r="733" spans="5:32" x14ac:dyDescent="0.2">
      <c r="E733">
        <f t="shared" si="237"/>
        <v>731</v>
      </c>
      <c r="F733">
        <f t="shared" si="231"/>
        <v>9.1083215536923543</v>
      </c>
      <c r="G733" t="e">
        <f t="shared" si="238"/>
        <v>#VALUE!</v>
      </c>
      <c r="H733" t="e">
        <f t="shared" si="239"/>
        <v>#VALUE!</v>
      </c>
      <c r="I733" t="e">
        <f t="shared" si="240"/>
        <v>#VALUE!</v>
      </c>
      <c r="J733" t="e">
        <f t="shared" si="241"/>
        <v>#VALUE!</v>
      </c>
      <c r="K733" t="e">
        <f t="shared" si="242"/>
        <v>#VALUE!</v>
      </c>
      <c r="L733" t="e">
        <f t="shared" si="243"/>
        <v>#VALUE!</v>
      </c>
      <c r="M733">
        <f>IF($B$9="זכר",INDEX(תמותה!$A$1:$E$121,ROUNDDOWN(E733/12,0)+1,2),INDEX(תמותה!$A$1:$E$121,ROUNDDOWN(E733/12,0)+1,3))</f>
        <v>1.869E-3</v>
      </c>
      <c r="N733" t="e">
        <f>IF($B$9="זכר",INDEX('שיפור גברים'!$A$1:$GQ$121,ROUNDDOWN(E733/12,0)+1,ROUNDDOWN((E733+$B$7-$B$8)/12,0)+2),INDEX('שיפור נשים'!$A$1:$GQ$121,ROUNDDOWN(E733/12,0)+1,ROUNDDOWN((E733+$B$7-$B$8)/12,0)+2))</f>
        <v>#VALUE!</v>
      </c>
      <c r="O733" t="e">
        <f>IF($B$9="זכר",INDEX('שיפור גברים'!$A$1:$GQ$121,ROUNDDOWN(E733/12,0)+1,ROUNDDOWN((E733+$B$7-$B$8)/12,0)+1),INDEX('שיפור נשים'!$A$1:$GQ$121,ROUNDDOWN(E733/12,0)+1,ROUNDDOWN((E733+$B$7-$B$8)/12,0)+1))</f>
        <v>#VALUE!</v>
      </c>
      <c r="P733">
        <f t="shared" si="232"/>
        <v>0.58333333333333337</v>
      </c>
      <c r="Q733" t="e">
        <f t="shared" si="233"/>
        <v>#VALUE!</v>
      </c>
      <c r="R733">
        <f t="shared" si="244"/>
        <v>731</v>
      </c>
      <c r="S733" t="e">
        <f t="shared" si="245"/>
        <v>#VALUE!</v>
      </c>
      <c r="T733">
        <f>IF($B$11="זכר",INDEX(תמותה!$A$1:$E$121,ROUNDDOWN(R733/12,0)+1,2),INDEX(תמותה!$A$1:$E$121,ROUNDDOWN(R733/12,0)+1,3))</f>
        <v>1.869E-3</v>
      </c>
      <c r="U733" t="e">
        <f>IF($B$11="זכר",INDEX('שיפור גברים'!$A$1:$GQ$121,ROUNDDOWN(R733/12,0)+1,ROUNDDOWN((E733+$B$7-$B$8)/12,0)+2),INDEX('שיפור נשים'!$A$1:$GQ$121,ROUNDDOWN(R733/12,0)+1,ROUNDDOWN((E733+$B$7-$B$8)/12,0)+2))</f>
        <v>#VALUE!</v>
      </c>
      <c r="V733" t="e">
        <f>IF($B$11="זכר",INDEX('שיפור גברים'!$A$1:$GQ$121,ROUNDDOWN(R733/12,0)+1,ROUNDDOWN((E733+$B$7-$B$8)/12,0)+1),INDEX('שיפור נשים'!$A$1:$GQ$121,ROUNDDOWN(R733/12,0)+1,ROUNDDOWN((E733+$B$7-$B$8)/12,0)+1))</f>
        <v>#VALUE!</v>
      </c>
      <c r="W733">
        <f t="shared" si="234"/>
        <v>0.58333333333333337</v>
      </c>
      <c r="X733" t="e">
        <f t="shared" si="246"/>
        <v>#VALUE!</v>
      </c>
      <c r="Y733">
        <f>IF($B$11="זכר",INDEX(תמותה!$A$1:$E$121,ROUNDDOWN(R733/12,0)+1,4),INDEX(תמותה!$A$1:$E$121,ROUNDDOWN(R733/12,0)+1,5))</f>
        <v>3.7940000000000001E-3</v>
      </c>
      <c r="Z733" t="e">
        <f t="shared" si="235"/>
        <v>#VALUE!</v>
      </c>
      <c r="AA733" t="e">
        <f t="shared" si="236"/>
        <v>#VALUE!</v>
      </c>
      <c r="AB733" t="e">
        <f t="shared" si="247"/>
        <v>#VALUE!</v>
      </c>
      <c r="AC733" t="e">
        <f t="shared" si="248"/>
        <v>#VALUE!</v>
      </c>
      <c r="AD733" t="e">
        <f t="shared" si="249"/>
        <v>#VALUE!</v>
      </c>
      <c r="AE733" t="e">
        <f t="shared" si="250"/>
        <v>#VALUE!</v>
      </c>
      <c r="AF733" t="e">
        <f t="shared" si="251"/>
        <v>#VALUE!</v>
      </c>
    </row>
    <row r="734" spans="5:32" x14ac:dyDescent="0.2">
      <c r="E734">
        <f t="shared" si="237"/>
        <v>732</v>
      </c>
      <c r="F734">
        <f t="shared" si="231"/>
        <v>9.13585214608519</v>
      </c>
      <c r="G734" t="e">
        <f t="shared" si="238"/>
        <v>#VALUE!</v>
      </c>
      <c r="H734" t="e">
        <f t="shared" si="239"/>
        <v>#VALUE!</v>
      </c>
      <c r="I734" t="e">
        <f t="shared" si="240"/>
        <v>#VALUE!</v>
      </c>
      <c r="J734" t="e">
        <f t="shared" si="241"/>
        <v>#VALUE!</v>
      </c>
      <c r="K734" t="e">
        <f t="shared" si="242"/>
        <v>#VALUE!</v>
      </c>
      <c r="L734" t="e">
        <f t="shared" si="243"/>
        <v>#VALUE!</v>
      </c>
      <c r="M734">
        <f>IF($B$9="זכר",INDEX(תמותה!$A$1:$E$121,ROUNDDOWN(E734/12,0)+1,2),INDEX(תמותה!$A$1:$E$121,ROUNDDOWN(E734/12,0)+1,3))</f>
        <v>2.1120000000000002E-3</v>
      </c>
      <c r="N734" t="e">
        <f>IF($B$9="זכר",INDEX('שיפור גברים'!$A$1:$GQ$121,ROUNDDOWN(E734/12,0)+1,ROUNDDOWN((E734+$B$7-$B$8)/12,0)+2),INDEX('שיפור נשים'!$A$1:$GQ$121,ROUNDDOWN(E734/12,0)+1,ROUNDDOWN((E734+$B$7-$B$8)/12,0)+2))</f>
        <v>#VALUE!</v>
      </c>
      <c r="O734" t="e">
        <f>IF($B$9="זכר",INDEX('שיפור גברים'!$A$1:$GQ$121,ROUNDDOWN(E734/12,0)+1,ROUNDDOWN((E734+$B$7-$B$8)/12,0)+1),INDEX('שיפור נשים'!$A$1:$GQ$121,ROUNDDOWN(E734/12,0)+1,ROUNDDOWN((E734+$B$7-$B$8)/12,0)+1))</f>
        <v>#VALUE!</v>
      </c>
      <c r="P734">
        <f t="shared" si="232"/>
        <v>0.66666666666666663</v>
      </c>
      <c r="Q734" t="e">
        <f t="shared" si="233"/>
        <v>#VALUE!</v>
      </c>
      <c r="R734">
        <f t="shared" si="244"/>
        <v>732</v>
      </c>
      <c r="S734" t="e">
        <f t="shared" si="245"/>
        <v>#VALUE!</v>
      </c>
      <c r="T734">
        <f>IF($B$11="זכר",INDEX(תמותה!$A$1:$E$121,ROUNDDOWN(R734/12,0)+1,2),INDEX(תמותה!$A$1:$E$121,ROUNDDOWN(R734/12,0)+1,3))</f>
        <v>2.1120000000000002E-3</v>
      </c>
      <c r="U734" t="e">
        <f>IF($B$11="זכר",INDEX('שיפור גברים'!$A$1:$GQ$121,ROUNDDOWN(R734/12,0)+1,ROUNDDOWN((E734+$B$7-$B$8)/12,0)+2),INDEX('שיפור נשים'!$A$1:$GQ$121,ROUNDDOWN(R734/12,0)+1,ROUNDDOWN((E734+$B$7-$B$8)/12,0)+2))</f>
        <v>#VALUE!</v>
      </c>
      <c r="V734" t="e">
        <f>IF($B$11="זכר",INDEX('שיפור גברים'!$A$1:$GQ$121,ROUNDDOWN(R734/12,0)+1,ROUNDDOWN((E734+$B$7-$B$8)/12,0)+1),INDEX('שיפור נשים'!$A$1:$GQ$121,ROUNDDOWN(R734/12,0)+1,ROUNDDOWN((E734+$B$7-$B$8)/12,0)+1))</f>
        <v>#VALUE!</v>
      </c>
      <c r="W734">
        <f t="shared" si="234"/>
        <v>0.66666666666666663</v>
      </c>
      <c r="X734" t="e">
        <f t="shared" si="246"/>
        <v>#VALUE!</v>
      </c>
      <c r="Y734">
        <f>IF($B$11="זכר",INDEX(תמותה!$A$1:$E$121,ROUNDDOWN(R734/12,0)+1,4),INDEX(תמותה!$A$1:$E$121,ROUNDDOWN(R734/12,0)+1,5))</f>
        <v>4.3639999999999998E-3</v>
      </c>
      <c r="Z734" t="e">
        <f t="shared" si="235"/>
        <v>#VALUE!</v>
      </c>
      <c r="AA734" t="e">
        <f t="shared" si="236"/>
        <v>#VALUE!</v>
      </c>
      <c r="AB734" t="e">
        <f t="shared" si="247"/>
        <v>#VALUE!</v>
      </c>
      <c r="AC734" t="e">
        <f t="shared" si="248"/>
        <v>#VALUE!</v>
      </c>
      <c r="AD734" t="e">
        <f t="shared" si="249"/>
        <v>#VALUE!</v>
      </c>
      <c r="AE734" t="e">
        <f t="shared" si="250"/>
        <v>#VALUE!</v>
      </c>
      <c r="AF734" t="e">
        <f t="shared" si="251"/>
        <v>#VALUE!</v>
      </c>
    </row>
    <row r="735" spans="5:32" x14ac:dyDescent="0.2">
      <c r="E735">
        <f t="shared" si="237"/>
        <v>733</v>
      </c>
      <c r="F735">
        <f t="shared" si="231"/>
        <v>9.1634659517806121</v>
      </c>
      <c r="G735" t="e">
        <f t="shared" si="238"/>
        <v>#VALUE!</v>
      </c>
      <c r="H735" t="e">
        <f t="shared" si="239"/>
        <v>#VALUE!</v>
      </c>
      <c r="I735" t="e">
        <f t="shared" si="240"/>
        <v>#VALUE!</v>
      </c>
      <c r="J735" t="e">
        <f t="shared" si="241"/>
        <v>#VALUE!</v>
      </c>
      <c r="K735" t="e">
        <f t="shared" si="242"/>
        <v>#VALUE!</v>
      </c>
      <c r="L735" t="e">
        <f t="shared" si="243"/>
        <v>#VALUE!</v>
      </c>
      <c r="M735">
        <f>IF($B$9="זכר",INDEX(תמותה!$A$1:$E$121,ROUNDDOWN(E735/12,0)+1,2),INDEX(תמותה!$A$1:$E$121,ROUNDDOWN(E735/12,0)+1,3))</f>
        <v>2.1120000000000002E-3</v>
      </c>
      <c r="N735" t="e">
        <f>IF($B$9="זכר",INDEX('שיפור גברים'!$A$1:$GQ$121,ROUNDDOWN(E735/12,0)+1,ROUNDDOWN((E735+$B$7-$B$8)/12,0)+2),INDEX('שיפור נשים'!$A$1:$GQ$121,ROUNDDOWN(E735/12,0)+1,ROUNDDOWN((E735+$B$7-$B$8)/12,0)+2))</f>
        <v>#VALUE!</v>
      </c>
      <c r="O735" t="e">
        <f>IF($B$9="זכר",INDEX('שיפור גברים'!$A$1:$GQ$121,ROUNDDOWN(E735/12,0)+1,ROUNDDOWN((E735+$B$7-$B$8)/12,0)+1),INDEX('שיפור נשים'!$A$1:$GQ$121,ROUNDDOWN(E735/12,0)+1,ROUNDDOWN((E735+$B$7-$B$8)/12,0)+1))</f>
        <v>#VALUE!</v>
      </c>
      <c r="P735">
        <f t="shared" si="232"/>
        <v>0.75</v>
      </c>
      <c r="Q735" t="e">
        <f t="shared" si="233"/>
        <v>#VALUE!</v>
      </c>
      <c r="R735">
        <f t="shared" si="244"/>
        <v>733</v>
      </c>
      <c r="S735" t="e">
        <f t="shared" si="245"/>
        <v>#VALUE!</v>
      </c>
      <c r="T735">
        <f>IF($B$11="זכר",INDEX(תמותה!$A$1:$E$121,ROUNDDOWN(R735/12,0)+1,2),INDEX(תמותה!$A$1:$E$121,ROUNDDOWN(R735/12,0)+1,3))</f>
        <v>2.1120000000000002E-3</v>
      </c>
      <c r="U735" t="e">
        <f>IF($B$11="זכר",INDEX('שיפור גברים'!$A$1:$GQ$121,ROUNDDOWN(R735/12,0)+1,ROUNDDOWN((E735+$B$7-$B$8)/12,0)+2),INDEX('שיפור נשים'!$A$1:$GQ$121,ROUNDDOWN(R735/12,0)+1,ROUNDDOWN((E735+$B$7-$B$8)/12,0)+2))</f>
        <v>#VALUE!</v>
      </c>
      <c r="V735" t="e">
        <f>IF($B$11="זכר",INDEX('שיפור גברים'!$A$1:$GQ$121,ROUNDDOWN(R735/12,0)+1,ROUNDDOWN((E735+$B$7-$B$8)/12,0)+1),INDEX('שיפור נשים'!$A$1:$GQ$121,ROUNDDOWN(R735/12,0)+1,ROUNDDOWN((E735+$B$7-$B$8)/12,0)+1))</f>
        <v>#VALUE!</v>
      </c>
      <c r="W735">
        <f t="shared" si="234"/>
        <v>0.75</v>
      </c>
      <c r="X735" t="e">
        <f t="shared" si="246"/>
        <v>#VALUE!</v>
      </c>
      <c r="Y735">
        <f>IF($B$11="זכר",INDEX(תמותה!$A$1:$E$121,ROUNDDOWN(R735/12,0)+1,4),INDEX(תמותה!$A$1:$E$121,ROUNDDOWN(R735/12,0)+1,5))</f>
        <v>4.3639999999999998E-3</v>
      </c>
      <c r="Z735" t="e">
        <f t="shared" si="235"/>
        <v>#VALUE!</v>
      </c>
      <c r="AA735" t="e">
        <f t="shared" si="236"/>
        <v>#VALUE!</v>
      </c>
      <c r="AB735" t="e">
        <f t="shared" si="247"/>
        <v>#VALUE!</v>
      </c>
      <c r="AC735" t="e">
        <f t="shared" si="248"/>
        <v>#VALUE!</v>
      </c>
      <c r="AD735" t="e">
        <f t="shared" si="249"/>
        <v>#VALUE!</v>
      </c>
      <c r="AE735" t="e">
        <f t="shared" si="250"/>
        <v>#VALUE!</v>
      </c>
      <c r="AF735" t="e">
        <f t="shared" si="251"/>
        <v>#VALUE!</v>
      </c>
    </row>
    <row r="736" spans="5:32" x14ac:dyDescent="0.2">
      <c r="E736">
        <f t="shared" si="237"/>
        <v>734</v>
      </c>
      <c r="F736">
        <f t="shared" si="231"/>
        <v>9.1911632222971349</v>
      </c>
      <c r="G736" t="e">
        <f t="shared" si="238"/>
        <v>#VALUE!</v>
      </c>
      <c r="H736" t="e">
        <f t="shared" si="239"/>
        <v>#VALUE!</v>
      </c>
      <c r="I736" t="e">
        <f t="shared" si="240"/>
        <v>#VALUE!</v>
      </c>
      <c r="J736" t="e">
        <f t="shared" si="241"/>
        <v>#VALUE!</v>
      </c>
      <c r="K736" t="e">
        <f t="shared" si="242"/>
        <v>#VALUE!</v>
      </c>
      <c r="L736" t="e">
        <f t="shared" si="243"/>
        <v>#VALUE!</v>
      </c>
      <c r="M736">
        <f>IF($B$9="זכר",INDEX(תמותה!$A$1:$E$121,ROUNDDOWN(E736/12,0)+1,2),INDEX(תמותה!$A$1:$E$121,ROUNDDOWN(E736/12,0)+1,3))</f>
        <v>2.1120000000000002E-3</v>
      </c>
      <c r="N736" t="e">
        <f>IF($B$9="זכר",INDEX('שיפור גברים'!$A$1:$GQ$121,ROUNDDOWN(E736/12,0)+1,ROUNDDOWN((E736+$B$7-$B$8)/12,0)+2),INDEX('שיפור נשים'!$A$1:$GQ$121,ROUNDDOWN(E736/12,0)+1,ROUNDDOWN((E736+$B$7-$B$8)/12,0)+2))</f>
        <v>#VALUE!</v>
      </c>
      <c r="O736" t="e">
        <f>IF($B$9="זכר",INDEX('שיפור גברים'!$A$1:$GQ$121,ROUNDDOWN(E736/12,0)+1,ROUNDDOWN((E736+$B$7-$B$8)/12,0)+1),INDEX('שיפור נשים'!$A$1:$GQ$121,ROUNDDOWN(E736/12,0)+1,ROUNDDOWN((E736+$B$7-$B$8)/12,0)+1))</f>
        <v>#VALUE!</v>
      </c>
      <c r="P736">
        <f t="shared" si="232"/>
        <v>0.83333333333333337</v>
      </c>
      <c r="Q736" t="e">
        <f t="shared" si="233"/>
        <v>#VALUE!</v>
      </c>
      <c r="R736">
        <f t="shared" si="244"/>
        <v>734</v>
      </c>
      <c r="S736" t="e">
        <f t="shared" si="245"/>
        <v>#VALUE!</v>
      </c>
      <c r="T736">
        <f>IF($B$11="זכר",INDEX(תמותה!$A$1:$E$121,ROUNDDOWN(R736/12,0)+1,2),INDEX(תמותה!$A$1:$E$121,ROUNDDOWN(R736/12,0)+1,3))</f>
        <v>2.1120000000000002E-3</v>
      </c>
      <c r="U736" t="e">
        <f>IF($B$11="זכר",INDEX('שיפור גברים'!$A$1:$GQ$121,ROUNDDOWN(R736/12,0)+1,ROUNDDOWN((E736+$B$7-$B$8)/12,0)+2),INDEX('שיפור נשים'!$A$1:$GQ$121,ROUNDDOWN(R736/12,0)+1,ROUNDDOWN((E736+$B$7-$B$8)/12,0)+2))</f>
        <v>#VALUE!</v>
      </c>
      <c r="V736" t="e">
        <f>IF($B$11="זכר",INDEX('שיפור גברים'!$A$1:$GQ$121,ROUNDDOWN(R736/12,0)+1,ROUNDDOWN((E736+$B$7-$B$8)/12,0)+1),INDEX('שיפור נשים'!$A$1:$GQ$121,ROUNDDOWN(R736/12,0)+1,ROUNDDOWN((E736+$B$7-$B$8)/12,0)+1))</f>
        <v>#VALUE!</v>
      </c>
      <c r="W736">
        <f t="shared" si="234"/>
        <v>0.83333333333333337</v>
      </c>
      <c r="X736" t="e">
        <f t="shared" si="246"/>
        <v>#VALUE!</v>
      </c>
      <c r="Y736">
        <f>IF($B$11="זכר",INDEX(תמותה!$A$1:$E$121,ROUNDDOWN(R736/12,0)+1,4),INDEX(תמותה!$A$1:$E$121,ROUNDDOWN(R736/12,0)+1,5))</f>
        <v>4.3639999999999998E-3</v>
      </c>
      <c r="Z736" t="e">
        <f t="shared" si="235"/>
        <v>#VALUE!</v>
      </c>
      <c r="AA736" t="e">
        <f t="shared" si="236"/>
        <v>#VALUE!</v>
      </c>
      <c r="AB736" t="e">
        <f t="shared" si="247"/>
        <v>#VALUE!</v>
      </c>
      <c r="AC736" t="e">
        <f t="shared" si="248"/>
        <v>#VALUE!</v>
      </c>
      <c r="AD736" t="e">
        <f t="shared" si="249"/>
        <v>#VALUE!</v>
      </c>
      <c r="AE736" t="e">
        <f t="shared" si="250"/>
        <v>#VALUE!</v>
      </c>
      <c r="AF736" t="e">
        <f t="shared" si="251"/>
        <v>#VALUE!</v>
      </c>
    </row>
    <row r="737" spans="5:32" x14ac:dyDescent="0.2">
      <c r="E737">
        <f t="shared" si="237"/>
        <v>735</v>
      </c>
      <c r="F737">
        <f t="shared" si="231"/>
        <v>9.2189442099135093</v>
      </c>
      <c r="G737" t="e">
        <f t="shared" si="238"/>
        <v>#VALUE!</v>
      </c>
      <c r="H737" t="e">
        <f t="shared" si="239"/>
        <v>#VALUE!</v>
      </c>
      <c r="I737" t="e">
        <f t="shared" si="240"/>
        <v>#VALUE!</v>
      </c>
      <c r="J737" t="e">
        <f t="shared" si="241"/>
        <v>#VALUE!</v>
      </c>
      <c r="K737" t="e">
        <f t="shared" si="242"/>
        <v>#VALUE!</v>
      </c>
      <c r="L737" t="e">
        <f t="shared" si="243"/>
        <v>#VALUE!</v>
      </c>
      <c r="M737">
        <f>IF($B$9="זכר",INDEX(תמותה!$A$1:$E$121,ROUNDDOWN(E737/12,0)+1,2),INDEX(תמותה!$A$1:$E$121,ROUNDDOWN(E737/12,0)+1,3))</f>
        <v>2.1120000000000002E-3</v>
      </c>
      <c r="N737" t="e">
        <f>IF($B$9="זכר",INDEX('שיפור גברים'!$A$1:$GQ$121,ROUNDDOWN(E737/12,0)+1,ROUNDDOWN((E737+$B$7-$B$8)/12,0)+2),INDEX('שיפור נשים'!$A$1:$GQ$121,ROUNDDOWN(E737/12,0)+1,ROUNDDOWN((E737+$B$7-$B$8)/12,0)+2))</f>
        <v>#VALUE!</v>
      </c>
      <c r="O737" t="e">
        <f>IF($B$9="זכר",INDEX('שיפור גברים'!$A$1:$GQ$121,ROUNDDOWN(E737/12,0)+1,ROUNDDOWN((E737+$B$7-$B$8)/12,0)+1),INDEX('שיפור נשים'!$A$1:$GQ$121,ROUNDDOWN(E737/12,0)+1,ROUNDDOWN((E737+$B$7-$B$8)/12,0)+1))</f>
        <v>#VALUE!</v>
      </c>
      <c r="P737">
        <f t="shared" si="232"/>
        <v>0.91666666666666663</v>
      </c>
      <c r="Q737" t="e">
        <f t="shared" si="233"/>
        <v>#VALUE!</v>
      </c>
      <c r="R737">
        <f t="shared" si="244"/>
        <v>735</v>
      </c>
      <c r="S737" t="e">
        <f t="shared" si="245"/>
        <v>#VALUE!</v>
      </c>
      <c r="T737">
        <f>IF($B$11="זכר",INDEX(תמותה!$A$1:$E$121,ROUNDDOWN(R737/12,0)+1,2),INDEX(תמותה!$A$1:$E$121,ROUNDDOWN(R737/12,0)+1,3))</f>
        <v>2.1120000000000002E-3</v>
      </c>
      <c r="U737" t="e">
        <f>IF($B$11="זכר",INDEX('שיפור גברים'!$A$1:$GQ$121,ROUNDDOWN(R737/12,0)+1,ROUNDDOWN((E737+$B$7-$B$8)/12,0)+2),INDEX('שיפור נשים'!$A$1:$GQ$121,ROUNDDOWN(R737/12,0)+1,ROUNDDOWN((E737+$B$7-$B$8)/12,0)+2))</f>
        <v>#VALUE!</v>
      </c>
      <c r="V737" t="e">
        <f>IF($B$11="זכר",INDEX('שיפור גברים'!$A$1:$GQ$121,ROUNDDOWN(R737/12,0)+1,ROUNDDOWN((E737+$B$7-$B$8)/12,0)+1),INDEX('שיפור נשים'!$A$1:$GQ$121,ROUNDDOWN(R737/12,0)+1,ROUNDDOWN((E737+$B$7-$B$8)/12,0)+1))</f>
        <v>#VALUE!</v>
      </c>
      <c r="W737">
        <f t="shared" si="234"/>
        <v>0.91666666666666663</v>
      </c>
      <c r="X737" t="e">
        <f t="shared" si="246"/>
        <v>#VALUE!</v>
      </c>
      <c r="Y737">
        <f>IF($B$11="זכר",INDEX(תמותה!$A$1:$E$121,ROUNDDOWN(R737/12,0)+1,4),INDEX(תמותה!$A$1:$E$121,ROUNDDOWN(R737/12,0)+1,5))</f>
        <v>4.3639999999999998E-3</v>
      </c>
      <c r="Z737" t="e">
        <f t="shared" si="235"/>
        <v>#VALUE!</v>
      </c>
      <c r="AA737" t="e">
        <f t="shared" si="236"/>
        <v>#VALUE!</v>
      </c>
      <c r="AB737" t="e">
        <f t="shared" si="247"/>
        <v>#VALUE!</v>
      </c>
      <c r="AC737" t="e">
        <f t="shared" si="248"/>
        <v>#VALUE!</v>
      </c>
      <c r="AD737" t="e">
        <f t="shared" si="249"/>
        <v>#VALUE!</v>
      </c>
      <c r="AE737" t="e">
        <f t="shared" si="250"/>
        <v>#VALUE!</v>
      </c>
      <c r="AF737" t="e">
        <f t="shared" si="251"/>
        <v>#VALUE!</v>
      </c>
    </row>
    <row r="738" spans="5:32" x14ac:dyDescent="0.2">
      <c r="E738">
        <f t="shared" si="237"/>
        <v>736</v>
      </c>
      <c r="F738">
        <f t="shared" si="231"/>
        <v>9.2468091676710138</v>
      </c>
      <c r="G738" t="e">
        <f t="shared" si="238"/>
        <v>#VALUE!</v>
      </c>
      <c r="H738" t="e">
        <f t="shared" si="239"/>
        <v>#VALUE!</v>
      </c>
      <c r="I738" t="e">
        <f t="shared" si="240"/>
        <v>#VALUE!</v>
      </c>
      <c r="J738" t="e">
        <f t="shared" si="241"/>
        <v>#VALUE!</v>
      </c>
      <c r="K738" t="e">
        <f t="shared" si="242"/>
        <v>#VALUE!</v>
      </c>
      <c r="L738" t="e">
        <f t="shared" si="243"/>
        <v>#VALUE!</v>
      </c>
      <c r="M738">
        <f>IF($B$9="זכר",INDEX(תמותה!$A$1:$E$121,ROUNDDOWN(E738/12,0)+1,2),INDEX(תמותה!$A$1:$E$121,ROUNDDOWN(E738/12,0)+1,3))</f>
        <v>2.1120000000000002E-3</v>
      </c>
      <c r="N738" t="e">
        <f>IF($B$9="זכר",INDEX('שיפור גברים'!$A$1:$GQ$121,ROUNDDOWN(E738/12,0)+1,ROUNDDOWN((E738+$B$7-$B$8)/12,0)+2),INDEX('שיפור נשים'!$A$1:$GQ$121,ROUNDDOWN(E738/12,0)+1,ROUNDDOWN((E738+$B$7-$B$8)/12,0)+2))</f>
        <v>#VALUE!</v>
      </c>
      <c r="O738" t="e">
        <f>IF($B$9="זכר",INDEX('שיפור גברים'!$A$1:$GQ$121,ROUNDDOWN(E738/12,0)+1,ROUNDDOWN((E738+$B$7-$B$8)/12,0)+1),INDEX('שיפור נשים'!$A$1:$GQ$121,ROUNDDOWN(E738/12,0)+1,ROUNDDOWN((E738+$B$7-$B$8)/12,0)+1))</f>
        <v>#VALUE!</v>
      </c>
      <c r="P738">
        <f t="shared" si="232"/>
        <v>1</v>
      </c>
      <c r="Q738" t="e">
        <f t="shared" si="233"/>
        <v>#VALUE!</v>
      </c>
      <c r="R738">
        <f t="shared" si="244"/>
        <v>736</v>
      </c>
      <c r="S738" t="e">
        <f t="shared" si="245"/>
        <v>#VALUE!</v>
      </c>
      <c r="T738">
        <f>IF($B$11="זכר",INDEX(תמותה!$A$1:$E$121,ROUNDDOWN(R738/12,0)+1,2),INDEX(תמותה!$A$1:$E$121,ROUNDDOWN(R738/12,0)+1,3))</f>
        <v>2.1120000000000002E-3</v>
      </c>
      <c r="U738" t="e">
        <f>IF($B$11="זכר",INDEX('שיפור גברים'!$A$1:$GQ$121,ROUNDDOWN(R738/12,0)+1,ROUNDDOWN((E738+$B$7-$B$8)/12,0)+2),INDEX('שיפור נשים'!$A$1:$GQ$121,ROUNDDOWN(R738/12,0)+1,ROUNDDOWN((E738+$B$7-$B$8)/12,0)+2))</f>
        <v>#VALUE!</v>
      </c>
      <c r="V738" t="e">
        <f>IF($B$11="זכר",INDEX('שיפור גברים'!$A$1:$GQ$121,ROUNDDOWN(R738/12,0)+1,ROUNDDOWN((E738+$B$7-$B$8)/12,0)+1),INDEX('שיפור נשים'!$A$1:$GQ$121,ROUNDDOWN(R738/12,0)+1,ROUNDDOWN((E738+$B$7-$B$8)/12,0)+1))</f>
        <v>#VALUE!</v>
      </c>
      <c r="W738">
        <f t="shared" si="234"/>
        <v>1</v>
      </c>
      <c r="X738" t="e">
        <f t="shared" si="246"/>
        <v>#VALUE!</v>
      </c>
      <c r="Y738">
        <f>IF($B$11="זכר",INDEX(תמותה!$A$1:$E$121,ROUNDDOWN(R738/12,0)+1,4),INDEX(תמותה!$A$1:$E$121,ROUNDDOWN(R738/12,0)+1,5))</f>
        <v>4.3639999999999998E-3</v>
      </c>
      <c r="Z738" t="e">
        <f t="shared" si="235"/>
        <v>#VALUE!</v>
      </c>
      <c r="AA738" t="e">
        <f t="shared" si="236"/>
        <v>#VALUE!</v>
      </c>
      <c r="AB738" t="e">
        <f t="shared" si="247"/>
        <v>#VALUE!</v>
      </c>
      <c r="AC738" t="e">
        <f t="shared" si="248"/>
        <v>#VALUE!</v>
      </c>
      <c r="AD738" t="e">
        <f t="shared" si="249"/>
        <v>#VALUE!</v>
      </c>
      <c r="AE738" t="e">
        <f t="shared" si="250"/>
        <v>#VALUE!</v>
      </c>
      <c r="AF738" t="e">
        <f t="shared" si="251"/>
        <v>#VALUE!</v>
      </c>
    </row>
    <row r="739" spans="5:32" x14ac:dyDescent="0.2">
      <c r="E739">
        <f t="shared" si="237"/>
        <v>737</v>
      </c>
      <c r="F739">
        <f t="shared" si="231"/>
        <v>9.2747583493757695</v>
      </c>
      <c r="G739" t="e">
        <f t="shared" si="238"/>
        <v>#VALUE!</v>
      </c>
      <c r="H739" t="e">
        <f t="shared" si="239"/>
        <v>#VALUE!</v>
      </c>
      <c r="I739" t="e">
        <f t="shared" si="240"/>
        <v>#VALUE!</v>
      </c>
      <c r="J739" t="e">
        <f t="shared" si="241"/>
        <v>#VALUE!</v>
      </c>
      <c r="K739" t="e">
        <f t="shared" si="242"/>
        <v>#VALUE!</v>
      </c>
      <c r="L739" t="e">
        <f t="shared" si="243"/>
        <v>#VALUE!</v>
      </c>
      <c r="M739">
        <f>IF($B$9="זכר",INDEX(תמותה!$A$1:$E$121,ROUNDDOWN(E739/12,0)+1,2),INDEX(תמותה!$A$1:$E$121,ROUNDDOWN(E739/12,0)+1,3))</f>
        <v>2.1120000000000002E-3</v>
      </c>
      <c r="N739" t="e">
        <f>IF($B$9="זכר",INDEX('שיפור גברים'!$A$1:$GQ$121,ROUNDDOWN(E739/12,0)+1,ROUNDDOWN((E739+$B$7-$B$8)/12,0)+2),INDEX('שיפור נשים'!$A$1:$GQ$121,ROUNDDOWN(E739/12,0)+1,ROUNDDOWN((E739+$B$7-$B$8)/12,0)+2))</f>
        <v>#VALUE!</v>
      </c>
      <c r="O739" t="e">
        <f>IF($B$9="זכר",INDEX('שיפור גברים'!$A$1:$GQ$121,ROUNDDOWN(E739/12,0)+1,ROUNDDOWN((E739+$B$7-$B$8)/12,0)+1),INDEX('שיפור נשים'!$A$1:$GQ$121,ROUNDDOWN(E739/12,0)+1,ROUNDDOWN((E739+$B$7-$B$8)/12,0)+1))</f>
        <v>#VALUE!</v>
      </c>
      <c r="P739">
        <f t="shared" si="232"/>
        <v>8.3333333333333329E-2</v>
      </c>
      <c r="Q739" t="e">
        <f t="shared" si="233"/>
        <v>#VALUE!</v>
      </c>
      <c r="R739">
        <f t="shared" si="244"/>
        <v>737</v>
      </c>
      <c r="S739" t="e">
        <f t="shared" si="245"/>
        <v>#VALUE!</v>
      </c>
      <c r="T739">
        <f>IF($B$11="זכר",INDEX(תמותה!$A$1:$E$121,ROUNDDOWN(R739/12,0)+1,2),INDEX(תמותה!$A$1:$E$121,ROUNDDOWN(R739/12,0)+1,3))</f>
        <v>2.1120000000000002E-3</v>
      </c>
      <c r="U739" t="e">
        <f>IF($B$11="זכר",INDEX('שיפור גברים'!$A$1:$GQ$121,ROUNDDOWN(R739/12,0)+1,ROUNDDOWN((E739+$B$7-$B$8)/12,0)+2),INDEX('שיפור נשים'!$A$1:$GQ$121,ROUNDDOWN(R739/12,0)+1,ROUNDDOWN((E739+$B$7-$B$8)/12,0)+2))</f>
        <v>#VALUE!</v>
      </c>
      <c r="V739" t="e">
        <f>IF($B$11="זכר",INDEX('שיפור גברים'!$A$1:$GQ$121,ROUNDDOWN(R739/12,0)+1,ROUNDDOWN((E739+$B$7-$B$8)/12,0)+1),INDEX('שיפור נשים'!$A$1:$GQ$121,ROUNDDOWN(R739/12,0)+1,ROUNDDOWN((E739+$B$7-$B$8)/12,0)+1))</f>
        <v>#VALUE!</v>
      </c>
      <c r="W739">
        <f t="shared" si="234"/>
        <v>8.3333333333333329E-2</v>
      </c>
      <c r="X739" t="e">
        <f t="shared" si="246"/>
        <v>#VALUE!</v>
      </c>
      <c r="Y739">
        <f>IF($B$11="זכר",INDEX(תמותה!$A$1:$E$121,ROUNDDOWN(R739/12,0)+1,4),INDEX(תמותה!$A$1:$E$121,ROUNDDOWN(R739/12,0)+1,5))</f>
        <v>4.3639999999999998E-3</v>
      </c>
      <c r="Z739" t="e">
        <f t="shared" si="235"/>
        <v>#VALUE!</v>
      </c>
      <c r="AA739" t="e">
        <f t="shared" si="236"/>
        <v>#VALUE!</v>
      </c>
      <c r="AB739" t="e">
        <f t="shared" si="247"/>
        <v>#VALUE!</v>
      </c>
      <c r="AC739" t="e">
        <f t="shared" si="248"/>
        <v>#VALUE!</v>
      </c>
      <c r="AD739" t="e">
        <f t="shared" si="249"/>
        <v>#VALUE!</v>
      </c>
      <c r="AE739" t="e">
        <f t="shared" si="250"/>
        <v>#VALUE!</v>
      </c>
      <c r="AF739" t="e">
        <f t="shared" si="251"/>
        <v>#VALUE!</v>
      </c>
    </row>
    <row r="740" spans="5:32" x14ac:dyDescent="0.2">
      <c r="E740">
        <f t="shared" si="237"/>
        <v>738</v>
      </c>
      <c r="F740">
        <f t="shared" si="231"/>
        <v>9.3027920096010384</v>
      </c>
      <c r="G740" t="e">
        <f t="shared" si="238"/>
        <v>#VALUE!</v>
      </c>
      <c r="H740" t="e">
        <f t="shared" si="239"/>
        <v>#VALUE!</v>
      </c>
      <c r="I740" t="e">
        <f t="shared" si="240"/>
        <v>#VALUE!</v>
      </c>
      <c r="J740" t="e">
        <f t="shared" si="241"/>
        <v>#VALUE!</v>
      </c>
      <c r="K740" t="e">
        <f t="shared" si="242"/>
        <v>#VALUE!</v>
      </c>
      <c r="L740" t="e">
        <f t="shared" si="243"/>
        <v>#VALUE!</v>
      </c>
      <c r="M740">
        <f>IF($B$9="זכר",INDEX(תמותה!$A$1:$E$121,ROUNDDOWN(E740/12,0)+1,2),INDEX(תמותה!$A$1:$E$121,ROUNDDOWN(E740/12,0)+1,3))</f>
        <v>2.1120000000000002E-3</v>
      </c>
      <c r="N740" t="e">
        <f>IF($B$9="זכר",INDEX('שיפור גברים'!$A$1:$GQ$121,ROUNDDOWN(E740/12,0)+1,ROUNDDOWN((E740+$B$7-$B$8)/12,0)+2),INDEX('שיפור נשים'!$A$1:$GQ$121,ROUNDDOWN(E740/12,0)+1,ROUNDDOWN((E740+$B$7-$B$8)/12,0)+2))</f>
        <v>#VALUE!</v>
      </c>
      <c r="O740" t="e">
        <f>IF($B$9="זכר",INDEX('שיפור גברים'!$A$1:$GQ$121,ROUNDDOWN(E740/12,0)+1,ROUNDDOWN((E740+$B$7-$B$8)/12,0)+1),INDEX('שיפור נשים'!$A$1:$GQ$121,ROUNDDOWN(E740/12,0)+1,ROUNDDOWN((E740+$B$7-$B$8)/12,0)+1))</f>
        <v>#VALUE!</v>
      </c>
      <c r="P740">
        <f t="shared" si="232"/>
        <v>0.16666666666666666</v>
      </c>
      <c r="Q740" t="e">
        <f t="shared" si="233"/>
        <v>#VALUE!</v>
      </c>
      <c r="R740">
        <f t="shared" si="244"/>
        <v>738</v>
      </c>
      <c r="S740" t="e">
        <f t="shared" si="245"/>
        <v>#VALUE!</v>
      </c>
      <c r="T740">
        <f>IF($B$11="זכר",INDEX(תמותה!$A$1:$E$121,ROUNDDOWN(R740/12,0)+1,2),INDEX(תמותה!$A$1:$E$121,ROUNDDOWN(R740/12,0)+1,3))</f>
        <v>2.1120000000000002E-3</v>
      </c>
      <c r="U740" t="e">
        <f>IF($B$11="זכר",INDEX('שיפור גברים'!$A$1:$GQ$121,ROUNDDOWN(R740/12,0)+1,ROUNDDOWN((E740+$B$7-$B$8)/12,0)+2),INDEX('שיפור נשים'!$A$1:$GQ$121,ROUNDDOWN(R740/12,0)+1,ROUNDDOWN((E740+$B$7-$B$8)/12,0)+2))</f>
        <v>#VALUE!</v>
      </c>
      <c r="V740" t="e">
        <f>IF($B$11="זכר",INDEX('שיפור גברים'!$A$1:$GQ$121,ROUNDDOWN(R740/12,0)+1,ROUNDDOWN((E740+$B$7-$B$8)/12,0)+1),INDEX('שיפור נשים'!$A$1:$GQ$121,ROUNDDOWN(R740/12,0)+1,ROUNDDOWN((E740+$B$7-$B$8)/12,0)+1))</f>
        <v>#VALUE!</v>
      </c>
      <c r="W740">
        <f t="shared" si="234"/>
        <v>0.16666666666666666</v>
      </c>
      <c r="X740" t="e">
        <f t="shared" si="246"/>
        <v>#VALUE!</v>
      </c>
      <c r="Y740">
        <f>IF($B$11="זכר",INDEX(תמותה!$A$1:$E$121,ROUNDDOWN(R740/12,0)+1,4),INDEX(תמותה!$A$1:$E$121,ROUNDDOWN(R740/12,0)+1,5))</f>
        <v>4.3639999999999998E-3</v>
      </c>
      <c r="Z740" t="e">
        <f t="shared" si="235"/>
        <v>#VALUE!</v>
      </c>
      <c r="AA740" t="e">
        <f t="shared" si="236"/>
        <v>#VALUE!</v>
      </c>
      <c r="AB740" t="e">
        <f t="shared" si="247"/>
        <v>#VALUE!</v>
      </c>
      <c r="AC740" t="e">
        <f t="shared" si="248"/>
        <v>#VALUE!</v>
      </c>
      <c r="AD740" t="e">
        <f t="shared" si="249"/>
        <v>#VALUE!</v>
      </c>
      <c r="AE740" t="e">
        <f t="shared" si="250"/>
        <v>#VALUE!</v>
      </c>
      <c r="AF740" t="e">
        <f t="shared" si="251"/>
        <v>#VALUE!</v>
      </c>
    </row>
    <row r="741" spans="5:32" x14ac:dyDescent="0.2">
      <c r="E741">
        <f t="shared" si="237"/>
        <v>739</v>
      </c>
      <c r="F741">
        <f t="shared" si="231"/>
        <v>9.330910403689554</v>
      </c>
      <c r="G741" t="e">
        <f t="shared" si="238"/>
        <v>#VALUE!</v>
      </c>
      <c r="H741" t="e">
        <f t="shared" si="239"/>
        <v>#VALUE!</v>
      </c>
      <c r="I741" t="e">
        <f t="shared" si="240"/>
        <v>#VALUE!</v>
      </c>
      <c r="J741" t="e">
        <f t="shared" si="241"/>
        <v>#VALUE!</v>
      </c>
      <c r="K741" t="e">
        <f t="shared" si="242"/>
        <v>#VALUE!</v>
      </c>
      <c r="L741" t="e">
        <f t="shared" si="243"/>
        <v>#VALUE!</v>
      </c>
      <c r="M741">
        <f>IF($B$9="זכר",INDEX(תמותה!$A$1:$E$121,ROUNDDOWN(E741/12,0)+1,2),INDEX(תמותה!$A$1:$E$121,ROUNDDOWN(E741/12,0)+1,3))</f>
        <v>2.1120000000000002E-3</v>
      </c>
      <c r="N741" t="e">
        <f>IF($B$9="זכר",INDEX('שיפור גברים'!$A$1:$GQ$121,ROUNDDOWN(E741/12,0)+1,ROUNDDOWN((E741+$B$7-$B$8)/12,0)+2),INDEX('שיפור נשים'!$A$1:$GQ$121,ROUNDDOWN(E741/12,0)+1,ROUNDDOWN((E741+$B$7-$B$8)/12,0)+2))</f>
        <v>#VALUE!</v>
      </c>
      <c r="O741" t="e">
        <f>IF($B$9="זכר",INDEX('שיפור גברים'!$A$1:$GQ$121,ROUNDDOWN(E741/12,0)+1,ROUNDDOWN((E741+$B$7-$B$8)/12,0)+1),INDEX('שיפור נשים'!$A$1:$GQ$121,ROUNDDOWN(E741/12,0)+1,ROUNDDOWN((E741+$B$7-$B$8)/12,0)+1))</f>
        <v>#VALUE!</v>
      </c>
      <c r="P741">
        <f t="shared" si="232"/>
        <v>0.25</v>
      </c>
      <c r="Q741" t="e">
        <f t="shared" si="233"/>
        <v>#VALUE!</v>
      </c>
      <c r="R741">
        <f t="shared" si="244"/>
        <v>739</v>
      </c>
      <c r="S741" t="e">
        <f t="shared" si="245"/>
        <v>#VALUE!</v>
      </c>
      <c r="T741">
        <f>IF($B$11="זכר",INDEX(תמותה!$A$1:$E$121,ROUNDDOWN(R741/12,0)+1,2),INDEX(תמותה!$A$1:$E$121,ROUNDDOWN(R741/12,0)+1,3))</f>
        <v>2.1120000000000002E-3</v>
      </c>
      <c r="U741" t="e">
        <f>IF($B$11="זכר",INDEX('שיפור גברים'!$A$1:$GQ$121,ROUNDDOWN(R741/12,0)+1,ROUNDDOWN((E741+$B$7-$B$8)/12,0)+2),INDEX('שיפור נשים'!$A$1:$GQ$121,ROUNDDOWN(R741/12,0)+1,ROUNDDOWN((E741+$B$7-$B$8)/12,0)+2))</f>
        <v>#VALUE!</v>
      </c>
      <c r="V741" t="e">
        <f>IF($B$11="זכר",INDEX('שיפור גברים'!$A$1:$GQ$121,ROUNDDOWN(R741/12,0)+1,ROUNDDOWN((E741+$B$7-$B$8)/12,0)+1),INDEX('שיפור נשים'!$A$1:$GQ$121,ROUNDDOWN(R741/12,0)+1,ROUNDDOWN((E741+$B$7-$B$8)/12,0)+1))</f>
        <v>#VALUE!</v>
      </c>
      <c r="W741">
        <f t="shared" si="234"/>
        <v>0.25</v>
      </c>
      <c r="X741" t="e">
        <f t="shared" si="246"/>
        <v>#VALUE!</v>
      </c>
      <c r="Y741">
        <f>IF($B$11="זכר",INDEX(תמותה!$A$1:$E$121,ROUNDDOWN(R741/12,0)+1,4),INDEX(תמותה!$A$1:$E$121,ROUNDDOWN(R741/12,0)+1,5))</f>
        <v>4.3639999999999998E-3</v>
      </c>
      <c r="Z741" t="e">
        <f t="shared" si="235"/>
        <v>#VALUE!</v>
      </c>
      <c r="AA741" t="e">
        <f t="shared" si="236"/>
        <v>#VALUE!</v>
      </c>
      <c r="AB741" t="e">
        <f t="shared" si="247"/>
        <v>#VALUE!</v>
      </c>
      <c r="AC741" t="e">
        <f t="shared" si="248"/>
        <v>#VALUE!</v>
      </c>
      <c r="AD741" t="e">
        <f t="shared" si="249"/>
        <v>#VALUE!</v>
      </c>
      <c r="AE741" t="e">
        <f t="shared" si="250"/>
        <v>#VALUE!</v>
      </c>
      <c r="AF741" t="e">
        <f t="shared" si="251"/>
        <v>#VALUE!</v>
      </c>
    </row>
    <row r="742" spans="5:32" x14ac:dyDescent="0.2">
      <c r="E742">
        <f t="shared" si="237"/>
        <v>740</v>
      </c>
      <c r="F742">
        <f t="shared" si="231"/>
        <v>9.3591137877558435</v>
      </c>
      <c r="G742" t="e">
        <f t="shared" si="238"/>
        <v>#VALUE!</v>
      </c>
      <c r="H742" t="e">
        <f t="shared" si="239"/>
        <v>#VALUE!</v>
      </c>
      <c r="I742" t="e">
        <f t="shared" si="240"/>
        <v>#VALUE!</v>
      </c>
      <c r="J742" t="e">
        <f t="shared" si="241"/>
        <v>#VALUE!</v>
      </c>
      <c r="K742" t="e">
        <f t="shared" si="242"/>
        <v>#VALUE!</v>
      </c>
      <c r="L742" t="e">
        <f t="shared" si="243"/>
        <v>#VALUE!</v>
      </c>
      <c r="M742">
        <f>IF($B$9="זכר",INDEX(תמותה!$A$1:$E$121,ROUNDDOWN(E742/12,0)+1,2),INDEX(תמותה!$A$1:$E$121,ROUNDDOWN(E742/12,0)+1,3))</f>
        <v>2.1120000000000002E-3</v>
      </c>
      <c r="N742" t="e">
        <f>IF($B$9="זכר",INDEX('שיפור גברים'!$A$1:$GQ$121,ROUNDDOWN(E742/12,0)+1,ROUNDDOWN((E742+$B$7-$B$8)/12,0)+2),INDEX('שיפור נשים'!$A$1:$GQ$121,ROUNDDOWN(E742/12,0)+1,ROUNDDOWN((E742+$B$7-$B$8)/12,0)+2))</f>
        <v>#VALUE!</v>
      </c>
      <c r="O742" t="e">
        <f>IF($B$9="זכר",INDEX('שיפור גברים'!$A$1:$GQ$121,ROUNDDOWN(E742/12,0)+1,ROUNDDOWN((E742+$B$7-$B$8)/12,0)+1),INDEX('שיפור נשים'!$A$1:$GQ$121,ROUNDDOWN(E742/12,0)+1,ROUNDDOWN((E742+$B$7-$B$8)/12,0)+1))</f>
        <v>#VALUE!</v>
      </c>
      <c r="P742">
        <f t="shared" si="232"/>
        <v>0.33333333333333331</v>
      </c>
      <c r="Q742" t="e">
        <f t="shared" si="233"/>
        <v>#VALUE!</v>
      </c>
      <c r="R742">
        <f t="shared" si="244"/>
        <v>740</v>
      </c>
      <c r="S742" t="e">
        <f t="shared" si="245"/>
        <v>#VALUE!</v>
      </c>
      <c r="T742">
        <f>IF($B$11="זכר",INDEX(תמותה!$A$1:$E$121,ROUNDDOWN(R742/12,0)+1,2),INDEX(תמותה!$A$1:$E$121,ROUNDDOWN(R742/12,0)+1,3))</f>
        <v>2.1120000000000002E-3</v>
      </c>
      <c r="U742" t="e">
        <f>IF($B$11="זכר",INDEX('שיפור גברים'!$A$1:$GQ$121,ROUNDDOWN(R742/12,0)+1,ROUNDDOWN((E742+$B$7-$B$8)/12,0)+2),INDEX('שיפור נשים'!$A$1:$GQ$121,ROUNDDOWN(R742/12,0)+1,ROUNDDOWN((E742+$B$7-$B$8)/12,0)+2))</f>
        <v>#VALUE!</v>
      </c>
      <c r="V742" t="e">
        <f>IF($B$11="זכר",INDEX('שיפור גברים'!$A$1:$GQ$121,ROUNDDOWN(R742/12,0)+1,ROUNDDOWN((E742+$B$7-$B$8)/12,0)+1),INDEX('שיפור נשים'!$A$1:$GQ$121,ROUNDDOWN(R742/12,0)+1,ROUNDDOWN((E742+$B$7-$B$8)/12,0)+1))</f>
        <v>#VALUE!</v>
      </c>
      <c r="W742">
        <f t="shared" si="234"/>
        <v>0.33333333333333331</v>
      </c>
      <c r="X742" t="e">
        <f t="shared" si="246"/>
        <v>#VALUE!</v>
      </c>
      <c r="Y742">
        <f>IF($B$11="זכר",INDEX(תמותה!$A$1:$E$121,ROUNDDOWN(R742/12,0)+1,4),INDEX(תמותה!$A$1:$E$121,ROUNDDOWN(R742/12,0)+1,5))</f>
        <v>4.3639999999999998E-3</v>
      </c>
      <c r="Z742" t="e">
        <f t="shared" si="235"/>
        <v>#VALUE!</v>
      </c>
      <c r="AA742" t="e">
        <f t="shared" si="236"/>
        <v>#VALUE!</v>
      </c>
      <c r="AB742" t="e">
        <f t="shared" si="247"/>
        <v>#VALUE!</v>
      </c>
      <c r="AC742" t="e">
        <f t="shared" si="248"/>
        <v>#VALUE!</v>
      </c>
      <c r="AD742" t="e">
        <f t="shared" si="249"/>
        <v>#VALUE!</v>
      </c>
      <c r="AE742" t="e">
        <f t="shared" si="250"/>
        <v>#VALUE!</v>
      </c>
      <c r="AF742" t="e">
        <f t="shared" si="251"/>
        <v>#VALUE!</v>
      </c>
    </row>
    <row r="743" spans="5:32" x14ac:dyDescent="0.2">
      <c r="E743">
        <f t="shared" si="237"/>
        <v>741</v>
      </c>
      <c r="F743">
        <f t="shared" si="231"/>
        <v>9.3874024186885592</v>
      </c>
      <c r="G743" t="e">
        <f t="shared" si="238"/>
        <v>#VALUE!</v>
      </c>
      <c r="H743" t="e">
        <f t="shared" si="239"/>
        <v>#VALUE!</v>
      </c>
      <c r="I743" t="e">
        <f t="shared" si="240"/>
        <v>#VALUE!</v>
      </c>
      <c r="J743" t="e">
        <f t="shared" si="241"/>
        <v>#VALUE!</v>
      </c>
      <c r="K743" t="e">
        <f t="shared" si="242"/>
        <v>#VALUE!</v>
      </c>
      <c r="L743" t="e">
        <f t="shared" si="243"/>
        <v>#VALUE!</v>
      </c>
      <c r="M743">
        <f>IF($B$9="זכר",INDEX(תמותה!$A$1:$E$121,ROUNDDOWN(E743/12,0)+1,2),INDEX(תמותה!$A$1:$E$121,ROUNDDOWN(E743/12,0)+1,3))</f>
        <v>2.1120000000000002E-3</v>
      </c>
      <c r="N743" t="e">
        <f>IF($B$9="זכר",INDEX('שיפור גברים'!$A$1:$GQ$121,ROUNDDOWN(E743/12,0)+1,ROUNDDOWN((E743+$B$7-$B$8)/12,0)+2),INDEX('שיפור נשים'!$A$1:$GQ$121,ROUNDDOWN(E743/12,0)+1,ROUNDDOWN((E743+$B$7-$B$8)/12,0)+2))</f>
        <v>#VALUE!</v>
      </c>
      <c r="O743" t="e">
        <f>IF($B$9="זכר",INDEX('שיפור גברים'!$A$1:$GQ$121,ROUNDDOWN(E743/12,0)+1,ROUNDDOWN((E743+$B$7-$B$8)/12,0)+1),INDEX('שיפור נשים'!$A$1:$GQ$121,ROUNDDOWN(E743/12,0)+1,ROUNDDOWN((E743+$B$7-$B$8)/12,0)+1))</f>
        <v>#VALUE!</v>
      </c>
      <c r="P743">
        <f t="shared" si="232"/>
        <v>0.41666666666666669</v>
      </c>
      <c r="Q743" t="e">
        <f t="shared" si="233"/>
        <v>#VALUE!</v>
      </c>
      <c r="R743">
        <f t="shared" si="244"/>
        <v>741</v>
      </c>
      <c r="S743" t="e">
        <f t="shared" si="245"/>
        <v>#VALUE!</v>
      </c>
      <c r="T743">
        <f>IF($B$11="זכר",INDEX(תמותה!$A$1:$E$121,ROUNDDOWN(R743/12,0)+1,2),INDEX(תמותה!$A$1:$E$121,ROUNDDOWN(R743/12,0)+1,3))</f>
        <v>2.1120000000000002E-3</v>
      </c>
      <c r="U743" t="e">
        <f>IF($B$11="זכר",INDEX('שיפור גברים'!$A$1:$GQ$121,ROUNDDOWN(R743/12,0)+1,ROUNDDOWN((E743+$B$7-$B$8)/12,0)+2),INDEX('שיפור נשים'!$A$1:$GQ$121,ROUNDDOWN(R743/12,0)+1,ROUNDDOWN((E743+$B$7-$B$8)/12,0)+2))</f>
        <v>#VALUE!</v>
      </c>
      <c r="V743" t="e">
        <f>IF($B$11="זכר",INDEX('שיפור גברים'!$A$1:$GQ$121,ROUNDDOWN(R743/12,0)+1,ROUNDDOWN((E743+$B$7-$B$8)/12,0)+1),INDEX('שיפור נשים'!$A$1:$GQ$121,ROUNDDOWN(R743/12,0)+1,ROUNDDOWN((E743+$B$7-$B$8)/12,0)+1))</f>
        <v>#VALUE!</v>
      </c>
      <c r="W743">
        <f t="shared" si="234"/>
        <v>0.41666666666666669</v>
      </c>
      <c r="X743" t="e">
        <f t="shared" si="246"/>
        <v>#VALUE!</v>
      </c>
      <c r="Y743">
        <f>IF($B$11="זכר",INDEX(תמותה!$A$1:$E$121,ROUNDDOWN(R743/12,0)+1,4),INDEX(תמותה!$A$1:$E$121,ROUNDDOWN(R743/12,0)+1,5))</f>
        <v>4.3639999999999998E-3</v>
      </c>
      <c r="Z743" t="e">
        <f t="shared" si="235"/>
        <v>#VALUE!</v>
      </c>
      <c r="AA743" t="e">
        <f t="shared" si="236"/>
        <v>#VALUE!</v>
      </c>
      <c r="AB743" t="e">
        <f t="shared" si="247"/>
        <v>#VALUE!</v>
      </c>
      <c r="AC743" t="e">
        <f t="shared" si="248"/>
        <v>#VALUE!</v>
      </c>
      <c r="AD743" t="e">
        <f t="shared" si="249"/>
        <v>#VALUE!</v>
      </c>
      <c r="AE743" t="e">
        <f t="shared" si="250"/>
        <v>#VALUE!</v>
      </c>
      <c r="AF743" t="e">
        <f t="shared" si="251"/>
        <v>#VALUE!</v>
      </c>
    </row>
    <row r="744" spans="5:32" x14ac:dyDescent="0.2">
      <c r="E744">
        <f t="shared" si="237"/>
        <v>742</v>
      </c>
      <c r="F744">
        <f t="shared" si="231"/>
        <v>9.4157765541528065</v>
      </c>
      <c r="G744" t="e">
        <f t="shared" si="238"/>
        <v>#VALUE!</v>
      </c>
      <c r="H744" t="e">
        <f t="shared" si="239"/>
        <v>#VALUE!</v>
      </c>
      <c r="I744" t="e">
        <f t="shared" si="240"/>
        <v>#VALUE!</v>
      </c>
      <c r="J744" t="e">
        <f t="shared" si="241"/>
        <v>#VALUE!</v>
      </c>
      <c r="K744" t="e">
        <f t="shared" si="242"/>
        <v>#VALUE!</v>
      </c>
      <c r="L744" t="e">
        <f t="shared" si="243"/>
        <v>#VALUE!</v>
      </c>
      <c r="M744">
        <f>IF($B$9="זכר",INDEX(תמותה!$A$1:$E$121,ROUNDDOWN(E744/12,0)+1,2),INDEX(תמותה!$A$1:$E$121,ROUNDDOWN(E744/12,0)+1,3))</f>
        <v>2.1120000000000002E-3</v>
      </c>
      <c r="N744" t="e">
        <f>IF($B$9="זכר",INDEX('שיפור גברים'!$A$1:$GQ$121,ROUNDDOWN(E744/12,0)+1,ROUNDDOWN((E744+$B$7-$B$8)/12,0)+2),INDEX('שיפור נשים'!$A$1:$GQ$121,ROUNDDOWN(E744/12,0)+1,ROUNDDOWN((E744+$B$7-$B$8)/12,0)+2))</f>
        <v>#VALUE!</v>
      </c>
      <c r="O744" t="e">
        <f>IF($B$9="זכר",INDEX('שיפור גברים'!$A$1:$GQ$121,ROUNDDOWN(E744/12,0)+1,ROUNDDOWN((E744+$B$7-$B$8)/12,0)+1),INDEX('שיפור נשים'!$A$1:$GQ$121,ROUNDDOWN(E744/12,0)+1,ROUNDDOWN((E744+$B$7-$B$8)/12,0)+1))</f>
        <v>#VALUE!</v>
      </c>
      <c r="P744">
        <f t="shared" si="232"/>
        <v>0.5</v>
      </c>
      <c r="Q744" t="e">
        <f t="shared" si="233"/>
        <v>#VALUE!</v>
      </c>
      <c r="R744">
        <f t="shared" si="244"/>
        <v>742</v>
      </c>
      <c r="S744" t="e">
        <f t="shared" si="245"/>
        <v>#VALUE!</v>
      </c>
      <c r="T744">
        <f>IF($B$11="זכר",INDEX(תמותה!$A$1:$E$121,ROUNDDOWN(R744/12,0)+1,2),INDEX(תמותה!$A$1:$E$121,ROUNDDOWN(R744/12,0)+1,3))</f>
        <v>2.1120000000000002E-3</v>
      </c>
      <c r="U744" t="e">
        <f>IF($B$11="זכר",INDEX('שיפור גברים'!$A$1:$GQ$121,ROUNDDOWN(R744/12,0)+1,ROUNDDOWN((E744+$B$7-$B$8)/12,0)+2),INDEX('שיפור נשים'!$A$1:$GQ$121,ROUNDDOWN(R744/12,0)+1,ROUNDDOWN((E744+$B$7-$B$8)/12,0)+2))</f>
        <v>#VALUE!</v>
      </c>
      <c r="V744" t="e">
        <f>IF($B$11="זכר",INDEX('שיפור גברים'!$A$1:$GQ$121,ROUNDDOWN(R744/12,0)+1,ROUNDDOWN((E744+$B$7-$B$8)/12,0)+1),INDEX('שיפור נשים'!$A$1:$GQ$121,ROUNDDOWN(R744/12,0)+1,ROUNDDOWN((E744+$B$7-$B$8)/12,0)+1))</f>
        <v>#VALUE!</v>
      </c>
      <c r="W744">
        <f t="shared" si="234"/>
        <v>0.5</v>
      </c>
      <c r="X744" t="e">
        <f t="shared" si="246"/>
        <v>#VALUE!</v>
      </c>
      <c r="Y744">
        <f>IF($B$11="זכר",INDEX(תמותה!$A$1:$E$121,ROUNDDOWN(R744/12,0)+1,4),INDEX(תמותה!$A$1:$E$121,ROUNDDOWN(R744/12,0)+1,5))</f>
        <v>4.3639999999999998E-3</v>
      </c>
      <c r="Z744" t="e">
        <f t="shared" si="235"/>
        <v>#VALUE!</v>
      </c>
      <c r="AA744" t="e">
        <f t="shared" si="236"/>
        <v>#VALUE!</v>
      </c>
      <c r="AB744" t="e">
        <f t="shared" si="247"/>
        <v>#VALUE!</v>
      </c>
      <c r="AC744" t="e">
        <f t="shared" si="248"/>
        <v>#VALUE!</v>
      </c>
      <c r="AD744" t="e">
        <f t="shared" si="249"/>
        <v>#VALUE!</v>
      </c>
      <c r="AE744" t="e">
        <f t="shared" si="250"/>
        <v>#VALUE!</v>
      </c>
      <c r="AF744" t="e">
        <f t="shared" si="251"/>
        <v>#VALUE!</v>
      </c>
    </row>
    <row r="745" spans="5:32" x14ac:dyDescent="0.2">
      <c r="E745">
        <f t="shared" si="237"/>
        <v>743</v>
      </c>
      <c r="F745">
        <f t="shared" si="231"/>
        <v>9.4442364525925289</v>
      </c>
      <c r="G745" t="e">
        <f t="shared" si="238"/>
        <v>#VALUE!</v>
      </c>
      <c r="H745" t="e">
        <f t="shared" si="239"/>
        <v>#VALUE!</v>
      </c>
      <c r="I745" t="e">
        <f t="shared" si="240"/>
        <v>#VALUE!</v>
      </c>
      <c r="J745" t="e">
        <f t="shared" si="241"/>
        <v>#VALUE!</v>
      </c>
      <c r="K745" t="e">
        <f t="shared" si="242"/>
        <v>#VALUE!</v>
      </c>
      <c r="L745" t="e">
        <f t="shared" si="243"/>
        <v>#VALUE!</v>
      </c>
      <c r="M745">
        <f>IF($B$9="זכר",INDEX(תמותה!$A$1:$E$121,ROUNDDOWN(E745/12,0)+1,2),INDEX(תמותה!$A$1:$E$121,ROUNDDOWN(E745/12,0)+1,3))</f>
        <v>2.1120000000000002E-3</v>
      </c>
      <c r="N745" t="e">
        <f>IF($B$9="זכר",INDEX('שיפור גברים'!$A$1:$GQ$121,ROUNDDOWN(E745/12,0)+1,ROUNDDOWN((E745+$B$7-$B$8)/12,0)+2),INDEX('שיפור נשים'!$A$1:$GQ$121,ROUNDDOWN(E745/12,0)+1,ROUNDDOWN((E745+$B$7-$B$8)/12,0)+2))</f>
        <v>#VALUE!</v>
      </c>
      <c r="O745" t="e">
        <f>IF($B$9="זכר",INDEX('שיפור גברים'!$A$1:$GQ$121,ROUNDDOWN(E745/12,0)+1,ROUNDDOWN((E745+$B$7-$B$8)/12,0)+1),INDEX('שיפור נשים'!$A$1:$GQ$121,ROUNDDOWN(E745/12,0)+1,ROUNDDOWN((E745+$B$7-$B$8)/12,0)+1))</f>
        <v>#VALUE!</v>
      </c>
      <c r="P745">
        <f t="shared" si="232"/>
        <v>0.58333333333333337</v>
      </c>
      <c r="Q745" t="e">
        <f t="shared" si="233"/>
        <v>#VALUE!</v>
      </c>
      <c r="R745">
        <f t="shared" si="244"/>
        <v>743</v>
      </c>
      <c r="S745" t="e">
        <f t="shared" si="245"/>
        <v>#VALUE!</v>
      </c>
      <c r="T745">
        <f>IF($B$11="זכר",INDEX(תמותה!$A$1:$E$121,ROUNDDOWN(R745/12,0)+1,2),INDEX(תמותה!$A$1:$E$121,ROUNDDOWN(R745/12,0)+1,3))</f>
        <v>2.1120000000000002E-3</v>
      </c>
      <c r="U745" t="e">
        <f>IF($B$11="זכר",INDEX('שיפור גברים'!$A$1:$GQ$121,ROUNDDOWN(R745/12,0)+1,ROUNDDOWN((E745+$B$7-$B$8)/12,0)+2),INDEX('שיפור נשים'!$A$1:$GQ$121,ROUNDDOWN(R745/12,0)+1,ROUNDDOWN((E745+$B$7-$B$8)/12,0)+2))</f>
        <v>#VALUE!</v>
      </c>
      <c r="V745" t="e">
        <f>IF($B$11="זכר",INDEX('שיפור גברים'!$A$1:$GQ$121,ROUNDDOWN(R745/12,0)+1,ROUNDDOWN((E745+$B$7-$B$8)/12,0)+1),INDEX('שיפור נשים'!$A$1:$GQ$121,ROUNDDOWN(R745/12,0)+1,ROUNDDOWN((E745+$B$7-$B$8)/12,0)+1))</f>
        <v>#VALUE!</v>
      </c>
      <c r="W745">
        <f t="shared" si="234"/>
        <v>0.58333333333333337</v>
      </c>
      <c r="X745" t="e">
        <f t="shared" si="246"/>
        <v>#VALUE!</v>
      </c>
      <c r="Y745">
        <f>IF($B$11="זכר",INDEX(תמותה!$A$1:$E$121,ROUNDDOWN(R745/12,0)+1,4),INDEX(תמותה!$A$1:$E$121,ROUNDDOWN(R745/12,0)+1,5))</f>
        <v>4.3639999999999998E-3</v>
      </c>
      <c r="Z745" t="e">
        <f t="shared" si="235"/>
        <v>#VALUE!</v>
      </c>
      <c r="AA745" t="e">
        <f t="shared" si="236"/>
        <v>#VALUE!</v>
      </c>
      <c r="AB745" t="e">
        <f t="shared" si="247"/>
        <v>#VALUE!</v>
      </c>
      <c r="AC745" t="e">
        <f t="shared" si="248"/>
        <v>#VALUE!</v>
      </c>
      <c r="AD745" t="e">
        <f t="shared" si="249"/>
        <v>#VALUE!</v>
      </c>
      <c r="AE745" t="e">
        <f t="shared" si="250"/>
        <v>#VALUE!</v>
      </c>
      <c r="AF745" t="e">
        <f t="shared" si="251"/>
        <v>#VALUE!</v>
      </c>
    </row>
    <row r="746" spans="5:32" x14ac:dyDescent="0.2">
      <c r="E746">
        <f t="shared" si="237"/>
        <v>744</v>
      </c>
      <c r="F746">
        <f t="shared" si="231"/>
        <v>9.4727823732328122</v>
      </c>
      <c r="G746" t="e">
        <f t="shared" si="238"/>
        <v>#VALUE!</v>
      </c>
      <c r="H746" t="e">
        <f t="shared" si="239"/>
        <v>#VALUE!</v>
      </c>
      <c r="I746" t="e">
        <f t="shared" si="240"/>
        <v>#VALUE!</v>
      </c>
      <c r="J746" t="e">
        <f t="shared" si="241"/>
        <v>#VALUE!</v>
      </c>
      <c r="K746" t="e">
        <f t="shared" si="242"/>
        <v>#VALUE!</v>
      </c>
      <c r="L746" t="e">
        <f t="shared" si="243"/>
        <v>#VALUE!</v>
      </c>
      <c r="M746">
        <f>IF($B$9="זכר",INDEX(תמותה!$A$1:$E$121,ROUNDDOWN(E746/12,0)+1,2),INDEX(תמותה!$A$1:$E$121,ROUNDDOWN(E746/12,0)+1,3))</f>
        <v>2.3869999999999998E-3</v>
      </c>
      <c r="N746" t="e">
        <f>IF($B$9="זכר",INDEX('שיפור גברים'!$A$1:$GQ$121,ROUNDDOWN(E746/12,0)+1,ROUNDDOWN((E746+$B$7-$B$8)/12,0)+2),INDEX('שיפור נשים'!$A$1:$GQ$121,ROUNDDOWN(E746/12,0)+1,ROUNDDOWN((E746+$B$7-$B$8)/12,0)+2))</f>
        <v>#VALUE!</v>
      </c>
      <c r="O746" t="e">
        <f>IF($B$9="זכר",INDEX('שיפור גברים'!$A$1:$GQ$121,ROUNDDOWN(E746/12,0)+1,ROUNDDOWN((E746+$B$7-$B$8)/12,0)+1),INDEX('שיפור נשים'!$A$1:$GQ$121,ROUNDDOWN(E746/12,0)+1,ROUNDDOWN((E746+$B$7-$B$8)/12,0)+1))</f>
        <v>#VALUE!</v>
      </c>
      <c r="P746">
        <f t="shared" si="232"/>
        <v>0.66666666666666663</v>
      </c>
      <c r="Q746" t="e">
        <f t="shared" si="233"/>
        <v>#VALUE!</v>
      </c>
      <c r="R746">
        <f t="shared" si="244"/>
        <v>744</v>
      </c>
      <c r="S746" t="e">
        <f t="shared" si="245"/>
        <v>#VALUE!</v>
      </c>
      <c r="T746">
        <f>IF($B$11="זכר",INDEX(תמותה!$A$1:$E$121,ROUNDDOWN(R746/12,0)+1,2),INDEX(תמותה!$A$1:$E$121,ROUNDDOWN(R746/12,0)+1,3))</f>
        <v>2.3869999999999998E-3</v>
      </c>
      <c r="U746" t="e">
        <f>IF($B$11="זכר",INDEX('שיפור גברים'!$A$1:$GQ$121,ROUNDDOWN(R746/12,0)+1,ROUNDDOWN((E746+$B$7-$B$8)/12,0)+2),INDEX('שיפור נשים'!$A$1:$GQ$121,ROUNDDOWN(R746/12,0)+1,ROUNDDOWN((E746+$B$7-$B$8)/12,0)+2))</f>
        <v>#VALUE!</v>
      </c>
      <c r="V746" t="e">
        <f>IF($B$11="זכר",INDEX('שיפור גברים'!$A$1:$GQ$121,ROUNDDOWN(R746/12,0)+1,ROUNDDOWN((E746+$B$7-$B$8)/12,0)+1),INDEX('שיפור נשים'!$A$1:$GQ$121,ROUNDDOWN(R746/12,0)+1,ROUNDDOWN((E746+$B$7-$B$8)/12,0)+1))</f>
        <v>#VALUE!</v>
      </c>
      <c r="W746">
        <f t="shared" si="234"/>
        <v>0.66666666666666663</v>
      </c>
      <c r="X746" t="e">
        <f t="shared" si="246"/>
        <v>#VALUE!</v>
      </c>
      <c r="Y746">
        <f>IF($B$11="זכר",INDEX(תמותה!$A$1:$E$121,ROUNDDOWN(R746/12,0)+1,4),INDEX(תמותה!$A$1:$E$121,ROUNDDOWN(R746/12,0)+1,5))</f>
        <v>4.9789999999999999E-3</v>
      </c>
      <c r="Z746" t="e">
        <f t="shared" si="235"/>
        <v>#VALUE!</v>
      </c>
      <c r="AA746" t="e">
        <f t="shared" si="236"/>
        <v>#VALUE!</v>
      </c>
      <c r="AB746" t="e">
        <f t="shared" si="247"/>
        <v>#VALUE!</v>
      </c>
      <c r="AC746" t="e">
        <f t="shared" si="248"/>
        <v>#VALUE!</v>
      </c>
      <c r="AD746" t="e">
        <f t="shared" si="249"/>
        <v>#VALUE!</v>
      </c>
      <c r="AE746" t="e">
        <f t="shared" si="250"/>
        <v>#VALUE!</v>
      </c>
      <c r="AF746" t="e">
        <f t="shared" si="251"/>
        <v>#VALUE!</v>
      </c>
    </row>
    <row r="747" spans="5:32" x14ac:dyDescent="0.2">
      <c r="E747">
        <f t="shared" si="237"/>
        <v>745</v>
      </c>
      <c r="F747">
        <f t="shared" si="231"/>
        <v>9.501414576082281</v>
      </c>
      <c r="G747" t="e">
        <f t="shared" si="238"/>
        <v>#VALUE!</v>
      </c>
      <c r="H747" t="e">
        <f t="shared" si="239"/>
        <v>#VALUE!</v>
      </c>
      <c r="I747" t="e">
        <f t="shared" si="240"/>
        <v>#VALUE!</v>
      </c>
      <c r="J747" t="e">
        <f t="shared" si="241"/>
        <v>#VALUE!</v>
      </c>
      <c r="K747" t="e">
        <f t="shared" si="242"/>
        <v>#VALUE!</v>
      </c>
      <c r="L747" t="e">
        <f t="shared" si="243"/>
        <v>#VALUE!</v>
      </c>
      <c r="M747">
        <f>IF($B$9="זכר",INDEX(תמותה!$A$1:$E$121,ROUNDDOWN(E747/12,0)+1,2),INDEX(תמותה!$A$1:$E$121,ROUNDDOWN(E747/12,0)+1,3))</f>
        <v>2.3869999999999998E-3</v>
      </c>
      <c r="N747" t="e">
        <f>IF($B$9="זכר",INDEX('שיפור גברים'!$A$1:$GQ$121,ROUNDDOWN(E747/12,0)+1,ROUNDDOWN((E747+$B$7-$B$8)/12,0)+2),INDEX('שיפור נשים'!$A$1:$GQ$121,ROUNDDOWN(E747/12,0)+1,ROUNDDOWN((E747+$B$7-$B$8)/12,0)+2))</f>
        <v>#VALUE!</v>
      </c>
      <c r="O747" t="e">
        <f>IF($B$9="זכר",INDEX('שיפור גברים'!$A$1:$GQ$121,ROUNDDOWN(E747/12,0)+1,ROUNDDOWN((E747+$B$7-$B$8)/12,0)+1),INDEX('שיפור נשים'!$A$1:$GQ$121,ROUNDDOWN(E747/12,0)+1,ROUNDDOWN((E747+$B$7-$B$8)/12,0)+1))</f>
        <v>#VALUE!</v>
      </c>
      <c r="P747">
        <f t="shared" si="232"/>
        <v>0.75</v>
      </c>
      <c r="Q747" t="e">
        <f t="shared" si="233"/>
        <v>#VALUE!</v>
      </c>
      <c r="R747">
        <f t="shared" si="244"/>
        <v>745</v>
      </c>
      <c r="S747" t="e">
        <f t="shared" si="245"/>
        <v>#VALUE!</v>
      </c>
      <c r="T747">
        <f>IF($B$11="זכר",INDEX(תמותה!$A$1:$E$121,ROUNDDOWN(R747/12,0)+1,2),INDEX(תמותה!$A$1:$E$121,ROUNDDOWN(R747/12,0)+1,3))</f>
        <v>2.3869999999999998E-3</v>
      </c>
      <c r="U747" t="e">
        <f>IF($B$11="זכר",INDEX('שיפור גברים'!$A$1:$GQ$121,ROUNDDOWN(R747/12,0)+1,ROUNDDOWN((E747+$B$7-$B$8)/12,0)+2),INDEX('שיפור נשים'!$A$1:$GQ$121,ROUNDDOWN(R747/12,0)+1,ROUNDDOWN((E747+$B$7-$B$8)/12,0)+2))</f>
        <v>#VALUE!</v>
      </c>
      <c r="V747" t="e">
        <f>IF($B$11="זכר",INDEX('שיפור גברים'!$A$1:$GQ$121,ROUNDDOWN(R747/12,0)+1,ROUNDDOWN((E747+$B$7-$B$8)/12,0)+1),INDEX('שיפור נשים'!$A$1:$GQ$121,ROUNDDOWN(R747/12,0)+1,ROUNDDOWN((E747+$B$7-$B$8)/12,0)+1))</f>
        <v>#VALUE!</v>
      </c>
      <c r="W747">
        <f t="shared" si="234"/>
        <v>0.75</v>
      </c>
      <c r="X747" t="e">
        <f t="shared" si="246"/>
        <v>#VALUE!</v>
      </c>
      <c r="Y747">
        <f>IF($B$11="זכר",INDEX(תמותה!$A$1:$E$121,ROUNDDOWN(R747/12,0)+1,4),INDEX(תמותה!$A$1:$E$121,ROUNDDOWN(R747/12,0)+1,5))</f>
        <v>4.9789999999999999E-3</v>
      </c>
      <c r="Z747" t="e">
        <f t="shared" si="235"/>
        <v>#VALUE!</v>
      </c>
      <c r="AA747" t="e">
        <f t="shared" si="236"/>
        <v>#VALUE!</v>
      </c>
      <c r="AB747" t="e">
        <f t="shared" si="247"/>
        <v>#VALUE!</v>
      </c>
      <c r="AC747" t="e">
        <f t="shared" si="248"/>
        <v>#VALUE!</v>
      </c>
      <c r="AD747" t="e">
        <f t="shared" si="249"/>
        <v>#VALUE!</v>
      </c>
      <c r="AE747" t="e">
        <f t="shared" si="250"/>
        <v>#VALUE!</v>
      </c>
      <c r="AF747" t="e">
        <f t="shared" si="251"/>
        <v>#VALUE!</v>
      </c>
    </row>
    <row r="748" spans="5:32" x14ac:dyDescent="0.2">
      <c r="E748">
        <f t="shared" si="237"/>
        <v>746</v>
      </c>
      <c r="F748">
        <f t="shared" si="231"/>
        <v>9.5301333219354536</v>
      </c>
      <c r="G748" t="e">
        <f t="shared" si="238"/>
        <v>#VALUE!</v>
      </c>
      <c r="H748" t="e">
        <f t="shared" si="239"/>
        <v>#VALUE!</v>
      </c>
      <c r="I748" t="e">
        <f t="shared" si="240"/>
        <v>#VALUE!</v>
      </c>
      <c r="J748" t="e">
        <f t="shared" si="241"/>
        <v>#VALUE!</v>
      </c>
      <c r="K748" t="e">
        <f t="shared" si="242"/>
        <v>#VALUE!</v>
      </c>
      <c r="L748" t="e">
        <f t="shared" si="243"/>
        <v>#VALUE!</v>
      </c>
      <c r="M748">
        <f>IF($B$9="זכר",INDEX(תמותה!$A$1:$E$121,ROUNDDOWN(E748/12,0)+1,2),INDEX(תמותה!$A$1:$E$121,ROUNDDOWN(E748/12,0)+1,3))</f>
        <v>2.3869999999999998E-3</v>
      </c>
      <c r="N748" t="e">
        <f>IF($B$9="זכר",INDEX('שיפור גברים'!$A$1:$GQ$121,ROUNDDOWN(E748/12,0)+1,ROUNDDOWN((E748+$B$7-$B$8)/12,0)+2),INDEX('שיפור נשים'!$A$1:$GQ$121,ROUNDDOWN(E748/12,0)+1,ROUNDDOWN((E748+$B$7-$B$8)/12,0)+2))</f>
        <v>#VALUE!</v>
      </c>
      <c r="O748" t="e">
        <f>IF($B$9="זכר",INDEX('שיפור גברים'!$A$1:$GQ$121,ROUNDDOWN(E748/12,0)+1,ROUNDDOWN((E748+$B$7-$B$8)/12,0)+1),INDEX('שיפור נשים'!$A$1:$GQ$121,ROUNDDOWN(E748/12,0)+1,ROUNDDOWN((E748+$B$7-$B$8)/12,0)+1))</f>
        <v>#VALUE!</v>
      </c>
      <c r="P748">
        <f t="shared" si="232"/>
        <v>0.83333333333333337</v>
      </c>
      <c r="Q748" t="e">
        <f t="shared" si="233"/>
        <v>#VALUE!</v>
      </c>
      <c r="R748">
        <f t="shared" si="244"/>
        <v>746</v>
      </c>
      <c r="S748" t="e">
        <f t="shared" si="245"/>
        <v>#VALUE!</v>
      </c>
      <c r="T748">
        <f>IF($B$11="זכר",INDEX(תמותה!$A$1:$E$121,ROUNDDOWN(R748/12,0)+1,2),INDEX(תמותה!$A$1:$E$121,ROUNDDOWN(R748/12,0)+1,3))</f>
        <v>2.3869999999999998E-3</v>
      </c>
      <c r="U748" t="e">
        <f>IF($B$11="זכר",INDEX('שיפור גברים'!$A$1:$GQ$121,ROUNDDOWN(R748/12,0)+1,ROUNDDOWN((E748+$B$7-$B$8)/12,0)+2),INDEX('שיפור נשים'!$A$1:$GQ$121,ROUNDDOWN(R748/12,0)+1,ROUNDDOWN((E748+$B$7-$B$8)/12,0)+2))</f>
        <v>#VALUE!</v>
      </c>
      <c r="V748" t="e">
        <f>IF($B$11="זכר",INDEX('שיפור גברים'!$A$1:$GQ$121,ROUNDDOWN(R748/12,0)+1,ROUNDDOWN((E748+$B$7-$B$8)/12,0)+1),INDEX('שיפור נשים'!$A$1:$GQ$121,ROUNDDOWN(R748/12,0)+1,ROUNDDOWN((E748+$B$7-$B$8)/12,0)+1))</f>
        <v>#VALUE!</v>
      </c>
      <c r="W748">
        <f t="shared" si="234"/>
        <v>0.83333333333333337</v>
      </c>
      <c r="X748" t="e">
        <f t="shared" si="246"/>
        <v>#VALUE!</v>
      </c>
      <c r="Y748">
        <f>IF($B$11="זכר",INDEX(תמותה!$A$1:$E$121,ROUNDDOWN(R748/12,0)+1,4),INDEX(תמותה!$A$1:$E$121,ROUNDDOWN(R748/12,0)+1,5))</f>
        <v>4.9789999999999999E-3</v>
      </c>
      <c r="Z748" t="e">
        <f t="shared" si="235"/>
        <v>#VALUE!</v>
      </c>
      <c r="AA748" t="e">
        <f t="shared" si="236"/>
        <v>#VALUE!</v>
      </c>
      <c r="AB748" t="e">
        <f t="shared" si="247"/>
        <v>#VALUE!</v>
      </c>
      <c r="AC748" t="e">
        <f t="shared" si="248"/>
        <v>#VALUE!</v>
      </c>
      <c r="AD748" t="e">
        <f t="shared" si="249"/>
        <v>#VALUE!</v>
      </c>
      <c r="AE748" t="e">
        <f t="shared" si="250"/>
        <v>#VALUE!</v>
      </c>
      <c r="AF748" t="e">
        <f t="shared" si="251"/>
        <v>#VALUE!</v>
      </c>
    </row>
    <row r="749" spans="5:32" x14ac:dyDescent="0.2">
      <c r="E749">
        <f t="shared" si="237"/>
        <v>747</v>
      </c>
      <c r="F749">
        <f t="shared" si="231"/>
        <v>9.5589388723751192</v>
      </c>
      <c r="G749" t="e">
        <f t="shared" si="238"/>
        <v>#VALUE!</v>
      </c>
      <c r="H749" t="e">
        <f t="shared" si="239"/>
        <v>#VALUE!</v>
      </c>
      <c r="I749" t="e">
        <f t="shared" si="240"/>
        <v>#VALUE!</v>
      </c>
      <c r="J749" t="e">
        <f t="shared" si="241"/>
        <v>#VALUE!</v>
      </c>
      <c r="K749" t="e">
        <f t="shared" si="242"/>
        <v>#VALUE!</v>
      </c>
      <c r="L749" t="e">
        <f t="shared" si="243"/>
        <v>#VALUE!</v>
      </c>
      <c r="M749">
        <f>IF($B$9="זכר",INDEX(תמותה!$A$1:$E$121,ROUNDDOWN(E749/12,0)+1,2),INDEX(תמותה!$A$1:$E$121,ROUNDDOWN(E749/12,0)+1,3))</f>
        <v>2.3869999999999998E-3</v>
      </c>
      <c r="N749" t="e">
        <f>IF($B$9="זכר",INDEX('שיפור גברים'!$A$1:$GQ$121,ROUNDDOWN(E749/12,0)+1,ROUNDDOWN((E749+$B$7-$B$8)/12,0)+2),INDEX('שיפור נשים'!$A$1:$GQ$121,ROUNDDOWN(E749/12,0)+1,ROUNDDOWN((E749+$B$7-$B$8)/12,0)+2))</f>
        <v>#VALUE!</v>
      </c>
      <c r="O749" t="e">
        <f>IF($B$9="זכר",INDEX('שיפור גברים'!$A$1:$GQ$121,ROUNDDOWN(E749/12,0)+1,ROUNDDOWN((E749+$B$7-$B$8)/12,0)+1),INDEX('שיפור נשים'!$A$1:$GQ$121,ROUNDDOWN(E749/12,0)+1,ROUNDDOWN((E749+$B$7-$B$8)/12,0)+1))</f>
        <v>#VALUE!</v>
      </c>
      <c r="P749">
        <f t="shared" si="232"/>
        <v>0.91666666666666663</v>
      </c>
      <c r="Q749" t="e">
        <f t="shared" si="233"/>
        <v>#VALUE!</v>
      </c>
      <c r="R749">
        <f t="shared" si="244"/>
        <v>747</v>
      </c>
      <c r="S749" t="e">
        <f t="shared" si="245"/>
        <v>#VALUE!</v>
      </c>
      <c r="T749">
        <f>IF($B$11="זכר",INDEX(תמותה!$A$1:$E$121,ROUNDDOWN(R749/12,0)+1,2),INDEX(תמותה!$A$1:$E$121,ROUNDDOWN(R749/12,0)+1,3))</f>
        <v>2.3869999999999998E-3</v>
      </c>
      <c r="U749" t="e">
        <f>IF($B$11="זכר",INDEX('שיפור גברים'!$A$1:$GQ$121,ROUNDDOWN(R749/12,0)+1,ROUNDDOWN((E749+$B$7-$B$8)/12,0)+2),INDEX('שיפור נשים'!$A$1:$GQ$121,ROUNDDOWN(R749/12,0)+1,ROUNDDOWN((E749+$B$7-$B$8)/12,0)+2))</f>
        <v>#VALUE!</v>
      </c>
      <c r="V749" t="e">
        <f>IF($B$11="זכר",INDEX('שיפור גברים'!$A$1:$GQ$121,ROUNDDOWN(R749/12,0)+1,ROUNDDOWN((E749+$B$7-$B$8)/12,0)+1),INDEX('שיפור נשים'!$A$1:$GQ$121,ROUNDDOWN(R749/12,0)+1,ROUNDDOWN((E749+$B$7-$B$8)/12,0)+1))</f>
        <v>#VALUE!</v>
      </c>
      <c r="W749">
        <f t="shared" si="234"/>
        <v>0.91666666666666663</v>
      </c>
      <c r="X749" t="e">
        <f t="shared" si="246"/>
        <v>#VALUE!</v>
      </c>
      <c r="Y749">
        <f>IF($B$11="זכר",INDEX(תמותה!$A$1:$E$121,ROUNDDOWN(R749/12,0)+1,4),INDEX(תמותה!$A$1:$E$121,ROUNDDOWN(R749/12,0)+1,5))</f>
        <v>4.9789999999999999E-3</v>
      </c>
      <c r="Z749" t="e">
        <f t="shared" si="235"/>
        <v>#VALUE!</v>
      </c>
      <c r="AA749" t="e">
        <f t="shared" si="236"/>
        <v>#VALUE!</v>
      </c>
      <c r="AB749" t="e">
        <f t="shared" si="247"/>
        <v>#VALUE!</v>
      </c>
      <c r="AC749" t="e">
        <f t="shared" si="248"/>
        <v>#VALUE!</v>
      </c>
      <c r="AD749" t="e">
        <f t="shared" si="249"/>
        <v>#VALUE!</v>
      </c>
      <c r="AE749" t="e">
        <f t="shared" si="250"/>
        <v>#VALUE!</v>
      </c>
      <c r="AF749" t="e">
        <f t="shared" si="251"/>
        <v>#VALUE!</v>
      </c>
    </row>
    <row r="750" spans="5:32" x14ac:dyDescent="0.2">
      <c r="E750">
        <f t="shared" si="237"/>
        <v>748</v>
      </c>
      <c r="F750">
        <f t="shared" si="231"/>
        <v>9.5878314897747217</v>
      </c>
      <c r="G750" t="e">
        <f t="shared" si="238"/>
        <v>#VALUE!</v>
      </c>
      <c r="H750" t="e">
        <f t="shared" si="239"/>
        <v>#VALUE!</v>
      </c>
      <c r="I750" t="e">
        <f t="shared" si="240"/>
        <v>#VALUE!</v>
      </c>
      <c r="J750" t="e">
        <f t="shared" si="241"/>
        <v>#VALUE!</v>
      </c>
      <c r="K750" t="e">
        <f t="shared" si="242"/>
        <v>#VALUE!</v>
      </c>
      <c r="L750" t="e">
        <f t="shared" si="243"/>
        <v>#VALUE!</v>
      </c>
      <c r="M750">
        <f>IF($B$9="זכר",INDEX(תמותה!$A$1:$E$121,ROUNDDOWN(E750/12,0)+1,2),INDEX(תמותה!$A$1:$E$121,ROUNDDOWN(E750/12,0)+1,3))</f>
        <v>2.3869999999999998E-3</v>
      </c>
      <c r="N750" t="e">
        <f>IF($B$9="זכר",INDEX('שיפור גברים'!$A$1:$GQ$121,ROUNDDOWN(E750/12,0)+1,ROUNDDOWN((E750+$B$7-$B$8)/12,0)+2),INDEX('שיפור נשים'!$A$1:$GQ$121,ROUNDDOWN(E750/12,0)+1,ROUNDDOWN((E750+$B$7-$B$8)/12,0)+2))</f>
        <v>#VALUE!</v>
      </c>
      <c r="O750" t="e">
        <f>IF($B$9="זכר",INDEX('שיפור גברים'!$A$1:$GQ$121,ROUNDDOWN(E750/12,0)+1,ROUNDDOWN((E750+$B$7-$B$8)/12,0)+1),INDEX('שיפור נשים'!$A$1:$GQ$121,ROUNDDOWN(E750/12,0)+1,ROUNDDOWN((E750+$B$7-$B$8)/12,0)+1))</f>
        <v>#VALUE!</v>
      </c>
      <c r="P750">
        <f t="shared" si="232"/>
        <v>1</v>
      </c>
      <c r="Q750" t="e">
        <f t="shared" si="233"/>
        <v>#VALUE!</v>
      </c>
      <c r="R750">
        <f t="shared" si="244"/>
        <v>748</v>
      </c>
      <c r="S750" t="e">
        <f t="shared" si="245"/>
        <v>#VALUE!</v>
      </c>
      <c r="T750">
        <f>IF($B$11="זכר",INDEX(תמותה!$A$1:$E$121,ROUNDDOWN(R750/12,0)+1,2),INDEX(תמותה!$A$1:$E$121,ROUNDDOWN(R750/12,0)+1,3))</f>
        <v>2.3869999999999998E-3</v>
      </c>
      <c r="U750" t="e">
        <f>IF($B$11="זכר",INDEX('שיפור גברים'!$A$1:$GQ$121,ROUNDDOWN(R750/12,0)+1,ROUNDDOWN((E750+$B$7-$B$8)/12,0)+2),INDEX('שיפור נשים'!$A$1:$GQ$121,ROUNDDOWN(R750/12,0)+1,ROUNDDOWN((E750+$B$7-$B$8)/12,0)+2))</f>
        <v>#VALUE!</v>
      </c>
      <c r="V750" t="e">
        <f>IF($B$11="זכר",INDEX('שיפור גברים'!$A$1:$GQ$121,ROUNDDOWN(R750/12,0)+1,ROUNDDOWN((E750+$B$7-$B$8)/12,0)+1),INDEX('שיפור נשים'!$A$1:$GQ$121,ROUNDDOWN(R750/12,0)+1,ROUNDDOWN((E750+$B$7-$B$8)/12,0)+1))</f>
        <v>#VALUE!</v>
      </c>
      <c r="W750">
        <f t="shared" si="234"/>
        <v>1</v>
      </c>
      <c r="X750" t="e">
        <f t="shared" si="246"/>
        <v>#VALUE!</v>
      </c>
      <c r="Y750">
        <f>IF($B$11="זכר",INDEX(תמותה!$A$1:$E$121,ROUNDDOWN(R750/12,0)+1,4),INDEX(תמותה!$A$1:$E$121,ROUNDDOWN(R750/12,0)+1,5))</f>
        <v>4.9789999999999999E-3</v>
      </c>
      <c r="Z750" t="e">
        <f t="shared" si="235"/>
        <v>#VALUE!</v>
      </c>
      <c r="AA750" t="e">
        <f t="shared" si="236"/>
        <v>#VALUE!</v>
      </c>
      <c r="AB750" t="e">
        <f t="shared" si="247"/>
        <v>#VALUE!</v>
      </c>
      <c r="AC750" t="e">
        <f t="shared" si="248"/>
        <v>#VALUE!</v>
      </c>
      <c r="AD750" t="e">
        <f t="shared" si="249"/>
        <v>#VALUE!</v>
      </c>
      <c r="AE750" t="e">
        <f t="shared" si="250"/>
        <v>#VALUE!</v>
      </c>
      <c r="AF750" t="e">
        <f t="shared" si="251"/>
        <v>#VALUE!</v>
      </c>
    </row>
    <row r="751" spans="5:32" x14ac:dyDescent="0.2">
      <c r="E751">
        <f t="shared" si="237"/>
        <v>749</v>
      </c>
      <c r="F751">
        <f t="shared" si="231"/>
        <v>9.6168114373007469</v>
      </c>
      <c r="G751" t="e">
        <f t="shared" si="238"/>
        <v>#VALUE!</v>
      </c>
      <c r="H751" t="e">
        <f t="shared" si="239"/>
        <v>#VALUE!</v>
      </c>
      <c r="I751" t="e">
        <f t="shared" si="240"/>
        <v>#VALUE!</v>
      </c>
      <c r="J751" t="e">
        <f t="shared" si="241"/>
        <v>#VALUE!</v>
      </c>
      <c r="K751" t="e">
        <f t="shared" si="242"/>
        <v>#VALUE!</v>
      </c>
      <c r="L751" t="e">
        <f t="shared" si="243"/>
        <v>#VALUE!</v>
      </c>
      <c r="M751">
        <f>IF($B$9="זכר",INDEX(תמותה!$A$1:$E$121,ROUNDDOWN(E751/12,0)+1,2),INDEX(תמותה!$A$1:$E$121,ROUNDDOWN(E751/12,0)+1,3))</f>
        <v>2.3869999999999998E-3</v>
      </c>
      <c r="N751" t="e">
        <f>IF($B$9="זכר",INDEX('שיפור גברים'!$A$1:$GQ$121,ROUNDDOWN(E751/12,0)+1,ROUNDDOWN((E751+$B$7-$B$8)/12,0)+2),INDEX('שיפור נשים'!$A$1:$GQ$121,ROUNDDOWN(E751/12,0)+1,ROUNDDOWN((E751+$B$7-$B$8)/12,0)+2))</f>
        <v>#VALUE!</v>
      </c>
      <c r="O751" t="e">
        <f>IF($B$9="זכר",INDEX('שיפור גברים'!$A$1:$GQ$121,ROUNDDOWN(E751/12,0)+1,ROUNDDOWN((E751+$B$7-$B$8)/12,0)+1),INDEX('שיפור נשים'!$A$1:$GQ$121,ROUNDDOWN(E751/12,0)+1,ROUNDDOWN((E751+$B$7-$B$8)/12,0)+1))</f>
        <v>#VALUE!</v>
      </c>
      <c r="P751">
        <f t="shared" si="232"/>
        <v>8.3333333333333329E-2</v>
      </c>
      <c r="Q751" t="e">
        <f t="shared" si="233"/>
        <v>#VALUE!</v>
      </c>
      <c r="R751">
        <f t="shared" si="244"/>
        <v>749</v>
      </c>
      <c r="S751" t="e">
        <f t="shared" si="245"/>
        <v>#VALUE!</v>
      </c>
      <c r="T751">
        <f>IF($B$11="זכר",INDEX(תמותה!$A$1:$E$121,ROUNDDOWN(R751/12,0)+1,2),INDEX(תמותה!$A$1:$E$121,ROUNDDOWN(R751/12,0)+1,3))</f>
        <v>2.3869999999999998E-3</v>
      </c>
      <c r="U751" t="e">
        <f>IF($B$11="זכר",INDEX('שיפור גברים'!$A$1:$GQ$121,ROUNDDOWN(R751/12,0)+1,ROUNDDOWN((E751+$B$7-$B$8)/12,0)+2),INDEX('שיפור נשים'!$A$1:$GQ$121,ROUNDDOWN(R751/12,0)+1,ROUNDDOWN((E751+$B$7-$B$8)/12,0)+2))</f>
        <v>#VALUE!</v>
      </c>
      <c r="V751" t="e">
        <f>IF($B$11="זכר",INDEX('שיפור גברים'!$A$1:$GQ$121,ROUNDDOWN(R751/12,0)+1,ROUNDDOWN((E751+$B$7-$B$8)/12,0)+1),INDEX('שיפור נשים'!$A$1:$GQ$121,ROUNDDOWN(R751/12,0)+1,ROUNDDOWN((E751+$B$7-$B$8)/12,0)+1))</f>
        <v>#VALUE!</v>
      </c>
      <c r="W751">
        <f t="shared" si="234"/>
        <v>8.3333333333333329E-2</v>
      </c>
      <c r="X751" t="e">
        <f t="shared" si="246"/>
        <v>#VALUE!</v>
      </c>
      <c r="Y751">
        <f>IF($B$11="זכר",INDEX(תמותה!$A$1:$E$121,ROUNDDOWN(R751/12,0)+1,4),INDEX(תמותה!$A$1:$E$121,ROUNDDOWN(R751/12,0)+1,5))</f>
        <v>4.9789999999999999E-3</v>
      </c>
      <c r="Z751" t="e">
        <f t="shared" si="235"/>
        <v>#VALUE!</v>
      </c>
      <c r="AA751" t="e">
        <f t="shared" si="236"/>
        <v>#VALUE!</v>
      </c>
      <c r="AB751" t="e">
        <f t="shared" si="247"/>
        <v>#VALUE!</v>
      </c>
      <c r="AC751" t="e">
        <f t="shared" si="248"/>
        <v>#VALUE!</v>
      </c>
      <c r="AD751" t="e">
        <f t="shared" si="249"/>
        <v>#VALUE!</v>
      </c>
      <c r="AE751" t="e">
        <f t="shared" si="250"/>
        <v>#VALUE!</v>
      </c>
      <c r="AF751" t="e">
        <f t="shared" si="251"/>
        <v>#VALUE!</v>
      </c>
    </row>
    <row r="752" spans="5:32" x14ac:dyDescent="0.2">
      <c r="E752">
        <f t="shared" si="237"/>
        <v>750</v>
      </c>
      <c r="F752">
        <f t="shared" si="231"/>
        <v>9.6458789789151282</v>
      </c>
      <c r="G752" t="e">
        <f t="shared" si="238"/>
        <v>#VALUE!</v>
      </c>
      <c r="H752" t="e">
        <f t="shared" si="239"/>
        <v>#VALUE!</v>
      </c>
      <c r="I752" t="e">
        <f t="shared" si="240"/>
        <v>#VALUE!</v>
      </c>
      <c r="J752" t="e">
        <f t="shared" si="241"/>
        <v>#VALUE!</v>
      </c>
      <c r="K752" t="e">
        <f t="shared" si="242"/>
        <v>#VALUE!</v>
      </c>
      <c r="L752" t="e">
        <f t="shared" si="243"/>
        <v>#VALUE!</v>
      </c>
      <c r="M752">
        <f>IF($B$9="זכר",INDEX(תמותה!$A$1:$E$121,ROUNDDOWN(E752/12,0)+1,2),INDEX(תמותה!$A$1:$E$121,ROUNDDOWN(E752/12,0)+1,3))</f>
        <v>2.3869999999999998E-3</v>
      </c>
      <c r="N752" t="e">
        <f>IF($B$9="זכר",INDEX('שיפור גברים'!$A$1:$GQ$121,ROUNDDOWN(E752/12,0)+1,ROUNDDOWN((E752+$B$7-$B$8)/12,0)+2),INDEX('שיפור נשים'!$A$1:$GQ$121,ROUNDDOWN(E752/12,0)+1,ROUNDDOWN((E752+$B$7-$B$8)/12,0)+2))</f>
        <v>#VALUE!</v>
      </c>
      <c r="O752" t="e">
        <f>IF($B$9="זכר",INDEX('שיפור גברים'!$A$1:$GQ$121,ROUNDDOWN(E752/12,0)+1,ROUNDDOWN((E752+$B$7-$B$8)/12,0)+1),INDEX('שיפור נשים'!$A$1:$GQ$121,ROUNDDOWN(E752/12,0)+1,ROUNDDOWN((E752+$B$7-$B$8)/12,0)+1))</f>
        <v>#VALUE!</v>
      </c>
      <c r="P752">
        <f t="shared" si="232"/>
        <v>0.16666666666666666</v>
      </c>
      <c r="Q752" t="e">
        <f t="shared" si="233"/>
        <v>#VALUE!</v>
      </c>
      <c r="R752">
        <f t="shared" si="244"/>
        <v>750</v>
      </c>
      <c r="S752" t="e">
        <f t="shared" si="245"/>
        <v>#VALUE!</v>
      </c>
      <c r="T752">
        <f>IF($B$11="זכר",INDEX(תמותה!$A$1:$E$121,ROUNDDOWN(R752/12,0)+1,2),INDEX(תמותה!$A$1:$E$121,ROUNDDOWN(R752/12,0)+1,3))</f>
        <v>2.3869999999999998E-3</v>
      </c>
      <c r="U752" t="e">
        <f>IF($B$11="זכר",INDEX('שיפור גברים'!$A$1:$GQ$121,ROUNDDOWN(R752/12,0)+1,ROUNDDOWN((E752+$B$7-$B$8)/12,0)+2),INDEX('שיפור נשים'!$A$1:$GQ$121,ROUNDDOWN(R752/12,0)+1,ROUNDDOWN((E752+$B$7-$B$8)/12,0)+2))</f>
        <v>#VALUE!</v>
      </c>
      <c r="V752" t="e">
        <f>IF($B$11="זכר",INDEX('שיפור גברים'!$A$1:$GQ$121,ROUNDDOWN(R752/12,0)+1,ROUNDDOWN((E752+$B$7-$B$8)/12,0)+1),INDEX('שיפור נשים'!$A$1:$GQ$121,ROUNDDOWN(R752/12,0)+1,ROUNDDOWN((E752+$B$7-$B$8)/12,0)+1))</f>
        <v>#VALUE!</v>
      </c>
      <c r="W752">
        <f t="shared" si="234"/>
        <v>0.16666666666666666</v>
      </c>
      <c r="X752" t="e">
        <f t="shared" si="246"/>
        <v>#VALUE!</v>
      </c>
      <c r="Y752">
        <f>IF($B$11="זכר",INDEX(תמותה!$A$1:$E$121,ROUNDDOWN(R752/12,0)+1,4),INDEX(תמותה!$A$1:$E$121,ROUNDDOWN(R752/12,0)+1,5))</f>
        <v>4.9789999999999999E-3</v>
      </c>
      <c r="Z752" t="e">
        <f t="shared" si="235"/>
        <v>#VALUE!</v>
      </c>
      <c r="AA752" t="e">
        <f t="shared" si="236"/>
        <v>#VALUE!</v>
      </c>
      <c r="AB752" t="e">
        <f t="shared" si="247"/>
        <v>#VALUE!</v>
      </c>
      <c r="AC752" t="e">
        <f t="shared" si="248"/>
        <v>#VALUE!</v>
      </c>
      <c r="AD752" t="e">
        <f t="shared" si="249"/>
        <v>#VALUE!</v>
      </c>
      <c r="AE752" t="e">
        <f t="shared" si="250"/>
        <v>#VALUE!</v>
      </c>
      <c r="AF752" t="e">
        <f t="shared" si="251"/>
        <v>#VALUE!</v>
      </c>
    </row>
    <row r="753" spans="5:32" x14ac:dyDescent="0.2">
      <c r="E753">
        <f t="shared" si="237"/>
        <v>751</v>
      </c>
      <c r="F753">
        <f t="shared" si="231"/>
        <v>9.6750343793776246</v>
      </c>
      <c r="G753" t="e">
        <f t="shared" si="238"/>
        <v>#VALUE!</v>
      </c>
      <c r="H753" t="e">
        <f t="shared" si="239"/>
        <v>#VALUE!</v>
      </c>
      <c r="I753" t="e">
        <f t="shared" si="240"/>
        <v>#VALUE!</v>
      </c>
      <c r="J753" t="e">
        <f t="shared" si="241"/>
        <v>#VALUE!</v>
      </c>
      <c r="K753" t="e">
        <f t="shared" si="242"/>
        <v>#VALUE!</v>
      </c>
      <c r="L753" t="e">
        <f t="shared" si="243"/>
        <v>#VALUE!</v>
      </c>
      <c r="M753">
        <f>IF($B$9="זכר",INDEX(תמותה!$A$1:$E$121,ROUNDDOWN(E753/12,0)+1,2),INDEX(תמותה!$A$1:$E$121,ROUNDDOWN(E753/12,0)+1,3))</f>
        <v>2.3869999999999998E-3</v>
      </c>
      <c r="N753" t="e">
        <f>IF($B$9="זכר",INDEX('שיפור גברים'!$A$1:$GQ$121,ROUNDDOWN(E753/12,0)+1,ROUNDDOWN((E753+$B$7-$B$8)/12,0)+2),INDEX('שיפור נשים'!$A$1:$GQ$121,ROUNDDOWN(E753/12,0)+1,ROUNDDOWN((E753+$B$7-$B$8)/12,0)+2))</f>
        <v>#VALUE!</v>
      </c>
      <c r="O753" t="e">
        <f>IF($B$9="זכר",INDEX('שיפור גברים'!$A$1:$GQ$121,ROUNDDOWN(E753/12,0)+1,ROUNDDOWN((E753+$B$7-$B$8)/12,0)+1),INDEX('שיפור נשים'!$A$1:$GQ$121,ROUNDDOWN(E753/12,0)+1,ROUNDDOWN((E753+$B$7-$B$8)/12,0)+1))</f>
        <v>#VALUE!</v>
      </c>
      <c r="P753">
        <f t="shared" si="232"/>
        <v>0.25</v>
      </c>
      <c r="Q753" t="e">
        <f t="shared" si="233"/>
        <v>#VALUE!</v>
      </c>
      <c r="R753">
        <f t="shared" si="244"/>
        <v>751</v>
      </c>
      <c r="S753" t="e">
        <f t="shared" si="245"/>
        <v>#VALUE!</v>
      </c>
      <c r="T753">
        <f>IF($B$11="זכר",INDEX(תמותה!$A$1:$E$121,ROUNDDOWN(R753/12,0)+1,2),INDEX(תמותה!$A$1:$E$121,ROUNDDOWN(R753/12,0)+1,3))</f>
        <v>2.3869999999999998E-3</v>
      </c>
      <c r="U753" t="e">
        <f>IF($B$11="זכר",INDEX('שיפור גברים'!$A$1:$GQ$121,ROUNDDOWN(R753/12,0)+1,ROUNDDOWN((E753+$B$7-$B$8)/12,0)+2),INDEX('שיפור נשים'!$A$1:$GQ$121,ROUNDDOWN(R753/12,0)+1,ROUNDDOWN((E753+$B$7-$B$8)/12,0)+2))</f>
        <v>#VALUE!</v>
      </c>
      <c r="V753" t="e">
        <f>IF($B$11="זכר",INDEX('שיפור גברים'!$A$1:$GQ$121,ROUNDDOWN(R753/12,0)+1,ROUNDDOWN((E753+$B$7-$B$8)/12,0)+1),INDEX('שיפור נשים'!$A$1:$GQ$121,ROUNDDOWN(R753/12,0)+1,ROUNDDOWN((E753+$B$7-$B$8)/12,0)+1))</f>
        <v>#VALUE!</v>
      </c>
      <c r="W753">
        <f t="shared" si="234"/>
        <v>0.25</v>
      </c>
      <c r="X753" t="e">
        <f t="shared" si="246"/>
        <v>#VALUE!</v>
      </c>
      <c r="Y753">
        <f>IF($B$11="זכר",INDEX(תמותה!$A$1:$E$121,ROUNDDOWN(R753/12,0)+1,4),INDEX(תמותה!$A$1:$E$121,ROUNDDOWN(R753/12,0)+1,5))</f>
        <v>4.9789999999999999E-3</v>
      </c>
      <c r="Z753" t="e">
        <f t="shared" si="235"/>
        <v>#VALUE!</v>
      </c>
      <c r="AA753" t="e">
        <f t="shared" si="236"/>
        <v>#VALUE!</v>
      </c>
      <c r="AB753" t="e">
        <f t="shared" si="247"/>
        <v>#VALUE!</v>
      </c>
      <c r="AC753" t="e">
        <f t="shared" si="248"/>
        <v>#VALUE!</v>
      </c>
      <c r="AD753" t="e">
        <f t="shared" si="249"/>
        <v>#VALUE!</v>
      </c>
      <c r="AE753" t="e">
        <f t="shared" si="250"/>
        <v>#VALUE!</v>
      </c>
      <c r="AF753" t="e">
        <f t="shared" si="251"/>
        <v>#VALUE!</v>
      </c>
    </row>
    <row r="754" spans="5:32" x14ac:dyDescent="0.2">
      <c r="E754">
        <f t="shared" si="237"/>
        <v>752</v>
      </c>
      <c r="F754">
        <f t="shared" si="231"/>
        <v>9.7042779042482827</v>
      </c>
      <c r="G754" t="e">
        <f t="shared" si="238"/>
        <v>#VALUE!</v>
      </c>
      <c r="H754" t="e">
        <f t="shared" si="239"/>
        <v>#VALUE!</v>
      </c>
      <c r="I754" t="e">
        <f t="shared" si="240"/>
        <v>#VALUE!</v>
      </c>
      <c r="J754" t="e">
        <f t="shared" si="241"/>
        <v>#VALUE!</v>
      </c>
      <c r="K754" t="e">
        <f t="shared" si="242"/>
        <v>#VALUE!</v>
      </c>
      <c r="L754" t="e">
        <f t="shared" si="243"/>
        <v>#VALUE!</v>
      </c>
      <c r="M754">
        <f>IF($B$9="זכר",INDEX(תמותה!$A$1:$E$121,ROUNDDOWN(E754/12,0)+1,2),INDEX(תמותה!$A$1:$E$121,ROUNDDOWN(E754/12,0)+1,3))</f>
        <v>2.3869999999999998E-3</v>
      </c>
      <c r="N754" t="e">
        <f>IF($B$9="זכר",INDEX('שיפור גברים'!$A$1:$GQ$121,ROUNDDOWN(E754/12,0)+1,ROUNDDOWN((E754+$B$7-$B$8)/12,0)+2),INDEX('שיפור נשים'!$A$1:$GQ$121,ROUNDDOWN(E754/12,0)+1,ROUNDDOWN((E754+$B$7-$B$8)/12,0)+2))</f>
        <v>#VALUE!</v>
      </c>
      <c r="O754" t="e">
        <f>IF($B$9="זכר",INDEX('שיפור גברים'!$A$1:$GQ$121,ROUNDDOWN(E754/12,0)+1,ROUNDDOWN((E754+$B$7-$B$8)/12,0)+1),INDEX('שיפור נשים'!$A$1:$GQ$121,ROUNDDOWN(E754/12,0)+1,ROUNDDOWN((E754+$B$7-$B$8)/12,0)+1))</f>
        <v>#VALUE!</v>
      </c>
      <c r="P754">
        <f t="shared" si="232"/>
        <v>0.33333333333333331</v>
      </c>
      <c r="Q754" t="e">
        <f t="shared" si="233"/>
        <v>#VALUE!</v>
      </c>
      <c r="R754">
        <f t="shared" si="244"/>
        <v>752</v>
      </c>
      <c r="S754" t="e">
        <f t="shared" si="245"/>
        <v>#VALUE!</v>
      </c>
      <c r="T754">
        <f>IF($B$11="זכר",INDEX(תמותה!$A$1:$E$121,ROUNDDOWN(R754/12,0)+1,2),INDEX(תמותה!$A$1:$E$121,ROUNDDOWN(R754/12,0)+1,3))</f>
        <v>2.3869999999999998E-3</v>
      </c>
      <c r="U754" t="e">
        <f>IF($B$11="זכר",INDEX('שיפור גברים'!$A$1:$GQ$121,ROUNDDOWN(R754/12,0)+1,ROUNDDOWN((E754+$B$7-$B$8)/12,0)+2),INDEX('שיפור נשים'!$A$1:$GQ$121,ROUNDDOWN(R754/12,0)+1,ROUNDDOWN((E754+$B$7-$B$8)/12,0)+2))</f>
        <v>#VALUE!</v>
      </c>
      <c r="V754" t="e">
        <f>IF($B$11="זכר",INDEX('שיפור גברים'!$A$1:$GQ$121,ROUNDDOWN(R754/12,0)+1,ROUNDDOWN((E754+$B$7-$B$8)/12,0)+1),INDEX('שיפור נשים'!$A$1:$GQ$121,ROUNDDOWN(R754/12,0)+1,ROUNDDOWN((E754+$B$7-$B$8)/12,0)+1))</f>
        <v>#VALUE!</v>
      </c>
      <c r="W754">
        <f t="shared" si="234"/>
        <v>0.33333333333333331</v>
      </c>
      <c r="X754" t="e">
        <f t="shared" si="246"/>
        <v>#VALUE!</v>
      </c>
      <c r="Y754">
        <f>IF($B$11="זכר",INDEX(תמותה!$A$1:$E$121,ROUNDDOWN(R754/12,0)+1,4),INDEX(תמותה!$A$1:$E$121,ROUNDDOWN(R754/12,0)+1,5))</f>
        <v>4.9789999999999999E-3</v>
      </c>
      <c r="Z754" t="e">
        <f t="shared" si="235"/>
        <v>#VALUE!</v>
      </c>
      <c r="AA754" t="e">
        <f t="shared" si="236"/>
        <v>#VALUE!</v>
      </c>
      <c r="AB754" t="e">
        <f t="shared" si="247"/>
        <v>#VALUE!</v>
      </c>
      <c r="AC754" t="e">
        <f t="shared" si="248"/>
        <v>#VALUE!</v>
      </c>
      <c r="AD754" t="e">
        <f t="shared" si="249"/>
        <v>#VALUE!</v>
      </c>
      <c r="AE754" t="e">
        <f t="shared" si="250"/>
        <v>#VALUE!</v>
      </c>
      <c r="AF754" t="e">
        <f t="shared" si="251"/>
        <v>#VALUE!</v>
      </c>
    </row>
    <row r="755" spans="5:32" x14ac:dyDescent="0.2">
      <c r="E755">
        <f t="shared" si="237"/>
        <v>753</v>
      </c>
      <c r="F755">
        <f t="shared" si="231"/>
        <v>9.7336098198897929</v>
      </c>
      <c r="G755" t="e">
        <f t="shared" si="238"/>
        <v>#VALUE!</v>
      </c>
      <c r="H755" t="e">
        <f t="shared" si="239"/>
        <v>#VALUE!</v>
      </c>
      <c r="I755" t="e">
        <f t="shared" si="240"/>
        <v>#VALUE!</v>
      </c>
      <c r="J755" t="e">
        <f t="shared" si="241"/>
        <v>#VALUE!</v>
      </c>
      <c r="K755" t="e">
        <f t="shared" si="242"/>
        <v>#VALUE!</v>
      </c>
      <c r="L755" t="e">
        <f t="shared" si="243"/>
        <v>#VALUE!</v>
      </c>
      <c r="M755">
        <f>IF($B$9="זכר",INDEX(תמותה!$A$1:$E$121,ROUNDDOWN(E755/12,0)+1,2),INDEX(תמותה!$A$1:$E$121,ROUNDDOWN(E755/12,0)+1,3))</f>
        <v>2.3869999999999998E-3</v>
      </c>
      <c r="N755" t="e">
        <f>IF($B$9="זכר",INDEX('שיפור גברים'!$A$1:$GQ$121,ROUNDDOWN(E755/12,0)+1,ROUNDDOWN((E755+$B$7-$B$8)/12,0)+2),INDEX('שיפור נשים'!$A$1:$GQ$121,ROUNDDOWN(E755/12,0)+1,ROUNDDOWN((E755+$B$7-$B$8)/12,0)+2))</f>
        <v>#VALUE!</v>
      </c>
      <c r="O755" t="e">
        <f>IF($B$9="זכר",INDEX('שיפור גברים'!$A$1:$GQ$121,ROUNDDOWN(E755/12,0)+1,ROUNDDOWN((E755+$B$7-$B$8)/12,0)+1),INDEX('שיפור נשים'!$A$1:$GQ$121,ROUNDDOWN(E755/12,0)+1,ROUNDDOWN((E755+$B$7-$B$8)/12,0)+1))</f>
        <v>#VALUE!</v>
      </c>
      <c r="P755">
        <f t="shared" si="232"/>
        <v>0.41666666666666669</v>
      </c>
      <c r="Q755" t="e">
        <f t="shared" si="233"/>
        <v>#VALUE!</v>
      </c>
      <c r="R755">
        <f t="shared" si="244"/>
        <v>753</v>
      </c>
      <c r="S755" t="e">
        <f t="shared" si="245"/>
        <v>#VALUE!</v>
      </c>
      <c r="T755">
        <f>IF($B$11="זכר",INDEX(תמותה!$A$1:$E$121,ROUNDDOWN(R755/12,0)+1,2),INDEX(תמותה!$A$1:$E$121,ROUNDDOWN(R755/12,0)+1,3))</f>
        <v>2.3869999999999998E-3</v>
      </c>
      <c r="U755" t="e">
        <f>IF($B$11="זכר",INDEX('שיפור גברים'!$A$1:$GQ$121,ROUNDDOWN(R755/12,0)+1,ROUNDDOWN((E755+$B$7-$B$8)/12,0)+2),INDEX('שיפור נשים'!$A$1:$GQ$121,ROUNDDOWN(R755/12,0)+1,ROUNDDOWN((E755+$B$7-$B$8)/12,0)+2))</f>
        <v>#VALUE!</v>
      </c>
      <c r="V755" t="e">
        <f>IF($B$11="זכר",INDEX('שיפור גברים'!$A$1:$GQ$121,ROUNDDOWN(R755/12,0)+1,ROUNDDOWN((E755+$B$7-$B$8)/12,0)+1),INDEX('שיפור נשים'!$A$1:$GQ$121,ROUNDDOWN(R755/12,0)+1,ROUNDDOWN((E755+$B$7-$B$8)/12,0)+1))</f>
        <v>#VALUE!</v>
      </c>
      <c r="W755">
        <f t="shared" si="234"/>
        <v>0.41666666666666669</v>
      </c>
      <c r="X755" t="e">
        <f t="shared" si="246"/>
        <v>#VALUE!</v>
      </c>
      <c r="Y755">
        <f>IF($B$11="זכר",INDEX(תמותה!$A$1:$E$121,ROUNDDOWN(R755/12,0)+1,4),INDEX(תמותה!$A$1:$E$121,ROUNDDOWN(R755/12,0)+1,5))</f>
        <v>4.9789999999999999E-3</v>
      </c>
      <c r="Z755" t="e">
        <f t="shared" si="235"/>
        <v>#VALUE!</v>
      </c>
      <c r="AA755" t="e">
        <f t="shared" si="236"/>
        <v>#VALUE!</v>
      </c>
      <c r="AB755" t="e">
        <f t="shared" si="247"/>
        <v>#VALUE!</v>
      </c>
      <c r="AC755" t="e">
        <f t="shared" si="248"/>
        <v>#VALUE!</v>
      </c>
      <c r="AD755" t="e">
        <f t="shared" si="249"/>
        <v>#VALUE!</v>
      </c>
      <c r="AE755" t="e">
        <f t="shared" si="250"/>
        <v>#VALUE!</v>
      </c>
      <c r="AF755" t="e">
        <f t="shared" si="251"/>
        <v>#VALUE!</v>
      </c>
    </row>
    <row r="756" spans="5:32" x14ac:dyDescent="0.2">
      <c r="E756">
        <f t="shared" si="237"/>
        <v>754</v>
      </c>
      <c r="F756">
        <f t="shared" si="231"/>
        <v>9.7630303934699647</v>
      </c>
      <c r="G756" t="e">
        <f t="shared" si="238"/>
        <v>#VALUE!</v>
      </c>
      <c r="H756" t="e">
        <f t="shared" si="239"/>
        <v>#VALUE!</v>
      </c>
      <c r="I756" t="e">
        <f t="shared" si="240"/>
        <v>#VALUE!</v>
      </c>
      <c r="J756" t="e">
        <f t="shared" si="241"/>
        <v>#VALUE!</v>
      </c>
      <c r="K756" t="e">
        <f t="shared" si="242"/>
        <v>#VALUE!</v>
      </c>
      <c r="L756" t="e">
        <f t="shared" si="243"/>
        <v>#VALUE!</v>
      </c>
      <c r="M756">
        <f>IF($B$9="זכר",INDEX(תמותה!$A$1:$E$121,ROUNDDOWN(E756/12,0)+1,2),INDEX(תמותה!$A$1:$E$121,ROUNDDOWN(E756/12,0)+1,3))</f>
        <v>2.3869999999999998E-3</v>
      </c>
      <c r="N756" t="e">
        <f>IF($B$9="זכר",INDEX('שיפור גברים'!$A$1:$GQ$121,ROUNDDOWN(E756/12,0)+1,ROUNDDOWN((E756+$B$7-$B$8)/12,0)+2),INDEX('שיפור נשים'!$A$1:$GQ$121,ROUNDDOWN(E756/12,0)+1,ROUNDDOWN((E756+$B$7-$B$8)/12,0)+2))</f>
        <v>#VALUE!</v>
      </c>
      <c r="O756" t="e">
        <f>IF($B$9="זכר",INDEX('שיפור גברים'!$A$1:$GQ$121,ROUNDDOWN(E756/12,0)+1,ROUNDDOWN((E756+$B$7-$B$8)/12,0)+1),INDEX('שיפור נשים'!$A$1:$GQ$121,ROUNDDOWN(E756/12,0)+1,ROUNDDOWN((E756+$B$7-$B$8)/12,0)+1))</f>
        <v>#VALUE!</v>
      </c>
      <c r="P756">
        <f t="shared" si="232"/>
        <v>0.5</v>
      </c>
      <c r="Q756" t="e">
        <f t="shared" si="233"/>
        <v>#VALUE!</v>
      </c>
      <c r="R756">
        <f t="shared" si="244"/>
        <v>754</v>
      </c>
      <c r="S756" t="e">
        <f t="shared" si="245"/>
        <v>#VALUE!</v>
      </c>
      <c r="T756">
        <f>IF($B$11="זכר",INDEX(תמותה!$A$1:$E$121,ROUNDDOWN(R756/12,0)+1,2),INDEX(תמותה!$A$1:$E$121,ROUNDDOWN(R756/12,0)+1,3))</f>
        <v>2.3869999999999998E-3</v>
      </c>
      <c r="U756" t="e">
        <f>IF($B$11="זכר",INDEX('שיפור גברים'!$A$1:$GQ$121,ROUNDDOWN(R756/12,0)+1,ROUNDDOWN((E756+$B$7-$B$8)/12,0)+2),INDEX('שיפור נשים'!$A$1:$GQ$121,ROUNDDOWN(R756/12,0)+1,ROUNDDOWN((E756+$B$7-$B$8)/12,0)+2))</f>
        <v>#VALUE!</v>
      </c>
      <c r="V756" t="e">
        <f>IF($B$11="זכר",INDEX('שיפור גברים'!$A$1:$GQ$121,ROUNDDOWN(R756/12,0)+1,ROUNDDOWN((E756+$B$7-$B$8)/12,0)+1),INDEX('שיפור נשים'!$A$1:$GQ$121,ROUNDDOWN(R756/12,0)+1,ROUNDDOWN((E756+$B$7-$B$8)/12,0)+1))</f>
        <v>#VALUE!</v>
      </c>
      <c r="W756">
        <f t="shared" si="234"/>
        <v>0.5</v>
      </c>
      <c r="X756" t="e">
        <f t="shared" si="246"/>
        <v>#VALUE!</v>
      </c>
      <c r="Y756">
        <f>IF($B$11="זכר",INDEX(תמותה!$A$1:$E$121,ROUNDDOWN(R756/12,0)+1,4),INDEX(תמותה!$A$1:$E$121,ROUNDDOWN(R756/12,0)+1,5))</f>
        <v>4.9789999999999999E-3</v>
      </c>
      <c r="Z756" t="e">
        <f t="shared" si="235"/>
        <v>#VALUE!</v>
      </c>
      <c r="AA756" t="e">
        <f t="shared" si="236"/>
        <v>#VALUE!</v>
      </c>
      <c r="AB756" t="e">
        <f t="shared" si="247"/>
        <v>#VALUE!</v>
      </c>
      <c r="AC756" t="e">
        <f t="shared" si="248"/>
        <v>#VALUE!</v>
      </c>
      <c r="AD756" t="e">
        <f t="shared" si="249"/>
        <v>#VALUE!</v>
      </c>
      <c r="AE756" t="e">
        <f t="shared" si="250"/>
        <v>#VALUE!</v>
      </c>
      <c r="AF756" t="e">
        <f t="shared" si="251"/>
        <v>#VALUE!</v>
      </c>
    </row>
    <row r="757" spans="5:32" x14ac:dyDescent="0.2">
      <c r="E757">
        <f t="shared" si="237"/>
        <v>755</v>
      </c>
      <c r="F757">
        <f t="shared" si="231"/>
        <v>9.7925398929641414</v>
      </c>
      <c r="G757" t="e">
        <f t="shared" si="238"/>
        <v>#VALUE!</v>
      </c>
      <c r="H757" t="e">
        <f t="shared" si="239"/>
        <v>#VALUE!</v>
      </c>
      <c r="I757" t="e">
        <f t="shared" si="240"/>
        <v>#VALUE!</v>
      </c>
      <c r="J757" t="e">
        <f t="shared" si="241"/>
        <v>#VALUE!</v>
      </c>
      <c r="K757" t="e">
        <f t="shared" si="242"/>
        <v>#VALUE!</v>
      </c>
      <c r="L757" t="e">
        <f t="shared" si="243"/>
        <v>#VALUE!</v>
      </c>
      <c r="M757">
        <f>IF($B$9="זכר",INDEX(תמותה!$A$1:$E$121,ROUNDDOWN(E757/12,0)+1,2),INDEX(תמותה!$A$1:$E$121,ROUNDDOWN(E757/12,0)+1,3))</f>
        <v>2.3869999999999998E-3</v>
      </c>
      <c r="N757" t="e">
        <f>IF($B$9="זכר",INDEX('שיפור גברים'!$A$1:$GQ$121,ROUNDDOWN(E757/12,0)+1,ROUNDDOWN((E757+$B$7-$B$8)/12,0)+2),INDEX('שיפור נשים'!$A$1:$GQ$121,ROUNDDOWN(E757/12,0)+1,ROUNDDOWN((E757+$B$7-$B$8)/12,0)+2))</f>
        <v>#VALUE!</v>
      </c>
      <c r="O757" t="e">
        <f>IF($B$9="זכר",INDEX('שיפור גברים'!$A$1:$GQ$121,ROUNDDOWN(E757/12,0)+1,ROUNDDOWN((E757+$B$7-$B$8)/12,0)+1),INDEX('שיפור נשים'!$A$1:$GQ$121,ROUNDDOWN(E757/12,0)+1,ROUNDDOWN((E757+$B$7-$B$8)/12,0)+1))</f>
        <v>#VALUE!</v>
      </c>
      <c r="P757">
        <f t="shared" si="232"/>
        <v>0.58333333333333337</v>
      </c>
      <c r="Q757" t="e">
        <f t="shared" si="233"/>
        <v>#VALUE!</v>
      </c>
      <c r="R757">
        <f t="shared" si="244"/>
        <v>755</v>
      </c>
      <c r="S757" t="e">
        <f t="shared" si="245"/>
        <v>#VALUE!</v>
      </c>
      <c r="T757">
        <f>IF($B$11="זכר",INDEX(תמותה!$A$1:$E$121,ROUNDDOWN(R757/12,0)+1,2),INDEX(תמותה!$A$1:$E$121,ROUNDDOWN(R757/12,0)+1,3))</f>
        <v>2.3869999999999998E-3</v>
      </c>
      <c r="U757" t="e">
        <f>IF($B$11="זכר",INDEX('שיפור גברים'!$A$1:$GQ$121,ROUNDDOWN(R757/12,0)+1,ROUNDDOWN((E757+$B$7-$B$8)/12,0)+2),INDEX('שיפור נשים'!$A$1:$GQ$121,ROUNDDOWN(R757/12,0)+1,ROUNDDOWN((E757+$B$7-$B$8)/12,0)+2))</f>
        <v>#VALUE!</v>
      </c>
      <c r="V757" t="e">
        <f>IF($B$11="זכר",INDEX('שיפור גברים'!$A$1:$GQ$121,ROUNDDOWN(R757/12,0)+1,ROUNDDOWN((E757+$B$7-$B$8)/12,0)+1),INDEX('שיפור נשים'!$A$1:$GQ$121,ROUNDDOWN(R757/12,0)+1,ROUNDDOWN((E757+$B$7-$B$8)/12,0)+1))</f>
        <v>#VALUE!</v>
      </c>
      <c r="W757">
        <f t="shared" si="234"/>
        <v>0.58333333333333337</v>
      </c>
      <c r="X757" t="e">
        <f t="shared" si="246"/>
        <v>#VALUE!</v>
      </c>
      <c r="Y757">
        <f>IF($B$11="זכר",INDEX(תמותה!$A$1:$E$121,ROUNDDOWN(R757/12,0)+1,4),INDEX(תמותה!$A$1:$E$121,ROUNDDOWN(R757/12,0)+1,5))</f>
        <v>4.9789999999999999E-3</v>
      </c>
      <c r="Z757" t="e">
        <f t="shared" si="235"/>
        <v>#VALUE!</v>
      </c>
      <c r="AA757" t="e">
        <f t="shared" si="236"/>
        <v>#VALUE!</v>
      </c>
      <c r="AB757" t="e">
        <f t="shared" si="247"/>
        <v>#VALUE!</v>
      </c>
      <c r="AC757" t="e">
        <f t="shared" si="248"/>
        <v>#VALUE!</v>
      </c>
      <c r="AD757" t="e">
        <f t="shared" si="249"/>
        <v>#VALUE!</v>
      </c>
      <c r="AE757" t="e">
        <f t="shared" si="250"/>
        <v>#VALUE!</v>
      </c>
      <c r="AF757" t="e">
        <f t="shared" si="251"/>
        <v>#VALUE!</v>
      </c>
    </row>
    <row r="758" spans="5:32" x14ac:dyDescent="0.2">
      <c r="E758">
        <f t="shared" si="237"/>
        <v>756</v>
      </c>
      <c r="F758">
        <f t="shared" si="231"/>
        <v>9.8221385871576388</v>
      </c>
      <c r="G758" t="e">
        <f t="shared" si="238"/>
        <v>#VALUE!</v>
      </c>
      <c r="H758" t="e">
        <f t="shared" si="239"/>
        <v>#VALUE!</v>
      </c>
      <c r="I758" t="e">
        <f t="shared" si="240"/>
        <v>#VALUE!</v>
      </c>
      <c r="J758" t="e">
        <f t="shared" si="241"/>
        <v>#VALUE!</v>
      </c>
      <c r="K758" t="e">
        <f t="shared" si="242"/>
        <v>#VALUE!</v>
      </c>
      <c r="L758" t="e">
        <f t="shared" si="243"/>
        <v>#VALUE!</v>
      </c>
      <c r="M758">
        <f>IF($B$9="זכר",INDEX(תמותה!$A$1:$E$121,ROUNDDOWN(E758/12,0)+1,2),INDEX(תמותה!$A$1:$E$121,ROUNDDOWN(E758/12,0)+1,3))</f>
        <v>2.6970000000000002E-3</v>
      </c>
      <c r="N758" t="e">
        <f>IF($B$9="זכר",INDEX('שיפור גברים'!$A$1:$GQ$121,ROUNDDOWN(E758/12,0)+1,ROUNDDOWN((E758+$B$7-$B$8)/12,0)+2),INDEX('שיפור נשים'!$A$1:$GQ$121,ROUNDDOWN(E758/12,0)+1,ROUNDDOWN((E758+$B$7-$B$8)/12,0)+2))</f>
        <v>#VALUE!</v>
      </c>
      <c r="O758" t="e">
        <f>IF($B$9="זכר",INDEX('שיפור גברים'!$A$1:$GQ$121,ROUNDDOWN(E758/12,0)+1,ROUNDDOWN((E758+$B$7-$B$8)/12,0)+1),INDEX('שיפור נשים'!$A$1:$GQ$121,ROUNDDOWN(E758/12,0)+1,ROUNDDOWN((E758+$B$7-$B$8)/12,0)+1))</f>
        <v>#VALUE!</v>
      </c>
      <c r="P758">
        <f t="shared" si="232"/>
        <v>0.66666666666666663</v>
      </c>
      <c r="Q758" t="e">
        <f t="shared" si="233"/>
        <v>#VALUE!</v>
      </c>
      <c r="R758">
        <f t="shared" si="244"/>
        <v>756</v>
      </c>
      <c r="S758" t="e">
        <f t="shared" si="245"/>
        <v>#VALUE!</v>
      </c>
      <c r="T758">
        <f>IF($B$11="זכר",INDEX(תמותה!$A$1:$E$121,ROUNDDOWN(R758/12,0)+1,2),INDEX(תמותה!$A$1:$E$121,ROUNDDOWN(R758/12,0)+1,3))</f>
        <v>2.6970000000000002E-3</v>
      </c>
      <c r="U758" t="e">
        <f>IF($B$11="זכר",INDEX('שיפור גברים'!$A$1:$GQ$121,ROUNDDOWN(R758/12,0)+1,ROUNDDOWN((E758+$B$7-$B$8)/12,0)+2),INDEX('שיפור נשים'!$A$1:$GQ$121,ROUNDDOWN(R758/12,0)+1,ROUNDDOWN((E758+$B$7-$B$8)/12,0)+2))</f>
        <v>#VALUE!</v>
      </c>
      <c r="V758" t="e">
        <f>IF($B$11="זכר",INDEX('שיפור גברים'!$A$1:$GQ$121,ROUNDDOWN(R758/12,0)+1,ROUNDDOWN((E758+$B$7-$B$8)/12,0)+1),INDEX('שיפור נשים'!$A$1:$GQ$121,ROUNDDOWN(R758/12,0)+1,ROUNDDOWN((E758+$B$7-$B$8)/12,0)+1))</f>
        <v>#VALUE!</v>
      </c>
      <c r="W758">
        <f t="shared" si="234"/>
        <v>0.66666666666666663</v>
      </c>
      <c r="X758" t="e">
        <f t="shared" si="246"/>
        <v>#VALUE!</v>
      </c>
      <c r="Y758">
        <f>IF($B$11="זכר",INDEX(תמותה!$A$1:$E$121,ROUNDDOWN(R758/12,0)+1,4),INDEX(תמותה!$A$1:$E$121,ROUNDDOWN(R758/12,0)+1,5))</f>
        <v>5.6810000000000003E-3</v>
      </c>
      <c r="Z758" t="e">
        <f t="shared" si="235"/>
        <v>#VALUE!</v>
      </c>
      <c r="AA758" t="e">
        <f t="shared" si="236"/>
        <v>#VALUE!</v>
      </c>
      <c r="AB758" t="e">
        <f t="shared" si="247"/>
        <v>#VALUE!</v>
      </c>
      <c r="AC758" t="e">
        <f t="shared" si="248"/>
        <v>#VALUE!</v>
      </c>
      <c r="AD758" t="e">
        <f t="shared" si="249"/>
        <v>#VALUE!</v>
      </c>
      <c r="AE758" t="e">
        <f t="shared" si="250"/>
        <v>#VALUE!</v>
      </c>
      <c r="AF758" t="e">
        <f t="shared" si="251"/>
        <v>#VALUE!</v>
      </c>
    </row>
    <row r="759" spans="5:32" x14ac:dyDescent="0.2">
      <c r="E759">
        <f t="shared" si="237"/>
        <v>757</v>
      </c>
      <c r="F759">
        <f t="shared" si="231"/>
        <v>9.8518267456481947</v>
      </c>
      <c r="G759" t="e">
        <f t="shared" si="238"/>
        <v>#VALUE!</v>
      </c>
      <c r="H759" t="e">
        <f t="shared" si="239"/>
        <v>#VALUE!</v>
      </c>
      <c r="I759" t="e">
        <f t="shared" si="240"/>
        <v>#VALUE!</v>
      </c>
      <c r="J759" t="e">
        <f t="shared" si="241"/>
        <v>#VALUE!</v>
      </c>
      <c r="K759" t="e">
        <f t="shared" si="242"/>
        <v>#VALUE!</v>
      </c>
      <c r="L759" t="e">
        <f t="shared" si="243"/>
        <v>#VALUE!</v>
      </c>
      <c r="M759">
        <f>IF($B$9="זכר",INDEX(תמותה!$A$1:$E$121,ROUNDDOWN(E759/12,0)+1,2),INDEX(תמותה!$A$1:$E$121,ROUNDDOWN(E759/12,0)+1,3))</f>
        <v>2.6970000000000002E-3</v>
      </c>
      <c r="N759" t="e">
        <f>IF($B$9="זכר",INDEX('שיפור גברים'!$A$1:$GQ$121,ROUNDDOWN(E759/12,0)+1,ROUNDDOWN((E759+$B$7-$B$8)/12,0)+2),INDEX('שיפור נשים'!$A$1:$GQ$121,ROUNDDOWN(E759/12,0)+1,ROUNDDOWN((E759+$B$7-$B$8)/12,0)+2))</f>
        <v>#VALUE!</v>
      </c>
      <c r="O759" t="e">
        <f>IF($B$9="זכר",INDEX('שיפור גברים'!$A$1:$GQ$121,ROUNDDOWN(E759/12,0)+1,ROUNDDOWN((E759+$B$7-$B$8)/12,0)+1),INDEX('שיפור נשים'!$A$1:$GQ$121,ROUNDDOWN(E759/12,0)+1,ROUNDDOWN((E759+$B$7-$B$8)/12,0)+1))</f>
        <v>#VALUE!</v>
      </c>
      <c r="P759">
        <f t="shared" si="232"/>
        <v>0.75</v>
      </c>
      <c r="Q759" t="e">
        <f t="shared" si="233"/>
        <v>#VALUE!</v>
      </c>
      <c r="R759">
        <f t="shared" si="244"/>
        <v>757</v>
      </c>
      <c r="S759" t="e">
        <f t="shared" si="245"/>
        <v>#VALUE!</v>
      </c>
      <c r="T759">
        <f>IF($B$11="זכר",INDEX(תמותה!$A$1:$E$121,ROUNDDOWN(R759/12,0)+1,2),INDEX(תמותה!$A$1:$E$121,ROUNDDOWN(R759/12,0)+1,3))</f>
        <v>2.6970000000000002E-3</v>
      </c>
      <c r="U759" t="e">
        <f>IF($B$11="זכר",INDEX('שיפור גברים'!$A$1:$GQ$121,ROUNDDOWN(R759/12,0)+1,ROUNDDOWN((E759+$B$7-$B$8)/12,0)+2),INDEX('שיפור נשים'!$A$1:$GQ$121,ROUNDDOWN(R759/12,0)+1,ROUNDDOWN((E759+$B$7-$B$8)/12,0)+2))</f>
        <v>#VALUE!</v>
      </c>
      <c r="V759" t="e">
        <f>IF($B$11="זכר",INDEX('שיפור גברים'!$A$1:$GQ$121,ROUNDDOWN(R759/12,0)+1,ROUNDDOWN((E759+$B$7-$B$8)/12,0)+1),INDEX('שיפור נשים'!$A$1:$GQ$121,ROUNDDOWN(R759/12,0)+1,ROUNDDOWN((E759+$B$7-$B$8)/12,0)+1))</f>
        <v>#VALUE!</v>
      </c>
      <c r="W759">
        <f t="shared" si="234"/>
        <v>0.75</v>
      </c>
      <c r="X759" t="e">
        <f t="shared" si="246"/>
        <v>#VALUE!</v>
      </c>
      <c r="Y759">
        <f>IF($B$11="זכר",INDEX(תמותה!$A$1:$E$121,ROUNDDOWN(R759/12,0)+1,4),INDEX(תמותה!$A$1:$E$121,ROUNDDOWN(R759/12,0)+1,5))</f>
        <v>5.6810000000000003E-3</v>
      </c>
      <c r="Z759" t="e">
        <f t="shared" si="235"/>
        <v>#VALUE!</v>
      </c>
      <c r="AA759" t="e">
        <f t="shared" si="236"/>
        <v>#VALUE!</v>
      </c>
      <c r="AB759" t="e">
        <f t="shared" si="247"/>
        <v>#VALUE!</v>
      </c>
      <c r="AC759" t="e">
        <f t="shared" si="248"/>
        <v>#VALUE!</v>
      </c>
      <c r="AD759" t="e">
        <f t="shared" si="249"/>
        <v>#VALUE!</v>
      </c>
      <c r="AE759" t="e">
        <f t="shared" si="250"/>
        <v>#VALUE!</v>
      </c>
      <c r="AF759" t="e">
        <f t="shared" si="251"/>
        <v>#VALUE!</v>
      </c>
    </row>
    <row r="760" spans="5:32" x14ac:dyDescent="0.2">
      <c r="E760">
        <f t="shared" si="237"/>
        <v>758</v>
      </c>
      <c r="F760">
        <f t="shared" si="231"/>
        <v>9.8816046388484313</v>
      </c>
      <c r="G760" t="e">
        <f t="shared" si="238"/>
        <v>#VALUE!</v>
      </c>
      <c r="H760" t="e">
        <f t="shared" si="239"/>
        <v>#VALUE!</v>
      </c>
      <c r="I760" t="e">
        <f t="shared" si="240"/>
        <v>#VALUE!</v>
      </c>
      <c r="J760" t="e">
        <f t="shared" si="241"/>
        <v>#VALUE!</v>
      </c>
      <c r="K760" t="e">
        <f t="shared" si="242"/>
        <v>#VALUE!</v>
      </c>
      <c r="L760" t="e">
        <f t="shared" si="243"/>
        <v>#VALUE!</v>
      </c>
      <c r="M760">
        <f>IF($B$9="זכר",INDEX(תמותה!$A$1:$E$121,ROUNDDOWN(E760/12,0)+1,2),INDEX(תמותה!$A$1:$E$121,ROUNDDOWN(E760/12,0)+1,3))</f>
        <v>2.6970000000000002E-3</v>
      </c>
      <c r="N760" t="e">
        <f>IF($B$9="זכר",INDEX('שיפור גברים'!$A$1:$GQ$121,ROUNDDOWN(E760/12,0)+1,ROUNDDOWN((E760+$B$7-$B$8)/12,0)+2),INDEX('שיפור נשים'!$A$1:$GQ$121,ROUNDDOWN(E760/12,0)+1,ROUNDDOWN((E760+$B$7-$B$8)/12,0)+2))</f>
        <v>#VALUE!</v>
      </c>
      <c r="O760" t="e">
        <f>IF($B$9="זכר",INDEX('שיפור גברים'!$A$1:$GQ$121,ROUNDDOWN(E760/12,0)+1,ROUNDDOWN((E760+$B$7-$B$8)/12,0)+1),INDEX('שיפור נשים'!$A$1:$GQ$121,ROUNDDOWN(E760/12,0)+1,ROUNDDOWN((E760+$B$7-$B$8)/12,0)+1))</f>
        <v>#VALUE!</v>
      </c>
      <c r="P760">
        <f t="shared" si="232"/>
        <v>0.83333333333333337</v>
      </c>
      <c r="Q760" t="e">
        <f t="shared" si="233"/>
        <v>#VALUE!</v>
      </c>
      <c r="R760">
        <f t="shared" si="244"/>
        <v>758</v>
      </c>
      <c r="S760" t="e">
        <f t="shared" si="245"/>
        <v>#VALUE!</v>
      </c>
      <c r="T760">
        <f>IF($B$11="זכר",INDEX(תמותה!$A$1:$E$121,ROUNDDOWN(R760/12,0)+1,2),INDEX(תמותה!$A$1:$E$121,ROUNDDOWN(R760/12,0)+1,3))</f>
        <v>2.6970000000000002E-3</v>
      </c>
      <c r="U760" t="e">
        <f>IF($B$11="זכר",INDEX('שיפור גברים'!$A$1:$GQ$121,ROUNDDOWN(R760/12,0)+1,ROUNDDOWN((E760+$B$7-$B$8)/12,0)+2),INDEX('שיפור נשים'!$A$1:$GQ$121,ROUNDDOWN(R760/12,0)+1,ROUNDDOWN((E760+$B$7-$B$8)/12,0)+2))</f>
        <v>#VALUE!</v>
      </c>
      <c r="V760" t="e">
        <f>IF($B$11="זכר",INDEX('שיפור גברים'!$A$1:$GQ$121,ROUNDDOWN(R760/12,0)+1,ROUNDDOWN((E760+$B$7-$B$8)/12,0)+1),INDEX('שיפור נשים'!$A$1:$GQ$121,ROUNDDOWN(R760/12,0)+1,ROUNDDOWN((E760+$B$7-$B$8)/12,0)+1))</f>
        <v>#VALUE!</v>
      </c>
      <c r="W760">
        <f t="shared" si="234"/>
        <v>0.83333333333333337</v>
      </c>
      <c r="X760" t="e">
        <f t="shared" si="246"/>
        <v>#VALUE!</v>
      </c>
      <c r="Y760">
        <f>IF($B$11="זכר",INDEX(תמותה!$A$1:$E$121,ROUNDDOWN(R760/12,0)+1,4),INDEX(תמותה!$A$1:$E$121,ROUNDDOWN(R760/12,0)+1,5))</f>
        <v>5.6810000000000003E-3</v>
      </c>
      <c r="Z760" t="e">
        <f t="shared" si="235"/>
        <v>#VALUE!</v>
      </c>
      <c r="AA760" t="e">
        <f t="shared" si="236"/>
        <v>#VALUE!</v>
      </c>
      <c r="AB760" t="e">
        <f t="shared" si="247"/>
        <v>#VALUE!</v>
      </c>
      <c r="AC760" t="e">
        <f t="shared" si="248"/>
        <v>#VALUE!</v>
      </c>
      <c r="AD760" t="e">
        <f t="shared" si="249"/>
        <v>#VALUE!</v>
      </c>
      <c r="AE760" t="e">
        <f t="shared" si="250"/>
        <v>#VALUE!</v>
      </c>
      <c r="AF760" t="e">
        <f t="shared" si="251"/>
        <v>#VALUE!</v>
      </c>
    </row>
    <row r="761" spans="5:32" x14ac:dyDescent="0.2">
      <c r="E761">
        <f t="shared" si="237"/>
        <v>759</v>
      </c>
      <c r="F761">
        <f t="shared" si="231"/>
        <v>9.9114725379883133</v>
      </c>
      <c r="G761" t="e">
        <f t="shared" si="238"/>
        <v>#VALUE!</v>
      </c>
      <c r="H761" t="e">
        <f t="shared" si="239"/>
        <v>#VALUE!</v>
      </c>
      <c r="I761" t="e">
        <f t="shared" si="240"/>
        <v>#VALUE!</v>
      </c>
      <c r="J761" t="e">
        <f t="shared" si="241"/>
        <v>#VALUE!</v>
      </c>
      <c r="K761" t="e">
        <f t="shared" si="242"/>
        <v>#VALUE!</v>
      </c>
      <c r="L761" t="e">
        <f t="shared" si="243"/>
        <v>#VALUE!</v>
      </c>
      <c r="M761">
        <f>IF($B$9="זכר",INDEX(תמותה!$A$1:$E$121,ROUNDDOWN(E761/12,0)+1,2),INDEX(תמותה!$A$1:$E$121,ROUNDDOWN(E761/12,0)+1,3))</f>
        <v>2.6970000000000002E-3</v>
      </c>
      <c r="N761" t="e">
        <f>IF($B$9="זכר",INDEX('שיפור גברים'!$A$1:$GQ$121,ROUNDDOWN(E761/12,0)+1,ROUNDDOWN((E761+$B$7-$B$8)/12,0)+2),INDEX('שיפור נשים'!$A$1:$GQ$121,ROUNDDOWN(E761/12,0)+1,ROUNDDOWN((E761+$B$7-$B$8)/12,0)+2))</f>
        <v>#VALUE!</v>
      </c>
      <c r="O761" t="e">
        <f>IF($B$9="זכר",INDEX('שיפור גברים'!$A$1:$GQ$121,ROUNDDOWN(E761/12,0)+1,ROUNDDOWN((E761+$B$7-$B$8)/12,0)+1),INDEX('שיפור נשים'!$A$1:$GQ$121,ROUNDDOWN(E761/12,0)+1,ROUNDDOWN((E761+$B$7-$B$8)/12,0)+1))</f>
        <v>#VALUE!</v>
      </c>
      <c r="P761">
        <f t="shared" si="232"/>
        <v>0.91666666666666663</v>
      </c>
      <c r="Q761" t="e">
        <f t="shared" si="233"/>
        <v>#VALUE!</v>
      </c>
      <c r="R761">
        <f t="shared" si="244"/>
        <v>759</v>
      </c>
      <c r="S761" t="e">
        <f t="shared" si="245"/>
        <v>#VALUE!</v>
      </c>
      <c r="T761">
        <f>IF($B$11="זכר",INDEX(תמותה!$A$1:$E$121,ROUNDDOWN(R761/12,0)+1,2),INDEX(תמותה!$A$1:$E$121,ROUNDDOWN(R761/12,0)+1,3))</f>
        <v>2.6970000000000002E-3</v>
      </c>
      <c r="U761" t="e">
        <f>IF($B$11="זכר",INDEX('שיפור גברים'!$A$1:$GQ$121,ROUNDDOWN(R761/12,0)+1,ROUNDDOWN((E761+$B$7-$B$8)/12,0)+2),INDEX('שיפור נשים'!$A$1:$GQ$121,ROUNDDOWN(R761/12,0)+1,ROUNDDOWN((E761+$B$7-$B$8)/12,0)+2))</f>
        <v>#VALUE!</v>
      </c>
      <c r="V761" t="e">
        <f>IF($B$11="זכר",INDEX('שיפור גברים'!$A$1:$GQ$121,ROUNDDOWN(R761/12,0)+1,ROUNDDOWN((E761+$B$7-$B$8)/12,0)+1),INDEX('שיפור נשים'!$A$1:$GQ$121,ROUNDDOWN(R761/12,0)+1,ROUNDDOWN((E761+$B$7-$B$8)/12,0)+1))</f>
        <v>#VALUE!</v>
      </c>
      <c r="W761">
        <f t="shared" si="234"/>
        <v>0.91666666666666663</v>
      </c>
      <c r="X761" t="e">
        <f t="shared" si="246"/>
        <v>#VALUE!</v>
      </c>
      <c r="Y761">
        <f>IF($B$11="זכר",INDEX(תמותה!$A$1:$E$121,ROUNDDOWN(R761/12,0)+1,4),INDEX(תמותה!$A$1:$E$121,ROUNDDOWN(R761/12,0)+1,5))</f>
        <v>5.6810000000000003E-3</v>
      </c>
      <c r="Z761" t="e">
        <f t="shared" si="235"/>
        <v>#VALUE!</v>
      </c>
      <c r="AA761" t="e">
        <f t="shared" si="236"/>
        <v>#VALUE!</v>
      </c>
      <c r="AB761" t="e">
        <f t="shared" si="247"/>
        <v>#VALUE!</v>
      </c>
      <c r="AC761" t="e">
        <f t="shared" si="248"/>
        <v>#VALUE!</v>
      </c>
      <c r="AD761" t="e">
        <f t="shared" si="249"/>
        <v>#VALUE!</v>
      </c>
      <c r="AE761" t="e">
        <f t="shared" si="250"/>
        <v>#VALUE!</v>
      </c>
      <c r="AF761" t="e">
        <f t="shared" si="251"/>
        <v>#VALUE!</v>
      </c>
    </row>
    <row r="762" spans="5:32" x14ac:dyDescent="0.2">
      <c r="E762">
        <f t="shared" si="237"/>
        <v>760</v>
      </c>
      <c r="F762">
        <f t="shared" si="231"/>
        <v>9.9414307151176118</v>
      </c>
      <c r="G762" t="e">
        <f t="shared" si="238"/>
        <v>#VALUE!</v>
      </c>
      <c r="H762" t="e">
        <f t="shared" si="239"/>
        <v>#VALUE!</v>
      </c>
      <c r="I762" t="e">
        <f t="shared" si="240"/>
        <v>#VALUE!</v>
      </c>
      <c r="J762" t="e">
        <f t="shared" si="241"/>
        <v>#VALUE!</v>
      </c>
      <c r="K762" t="e">
        <f t="shared" si="242"/>
        <v>#VALUE!</v>
      </c>
      <c r="L762" t="e">
        <f t="shared" si="243"/>
        <v>#VALUE!</v>
      </c>
      <c r="M762">
        <f>IF($B$9="זכר",INDEX(תמותה!$A$1:$E$121,ROUNDDOWN(E762/12,0)+1,2),INDEX(תמותה!$A$1:$E$121,ROUNDDOWN(E762/12,0)+1,3))</f>
        <v>2.6970000000000002E-3</v>
      </c>
      <c r="N762" t="e">
        <f>IF($B$9="זכר",INDEX('שיפור גברים'!$A$1:$GQ$121,ROUNDDOWN(E762/12,0)+1,ROUNDDOWN((E762+$B$7-$B$8)/12,0)+2),INDEX('שיפור נשים'!$A$1:$GQ$121,ROUNDDOWN(E762/12,0)+1,ROUNDDOWN((E762+$B$7-$B$8)/12,0)+2))</f>
        <v>#VALUE!</v>
      </c>
      <c r="O762" t="e">
        <f>IF($B$9="זכר",INDEX('שיפור גברים'!$A$1:$GQ$121,ROUNDDOWN(E762/12,0)+1,ROUNDDOWN((E762+$B$7-$B$8)/12,0)+1),INDEX('שיפור נשים'!$A$1:$GQ$121,ROUNDDOWN(E762/12,0)+1,ROUNDDOWN((E762+$B$7-$B$8)/12,0)+1))</f>
        <v>#VALUE!</v>
      </c>
      <c r="P762">
        <f t="shared" si="232"/>
        <v>1</v>
      </c>
      <c r="Q762" t="e">
        <f t="shared" si="233"/>
        <v>#VALUE!</v>
      </c>
      <c r="R762">
        <f t="shared" si="244"/>
        <v>760</v>
      </c>
      <c r="S762" t="e">
        <f t="shared" si="245"/>
        <v>#VALUE!</v>
      </c>
      <c r="T762">
        <f>IF($B$11="זכר",INDEX(תמותה!$A$1:$E$121,ROUNDDOWN(R762/12,0)+1,2),INDEX(תמותה!$A$1:$E$121,ROUNDDOWN(R762/12,0)+1,3))</f>
        <v>2.6970000000000002E-3</v>
      </c>
      <c r="U762" t="e">
        <f>IF($B$11="זכר",INDEX('שיפור גברים'!$A$1:$GQ$121,ROUNDDOWN(R762/12,0)+1,ROUNDDOWN((E762+$B$7-$B$8)/12,0)+2),INDEX('שיפור נשים'!$A$1:$GQ$121,ROUNDDOWN(R762/12,0)+1,ROUNDDOWN((E762+$B$7-$B$8)/12,0)+2))</f>
        <v>#VALUE!</v>
      </c>
      <c r="V762" t="e">
        <f>IF($B$11="זכר",INDEX('שיפור גברים'!$A$1:$GQ$121,ROUNDDOWN(R762/12,0)+1,ROUNDDOWN((E762+$B$7-$B$8)/12,0)+1),INDEX('שיפור נשים'!$A$1:$GQ$121,ROUNDDOWN(R762/12,0)+1,ROUNDDOWN((E762+$B$7-$B$8)/12,0)+1))</f>
        <v>#VALUE!</v>
      </c>
      <c r="W762">
        <f t="shared" si="234"/>
        <v>1</v>
      </c>
      <c r="X762" t="e">
        <f t="shared" si="246"/>
        <v>#VALUE!</v>
      </c>
      <c r="Y762">
        <f>IF($B$11="זכר",INDEX(תמותה!$A$1:$E$121,ROUNDDOWN(R762/12,0)+1,4),INDEX(תמותה!$A$1:$E$121,ROUNDDOWN(R762/12,0)+1,5))</f>
        <v>5.6810000000000003E-3</v>
      </c>
      <c r="Z762" t="e">
        <f t="shared" si="235"/>
        <v>#VALUE!</v>
      </c>
      <c r="AA762" t="e">
        <f t="shared" si="236"/>
        <v>#VALUE!</v>
      </c>
      <c r="AB762" t="e">
        <f t="shared" si="247"/>
        <v>#VALUE!</v>
      </c>
      <c r="AC762" t="e">
        <f t="shared" si="248"/>
        <v>#VALUE!</v>
      </c>
      <c r="AD762" t="e">
        <f t="shared" si="249"/>
        <v>#VALUE!</v>
      </c>
      <c r="AE762" t="e">
        <f t="shared" si="250"/>
        <v>#VALUE!</v>
      </c>
      <c r="AF762" t="e">
        <f t="shared" si="251"/>
        <v>#VALUE!</v>
      </c>
    </row>
    <row r="763" spans="5:32" x14ac:dyDescent="0.2">
      <c r="E763">
        <f t="shared" si="237"/>
        <v>761</v>
      </c>
      <c r="F763">
        <f t="shared" si="231"/>
        <v>9.9714794431083984</v>
      </c>
      <c r="G763" t="e">
        <f t="shared" si="238"/>
        <v>#VALUE!</v>
      </c>
      <c r="H763" t="e">
        <f t="shared" si="239"/>
        <v>#VALUE!</v>
      </c>
      <c r="I763" t="e">
        <f t="shared" si="240"/>
        <v>#VALUE!</v>
      </c>
      <c r="J763" t="e">
        <f t="shared" si="241"/>
        <v>#VALUE!</v>
      </c>
      <c r="K763" t="e">
        <f t="shared" si="242"/>
        <v>#VALUE!</v>
      </c>
      <c r="L763" t="e">
        <f t="shared" si="243"/>
        <v>#VALUE!</v>
      </c>
      <c r="M763">
        <f>IF($B$9="זכר",INDEX(תמותה!$A$1:$E$121,ROUNDDOWN(E763/12,0)+1,2),INDEX(תמותה!$A$1:$E$121,ROUNDDOWN(E763/12,0)+1,3))</f>
        <v>2.6970000000000002E-3</v>
      </c>
      <c r="N763" t="e">
        <f>IF($B$9="זכר",INDEX('שיפור גברים'!$A$1:$GQ$121,ROUNDDOWN(E763/12,0)+1,ROUNDDOWN((E763+$B$7-$B$8)/12,0)+2),INDEX('שיפור נשים'!$A$1:$GQ$121,ROUNDDOWN(E763/12,0)+1,ROUNDDOWN((E763+$B$7-$B$8)/12,0)+2))</f>
        <v>#VALUE!</v>
      </c>
      <c r="O763" t="e">
        <f>IF($B$9="זכר",INDEX('שיפור גברים'!$A$1:$GQ$121,ROUNDDOWN(E763/12,0)+1,ROUNDDOWN((E763+$B$7-$B$8)/12,0)+1),INDEX('שיפור נשים'!$A$1:$GQ$121,ROUNDDOWN(E763/12,0)+1,ROUNDDOWN((E763+$B$7-$B$8)/12,0)+1))</f>
        <v>#VALUE!</v>
      </c>
      <c r="P763">
        <f t="shared" si="232"/>
        <v>8.3333333333333329E-2</v>
      </c>
      <c r="Q763" t="e">
        <f t="shared" si="233"/>
        <v>#VALUE!</v>
      </c>
      <c r="R763">
        <f t="shared" si="244"/>
        <v>761</v>
      </c>
      <c r="S763" t="e">
        <f t="shared" si="245"/>
        <v>#VALUE!</v>
      </c>
      <c r="T763">
        <f>IF($B$11="זכר",INDEX(תמותה!$A$1:$E$121,ROUNDDOWN(R763/12,0)+1,2),INDEX(תמותה!$A$1:$E$121,ROUNDDOWN(R763/12,0)+1,3))</f>
        <v>2.6970000000000002E-3</v>
      </c>
      <c r="U763" t="e">
        <f>IF($B$11="זכר",INDEX('שיפור גברים'!$A$1:$GQ$121,ROUNDDOWN(R763/12,0)+1,ROUNDDOWN((E763+$B$7-$B$8)/12,0)+2),INDEX('שיפור נשים'!$A$1:$GQ$121,ROUNDDOWN(R763/12,0)+1,ROUNDDOWN((E763+$B$7-$B$8)/12,0)+2))</f>
        <v>#VALUE!</v>
      </c>
      <c r="V763" t="e">
        <f>IF($B$11="זכר",INDEX('שיפור גברים'!$A$1:$GQ$121,ROUNDDOWN(R763/12,0)+1,ROUNDDOWN((E763+$B$7-$B$8)/12,0)+1),INDEX('שיפור נשים'!$A$1:$GQ$121,ROUNDDOWN(R763/12,0)+1,ROUNDDOWN((E763+$B$7-$B$8)/12,0)+1))</f>
        <v>#VALUE!</v>
      </c>
      <c r="W763">
        <f t="shared" si="234"/>
        <v>8.3333333333333329E-2</v>
      </c>
      <c r="X763" t="e">
        <f t="shared" si="246"/>
        <v>#VALUE!</v>
      </c>
      <c r="Y763">
        <f>IF($B$11="זכר",INDEX(תמותה!$A$1:$E$121,ROUNDDOWN(R763/12,0)+1,4),INDEX(תמותה!$A$1:$E$121,ROUNDDOWN(R763/12,0)+1,5))</f>
        <v>5.6810000000000003E-3</v>
      </c>
      <c r="Z763" t="e">
        <f t="shared" si="235"/>
        <v>#VALUE!</v>
      </c>
      <c r="AA763" t="e">
        <f t="shared" si="236"/>
        <v>#VALUE!</v>
      </c>
      <c r="AB763" t="e">
        <f t="shared" si="247"/>
        <v>#VALUE!</v>
      </c>
      <c r="AC763" t="e">
        <f t="shared" si="248"/>
        <v>#VALUE!</v>
      </c>
      <c r="AD763" t="e">
        <f t="shared" si="249"/>
        <v>#VALUE!</v>
      </c>
      <c r="AE763" t="e">
        <f t="shared" si="250"/>
        <v>#VALUE!</v>
      </c>
      <c r="AF763" t="e">
        <f t="shared" si="251"/>
        <v>#VALUE!</v>
      </c>
    </row>
    <row r="764" spans="5:32" x14ac:dyDescent="0.2">
      <c r="E764">
        <f t="shared" si="237"/>
        <v>762</v>
      </c>
      <c r="F764">
        <f t="shared" si="231"/>
        <v>10.001618995657518</v>
      </c>
      <c r="G764" t="e">
        <f t="shared" si="238"/>
        <v>#VALUE!</v>
      </c>
      <c r="H764" t="e">
        <f t="shared" si="239"/>
        <v>#VALUE!</v>
      </c>
      <c r="I764" t="e">
        <f t="shared" si="240"/>
        <v>#VALUE!</v>
      </c>
      <c r="J764" t="e">
        <f t="shared" si="241"/>
        <v>#VALUE!</v>
      </c>
      <c r="K764" t="e">
        <f t="shared" si="242"/>
        <v>#VALUE!</v>
      </c>
      <c r="L764" t="e">
        <f t="shared" si="243"/>
        <v>#VALUE!</v>
      </c>
      <c r="M764">
        <f>IF($B$9="זכר",INDEX(תמותה!$A$1:$E$121,ROUNDDOWN(E764/12,0)+1,2),INDEX(תמותה!$A$1:$E$121,ROUNDDOWN(E764/12,0)+1,3))</f>
        <v>2.6970000000000002E-3</v>
      </c>
      <c r="N764" t="e">
        <f>IF($B$9="זכר",INDEX('שיפור גברים'!$A$1:$GQ$121,ROUNDDOWN(E764/12,0)+1,ROUNDDOWN((E764+$B$7-$B$8)/12,0)+2),INDEX('שיפור נשים'!$A$1:$GQ$121,ROUNDDOWN(E764/12,0)+1,ROUNDDOWN((E764+$B$7-$B$8)/12,0)+2))</f>
        <v>#VALUE!</v>
      </c>
      <c r="O764" t="e">
        <f>IF($B$9="זכר",INDEX('שיפור גברים'!$A$1:$GQ$121,ROUNDDOWN(E764/12,0)+1,ROUNDDOWN((E764+$B$7-$B$8)/12,0)+1),INDEX('שיפור נשים'!$A$1:$GQ$121,ROUNDDOWN(E764/12,0)+1,ROUNDDOWN((E764+$B$7-$B$8)/12,0)+1))</f>
        <v>#VALUE!</v>
      </c>
      <c r="P764">
        <f t="shared" si="232"/>
        <v>0.16666666666666666</v>
      </c>
      <c r="Q764" t="e">
        <f t="shared" si="233"/>
        <v>#VALUE!</v>
      </c>
      <c r="R764">
        <f t="shared" si="244"/>
        <v>762</v>
      </c>
      <c r="S764" t="e">
        <f t="shared" si="245"/>
        <v>#VALUE!</v>
      </c>
      <c r="T764">
        <f>IF($B$11="זכר",INDEX(תמותה!$A$1:$E$121,ROUNDDOWN(R764/12,0)+1,2),INDEX(תמותה!$A$1:$E$121,ROUNDDOWN(R764/12,0)+1,3))</f>
        <v>2.6970000000000002E-3</v>
      </c>
      <c r="U764" t="e">
        <f>IF($B$11="זכר",INDEX('שיפור גברים'!$A$1:$GQ$121,ROUNDDOWN(R764/12,0)+1,ROUNDDOWN((E764+$B$7-$B$8)/12,0)+2),INDEX('שיפור נשים'!$A$1:$GQ$121,ROUNDDOWN(R764/12,0)+1,ROUNDDOWN((E764+$B$7-$B$8)/12,0)+2))</f>
        <v>#VALUE!</v>
      </c>
      <c r="V764" t="e">
        <f>IF($B$11="זכר",INDEX('שיפור גברים'!$A$1:$GQ$121,ROUNDDOWN(R764/12,0)+1,ROUNDDOWN((E764+$B$7-$B$8)/12,0)+1),INDEX('שיפור נשים'!$A$1:$GQ$121,ROUNDDOWN(R764/12,0)+1,ROUNDDOWN((E764+$B$7-$B$8)/12,0)+1))</f>
        <v>#VALUE!</v>
      </c>
      <c r="W764">
        <f t="shared" si="234"/>
        <v>0.16666666666666666</v>
      </c>
      <c r="X764" t="e">
        <f t="shared" si="246"/>
        <v>#VALUE!</v>
      </c>
      <c r="Y764">
        <f>IF($B$11="זכר",INDEX(תמותה!$A$1:$E$121,ROUNDDOWN(R764/12,0)+1,4),INDEX(תמותה!$A$1:$E$121,ROUNDDOWN(R764/12,0)+1,5))</f>
        <v>5.6810000000000003E-3</v>
      </c>
      <c r="Z764" t="e">
        <f t="shared" si="235"/>
        <v>#VALUE!</v>
      </c>
      <c r="AA764" t="e">
        <f t="shared" si="236"/>
        <v>#VALUE!</v>
      </c>
      <c r="AB764" t="e">
        <f t="shared" si="247"/>
        <v>#VALUE!</v>
      </c>
      <c r="AC764" t="e">
        <f t="shared" si="248"/>
        <v>#VALUE!</v>
      </c>
      <c r="AD764" t="e">
        <f t="shared" si="249"/>
        <v>#VALUE!</v>
      </c>
      <c r="AE764" t="e">
        <f t="shared" si="250"/>
        <v>#VALUE!</v>
      </c>
      <c r="AF764" t="e">
        <f t="shared" si="251"/>
        <v>#VALUE!</v>
      </c>
    </row>
    <row r="765" spans="5:32" x14ac:dyDescent="0.2">
      <c r="E765">
        <f t="shared" si="237"/>
        <v>763</v>
      </c>
      <c r="F765">
        <f t="shared" si="231"/>
        <v>10.031849647289071</v>
      </c>
      <c r="G765" t="e">
        <f t="shared" si="238"/>
        <v>#VALUE!</v>
      </c>
      <c r="H765" t="e">
        <f t="shared" si="239"/>
        <v>#VALUE!</v>
      </c>
      <c r="I765" t="e">
        <f t="shared" si="240"/>
        <v>#VALUE!</v>
      </c>
      <c r="J765" t="e">
        <f t="shared" si="241"/>
        <v>#VALUE!</v>
      </c>
      <c r="K765" t="e">
        <f t="shared" si="242"/>
        <v>#VALUE!</v>
      </c>
      <c r="L765" t="e">
        <f t="shared" si="243"/>
        <v>#VALUE!</v>
      </c>
      <c r="M765">
        <f>IF($B$9="זכר",INDEX(תמותה!$A$1:$E$121,ROUNDDOWN(E765/12,0)+1,2),INDEX(תמותה!$A$1:$E$121,ROUNDDOWN(E765/12,0)+1,3))</f>
        <v>2.6970000000000002E-3</v>
      </c>
      <c r="N765" t="e">
        <f>IF($B$9="זכר",INDEX('שיפור גברים'!$A$1:$GQ$121,ROUNDDOWN(E765/12,0)+1,ROUNDDOWN((E765+$B$7-$B$8)/12,0)+2),INDEX('שיפור נשים'!$A$1:$GQ$121,ROUNDDOWN(E765/12,0)+1,ROUNDDOWN((E765+$B$7-$B$8)/12,0)+2))</f>
        <v>#VALUE!</v>
      </c>
      <c r="O765" t="e">
        <f>IF($B$9="זכר",INDEX('שיפור גברים'!$A$1:$GQ$121,ROUNDDOWN(E765/12,0)+1,ROUNDDOWN((E765+$B$7-$B$8)/12,0)+1),INDEX('שיפור נשים'!$A$1:$GQ$121,ROUNDDOWN(E765/12,0)+1,ROUNDDOWN((E765+$B$7-$B$8)/12,0)+1))</f>
        <v>#VALUE!</v>
      </c>
      <c r="P765">
        <f t="shared" si="232"/>
        <v>0.25</v>
      </c>
      <c r="Q765" t="e">
        <f t="shared" si="233"/>
        <v>#VALUE!</v>
      </c>
      <c r="R765">
        <f t="shared" si="244"/>
        <v>763</v>
      </c>
      <c r="S765" t="e">
        <f t="shared" si="245"/>
        <v>#VALUE!</v>
      </c>
      <c r="T765">
        <f>IF($B$11="זכר",INDEX(תמותה!$A$1:$E$121,ROUNDDOWN(R765/12,0)+1,2),INDEX(תמותה!$A$1:$E$121,ROUNDDOWN(R765/12,0)+1,3))</f>
        <v>2.6970000000000002E-3</v>
      </c>
      <c r="U765" t="e">
        <f>IF($B$11="זכר",INDEX('שיפור גברים'!$A$1:$GQ$121,ROUNDDOWN(R765/12,0)+1,ROUNDDOWN((E765+$B$7-$B$8)/12,0)+2),INDEX('שיפור נשים'!$A$1:$GQ$121,ROUNDDOWN(R765/12,0)+1,ROUNDDOWN((E765+$B$7-$B$8)/12,0)+2))</f>
        <v>#VALUE!</v>
      </c>
      <c r="V765" t="e">
        <f>IF($B$11="זכר",INDEX('שיפור גברים'!$A$1:$GQ$121,ROUNDDOWN(R765/12,0)+1,ROUNDDOWN((E765+$B$7-$B$8)/12,0)+1),INDEX('שיפור נשים'!$A$1:$GQ$121,ROUNDDOWN(R765/12,0)+1,ROUNDDOWN((E765+$B$7-$B$8)/12,0)+1))</f>
        <v>#VALUE!</v>
      </c>
      <c r="W765">
        <f t="shared" si="234"/>
        <v>0.25</v>
      </c>
      <c r="X765" t="e">
        <f t="shared" si="246"/>
        <v>#VALUE!</v>
      </c>
      <c r="Y765">
        <f>IF($B$11="זכר",INDEX(תמותה!$A$1:$E$121,ROUNDDOWN(R765/12,0)+1,4),INDEX(תמותה!$A$1:$E$121,ROUNDDOWN(R765/12,0)+1,5))</f>
        <v>5.6810000000000003E-3</v>
      </c>
      <c r="Z765" t="e">
        <f t="shared" si="235"/>
        <v>#VALUE!</v>
      </c>
      <c r="AA765" t="e">
        <f t="shared" si="236"/>
        <v>#VALUE!</v>
      </c>
      <c r="AB765" t="e">
        <f t="shared" si="247"/>
        <v>#VALUE!</v>
      </c>
      <c r="AC765" t="e">
        <f t="shared" si="248"/>
        <v>#VALUE!</v>
      </c>
      <c r="AD765" t="e">
        <f t="shared" si="249"/>
        <v>#VALUE!</v>
      </c>
      <c r="AE765" t="e">
        <f t="shared" si="250"/>
        <v>#VALUE!</v>
      </c>
      <c r="AF765" t="e">
        <f t="shared" si="251"/>
        <v>#VALUE!</v>
      </c>
    </row>
    <row r="766" spans="5:32" x14ac:dyDescent="0.2">
      <c r="E766">
        <f t="shared" si="237"/>
        <v>764</v>
      </c>
      <c r="F766">
        <f t="shared" si="231"/>
        <v>10.062171673356959</v>
      </c>
      <c r="G766" t="e">
        <f t="shared" si="238"/>
        <v>#VALUE!</v>
      </c>
      <c r="H766" t="e">
        <f t="shared" si="239"/>
        <v>#VALUE!</v>
      </c>
      <c r="I766" t="e">
        <f t="shared" si="240"/>
        <v>#VALUE!</v>
      </c>
      <c r="J766" t="e">
        <f t="shared" si="241"/>
        <v>#VALUE!</v>
      </c>
      <c r="K766" t="e">
        <f t="shared" si="242"/>
        <v>#VALUE!</v>
      </c>
      <c r="L766" t="e">
        <f t="shared" si="243"/>
        <v>#VALUE!</v>
      </c>
      <c r="M766">
        <f>IF($B$9="זכר",INDEX(תמותה!$A$1:$E$121,ROUNDDOWN(E766/12,0)+1,2),INDEX(תמותה!$A$1:$E$121,ROUNDDOWN(E766/12,0)+1,3))</f>
        <v>2.6970000000000002E-3</v>
      </c>
      <c r="N766" t="e">
        <f>IF($B$9="זכר",INDEX('שיפור גברים'!$A$1:$GQ$121,ROUNDDOWN(E766/12,0)+1,ROUNDDOWN((E766+$B$7-$B$8)/12,0)+2),INDEX('שיפור נשים'!$A$1:$GQ$121,ROUNDDOWN(E766/12,0)+1,ROUNDDOWN((E766+$B$7-$B$8)/12,0)+2))</f>
        <v>#VALUE!</v>
      </c>
      <c r="O766" t="e">
        <f>IF($B$9="זכר",INDEX('שיפור גברים'!$A$1:$GQ$121,ROUNDDOWN(E766/12,0)+1,ROUNDDOWN((E766+$B$7-$B$8)/12,0)+1),INDEX('שיפור נשים'!$A$1:$GQ$121,ROUNDDOWN(E766/12,0)+1,ROUNDDOWN((E766+$B$7-$B$8)/12,0)+1))</f>
        <v>#VALUE!</v>
      </c>
      <c r="P766">
        <f t="shared" si="232"/>
        <v>0.33333333333333331</v>
      </c>
      <c r="Q766" t="e">
        <f t="shared" si="233"/>
        <v>#VALUE!</v>
      </c>
      <c r="R766">
        <f t="shared" si="244"/>
        <v>764</v>
      </c>
      <c r="S766" t="e">
        <f t="shared" si="245"/>
        <v>#VALUE!</v>
      </c>
      <c r="T766">
        <f>IF($B$11="זכר",INDEX(תמותה!$A$1:$E$121,ROUNDDOWN(R766/12,0)+1,2),INDEX(תמותה!$A$1:$E$121,ROUNDDOWN(R766/12,0)+1,3))</f>
        <v>2.6970000000000002E-3</v>
      </c>
      <c r="U766" t="e">
        <f>IF($B$11="זכר",INDEX('שיפור גברים'!$A$1:$GQ$121,ROUNDDOWN(R766/12,0)+1,ROUNDDOWN((E766+$B$7-$B$8)/12,0)+2),INDEX('שיפור נשים'!$A$1:$GQ$121,ROUNDDOWN(R766/12,0)+1,ROUNDDOWN((E766+$B$7-$B$8)/12,0)+2))</f>
        <v>#VALUE!</v>
      </c>
      <c r="V766" t="e">
        <f>IF($B$11="זכר",INDEX('שיפור גברים'!$A$1:$GQ$121,ROUNDDOWN(R766/12,0)+1,ROUNDDOWN((E766+$B$7-$B$8)/12,0)+1),INDEX('שיפור נשים'!$A$1:$GQ$121,ROUNDDOWN(R766/12,0)+1,ROUNDDOWN((E766+$B$7-$B$8)/12,0)+1))</f>
        <v>#VALUE!</v>
      </c>
      <c r="W766">
        <f t="shared" si="234"/>
        <v>0.33333333333333331</v>
      </c>
      <c r="X766" t="e">
        <f t="shared" si="246"/>
        <v>#VALUE!</v>
      </c>
      <c r="Y766">
        <f>IF($B$11="זכר",INDEX(תמותה!$A$1:$E$121,ROUNDDOWN(R766/12,0)+1,4),INDEX(תמותה!$A$1:$E$121,ROUNDDOWN(R766/12,0)+1,5))</f>
        <v>5.6810000000000003E-3</v>
      </c>
      <c r="Z766" t="e">
        <f t="shared" si="235"/>
        <v>#VALUE!</v>
      </c>
      <c r="AA766" t="e">
        <f t="shared" si="236"/>
        <v>#VALUE!</v>
      </c>
      <c r="AB766" t="e">
        <f t="shared" si="247"/>
        <v>#VALUE!</v>
      </c>
      <c r="AC766" t="e">
        <f t="shared" si="248"/>
        <v>#VALUE!</v>
      </c>
      <c r="AD766" t="e">
        <f t="shared" si="249"/>
        <v>#VALUE!</v>
      </c>
      <c r="AE766" t="e">
        <f t="shared" si="250"/>
        <v>#VALUE!</v>
      </c>
      <c r="AF766" t="e">
        <f t="shared" si="251"/>
        <v>#VALUE!</v>
      </c>
    </row>
    <row r="767" spans="5:32" x14ac:dyDescent="0.2">
      <c r="E767">
        <f t="shared" si="237"/>
        <v>765</v>
      </c>
      <c r="F767">
        <f t="shared" si="231"/>
        <v>10.092585350047328</v>
      </c>
      <c r="G767" t="e">
        <f t="shared" si="238"/>
        <v>#VALUE!</v>
      </c>
      <c r="H767" t="e">
        <f t="shared" si="239"/>
        <v>#VALUE!</v>
      </c>
      <c r="I767" t="e">
        <f t="shared" si="240"/>
        <v>#VALUE!</v>
      </c>
      <c r="J767" t="e">
        <f t="shared" si="241"/>
        <v>#VALUE!</v>
      </c>
      <c r="K767" t="e">
        <f t="shared" si="242"/>
        <v>#VALUE!</v>
      </c>
      <c r="L767" t="e">
        <f t="shared" si="243"/>
        <v>#VALUE!</v>
      </c>
      <c r="M767">
        <f>IF($B$9="זכר",INDEX(תמותה!$A$1:$E$121,ROUNDDOWN(E767/12,0)+1,2),INDEX(תמותה!$A$1:$E$121,ROUNDDOWN(E767/12,0)+1,3))</f>
        <v>2.6970000000000002E-3</v>
      </c>
      <c r="N767" t="e">
        <f>IF($B$9="זכר",INDEX('שיפור גברים'!$A$1:$GQ$121,ROUNDDOWN(E767/12,0)+1,ROUNDDOWN((E767+$B$7-$B$8)/12,0)+2),INDEX('שיפור נשים'!$A$1:$GQ$121,ROUNDDOWN(E767/12,0)+1,ROUNDDOWN((E767+$B$7-$B$8)/12,0)+2))</f>
        <v>#VALUE!</v>
      </c>
      <c r="O767" t="e">
        <f>IF($B$9="זכר",INDEX('שיפור גברים'!$A$1:$GQ$121,ROUNDDOWN(E767/12,0)+1,ROUNDDOWN((E767+$B$7-$B$8)/12,0)+1),INDEX('שיפור נשים'!$A$1:$GQ$121,ROUNDDOWN(E767/12,0)+1,ROUNDDOWN((E767+$B$7-$B$8)/12,0)+1))</f>
        <v>#VALUE!</v>
      </c>
      <c r="P767">
        <f t="shared" si="232"/>
        <v>0.41666666666666669</v>
      </c>
      <c r="Q767" t="e">
        <f t="shared" si="233"/>
        <v>#VALUE!</v>
      </c>
      <c r="R767">
        <f t="shared" si="244"/>
        <v>765</v>
      </c>
      <c r="S767" t="e">
        <f t="shared" si="245"/>
        <v>#VALUE!</v>
      </c>
      <c r="T767">
        <f>IF($B$11="זכר",INDEX(תמותה!$A$1:$E$121,ROUNDDOWN(R767/12,0)+1,2),INDEX(תמותה!$A$1:$E$121,ROUNDDOWN(R767/12,0)+1,3))</f>
        <v>2.6970000000000002E-3</v>
      </c>
      <c r="U767" t="e">
        <f>IF($B$11="זכר",INDEX('שיפור גברים'!$A$1:$GQ$121,ROUNDDOWN(R767/12,0)+1,ROUNDDOWN((E767+$B$7-$B$8)/12,0)+2),INDEX('שיפור נשים'!$A$1:$GQ$121,ROUNDDOWN(R767/12,0)+1,ROUNDDOWN((E767+$B$7-$B$8)/12,0)+2))</f>
        <v>#VALUE!</v>
      </c>
      <c r="V767" t="e">
        <f>IF($B$11="זכר",INDEX('שיפור גברים'!$A$1:$GQ$121,ROUNDDOWN(R767/12,0)+1,ROUNDDOWN((E767+$B$7-$B$8)/12,0)+1),INDEX('שיפור נשים'!$A$1:$GQ$121,ROUNDDOWN(R767/12,0)+1,ROUNDDOWN((E767+$B$7-$B$8)/12,0)+1))</f>
        <v>#VALUE!</v>
      </c>
      <c r="W767">
        <f t="shared" si="234"/>
        <v>0.41666666666666669</v>
      </c>
      <c r="X767" t="e">
        <f t="shared" si="246"/>
        <v>#VALUE!</v>
      </c>
      <c r="Y767">
        <f>IF($B$11="זכר",INDEX(תמותה!$A$1:$E$121,ROUNDDOWN(R767/12,0)+1,4),INDEX(תמותה!$A$1:$E$121,ROUNDDOWN(R767/12,0)+1,5))</f>
        <v>5.6810000000000003E-3</v>
      </c>
      <c r="Z767" t="e">
        <f t="shared" si="235"/>
        <v>#VALUE!</v>
      </c>
      <c r="AA767" t="e">
        <f t="shared" si="236"/>
        <v>#VALUE!</v>
      </c>
      <c r="AB767" t="e">
        <f t="shared" si="247"/>
        <v>#VALUE!</v>
      </c>
      <c r="AC767" t="e">
        <f t="shared" si="248"/>
        <v>#VALUE!</v>
      </c>
      <c r="AD767" t="e">
        <f t="shared" si="249"/>
        <v>#VALUE!</v>
      </c>
      <c r="AE767" t="e">
        <f t="shared" si="250"/>
        <v>#VALUE!</v>
      </c>
      <c r="AF767" t="e">
        <f t="shared" si="251"/>
        <v>#VALUE!</v>
      </c>
    </row>
    <row r="768" spans="5:32" x14ac:dyDescent="0.2">
      <c r="E768">
        <f t="shared" si="237"/>
        <v>766</v>
      </c>
      <c r="F768">
        <f t="shared" si="231"/>
        <v>10.123090954381137</v>
      </c>
      <c r="G768" t="e">
        <f t="shared" si="238"/>
        <v>#VALUE!</v>
      </c>
      <c r="H768" t="e">
        <f t="shared" si="239"/>
        <v>#VALUE!</v>
      </c>
      <c r="I768" t="e">
        <f t="shared" si="240"/>
        <v>#VALUE!</v>
      </c>
      <c r="J768" t="e">
        <f t="shared" si="241"/>
        <v>#VALUE!</v>
      </c>
      <c r="K768" t="e">
        <f t="shared" si="242"/>
        <v>#VALUE!</v>
      </c>
      <c r="L768" t="e">
        <f t="shared" si="243"/>
        <v>#VALUE!</v>
      </c>
      <c r="M768">
        <f>IF($B$9="זכר",INDEX(תמותה!$A$1:$E$121,ROUNDDOWN(E768/12,0)+1,2),INDEX(תמותה!$A$1:$E$121,ROUNDDOWN(E768/12,0)+1,3))</f>
        <v>2.6970000000000002E-3</v>
      </c>
      <c r="N768" t="e">
        <f>IF($B$9="זכר",INDEX('שיפור גברים'!$A$1:$GQ$121,ROUNDDOWN(E768/12,0)+1,ROUNDDOWN((E768+$B$7-$B$8)/12,0)+2),INDEX('שיפור נשים'!$A$1:$GQ$121,ROUNDDOWN(E768/12,0)+1,ROUNDDOWN((E768+$B$7-$B$8)/12,0)+2))</f>
        <v>#VALUE!</v>
      </c>
      <c r="O768" t="e">
        <f>IF($B$9="זכר",INDEX('שיפור גברים'!$A$1:$GQ$121,ROUNDDOWN(E768/12,0)+1,ROUNDDOWN((E768+$B$7-$B$8)/12,0)+1),INDEX('שיפור נשים'!$A$1:$GQ$121,ROUNDDOWN(E768/12,0)+1,ROUNDDOWN((E768+$B$7-$B$8)/12,0)+1))</f>
        <v>#VALUE!</v>
      </c>
      <c r="P768">
        <f t="shared" si="232"/>
        <v>0.5</v>
      </c>
      <c r="Q768" t="e">
        <f t="shared" si="233"/>
        <v>#VALUE!</v>
      </c>
      <c r="R768">
        <f t="shared" si="244"/>
        <v>766</v>
      </c>
      <c r="S768" t="e">
        <f t="shared" si="245"/>
        <v>#VALUE!</v>
      </c>
      <c r="T768">
        <f>IF($B$11="זכר",INDEX(תמותה!$A$1:$E$121,ROUNDDOWN(R768/12,0)+1,2),INDEX(תמותה!$A$1:$E$121,ROUNDDOWN(R768/12,0)+1,3))</f>
        <v>2.6970000000000002E-3</v>
      </c>
      <c r="U768" t="e">
        <f>IF($B$11="זכר",INDEX('שיפור גברים'!$A$1:$GQ$121,ROUNDDOWN(R768/12,0)+1,ROUNDDOWN((E768+$B$7-$B$8)/12,0)+2),INDEX('שיפור נשים'!$A$1:$GQ$121,ROUNDDOWN(R768/12,0)+1,ROUNDDOWN((E768+$B$7-$B$8)/12,0)+2))</f>
        <v>#VALUE!</v>
      </c>
      <c r="V768" t="e">
        <f>IF($B$11="זכר",INDEX('שיפור גברים'!$A$1:$GQ$121,ROUNDDOWN(R768/12,0)+1,ROUNDDOWN((E768+$B$7-$B$8)/12,0)+1),INDEX('שיפור נשים'!$A$1:$GQ$121,ROUNDDOWN(R768/12,0)+1,ROUNDDOWN((E768+$B$7-$B$8)/12,0)+1))</f>
        <v>#VALUE!</v>
      </c>
      <c r="W768">
        <f t="shared" si="234"/>
        <v>0.5</v>
      </c>
      <c r="X768" t="e">
        <f t="shared" si="246"/>
        <v>#VALUE!</v>
      </c>
      <c r="Y768">
        <f>IF($B$11="זכר",INDEX(תמותה!$A$1:$E$121,ROUNDDOWN(R768/12,0)+1,4),INDEX(תמותה!$A$1:$E$121,ROUNDDOWN(R768/12,0)+1,5))</f>
        <v>5.6810000000000003E-3</v>
      </c>
      <c r="Z768" t="e">
        <f t="shared" si="235"/>
        <v>#VALUE!</v>
      </c>
      <c r="AA768" t="e">
        <f t="shared" si="236"/>
        <v>#VALUE!</v>
      </c>
      <c r="AB768" t="e">
        <f t="shared" si="247"/>
        <v>#VALUE!</v>
      </c>
      <c r="AC768" t="e">
        <f t="shared" si="248"/>
        <v>#VALUE!</v>
      </c>
      <c r="AD768" t="e">
        <f t="shared" si="249"/>
        <v>#VALUE!</v>
      </c>
      <c r="AE768" t="e">
        <f t="shared" si="250"/>
        <v>#VALUE!</v>
      </c>
      <c r="AF768" t="e">
        <f t="shared" si="251"/>
        <v>#VALUE!</v>
      </c>
    </row>
    <row r="769" spans="5:32" x14ac:dyDescent="0.2">
      <c r="E769">
        <f t="shared" si="237"/>
        <v>767</v>
      </c>
      <c r="F769">
        <f t="shared" si="231"/>
        <v>10.153688764216659</v>
      </c>
      <c r="G769" t="e">
        <f t="shared" si="238"/>
        <v>#VALUE!</v>
      </c>
      <c r="H769" t="e">
        <f t="shared" si="239"/>
        <v>#VALUE!</v>
      </c>
      <c r="I769" t="e">
        <f t="shared" si="240"/>
        <v>#VALUE!</v>
      </c>
      <c r="J769" t="e">
        <f t="shared" si="241"/>
        <v>#VALUE!</v>
      </c>
      <c r="K769" t="e">
        <f t="shared" si="242"/>
        <v>#VALUE!</v>
      </c>
      <c r="L769" t="e">
        <f t="shared" si="243"/>
        <v>#VALUE!</v>
      </c>
      <c r="M769">
        <f>IF($B$9="זכר",INDEX(תמותה!$A$1:$E$121,ROUNDDOWN(E769/12,0)+1,2),INDEX(תמותה!$A$1:$E$121,ROUNDDOWN(E769/12,0)+1,3))</f>
        <v>2.6970000000000002E-3</v>
      </c>
      <c r="N769" t="e">
        <f>IF($B$9="זכר",INDEX('שיפור גברים'!$A$1:$GQ$121,ROUNDDOWN(E769/12,0)+1,ROUNDDOWN((E769+$B$7-$B$8)/12,0)+2),INDEX('שיפור נשים'!$A$1:$GQ$121,ROUNDDOWN(E769/12,0)+1,ROUNDDOWN((E769+$B$7-$B$8)/12,0)+2))</f>
        <v>#VALUE!</v>
      </c>
      <c r="O769" t="e">
        <f>IF($B$9="זכר",INDEX('שיפור גברים'!$A$1:$GQ$121,ROUNDDOWN(E769/12,0)+1,ROUNDDOWN((E769+$B$7-$B$8)/12,0)+1),INDEX('שיפור נשים'!$A$1:$GQ$121,ROUNDDOWN(E769/12,0)+1,ROUNDDOWN((E769+$B$7-$B$8)/12,0)+1))</f>
        <v>#VALUE!</v>
      </c>
      <c r="P769">
        <f t="shared" si="232"/>
        <v>0.58333333333333337</v>
      </c>
      <c r="Q769" t="e">
        <f t="shared" si="233"/>
        <v>#VALUE!</v>
      </c>
      <c r="R769">
        <f t="shared" si="244"/>
        <v>767</v>
      </c>
      <c r="S769" t="e">
        <f t="shared" si="245"/>
        <v>#VALUE!</v>
      </c>
      <c r="T769">
        <f>IF($B$11="זכר",INDEX(תמותה!$A$1:$E$121,ROUNDDOWN(R769/12,0)+1,2),INDEX(תמותה!$A$1:$E$121,ROUNDDOWN(R769/12,0)+1,3))</f>
        <v>2.6970000000000002E-3</v>
      </c>
      <c r="U769" t="e">
        <f>IF($B$11="זכר",INDEX('שיפור גברים'!$A$1:$GQ$121,ROUNDDOWN(R769/12,0)+1,ROUNDDOWN((E769+$B$7-$B$8)/12,0)+2),INDEX('שיפור נשים'!$A$1:$GQ$121,ROUNDDOWN(R769/12,0)+1,ROUNDDOWN((E769+$B$7-$B$8)/12,0)+2))</f>
        <v>#VALUE!</v>
      </c>
      <c r="V769" t="e">
        <f>IF($B$11="זכר",INDEX('שיפור גברים'!$A$1:$GQ$121,ROUNDDOWN(R769/12,0)+1,ROUNDDOWN((E769+$B$7-$B$8)/12,0)+1),INDEX('שיפור נשים'!$A$1:$GQ$121,ROUNDDOWN(R769/12,0)+1,ROUNDDOWN((E769+$B$7-$B$8)/12,0)+1))</f>
        <v>#VALUE!</v>
      </c>
      <c r="W769">
        <f t="shared" si="234"/>
        <v>0.58333333333333337</v>
      </c>
      <c r="X769" t="e">
        <f t="shared" si="246"/>
        <v>#VALUE!</v>
      </c>
      <c r="Y769">
        <f>IF($B$11="זכר",INDEX(תמותה!$A$1:$E$121,ROUNDDOWN(R769/12,0)+1,4),INDEX(תמותה!$A$1:$E$121,ROUNDDOWN(R769/12,0)+1,5))</f>
        <v>5.6810000000000003E-3</v>
      </c>
      <c r="Z769" t="e">
        <f t="shared" si="235"/>
        <v>#VALUE!</v>
      </c>
      <c r="AA769" t="e">
        <f t="shared" si="236"/>
        <v>#VALUE!</v>
      </c>
      <c r="AB769" t="e">
        <f t="shared" si="247"/>
        <v>#VALUE!</v>
      </c>
      <c r="AC769" t="e">
        <f t="shared" si="248"/>
        <v>#VALUE!</v>
      </c>
      <c r="AD769" t="e">
        <f t="shared" si="249"/>
        <v>#VALUE!</v>
      </c>
      <c r="AE769" t="e">
        <f t="shared" si="250"/>
        <v>#VALUE!</v>
      </c>
      <c r="AF769" t="e">
        <f t="shared" si="251"/>
        <v>#VALUE!</v>
      </c>
    </row>
    <row r="770" spans="5:32" x14ac:dyDescent="0.2">
      <c r="E770">
        <f t="shared" si="237"/>
        <v>768</v>
      </c>
      <c r="F770">
        <f t="shared" si="231"/>
        <v>10.184379058252011</v>
      </c>
      <c r="G770" t="e">
        <f t="shared" si="238"/>
        <v>#VALUE!</v>
      </c>
      <c r="H770" t="e">
        <f t="shared" si="239"/>
        <v>#VALUE!</v>
      </c>
      <c r="I770" t="e">
        <f t="shared" si="240"/>
        <v>#VALUE!</v>
      </c>
      <c r="J770" t="e">
        <f t="shared" si="241"/>
        <v>#VALUE!</v>
      </c>
      <c r="K770" t="e">
        <f t="shared" si="242"/>
        <v>#VALUE!</v>
      </c>
      <c r="L770" t="e">
        <f t="shared" si="243"/>
        <v>#VALUE!</v>
      </c>
      <c r="M770">
        <f>IF($B$9="זכר",INDEX(תמותה!$A$1:$E$121,ROUNDDOWN(E770/12,0)+1,2),INDEX(תמותה!$A$1:$E$121,ROUNDDOWN(E770/12,0)+1,3))</f>
        <v>3.0479999999999999E-3</v>
      </c>
      <c r="N770" t="e">
        <f>IF($B$9="זכר",INDEX('שיפור גברים'!$A$1:$GQ$121,ROUNDDOWN(E770/12,0)+1,ROUNDDOWN((E770+$B$7-$B$8)/12,0)+2),INDEX('שיפור נשים'!$A$1:$GQ$121,ROUNDDOWN(E770/12,0)+1,ROUNDDOWN((E770+$B$7-$B$8)/12,0)+2))</f>
        <v>#VALUE!</v>
      </c>
      <c r="O770" t="e">
        <f>IF($B$9="זכר",INDEX('שיפור גברים'!$A$1:$GQ$121,ROUNDDOWN(E770/12,0)+1,ROUNDDOWN((E770+$B$7-$B$8)/12,0)+1),INDEX('שיפור נשים'!$A$1:$GQ$121,ROUNDDOWN(E770/12,0)+1,ROUNDDOWN((E770+$B$7-$B$8)/12,0)+1))</f>
        <v>#VALUE!</v>
      </c>
      <c r="P770">
        <f t="shared" si="232"/>
        <v>0.66666666666666663</v>
      </c>
      <c r="Q770" t="e">
        <f t="shared" si="233"/>
        <v>#VALUE!</v>
      </c>
      <c r="R770">
        <f t="shared" si="244"/>
        <v>768</v>
      </c>
      <c r="S770" t="e">
        <f t="shared" si="245"/>
        <v>#VALUE!</v>
      </c>
      <c r="T770">
        <f>IF($B$11="זכר",INDEX(תמותה!$A$1:$E$121,ROUNDDOWN(R770/12,0)+1,2),INDEX(תמותה!$A$1:$E$121,ROUNDDOWN(R770/12,0)+1,3))</f>
        <v>3.0479999999999999E-3</v>
      </c>
      <c r="U770" t="e">
        <f>IF($B$11="זכר",INDEX('שיפור גברים'!$A$1:$GQ$121,ROUNDDOWN(R770/12,0)+1,ROUNDDOWN((E770+$B$7-$B$8)/12,0)+2),INDEX('שיפור נשים'!$A$1:$GQ$121,ROUNDDOWN(R770/12,0)+1,ROUNDDOWN((E770+$B$7-$B$8)/12,0)+2))</f>
        <v>#VALUE!</v>
      </c>
      <c r="V770" t="e">
        <f>IF($B$11="זכר",INDEX('שיפור גברים'!$A$1:$GQ$121,ROUNDDOWN(R770/12,0)+1,ROUNDDOWN((E770+$B$7-$B$8)/12,0)+1),INDEX('שיפור נשים'!$A$1:$GQ$121,ROUNDDOWN(R770/12,0)+1,ROUNDDOWN((E770+$B$7-$B$8)/12,0)+1))</f>
        <v>#VALUE!</v>
      </c>
      <c r="W770">
        <f t="shared" si="234"/>
        <v>0.66666666666666663</v>
      </c>
      <c r="X770" t="e">
        <f t="shared" si="246"/>
        <v>#VALUE!</v>
      </c>
      <c r="Y770">
        <f>IF($B$11="זכר",INDEX(תמותה!$A$1:$E$121,ROUNDDOWN(R770/12,0)+1,4),INDEX(תמותה!$A$1:$E$121,ROUNDDOWN(R770/12,0)+1,5))</f>
        <v>6.4819999999999999E-3</v>
      </c>
      <c r="Z770" t="e">
        <f t="shared" si="235"/>
        <v>#VALUE!</v>
      </c>
      <c r="AA770" t="e">
        <f t="shared" si="236"/>
        <v>#VALUE!</v>
      </c>
      <c r="AB770" t="e">
        <f t="shared" si="247"/>
        <v>#VALUE!</v>
      </c>
      <c r="AC770" t="e">
        <f t="shared" si="248"/>
        <v>#VALUE!</v>
      </c>
      <c r="AD770" t="e">
        <f t="shared" si="249"/>
        <v>#VALUE!</v>
      </c>
      <c r="AE770" t="e">
        <f t="shared" si="250"/>
        <v>#VALUE!</v>
      </c>
      <c r="AF770" t="e">
        <f t="shared" si="251"/>
        <v>#VALUE!</v>
      </c>
    </row>
    <row r="771" spans="5:32" x14ac:dyDescent="0.2">
      <c r="E771">
        <f t="shared" si="237"/>
        <v>769</v>
      </c>
      <c r="F771">
        <f t="shared" ref="F771:F834" si="252">(1+$B$2)^((E771-$E$2+1)/12)</f>
        <v>10.215162116027704</v>
      </c>
      <c r="G771" t="e">
        <f t="shared" si="238"/>
        <v>#VALUE!</v>
      </c>
      <c r="H771" t="e">
        <f t="shared" si="239"/>
        <v>#VALUE!</v>
      </c>
      <c r="I771" t="e">
        <f t="shared" si="240"/>
        <v>#VALUE!</v>
      </c>
      <c r="J771" t="e">
        <f t="shared" si="241"/>
        <v>#VALUE!</v>
      </c>
      <c r="K771" t="e">
        <f t="shared" si="242"/>
        <v>#VALUE!</v>
      </c>
      <c r="L771" t="e">
        <f t="shared" si="243"/>
        <v>#VALUE!</v>
      </c>
      <c r="M771">
        <f>IF($B$9="זכר",INDEX(תמותה!$A$1:$E$121,ROUNDDOWN(E771/12,0)+1,2),INDEX(תמותה!$A$1:$E$121,ROUNDDOWN(E771/12,0)+1,3))</f>
        <v>3.0479999999999999E-3</v>
      </c>
      <c r="N771" t="e">
        <f>IF($B$9="זכר",INDEX('שיפור גברים'!$A$1:$GQ$121,ROUNDDOWN(E771/12,0)+1,ROUNDDOWN((E771+$B$7-$B$8)/12,0)+2),INDEX('שיפור נשים'!$A$1:$GQ$121,ROUNDDOWN(E771/12,0)+1,ROUNDDOWN((E771+$B$7-$B$8)/12,0)+2))</f>
        <v>#VALUE!</v>
      </c>
      <c r="O771" t="e">
        <f>IF($B$9="זכר",INDEX('שיפור גברים'!$A$1:$GQ$121,ROUNDDOWN(E771/12,0)+1,ROUNDDOWN((E771+$B$7-$B$8)/12,0)+1),INDEX('שיפור נשים'!$A$1:$GQ$121,ROUNDDOWN(E771/12,0)+1,ROUNDDOWN((E771+$B$7-$B$8)/12,0)+1))</f>
        <v>#VALUE!</v>
      </c>
      <c r="P771">
        <f t="shared" ref="P771:P834" si="253">(MOD((E771-$E$2+7),12)+1)/12</f>
        <v>0.75</v>
      </c>
      <c r="Q771" t="e">
        <f t="shared" ref="Q771:Q834" si="254">IF(E771&lt;$B$12,1-(1-M771*(N771*P771+O771*(1-P771)))^(1/12),1)</f>
        <v>#VALUE!</v>
      </c>
      <c r="R771">
        <f t="shared" si="244"/>
        <v>769</v>
      </c>
      <c r="S771" t="e">
        <f t="shared" si="245"/>
        <v>#VALUE!</v>
      </c>
      <c r="T771">
        <f>IF($B$11="זכר",INDEX(תמותה!$A$1:$E$121,ROUNDDOWN(R771/12,0)+1,2),INDEX(תמותה!$A$1:$E$121,ROUNDDOWN(R771/12,0)+1,3))</f>
        <v>3.0479999999999999E-3</v>
      </c>
      <c r="U771" t="e">
        <f>IF($B$11="זכר",INDEX('שיפור גברים'!$A$1:$GQ$121,ROUNDDOWN(R771/12,0)+1,ROUNDDOWN((E771+$B$7-$B$8)/12,0)+2),INDEX('שיפור נשים'!$A$1:$GQ$121,ROUNDDOWN(R771/12,0)+1,ROUNDDOWN((E771+$B$7-$B$8)/12,0)+2))</f>
        <v>#VALUE!</v>
      </c>
      <c r="V771" t="e">
        <f>IF($B$11="זכר",INDEX('שיפור גברים'!$A$1:$GQ$121,ROUNDDOWN(R771/12,0)+1,ROUNDDOWN((E771+$B$7-$B$8)/12,0)+1),INDEX('שיפור נשים'!$A$1:$GQ$121,ROUNDDOWN(R771/12,0)+1,ROUNDDOWN((E771+$B$7-$B$8)/12,0)+1))</f>
        <v>#VALUE!</v>
      </c>
      <c r="W771">
        <f t="shared" ref="W771:W834" si="255">(MOD((R771-$E$2+7),12)+1)/12</f>
        <v>0.75</v>
      </c>
      <c r="X771" t="e">
        <f t="shared" si="246"/>
        <v>#VALUE!</v>
      </c>
      <c r="Y771">
        <f>IF($B$11="זכר",INDEX(תמותה!$A$1:$E$121,ROUNDDOWN(R771/12,0)+1,4),INDEX(תמותה!$A$1:$E$121,ROUNDDOWN(R771/12,0)+1,5))</f>
        <v>6.4819999999999999E-3</v>
      </c>
      <c r="Z771" t="e">
        <f t="shared" ref="Z771:Z834" si="256">IF(R771&lt;$B$12,1-(1-T771*(U771*W771+V771*(1-W771)))^(1/12),1)</f>
        <v>#VALUE!</v>
      </c>
      <c r="AA771" t="e">
        <f t="shared" ref="AA771:AA834" si="257">IF(R771&lt;$B$12,1-(1-Y771*(U771*W771+V771*(1-W771)))^(1/12),1)</f>
        <v>#VALUE!</v>
      </c>
      <c r="AB771" t="e">
        <f t="shared" si="247"/>
        <v>#VALUE!</v>
      </c>
      <c r="AC771" t="e">
        <f t="shared" si="248"/>
        <v>#VALUE!</v>
      </c>
      <c r="AD771" t="e">
        <f t="shared" si="249"/>
        <v>#VALUE!</v>
      </c>
      <c r="AE771" t="e">
        <f t="shared" si="250"/>
        <v>#VALUE!</v>
      </c>
      <c r="AF771" t="e">
        <f t="shared" si="251"/>
        <v>#VALUE!</v>
      </c>
    </row>
    <row r="772" spans="5:32" x14ac:dyDescent="0.2">
      <c r="E772">
        <f t="shared" ref="E772:E835" si="258">E771+1</f>
        <v>770</v>
      </c>
      <c r="F772">
        <f t="shared" si="252"/>
        <v>10.246038217929161</v>
      </c>
      <c r="G772" t="e">
        <f t="shared" ref="G772:G835" si="259">IF(E772&lt;=$B$3,IF(AND((E772-$E$2)&lt;0,E772&lt;$B$4),G771+1/F772,G771+L771/F772))</f>
        <v>#VALUE!</v>
      </c>
      <c r="H772" t="e">
        <f t="shared" ref="H772:H835" si="260">IF(E772&lt;=$B$3,IF(AND((E772-$E$2)&lt;60,E772&lt;$B$4),H771+1/F772,H771+L771/F772))</f>
        <v>#VALUE!</v>
      </c>
      <c r="I772" t="e">
        <f t="shared" ref="I772:I835" si="261">IF(E772&lt;=$B$3,IF(AND((E772-$E$2)&lt;120,E772&lt;$B$4),I771+1/F772,I771+L771/F772))</f>
        <v>#VALUE!</v>
      </c>
      <c r="J772" t="e">
        <f t="shared" ref="J772:J835" si="262">IF(E772&lt;=$B$3,IF(AND((E772-$E$2)&lt;180,E772&lt;$B$4),J771+1/F772,J771+L771/F772))</f>
        <v>#VALUE!</v>
      </c>
      <c r="K772" t="e">
        <f t="shared" ref="K772:K835" si="263">IF(E772&lt;=$B$3,IF(AND((E772-$E$2)&lt;240,E772&lt;$B$4),K771+1/F772,K771+L771/F772))</f>
        <v>#VALUE!</v>
      </c>
      <c r="L772" t="e">
        <f t="shared" ref="L772:L835" si="264">L771*(1-Q772)</f>
        <v>#VALUE!</v>
      </c>
      <c r="M772">
        <f>IF($B$9="זכר",INDEX(תמותה!$A$1:$E$121,ROUNDDOWN(E772/12,0)+1,2),INDEX(תמותה!$A$1:$E$121,ROUNDDOWN(E772/12,0)+1,3))</f>
        <v>3.0479999999999999E-3</v>
      </c>
      <c r="N772" t="e">
        <f>IF($B$9="זכר",INDEX('שיפור גברים'!$A$1:$GQ$121,ROUNDDOWN(E772/12,0)+1,ROUNDDOWN((E772+$B$7-$B$8)/12,0)+2),INDEX('שיפור נשים'!$A$1:$GQ$121,ROUNDDOWN(E772/12,0)+1,ROUNDDOWN((E772+$B$7-$B$8)/12,0)+2))</f>
        <v>#VALUE!</v>
      </c>
      <c r="O772" t="e">
        <f>IF($B$9="זכר",INDEX('שיפור גברים'!$A$1:$GQ$121,ROUNDDOWN(E772/12,0)+1,ROUNDDOWN((E772+$B$7-$B$8)/12,0)+1),INDEX('שיפור נשים'!$A$1:$GQ$121,ROUNDDOWN(E772/12,0)+1,ROUNDDOWN((E772+$B$7-$B$8)/12,0)+1))</f>
        <v>#VALUE!</v>
      </c>
      <c r="P772">
        <f t="shared" si="253"/>
        <v>0.83333333333333337</v>
      </c>
      <c r="Q772" t="e">
        <f t="shared" si="254"/>
        <v>#VALUE!</v>
      </c>
      <c r="R772">
        <f t="shared" ref="R772:R835" si="265">R771+1</f>
        <v>770</v>
      </c>
      <c r="S772" t="e">
        <f t="shared" ref="S772:S835" si="266">S771*(1-Z772)</f>
        <v>#VALUE!</v>
      </c>
      <c r="T772">
        <f>IF($B$11="זכר",INDEX(תמותה!$A$1:$E$121,ROUNDDOWN(R772/12,0)+1,2),INDEX(תמותה!$A$1:$E$121,ROUNDDOWN(R772/12,0)+1,3))</f>
        <v>3.0479999999999999E-3</v>
      </c>
      <c r="U772" t="e">
        <f>IF($B$11="זכר",INDEX('שיפור גברים'!$A$1:$GQ$121,ROUNDDOWN(R772/12,0)+1,ROUNDDOWN((E772+$B$7-$B$8)/12,0)+2),INDEX('שיפור נשים'!$A$1:$GQ$121,ROUNDDOWN(R772/12,0)+1,ROUNDDOWN((E772+$B$7-$B$8)/12,0)+2))</f>
        <v>#VALUE!</v>
      </c>
      <c r="V772" t="e">
        <f>IF($B$11="זכר",INDEX('שיפור גברים'!$A$1:$GQ$121,ROUNDDOWN(R772/12,0)+1,ROUNDDOWN((E772+$B$7-$B$8)/12,0)+1),INDEX('שיפור נשים'!$A$1:$GQ$121,ROUNDDOWN(R772/12,0)+1,ROUNDDOWN((E772+$B$7-$B$8)/12,0)+1))</f>
        <v>#VALUE!</v>
      </c>
      <c r="W772">
        <f t="shared" si="255"/>
        <v>0.83333333333333337</v>
      </c>
      <c r="X772" t="e">
        <f t="shared" ref="X772:X835" si="267">X771*(1-AA772)+Q772*S772*L771</f>
        <v>#VALUE!</v>
      </c>
      <c r="Y772">
        <f>IF($B$11="זכר",INDEX(תמותה!$A$1:$E$121,ROUNDDOWN(R772/12,0)+1,4),INDEX(תמותה!$A$1:$E$121,ROUNDDOWN(R772/12,0)+1,5))</f>
        <v>6.4819999999999999E-3</v>
      </c>
      <c r="Z772" t="e">
        <f t="shared" si="256"/>
        <v>#VALUE!</v>
      </c>
      <c r="AA772" t="e">
        <f t="shared" si="257"/>
        <v>#VALUE!</v>
      </c>
      <c r="AB772" t="e">
        <f t="shared" ref="AB772:AB835" si="268">IF(E772&lt;=$B$3,IF(AND((E772-$E$2)&lt;0,E772&lt;$B$4),AB771+0/F772,AB771+X771/F772))</f>
        <v>#VALUE!</v>
      </c>
      <c r="AC772" t="e">
        <f t="shared" ref="AC772:AC835" si="269">IF(E772&lt;=$B$3,IF(AND((E772-$E$2)&lt;60,E772&lt;$B$4),AC771+0/F772,AC771+X771/F772))</f>
        <v>#VALUE!</v>
      </c>
      <c r="AD772" t="e">
        <f t="shared" ref="AD772:AD835" si="270">IF(E772&lt;=$B$3,IF(AND((E772-$E$2)&lt;120,E772&lt;$B$4),AD771+0/F772,AD771+X771/F772))</f>
        <v>#VALUE!</v>
      </c>
      <c r="AE772" t="e">
        <f t="shared" ref="AE772:AE835" si="271">IF(E772&lt;=$B$3,IF(AND((E772-$E$2)&lt;180,E772&lt;$B$4),AE771+0/F772,AE771+X771/F772))</f>
        <v>#VALUE!</v>
      </c>
      <c r="AF772" t="e">
        <f t="shared" ref="AF772:AF835" si="272">IF(E772&lt;=$B$3,IF(AND((E772-$E$2)&lt;240,E772&lt;$B$4),AF771+0/F772,AF771+X771/F772))</f>
        <v>#VALUE!</v>
      </c>
    </row>
    <row r="773" spans="5:32" x14ac:dyDescent="0.2">
      <c r="E773">
        <f t="shared" si="258"/>
        <v>771</v>
      </c>
      <c r="F773">
        <f t="shared" si="252"/>
        <v>10.277007645189322</v>
      </c>
      <c r="G773" t="e">
        <f t="shared" si="259"/>
        <v>#VALUE!</v>
      </c>
      <c r="H773" t="e">
        <f t="shared" si="260"/>
        <v>#VALUE!</v>
      </c>
      <c r="I773" t="e">
        <f t="shared" si="261"/>
        <v>#VALUE!</v>
      </c>
      <c r="J773" t="e">
        <f t="shared" si="262"/>
        <v>#VALUE!</v>
      </c>
      <c r="K773" t="e">
        <f t="shared" si="263"/>
        <v>#VALUE!</v>
      </c>
      <c r="L773" t="e">
        <f t="shared" si="264"/>
        <v>#VALUE!</v>
      </c>
      <c r="M773">
        <f>IF($B$9="זכר",INDEX(תמותה!$A$1:$E$121,ROUNDDOWN(E773/12,0)+1,2),INDEX(תמותה!$A$1:$E$121,ROUNDDOWN(E773/12,0)+1,3))</f>
        <v>3.0479999999999999E-3</v>
      </c>
      <c r="N773" t="e">
        <f>IF($B$9="זכר",INDEX('שיפור גברים'!$A$1:$GQ$121,ROUNDDOWN(E773/12,0)+1,ROUNDDOWN((E773+$B$7-$B$8)/12,0)+2),INDEX('שיפור נשים'!$A$1:$GQ$121,ROUNDDOWN(E773/12,0)+1,ROUNDDOWN((E773+$B$7-$B$8)/12,0)+2))</f>
        <v>#VALUE!</v>
      </c>
      <c r="O773" t="e">
        <f>IF($B$9="זכר",INDEX('שיפור גברים'!$A$1:$GQ$121,ROUNDDOWN(E773/12,0)+1,ROUNDDOWN((E773+$B$7-$B$8)/12,0)+1),INDEX('שיפור נשים'!$A$1:$GQ$121,ROUNDDOWN(E773/12,0)+1,ROUNDDOWN((E773+$B$7-$B$8)/12,0)+1))</f>
        <v>#VALUE!</v>
      </c>
      <c r="P773">
        <f t="shared" si="253"/>
        <v>0.91666666666666663</v>
      </c>
      <c r="Q773" t="e">
        <f t="shared" si="254"/>
        <v>#VALUE!</v>
      </c>
      <c r="R773">
        <f t="shared" si="265"/>
        <v>771</v>
      </c>
      <c r="S773" t="e">
        <f t="shared" si="266"/>
        <v>#VALUE!</v>
      </c>
      <c r="T773">
        <f>IF($B$11="זכר",INDEX(תמותה!$A$1:$E$121,ROUNDDOWN(R773/12,0)+1,2),INDEX(תמותה!$A$1:$E$121,ROUNDDOWN(R773/12,0)+1,3))</f>
        <v>3.0479999999999999E-3</v>
      </c>
      <c r="U773" t="e">
        <f>IF($B$11="זכר",INDEX('שיפור גברים'!$A$1:$GQ$121,ROUNDDOWN(R773/12,0)+1,ROUNDDOWN((E773+$B$7-$B$8)/12,0)+2),INDEX('שיפור נשים'!$A$1:$GQ$121,ROUNDDOWN(R773/12,0)+1,ROUNDDOWN((E773+$B$7-$B$8)/12,0)+2))</f>
        <v>#VALUE!</v>
      </c>
      <c r="V773" t="e">
        <f>IF($B$11="זכר",INDEX('שיפור גברים'!$A$1:$GQ$121,ROUNDDOWN(R773/12,0)+1,ROUNDDOWN((E773+$B$7-$B$8)/12,0)+1),INDEX('שיפור נשים'!$A$1:$GQ$121,ROUNDDOWN(R773/12,0)+1,ROUNDDOWN((E773+$B$7-$B$8)/12,0)+1))</f>
        <v>#VALUE!</v>
      </c>
      <c r="W773">
        <f t="shared" si="255"/>
        <v>0.91666666666666663</v>
      </c>
      <c r="X773" t="e">
        <f t="shared" si="267"/>
        <v>#VALUE!</v>
      </c>
      <c r="Y773">
        <f>IF($B$11="זכר",INDEX(תמותה!$A$1:$E$121,ROUNDDOWN(R773/12,0)+1,4),INDEX(תמותה!$A$1:$E$121,ROUNDDOWN(R773/12,0)+1,5))</f>
        <v>6.4819999999999999E-3</v>
      </c>
      <c r="Z773" t="e">
        <f t="shared" si="256"/>
        <v>#VALUE!</v>
      </c>
      <c r="AA773" t="e">
        <f t="shared" si="257"/>
        <v>#VALUE!</v>
      </c>
      <c r="AB773" t="e">
        <f t="shared" si="268"/>
        <v>#VALUE!</v>
      </c>
      <c r="AC773" t="e">
        <f t="shared" si="269"/>
        <v>#VALUE!</v>
      </c>
      <c r="AD773" t="e">
        <f t="shared" si="270"/>
        <v>#VALUE!</v>
      </c>
      <c r="AE773" t="e">
        <f t="shared" si="271"/>
        <v>#VALUE!</v>
      </c>
      <c r="AF773" t="e">
        <f t="shared" si="272"/>
        <v>#VALUE!</v>
      </c>
    </row>
    <row r="774" spans="5:32" x14ac:dyDescent="0.2">
      <c r="E774">
        <f t="shared" si="258"/>
        <v>772</v>
      </c>
      <c r="F774">
        <f t="shared" si="252"/>
        <v>10.308070679891154</v>
      </c>
      <c r="G774" t="e">
        <f t="shared" si="259"/>
        <v>#VALUE!</v>
      </c>
      <c r="H774" t="e">
        <f t="shared" si="260"/>
        <v>#VALUE!</v>
      </c>
      <c r="I774" t="e">
        <f t="shared" si="261"/>
        <v>#VALUE!</v>
      </c>
      <c r="J774" t="e">
        <f t="shared" si="262"/>
        <v>#VALUE!</v>
      </c>
      <c r="K774" t="e">
        <f t="shared" si="263"/>
        <v>#VALUE!</v>
      </c>
      <c r="L774" t="e">
        <f t="shared" si="264"/>
        <v>#VALUE!</v>
      </c>
      <c r="M774">
        <f>IF($B$9="זכר",INDEX(תמותה!$A$1:$E$121,ROUNDDOWN(E774/12,0)+1,2),INDEX(תמותה!$A$1:$E$121,ROUNDDOWN(E774/12,0)+1,3))</f>
        <v>3.0479999999999999E-3</v>
      </c>
      <c r="N774" t="e">
        <f>IF($B$9="זכר",INDEX('שיפור גברים'!$A$1:$GQ$121,ROUNDDOWN(E774/12,0)+1,ROUNDDOWN((E774+$B$7-$B$8)/12,0)+2),INDEX('שיפור נשים'!$A$1:$GQ$121,ROUNDDOWN(E774/12,0)+1,ROUNDDOWN((E774+$B$7-$B$8)/12,0)+2))</f>
        <v>#VALUE!</v>
      </c>
      <c r="O774" t="e">
        <f>IF($B$9="זכר",INDEX('שיפור גברים'!$A$1:$GQ$121,ROUNDDOWN(E774/12,0)+1,ROUNDDOWN((E774+$B$7-$B$8)/12,0)+1),INDEX('שיפור נשים'!$A$1:$GQ$121,ROUNDDOWN(E774/12,0)+1,ROUNDDOWN((E774+$B$7-$B$8)/12,0)+1))</f>
        <v>#VALUE!</v>
      </c>
      <c r="P774">
        <f t="shared" si="253"/>
        <v>1</v>
      </c>
      <c r="Q774" t="e">
        <f t="shared" si="254"/>
        <v>#VALUE!</v>
      </c>
      <c r="R774">
        <f t="shared" si="265"/>
        <v>772</v>
      </c>
      <c r="S774" t="e">
        <f t="shared" si="266"/>
        <v>#VALUE!</v>
      </c>
      <c r="T774">
        <f>IF($B$11="זכר",INDEX(תמותה!$A$1:$E$121,ROUNDDOWN(R774/12,0)+1,2),INDEX(תמותה!$A$1:$E$121,ROUNDDOWN(R774/12,0)+1,3))</f>
        <v>3.0479999999999999E-3</v>
      </c>
      <c r="U774" t="e">
        <f>IF($B$11="זכר",INDEX('שיפור גברים'!$A$1:$GQ$121,ROUNDDOWN(R774/12,0)+1,ROUNDDOWN((E774+$B$7-$B$8)/12,0)+2),INDEX('שיפור נשים'!$A$1:$GQ$121,ROUNDDOWN(R774/12,0)+1,ROUNDDOWN((E774+$B$7-$B$8)/12,0)+2))</f>
        <v>#VALUE!</v>
      </c>
      <c r="V774" t="e">
        <f>IF($B$11="זכר",INDEX('שיפור גברים'!$A$1:$GQ$121,ROUNDDOWN(R774/12,0)+1,ROUNDDOWN((E774+$B$7-$B$8)/12,0)+1),INDEX('שיפור נשים'!$A$1:$GQ$121,ROUNDDOWN(R774/12,0)+1,ROUNDDOWN((E774+$B$7-$B$8)/12,0)+1))</f>
        <v>#VALUE!</v>
      </c>
      <c r="W774">
        <f t="shared" si="255"/>
        <v>1</v>
      </c>
      <c r="X774" t="e">
        <f t="shared" si="267"/>
        <v>#VALUE!</v>
      </c>
      <c r="Y774">
        <f>IF($B$11="זכר",INDEX(תמותה!$A$1:$E$121,ROUNDDOWN(R774/12,0)+1,4),INDEX(תמותה!$A$1:$E$121,ROUNDDOWN(R774/12,0)+1,5))</f>
        <v>6.4819999999999999E-3</v>
      </c>
      <c r="Z774" t="e">
        <f t="shared" si="256"/>
        <v>#VALUE!</v>
      </c>
      <c r="AA774" t="e">
        <f t="shared" si="257"/>
        <v>#VALUE!</v>
      </c>
      <c r="AB774" t="e">
        <f t="shared" si="268"/>
        <v>#VALUE!</v>
      </c>
      <c r="AC774" t="e">
        <f t="shared" si="269"/>
        <v>#VALUE!</v>
      </c>
      <c r="AD774" t="e">
        <f t="shared" si="270"/>
        <v>#VALUE!</v>
      </c>
      <c r="AE774" t="e">
        <f t="shared" si="271"/>
        <v>#VALUE!</v>
      </c>
      <c r="AF774" t="e">
        <f t="shared" si="272"/>
        <v>#VALUE!</v>
      </c>
    </row>
    <row r="775" spans="5:32" x14ac:dyDescent="0.2">
      <c r="E775">
        <f t="shared" si="258"/>
        <v>773</v>
      </c>
      <c r="F775">
        <f t="shared" si="252"/>
        <v>10.33922760497024</v>
      </c>
      <c r="G775" t="e">
        <f t="shared" si="259"/>
        <v>#VALUE!</v>
      </c>
      <c r="H775" t="e">
        <f t="shared" si="260"/>
        <v>#VALUE!</v>
      </c>
      <c r="I775" t="e">
        <f t="shared" si="261"/>
        <v>#VALUE!</v>
      </c>
      <c r="J775" t="e">
        <f t="shared" si="262"/>
        <v>#VALUE!</v>
      </c>
      <c r="K775" t="e">
        <f t="shared" si="263"/>
        <v>#VALUE!</v>
      </c>
      <c r="L775" t="e">
        <f t="shared" si="264"/>
        <v>#VALUE!</v>
      </c>
      <c r="M775">
        <f>IF($B$9="זכר",INDEX(תמותה!$A$1:$E$121,ROUNDDOWN(E775/12,0)+1,2),INDEX(תמותה!$A$1:$E$121,ROUNDDOWN(E775/12,0)+1,3))</f>
        <v>3.0479999999999999E-3</v>
      </c>
      <c r="N775" t="e">
        <f>IF($B$9="זכר",INDEX('שיפור גברים'!$A$1:$GQ$121,ROUNDDOWN(E775/12,0)+1,ROUNDDOWN((E775+$B$7-$B$8)/12,0)+2),INDEX('שיפור נשים'!$A$1:$GQ$121,ROUNDDOWN(E775/12,0)+1,ROUNDDOWN((E775+$B$7-$B$8)/12,0)+2))</f>
        <v>#VALUE!</v>
      </c>
      <c r="O775" t="e">
        <f>IF($B$9="זכר",INDEX('שיפור גברים'!$A$1:$GQ$121,ROUNDDOWN(E775/12,0)+1,ROUNDDOWN((E775+$B$7-$B$8)/12,0)+1),INDEX('שיפור נשים'!$A$1:$GQ$121,ROUNDDOWN(E775/12,0)+1,ROUNDDOWN((E775+$B$7-$B$8)/12,0)+1))</f>
        <v>#VALUE!</v>
      </c>
      <c r="P775">
        <f t="shared" si="253"/>
        <v>8.3333333333333329E-2</v>
      </c>
      <c r="Q775" t="e">
        <f t="shared" si="254"/>
        <v>#VALUE!</v>
      </c>
      <c r="R775">
        <f t="shared" si="265"/>
        <v>773</v>
      </c>
      <c r="S775" t="e">
        <f t="shared" si="266"/>
        <v>#VALUE!</v>
      </c>
      <c r="T775">
        <f>IF($B$11="זכר",INDEX(תמותה!$A$1:$E$121,ROUNDDOWN(R775/12,0)+1,2),INDEX(תמותה!$A$1:$E$121,ROUNDDOWN(R775/12,0)+1,3))</f>
        <v>3.0479999999999999E-3</v>
      </c>
      <c r="U775" t="e">
        <f>IF($B$11="זכר",INDEX('שיפור גברים'!$A$1:$GQ$121,ROUNDDOWN(R775/12,0)+1,ROUNDDOWN((E775+$B$7-$B$8)/12,0)+2),INDEX('שיפור נשים'!$A$1:$GQ$121,ROUNDDOWN(R775/12,0)+1,ROUNDDOWN((E775+$B$7-$B$8)/12,0)+2))</f>
        <v>#VALUE!</v>
      </c>
      <c r="V775" t="e">
        <f>IF($B$11="זכר",INDEX('שיפור גברים'!$A$1:$GQ$121,ROUNDDOWN(R775/12,0)+1,ROUNDDOWN((E775+$B$7-$B$8)/12,0)+1),INDEX('שיפור נשים'!$A$1:$GQ$121,ROUNDDOWN(R775/12,0)+1,ROUNDDOWN((E775+$B$7-$B$8)/12,0)+1))</f>
        <v>#VALUE!</v>
      </c>
      <c r="W775">
        <f t="shared" si="255"/>
        <v>8.3333333333333329E-2</v>
      </c>
      <c r="X775" t="e">
        <f t="shared" si="267"/>
        <v>#VALUE!</v>
      </c>
      <c r="Y775">
        <f>IF($B$11="זכר",INDEX(תמותה!$A$1:$E$121,ROUNDDOWN(R775/12,0)+1,4),INDEX(תמותה!$A$1:$E$121,ROUNDDOWN(R775/12,0)+1,5))</f>
        <v>6.4819999999999999E-3</v>
      </c>
      <c r="Z775" t="e">
        <f t="shared" si="256"/>
        <v>#VALUE!</v>
      </c>
      <c r="AA775" t="e">
        <f t="shared" si="257"/>
        <v>#VALUE!</v>
      </c>
      <c r="AB775" t="e">
        <f t="shared" si="268"/>
        <v>#VALUE!</v>
      </c>
      <c r="AC775" t="e">
        <f t="shared" si="269"/>
        <v>#VALUE!</v>
      </c>
      <c r="AD775" t="e">
        <f t="shared" si="270"/>
        <v>#VALUE!</v>
      </c>
      <c r="AE775" t="e">
        <f t="shared" si="271"/>
        <v>#VALUE!</v>
      </c>
      <c r="AF775" t="e">
        <f t="shared" si="272"/>
        <v>#VALUE!</v>
      </c>
    </row>
    <row r="776" spans="5:32" x14ac:dyDescent="0.2">
      <c r="E776">
        <f t="shared" si="258"/>
        <v>774</v>
      </c>
      <c r="F776">
        <f t="shared" si="252"/>
        <v>10.370478704217362</v>
      </c>
      <c r="G776" t="e">
        <f t="shared" si="259"/>
        <v>#VALUE!</v>
      </c>
      <c r="H776" t="e">
        <f t="shared" si="260"/>
        <v>#VALUE!</v>
      </c>
      <c r="I776" t="e">
        <f t="shared" si="261"/>
        <v>#VALUE!</v>
      </c>
      <c r="J776" t="e">
        <f t="shared" si="262"/>
        <v>#VALUE!</v>
      </c>
      <c r="K776" t="e">
        <f t="shared" si="263"/>
        <v>#VALUE!</v>
      </c>
      <c r="L776" t="e">
        <f t="shared" si="264"/>
        <v>#VALUE!</v>
      </c>
      <c r="M776">
        <f>IF($B$9="זכר",INDEX(תמותה!$A$1:$E$121,ROUNDDOWN(E776/12,0)+1,2),INDEX(תמותה!$A$1:$E$121,ROUNDDOWN(E776/12,0)+1,3))</f>
        <v>3.0479999999999999E-3</v>
      </c>
      <c r="N776" t="e">
        <f>IF($B$9="זכר",INDEX('שיפור גברים'!$A$1:$GQ$121,ROUNDDOWN(E776/12,0)+1,ROUNDDOWN((E776+$B$7-$B$8)/12,0)+2),INDEX('שיפור נשים'!$A$1:$GQ$121,ROUNDDOWN(E776/12,0)+1,ROUNDDOWN((E776+$B$7-$B$8)/12,0)+2))</f>
        <v>#VALUE!</v>
      </c>
      <c r="O776" t="e">
        <f>IF($B$9="זכר",INDEX('שיפור גברים'!$A$1:$GQ$121,ROUNDDOWN(E776/12,0)+1,ROUNDDOWN((E776+$B$7-$B$8)/12,0)+1),INDEX('שיפור נשים'!$A$1:$GQ$121,ROUNDDOWN(E776/12,0)+1,ROUNDDOWN((E776+$B$7-$B$8)/12,0)+1))</f>
        <v>#VALUE!</v>
      </c>
      <c r="P776">
        <f t="shared" si="253"/>
        <v>0.16666666666666666</v>
      </c>
      <c r="Q776" t="e">
        <f t="shared" si="254"/>
        <v>#VALUE!</v>
      </c>
      <c r="R776">
        <f t="shared" si="265"/>
        <v>774</v>
      </c>
      <c r="S776" t="e">
        <f t="shared" si="266"/>
        <v>#VALUE!</v>
      </c>
      <c r="T776">
        <f>IF($B$11="זכר",INDEX(תמותה!$A$1:$E$121,ROUNDDOWN(R776/12,0)+1,2),INDEX(תמותה!$A$1:$E$121,ROUNDDOWN(R776/12,0)+1,3))</f>
        <v>3.0479999999999999E-3</v>
      </c>
      <c r="U776" t="e">
        <f>IF($B$11="זכר",INDEX('שיפור גברים'!$A$1:$GQ$121,ROUNDDOWN(R776/12,0)+1,ROUNDDOWN((E776+$B$7-$B$8)/12,0)+2),INDEX('שיפור נשים'!$A$1:$GQ$121,ROUNDDOWN(R776/12,0)+1,ROUNDDOWN((E776+$B$7-$B$8)/12,0)+2))</f>
        <v>#VALUE!</v>
      </c>
      <c r="V776" t="e">
        <f>IF($B$11="זכר",INDEX('שיפור גברים'!$A$1:$GQ$121,ROUNDDOWN(R776/12,0)+1,ROUNDDOWN((E776+$B$7-$B$8)/12,0)+1),INDEX('שיפור נשים'!$A$1:$GQ$121,ROUNDDOWN(R776/12,0)+1,ROUNDDOWN((E776+$B$7-$B$8)/12,0)+1))</f>
        <v>#VALUE!</v>
      </c>
      <c r="W776">
        <f t="shared" si="255"/>
        <v>0.16666666666666666</v>
      </c>
      <c r="X776" t="e">
        <f t="shared" si="267"/>
        <v>#VALUE!</v>
      </c>
      <c r="Y776">
        <f>IF($B$11="זכר",INDEX(תמותה!$A$1:$E$121,ROUNDDOWN(R776/12,0)+1,4),INDEX(תמותה!$A$1:$E$121,ROUNDDOWN(R776/12,0)+1,5))</f>
        <v>6.4819999999999999E-3</v>
      </c>
      <c r="Z776" t="e">
        <f t="shared" si="256"/>
        <v>#VALUE!</v>
      </c>
      <c r="AA776" t="e">
        <f t="shared" si="257"/>
        <v>#VALUE!</v>
      </c>
      <c r="AB776" t="e">
        <f t="shared" si="268"/>
        <v>#VALUE!</v>
      </c>
      <c r="AC776" t="e">
        <f t="shared" si="269"/>
        <v>#VALUE!</v>
      </c>
      <c r="AD776" t="e">
        <f t="shared" si="270"/>
        <v>#VALUE!</v>
      </c>
      <c r="AE776" t="e">
        <f t="shared" si="271"/>
        <v>#VALUE!</v>
      </c>
      <c r="AF776" t="e">
        <f t="shared" si="272"/>
        <v>#VALUE!</v>
      </c>
    </row>
    <row r="777" spans="5:32" x14ac:dyDescent="0.2">
      <c r="E777">
        <f t="shared" si="258"/>
        <v>775</v>
      </c>
      <c r="F777">
        <f t="shared" si="252"/>
        <v>10.401824262281096</v>
      </c>
      <c r="G777" t="e">
        <f t="shared" si="259"/>
        <v>#VALUE!</v>
      </c>
      <c r="H777" t="e">
        <f t="shared" si="260"/>
        <v>#VALUE!</v>
      </c>
      <c r="I777" t="e">
        <f t="shared" si="261"/>
        <v>#VALUE!</v>
      </c>
      <c r="J777" t="e">
        <f t="shared" si="262"/>
        <v>#VALUE!</v>
      </c>
      <c r="K777" t="e">
        <f t="shared" si="263"/>
        <v>#VALUE!</v>
      </c>
      <c r="L777" t="e">
        <f t="shared" si="264"/>
        <v>#VALUE!</v>
      </c>
      <c r="M777">
        <f>IF($B$9="זכר",INDEX(תמותה!$A$1:$E$121,ROUNDDOWN(E777/12,0)+1,2),INDEX(תמותה!$A$1:$E$121,ROUNDDOWN(E777/12,0)+1,3))</f>
        <v>3.0479999999999999E-3</v>
      </c>
      <c r="N777" t="e">
        <f>IF($B$9="זכר",INDEX('שיפור גברים'!$A$1:$GQ$121,ROUNDDOWN(E777/12,0)+1,ROUNDDOWN((E777+$B$7-$B$8)/12,0)+2),INDEX('שיפור נשים'!$A$1:$GQ$121,ROUNDDOWN(E777/12,0)+1,ROUNDDOWN((E777+$B$7-$B$8)/12,0)+2))</f>
        <v>#VALUE!</v>
      </c>
      <c r="O777" t="e">
        <f>IF($B$9="זכר",INDEX('שיפור גברים'!$A$1:$GQ$121,ROUNDDOWN(E777/12,0)+1,ROUNDDOWN((E777+$B$7-$B$8)/12,0)+1),INDEX('שיפור נשים'!$A$1:$GQ$121,ROUNDDOWN(E777/12,0)+1,ROUNDDOWN((E777+$B$7-$B$8)/12,0)+1))</f>
        <v>#VALUE!</v>
      </c>
      <c r="P777">
        <f t="shared" si="253"/>
        <v>0.25</v>
      </c>
      <c r="Q777" t="e">
        <f t="shared" si="254"/>
        <v>#VALUE!</v>
      </c>
      <c r="R777">
        <f t="shared" si="265"/>
        <v>775</v>
      </c>
      <c r="S777" t="e">
        <f t="shared" si="266"/>
        <v>#VALUE!</v>
      </c>
      <c r="T777">
        <f>IF($B$11="זכר",INDEX(תמותה!$A$1:$E$121,ROUNDDOWN(R777/12,0)+1,2),INDEX(תמותה!$A$1:$E$121,ROUNDDOWN(R777/12,0)+1,3))</f>
        <v>3.0479999999999999E-3</v>
      </c>
      <c r="U777" t="e">
        <f>IF($B$11="זכר",INDEX('שיפור גברים'!$A$1:$GQ$121,ROUNDDOWN(R777/12,0)+1,ROUNDDOWN((E777+$B$7-$B$8)/12,0)+2),INDEX('שיפור נשים'!$A$1:$GQ$121,ROUNDDOWN(R777/12,0)+1,ROUNDDOWN((E777+$B$7-$B$8)/12,0)+2))</f>
        <v>#VALUE!</v>
      </c>
      <c r="V777" t="e">
        <f>IF($B$11="זכר",INDEX('שיפור גברים'!$A$1:$GQ$121,ROUNDDOWN(R777/12,0)+1,ROUNDDOWN((E777+$B$7-$B$8)/12,0)+1),INDEX('שיפור נשים'!$A$1:$GQ$121,ROUNDDOWN(R777/12,0)+1,ROUNDDOWN((E777+$B$7-$B$8)/12,0)+1))</f>
        <v>#VALUE!</v>
      </c>
      <c r="W777">
        <f t="shared" si="255"/>
        <v>0.25</v>
      </c>
      <c r="X777" t="e">
        <f t="shared" si="267"/>
        <v>#VALUE!</v>
      </c>
      <c r="Y777">
        <f>IF($B$11="זכר",INDEX(תמותה!$A$1:$E$121,ROUNDDOWN(R777/12,0)+1,4),INDEX(תמותה!$A$1:$E$121,ROUNDDOWN(R777/12,0)+1,5))</f>
        <v>6.4819999999999999E-3</v>
      </c>
      <c r="Z777" t="e">
        <f t="shared" si="256"/>
        <v>#VALUE!</v>
      </c>
      <c r="AA777" t="e">
        <f t="shared" si="257"/>
        <v>#VALUE!</v>
      </c>
      <c r="AB777" t="e">
        <f t="shared" si="268"/>
        <v>#VALUE!</v>
      </c>
      <c r="AC777" t="e">
        <f t="shared" si="269"/>
        <v>#VALUE!</v>
      </c>
      <c r="AD777" t="e">
        <f t="shared" si="270"/>
        <v>#VALUE!</v>
      </c>
      <c r="AE777" t="e">
        <f t="shared" si="271"/>
        <v>#VALUE!</v>
      </c>
      <c r="AF777" t="e">
        <f t="shared" si="272"/>
        <v>#VALUE!</v>
      </c>
    </row>
    <row r="778" spans="5:32" x14ac:dyDescent="0.2">
      <c r="E778">
        <f t="shared" si="258"/>
        <v>776</v>
      </c>
      <c r="F778">
        <f t="shared" si="252"/>
        <v>10.433264564670363</v>
      </c>
      <c r="G778" t="e">
        <f t="shared" si="259"/>
        <v>#VALUE!</v>
      </c>
      <c r="H778" t="e">
        <f t="shared" si="260"/>
        <v>#VALUE!</v>
      </c>
      <c r="I778" t="e">
        <f t="shared" si="261"/>
        <v>#VALUE!</v>
      </c>
      <c r="J778" t="e">
        <f t="shared" si="262"/>
        <v>#VALUE!</v>
      </c>
      <c r="K778" t="e">
        <f t="shared" si="263"/>
        <v>#VALUE!</v>
      </c>
      <c r="L778" t="e">
        <f t="shared" si="264"/>
        <v>#VALUE!</v>
      </c>
      <c r="M778">
        <f>IF($B$9="זכר",INDEX(תמותה!$A$1:$E$121,ROUNDDOWN(E778/12,0)+1,2),INDEX(תמותה!$A$1:$E$121,ROUNDDOWN(E778/12,0)+1,3))</f>
        <v>3.0479999999999999E-3</v>
      </c>
      <c r="N778" t="e">
        <f>IF($B$9="זכר",INDEX('שיפור גברים'!$A$1:$GQ$121,ROUNDDOWN(E778/12,0)+1,ROUNDDOWN((E778+$B$7-$B$8)/12,0)+2),INDEX('שיפור נשים'!$A$1:$GQ$121,ROUNDDOWN(E778/12,0)+1,ROUNDDOWN((E778+$B$7-$B$8)/12,0)+2))</f>
        <v>#VALUE!</v>
      </c>
      <c r="O778" t="e">
        <f>IF($B$9="זכר",INDEX('שיפור גברים'!$A$1:$GQ$121,ROUNDDOWN(E778/12,0)+1,ROUNDDOWN((E778+$B$7-$B$8)/12,0)+1),INDEX('שיפור נשים'!$A$1:$GQ$121,ROUNDDOWN(E778/12,0)+1,ROUNDDOWN((E778+$B$7-$B$8)/12,0)+1))</f>
        <v>#VALUE!</v>
      </c>
      <c r="P778">
        <f t="shared" si="253"/>
        <v>0.33333333333333331</v>
      </c>
      <c r="Q778" t="e">
        <f t="shared" si="254"/>
        <v>#VALUE!</v>
      </c>
      <c r="R778">
        <f t="shared" si="265"/>
        <v>776</v>
      </c>
      <c r="S778" t="e">
        <f t="shared" si="266"/>
        <v>#VALUE!</v>
      </c>
      <c r="T778">
        <f>IF($B$11="זכר",INDEX(תמותה!$A$1:$E$121,ROUNDDOWN(R778/12,0)+1,2),INDEX(תמותה!$A$1:$E$121,ROUNDDOWN(R778/12,0)+1,3))</f>
        <v>3.0479999999999999E-3</v>
      </c>
      <c r="U778" t="e">
        <f>IF($B$11="זכר",INDEX('שיפור גברים'!$A$1:$GQ$121,ROUNDDOWN(R778/12,0)+1,ROUNDDOWN((E778+$B$7-$B$8)/12,0)+2),INDEX('שיפור נשים'!$A$1:$GQ$121,ROUNDDOWN(R778/12,0)+1,ROUNDDOWN((E778+$B$7-$B$8)/12,0)+2))</f>
        <v>#VALUE!</v>
      </c>
      <c r="V778" t="e">
        <f>IF($B$11="זכר",INDEX('שיפור גברים'!$A$1:$GQ$121,ROUNDDOWN(R778/12,0)+1,ROUNDDOWN((E778+$B$7-$B$8)/12,0)+1),INDEX('שיפור נשים'!$A$1:$GQ$121,ROUNDDOWN(R778/12,0)+1,ROUNDDOWN((E778+$B$7-$B$8)/12,0)+1))</f>
        <v>#VALUE!</v>
      </c>
      <c r="W778">
        <f t="shared" si="255"/>
        <v>0.33333333333333331</v>
      </c>
      <c r="X778" t="e">
        <f t="shared" si="267"/>
        <v>#VALUE!</v>
      </c>
      <c r="Y778">
        <f>IF($B$11="זכר",INDEX(תמותה!$A$1:$E$121,ROUNDDOWN(R778/12,0)+1,4),INDEX(תמותה!$A$1:$E$121,ROUNDDOWN(R778/12,0)+1,5))</f>
        <v>6.4819999999999999E-3</v>
      </c>
      <c r="Z778" t="e">
        <f t="shared" si="256"/>
        <v>#VALUE!</v>
      </c>
      <c r="AA778" t="e">
        <f t="shared" si="257"/>
        <v>#VALUE!</v>
      </c>
      <c r="AB778" t="e">
        <f t="shared" si="268"/>
        <v>#VALUE!</v>
      </c>
      <c r="AC778" t="e">
        <f t="shared" si="269"/>
        <v>#VALUE!</v>
      </c>
      <c r="AD778" t="e">
        <f t="shared" si="270"/>
        <v>#VALUE!</v>
      </c>
      <c r="AE778" t="e">
        <f t="shared" si="271"/>
        <v>#VALUE!</v>
      </c>
      <c r="AF778" t="e">
        <f t="shared" si="272"/>
        <v>#VALUE!</v>
      </c>
    </row>
    <row r="779" spans="5:32" x14ac:dyDescent="0.2">
      <c r="E779">
        <f t="shared" si="258"/>
        <v>777</v>
      </c>
      <c r="F779">
        <f t="shared" si="252"/>
        <v>10.464799897757073</v>
      </c>
      <c r="G779" t="e">
        <f t="shared" si="259"/>
        <v>#VALUE!</v>
      </c>
      <c r="H779" t="e">
        <f t="shared" si="260"/>
        <v>#VALUE!</v>
      </c>
      <c r="I779" t="e">
        <f t="shared" si="261"/>
        <v>#VALUE!</v>
      </c>
      <c r="J779" t="e">
        <f t="shared" si="262"/>
        <v>#VALUE!</v>
      </c>
      <c r="K779" t="e">
        <f t="shared" si="263"/>
        <v>#VALUE!</v>
      </c>
      <c r="L779" t="e">
        <f t="shared" si="264"/>
        <v>#VALUE!</v>
      </c>
      <c r="M779">
        <f>IF($B$9="זכר",INDEX(תמותה!$A$1:$E$121,ROUNDDOWN(E779/12,0)+1,2),INDEX(תמותה!$A$1:$E$121,ROUNDDOWN(E779/12,0)+1,3))</f>
        <v>3.0479999999999999E-3</v>
      </c>
      <c r="N779" t="e">
        <f>IF($B$9="זכר",INDEX('שיפור גברים'!$A$1:$GQ$121,ROUNDDOWN(E779/12,0)+1,ROUNDDOWN((E779+$B$7-$B$8)/12,0)+2),INDEX('שיפור נשים'!$A$1:$GQ$121,ROUNDDOWN(E779/12,0)+1,ROUNDDOWN((E779+$B$7-$B$8)/12,0)+2))</f>
        <v>#VALUE!</v>
      </c>
      <c r="O779" t="e">
        <f>IF($B$9="זכר",INDEX('שיפור גברים'!$A$1:$GQ$121,ROUNDDOWN(E779/12,0)+1,ROUNDDOWN((E779+$B$7-$B$8)/12,0)+1),INDEX('שיפור נשים'!$A$1:$GQ$121,ROUNDDOWN(E779/12,0)+1,ROUNDDOWN((E779+$B$7-$B$8)/12,0)+1))</f>
        <v>#VALUE!</v>
      </c>
      <c r="P779">
        <f t="shared" si="253"/>
        <v>0.41666666666666669</v>
      </c>
      <c r="Q779" t="e">
        <f t="shared" si="254"/>
        <v>#VALUE!</v>
      </c>
      <c r="R779">
        <f t="shared" si="265"/>
        <v>777</v>
      </c>
      <c r="S779" t="e">
        <f t="shared" si="266"/>
        <v>#VALUE!</v>
      </c>
      <c r="T779">
        <f>IF($B$11="זכר",INDEX(תמותה!$A$1:$E$121,ROUNDDOWN(R779/12,0)+1,2),INDEX(תמותה!$A$1:$E$121,ROUNDDOWN(R779/12,0)+1,3))</f>
        <v>3.0479999999999999E-3</v>
      </c>
      <c r="U779" t="e">
        <f>IF($B$11="זכר",INDEX('שיפור גברים'!$A$1:$GQ$121,ROUNDDOWN(R779/12,0)+1,ROUNDDOWN((E779+$B$7-$B$8)/12,0)+2),INDEX('שיפור נשים'!$A$1:$GQ$121,ROUNDDOWN(R779/12,0)+1,ROUNDDOWN((E779+$B$7-$B$8)/12,0)+2))</f>
        <v>#VALUE!</v>
      </c>
      <c r="V779" t="e">
        <f>IF($B$11="זכר",INDEX('שיפור גברים'!$A$1:$GQ$121,ROUNDDOWN(R779/12,0)+1,ROUNDDOWN((E779+$B$7-$B$8)/12,0)+1),INDEX('שיפור נשים'!$A$1:$GQ$121,ROUNDDOWN(R779/12,0)+1,ROUNDDOWN((E779+$B$7-$B$8)/12,0)+1))</f>
        <v>#VALUE!</v>
      </c>
      <c r="W779">
        <f t="shared" si="255"/>
        <v>0.41666666666666669</v>
      </c>
      <c r="X779" t="e">
        <f t="shared" si="267"/>
        <v>#VALUE!</v>
      </c>
      <c r="Y779">
        <f>IF($B$11="זכר",INDEX(תמותה!$A$1:$E$121,ROUNDDOWN(R779/12,0)+1,4),INDEX(תמותה!$A$1:$E$121,ROUNDDOWN(R779/12,0)+1,5))</f>
        <v>6.4819999999999999E-3</v>
      </c>
      <c r="Z779" t="e">
        <f t="shared" si="256"/>
        <v>#VALUE!</v>
      </c>
      <c r="AA779" t="e">
        <f t="shared" si="257"/>
        <v>#VALUE!</v>
      </c>
      <c r="AB779" t="e">
        <f t="shared" si="268"/>
        <v>#VALUE!</v>
      </c>
      <c r="AC779" t="e">
        <f t="shared" si="269"/>
        <v>#VALUE!</v>
      </c>
      <c r="AD779" t="e">
        <f t="shared" si="270"/>
        <v>#VALUE!</v>
      </c>
      <c r="AE779" t="e">
        <f t="shared" si="271"/>
        <v>#VALUE!</v>
      </c>
      <c r="AF779" t="e">
        <f t="shared" si="272"/>
        <v>#VALUE!</v>
      </c>
    </row>
    <row r="780" spans="5:32" x14ac:dyDescent="0.2">
      <c r="E780">
        <f t="shared" si="258"/>
        <v>778</v>
      </c>
      <c r="F780">
        <f t="shared" si="252"/>
        <v>10.496430548778713</v>
      </c>
      <c r="G780" t="e">
        <f t="shared" si="259"/>
        <v>#VALUE!</v>
      </c>
      <c r="H780" t="e">
        <f t="shared" si="260"/>
        <v>#VALUE!</v>
      </c>
      <c r="I780" t="e">
        <f t="shared" si="261"/>
        <v>#VALUE!</v>
      </c>
      <c r="J780" t="e">
        <f t="shared" si="262"/>
        <v>#VALUE!</v>
      </c>
      <c r="K780" t="e">
        <f t="shared" si="263"/>
        <v>#VALUE!</v>
      </c>
      <c r="L780" t="e">
        <f t="shared" si="264"/>
        <v>#VALUE!</v>
      </c>
      <c r="M780">
        <f>IF($B$9="זכר",INDEX(תמותה!$A$1:$E$121,ROUNDDOWN(E780/12,0)+1,2),INDEX(תמותה!$A$1:$E$121,ROUNDDOWN(E780/12,0)+1,3))</f>
        <v>3.0479999999999999E-3</v>
      </c>
      <c r="N780" t="e">
        <f>IF($B$9="זכר",INDEX('שיפור גברים'!$A$1:$GQ$121,ROUNDDOWN(E780/12,0)+1,ROUNDDOWN((E780+$B$7-$B$8)/12,0)+2),INDEX('שיפור נשים'!$A$1:$GQ$121,ROUNDDOWN(E780/12,0)+1,ROUNDDOWN((E780+$B$7-$B$8)/12,0)+2))</f>
        <v>#VALUE!</v>
      </c>
      <c r="O780" t="e">
        <f>IF($B$9="זכר",INDEX('שיפור גברים'!$A$1:$GQ$121,ROUNDDOWN(E780/12,0)+1,ROUNDDOWN((E780+$B$7-$B$8)/12,0)+1),INDEX('שיפור נשים'!$A$1:$GQ$121,ROUNDDOWN(E780/12,0)+1,ROUNDDOWN((E780+$B$7-$B$8)/12,0)+1))</f>
        <v>#VALUE!</v>
      </c>
      <c r="P780">
        <f t="shared" si="253"/>
        <v>0.5</v>
      </c>
      <c r="Q780" t="e">
        <f t="shared" si="254"/>
        <v>#VALUE!</v>
      </c>
      <c r="R780">
        <f t="shared" si="265"/>
        <v>778</v>
      </c>
      <c r="S780" t="e">
        <f t="shared" si="266"/>
        <v>#VALUE!</v>
      </c>
      <c r="T780">
        <f>IF($B$11="זכר",INDEX(תמותה!$A$1:$E$121,ROUNDDOWN(R780/12,0)+1,2),INDEX(תמותה!$A$1:$E$121,ROUNDDOWN(R780/12,0)+1,3))</f>
        <v>3.0479999999999999E-3</v>
      </c>
      <c r="U780" t="e">
        <f>IF($B$11="זכר",INDEX('שיפור גברים'!$A$1:$GQ$121,ROUNDDOWN(R780/12,0)+1,ROUNDDOWN((E780+$B$7-$B$8)/12,0)+2),INDEX('שיפור נשים'!$A$1:$GQ$121,ROUNDDOWN(R780/12,0)+1,ROUNDDOWN((E780+$B$7-$B$8)/12,0)+2))</f>
        <v>#VALUE!</v>
      </c>
      <c r="V780" t="e">
        <f>IF($B$11="זכר",INDEX('שיפור גברים'!$A$1:$GQ$121,ROUNDDOWN(R780/12,0)+1,ROUNDDOWN((E780+$B$7-$B$8)/12,0)+1),INDEX('שיפור נשים'!$A$1:$GQ$121,ROUNDDOWN(R780/12,0)+1,ROUNDDOWN((E780+$B$7-$B$8)/12,0)+1))</f>
        <v>#VALUE!</v>
      </c>
      <c r="W780">
        <f t="shared" si="255"/>
        <v>0.5</v>
      </c>
      <c r="X780" t="e">
        <f t="shared" si="267"/>
        <v>#VALUE!</v>
      </c>
      <c r="Y780">
        <f>IF($B$11="זכר",INDEX(תמותה!$A$1:$E$121,ROUNDDOWN(R780/12,0)+1,4),INDEX(תמותה!$A$1:$E$121,ROUNDDOWN(R780/12,0)+1,5))</f>
        <v>6.4819999999999999E-3</v>
      </c>
      <c r="Z780" t="e">
        <f t="shared" si="256"/>
        <v>#VALUE!</v>
      </c>
      <c r="AA780" t="e">
        <f t="shared" si="257"/>
        <v>#VALUE!</v>
      </c>
      <c r="AB780" t="e">
        <f t="shared" si="268"/>
        <v>#VALUE!</v>
      </c>
      <c r="AC780" t="e">
        <f t="shared" si="269"/>
        <v>#VALUE!</v>
      </c>
      <c r="AD780" t="e">
        <f t="shared" si="270"/>
        <v>#VALUE!</v>
      </c>
      <c r="AE780" t="e">
        <f t="shared" si="271"/>
        <v>#VALUE!</v>
      </c>
      <c r="AF780" t="e">
        <f t="shared" si="272"/>
        <v>#VALUE!</v>
      </c>
    </row>
    <row r="781" spans="5:32" x14ac:dyDescent="0.2">
      <c r="E781">
        <f t="shared" si="258"/>
        <v>779</v>
      </c>
      <c r="F781">
        <f t="shared" si="252"/>
        <v>10.52815680584097</v>
      </c>
      <c r="G781" t="e">
        <f t="shared" si="259"/>
        <v>#VALUE!</v>
      </c>
      <c r="H781" t="e">
        <f t="shared" si="260"/>
        <v>#VALUE!</v>
      </c>
      <c r="I781" t="e">
        <f t="shared" si="261"/>
        <v>#VALUE!</v>
      </c>
      <c r="J781" t="e">
        <f t="shared" si="262"/>
        <v>#VALUE!</v>
      </c>
      <c r="K781" t="e">
        <f t="shared" si="263"/>
        <v>#VALUE!</v>
      </c>
      <c r="L781" t="e">
        <f t="shared" si="264"/>
        <v>#VALUE!</v>
      </c>
      <c r="M781">
        <f>IF($B$9="זכר",INDEX(תמותה!$A$1:$E$121,ROUNDDOWN(E781/12,0)+1,2),INDEX(תמותה!$A$1:$E$121,ROUNDDOWN(E781/12,0)+1,3))</f>
        <v>3.0479999999999999E-3</v>
      </c>
      <c r="N781" t="e">
        <f>IF($B$9="זכר",INDEX('שיפור גברים'!$A$1:$GQ$121,ROUNDDOWN(E781/12,0)+1,ROUNDDOWN((E781+$B$7-$B$8)/12,0)+2),INDEX('שיפור נשים'!$A$1:$GQ$121,ROUNDDOWN(E781/12,0)+1,ROUNDDOWN((E781+$B$7-$B$8)/12,0)+2))</f>
        <v>#VALUE!</v>
      </c>
      <c r="O781" t="e">
        <f>IF($B$9="זכר",INDEX('שיפור גברים'!$A$1:$GQ$121,ROUNDDOWN(E781/12,0)+1,ROUNDDOWN((E781+$B$7-$B$8)/12,0)+1),INDEX('שיפור נשים'!$A$1:$GQ$121,ROUNDDOWN(E781/12,0)+1,ROUNDDOWN((E781+$B$7-$B$8)/12,0)+1))</f>
        <v>#VALUE!</v>
      </c>
      <c r="P781">
        <f t="shared" si="253"/>
        <v>0.58333333333333337</v>
      </c>
      <c r="Q781" t="e">
        <f t="shared" si="254"/>
        <v>#VALUE!</v>
      </c>
      <c r="R781">
        <f t="shared" si="265"/>
        <v>779</v>
      </c>
      <c r="S781" t="e">
        <f t="shared" si="266"/>
        <v>#VALUE!</v>
      </c>
      <c r="T781">
        <f>IF($B$11="זכר",INDEX(תמותה!$A$1:$E$121,ROUNDDOWN(R781/12,0)+1,2),INDEX(תמותה!$A$1:$E$121,ROUNDDOWN(R781/12,0)+1,3))</f>
        <v>3.0479999999999999E-3</v>
      </c>
      <c r="U781" t="e">
        <f>IF($B$11="זכר",INDEX('שיפור גברים'!$A$1:$GQ$121,ROUNDDOWN(R781/12,0)+1,ROUNDDOWN((E781+$B$7-$B$8)/12,0)+2),INDEX('שיפור נשים'!$A$1:$GQ$121,ROUNDDOWN(R781/12,0)+1,ROUNDDOWN((E781+$B$7-$B$8)/12,0)+2))</f>
        <v>#VALUE!</v>
      </c>
      <c r="V781" t="e">
        <f>IF($B$11="זכר",INDEX('שיפור גברים'!$A$1:$GQ$121,ROUNDDOWN(R781/12,0)+1,ROUNDDOWN((E781+$B$7-$B$8)/12,0)+1),INDEX('שיפור נשים'!$A$1:$GQ$121,ROUNDDOWN(R781/12,0)+1,ROUNDDOWN((E781+$B$7-$B$8)/12,0)+1))</f>
        <v>#VALUE!</v>
      </c>
      <c r="W781">
        <f t="shared" si="255"/>
        <v>0.58333333333333337</v>
      </c>
      <c r="X781" t="e">
        <f t="shared" si="267"/>
        <v>#VALUE!</v>
      </c>
      <c r="Y781">
        <f>IF($B$11="זכר",INDEX(תמותה!$A$1:$E$121,ROUNDDOWN(R781/12,0)+1,4),INDEX(תמותה!$A$1:$E$121,ROUNDDOWN(R781/12,0)+1,5))</f>
        <v>6.4819999999999999E-3</v>
      </c>
      <c r="Z781" t="e">
        <f t="shared" si="256"/>
        <v>#VALUE!</v>
      </c>
      <c r="AA781" t="e">
        <f t="shared" si="257"/>
        <v>#VALUE!</v>
      </c>
      <c r="AB781" t="e">
        <f t="shared" si="268"/>
        <v>#VALUE!</v>
      </c>
      <c r="AC781" t="e">
        <f t="shared" si="269"/>
        <v>#VALUE!</v>
      </c>
      <c r="AD781" t="e">
        <f t="shared" si="270"/>
        <v>#VALUE!</v>
      </c>
      <c r="AE781" t="e">
        <f t="shared" si="271"/>
        <v>#VALUE!</v>
      </c>
      <c r="AF781" t="e">
        <f t="shared" si="272"/>
        <v>#VALUE!</v>
      </c>
    </row>
    <row r="782" spans="5:32" x14ac:dyDescent="0.2">
      <c r="E782">
        <f t="shared" si="258"/>
        <v>780</v>
      </c>
      <c r="F782">
        <f t="shared" si="252"/>
        <v>10.559978957920345</v>
      </c>
      <c r="G782" t="e">
        <f t="shared" si="259"/>
        <v>#VALUE!</v>
      </c>
      <c r="H782" t="e">
        <f t="shared" si="260"/>
        <v>#VALUE!</v>
      </c>
      <c r="I782" t="e">
        <f t="shared" si="261"/>
        <v>#VALUE!</v>
      </c>
      <c r="J782" t="e">
        <f t="shared" si="262"/>
        <v>#VALUE!</v>
      </c>
      <c r="K782" t="e">
        <f t="shared" si="263"/>
        <v>#VALUE!</v>
      </c>
      <c r="L782" t="e">
        <f t="shared" si="264"/>
        <v>#VALUE!</v>
      </c>
      <c r="M782">
        <f>IF($B$9="זכר",INDEX(תמותה!$A$1:$E$121,ROUNDDOWN(E782/12,0)+1,2),INDEX(תמותה!$A$1:$E$121,ROUNDDOWN(E782/12,0)+1,3))</f>
        <v>3.444E-3</v>
      </c>
      <c r="N782" t="e">
        <f>IF($B$9="זכר",INDEX('שיפור גברים'!$A$1:$GQ$121,ROUNDDOWN(E782/12,0)+1,ROUNDDOWN((E782+$B$7-$B$8)/12,0)+2),INDEX('שיפור נשים'!$A$1:$GQ$121,ROUNDDOWN(E782/12,0)+1,ROUNDDOWN((E782+$B$7-$B$8)/12,0)+2))</f>
        <v>#VALUE!</v>
      </c>
      <c r="O782" t="e">
        <f>IF($B$9="זכר",INDEX('שיפור גברים'!$A$1:$GQ$121,ROUNDDOWN(E782/12,0)+1,ROUNDDOWN((E782+$B$7-$B$8)/12,0)+1),INDEX('שיפור נשים'!$A$1:$GQ$121,ROUNDDOWN(E782/12,0)+1,ROUNDDOWN((E782+$B$7-$B$8)/12,0)+1))</f>
        <v>#VALUE!</v>
      </c>
      <c r="P782">
        <f t="shared" si="253"/>
        <v>0.66666666666666663</v>
      </c>
      <c r="Q782" t="e">
        <f t="shared" si="254"/>
        <v>#VALUE!</v>
      </c>
      <c r="R782">
        <f t="shared" si="265"/>
        <v>780</v>
      </c>
      <c r="S782" t="e">
        <f t="shared" si="266"/>
        <v>#VALUE!</v>
      </c>
      <c r="T782">
        <f>IF($B$11="זכר",INDEX(תמותה!$A$1:$E$121,ROUNDDOWN(R782/12,0)+1,2),INDEX(תמותה!$A$1:$E$121,ROUNDDOWN(R782/12,0)+1,3))</f>
        <v>3.444E-3</v>
      </c>
      <c r="U782" t="e">
        <f>IF($B$11="זכר",INDEX('שיפור גברים'!$A$1:$GQ$121,ROUNDDOWN(R782/12,0)+1,ROUNDDOWN((E782+$B$7-$B$8)/12,0)+2),INDEX('שיפור נשים'!$A$1:$GQ$121,ROUNDDOWN(R782/12,0)+1,ROUNDDOWN((E782+$B$7-$B$8)/12,0)+2))</f>
        <v>#VALUE!</v>
      </c>
      <c r="V782" t="e">
        <f>IF($B$11="זכר",INDEX('שיפור גברים'!$A$1:$GQ$121,ROUNDDOWN(R782/12,0)+1,ROUNDDOWN((E782+$B$7-$B$8)/12,0)+1),INDEX('שיפור נשים'!$A$1:$GQ$121,ROUNDDOWN(R782/12,0)+1,ROUNDDOWN((E782+$B$7-$B$8)/12,0)+1))</f>
        <v>#VALUE!</v>
      </c>
      <c r="W782">
        <f t="shared" si="255"/>
        <v>0.66666666666666663</v>
      </c>
      <c r="X782" t="e">
        <f t="shared" si="267"/>
        <v>#VALUE!</v>
      </c>
      <c r="Y782">
        <f>IF($B$11="זכר",INDEX(תמותה!$A$1:$E$121,ROUNDDOWN(R782/12,0)+1,4),INDEX(תמותה!$A$1:$E$121,ROUNDDOWN(R782/12,0)+1,5))</f>
        <v>7.0780000000000001E-3</v>
      </c>
      <c r="Z782" t="e">
        <f t="shared" si="256"/>
        <v>#VALUE!</v>
      </c>
      <c r="AA782" t="e">
        <f t="shared" si="257"/>
        <v>#VALUE!</v>
      </c>
      <c r="AB782" t="e">
        <f t="shared" si="268"/>
        <v>#VALUE!</v>
      </c>
      <c r="AC782" t="e">
        <f t="shared" si="269"/>
        <v>#VALUE!</v>
      </c>
      <c r="AD782" t="e">
        <f t="shared" si="270"/>
        <v>#VALUE!</v>
      </c>
      <c r="AE782" t="e">
        <f t="shared" si="271"/>
        <v>#VALUE!</v>
      </c>
      <c r="AF782" t="e">
        <f t="shared" si="272"/>
        <v>#VALUE!</v>
      </c>
    </row>
    <row r="783" spans="5:32" x14ac:dyDescent="0.2">
      <c r="E783">
        <f t="shared" si="258"/>
        <v>781</v>
      </c>
      <c r="F783">
        <f t="shared" si="252"/>
        <v>10.591897294866806</v>
      </c>
      <c r="G783" t="e">
        <f t="shared" si="259"/>
        <v>#VALUE!</v>
      </c>
      <c r="H783" t="e">
        <f t="shared" si="260"/>
        <v>#VALUE!</v>
      </c>
      <c r="I783" t="e">
        <f t="shared" si="261"/>
        <v>#VALUE!</v>
      </c>
      <c r="J783" t="e">
        <f t="shared" si="262"/>
        <v>#VALUE!</v>
      </c>
      <c r="K783" t="e">
        <f t="shared" si="263"/>
        <v>#VALUE!</v>
      </c>
      <c r="L783" t="e">
        <f t="shared" si="264"/>
        <v>#VALUE!</v>
      </c>
      <c r="M783">
        <f>IF($B$9="זכר",INDEX(תמותה!$A$1:$E$121,ROUNDDOWN(E783/12,0)+1,2),INDEX(תמותה!$A$1:$E$121,ROUNDDOWN(E783/12,0)+1,3))</f>
        <v>3.444E-3</v>
      </c>
      <c r="N783" t="e">
        <f>IF($B$9="זכר",INDEX('שיפור גברים'!$A$1:$GQ$121,ROUNDDOWN(E783/12,0)+1,ROUNDDOWN((E783+$B$7-$B$8)/12,0)+2),INDEX('שיפור נשים'!$A$1:$GQ$121,ROUNDDOWN(E783/12,0)+1,ROUNDDOWN((E783+$B$7-$B$8)/12,0)+2))</f>
        <v>#VALUE!</v>
      </c>
      <c r="O783" t="e">
        <f>IF($B$9="זכר",INDEX('שיפור גברים'!$A$1:$GQ$121,ROUNDDOWN(E783/12,0)+1,ROUNDDOWN((E783+$B$7-$B$8)/12,0)+1),INDEX('שיפור נשים'!$A$1:$GQ$121,ROUNDDOWN(E783/12,0)+1,ROUNDDOWN((E783+$B$7-$B$8)/12,0)+1))</f>
        <v>#VALUE!</v>
      </c>
      <c r="P783">
        <f t="shared" si="253"/>
        <v>0.75</v>
      </c>
      <c r="Q783" t="e">
        <f t="shared" si="254"/>
        <v>#VALUE!</v>
      </c>
      <c r="R783">
        <f t="shared" si="265"/>
        <v>781</v>
      </c>
      <c r="S783" t="e">
        <f t="shared" si="266"/>
        <v>#VALUE!</v>
      </c>
      <c r="T783">
        <f>IF($B$11="זכר",INDEX(תמותה!$A$1:$E$121,ROUNDDOWN(R783/12,0)+1,2),INDEX(תמותה!$A$1:$E$121,ROUNDDOWN(R783/12,0)+1,3))</f>
        <v>3.444E-3</v>
      </c>
      <c r="U783" t="e">
        <f>IF($B$11="זכר",INDEX('שיפור גברים'!$A$1:$GQ$121,ROUNDDOWN(R783/12,0)+1,ROUNDDOWN((E783+$B$7-$B$8)/12,0)+2),INDEX('שיפור נשים'!$A$1:$GQ$121,ROUNDDOWN(R783/12,0)+1,ROUNDDOWN((E783+$B$7-$B$8)/12,0)+2))</f>
        <v>#VALUE!</v>
      </c>
      <c r="V783" t="e">
        <f>IF($B$11="זכר",INDEX('שיפור גברים'!$A$1:$GQ$121,ROUNDDOWN(R783/12,0)+1,ROUNDDOWN((E783+$B$7-$B$8)/12,0)+1),INDEX('שיפור נשים'!$A$1:$GQ$121,ROUNDDOWN(R783/12,0)+1,ROUNDDOWN((E783+$B$7-$B$8)/12,0)+1))</f>
        <v>#VALUE!</v>
      </c>
      <c r="W783">
        <f t="shared" si="255"/>
        <v>0.75</v>
      </c>
      <c r="X783" t="e">
        <f t="shared" si="267"/>
        <v>#VALUE!</v>
      </c>
      <c r="Y783">
        <f>IF($B$11="זכר",INDEX(תמותה!$A$1:$E$121,ROUNDDOWN(R783/12,0)+1,4),INDEX(תמותה!$A$1:$E$121,ROUNDDOWN(R783/12,0)+1,5))</f>
        <v>7.0780000000000001E-3</v>
      </c>
      <c r="Z783" t="e">
        <f t="shared" si="256"/>
        <v>#VALUE!</v>
      </c>
      <c r="AA783" t="e">
        <f t="shared" si="257"/>
        <v>#VALUE!</v>
      </c>
      <c r="AB783" t="e">
        <f t="shared" si="268"/>
        <v>#VALUE!</v>
      </c>
      <c r="AC783" t="e">
        <f t="shared" si="269"/>
        <v>#VALUE!</v>
      </c>
      <c r="AD783" t="e">
        <f t="shared" si="270"/>
        <v>#VALUE!</v>
      </c>
      <c r="AE783" t="e">
        <f t="shared" si="271"/>
        <v>#VALUE!</v>
      </c>
      <c r="AF783" t="e">
        <f t="shared" si="272"/>
        <v>#VALUE!</v>
      </c>
    </row>
    <row r="784" spans="5:32" x14ac:dyDescent="0.2">
      <c r="E784">
        <f t="shared" si="258"/>
        <v>782</v>
      </c>
      <c r="F784">
        <f t="shared" si="252"/>
        <v>10.623912107406388</v>
      </c>
      <c r="G784" t="e">
        <f t="shared" si="259"/>
        <v>#VALUE!</v>
      </c>
      <c r="H784" t="e">
        <f t="shared" si="260"/>
        <v>#VALUE!</v>
      </c>
      <c r="I784" t="e">
        <f t="shared" si="261"/>
        <v>#VALUE!</v>
      </c>
      <c r="J784" t="e">
        <f t="shared" si="262"/>
        <v>#VALUE!</v>
      </c>
      <c r="K784" t="e">
        <f t="shared" si="263"/>
        <v>#VALUE!</v>
      </c>
      <c r="L784" t="e">
        <f t="shared" si="264"/>
        <v>#VALUE!</v>
      </c>
      <c r="M784">
        <f>IF($B$9="זכר",INDEX(תמותה!$A$1:$E$121,ROUNDDOWN(E784/12,0)+1,2),INDEX(תמותה!$A$1:$E$121,ROUNDDOWN(E784/12,0)+1,3))</f>
        <v>3.444E-3</v>
      </c>
      <c r="N784" t="e">
        <f>IF($B$9="זכר",INDEX('שיפור גברים'!$A$1:$GQ$121,ROUNDDOWN(E784/12,0)+1,ROUNDDOWN((E784+$B$7-$B$8)/12,0)+2),INDEX('שיפור נשים'!$A$1:$GQ$121,ROUNDDOWN(E784/12,0)+1,ROUNDDOWN((E784+$B$7-$B$8)/12,0)+2))</f>
        <v>#VALUE!</v>
      </c>
      <c r="O784" t="e">
        <f>IF($B$9="זכר",INDEX('שיפור גברים'!$A$1:$GQ$121,ROUNDDOWN(E784/12,0)+1,ROUNDDOWN((E784+$B$7-$B$8)/12,0)+1),INDEX('שיפור נשים'!$A$1:$GQ$121,ROUNDDOWN(E784/12,0)+1,ROUNDDOWN((E784+$B$7-$B$8)/12,0)+1))</f>
        <v>#VALUE!</v>
      </c>
      <c r="P784">
        <f t="shared" si="253"/>
        <v>0.83333333333333337</v>
      </c>
      <c r="Q784" t="e">
        <f t="shared" si="254"/>
        <v>#VALUE!</v>
      </c>
      <c r="R784">
        <f t="shared" si="265"/>
        <v>782</v>
      </c>
      <c r="S784" t="e">
        <f t="shared" si="266"/>
        <v>#VALUE!</v>
      </c>
      <c r="T784">
        <f>IF($B$11="זכר",INDEX(תמותה!$A$1:$E$121,ROUNDDOWN(R784/12,0)+1,2),INDEX(תמותה!$A$1:$E$121,ROUNDDOWN(R784/12,0)+1,3))</f>
        <v>3.444E-3</v>
      </c>
      <c r="U784" t="e">
        <f>IF($B$11="זכר",INDEX('שיפור גברים'!$A$1:$GQ$121,ROUNDDOWN(R784/12,0)+1,ROUNDDOWN((E784+$B$7-$B$8)/12,0)+2),INDEX('שיפור נשים'!$A$1:$GQ$121,ROUNDDOWN(R784/12,0)+1,ROUNDDOWN((E784+$B$7-$B$8)/12,0)+2))</f>
        <v>#VALUE!</v>
      </c>
      <c r="V784" t="e">
        <f>IF($B$11="זכר",INDEX('שיפור גברים'!$A$1:$GQ$121,ROUNDDOWN(R784/12,0)+1,ROUNDDOWN((E784+$B$7-$B$8)/12,0)+1),INDEX('שיפור נשים'!$A$1:$GQ$121,ROUNDDOWN(R784/12,0)+1,ROUNDDOWN((E784+$B$7-$B$8)/12,0)+1))</f>
        <v>#VALUE!</v>
      </c>
      <c r="W784">
        <f t="shared" si="255"/>
        <v>0.83333333333333337</v>
      </c>
      <c r="X784" t="e">
        <f t="shared" si="267"/>
        <v>#VALUE!</v>
      </c>
      <c r="Y784">
        <f>IF($B$11="זכר",INDEX(תמותה!$A$1:$E$121,ROUNDDOWN(R784/12,0)+1,4),INDEX(תמותה!$A$1:$E$121,ROUNDDOWN(R784/12,0)+1,5))</f>
        <v>7.0780000000000001E-3</v>
      </c>
      <c r="Z784" t="e">
        <f t="shared" si="256"/>
        <v>#VALUE!</v>
      </c>
      <c r="AA784" t="e">
        <f t="shared" si="257"/>
        <v>#VALUE!</v>
      </c>
      <c r="AB784" t="e">
        <f t="shared" si="268"/>
        <v>#VALUE!</v>
      </c>
      <c r="AC784" t="e">
        <f t="shared" si="269"/>
        <v>#VALUE!</v>
      </c>
      <c r="AD784" t="e">
        <f t="shared" si="270"/>
        <v>#VALUE!</v>
      </c>
      <c r="AE784" t="e">
        <f t="shared" si="271"/>
        <v>#VALUE!</v>
      </c>
      <c r="AF784" t="e">
        <f t="shared" si="272"/>
        <v>#VALUE!</v>
      </c>
    </row>
    <row r="785" spans="5:32" x14ac:dyDescent="0.2">
      <c r="E785">
        <f t="shared" si="258"/>
        <v>783</v>
      </c>
      <c r="F785">
        <f t="shared" si="252"/>
        <v>10.656023687143904</v>
      </c>
      <c r="G785" t="e">
        <f t="shared" si="259"/>
        <v>#VALUE!</v>
      </c>
      <c r="H785" t="e">
        <f t="shared" si="260"/>
        <v>#VALUE!</v>
      </c>
      <c r="I785" t="e">
        <f t="shared" si="261"/>
        <v>#VALUE!</v>
      </c>
      <c r="J785" t="e">
        <f t="shared" si="262"/>
        <v>#VALUE!</v>
      </c>
      <c r="K785" t="e">
        <f t="shared" si="263"/>
        <v>#VALUE!</v>
      </c>
      <c r="L785" t="e">
        <f t="shared" si="264"/>
        <v>#VALUE!</v>
      </c>
      <c r="M785">
        <f>IF($B$9="זכר",INDEX(תמותה!$A$1:$E$121,ROUNDDOWN(E785/12,0)+1,2),INDEX(תמותה!$A$1:$E$121,ROUNDDOWN(E785/12,0)+1,3))</f>
        <v>3.444E-3</v>
      </c>
      <c r="N785" t="e">
        <f>IF($B$9="זכר",INDEX('שיפור גברים'!$A$1:$GQ$121,ROUNDDOWN(E785/12,0)+1,ROUNDDOWN((E785+$B$7-$B$8)/12,0)+2),INDEX('שיפור נשים'!$A$1:$GQ$121,ROUNDDOWN(E785/12,0)+1,ROUNDDOWN((E785+$B$7-$B$8)/12,0)+2))</f>
        <v>#VALUE!</v>
      </c>
      <c r="O785" t="e">
        <f>IF($B$9="זכר",INDEX('שיפור גברים'!$A$1:$GQ$121,ROUNDDOWN(E785/12,0)+1,ROUNDDOWN((E785+$B$7-$B$8)/12,0)+1),INDEX('שיפור נשים'!$A$1:$GQ$121,ROUNDDOWN(E785/12,0)+1,ROUNDDOWN((E785+$B$7-$B$8)/12,0)+1))</f>
        <v>#VALUE!</v>
      </c>
      <c r="P785">
        <f t="shared" si="253"/>
        <v>0.91666666666666663</v>
      </c>
      <c r="Q785" t="e">
        <f t="shared" si="254"/>
        <v>#VALUE!</v>
      </c>
      <c r="R785">
        <f t="shared" si="265"/>
        <v>783</v>
      </c>
      <c r="S785" t="e">
        <f t="shared" si="266"/>
        <v>#VALUE!</v>
      </c>
      <c r="T785">
        <f>IF($B$11="זכר",INDEX(תמותה!$A$1:$E$121,ROUNDDOWN(R785/12,0)+1,2),INDEX(תמותה!$A$1:$E$121,ROUNDDOWN(R785/12,0)+1,3))</f>
        <v>3.444E-3</v>
      </c>
      <c r="U785" t="e">
        <f>IF($B$11="זכר",INDEX('שיפור גברים'!$A$1:$GQ$121,ROUNDDOWN(R785/12,0)+1,ROUNDDOWN((E785+$B$7-$B$8)/12,0)+2),INDEX('שיפור נשים'!$A$1:$GQ$121,ROUNDDOWN(R785/12,0)+1,ROUNDDOWN((E785+$B$7-$B$8)/12,0)+2))</f>
        <v>#VALUE!</v>
      </c>
      <c r="V785" t="e">
        <f>IF($B$11="זכר",INDEX('שיפור גברים'!$A$1:$GQ$121,ROUNDDOWN(R785/12,0)+1,ROUNDDOWN((E785+$B$7-$B$8)/12,0)+1),INDEX('שיפור נשים'!$A$1:$GQ$121,ROUNDDOWN(R785/12,0)+1,ROUNDDOWN((E785+$B$7-$B$8)/12,0)+1))</f>
        <v>#VALUE!</v>
      </c>
      <c r="W785">
        <f t="shared" si="255"/>
        <v>0.91666666666666663</v>
      </c>
      <c r="X785" t="e">
        <f t="shared" si="267"/>
        <v>#VALUE!</v>
      </c>
      <c r="Y785">
        <f>IF($B$11="זכר",INDEX(תמותה!$A$1:$E$121,ROUNDDOWN(R785/12,0)+1,4),INDEX(תמותה!$A$1:$E$121,ROUNDDOWN(R785/12,0)+1,5))</f>
        <v>7.0780000000000001E-3</v>
      </c>
      <c r="Z785" t="e">
        <f t="shared" si="256"/>
        <v>#VALUE!</v>
      </c>
      <c r="AA785" t="e">
        <f t="shared" si="257"/>
        <v>#VALUE!</v>
      </c>
      <c r="AB785" t="e">
        <f t="shared" si="268"/>
        <v>#VALUE!</v>
      </c>
      <c r="AC785" t="e">
        <f t="shared" si="269"/>
        <v>#VALUE!</v>
      </c>
      <c r="AD785" t="e">
        <f t="shared" si="270"/>
        <v>#VALUE!</v>
      </c>
      <c r="AE785" t="e">
        <f t="shared" si="271"/>
        <v>#VALUE!</v>
      </c>
      <c r="AF785" t="e">
        <f t="shared" si="272"/>
        <v>#VALUE!</v>
      </c>
    </row>
    <row r="786" spans="5:32" x14ac:dyDescent="0.2">
      <c r="E786">
        <f t="shared" si="258"/>
        <v>784</v>
      </c>
      <c r="F786">
        <f t="shared" si="252"/>
        <v>10.68823232656554</v>
      </c>
      <c r="G786" t="e">
        <f t="shared" si="259"/>
        <v>#VALUE!</v>
      </c>
      <c r="H786" t="e">
        <f t="shared" si="260"/>
        <v>#VALUE!</v>
      </c>
      <c r="I786" t="e">
        <f t="shared" si="261"/>
        <v>#VALUE!</v>
      </c>
      <c r="J786" t="e">
        <f t="shared" si="262"/>
        <v>#VALUE!</v>
      </c>
      <c r="K786" t="e">
        <f t="shared" si="263"/>
        <v>#VALUE!</v>
      </c>
      <c r="L786" t="e">
        <f t="shared" si="264"/>
        <v>#VALUE!</v>
      </c>
      <c r="M786">
        <f>IF($B$9="זכר",INDEX(תמותה!$A$1:$E$121,ROUNDDOWN(E786/12,0)+1,2),INDEX(תמותה!$A$1:$E$121,ROUNDDOWN(E786/12,0)+1,3))</f>
        <v>3.444E-3</v>
      </c>
      <c r="N786" t="e">
        <f>IF($B$9="זכר",INDEX('שיפור גברים'!$A$1:$GQ$121,ROUNDDOWN(E786/12,0)+1,ROUNDDOWN((E786+$B$7-$B$8)/12,0)+2),INDEX('שיפור נשים'!$A$1:$GQ$121,ROUNDDOWN(E786/12,0)+1,ROUNDDOWN((E786+$B$7-$B$8)/12,0)+2))</f>
        <v>#VALUE!</v>
      </c>
      <c r="O786" t="e">
        <f>IF($B$9="זכר",INDEX('שיפור גברים'!$A$1:$GQ$121,ROUNDDOWN(E786/12,0)+1,ROUNDDOWN((E786+$B$7-$B$8)/12,0)+1),INDEX('שיפור נשים'!$A$1:$GQ$121,ROUNDDOWN(E786/12,0)+1,ROUNDDOWN((E786+$B$7-$B$8)/12,0)+1))</f>
        <v>#VALUE!</v>
      </c>
      <c r="P786">
        <f t="shared" si="253"/>
        <v>1</v>
      </c>
      <c r="Q786" t="e">
        <f t="shared" si="254"/>
        <v>#VALUE!</v>
      </c>
      <c r="R786">
        <f t="shared" si="265"/>
        <v>784</v>
      </c>
      <c r="S786" t="e">
        <f t="shared" si="266"/>
        <v>#VALUE!</v>
      </c>
      <c r="T786">
        <f>IF($B$11="זכר",INDEX(תמותה!$A$1:$E$121,ROUNDDOWN(R786/12,0)+1,2),INDEX(תמותה!$A$1:$E$121,ROUNDDOWN(R786/12,0)+1,3))</f>
        <v>3.444E-3</v>
      </c>
      <c r="U786" t="e">
        <f>IF($B$11="זכר",INDEX('שיפור גברים'!$A$1:$GQ$121,ROUNDDOWN(R786/12,0)+1,ROUNDDOWN((E786+$B$7-$B$8)/12,0)+2),INDEX('שיפור נשים'!$A$1:$GQ$121,ROUNDDOWN(R786/12,0)+1,ROUNDDOWN((E786+$B$7-$B$8)/12,0)+2))</f>
        <v>#VALUE!</v>
      </c>
      <c r="V786" t="e">
        <f>IF($B$11="זכר",INDEX('שיפור גברים'!$A$1:$GQ$121,ROUNDDOWN(R786/12,0)+1,ROUNDDOWN((E786+$B$7-$B$8)/12,0)+1),INDEX('שיפור נשים'!$A$1:$GQ$121,ROUNDDOWN(R786/12,0)+1,ROUNDDOWN((E786+$B$7-$B$8)/12,0)+1))</f>
        <v>#VALUE!</v>
      </c>
      <c r="W786">
        <f t="shared" si="255"/>
        <v>1</v>
      </c>
      <c r="X786" t="e">
        <f t="shared" si="267"/>
        <v>#VALUE!</v>
      </c>
      <c r="Y786">
        <f>IF($B$11="זכר",INDEX(תמותה!$A$1:$E$121,ROUNDDOWN(R786/12,0)+1,4),INDEX(תמותה!$A$1:$E$121,ROUNDDOWN(R786/12,0)+1,5))</f>
        <v>7.0780000000000001E-3</v>
      </c>
      <c r="Z786" t="e">
        <f t="shared" si="256"/>
        <v>#VALUE!</v>
      </c>
      <c r="AA786" t="e">
        <f t="shared" si="257"/>
        <v>#VALUE!</v>
      </c>
      <c r="AB786" t="e">
        <f t="shared" si="268"/>
        <v>#VALUE!</v>
      </c>
      <c r="AC786" t="e">
        <f t="shared" si="269"/>
        <v>#VALUE!</v>
      </c>
      <c r="AD786" t="e">
        <f t="shared" si="270"/>
        <v>#VALUE!</v>
      </c>
      <c r="AE786" t="e">
        <f t="shared" si="271"/>
        <v>#VALUE!</v>
      </c>
      <c r="AF786" t="e">
        <f t="shared" si="272"/>
        <v>#VALUE!</v>
      </c>
    </row>
    <row r="787" spans="5:32" x14ac:dyDescent="0.2">
      <c r="E787">
        <f t="shared" si="258"/>
        <v>785</v>
      </c>
      <c r="F787">
        <f t="shared" si="252"/>
        <v>10.720538319041543</v>
      </c>
      <c r="G787" t="e">
        <f t="shared" si="259"/>
        <v>#VALUE!</v>
      </c>
      <c r="H787" t="e">
        <f t="shared" si="260"/>
        <v>#VALUE!</v>
      </c>
      <c r="I787" t="e">
        <f t="shared" si="261"/>
        <v>#VALUE!</v>
      </c>
      <c r="J787" t="e">
        <f t="shared" si="262"/>
        <v>#VALUE!</v>
      </c>
      <c r="K787" t="e">
        <f t="shared" si="263"/>
        <v>#VALUE!</v>
      </c>
      <c r="L787" t="e">
        <f t="shared" si="264"/>
        <v>#VALUE!</v>
      </c>
      <c r="M787">
        <f>IF($B$9="זכר",INDEX(תמותה!$A$1:$E$121,ROUNDDOWN(E787/12,0)+1,2),INDEX(תמותה!$A$1:$E$121,ROUNDDOWN(E787/12,0)+1,3))</f>
        <v>3.444E-3</v>
      </c>
      <c r="N787" t="e">
        <f>IF($B$9="זכר",INDEX('שיפור גברים'!$A$1:$GQ$121,ROUNDDOWN(E787/12,0)+1,ROUNDDOWN((E787+$B$7-$B$8)/12,0)+2),INDEX('שיפור נשים'!$A$1:$GQ$121,ROUNDDOWN(E787/12,0)+1,ROUNDDOWN((E787+$B$7-$B$8)/12,0)+2))</f>
        <v>#VALUE!</v>
      </c>
      <c r="O787" t="e">
        <f>IF($B$9="זכר",INDEX('שיפור גברים'!$A$1:$GQ$121,ROUNDDOWN(E787/12,0)+1,ROUNDDOWN((E787+$B$7-$B$8)/12,0)+1),INDEX('שיפור נשים'!$A$1:$GQ$121,ROUNDDOWN(E787/12,0)+1,ROUNDDOWN((E787+$B$7-$B$8)/12,0)+1))</f>
        <v>#VALUE!</v>
      </c>
      <c r="P787">
        <f t="shared" si="253"/>
        <v>8.3333333333333329E-2</v>
      </c>
      <c r="Q787" t="e">
        <f t="shared" si="254"/>
        <v>#VALUE!</v>
      </c>
      <c r="R787">
        <f t="shared" si="265"/>
        <v>785</v>
      </c>
      <c r="S787" t="e">
        <f t="shared" si="266"/>
        <v>#VALUE!</v>
      </c>
      <c r="T787">
        <f>IF($B$11="זכר",INDEX(תמותה!$A$1:$E$121,ROUNDDOWN(R787/12,0)+1,2),INDEX(תמותה!$A$1:$E$121,ROUNDDOWN(R787/12,0)+1,3))</f>
        <v>3.444E-3</v>
      </c>
      <c r="U787" t="e">
        <f>IF($B$11="זכר",INDEX('שיפור גברים'!$A$1:$GQ$121,ROUNDDOWN(R787/12,0)+1,ROUNDDOWN((E787+$B$7-$B$8)/12,0)+2),INDEX('שיפור נשים'!$A$1:$GQ$121,ROUNDDOWN(R787/12,0)+1,ROUNDDOWN((E787+$B$7-$B$8)/12,0)+2))</f>
        <v>#VALUE!</v>
      </c>
      <c r="V787" t="e">
        <f>IF($B$11="זכר",INDEX('שיפור גברים'!$A$1:$GQ$121,ROUNDDOWN(R787/12,0)+1,ROUNDDOWN((E787+$B$7-$B$8)/12,0)+1),INDEX('שיפור נשים'!$A$1:$GQ$121,ROUNDDOWN(R787/12,0)+1,ROUNDDOWN((E787+$B$7-$B$8)/12,0)+1))</f>
        <v>#VALUE!</v>
      </c>
      <c r="W787">
        <f t="shared" si="255"/>
        <v>8.3333333333333329E-2</v>
      </c>
      <c r="X787" t="e">
        <f t="shared" si="267"/>
        <v>#VALUE!</v>
      </c>
      <c r="Y787">
        <f>IF($B$11="זכר",INDEX(תמותה!$A$1:$E$121,ROUNDDOWN(R787/12,0)+1,4),INDEX(תמותה!$A$1:$E$121,ROUNDDOWN(R787/12,0)+1,5))</f>
        <v>7.0780000000000001E-3</v>
      </c>
      <c r="Z787" t="e">
        <f t="shared" si="256"/>
        <v>#VALUE!</v>
      </c>
      <c r="AA787" t="e">
        <f t="shared" si="257"/>
        <v>#VALUE!</v>
      </c>
      <c r="AB787" t="e">
        <f t="shared" si="268"/>
        <v>#VALUE!</v>
      </c>
      <c r="AC787" t="e">
        <f t="shared" si="269"/>
        <v>#VALUE!</v>
      </c>
      <c r="AD787" t="e">
        <f t="shared" si="270"/>
        <v>#VALUE!</v>
      </c>
      <c r="AE787" t="e">
        <f t="shared" si="271"/>
        <v>#VALUE!</v>
      </c>
      <c r="AF787" t="e">
        <f t="shared" si="272"/>
        <v>#VALUE!</v>
      </c>
    </row>
    <row r="788" spans="5:32" x14ac:dyDescent="0.2">
      <c r="E788">
        <f t="shared" si="258"/>
        <v>786</v>
      </c>
      <c r="F788">
        <f t="shared" si="252"/>
        <v>10.752941958828899</v>
      </c>
      <c r="G788" t="e">
        <f t="shared" si="259"/>
        <v>#VALUE!</v>
      </c>
      <c r="H788" t="e">
        <f t="shared" si="260"/>
        <v>#VALUE!</v>
      </c>
      <c r="I788" t="e">
        <f t="shared" si="261"/>
        <v>#VALUE!</v>
      </c>
      <c r="J788" t="e">
        <f t="shared" si="262"/>
        <v>#VALUE!</v>
      </c>
      <c r="K788" t="e">
        <f t="shared" si="263"/>
        <v>#VALUE!</v>
      </c>
      <c r="L788" t="e">
        <f t="shared" si="264"/>
        <v>#VALUE!</v>
      </c>
      <c r="M788">
        <f>IF($B$9="זכר",INDEX(תמותה!$A$1:$E$121,ROUNDDOWN(E788/12,0)+1,2),INDEX(תמותה!$A$1:$E$121,ROUNDDOWN(E788/12,0)+1,3))</f>
        <v>3.444E-3</v>
      </c>
      <c r="N788" t="e">
        <f>IF($B$9="זכר",INDEX('שיפור גברים'!$A$1:$GQ$121,ROUNDDOWN(E788/12,0)+1,ROUNDDOWN((E788+$B$7-$B$8)/12,0)+2),INDEX('שיפור נשים'!$A$1:$GQ$121,ROUNDDOWN(E788/12,0)+1,ROUNDDOWN((E788+$B$7-$B$8)/12,0)+2))</f>
        <v>#VALUE!</v>
      </c>
      <c r="O788" t="e">
        <f>IF($B$9="זכר",INDEX('שיפור גברים'!$A$1:$GQ$121,ROUNDDOWN(E788/12,0)+1,ROUNDDOWN((E788+$B$7-$B$8)/12,0)+1),INDEX('שיפור נשים'!$A$1:$GQ$121,ROUNDDOWN(E788/12,0)+1,ROUNDDOWN((E788+$B$7-$B$8)/12,0)+1))</f>
        <v>#VALUE!</v>
      </c>
      <c r="P788">
        <f t="shared" si="253"/>
        <v>0.16666666666666666</v>
      </c>
      <c r="Q788" t="e">
        <f t="shared" si="254"/>
        <v>#VALUE!</v>
      </c>
      <c r="R788">
        <f t="shared" si="265"/>
        <v>786</v>
      </c>
      <c r="S788" t="e">
        <f t="shared" si="266"/>
        <v>#VALUE!</v>
      </c>
      <c r="T788">
        <f>IF($B$11="זכר",INDEX(תמותה!$A$1:$E$121,ROUNDDOWN(R788/12,0)+1,2),INDEX(תמותה!$A$1:$E$121,ROUNDDOWN(R788/12,0)+1,3))</f>
        <v>3.444E-3</v>
      </c>
      <c r="U788" t="e">
        <f>IF($B$11="זכר",INDEX('שיפור גברים'!$A$1:$GQ$121,ROUNDDOWN(R788/12,0)+1,ROUNDDOWN((E788+$B$7-$B$8)/12,0)+2),INDEX('שיפור נשים'!$A$1:$GQ$121,ROUNDDOWN(R788/12,0)+1,ROUNDDOWN((E788+$B$7-$B$8)/12,0)+2))</f>
        <v>#VALUE!</v>
      </c>
      <c r="V788" t="e">
        <f>IF($B$11="זכר",INDEX('שיפור גברים'!$A$1:$GQ$121,ROUNDDOWN(R788/12,0)+1,ROUNDDOWN((E788+$B$7-$B$8)/12,0)+1),INDEX('שיפור נשים'!$A$1:$GQ$121,ROUNDDOWN(R788/12,0)+1,ROUNDDOWN((E788+$B$7-$B$8)/12,0)+1))</f>
        <v>#VALUE!</v>
      </c>
      <c r="W788">
        <f t="shared" si="255"/>
        <v>0.16666666666666666</v>
      </c>
      <c r="X788" t="e">
        <f t="shared" si="267"/>
        <v>#VALUE!</v>
      </c>
      <c r="Y788">
        <f>IF($B$11="זכר",INDEX(תמותה!$A$1:$E$121,ROUNDDOWN(R788/12,0)+1,4),INDEX(תמותה!$A$1:$E$121,ROUNDDOWN(R788/12,0)+1,5))</f>
        <v>7.0780000000000001E-3</v>
      </c>
      <c r="Z788" t="e">
        <f t="shared" si="256"/>
        <v>#VALUE!</v>
      </c>
      <c r="AA788" t="e">
        <f t="shared" si="257"/>
        <v>#VALUE!</v>
      </c>
      <c r="AB788" t="e">
        <f t="shared" si="268"/>
        <v>#VALUE!</v>
      </c>
      <c r="AC788" t="e">
        <f t="shared" si="269"/>
        <v>#VALUE!</v>
      </c>
      <c r="AD788" t="e">
        <f t="shared" si="270"/>
        <v>#VALUE!</v>
      </c>
      <c r="AE788" t="e">
        <f t="shared" si="271"/>
        <v>#VALUE!</v>
      </c>
      <c r="AF788" t="e">
        <f t="shared" si="272"/>
        <v>#VALUE!</v>
      </c>
    </row>
    <row r="789" spans="5:32" x14ac:dyDescent="0.2">
      <c r="E789">
        <f t="shared" si="258"/>
        <v>787</v>
      </c>
      <c r="F789">
        <f t="shared" si="252"/>
        <v>10.785443541074022</v>
      </c>
      <c r="G789" t="e">
        <f t="shared" si="259"/>
        <v>#VALUE!</v>
      </c>
      <c r="H789" t="e">
        <f t="shared" si="260"/>
        <v>#VALUE!</v>
      </c>
      <c r="I789" t="e">
        <f t="shared" si="261"/>
        <v>#VALUE!</v>
      </c>
      <c r="J789" t="e">
        <f t="shared" si="262"/>
        <v>#VALUE!</v>
      </c>
      <c r="K789" t="e">
        <f t="shared" si="263"/>
        <v>#VALUE!</v>
      </c>
      <c r="L789" t="e">
        <f t="shared" si="264"/>
        <v>#VALUE!</v>
      </c>
      <c r="M789">
        <f>IF($B$9="זכר",INDEX(תמותה!$A$1:$E$121,ROUNDDOWN(E789/12,0)+1,2),INDEX(תמותה!$A$1:$E$121,ROUNDDOWN(E789/12,0)+1,3))</f>
        <v>3.444E-3</v>
      </c>
      <c r="N789" t="e">
        <f>IF($B$9="זכר",INDEX('שיפור גברים'!$A$1:$GQ$121,ROUNDDOWN(E789/12,0)+1,ROUNDDOWN((E789+$B$7-$B$8)/12,0)+2),INDEX('שיפור נשים'!$A$1:$GQ$121,ROUNDDOWN(E789/12,0)+1,ROUNDDOWN((E789+$B$7-$B$8)/12,0)+2))</f>
        <v>#VALUE!</v>
      </c>
      <c r="O789" t="e">
        <f>IF($B$9="זכר",INDEX('שיפור גברים'!$A$1:$GQ$121,ROUNDDOWN(E789/12,0)+1,ROUNDDOWN((E789+$B$7-$B$8)/12,0)+1),INDEX('שיפור נשים'!$A$1:$GQ$121,ROUNDDOWN(E789/12,0)+1,ROUNDDOWN((E789+$B$7-$B$8)/12,0)+1))</f>
        <v>#VALUE!</v>
      </c>
      <c r="P789">
        <f t="shared" si="253"/>
        <v>0.25</v>
      </c>
      <c r="Q789" t="e">
        <f t="shared" si="254"/>
        <v>#VALUE!</v>
      </c>
      <c r="R789">
        <f t="shared" si="265"/>
        <v>787</v>
      </c>
      <c r="S789" t="e">
        <f t="shared" si="266"/>
        <v>#VALUE!</v>
      </c>
      <c r="T789">
        <f>IF($B$11="זכר",INDEX(תמותה!$A$1:$E$121,ROUNDDOWN(R789/12,0)+1,2),INDEX(תמותה!$A$1:$E$121,ROUNDDOWN(R789/12,0)+1,3))</f>
        <v>3.444E-3</v>
      </c>
      <c r="U789" t="e">
        <f>IF($B$11="זכר",INDEX('שיפור גברים'!$A$1:$GQ$121,ROUNDDOWN(R789/12,0)+1,ROUNDDOWN((E789+$B$7-$B$8)/12,0)+2),INDEX('שיפור נשים'!$A$1:$GQ$121,ROUNDDOWN(R789/12,0)+1,ROUNDDOWN((E789+$B$7-$B$8)/12,0)+2))</f>
        <v>#VALUE!</v>
      </c>
      <c r="V789" t="e">
        <f>IF($B$11="זכר",INDEX('שיפור גברים'!$A$1:$GQ$121,ROUNDDOWN(R789/12,0)+1,ROUNDDOWN((E789+$B$7-$B$8)/12,0)+1),INDEX('שיפור נשים'!$A$1:$GQ$121,ROUNDDOWN(R789/12,0)+1,ROUNDDOWN((E789+$B$7-$B$8)/12,0)+1))</f>
        <v>#VALUE!</v>
      </c>
      <c r="W789">
        <f t="shared" si="255"/>
        <v>0.25</v>
      </c>
      <c r="X789" t="e">
        <f t="shared" si="267"/>
        <v>#VALUE!</v>
      </c>
      <c r="Y789">
        <f>IF($B$11="זכר",INDEX(תמותה!$A$1:$E$121,ROUNDDOWN(R789/12,0)+1,4),INDEX(תמותה!$A$1:$E$121,ROUNDDOWN(R789/12,0)+1,5))</f>
        <v>7.0780000000000001E-3</v>
      </c>
      <c r="Z789" t="e">
        <f t="shared" si="256"/>
        <v>#VALUE!</v>
      </c>
      <c r="AA789" t="e">
        <f t="shared" si="257"/>
        <v>#VALUE!</v>
      </c>
      <c r="AB789" t="e">
        <f t="shared" si="268"/>
        <v>#VALUE!</v>
      </c>
      <c r="AC789" t="e">
        <f t="shared" si="269"/>
        <v>#VALUE!</v>
      </c>
      <c r="AD789" t="e">
        <f t="shared" si="270"/>
        <v>#VALUE!</v>
      </c>
      <c r="AE789" t="e">
        <f t="shared" si="271"/>
        <v>#VALUE!</v>
      </c>
      <c r="AF789" t="e">
        <f t="shared" si="272"/>
        <v>#VALUE!</v>
      </c>
    </row>
    <row r="790" spans="5:32" x14ac:dyDescent="0.2">
      <c r="E790">
        <f t="shared" si="258"/>
        <v>788</v>
      </c>
      <c r="F790">
        <f t="shared" si="252"/>
        <v>10.818043361815405</v>
      </c>
      <c r="G790" t="e">
        <f t="shared" si="259"/>
        <v>#VALUE!</v>
      </c>
      <c r="H790" t="e">
        <f t="shared" si="260"/>
        <v>#VALUE!</v>
      </c>
      <c r="I790" t="e">
        <f t="shared" si="261"/>
        <v>#VALUE!</v>
      </c>
      <c r="J790" t="e">
        <f t="shared" si="262"/>
        <v>#VALUE!</v>
      </c>
      <c r="K790" t="e">
        <f t="shared" si="263"/>
        <v>#VALUE!</v>
      </c>
      <c r="L790" t="e">
        <f t="shared" si="264"/>
        <v>#VALUE!</v>
      </c>
      <c r="M790">
        <f>IF($B$9="זכר",INDEX(תמותה!$A$1:$E$121,ROUNDDOWN(E790/12,0)+1,2),INDEX(תמותה!$A$1:$E$121,ROUNDDOWN(E790/12,0)+1,3))</f>
        <v>3.444E-3</v>
      </c>
      <c r="N790" t="e">
        <f>IF($B$9="זכר",INDEX('שיפור גברים'!$A$1:$GQ$121,ROUNDDOWN(E790/12,0)+1,ROUNDDOWN((E790+$B$7-$B$8)/12,0)+2),INDEX('שיפור נשים'!$A$1:$GQ$121,ROUNDDOWN(E790/12,0)+1,ROUNDDOWN((E790+$B$7-$B$8)/12,0)+2))</f>
        <v>#VALUE!</v>
      </c>
      <c r="O790" t="e">
        <f>IF($B$9="זכר",INDEX('שיפור גברים'!$A$1:$GQ$121,ROUNDDOWN(E790/12,0)+1,ROUNDDOWN((E790+$B$7-$B$8)/12,0)+1),INDEX('שיפור נשים'!$A$1:$GQ$121,ROUNDDOWN(E790/12,0)+1,ROUNDDOWN((E790+$B$7-$B$8)/12,0)+1))</f>
        <v>#VALUE!</v>
      </c>
      <c r="P790">
        <f t="shared" si="253"/>
        <v>0.33333333333333331</v>
      </c>
      <c r="Q790" t="e">
        <f t="shared" si="254"/>
        <v>#VALUE!</v>
      </c>
      <c r="R790">
        <f t="shared" si="265"/>
        <v>788</v>
      </c>
      <c r="S790" t="e">
        <f t="shared" si="266"/>
        <v>#VALUE!</v>
      </c>
      <c r="T790">
        <f>IF($B$11="זכר",INDEX(תמותה!$A$1:$E$121,ROUNDDOWN(R790/12,0)+1,2),INDEX(תמותה!$A$1:$E$121,ROUNDDOWN(R790/12,0)+1,3))</f>
        <v>3.444E-3</v>
      </c>
      <c r="U790" t="e">
        <f>IF($B$11="זכר",INDEX('שיפור גברים'!$A$1:$GQ$121,ROUNDDOWN(R790/12,0)+1,ROUNDDOWN((E790+$B$7-$B$8)/12,0)+2),INDEX('שיפור נשים'!$A$1:$GQ$121,ROUNDDOWN(R790/12,0)+1,ROUNDDOWN((E790+$B$7-$B$8)/12,0)+2))</f>
        <v>#VALUE!</v>
      </c>
      <c r="V790" t="e">
        <f>IF($B$11="זכר",INDEX('שיפור גברים'!$A$1:$GQ$121,ROUNDDOWN(R790/12,0)+1,ROUNDDOWN((E790+$B$7-$B$8)/12,0)+1),INDEX('שיפור נשים'!$A$1:$GQ$121,ROUNDDOWN(R790/12,0)+1,ROUNDDOWN((E790+$B$7-$B$8)/12,0)+1))</f>
        <v>#VALUE!</v>
      </c>
      <c r="W790">
        <f t="shared" si="255"/>
        <v>0.33333333333333331</v>
      </c>
      <c r="X790" t="e">
        <f t="shared" si="267"/>
        <v>#VALUE!</v>
      </c>
      <c r="Y790">
        <f>IF($B$11="זכר",INDEX(תמותה!$A$1:$E$121,ROUNDDOWN(R790/12,0)+1,4),INDEX(תמותה!$A$1:$E$121,ROUNDDOWN(R790/12,0)+1,5))</f>
        <v>7.0780000000000001E-3</v>
      </c>
      <c r="Z790" t="e">
        <f t="shared" si="256"/>
        <v>#VALUE!</v>
      </c>
      <c r="AA790" t="e">
        <f t="shared" si="257"/>
        <v>#VALUE!</v>
      </c>
      <c r="AB790" t="e">
        <f t="shared" si="268"/>
        <v>#VALUE!</v>
      </c>
      <c r="AC790" t="e">
        <f t="shared" si="269"/>
        <v>#VALUE!</v>
      </c>
      <c r="AD790" t="e">
        <f t="shared" si="270"/>
        <v>#VALUE!</v>
      </c>
      <c r="AE790" t="e">
        <f t="shared" si="271"/>
        <v>#VALUE!</v>
      </c>
      <c r="AF790" t="e">
        <f t="shared" si="272"/>
        <v>#VALUE!</v>
      </c>
    </row>
    <row r="791" spans="5:32" x14ac:dyDescent="0.2">
      <c r="E791">
        <f t="shared" si="258"/>
        <v>789</v>
      </c>
      <c r="F791">
        <f t="shared" si="252"/>
        <v>10.850741717986354</v>
      </c>
      <c r="G791" t="e">
        <f t="shared" si="259"/>
        <v>#VALUE!</v>
      </c>
      <c r="H791" t="e">
        <f t="shared" si="260"/>
        <v>#VALUE!</v>
      </c>
      <c r="I791" t="e">
        <f t="shared" si="261"/>
        <v>#VALUE!</v>
      </c>
      <c r="J791" t="e">
        <f t="shared" si="262"/>
        <v>#VALUE!</v>
      </c>
      <c r="K791" t="e">
        <f t="shared" si="263"/>
        <v>#VALUE!</v>
      </c>
      <c r="L791" t="e">
        <f t="shared" si="264"/>
        <v>#VALUE!</v>
      </c>
      <c r="M791">
        <f>IF($B$9="זכר",INDEX(תמותה!$A$1:$E$121,ROUNDDOWN(E791/12,0)+1,2),INDEX(תמותה!$A$1:$E$121,ROUNDDOWN(E791/12,0)+1,3))</f>
        <v>3.444E-3</v>
      </c>
      <c r="N791" t="e">
        <f>IF($B$9="זכר",INDEX('שיפור גברים'!$A$1:$GQ$121,ROUNDDOWN(E791/12,0)+1,ROUNDDOWN((E791+$B$7-$B$8)/12,0)+2),INDEX('שיפור נשים'!$A$1:$GQ$121,ROUNDDOWN(E791/12,0)+1,ROUNDDOWN((E791+$B$7-$B$8)/12,0)+2))</f>
        <v>#VALUE!</v>
      </c>
      <c r="O791" t="e">
        <f>IF($B$9="זכר",INDEX('שיפור גברים'!$A$1:$GQ$121,ROUNDDOWN(E791/12,0)+1,ROUNDDOWN((E791+$B$7-$B$8)/12,0)+1),INDEX('שיפור נשים'!$A$1:$GQ$121,ROUNDDOWN(E791/12,0)+1,ROUNDDOWN((E791+$B$7-$B$8)/12,0)+1))</f>
        <v>#VALUE!</v>
      </c>
      <c r="P791">
        <f t="shared" si="253"/>
        <v>0.41666666666666669</v>
      </c>
      <c r="Q791" t="e">
        <f t="shared" si="254"/>
        <v>#VALUE!</v>
      </c>
      <c r="R791">
        <f t="shared" si="265"/>
        <v>789</v>
      </c>
      <c r="S791" t="e">
        <f t="shared" si="266"/>
        <v>#VALUE!</v>
      </c>
      <c r="T791">
        <f>IF($B$11="זכר",INDEX(תמותה!$A$1:$E$121,ROUNDDOWN(R791/12,0)+1,2),INDEX(תמותה!$A$1:$E$121,ROUNDDOWN(R791/12,0)+1,3))</f>
        <v>3.444E-3</v>
      </c>
      <c r="U791" t="e">
        <f>IF($B$11="זכר",INDEX('שיפור גברים'!$A$1:$GQ$121,ROUNDDOWN(R791/12,0)+1,ROUNDDOWN((E791+$B$7-$B$8)/12,0)+2),INDEX('שיפור נשים'!$A$1:$GQ$121,ROUNDDOWN(R791/12,0)+1,ROUNDDOWN((E791+$B$7-$B$8)/12,0)+2))</f>
        <v>#VALUE!</v>
      </c>
      <c r="V791" t="e">
        <f>IF($B$11="זכר",INDEX('שיפור גברים'!$A$1:$GQ$121,ROUNDDOWN(R791/12,0)+1,ROUNDDOWN((E791+$B$7-$B$8)/12,0)+1),INDEX('שיפור נשים'!$A$1:$GQ$121,ROUNDDOWN(R791/12,0)+1,ROUNDDOWN((E791+$B$7-$B$8)/12,0)+1))</f>
        <v>#VALUE!</v>
      </c>
      <c r="W791">
        <f t="shared" si="255"/>
        <v>0.41666666666666669</v>
      </c>
      <c r="X791" t="e">
        <f t="shared" si="267"/>
        <v>#VALUE!</v>
      </c>
      <c r="Y791">
        <f>IF($B$11="זכר",INDEX(תמותה!$A$1:$E$121,ROUNDDOWN(R791/12,0)+1,4),INDEX(תמותה!$A$1:$E$121,ROUNDDOWN(R791/12,0)+1,5))</f>
        <v>7.0780000000000001E-3</v>
      </c>
      <c r="Z791" t="e">
        <f t="shared" si="256"/>
        <v>#VALUE!</v>
      </c>
      <c r="AA791" t="e">
        <f t="shared" si="257"/>
        <v>#VALUE!</v>
      </c>
      <c r="AB791" t="e">
        <f t="shared" si="268"/>
        <v>#VALUE!</v>
      </c>
      <c r="AC791" t="e">
        <f t="shared" si="269"/>
        <v>#VALUE!</v>
      </c>
      <c r="AD791" t="e">
        <f t="shared" si="270"/>
        <v>#VALUE!</v>
      </c>
      <c r="AE791" t="e">
        <f t="shared" si="271"/>
        <v>#VALUE!</v>
      </c>
      <c r="AF791" t="e">
        <f t="shared" si="272"/>
        <v>#VALUE!</v>
      </c>
    </row>
    <row r="792" spans="5:32" x14ac:dyDescent="0.2">
      <c r="E792">
        <f t="shared" si="258"/>
        <v>790</v>
      </c>
      <c r="F792">
        <f t="shared" si="252"/>
        <v>10.883538907417677</v>
      </c>
      <c r="G792" t="e">
        <f t="shared" si="259"/>
        <v>#VALUE!</v>
      </c>
      <c r="H792" t="e">
        <f t="shared" si="260"/>
        <v>#VALUE!</v>
      </c>
      <c r="I792" t="e">
        <f t="shared" si="261"/>
        <v>#VALUE!</v>
      </c>
      <c r="J792" t="e">
        <f t="shared" si="262"/>
        <v>#VALUE!</v>
      </c>
      <c r="K792" t="e">
        <f t="shared" si="263"/>
        <v>#VALUE!</v>
      </c>
      <c r="L792" t="e">
        <f t="shared" si="264"/>
        <v>#VALUE!</v>
      </c>
      <c r="M792">
        <f>IF($B$9="זכר",INDEX(תמותה!$A$1:$E$121,ROUNDDOWN(E792/12,0)+1,2),INDEX(תמותה!$A$1:$E$121,ROUNDDOWN(E792/12,0)+1,3))</f>
        <v>3.444E-3</v>
      </c>
      <c r="N792" t="e">
        <f>IF($B$9="זכר",INDEX('שיפור גברים'!$A$1:$GQ$121,ROUNDDOWN(E792/12,0)+1,ROUNDDOWN((E792+$B$7-$B$8)/12,0)+2),INDEX('שיפור נשים'!$A$1:$GQ$121,ROUNDDOWN(E792/12,0)+1,ROUNDDOWN((E792+$B$7-$B$8)/12,0)+2))</f>
        <v>#VALUE!</v>
      </c>
      <c r="O792" t="e">
        <f>IF($B$9="זכר",INDEX('שיפור גברים'!$A$1:$GQ$121,ROUNDDOWN(E792/12,0)+1,ROUNDDOWN((E792+$B$7-$B$8)/12,0)+1),INDEX('שיפור נשים'!$A$1:$GQ$121,ROUNDDOWN(E792/12,0)+1,ROUNDDOWN((E792+$B$7-$B$8)/12,0)+1))</f>
        <v>#VALUE!</v>
      </c>
      <c r="P792">
        <f t="shared" si="253"/>
        <v>0.5</v>
      </c>
      <c r="Q792" t="e">
        <f t="shared" si="254"/>
        <v>#VALUE!</v>
      </c>
      <c r="R792">
        <f t="shared" si="265"/>
        <v>790</v>
      </c>
      <c r="S792" t="e">
        <f t="shared" si="266"/>
        <v>#VALUE!</v>
      </c>
      <c r="T792">
        <f>IF($B$11="זכר",INDEX(תמותה!$A$1:$E$121,ROUNDDOWN(R792/12,0)+1,2),INDEX(תמותה!$A$1:$E$121,ROUNDDOWN(R792/12,0)+1,3))</f>
        <v>3.444E-3</v>
      </c>
      <c r="U792" t="e">
        <f>IF($B$11="זכר",INDEX('שיפור גברים'!$A$1:$GQ$121,ROUNDDOWN(R792/12,0)+1,ROUNDDOWN((E792+$B$7-$B$8)/12,0)+2),INDEX('שיפור נשים'!$A$1:$GQ$121,ROUNDDOWN(R792/12,0)+1,ROUNDDOWN((E792+$B$7-$B$8)/12,0)+2))</f>
        <v>#VALUE!</v>
      </c>
      <c r="V792" t="e">
        <f>IF($B$11="זכר",INDEX('שיפור גברים'!$A$1:$GQ$121,ROUNDDOWN(R792/12,0)+1,ROUNDDOWN((E792+$B$7-$B$8)/12,0)+1),INDEX('שיפור נשים'!$A$1:$GQ$121,ROUNDDOWN(R792/12,0)+1,ROUNDDOWN((E792+$B$7-$B$8)/12,0)+1))</f>
        <v>#VALUE!</v>
      </c>
      <c r="W792">
        <f t="shared" si="255"/>
        <v>0.5</v>
      </c>
      <c r="X792" t="e">
        <f t="shared" si="267"/>
        <v>#VALUE!</v>
      </c>
      <c r="Y792">
        <f>IF($B$11="זכר",INDEX(תמותה!$A$1:$E$121,ROUNDDOWN(R792/12,0)+1,4),INDEX(תמותה!$A$1:$E$121,ROUNDDOWN(R792/12,0)+1,5))</f>
        <v>7.0780000000000001E-3</v>
      </c>
      <c r="Z792" t="e">
        <f t="shared" si="256"/>
        <v>#VALUE!</v>
      </c>
      <c r="AA792" t="e">
        <f t="shared" si="257"/>
        <v>#VALUE!</v>
      </c>
      <c r="AB792" t="e">
        <f t="shared" si="268"/>
        <v>#VALUE!</v>
      </c>
      <c r="AC792" t="e">
        <f t="shared" si="269"/>
        <v>#VALUE!</v>
      </c>
      <c r="AD792" t="e">
        <f t="shared" si="270"/>
        <v>#VALUE!</v>
      </c>
      <c r="AE792" t="e">
        <f t="shared" si="271"/>
        <v>#VALUE!</v>
      </c>
      <c r="AF792" t="e">
        <f t="shared" si="272"/>
        <v>#VALUE!</v>
      </c>
    </row>
    <row r="793" spans="5:32" x14ac:dyDescent="0.2">
      <c r="E793">
        <f t="shared" si="258"/>
        <v>791</v>
      </c>
      <c r="F793">
        <f t="shared" si="252"/>
        <v>10.916435228840385</v>
      </c>
      <c r="G793" t="e">
        <f t="shared" si="259"/>
        <v>#VALUE!</v>
      </c>
      <c r="H793" t="e">
        <f t="shared" si="260"/>
        <v>#VALUE!</v>
      </c>
      <c r="I793" t="e">
        <f t="shared" si="261"/>
        <v>#VALUE!</v>
      </c>
      <c r="J793" t="e">
        <f t="shared" si="262"/>
        <v>#VALUE!</v>
      </c>
      <c r="K793" t="e">
        <f t="shared" si="263"/>
        <v>#VALUE!</v>
      </c>
      <c r="L793" t="e">
        <f t="shared" si="264"/>
        <v>#VALUE!</v>
      </c>
      <c r="M793">
        <f>IF($B$9="זכר",INDEX(תמותה!$A$1:$E$121,ROUNDDOWN(E793/12,0)+1,2),INDEX(תמותה!$A$1:$E$121,ROUNDDOWN(E793/12,0)+1,3))</f>
        <v>3.444E-3</v>
      </c>
      <c r="N793" t="e">
        <f>IF($B$9="זכר",INDEX('שיפור גברים'!$A$1:$GQ$121,ROUNDDOWN(E793/12,0)+1,ROUNDDOWN((E793+$B$7-$B$8)/12,0)+2),INDEX('שיפור נשים'!$A$1:$GQ$121,ROUNDDOWN(E793/12,0)+1,ROUNDDOWN((E793+$B$7-$B$8)/12,0)+2))</f>
        <v>#VALUE!</v>
      </c>
      <c r="O793" t="e">
        <f>IF($B$9="זכר",INDEX('שיפור גברים'!$A$1:$GQ$121,ROUNDDOWN(E793/12,0)+1,ROUNDDOWN((E793+$B$7-$B$8)/12,0)+1),INDEX('שיפור נשים'!$A$1:$GQ$121,ROUNDDOWN(E793/12,0)+1,ROUNDDOWN((E793+$B$7-$B$8)/12,0)+1))</f>
        <v>#VALUE!</v>
      </c>
      <c r="P793">
        <f t="shared" si="253"/>
        <v>0.58333333333333337</v>
      </c>
      <c r="Q793" t="e">
        <f t="shared" si="254"/>
        <v>#VALUE!</v>
      </c>
      <c r="R793">
        <f t="shared" si="265"/>
        <v>791</v>
      </c>
      <c r="S793" t="e">
        <f t="shared" si="266"/>
        <v>#VALUE!</v>
      </c>
      <c r="T793">
        <f>IF($B$11="זכר",INDEX(תמותה!$A$1:$E$121,ROUNDDOWN(R793/12,0)+1,2),INDEX(תמותה!$A$1:$E$121,ROUNDDOWN(R793/12,0)+1,3))</f>
        <v>3.444E-3</v>
      </c>
      <c r="U793" t="e">
        <f>IF($B$11="זכר",INDEX('שיפור גברים'!$A$1:$GQ$121,ROUNDDOWN(R793/12,0)+1,ROUNDDOWN((E793+$B$7-$B$8)/12,0)+2),INDEX('שיפור נשים'!$A$1:$GQ$121,ROUNDDOWN(R793/12,0)+1,ROUNDDOWN((E793+$B$7-$B$8)/12,0)+2))</f>
        <v>#VALUE!</v>
      </c>
      <c r="V793" t="e">
        <f>IF($B$11="זכר",INDEX('שיפור גברים'!$A$1:$GQ$121,ROUNDDOWN(R793/12,0)+1,ROUNDDOWN((E793+$B$7-$B$8)/12,0)+1),INDEX('שיפור נשים'!$A$1:$GQ$121,ROUNDDOWN(R793/12,0)+1,ROUNDDOWN((E793+$B$7-$B$8)/12,0)+1))</f>
        <v>#VALUE!</v>
      </c>
      <c r="W793">
        <f t="shared" si="255"/>
        <v>0.58333333333333337</v>
      </c>
      <c r="X793" t="e">
        <f t="shared" si="267"/>
        <v>#VALUE!</v>
      </c>
      <c r="Y793">
        <f>IF($B$11="זכר",INDEX(תמותה!$A$1:$E$121,ROUNDDOWN(R793/12,0)+1,4),INDEX(תמותה!$A$1:$E$121,ROUNDDOWN(R793/12,0)+1,5))</f>
        <v>7.0780000000000001E-3</v>
      </c>
      <c r="Z793" t="e">
        <f t="shared" si="256"/>
        <v>#VALUE!</v>
      </c>
      <c r="AA793" t="e">
        <f t="shared" si="257"/>
        <v>#VALUE!</v>
      </c>
      <c r="AB793" t="e">
        <f t="shared" si="268"/>
        <v>#VALUE!</v>
      </c>
      <c r="AC793" t="e">
        <f t="shared" si="269"/>
        <v>#VALUE!</v>
      </c>
      <c r="AD793" t="e">
        <f t="shared" si="270"/>
        <v>#VALUE!</v>
      </c>
      <c r="AE793" t="e">
        <f t="shared" si="271"/>
        <v>#VALUE!</v>
      </c>
      <c r="AF793" t="e">
        <f t="shared" si="272"/>
        <v>#VALUE!</v>
      </c>
    </row>
    <row r="794" spans="5:32" x14ac:dyDescent="0.2">
      <c r="E794">
        <f t="shared" si="258"/>
        <v>792</v>
      </c>
      <c r="F794">
        <f t="shared" si="252"/>
        <v>10.949430981888447</v>
      </c>
      <c r="G794" t="e">
        <f t="shared" si="259"/>
        <v>#VALUE!</v>
      </c>
      <c r="H794" t="e">
        <f t="shared" si="260"/>
        <v>#VALUE!</v>
      </c>
      <c r="I794" t="e">
        <f t="shared" si="261"/>
        <v>#VALUE!</v>
      </c>
      <c r="J794" t="e">
        <f t="shared" si="262"/>
        <v>#VALUE!</v>
      </c>
      <c r="K794" t="e">
        <f t="shared" si="263"/>
        <v>#VALUE!</v>
      </c>
      <c r="L794" t="e">
        <f t="shared" si="264"/>
        <v>#VALUE!</v>
      </c>
      <c r="M794">
        <f>IF($B$9="זכר",INDEX(תמותה!$A$1:$E$121,ROUNDDOWN(E794/12,0)+1,2),INDEX(תמותה!$A$1:$E$121,ROUNDDOWN(E794/12,0)+1,3))</f>
        <v>3.9029999999999998E-3</v>
      </c>
      <c r="N794" t="e">
        <f>IF($B$9="זכר",INDEX('שיפור גברים'!$A$1:$GQ$121,ROUNDDOWN(E794/12,0)+1,ROUNDDOWN((E794+$B$7-$B$8)/12,0)+2),INDEX('שיפור נשים'!$A$1:$GQ$121,ROUNDDOWN(E794/12,0)+1,ROUNDDOWN((E794+$B$7-$B$8)/12,0)+2))</f>
        <v>#VALUE!</v>
      </c>
      <c r="O794" t="e">
        <f>IF($B$9="זכר",INDEX('שיפור גברים'!$A$1:$GQ$121,ROUNDDOWN(E794/12,0)+1,ROUNDDOWN((E794+$B$7-$B$8)/12,0)+1),INDEX('שיפור נשים'!$A$1:$GQ$121,ROUNDDOWN(E794/12,0)+1,ROUNDDOWN((E794+$B$7-$B$8)/12,0)+1))</f>
        <v>#VALUE!</v>
      </c>
      <c r="P794">
        <f t="shared" si="253"/>
        <v>0.66666666666666663</v>
      </c>
      <c r="Q794" t="e">
        <f t="shared" si="254"/>
        <v>#VALUE!</v>
      </c>
      <c r="R794">
        <f t="shared" si="265"/>
        <v>792</v>
      </c>
      <c r="S794" t="e">
        <f t="shared" si="266"/>
        <v>#VALUE!</v>
      </c>
      <c r="T794">
        <f>IF($B$11="זכר",INDEX(תמותה!$A$1:$E$121,ROUNDDOWN(R794/12,0)+1,2),INDEX(תמותה!$A$1:$E$121,ROUNDDOWN(R794/12,0)+1,3))</f>
        <v>3.9029999999999998E-3</v>
      </c>
      <c r="U794" t="e">
        <f>IF($B$11="זכר",INDEX('שיפור גברים'!$A$1:$GQ$121,ROUNDDOWN(R794/12,0)+1,ROUNDDOWN((E794+$B$7-$B$8)/12,0)+2),INDEX('שיפור נשים'!$A$1:$GQ$121,ROUNDDOWN(R794/12,0)+1,ROUNDDOWN((E794+$B$7-$B$8)/12,0)+2))</f>
        <v>#VALUE!</v>
      </c>
      <c r="V794" t="e">
        <f>IF($B$11="זכר",INDEX('שיפור גברים'!$A$1:$GQ$121,ROUNDDOWN(R794/12,0)+1,ROUNDDOWN((E794+$B$7-$B$8)/12,0)+1),INDEX('שיפור נשים'!$A$1:$GQ$121,ROUNDDOWN(R794/12,0)+1,ROUNDDOWN((E794+$B$7-$B$8)/12,0)+1))</f>
        <v>#VALUE!</v>
      </c>
      <c r="W794">
        <f t="shared" si="255"/>
        <v>0.66666666666666663</v>
      </c>
      <c r="X794" t="e">
        <f t="shared" si="267"/>
        <v>#VALUE!</v>
      </c>
      <c r="Y794">
        <f>IF($B$11="זכר",INDEX(תמותה!$A$1:$E$121,ROUNDDOWN(R794/12,0)+1,4),INDEX(תמותה!$A$1:$E$121,ROUNDDOWN(R794/12,0)+1,5))</f>
        <v>7.6839999999999999E-3</v>
      </c>
      <c r="Z794" t="e">
        <f t="shared" si="256"/>
        <v>#VALUE!</v>
      </c>
      <c r="AA794" t="e">
        <f t="shared" si="257"/>
        <v>#VALUE!</v>
      </c>
      <c r="AB794" t="e">
        <f t="shared" si="268"/>
        <v>#VALUE!</v>
      </c>
      <c r="AC794" t="e">
        <f t="shared" si="269"/>
        <v>#VALUE!</v>
      </c>
      <c r="AD794" t="e">
        <f t="shared" si="270"/>
        <v>#VALUE!</v>
      </c>
      <c r="AE794" t="e">
        <f t="shared" si="271"/>
        <v>#VALUE!</v>
      </c>
      <c r="AF794" t="e">
        <f t="shared" si="272"/>
        <v>#VALUE!</v>
      </c>
    </row>
    <row r="795" spans="5:32" x14ac:dyDescent="0.2">
      <c r="E795">
        <f t="shared" si="258"/>
        <v>793</v>
      </c>
      <c r="F795">
        <f t="shared" si="252"/>
        <v>10.982526467101493</v>
      </c>
      <c r="G795" t="e">
        <f t="shared" si="259"/>
        <v>#VALUE!</v>
      </c>
      <c r="H795" t="e">
        <f t="shared" si="260"/>
        <v>#VALUE!</v>
      </c>
      <c r="I795" t="e">
        <f t="shared" si="261"/>
        <v>#VALUE!</v>
      </c>
      <c r="J795" t="e">
        <f t="shared" si="262"/>
        <v>#VALUE!</v>
      </c>
      <c r="K795" t="e">
        <f t="shared" si="263"/>
        <v>#VALUE!</v>
      </c>
      <c r="L795" t="e">
        <f t="shared" si="264"/>
        <v>#VALUE!</v>
      </c>
      <c r="M795">
        <f>IF($B$9="זכר",INDEX(תמותה!$A$1:$E$121,ROUNDDOWN(E795/12,0)+1,2),INDEX(תמותה!$A$1:$E$121,ROUNDDOWN(E795/12,0)+1,3))</f>
        <v>3.9029999999999998E-3</v>
      </c>
      <c r="N795" t="e">
        <f>IF($B$9="זכר",INDEX('שיפור גברים'!$A$1:$GQ$121,ROUNDDOWN(E795/12,0)+1,ROUNDDOWN((E795+$B$7-$B$8)/12,0)+2),INDEX('שיפור נשים'!$A$1:$GQ$121,ROUNDDOWN(E795/12,0)+1,ROUNDDOWN((E795+$B$7-$B$8)/12,0)+2))</f>
        <v>#VALUE!</v>
      </c>
      <c r="O795" t="e">
        <f>IF($B$9="זכר",INDEX('שיפור גברים'!$A$1:$GQ$121,ROUNDDOWN(E795/12,0)+1,ROUNDDOWN((E795+$B$7-$B$8)/12,0)+1),INDEX('שיפור נשים'!$A$1:$GQ$121,ROUNDDOWN(E795/12,0)+1,ROUNDDOWN((E795+$B$7-$B$8)/12,0)+1))</f>
        <v>#VALUE!</v>
      </c>
      <c r="P795">
        <f t="shared" si="253"/>
        <v>0.75</v>
      </c>
      <c r="Q795" t="e">
        <f t="shared" si="254"/>
        <v>#VALUE!</v>
      </c>
      <c r="R795">
        <f t="shared" si="265"/>
        <v>793</v>
      </c>
      <c r="S795" t="e">
        <f t="shared" si="266"/>
        <v>#VALUE!</v>
      </c>
      <c r="T795">
        <f>IF($B$11="זכר",INDEX(תמותה!$A$1:$E$121,ROUNDDOWN(R795/12,0)+1,2),INDEX(תמותה!$A$1:$E$121,ROUNDDOWN(R795/12,0)+1,3))</f>
        <v>3.9029999999999998E-3</v>
      </c>
      <c r="U795" t="e">
        <f>IF($B$11="זכר",INDEX('שיפור גברים'!$A$1:$GQ$121,ROUNDDOWN(R795/12,0)+1,ROUNDDOWN((E795+$B$7-$B$8)/12,0)+2),INDEX('שיפור נשים'!$A$1:$GQ$121,ROUNDDOWN(R795/12,0)+1,ROUNDDOWN((E795+$B$7-$B$8)/12,0)+2))</f>
        <v>#VALUE!</v>
      </c>
      <c r="V795" t="e">
        <f>IF($B$11="זכר",INDEX('שיפור גברים'!$A$1:$GQ$121,ROUNDDOWN(R795/12,0)+1,ROUNDDOWN((E795+$B$7-$B$8)/12,0)+1),INDEX('שיפור נשים'!$A$1:$GQ$121,ROUNDDOWN(R795/12,0)+1,ROUNDDOWN((E795+$B$7-$B$8)/12,0)+1))</f>
        <v>#VALUE!</v>
      </c>
      <c r="W795">
        <f t="shared" si="255"/>
        <v>0.75</v>
      </c>
      <c r="X795" t="e">
        <f t="shared" si="267"/>
        <v>#VALUE!</v>
      </c>
      <c r="Y795">
        <f>IF($B$11="זכר",INDEX(תמותה!$A$1:$E$121,ROUNDDOWN(R795/12,0)+1,4),INDEX(תמותה!$A$1:$E$121,ROUNDDOWN(R795/12,0)+1,5))</f>
        <v>7.6839999999999999E-3</v>
      </c>
      <c r="Z795" t="e">
        <f t="shared" si="256"/>
        <v>#VALUE!</v>
      </c>
      <c r="AA795" t="e">
        <f t="shared" si="257"/>
        <v>#VALUE!</v>
      </c>
      <c r="AB795" t="e">
        <f t="shared" si="268"/>
        <v>#VALUE!</v>
      </c>
      <c r="AC795" t="e">
        <f t="shared" si="269"/>
        <v>#VALUE!</v>
      </c>
      <c r="AD795" t="e">
        <f t="shared" si="270"/>
        <v>#VALUE!</v>
      </c>
      <c r="AE795" t="e">
        <f t="shared" si="271"/>
        <v>#VALUE!</v>
      </c>
      <c r="AF795" t="e">
        <f t="shared" si="272"/>
        <v>#VALUE!</v>
      </c>
    </row>
    <row r="796" spans="5:32" x14ac:dyDescent="0.2">
      <c r="E796">
        <f t="shared" si="258"/>
        <v>794</v>
      </c>
      <c r="F796">
        <f t="shared" si="252"/>
        <v>11.015721985927541</v>
      </c>
      <c r="G796" t="e">
        <f t="shared" si="259"/>
        <v>#VALUE!</v>
      </c>
      <c r="H796" t="e">
        <f t="shared" si="260"/>
        <v>#VALUE!</v>
      </c>
      <c r="I796" t="e">
        <f t="shared" si="261"/>
        <v>#VALUE!</v>
      </c>
      <c r="J796" t="e">
        <f t="shared" si="262"/>
        <v>#VALUE!</v>
      </c>
      <c r="K796" t="e">
        <f t="shared" si="263"/>
        <v>#VALUE!</v>
      </c>
      <c r="L796" t="e">
        <f t="shared" si="264"/>
        <v>#VALUE!</v>
      </c>
      <c r="M796">
        <f>IF($B$9="זכר",INDEX(תמותה!$A$1:$E$121,ROUNDDOWN(E796/12,0)+1,2),INDEX(תמותה!$A$1:$E$121,ROUNDDOWN(E796/12,0)+1,3))</f>
        <v>3.9029999999999998E-3</v>
      </c>
      <c r="N796" t="e">
        <f>IF($B$9="זכר",INDEX('שיפור גברים'!$A$1:$GQ$121,ROUNDDOWN(E796/12,0)+1,ROUNDDOWN((E796+$B$7-$B$8)/12,0)+2),INDEX('שיפור נשים'!$A$1:$GQ$121,ROUNDDOWN(E796/12,0)+1,ROUNDDOWN((E796+$B$7-$B$8)/12,0)+2))</f>
        <v>#VALUE!</v>
      </c>
      <c r="O796" t="e">
        <f>IF($B$9="זכר",INDEX('שיפור גברים'!$A$1:$GQ$121,ROUNDDOWN(E796/12,0)+1,ROUNDDOWN((E796+$B$7-$B$8)/12,0)+1),INDEX('שיפור נשים'!$A$1:$GQ$121,ROUNDDOWN(E796/12,0)+1,ROUNDDOWN((E796+$B$7-$B$8)/12,0)+1))</f>
        <v>#VALUE!</v>
      </c>
      <c r="P796">
        <f t="shared" si="253"/>
        <v>0.83333333333333337</v>
      </c>
      <c r="Q796" t="e">
        <f t="shared" si="254"/>
        <v>#VALUE!</v>
      </c>
      <c r="R796">
        <f t="shared" si="265"/>
        <v>794</v>
      </c>
      <c r="S796" t="e">
        <f t="shared" si="266"/>
        <v>#VALUE!</v>
      </c>
      <c r="T796">
        <f>IF($B$11="זכר",INDEX(תמותה!$A$1:$E$121,ROUNDDOWN(R796/12,0)+1,2),INDEX(תמותה!$A$1:$E$121,ROUNDDOWN(R796/12,0)+1,3))</f>
        <v>3.9029999999999998E-3</v>
      </c>
      <c r="U796" t="e">
        <f>IF($B$11="זכר",INDEX('שיפור גברים'!$A$1:$GQ$121,ROUNDDOWN(R796/12,0)+1,ROUNDDOWN((E796+$B$7-$B$8)/12,0)+2),INDEX('שיפור נשים'!$A$1:$GQ$121,ROUNDDOWN(R796/12,0)+1,ROUNDDOWN((E796+$B$7-$B$8)/12,0)+2))</f>
        <v>#VALUE!</v>
      </c>
      <c r="V796" t="e">
        <f>IF($B$11="זכר",INDEX('שיפור גברים'!$A$1:$GQ$121,ROUNDDOWN(R796/12,0)+1,ROUNDDOWN((E796+$B$7-$B$8)/12,0)+1),INDEX('שיפור נשים'!$A$1:$GQ$121,ROUNDDOWN(R796/12,0)+1,ROUNDDOWN((E796+$B$7-$B$8)/12,0)+1))</f>
        <v>#VALUE!</v>
      </c>
      <c r="W796">
        <f t="shared" si="255"/>
        <v>0.83333333333333337</v>
      </c>
      <c r="X796" t="e">
        <f t="shared" si="267"/>
        <v>#VALUE!</v>
      </c>
      <c r="Y796">
        <f>IF($B$11="זכר",INDEX(תמותה!$A$1:$E$121,ROUNDDOWN(R796/12,0)+1,4),INDEX(תמותה!$A$1:$E$121,ROUNDDOWN(R796/12,0)+1,5))</f>
        <v>7.6839999999999999E-3</v>
      </c>
      <c r="Z796" t="e">
        <f t="shared" si="256"/>
        <v>#VALUE!</v>
      </c>
      <c r="AA796" t="e">
        <f t="shared" si="257"/>
        <v>#VALUE!</v>
      </c>
      <c r="AB796" t="e">
        <f t="shared" si="268"/>
        <v>#VALUE!</v>
      </c>
      <c r="AC796" t="e">
        <f t="shared" si="269"/>
        <v>#VALUE!</v>
      </c>
      <c r="AD796" t="e">
        <f t="shared" si="270"/>
        <v>#VALUE!</v>
      </c>
      <c r="AE796" t="e">
        <f t="shared" si="271"/>
        <v>#VALUE!</v>
      </c>
      <c r="AF796" t="e">
        <f t="shared" si="272"/>
        <v>#VALUE!</v>
      </c>
    </row>
    <row r="797" spans="5:32" x14ac:dyDescent="0.2">
      <c r="E797">
        <f t="shared" si="258"/>
        <v>795</v>
      </c>
      <c r="F797">
        <f t="shared" si="252"/>
        <v>11.049017840725769</v>
      </c>
      <c r="G797" t="e">
        <f t="shared" si="259"/>
        <v>#VALUE!</v>
      </c>
      <c r="H797" t="e">
        <f t="shared" si="260"/>
        <v>#VALUE!</v>
      </c>
      <c r="I797" t="e">
        <f t="shared" si="261"/>
        <v>#VALUE!</v>
      </c>
      <c r="J797" t="e">
        <f t="shared" si="262"/>
        <v>#VALUE!</v>
      </c>
      <c r="K797" t="e">
        <f t="shared" si="263"/>
        <v>#VALUE!</v>
      </c>
      <c r="L797" t="e">
        <f t="shared" si="264"/>
        <v>#VALUE!</v>
      </c>
      <c r="M797">
        <f>IF($B$9="זכר",INDEX(תמותה!$A$1:$E$121,ROUNDDOWN(E797/12,0)+1,2),INDEX(תמותה!$A$1:$E$121,ROUNDDOWN(E797/12,0)+1,3))</f>
        <v>3.9029999999999998E-3</v>
      </c>
      <c r="N797" t="e">
        <f>IF($B$9="זכר",INDEX('שיפור גברים'!$A$1:$GQ$121,ROUNDDOWN(E797/12,0)+1,ROUNDDOWN((E797+$B$7-$B$8)/12,0)+2),INDEX('שיפור נשים'!$A$1:$GQ$121,ROUNDDOWN(E797/12,0)+1,ROUNDDOWN((E797+$B$7-$B$8)/12,0)+2))</f>
        <v>#VALUE!</v>
      </c>
      <c r="O797" t="e">
        <f>IF($B$9="זכר",INDEX('שיפור גברים'!$A$1:$GQ$121,ROUNDDOWN(E797/12,0)+1,ROUNDDOWN((E797+$B$7-$B$8)/12,0)+1),INDEX('שיפור נשים'!$A$1:$GQ$121,ROUNDDOWN(E797/12,0)+1,ROUNDDOWN((E797+$B$7-$B$8)/12,0)+1))</f>
        <v>#VALUE!</v>
      </c>
      <c r="P797">
        <f t="shared" si="253"/>
        <v>0.91666666666666663</v>
      </c>
      <c r="Q797" t="e">
        <f t="shared" si="254"/>
        <v>#VALUE!</v>
      </c>
      <c r="R797">
        <f t="shared" si="265"/>
        <v>795</v>
      </c>
      <c r="S797" t="e">
        <f t="shared" si="266"/>
        <v>#VALUE!</v>
      </c>
      <c r="T797">
        <f>IF($B$11="זכר",INDEX(תמותה!$A$1:$E$121,ROUNDDOWN(R797/12,0)+1,2),INDEX(תמותה!$A$1:$E$121,ROUNDDOWN(R797/12,0)+1,3))</f>
        <v>3.9029999999999998E-3</v>
      </c>
      <c r="U797" t="e">
        <f>IF($B$11="זכר",INDEX('שיפור גברים'!$A$1:$GQ$121,ROUNDDOWN(R797/12,0)+1,ROUNDDOWN((E797+$B$7-$B$8)/12,0)+2),INDEX('שיפור נשים'!$A$1:$GQ$121,ROUNDDOWN(R797/12,0)+1,ROUNDDOWN((E797+$B$7-$B$8)/12,0)+2))</f>
        <v>#VALUE!</v>
      </c>
      <c r="V797" t="e">
        <f>IF($B$11="זכר",INDEX('שיפור גברים'!$A$1:$GQ$121,ROUNDDOWN(R797/12,0)+1,ROUNDDOWN((E797+$B$7-$B$8)/12,0)+1),INDEX('שיפור נשים'!$A$1:$GQ$121,ROUNDDOWN(R797/12,0)+1,ROUNDDOWN((E797+$B$7-$B$8)/12,0)+1))</f>
        <v>#VALUE!</v>
      </c>
      <c r="W797">
        <f t="shared" si="255"/>
        <v>0.91666666666666663</v>
      </c>
      <c r="X797" t="e">
        <f t="shared" si="267"/>
        <v>#VALUE!</v>
      </c>
      <c r="Y797">
        <f>IF($B$11="זכר",INDEX(תמותה!$A$1:$E$121,ROUNDDOWN(R797/12,0)+1,4),INDEX(תמותה!$A$1:$E$121,ROUNDDOWN(R797/12,0)+1,5))</f>
        <v>7.6839999999999999E-3</v>
      </c>
      <c r="Z797" t="e">
        <f t="shared" si="256"/>
        <v>#VALUE!</v>
      </c>
      <c r="AA797" t="e">
        <f t="shared" si="257"/>
        <v>#VALUE!</v>
      </c>
      <c r="AB797" t="e">
        <f t="shared" si="268"/>
        <v>#VALUE!</v>
      </c>
      <c r="AC797" t="e">
        <f t="shared" si="269"/>
        <v>#VALUE!</v>
      </c>
      <c r="AD797" t="e">
        <f t="shared" si="270"/>
        <v>#VALUE!</v>
      </c>
      <c r="AE797" t="e">
        <f t="shared" si="271"/>
        <v>#VALUE!</v>
      </c>
      <c r="AF797" t="e">
        <f t="shared" si="272"/>
        <v>#VALUE!</v>
      </c>
    </row>
    <row r="798" spans="5:32" x14ac:dyDescent="0.2">
      <c r="E798">
        <f t="shared" si="258"/>
        <v>796</v>
      </c>
      <c r="F798">
        <f t="shared" si="252"/>
        <v>11.082414334769275</v>
      </c>
      <c r="G798" t="e">
        <f t="shared" si="259"/>
        <v>#VALUE!</v>
      </c>
      <c r="H798" t="e">
        <f t="shared" si="260"/>
        <v>#VALUE!</v>
      </c>
      <c r="I798" t="e">
        <f t="shared" si="261"/>
        <v>#VALUE!</v>
      </c>
      <c r="J798" t="e">
        <f t="shared" si="262"/>
        <v>#VALUE!</v>
      </c>
      <c r="K798" t="e">
        <f t="shared" si="263"/>
        <v>#VALUE!</v>
      </c>
      <c r="L798" t="e">
        <f t="shared" si="264"/>
        <v>#VALUE!</v>
      </c>
      <c r="M798">
        <f>IF($B$9="זכר",INDEX(תמותה!$A$1:$E$121,ROUNDDOWN(E798/12,0)+1,2),INDEX(תמותה!$A$1:$E$121,ROUNDDOWN(E798/12,0)+1,3))</f>
        <v>3.9029999999999998E-3</v>
      </c>
      <c r="N798" t="e">
        <f>IF($B$9="זכר",INDEX('שיפור גברים'!$A$1:$GQ$121,ROUNDDOWN(E798/12,0)+1,ROUNDDOWN((E798+$B$7-$B$8)/12,0)+2),INDEX('שיפור נשים'!$A$1:$GQ$121,ROUNDDOWN(E798/12,0)+1,ROUNDDOWN((E798+$B$7-$B$8)/12,0)+2))</f>
        <v>#VALUE!</v>
      </c>
      <c r="O798" t="e">
        <f>IF($B$9="זכר",INDEX('שיפור גברים'!$A$1:$GQ$121,ROUNDDOWN(E798/12,0)+1,ROUNDDOWN((E798+$B$7-$B$8)/12,0)+1),INDEX('שיפור נשים'!$A$1:$GQ$121,ROUNDDOWN(E798/12,0)+1,ROUNDDOWN((E798+$B$7-$B$8)/12,0)+1))</f>
        <v>#VALUE!</v>
      </c>
      <c r="P798">
        <f t="shared" si="253"/>
        <v>1</v>
      </c>
      <c r="Q798" t="e">
        <f t="shared" si="254"/>
        <v>#VALUE!</v>
      </c>
      <c r="R798">
        <f t="shared" si="265"/>
        <v>796</v>
      </c>
      <c r="S798" t="e">
        <f t="shared" si="266"/>
        <v>#VALUE!</v>
      </c>
      <c r="T798">
        <f>IF($B$11="זכר",INDEX(תמותה!$A$1:$E$121,ROUNDDOWN(R798/12,0)+1,2),INDEX(תמותה!$A$1:$E$121,ROUNDDOWN(R798/12,0)+1,3))</f>
        <v>3.9029999999999998E-3</v>
      </c>
      <c r="U798" t="e">
        <f>IF($B$11="זכר",INDEX('שיפור גברים'!$A$1:$GQ$121,ROUNDDOWN(R798/12,0)+1,ROUNDDOWN((E798+$B$7-$B$8)/12,0)+2),INDEX('שיפור נשים'!$A$1:$GQ$121,ROUNDDOWN(R798/12,0)+1,ROUNDDOWN((E798+$B$7-$B$8)/12,0)+2))</f>
        <v>#VALUE!</v>
      </c>
      <c r="V798" t="e">
        <f>IF($B$11="זכר",INDEX('שיפור גברים'!$A$1:$GQ$121,ROUNDDOWN(R798/12,0)+1,ROUNDDOWN((E798+$B$7-$B$8)/12,0)+1),INDEX('שיפור נשים'!$A$1:$GQ$121,ROUNDDOWN(R798/12,0)+1,ROUNDDOWN((E798+$B$7-$B$8)/12,0)+1))</f>
        <v>#VALUE!</v>
      </c>
      <c r="W798">
        <f t="shared" si="255"/>
        <v>1</v>
      </c>
      <c r="X798" t="e">
        <f t="shared" si="267"/>
        <v>#VALUE!</v>
      </c>
      <c r="Y798">
        <f>IF($B$11="זכר",INDEX(תמותה!$A$1:$E$121,ROUNDDOWN(R798/12,0)+1,4),INDEX(תמותה!$A$1:$E$121,ROUNDDOWN(R798/12,0)+1,5))</f>
        <v>7.6839999999999999E-3</v>
      </c>
      <c r="Z798" t="e">
        <f t="shared" si="256"/>
        <v>#VALUE!</v>
      </c>
      <c r="AA798" t="e">
        <f t="shared" si="257"/>
        <v>#VALUE!</v>
      </c>
      <c r="AB798" t="e">
        <f t="shared" si="268"/>
        <v>#VALUE!</v>
      </c>
      <c r="AC798" t="e">
        <f t="shared" si="269"/>
        <v>#VALUE!</v>
      </c>
      <c r="AD798" t="e">
        <f t="shared" si="270"/>
        <v>#VALUE!</v>
      </c>
      <c r="AE798" t="e">
        <f t="shared" si="271"/>
        <v>#VALUE!</v>
      </c>
      <c r="AF798" t="e">
        <f t="shared" si="272"/>
        <v>#VALUE!</v>
      </c>
    </row>
    <row r="799" spans="5:32" x14ac:dyDescent="0.2">
      <c r="E799">
        <f t="shared" si="258"/>
        <v>797</v>
      </c>
      <c r="F799">
        <f t="shared" si="252"/>
        <v>11.115911772247793</v>
      </c>
      <c r="G799" t="e">
        <f t="shared" si="259"/>
        <v>#VALUE!</v>
      </c>
      <c r="H799" t="e">
        <f t="shared" si="260"/>
        <v>#VALUE!</v>
      </c>
      <c r="I799" t="e">
        <f t="shared" si="261"/>
        <v>#VALUE!</v>
      </c>
      <c r="J799" t="e">
        <f t="shared" si="262"/>
        <v>#VALUE!</v>
      </c>
      <c r="K799" t="e">
        <f t="shared" si="263"/>
        <v>#VALUE!</v>
      </c>
      <c r="L799" t="e">
        <f t="shared" si="264"/>
        <v>#VALUE!</v>
      </c>
      <c r="M799">
        <f>IF($B$9="זכר",INDEX(תמותה!$A$1:$E$121,ROUNDDOWN(E799/12,0)+1,2),INDEX(תמותה!$A$1:$E$121,ROUNDDOWN(E799/12,0)+1,3))</f>
        <v>3.9029999999999998E-3</v>
      </c>
      <c r="N799" t="e">
        <f>IF($B$9="זכר",INDEX('שיפור גברים'!$A$1:$GQ$121,ROUNDDOWN(E799/12,0)+1,ROUNDDOWN((E799+$B$7-$B$8)/12,0)+2),INDEX('שיפור נשים'!$A$1:$GQ$121,ROUNDDOWN(E799/12,0)+1,ROUNDDOWN((E799+$B$7-$B$8)/12,0)+2))</f>
        <v>#VALUE!</v>
      </c>
      <c r="O799" t="e">
        <f>IF($B$9="זכר",INDEX('שיפור גברים'!$A$1:$GQ$121,ROUNDDOWN(E799/12,0)+1,ROUNDDOWN((E799+$B$7-$B$8)/12,0)+1),INDEX('שיפור נשים'!$A$1:$GQ$121,ROUNDDOWN(E799/12,0)+1,ROUNDDOWN((E799+$B$7-$B$8)/12,0)+1))</f>
        <v>#VALUE!</v>
      </c>
      <c r="P799">
        <f t="shared" si="253"/>
        <v>8.3333333333333329E-2</v>
      </c>
      <c r="Q799" t="e">
        <f t="shared" si="254"/>
        <v>#VALUE!</v>
      </c>
      <c r="R799">
        <f t="shared" si="265"/>
        <v>797</v>
      </c>
      <c r="S799" t="e">
        <f t="shared" si="266"/>
        <v>#VALUE!</v>
      </c>
      <c r="T799">
        <f>IF($B$11="זכר",INDEX(תמותה!$A$1:$E$121,ROUNDDOWN(R799/12,0)+1,2),INDEX(תמותה!$A$1:$E$121,ROUNDDOWN(R799/12,0)+1,3))</f>
        <v>3.9029999999999998E-3</v>
      </c>
      <c r="U799" t="e">
        <f>IF($B$11="זכר",INDEX('שיפור גברים'!$A$1:$GQ$121,ROUNDDOWN(R799/12,0)+1,ROUNDDOWN((E799+$B$7-$B$8)/12,0)+2),INDEX('שיפור נשים'!$A$1:$GQ$121,ROUNDDOWN(R799/12,0)+1,ROUNDDOWN((E799+$B$7-$B$8)/12,0)+2))</f>
        <v>#VALUE!</v>
      </c>
      <c r="V799" t="e">
        <f>IF($B$11="זכר",INDEX('שיפור גברים'!$A$1:$GQ$121,ROUNDDOWN(R799/12,0)+1,ROUNDDOWN((E799+$B$7-$B$8)/12,0)+1),INDEX('שיפור נשים'!$A$1:$GQ$121,ROUNDDOWN(R799/12,0)+1,ROUNDDOWN((E799+$B$7-$B$8)/12,0)+1))</f>
        <v>#VALUE!</v>
      </c>
      <c r="W799">
        <f t="shared" si="255"/>
        <v>8.3333333333333329E-2</v>
      </c>
      <c r="X799" t="e">
        <f t="shared" si="267"/>
        <v>#VALUE!</v>
      </c>
      <c r="Y799">
        <f>IF($B$11="זכר",INDEX(תמותה!$A$1:$E$121,ROUNDDOWN(R799/12,0)+1,4),INDEX(תמותה!$A$1:$E$121,ROUNDDOWN(R799/12,0)+1,5))</f>
        <v>7.6839999999999999E-3</v>
      </c>
      <c r="Z799" t="e">
        <f t="shared" si="256"/>
        <v>#VALUE!</v>
      </c>
      <c r="AA799" t="e">
        <f t="shared" si="257"/>
        <v>#VALUE!</v>
      </c>
      <c r="AB799" t="e">
        <f t="shared" si="268"/>
        <v>#VALUE!</v>
      </c>
      <c r="AC799" t="e">
        <f t="shared" si="269"/>
        <v>#VALUE!</v>
      </c>
      <c r="AD799" t="e">
        <f t="shared" si="270"/>
        <v>#VALUE!</v>
      </c>
      <c r="AE799" t="e">
        <f t="shared" si="271"/>
        <v>#VALUE!</v>
      </c>
      <c r="AF799" t="e">
        <f t="shared" si="272"/>
        <v>#VALUE!</v>
      </c>
    </row>
    <row r="800" spans="5:32" x14ac:dyDescent="0.2">
      <c r="E800">
        <f t="shared" si="258"/>
        <v>798</v>
      </c>
      <c r="F800">
        <f t="shared" si="252"/>
        <v>11.149510458270512</v>
      </c>
      <c r="G800" t="e">
        <f t="shared" si="259"/>
        <v>#VALUE!</v>
      </c>
      <c r="H800" t="e">
        <f t="shared" si="260"/>
        <v>#VALUE!</v>
      </c>
      <c r="I800" t="e">
        <f t="shared" si="261"/>
        <v>#VALUE!</v>
      </c>
      <c r="J800" t="e">
        <f t="shared" si="262"/>
        <v>#VALUE!</v>
      </c>
      <c r="K800" t="e">
        <f t="shared" si="263"/>
        <v>#VALUE!</v>
      </c>
      <c r="L800" t="e">
        <f t="shared" si="264"/>
        <v>#VALUE!</v>
      </c>
      <c r="M800">
        <f>IF($B$9="זכר",INDEX(תמותה!$A$1:$E$121,ROUNDDOWN(E800/12,0)+1,2),INDEX(תמותה!$A$1:$E$121,ROUNDDOWN(E800/12,0)+1,3))</f>
        <v>3.9029999999999998E-3</v>
      </c>
      <c r="N800" t="e">
        <f>IF($B$9="זכר",INDEX('שיפור גברים'!$A$1:$GQ$121,ROUNDDOWN(E800/12,0)+1,ROUNDDOWN((E800+$B$7-$B$8)/12,0)+2),INDEX('שיפור נשים'!$A$1:$GQ$121,ROUNDDOWN(E800/12,0)+1,ROUNDDOWN((E800+$B$7-$B$8)/12,0)+2))</f>
        <v>#VALUE!</v>
      </c>
      <c r="O800" t="e">
        <f>IF($B$9="זכר",INDEX('שיפור גברים'!$A$1:$GQ$121,ROUNDDOWN(E800/12,0)+1,ROUNDDOWN((E800+$B$7-$B$8)/12,0)+1),INDEX('שיפור נשים'!$A$1:$GQ$121,ROUNDDOWN(E800/12,0)+1,ROUNDDOWN((E800+$B$7-$B$8)/12,0)+1))</f>
        <v>#VALUE!</v>
      </c>
      <c r="P800">
        <f t="shared" si="253"/>
        <v>0.16666666666666666</v>
      </c>
      <c r="Q800" t="e">
        <f t="shared" si="254"/>
        <v>#VALUE!</v>
      </c>
      <c r="R800">
        <f t="shared" si="265"/>
        <v>798</v>
      </c>
      <c r="S800" t="e">
        <f t="shared" si="266"/>
        <v>#VALUE!</v>
      </c>
      <c r="T800">
        <f>IF($B$11="זכר",INDEX(תמותה!$A$1:$E$121,ROUNDDOWN(R800/12,0)+1,2),INDEX(תמותה!$A$1:$E$121,ROUNDDOWN(R800/12,0)+1,3))</f>
        <v>3.9029999999999998E-3</v>
      </c>
      <c r="U800" t="e">
        <f>IF($B$11="זכר",INDEX('שיפור גברים'!$A$1:$GQ$121,ROUNDDOWN(R800/12,0)+1,ROUNDDOWN((E800+$B$7-$B$8)/12,0)+2),INDEX('שיפור נשים'!$A$1:$GQ$121,ROUNDDOWN(R800/12,0)+1,ROUNDDOWN((E800+$B$7-$B$8)/12,0)+2))</f>
        <v>#VALUE!</v>
      </c>
      <c r="V800" t="e">
        <f>IF($B$11="זכר",INDEX('שיפור גברים'!$A$1:$GQ$121,ROUNDDOWN(R800/12,0)+1,ROUNDDOWN((E800+$B$7-$B$8)/12,0)+1),INDEX('שיפור נשים'!$A$1:$GQ$121,ROUNDDOWN(R800/12,0)+1,ROUNDDOWN((E800+$B$7-$B$8)/12,0)+1))</f>
        <v>#VALUE!</v>
      </c>
      <c r="W800">
        <f t="shared" si="255"/>
        <v>0.16666666666666666</v>
      </c>
      <c r="X800" t="e">
        <f t="shared" si="267"/>
        <v>#VALUE!</v>
      </c>
      <c r="Y800">
        <f>IF($B$11="זכר",INDEX(תמותה!$A$1:$E$121,ROUNDDOWN(R800/12,0)+1,4),INDEX(תמותה!$A$1:$E$121,ROUNDDOWN(R800/12,0)+1,5))</f>
        <v>7.6839999999999999E-3</v>
      </c>
      <c r="Z800" t="e">
        <f t="shared" si="256"/>
        <v>#VALUE!</v>
      </c>
      <c r="AA800" t="e">
        <f t="shared" si="257"/>
        <v>#VALUE!</v>
      </c>
      <c r="AB800" t="e">
        <f t="shared" si="268"/>
        <v>#VALUE!</v>
      </c>
      <c r="AC800" t="e">
        <f t="shared" si="269"/>
        <v>#VALUE!</v>
      </c>
      <c r="AD800" t="e">
        <f t="shared" si="270"/>
        <v>#VALUE!</v>
      </c>
      <c r="AE800" t="e">
        <f t="shared" si="271"/>
        <v>#VALUE!</v>
      </c>
      <c r="AF800" t="e">
        <f t="shared" si="272"/>
        <v>#VALUE!</v>
      </c>
    </row>
    <row r="801" spans="5:32" x14ac:dyDescent="0.2">
      <c r="E801">
        <f t="shared" si="258"/>
        <v>799</v>
      </c>
      <c r="F801">
        <f t="shared" si="252"/>
        <v>11.183210698868832</v>
      </c>
      <c r="G801" t="e">
        <f t="shared" si="259"/>
        <v>#VALUE!</v>
      </c>
      <c r="H801" t="e">
        <f t="shared" si="260"/>
        <v>#VALUE!</v>
      </c>
      <c r="I801" t="e">
        <f t="shared" si="261"/>
        <v>#VALUE!</v>
      </c>
      <c r="J801" t="e">
        <f t="shared" si="262"/>
        <v>#VALUE!</v>
      </c>
      <c r="K801" t="e">
        <f t="shared" si="263"/>
        <v>#VALUE!</v>
      </c>
      <c r="L801" t="e">
        <f t="shared" si="264"/>
        <v>#VALUE!</v>
      </c>
      <c r="M801">
        <f>IF($B$9="זכר",INDEX(תמותה!$A$1:$E$121,ROUNDDOWN(E801/12,0)+1,2),INDEX(תמותה!$A$1:$E$121,ROUNDDOWN(E801/12,0)+1,3))</f>
        <v>3.9029999999999998E-3</v>
      </c>
      <c r="N801" t="e">
        <f>IF($B$9="זכר",INDEX('שיפור גברים'!$A$1:$GQ$121,ROUNDDOWN(E801/12,0)+1,ROUNDDOWN((E801+$B$7-$B$8)/12,0)+2),INDEX('שיפור נשים'!$A$1:$GQ$121,ROUNDDOWN(E801/12,0)+1,ROUNDDOWN((E801+$B$7-$B$8)/12,0)+2))</f>
        <v>#VALUE!</v>
      </c>
      <c r="O801" t="e">
        <f>IF($B$9="זכר",INDEX('שיפור גברים'!$A$1:$GQ$121,ROUNDDOWN(E801/12,0)+1,ROUNDDOWN((E801+$B$7-$B$8)/12,0)+1),INDEX('שיפור נשים'!$A$1:$GQ$121,ROUNDDOWN(E801/12,0)+1,ROUNDDOWN((E801+$B$7-$B$8)/12,0)+1))</f>
        <v>#VALUE!</v>
      </c>
      <c r="P801">
        <f t="shared" si="253"/>
        <v>0.25</v>
      </c>
      <c r="Q801" t="e">
        <f t="shared" si="254"/>
        <v>#VALUE!</v>
      </c>
      <c r="R801">
        <f t="shared" si="265"/>
        <v>799</v>
      </c>
      <c r="S801" t="e">
        <f t="shared" si="266"/>
        <v>#VALUE!</v>
      </c>
      <c r="T801">
        <f>IF($B$11="זכר",INDEX(תמותה!$A$1:$E$121,ROUNDDOWN(R801/12,0)+1,2),INDEX(תמותה!$A$1:$E$121,ROUNDDOWN(R801/12,0)+1,3))</f>
        <v>3.9029999999999998E-3</v>
      </c>
      <c r="U801" t="e">
        <f>IF($B$11="זכר",INDEX('שיפור גברים'!$A$1:$GQ$121,ROUNDDOWN(R801/12,0)+1,ROUNDDOWN((E801+$B$7-$B$8)/12,0)+2),INDEX('שיפור נשים'!$A$1:$GQ$121,ROUNDDOWN(R801/12,0)+1,ROUNDDOWN((E801+$B$7-$B$8)/12,0)+2))</f>
        <v>#VALUE!</v>
      </c>
      <c r="V801" t="e">
        <f>IF($B$11="זכר",INDEX('שיפור גברים'!$A$1:$GQ$121,ROUNDDOWN(R801/12,0)+1,ROUNDDOWN((E801+$B$7-$B$8)/12,0)+1),INDEX('שיפור נשים'!$A$1:$GQ$121,ROUNDDOWN(R801/12,0)+1,ROUNDDOWN((E801+$B$7-$B$8)/12,0)+1))</f>
        <v>#VALUE!</v>
      </c>
      <c r="W801">
        <f t="shared" si="255"/>
        <v>0.25</v>
      </c>
      <c r="X801" t="e">
        <f t="shared" si="267"/>
        <v>#VALUE!</v>
      </c>
      <c r="Y801">
        <f>IF($B$11="זכר",INDEX(תמותה!$A$1:$E$121,ROUNDDOWN(R801/12,0)+1,4),INDEX(תמותה!$A$1:$E$121,ROUNDDOWN(R801/12,0)+1,5))</f>
        <v>7.6839999999999999E-3</v>
      </c>
      <c r="Z801" t="e">
        <f t="shared" si="256"/>
        <v>#VALUE!</v>
      </c>
      <c r="AA801" t="e">
        <f t="shared" si="257"/>
        <v>#VALUE!</v>
      </c>
      <c r="AB801" t="e">
        <f t="shared" si="268"/>
        <v>#VALUE!</v>
      </c>
      <c r="AC801" t="e">
        <f t="shared" si="269"/>
        <v>#VALUE!</v>
      </c>
      <c r="AD801" t="e">
        <f t="shared" si="270"/>
        <v>#VALUE!</v>
      </c>
      <c r="AE801" t="e">
        <f t="shared" si="271"/>
        <v>#VALUE!</v>
      </c>
      <c r="AF801" t="e">
        <f t="shared" si="272"/>
        <v>#VALUE!</v>
      </c>
    </row>
    <row r="802" spans="5:32" x14ac:dyDescent="0.2">
      <c r="E802">
        <f t="shared" si="258"/>
        <v>800</v>
      </c>
      <c r="F802">
        <f t="shared" si="252"/>
        <v>11.217012800999157</v>
      </c>
      <c r="G802" t="e">
        <f t="shared" si="259"/>
        <v>#VALUE!</v>
      </c>
      <c r="H802" t="e">
        <f t="shared" si="260"/>
        <v>#VALUE!</v>
      </c>
      <c r="I802" t="e">
        <f t="shared" si="261"/>
        <v>#VALUE!</v>
      </c>
      <c r="J802" t="e">
        <f t="shared" si="262"/>
        <v>#VALUE!</v>
      </c>
      <c r="K802" t="e">
        <f t="shared" si="263"/>
        <v>#VALUE!</v>
      </c>
      <c r="L802" t="e">
        <f t="shared" si="264"/>
        <v>#VALUE!</v>
      </c>
      <c r="M802">
        <f>IF($B$9="זכר",INDEX(תמותה!$A$1:$E$121,ROUNDDOWN(E802/12,0)+1,2),INDEX(תמותה!$A$1:$E$121,ROUNDDOWN(E802/12,0)+1,3))</f>
        <v>3.9029999999999998E-3</v>
      </c>
      <c r="N802" t="e">
        <f>IF($B$9="זכר",INDEX('שיפור גברים'!$A$1:$GQ$121,ROUNDDOWN(E802/12,0)+1,ROUNDDOWN((E802+$B$7-$B$8)/12,0)+2),INDEX('שיפור נשים'!$A$1:$GQ$121,ROUNDDOWN(E802/12,0)+1,ROUNDDOWN((E802+$B$7-$B$8)/12,0)+2))</f>
        <v>#VALUE!</v>
      </c>
      <c r="O802" t="e">
        <f>IF($B$9="זכר",INDEX('שיפור גברים'!$A$1:$GQ$121,ROUNDDOWN(E802/12,0)+1,ROUNDDOWN((E802+$B$7-$B$8)/12,0)+1),INDEX('שיפור נשים'!$A$1:$GQ$121,ROUNDDOWN(E802/12,0)+1,ROUNDDOWN((E802+$B$7-$B$8)/12,0)+1))</f>
        <v>#VALUE!</v>
      </c>
      <c r="P802">
        <f t="shared" si="253"/>
        <v>0.33333333333333331</v>
      </c>
      <c r="Q802" t="e">
        <f t="shared" si="254"/>
        <v>#VALUE!</v>
      </c>
      <c r="R802">
        <f t="shared" si="265"/>
        <v>800</v>
      </c>
      <c r="S802" t="e">
        <f t="shared" si="266"/>
        <v>#VALUE!</v>
      </c>
      <c r="T802">
        <f>IF($B$11="זכר",INDEX(תמותה!$A$1:$E$121,ROUNDDOWN(R802/12,0)+1,2),INDEX(תמותה!$A$1:$E$121,ROUNDDOWN(R802/12,0)+1,3))</f>
        <v>3.9029999999999998E-3</v>
      </c>
      <c r="U802" t="e">
        <f>IF($B$11="זכר",INDEX('שיפור גברים'!$A$1:$GQ$121,ROUNDDOWN(R802/12,0)+1,ROUNDDOWN((E802+$B$7-$B$8)/12,0)+2),INDEX('שיפור נשים'!$A$1:$GQ$121,ROUNDDOWN(R802/12,0)+1,ROUNDDOWN((E802+$B$7-$B$8)/12,0)+2))</f>
        <v>#VALUE!</v>
      </c>
      <c r="V802" t="e">
        <f>IF($B$11="זכר",INDEX('שיפור גברים'!$A$1:$GQ$121,ROUNDDOWN(R802/12,0)+1,ROUNDDOWN((E802+$B$7-$B$8)/12,0)+1),INDEX('שיפור נשים'!$A$1:$GQ$121,ROUNDDOWN(R802/12,0)+1,ROUNDDOWN((E802+$B$7-$B$8)/12,0)+1))</f>
        <v>#VALUE!</v>
      </c>
      <c r="W802">
        <f t="shared" si="255"/>
        <v>0.33333333333333331</v>
      </c>
      <c r="X802" t="e">
        <f t="shared" si="267"/>
        <v>#VALUE!</v>
      </c>
      <c r="Y802">
        <f>IF($B$11="זכר",INDEX(תמותה!$A$1:$E$121,ROUNDDOWN(R802/12,0)+1,4),INDEX(תמותה!$A$1:$E$121,ROUNDDOWN(R802/12,0)+1,5))</f>
        <v>7.6839999999999999E-3</v>
      </c>
      <c r="Z802" t="e">
        <f t="shared" si="256"/>
        <v>#VALUE!</v>
      </c>
      <c r="AA802" t="e">
        <f t="shared" si="257"/>
        <v>#VALUE!</v>
      </c>
      <c r="AB802" t="e">
        <f t="shared" si="268"/>
        <v>#VALUE!</v>
      </c>
      <c r="AC802" t="e">
        <f t="shared" si="269"/>
        <v>#VALUE!</v>
      </c>
      <c r="AD802" t="e">
        <f t="shared" si="270"/>
        <v>#VALUE!</v>
      </c>
      <c r="AE802" t="e">
        <f t="shared" si="271"/>
        <v>#VALUE!</v>
      </c>
      <c r="AF802" t="e">
        <f t="shared" si="272"/>
        <v>#VALUE!</v>
      </c>
    </row>
    <row r="803" spans="5:32" x14ac:dyDescent="0.2">
      <c r="E803">
        <f t="shared" si="258"/>
        <v>801</v>
      </c>
      <c r="F803">
        <f t="shared" si="252"/>
        <v>11.25091707254569</v>
      </c>
      <c r="G803" t="e">
        <f t="shared" si="259"/>
        <v>#VALUE!</v>
      </c>
      <c r="H803" t="e">
        <f t="shared" si="260"/>
        <v>#VALUE!</v>
      </c>
      <c r="I803" t="e">
        <f t="shared" si="261"/>
        <v>#VALUE!</v>
      </c>
      <c r="J803" t="e">
        <f t="shared" si="262"/>
        <v>#VALUE!</v>
      </c>
      <c r="K803" t="e">
        <f t="shared" si="263"/>
        <v>#VALUE!</v>
      </c>
      <c r="L803" t="e">
        <f t="shared" si="264"/>
        <v>#VALUE!</v>
      </c>
      <c r="M803">
        <f>IF($B$9="זכר",INDEX(תמותה!$A$1:$E$121,ROUNDDOWN(E803/12,0)+1,2),INDEX(תמותה!$A$1:$E$121,ROUNDDOWN(E803/12,0)+1,3))</f>
        <v>3.9029999999999998E-3</v>
      </c>
      <c r="N803" t="e">
        <f>IF($B$9="זכר",INDEX('שיפור גברים'!$A$1:$GQ$121,ROUNDDOWN(E803/12,0)+1,ROUNDDOWN((E803+$B$7-$B$8)/12,0)+2),INDEX('שיפור נשים'!$A$1:$GQ$121,ROUNDDOWN(E803/12,0)+1,ROUNDDOWN((E803+$B$7-$B$8)/12,0)+2))</f>
        <v>#VALUE!</v>
      </c>
      <c r="O803" t="e">
        <f>IF($B$9="זכר",INDEX('שיפור גברים'!$A$1:$GQ$121,ROUNDDOWN(E803/12,0)+1,ROUNDDOWN((E803+$B$7-$B$8)/12,0)+1),INDEX('שיפור נשים'!$A$1:$GQ$121,ROUNDDOWN(E803/12,0)+1,ROUNDDOWN((E803+$B$7-$B$8)/12,0)+1))</f>
        <v>#VALUE!</v>
      </c>
      <c r="P803">
        <f t="shared" si="253"/>
        <v>0.41666666666666669</v>
      </c>
      <c r="Q803" t="e">
        <f t="shared" si="254"/>
        <v>#VALUE!</v>
      </c>
      <c r="R803">
        <f t="shared" si="265"/>
        <v>801</v>
      </c>
      <c r="S803" t="e">
        <f t="shared" si="266"/>
        <v>#VALUE!</v>
      </c>
      <c r="T803">
        <f>IF($B$11="זכר",INDEX(תמותה!$A$1:$E$121,ROUNDDOWN(R803/12,0)+1,2),INDEX(תמותה!$A$1:$E$121,ROUNDDOWN(R803/12,0)+1,3))</f>
        <v>3.9029999999999998E-3</v>
      </c>
      <c r="U803" t="e">
        <f>IF($B$11="זכר",INDEX('שיפור גברים'!$A$1:$GQ$121,ROUNDDOWN(R803/12,0)+1,ROUNDDOWN((E803+$B$7-$B$8)/12,0)+2),INDEX('שיפור נשים'!$A$1:$GQ$121,ROUNDDOWN(R803/12,0)+1,ROUNDDOWN((E803+$B$7-$B$8)/12,0)+2))</f>
        <v>#VALUE!</v>
      </c>
      <c r="V803" t="e">
        <f>IF($B$11="זכר",INDEX('שיפור גברים'!$A$1:$GQ$121,ROUNDDOWN(R803/12,0)+1,ROUNDDOWN((E803+$B$7-$B$8)/12,0)+1),INDEX('שיפור נשים'!$A$1:$GQ$121,ROUNDDOWN(R803/12,0)+1,ROUNDDOWN((E803+$B$7-$B$8)/12,0)+1))</f>
        <v>#VALUE!</v>
      </c>
      <c r="W803">
        <f t="shared" si="255"/>
        <v>0.41666666666666669</v>
      </c>
      <c r="X803" t="e">
        <f t="shared" si="267"/>
        <v>#VALUE!</v>
      </c>
      <c r="Y803">
        <f>IF($B$11="זכר",INDEX(תמותה!$A$1:$E$121,ROUNDDOWN(R803/12,0)+1,4),INDEX(תמותה!$A$1:$E$121,ROUNDDOWN(R803/12,0)+1,5))</f>
        <v>7.6839999999999999E-3</v>
      </c>
      <c r="Z803" t="e">
        <f t="shared" si="256"/>
        <v>#VALUE!</v>
      </c>
      <c r="AA803" t="e">
        <f t="shared" si="257"/>
        <v>#VALUE!</v>
      </c>
      <c r="AB803" t="e">
        <f t="shared" si="268"/>
        <v>#VALUE!</v>
      </c>
      <c r="AC803" t="e">
        <f t="shared" si="269"/>
        <v>#VALUE!</v>
      </c>
      <c r="AD803" t="e">
        <f t="shared" si="270"/>
        <v>#VALUE!</v>
      </c>
      <c r="AE803" t="e">
        <f t="shared" si="271"/>
        <v>#VALUE!</v>
      </c>
      <c r="AF803" t="e">
        <f t="shared" si="272"/>
        <v>#VALUE!</v>
      </c>
    </row>
    <row r="804" spans="5:32" x14ac:dyDescent="0.2">
      <c r="E804">
        <f t="shared" si="258"/>
        <v>802</v>
      </c>
      <c r="F804">
        <f t="shared" si="252"/>
        <v>11.28492382232324</v>
      </c>
      <c r="G804" t="e">
        <f t="shared" si="259"/>
        <v>#VALUE!</v>
      </c>
      <c r="H804" t="e">
        <f t="shared" si="260"/>
        <v>#VALUE!</v>
      </c>
      <c r="I804" t="e">
        <f t="shared" si="261"/>
        <v>#VALUE!</v>
      </c>
      <c r="J804" t="e">
        <f t="shared" si="262"/>
        <v>#VALUE!</v>
      </c>
      <c r="K804" t="e">
        <f t="shared" si="263"/>
        <v>#VALUE!</v>
      </c>
      <c r="L804" t="e">
        <f t="shared" si="264"/>
        <v>#VALUE!</v>
      </c>
      <c r="M804">
        <f>IF($B$9="זכר",INDEX(תמותה!$A$1:$E$121,ROUNDDOWN(E804/12,0)+1,2),INDEX(תמותה!$A$1:$E$121,ROUNDDOWN(E804/12,0)+1,3))</f>
        <v>3.9029999999999998E-3</v>
      </c>
      <c r="N804" t="e">
        <f>IF($B$9="זכר",INDEX('שיפור גברים'!$A$1:$GQ$121,ROUNDDOWN(E804/12,0)+1,ROUNDDOWN((E804+$B$7-$B$8)/12,0)+2),INDEX('שיפור נשים'!$A$1:$GQ$121,ROUNDDOWN(E804/12,0)+1,ROUNDDOWN((E804+$B$7-$B$8)/12,0)+2))</f>
        <v>#VALUE!</v>
      </c>
      <c r="O804" t="e">
        <f>IF($B$9="זכר",INDEX('שיפור גברים'!$A$1:$GQ$121,ROUNDDOWN(E804/12,0)+1,ROUNDDOWN((E804+$B$7-$B$8)/12,0)+1),INDEX('שיפור נשים'!$A$1:$GQ$121,ROUNDDOWN(E804/12,0)+1,ROUNDDOWN((E804+$B$7-$B$8)/12,0)+1))</f>
        <v>#VALUE!</v>
      </c>
      <c r="P804">
        <f t="shared" si="253"/>
        <v>0.5</v>
      </c>
      <c r="Q804" t="e">
        <f t="shared" si="254"/>
        <v>#VALUE!</v>
      </c>
      <c r="R804">
        <f t="shared" si="265"/>
        <v>802</v>
      </c>
      <c r="S804" t="e">
        <f t="shared" si="266"/>
        <v>#VALUE!</v>
      </c>
      <c r="T804">
        <f>IF($B$11="זכר",INDEX(תמותה!$A$1:$E$121,ROUNDDOWN(R804/12,0)+1,2),INDEX(תמותה!$A$1:$E$121,ROUNDDOWN(R804/12,0)+1,3))</f>
        <v>3.9029999999999998E-3</v>
      </c>
      <c r="U804" t="e">
        <f>IF($B$11="זכר",INDEX('שיפור גברים'!$A$1:$GQ$121,ROUNDDOWN(R804/12,0)+1,ROUNDDOWN((E804+$B$7-$B$8)/12,0)+2),INDEX('שיפור נשים'!$A$1:$GQ$121,ROUNDDOWN(R804/12,0)+1,ROUNDDOWN((E804+$B$7-$B$8)/12,0)+2))</f>
        <v>#VALUE!</v>
      </c>
      <c r="V804" t="e">
        <f>IF($B$11="זכר",INDEX('שיפור גברים'!$A$1:$GQ$121,ROUNDDOWN(R804/12,0)+1,ROUNDDOWN((E804+$B$7-$B$8)/12,0)+1),INDEX('שיפור נשים'!$A$1:$GQ$121,ROUNDDOWN(R804/12,0)+1,ROUNDDOWN((E804+$B$7-$B$8)/12,0)+1))</f>
        <v>#VALUE!</v>
      </c>
      <c r="W804">
        <f t="shared" si="255"/>
        <v>0.5</v>
      </c>
      <c r="X804" t="e">
        <f t="shared" si="267"/>
        <v>#VALUE!</v>
      </c>
      <c r="Y804">
        <f>IF($B$11="זכר",INDEX(תמותה!$A$1:$E$121,ROUNDDOWN(R804/12,0)+1,4),INDEX(תמותה!$A$1:$E$121,ROUNDDOWN(R804/12,0)+1,5))</f>
        <v>7.6839999999999999E-3</v>
      </c>
      <c r="Z804" t="e">
        <f t="shared" si="256"/>
        <v>#VALUE!</v>
      </c>
      <c r="AA804" t="e">
        <f t="shared" si="257"/>
        <v>#VALUE!</v>
      </c>
      <c r="AB804" t="e">
        <f t="shared" si="268"/>
        <v>#VALUE!</v>
      </c>
      <c r="AC804" t="e">
        <f t="shared" si="269"/>
        <v>#VALUE!</v>
      </c>
      <c r="AD804" t="e">
        <f t="shared" si="270"/>
        <v>#VALUE!</v>
      </c>
      <c r="AE804" t="e">
        <f t="shared" si="271"/>
        <v>#VALUE!</v>
      </c>
      <c r="AF804" t="e">
        <f t="shared" si="272"/>
        <v>#VALUE!</v>
      </c>
    </row>
    <row r="805" spans="5:32" x14ac:dyDescent="0.2">
      <c r="E805">
        <f t="shared" si="258"/>
        <v>803</v>
      </c>
      <c r="F805">
        <f t="shared" si="252"/>
        <v>11.319033360080018</v>
      </c>
      <c r="G805" t="e">
        <f t="shared" si="259"/>
        <v>#VALUE!</v>
      </c>
      <c r="H805" t="e">
        <f t="shared" si="260"/>
        <v>#VALUE!</v>
      </c>
      <c r="I805" t="e">
        <f t="shared" si="261"/>
        <v>#VALUE!</v>
      </c>
      <c r="J805" t="e">
        <f t="shared" si="262"/>
        <v>#VALUE!</v>
      </c>
      <c r="K805" t="e">
        <f t="shared" si="263"/>
        <v>#VALUE!</v>
      </c>
      <c r="L805" t="e">
        <f t="shared" si="264"/>
        <v>#VALUE!</v>
      </c>
      <c r="M805">
        <f>IF($B$9="זכר",INDEX(תמותה!$A$1:$E$121,ROUNDDOWN(E805/12,0)+1,2),INDEX(תמותה!$A$1:$E$121,ROUNDDOWN(E805/12,0)+1,3))</f>
        <v>3.9029999999999998E-3</v>
      </c>
      <c r="N805" t="e">
        <f>IF($B$9="זכר",INDEX('שיפור גברים'!$A$1:$GQ$121,ROUNDDOWN(E805/12,0)+1,ROUNDDOWN((E805+$B$7-$B$8)/12,0)+2),INDEX('שיפור נשים'!$A$1:$GQ$121,ROUNDDOWN(E805/12,0)+1,ROUNDDOWN((E805+$B$7-$B$8)/12,0)+2))</f>
        <v>#VALUE!</v>
      </c>
      <c r="O805" t="e">
        <f>IF($B$9="זכר",INDEX('שיפור גברים'!$A$1:$GQ$121,ROUNDDOWN(E805/12,0)+1,ROUNDDOWN((E805+$B$7-$B$8)/12,0)+1),INDEX('שיפור נשים'!$A$1:$GQ$121,ROUNDDOWN(E805/12,0)+1,ROUNDDOWN((E805+$B$7-$B$8)/12,0)+1))</f>
        <v>#VALUE!</v>
      </c>
      <c r="P805">
        <f t="shared" si="253"/>
        <v>0.58333333333333337</v>
      </c>
      <c r="Q805" t="e">
        <f t="shared" si="254"/>
        <v>#VALUE!</v>
      </c>
      <c r="R805">
        <f t="shared" si="265"/>
        <v>803</v>
      </c>
      <c r="S805" t="e">
        <f t="shared" si="266"/>
        <v>#VALUE!</v>
      </c>
      <c r="T805">
        <f>IF($B$11="זכר",INDEX(תמותה!$A$1:$E$121,ROUNDDOWN(R805/12,0)+1,2),INDEX(תמותה!$A$1:$E$121,ROUNDDOWN(R805/12,0)+1,3))</f>
        <v>3.9029999999999998E-3</v>
      </c>
      <c r="U805" t="e">
        <f>IF($B$11="זכר",INDEX('שיפור גברים'!$A$1:$GQ$121,ROUNDDOWN(R805/12,0)+1,ROUNDDOWN((E805+$B$7-$B$8)/12,0)+2),INDEX('שיפור נשים'!$A$1:$GQ$121,ROUNDDOWN(R805/12,0)+1,ROUNDDOWN((E805+$B$7-$B$8)/12,0)+2))</f>
        <v>#VALUE!</v>
      </c>
      <c r="V805" t="e">
        <f>IF($B$11="זכר",INDEX('שיפור גברים'!$A$1:$GQ$121,ROUNDDOWN(R805/12,0)+1,ROUNDDOWN((E805+$B$7-$B$8)/12,0)+1),INDEX('שיפור נשים'!$A$1:$GQ$121,ROUNDDOWN(R805/12,0)+1,ROUNDDOWN((E805+$B$7-$B$8)/12,0)+1))</f>
        <v>#VALUE!</v>
      </c>
      <c r="W805">
        <f t="shared" si="255"/>
        <v>0.58333333333333337</v>
      </c>
      <c r="X805" t="e">
        <f t="shared" si="267"/>
        <v>#VALUE!</v>
      </c>
      <c r="Y805">
        <f>IF($B$11="זכר",INDEX(תמותה!$A$1:$E$121,ROUNDDOWN(R805/12,0)+1,4),INDEX(תמותה!$A$1:$E$121,ROUNDDOWN(R805/12,0)+1,5))</f>
        <v>7.6839999999999999E-3</v>
      </c>
      <c r="Z805" t="e">
        <f t="shared" si="256"/>
        <v>#VALUE!</v>
      </c>
      <c r="AA805" t="e">
        <f t="shared" si="257"/>
        <v>#VALUE!</v>
      </c>
      <c r="AB805" t="e">
        <f t="shared" si="268"/>
        <v>#VALUE!</v>
      </c>
      <c r="AC805" t="e">
        <f t="shared" si="269"/>
        <v>#VALUE!</v>
      </c>
      <c r="AD805" t="e">
        <f t="shared" si="270"/>
        <v>#VALUE!</v>
      </c>
      <c r="AE805" t="e">
        <f t="shared" si="271"/>
        <v>#VALUE!</v>
      </c>
      <c r="AF805" t="e">
        <f t="shared" si="272"/>
        <v>#VALUE!</v>
      </c>
    </row>
    <row r="806" spans="5:32" x14ac:dyDescent="0.2">
      <c r="E806">
        <f t="shared" si="258"/>
        <v>804</v>
      </c>
      <c r="F806">
        <f t="shared" si="252"/>
        <v>11.353245996500492</v>
      </c>
      <c r="G806" t="e">
        <f t="shared" si="259"/>
        <v>#VALUE!</v>
      </c>
      <c r="H806" t="e">
        <f t="shared" si="260"/>
        <v>#VALUE!</v>
      </c>
      <c r="I806" t="e">
        <f t="shared" si="261"/>
        <v>#VALUE!</v>
      </c>
      <c r="J806" t="e">
        <f t="shared" si="262"/>
        <v>#VALUE!</v>
      </c>
      <c r="K806" t="e">
        <f t="shared" si="263"/>
        <v>#VALUE!</v>
      </c>
      <c r="L806" t="e">
        <f t="shared" si="264"/>
        <v>#VALUE!</v>
      </c>
      <c r="M806">
        <f>IF($B$9="זכר",INDEX(תמותה!$A$1:$E$121,ROUNDDOWN(E806/12,0)+1,2),INDEX(תמותה!$A$1:$E$121,ROUNDDOWN(E806/12,0)+1,3))</f>
        <v>4.4219999999999997E-3</v>
      </c>
      <c r="N806" t="e">
        <f>IF($B$9="זכר",INDEX('שיפור גברים'!$A$1:$GQ$121,ROUNDDOWN(E806/12,0)+1,ROUNDDOWN((E806+$B$7-$B$8)/12,0)+2),INDEX('שיפור נשים'!$A$1:$GQ$121,ROUNDDOWN(E806/12,0)+1,ROUNDDOWN((E806+$B$7-$B$8)/12,0)+2))</f>
        <v>#VALUE!</v>
      </c>
      <c r="O806" t="e">
        <f>IF($B$9="זכר",INDEX('שיפור גברים'!$A$1:$GQ$121,ROUNDDOWN(E806/12,0)+1,ROUNDDOWN((E806+$B$7-$B$8)/12,0)+1),INDEX('שיפור נשים'!$A$1:$GQ$121,ROUNDDOWN(E806/12,0)+1,ROUNDDOWN((E806+$B$7-$B$8)/12,0)+1))</f>
        <v>#VALUE!</v>
      </c>
      <c r="P806">
        <f t="shared" si="253"/>
        <v>0.66666666666666663</v>
      </c>
      <c r="Q806" t="e">
        <f t="shared" si="254"/>
        <v>#VALUE!</v>
      </c>
      <c r="R806">
        <f t="shared" si="265"/>
        <v>804</v>
      </c>
      <c r="S806" t="e">
        <f t="shared" si="266"/>
        <v>#VALUE!</v>
      </c>
      <c r="T806">
        <f>IF($B$11="זכר",INDEX(תמותה!$A$1:$E$121,ROUNDDOWN(R806/12,0)+1,2),INDEX(תמותה!$A$1:$E$121,ROUNDDOWN(R806/12,0)+1,3))</f>
        <v>4.4219999999999997E-3</v>
      </c>
      <c r="U806" t="e">
        <f>IF($B$11="זכר",INDEX('שיפור גברים'!$A$1:$GQ$121,ROUNDDOWN(R806/12,0)+1,ROUNDDOWN((E806+$B$7-$B$8)/12,0)+2),INDEX('שיפור נשים'!$A$1:$GQ$121,ROUNDDOWN(R806/12,0)+1,ROUNDDOWN((E806+$B$7-$B$8)/12,0)+2))</f>
        <v>#VALUE!</v>
      </c>
      <c r="V806" t="e">
        <f>IF($B$11="זכר",INDEX('שיפור גברים'!$A$1:$GQ$121,ROUNDDOWN(R806/12,0)+1,ROUNDDOWN((E806+$B$7-$B$8)/12,0)+1),INDEX('שיפור נשים'!$A$1:$GQ$121,ROUNDDOWN(R806/12,0)+1,ROUNDDOWN((E806+$B$7-$B$8)/12,0)+1))</f>
        <v>#VALUE!</v>
      </c>
      <c r="W806">
        <f t="shared" si="255"/>
        <v>0.66666666666666663</v>
      </c>
      <c r="X806" t="e">
        <f t="shared" si="267"/>
        <v>#VALUE!</v>
      </c>
      <c r="Y806">
        <f>IF($B$11="זכר",INDEX(תמותה!$A$1:$E$121,ROUNDDOWN(R806/12,0)+1,4),INDEX(תמותה!$A$1:$E$121,ROUNDDOWN(R806/12,0)+1,5))</f>
        <v>8.3630000000000006E-3</v>
      </c>
      <c r="Z806" t="e">
        <f t="shared" si="256"/>
        <v>#VALUE!</v>
      </c>
      <c r="AA806" t="e">
        <f t="shared" si="257"/>
        <v>#VALUE!</v>
      </c>
      <c r="AB806" t="e">
        <f t="shared" si="268"/>
        <v>#VALUE!</v>
      </c>
      <c r="AC806" t="e">
        <f t="shared" si="269"/>
        <v>#VALUE!</v>
      </c>
      <c r="AD806" t="e">
        <f t="shared" si="270"/>
        <v>#VALUE!</v>
      </c>
      <c r="AE806" t="e">
        <f t="shared" si="271"/>
        <v>#VALUE!</v>
      </c>
      <c r="AF806" t="e">
        <f t="shared" si="272"/>
        <v>#VALUE!</v>
      </c>
    </row>
    <row r="807" spans="5:32" x14ac:dyDescent="0.2">
      <c r="E807">
        <f t="shared" si="258"/>
        <v>805</v>
      </c>
      <c r="F807">
        <f t="shared" si="252"/>
        <v>11.387562043208195</v>
      </c>
      <c r="G807" t="e">
        <f t="shared" si="259"/>
        <v>#VALUE!</v>
      </c>
      <c r="H807" t="e">
        <f t="shared" si="260"/>
        <v>#VALUE!</v>
      </c>
      <c r="I807" t="e">
        <f t="shared" si="261"/>
        <v>#VALUE!</v>
      </c>
      <c r="J807" t="e">
        <f t="shared" si="262"/>
        <v>#VALUE!</v>
      </c>
      <c r="K807" t="e">
        <f t="shared" si="263"/>
        <v>#VALUE!</v>
      </c>
      <c r="L807" t="e">
        <f t="shared" si="264"/>
        <v>#VALUE!</v>
      </c>
      <c r="M807">
        <f>IF($B$9="זכר",INDEX(תמותה!$A$1:$E$121,ROUNDDOWN(E807/12,0)+1,2),INDEX(תמותה!$A$1:$E$121,ROUNDDOWN(E807/12,0)+1,3))</f>
        <v>4.4219999999999997E-3</v>
      </c>
      <c r="N807" t="e">
        <f>IF($B$9="זכר",INDEX('שיפור גברים'!$A$1:$GQ$121,ROUNDDOWN(E807/12,0)+1,ROUNDDOWN((E807+$B$7-$B$8)/12,0)+2),INDEX('שיפור נשים'!$A$1:$GQ$121,ROUNDDOWN(E807/12,0)+1,ROUNDDOWN((E807+$B$7-$B$8)/12,0)+2))</f>
        <v>#VALUE!</v>
      </c>
      <c r="O807" t="e">
        <f>IF($B$9="זכר",INDEX('שיפור גברים'!$A$1:$GQ$121,ROUNDDOWN(E807/12,0)+1,ROUNDDOWN((E807+$B$7-$B$8)/12,0)+1),INDEX('שיפור נשים'!$A$1:$GQ$121,ROUNDDOWN(E807/12,0)+1,ROUNDDOWN((E807+$B$7-$B$8)/12,0)+1))</f>
        <v>#VALUE!</v>
      </c>
      <c r="P807">
        <f t="shared" si="253"/>
        <v>0.75</v>
      </c>
      <c r="Q807" t="e">
        <f t="shared" si="254"/>
        <v>#VALUE!</v>
      </c>
      <c r="R807">
        <f t="shared" si="265"/>
        <v>805</v>
      </c>
      <c r="S807" t="e">
        <f t="shared" si="266"/>
        <v>#VALUE!</v>
      </c>
      <c r="T807">
        <f>IF($B$11="זכר",INDEX(תמותה!$A$1:$E$121,ROUNDDOWN(R807/12,0)+1,2),INDEX(תמותה!$A$1:$E$121,ROUNDDOWN(R807/12,0)+1,3))</f>
        <v>4.4219999999999997E-3</v>
      </c>
      <c r="U807" t="e">
        <f>IF($B$11="זכר",INDEX('שיפור גברים'!$A$1:$GQ$121,ROUNDDOWN(R807/12,0)+1,ROUNDDOWN((E807+$B$7-$B$8)/12,0)+2),INDEX('שיפור נשים'!$A$1:$GQ$121,ROUNDDOWN(R807/12,0)+1,ROUNDDOWN((E807+$B$7-$B$8)/12,0)+2))</f>
        <v>#VALUE!</v>
      </c>
      <c r="V807" t="e">
        <f>IF($B$11="זכר",INDEX('שיפור גברים'!$A$1:$GQ$121,ROUNDDOWN(R807/12,0)+1,ROUNDDOWN((E807+$B$7-$B$8)/12,0)+1),INDEX('שיפור נשים'!$A$1:$GQ$121,ROUNDDOWN(R807/12,0)+1,ROUNDDOWN((E807+$B$7-$B$8)/12,0)+1))</f>
        <v>#VALUE!</v>
      </c>
      <c r="W807">
        <f t="shared" si="255"/>
        <v>0.75</v>
      </c>
      <c r="X807" t="e">
        <f t="shared" si="267"/>
        <v>#VALUE!</v>
      </c>
      <c r="Y807">
        <f>IF($B$11="זכר",INDEX(תמותה!$A$1:$E$121,ROUNDDOWN(R807/12,0)+1,4),INDEX(תמותה!$A$1:$E$121,ROUNDDOWN(R807/12,0)+1,5))</f>
        <v>8.3630000000000006E-3</v>
      </c>
      <c r="Z807" t="e">
        <f t="shared" si="256"/>
        <v>#VALUE!</v>
      </c>
      <c r="AA807" t="e">
        <f t="shared" si="257"/>
        <v>#VALUE!</v>
      </c>
      <c r="AB807" t="e">
        <f t="shared" si="268"/>
        <v>#VALUE!</v>
      </c>
      <c r="AC807" t="e">
        <f t="shared" si="269"/>
        <v>#VALUE!</v>
      </c>
      <c r="AD807" t="e">
        <f t="shared" si="270"/>
        <v>#VALUE!</v>
      </c>
      <c r="AE807" t="e">
        <f t="shared" si="271"/>
        <v>#VALUE!</v>
      </c>
      <c r="AF807" t="e">
        <f t="shared" si="272"/>
        <v>#VALUE!</v>
      </c>
    </row>
    <row r="808" spans="5:32" x14ac:dyDescent="0.2">
      <c r="E808">
        <f t="shared" si="258"/>
        <v>806</v>
      </c>
      <c r="F808">
        <f t="shared" si="252"/>
        <v>11.421981812768548</v>
      </c>
      <c r="G808" t="e">
        <f t="shared" si="259"/>
        <v>#VALUE!</v>
      </c>
      <c r="H808" t="e">
        <f t="shared" si="260"/>
        <v>#VALUE!</v>
      </c>
      <c r="I808" t="e">
        <f t="shared" si="261"/>
        <v>#VALUE!</v>
      </c>
      <c r="J808" t="e">
        <f t="shared" si="262"/>
        <v>#VALUE!</v>
      </c>
      <c r="K808" t="e">
        <f t="shared" si="263"/>
        <v>#VALUE!</v>
      </c>
      <c r="L808" t="e">
        <f t="shared" si="264"/>
        <v>#VALUE!</v>
      </c>
      <c r="M808">
        <f>IF($B$9="זכר",INDEX(תמותה!$A$1:$E$121,ROUNDDOWN(E808/12,0)+1,2),INDEX(תמותה!$A$1:$E$121,ROUNDDOWN(E808/12,0)+1,3))</f>
        <v>4.4219999999999997E-3</v>
      </c>
      <c r="N808" t="e">
        <f>IF($B$9="זכר",INDEX('שיפור גברים'!$A$1:$GQ$121,ROUNDDOWN(E808/12,0)+1,ROUNDDOWN((E808+$B$7-$B$8)/12,0)+2),INDEX('שיפור נשים'!$A$1:$GQ$121,ROUNDDOWN(E808/12,0)+1,ROUNDDOWN((E808+$B$7-$B$8)/12,0)+2))</f>
        <v>#VALUE!</v>
      </c>
      <c r="O808" t="e">
        <f>IF($B$9="זכר",INDEX('שיפור גברים'!$A$1:$GQ$121,ROUNDDOWN(E808/12,0)+1,ROUNDDOWN((E808+$B$7-$B$8)/12,0)+1),INDEX('שיפור נשים'!$A$1:$GQ$121,ROUNDDOWN(E808/12,0)+1,ROUNDDOWN((E808+$B$7-$B$8)/12,0)+1))</f>
        <v>#VALUE!</v>
      </c>
      <c r="P808">
        <f t="shared" si="253"/>
        <v>0.83333333333333337</v>
      </c>
      <c r="Q808" t="e">
        <f t="shared" si="254"/>
        <v>#VALUE!</v>
      </c>
      <c r="R808">
        <f t="shared" si="265"/>
        <v>806</v>
      </c>
      <c r="S808" t="e">
        <f t="shared" si="266"/>
        <v>#VALUE!</v>
      </c>
      <c r="T808">
        <f>IF($B$11="זכר",INDEX(תמותה!$A$1:$E$121,ROUNDDOWN(R808/12,0)+1,2),INDEX(תמותה!$A$1:$E$121,ROUNDDOWN(R808/12,0)+1,3))</f>
        <v>4.4219999999999997E-3</v>
      </c>
      <c r="U808" t="e">
        <f>IF($B$11="זכר",INDEX('שיפור גברים'!$A$1:$GQ$121,ROUNDDOWN(R808/12,0)+1,ROUNDDOWN((E808+$B$7-$B$8)/12,0)+2),INDEX('שיפור נשים'!$A$1:$GQ$121,ROUNDDOWN(R808/12,0)+1,ROUNDDOWN((E808+$B$7-$B$8)/12,0)+2))</f>
        <v>#VALUE!</v>
      </c>
      <c r="V808" t="e">
        <f>IF($B$11="זכר",INDEX('שיפור גברים'!$A$1:$GQ$121,ROUNDDOWN(R808/12,0)+1,ROUNDDOWN((E808+$B$7-$B$8)/12,0)+1),INDEX('שיפור נשים'!$A$1:$GQ$121,ROUNDDOWN(R808/12,0)+1,ROUNDDOWN((E808+$B$7-$B$8)/12,0)+1))</f>
        <v>#VALUE!</v>
      </c>
      <c r="W808">
        <f t="shared" si="255"/>
        <v>0.83333333333333337</v>
      </c>
      <c r="X808" t="e">
        <f t="shared" si="267"/>
        <v>#VALUE!</v>
      </c>
      <c r="Y808">
        <f>IF($B$11="זכר",INDEX(תמותה!$A$1:$E$121,ROUNDDOWN(R808/12,0)+1,4),INDEX(תמותה!$A$1:$E$121,ROUNDDOWN(R808/12,0)+1,5))</f>
        <v>8.3630000000000006E-3</v>
      </c>
      <c r="Z808" t="e">
        <f t="shared" si="256"/>
        <v>#VALUE!</v>
      </c>
      <c r="AA808" t="e">
        <f t="shared" si="257"/>
        <v>#VALUE!</v>
      </c>
      <c r="AB808" t="e">
        <f t="shared" si="268"/>
        <v>#VALUE!</v>
      </c>
      <c r="AC808" t="e">
        <f t="shared" si="269"/>
        <v>#VALUE!</v>
      </c>
      <c r="AD808" t="e">
        <f t="shared" si="270"/>
        <v>#VALUE!</v>
      </c>
      <c r="AE808" t="e">
        <f t="shared" si="271"/>
        <v>#VALUE!</v>
      </c>
      <c r="AF808" t="e">
        <f t="shared" si="272"/>
        <v>#VALUE!</v>
      </c>
    </row>
    <row r="809" spans="5:32" x14ac:dyDescent="0.2">
      <c r="E809">
        <f t="shared" si="258"/>
        <v>807</v>
      </c>
      <c r="F809">
        <f t="shared" si="252"/>
        <v>11.456505618691736</v>
      </c>
      <c r="G809" t="e">
        <f t="shared" si="259"/>
        <v>#VALUE!</v>
      </c>
      <c r="H809" t="e">
        <f t="shared" si="260"/>
        <v>#VALUE!</v>
      </c>
      <c r="I809" t="e">
        <f t="shared" si="261"/>
        <v>#VALUE!</v>
      </c>
      <c r="J809" t="e">
        <f t="shared" si="262"/>
        <v>#VALUE!</v>
      </c>
      <c r="K809" t="e">
        <f t="shared" si="263"/>
        <v>#VALUE!</v>
      </c>
      <c r="L809" t="e">
        <f t="shared" si="264"/>
        <v>#VALUE!</v>
      </c>
      <c r="M809">
        <f>IF($B$9="זכר",INDEX(תמותה!$A$1:$E$121,ROUNDDOWN(E809/12,0)+1,2),INDEX(תמותה!$A$1:$E$121,ROUNDDOWN(E809/12,0)+1,3))</f>
        <v>4.4219999999999997E-3</v>
      </c>
      <c r="N809" t="e">
        <f>IF($B$9="זכר",INDEX('שיפור גברים'!$A$1:$GQ$121,ROUNDDOWN(E809/12,0)+1,ROUNDDOWN((E809+$B$7-$B$8)/12,0)+2),INDEX('שיפור נשים'!$A$1:$GQ$121,ROUNDDOWN(E809/12,0)+1,ROUNDDOWN((E809+$B$7-$B$8)/12,0)+2))</f>
        <v>#VALUE!</v>
      </c>
      <c r="O809" t="e">
        <f>IF($B$9="זכר",INDEX('שיפור גברים'!$A$1:$GQ$121,ROUNDDOWN(E809/12,0)+1,ROUNDDOWN((E809+$B$7-$B$8)/12,0)+1),INDEX('שיפור נשים'!$A$1:$GQ$121,ROUNDDOWN(E809/12,0)+1,ROUNDDOWN((E809+$B$7-$B$8)/12,0)+1))</f>
        <v>#VALUE!</v>
      </c>
      <c r="P809">
        <f t="shared" si="253"/>
        <v>0.91666666666666663</v>
      </c>
      <c r="Q809" t="e">
        <f t="shared" si="254"/>
        <v>#VALUE!</v>
      </c>
      <c r="R809">
        <f t="shared" si="265"/>
        <v>807</v>
      </c>
      <c r="S809" t="e">
        <f t="shared" si="266"/>
        <v>#VALUE!</v>
      </c>
      <c r="T809">
        <f>IF($B$11="זכר",INDEX(תמותה!$A$1:$E$121,ROUNDDOWN(R809/12,0)+1,2),INDEX(תמותה!$A$1:$E$121,ROUNDDOWN(R809/12,0)+1,3))</f>
        <v>4.4219999999999997E-3</v>
      </c>
      <c r="U809" t="e">
        <f>IF($B$11="זכר",INDEX('שיפור גברים'!$A$1:$GQ$121,ROUNDDOWN(R809/12,0)+1,ROUNDDOWN((E809+$B$7-$B$8)/12,0)+2),INDEX('שיפור נשים'!$A$1:$GQ$121,ROUNDDOWN(R809/12,0)+1,ROUNDDOWN((E809+$B$7-$B$8)/12,0)+2))</f>
        <v>#VALUE!</v>
      </c>
      <c r="V809" t="e">
        <f>IF($B$11="זכר",INDEX('שיפור גברים'!$A$1:$GQ$121,ROUNDDOWN(R809/12,0)+1,ROUNDDOWN((E809+$B$7-$B$8)/12,0)+1),INDEX('שיפור נשים'!$A$1:$GQ$121,ROUNDDOWN(R809/12,0)+1,ROUNDDOWN((E809+$B$7-$B$8)/12,0)+1))</f>
        <v>#VALUE!</v>
      </c>
      <c r="W809">
        <f t="shared" si="255"/>
        <v>0.91666666666666663</v>
      </c>
      <c r="X809" t="e">
        <f t="shared" si="267"/>
        <v>#VALUE!</v>
      </c>
      <c r="Y809">
        <f>IF($B$11="זכר",INDEX(תמותה!$A$1:$E$121,ROUNDDOWN(R809/12,0)+1,4),INDEX(תמותה!$A$1:$E$121,ROUNDDOWN(R809/12,0)+1,5))</f>
        <v>8.3630000000000006E-3</v>
      </c>
      <c r="Z809" t="e">
        <f t="shared" si="256"/>
        <v>#VALUE!</v>
      </c>
      <c r="AA809" t="e">
        <f t="shared" si="257"/>
        <v>#VALUE!</v>
      </c>
      <c r="AB809" t="e">
        <f t="shared" si="268"/>
        <v>#VALUE!</v>
      </c>
      <c r="AC809" t="e">
        <f t="shared" si="269"/>
        <v>#VALUE!</v>
      </c>
      <c r="AD809" t="e">
        <f t="shared" si="270"/>
        <v>#VALUE!</v>
      </c>
      <c r="AE809" t="e">
        <f t="shared" si="271"/>
        <v>#VALUE!</v>
      </c>
      <c r="AF809" t="e">
        <f t="shared" si="272"/>
        <v>#VALUE!</v>
      </c>
    </row>
    <row r="810" spans="5:32" x14ac:dyDescent="0.2">
      <c r="E810">
        <f t="shared" si="258"/>
        <v>808</v>
      </c>
      <c r="F810">
        <f t="shared" si="252"/>
        <v>11.491133775435566</v>
      </c>
      <c r="G810" t="e">
        <f t="shared" si="259"/>
        <v>#VALUE!</v>
      </c>
      <c r="H810" t="e">
        <f t="shared" si="260"/>
        <v>#VALUE!</v>
      </c>
      <c r="I810" t="e">
        <f t="shared" si="261"/>
        <v>#VALUE!</v>
      </c>
      <c r="J810" t="e">
        <f t="shared" si="262"/>
        <v>#VALUE!</v>
      </c>
      <c r="K810" t="e">
        <f t="shared" si="263"/>
        <v>#VALUE!</v>
      </c>
      <c r="L810" t="e">
        <f t="shared" si="264"/>
        <v>#VALUE!</v>
      </c>
      <c r="M810">
        <f>IF($B$9="זכר",INDEX(תמותה!$A$1:$E$121,ROUNDDOWN(E810/12,0)+1,2),INDEX(תמותה!$A$1:$E$121,ROUNDDOWN(E810/12,0)+1,3))</f>
        <v>4.4219999999999997E-3</v>
      </c>
      <c r="N810" t="e">
        <f>IF($B$9="זכר",INDEX('שיפור גברים'!$A$1:$GQ$121,ROUNDDOWN(E810/12,0)+1,ROUNDDOWN((E810+$B$7-$B$8)/12,0)+2),INDEX('שיפור נשים'!$A$1:$GQ$121,ROUNDDOWN(E810/12,0)+1,ROUNDDOWN((E810+$B$7-$B$8)/12,0)+2))</f>
        <v>#VALUE!</v>
      </c>
      <c r="O810" t="e">
        <f>IF($B$9="זכר",INDEX('שיפור גברים'!$A$1:$GQ$121,ROUNDDOWN(E810/12,0)+1,ROUNDDOWN((E810+$B$7-$B$8)/12,0)+1),INDEX('שיפור נשים'!$A$1:$GQ$121,ROUNDDOWN(E810/12,0)+1,ROUNDDOWN((E810+$B$7-$B$8)/12,0)+1))</f>
        <v>#VALUE!</v>
      </c>
      <c r="P810">
        <f t="shared" si="253"/>
        <v>1</v>
      </c>
      <c r="Q810" t="e">
        <f t="shared" si="254"/>
        <v>#VALUE!</v>
      </c>
      <c r="R810">
        <f t="shared" si="265"/>
        <v>808</v>
      </c>
      <c r="S810" t="e">
        <f t="shared" si="266"/>
        <v>#VALUE!</v>
      </c>
      <c r="T810">
        <f>IF($B$11="זכר",INDEX(תמותה!$A$1:$E$121,ROUNDDOWN(R810/12,0)+1,2),INDEX(תמותה!$A$1:$E$121,ROUNDDOWN(R810/12,0)+1,3))</f>
        <v>4.4219999999999997E-3</v>
      </c>
      <c r="U810" t="e">
        <f>IF($B$11="זכר",INDEX('שיפור גברים'!$A$1:$GQ$121,ROUNDDOWN(R810/12,0)+1,ROUNDDOWN((E810+$B$7-$B$8)/12,0)+2),INDEX('שיפור נשים'!$A$1:$GQ$121,ROUNDDOWN(R810/12,0)+1,ROUNDDOWN((E810+$B$7-$B$8)/12,0)+2))</f>
        <v>#VALUE!</v>
      </c>
      <c r="V810" t="e">
        <f>IF($B$11="זכר",INDEX('שיפור גברים'!$A$1:$GQ$121,ROUNDDOWN(R810/12,0)+1,ROUNDDOWN((E810+$B$7-$B$8)/12,0)+1),INDEX('שיפור נשים'!$A$1:$GQ$121,ROUNDDOWN(R810/12,0)+1,ROUNDDOWN((E810+$B$7-$B$8)/12,0)+1))</f>
        <v>#VALUE!</v>
      </c>
      <c r="W810">
        <f t="shared" si="255"/>
        <v>1</v>
      </c>
      <c r="X810" t="e">
        <f t="shared" si="267"/>
        <v>#VALUE!</v>
      </c>
      <c r="Y810">
        <f>IF($B$11="זכר",INDEX(תמותה!$A$1:$E$121,ROUNDDOWN(R810/12,0)+1,4),INDEX(תמותה!$A$1:$E$121,ROUNDDOWN(R810/12,0)+1,5))</f>
        <v>8.3630000000000006E-3</v>
      </c>
      <c r="Z810" t="e">
        <f t="shared" si="256"/>
        <v>#VALUE!</v>
      </c>
      <c r="AA810" t="e">
        <f t="shared" si="257"/>
        <v>#VALUE!</v>
      </c>
      <c r="AB810" t="e">
        <f t="shared" si="268"/>
        <v>#VALUE!</v>
      </c>
      <c r="AC810" t="e">
        <f t="shared" si="269"/>
        <v>#VALUE!</v>
      </c>
      <c r="AD810" t="e">
        <f t="shared" si="270"/>
        <v>#VALUE!</v>
      </c>
      <c r="AE810" t="e">
        <f t="shared" si="271"/>
        <v>#VALUE!</v>
      </c>
      <c r="AF810" t="e">
        <f t="shared" si="272"/>
        <v>#VALUE!</v>
      </c>
    </row>
    <row r="811" spans="5:32" x14ac:dyDescent="0.2">
      <c r="E811">
        <f t="shared" si="258"/>
        <v>809</v>
      </c>
      <c r="F811">
        <f t="shared" si="252"/>
        <v>11.525866598408292</v>
      </c>
      <c r="G811" t="e">
        <f t="shared" si="259"/>
        <v>#VALUE!</v>
      </c>
      <c r="H811" t="e">
        <f t="shared" si="260"/>
        <v>#VALUE!</v>
      </c>
      <c r="I811" t="e">
        <f t="shared" si="261"/>
        <v>#VALUE!</v>
      </c>
      <c r="J811" t="e">
        <f t="shared" si="262"/>
        <v>#VALUE!</v>
      </c>
      <c r="K811" t="e">
        <f t="shared" si="263"/>
        <v>#VALUE!</v>
      </c>
      <c r="L811" t="e">
        <f t="shared" si="264"/>
        <v>#VALUE!</v>
      </c>
      <c r="M811">
        <f>IF($B$9="זכר",INDEX(תמותה!$A$1:$E$121,ROUNDDOWN(E811/12,0)+1,2),INDEX(תמותה!$A$1:$E$121,ROUNDDOWN(E811/12,0)+1,3))</f>
        <v>4.4219999999999997E-3</v>
      </c>
      <c r="N811" t="e">
        <f>IF($B$9="זכר",INDEX('שיפור גברים'!$A$1:$GQ$121,ROUNDDOWN(E811/12,0)+1,ROUNDDOWN((E811+$B$7-$B$8)/12,0)+2),INDEX('שיפור נשים'!$A$1:$GQ$121,ROUNDDOWN(E811/12,0)+1,ROUNDDOWN((E811+$B$7-$B$8)/12,0)+2))</f>
        <v>#VALUE!</v>
      </c>
      <c r="O811" t="e">
        <f>IF($B$9="זכר",INDEX('שיפור גברים'!$A$1:$GQ$121,ROUNDDOWN(E811/12,0)+1,ROUNDDOWN((E811+$B$7-$B$8)/12,0)+1),INDEX('שיפור נשים'!$A$1:$GQ$121,ROUNDDOWN(E811/12,0)+1,ROUNDDOWN((E811+$B$7-$B$8)/12,0)+1))</f>
        <v>#VALUE!</v>
      </c>
      <c r="P811">
        <f t="shared" si="253"/>
        <v>8.3333333333333329E-2</v>
      </c>
      <c r="Q811" t="e">
        <f t="shared" si="254"/>
        <v>#VALUE!</v>
      </c>
      <c r="R811">
        <f t="shared" si="265"/>
        <v>809</v>
      </c>
      <c r="S811" t="e">
        <f t="shared" si="266"/>
        <v>#VALUE!</v>
      </c>
      <c r="T811">
        <f>IF($B$11="זכר",INDEX(תמותה!$A$1:$E$121,ROUNDDOWN(R811/12,0)+1,2),INDEX(תמותה!$A$1:$E$121,ROUNDDOWN(R811/12,0)+1,3))</f>
        <v>4.4219999999999997E-3</v>
      </c>
      <c r="U811" t="e">
        <f>IF($B$11="זכר",INDEX('שיפור גברים'!$A$1:$GQ$121,ROUNDDOWN(R811/12,0)+1,ROUNDDOWN((E811+$B$7-$B$8)/12,0)+2),INDEX('שיפור נשים'!$A$1:$GQ$121,ROUNDDOWN(R811/12,0)+1,ROUNDDOWN((E811+$B$7-$B$8)/12,0)+2))</f>
        <v>#VALUE!</v>
      </c>
      <c r="V811" t="e">
        <f>IF($B$11="זכר",INDEX('שיפור גברים'!$A$1:$GQ$121,ROUNDDOWN(R811/12,0)+1,ROUNDDOWN((E811+$B$7-$B$8)/12,0)+1),INDEX('שיפור נשים'!$A$1:$GQ$121,ROUNDDOWN(R811/12,0)+1,ROUNDDOWN((E811+$B$7-$B$8)/12,0)+1))</f>
        <v>#VALUE!</v>
      </c>
      <c r="W811">
        <f t="shared" si="255"/>
        <v>8.3333333333333329E-2</v>
      </c>
      <c r="X811" t="e">
        <f t="shared" si="267"/>
        <v>#VALUE!</v>
      </c>
      <c r="Y811">
        <f>IF($B$11="זכר",INDEX(תמותה!$A$1:$E$121,ROUNDDOWN(R811/12,0)+1,4),INDEX(תמותה!$A$1:$E$121,ROUNDDOWN(R811/12,0)+1,5))</f>
        <v>8.3630000000000006E-3</v>
      </c>
      <c r="Z811" t="e">
        <f t="shared" si="256"/>
        <v>#VALUE!</v>
      </c>
      <c r="AA811" t="e">
        <f t="shared" si="257"/>
        <v>#VALUE!</v>
      </c>
      <c r="AB811" t="e">
        <f t="shared" si="268"/>
        <v>#VALUE!</v>
      </c>
      <c r="AC811" t="e">
        <f t="shared" si="269"/>
        <v>#VALUE!</v>
      </c>
      <c r="AD811" t="e">
        <f t="shared" si="270"/>
        <v>#VALUE!</v>
      </c>
      <c r="AE811" t="e">
        <f t="shared" si="271"/>
        <v>#VALUE!</v>
      </c>
      <c r="AF811" t="e">
        <f t="shared" si="272"/>
        <v>#VALUE!</v>
      </c>
    </row>
    <row r="812" spans="5:32" x14ac:dyDescent="0.2">
      <c r="E812">
        <f t="shared" si="258"/>
        <v>810</v>
      </c>
      <c r="F812">
        <f t="shared" si="252"/>
        <v>11.560704403971528</v>
      </c>
      <c r="G812" t="e">
        <f t="shared" si="259"/>
        <v>#VALUE!</v>
      </c>
      <c r="H812" t="e">
        <f t="shared" si="260"/>
        <v>#VALUE!</v>
      </c>
      <c r="I812" t="e">
        <f t="shared" si="261"/>
        <v>#VALUE!</v>
      </c>
      <c r="J812" t="e">
        <f t="shared" si="262"/>
        <v>#VALUE!</v>
      </c>
      <c r="K812" t="e">
        <f t="shared" si="263"/>
        <v>#VALUE!</v>
      </c>
      <c r="L812" t="e">
        <f t="shared" si="264"/>
        <v>#VALUE!</v>
      </c>
      <c r="M812">
        <f>IF($B$9="זכר",INDEX(תמותה!$A$1:$E$121,ROUNDDOWN(E812/12,0)+1,2),INDEX(תמותה!$A$1:$E$121,ROUNDDOWN(E812/12,0)+1,3))</f>
        <v>4.4219999999999997E-3</v>
      </c>
      <c r="N812" t="e">
        <f>IF($B$9="זכר",INDEX('שיפור גברים'!$A$1:$GQ$121,ROUNDDOWN(E812/12,0)+1,ROUNDDOWN((E812+$B$7-$B$8)/12,0)+2),INDEX('שיפור נשים'!$A$1:$GQ$121,ROUNDDOWN(E812/12,0)+1,ROUNDDOWN((E812+$B$7-$B$8)/12,0)+2))</f>
        <v>#VALUE!</v>
      </c>
      <c r="O812" t="e">
        <f>IF($B$9="זכר",INDEX('שיפור גברים'!$A$1:$GQ$121,ROUNDDOWN(E812/12,0)+1,ROUNDDOWN((E812+$B$7-$B$8)/12,0)+1),INDEX('שיפור נשים'!$A$1:$GQ$121,ROUNDDOWN(E812/12,0)+1,ROUNDDOWN((E812+$B$7-$B$8)/12,0)+1))</f>
        <v>#VALUE!</v>
      </c>
      <c r="P812">
        <f t="shared" si="253"/>
        <v>0.16666666666666666</v>
      </c>
      <c r="Q812" t="e">
        <f t="shared" si="254"/>
        <v>#VALUE!</v>
      </c>
      <c r="R812">
        <f t="shared" si="265"/>
        <v>810</v>
      </c>
      <c r="S812" t="e">
        <f t="shared" si="266"/>
        <v>#VALUE!</v>
      </c>
      <c r="T812">
        <f>IF($B$11="זכר",INDEX(תמותה!$A$1:$E$121,ROUNDDOWN(R812/12,0)+1,2),INDEX(תמותה!$A$1:$E$121,ROUNDDOWN(R812/12,0)+1,3))</f>
        <v>4.4219999999999997E-3</v>
      </c>
      <c r="U812" t="e">
        <f>IF($B$11="זכר",INDEX('שיפור גברים'!$A$1:$GQ$121,ROUNDDOWN(R812/12,0)+1,ROUNDDOWN((E812+$B$7-$B$8)/12,0)+2),INDEX('שיפור נשים'!$A$1:$GQ$121,ROUNDDOWN(R812/12,0)+1,ROUNDDOWN((E812+$B$7-$B$8)/12,0)+2))</f>
        <v>#VALUE!</v>
      </c>
      <c r="V812" t="e">
        <f>IF($B$11="זכר",INDEX('שיפור גברים'!$A$1:$GQ$121,ROUNDDOWN(R812/12,0)+1,ROUNDDOWN((E812+$B$7-$B$8)/12,0)+1),INDEX('שיפור נשים'!$A$1:$GQ$121,ROUNDDOWN(R812/12,0)+1,ROUNDDOWN((E812+$B$7-$B$8)/12,0)+1))</f>
        <v>#VALUE!</v>
      </c>
      <c r="W812">
        <f t="shared" si="255"/>
        <v>0.16666666666666666</v>
      </c>
      <c r="X812" t="e">
        <f t="shared" si="267"/>
        <v>#VALUE!</v>
      </c>
      <c r="Y812">
        <f>IF($B$11="זכר",INDEX(תמותה!$A$1:$E$121,ROUNDDOWN(R812/12,0)+1,4),INDEX(תמותה!$A$1:$E$121,ROUNDDOWN(R812/12,0)+1,5))</f>
        <v>8.3630000000000006E-3</v>
      </c>
      <c r="Z812" t="e">
        <f t="shared" si="256"/>
        <v>#VALUE!</v>
      </c>
      <c r="AA812" t="e">
        <f t="shared" si="257"/>
        <v>#VALUE!</v>
      </c>
      <c r="AB812" t="e">
        <f t="shared" si="268"/>
        <v>#VALUE!</v>
      </c>
      <c r="AC812" t="e">
        <f t="shared" si="269"/>
        <v>#VALUE!</v>
      </c>
      <c r="AD812" t="e">
        <f t="shared" si="270"/>
        <v>#VALUE!</v>
      </c>
      <c r="AE812" t="e">
        <f t="shared" si="271"/>
        <v>#VALUE!</v>
      </c>
      <c r="AF812" t="e">
        <f t="shared" si="272"/>
        <v>#VALUE!</v>
      </c>
    </row>
    <row r="813" spans="5:32" x14ac:dyDescent="0.2">
      <c r="E813">
        <f t="shared" si="258"/>
        <v>811</v>
      </c>
      <c r="F813">
        <f t="shared" si="252"/>
        <v>11.59564750944312</v>
      </c>
      <c r="G813" t="e">
        <f t="shared" si="259"/>
        <v>#VALUE!</v>
      </c>
      <c r="H813" t="e">
        <f t="shared" si="260"/>
        <v>#VALUE!</v>
      </c>
      <c r="I813" t="e">
        <f t="shared" si="261"/>
        <v>#VALUE!</v>
      </c>
      <c r="J813" t="e">
        <f t="shared" si="262"/>
        <v>#VALUE!</v>
      </c>
      <c r="K813" t="e">
        <f t="shared" si="263"/>
        <v>#VALUE!</v>
      </c>
      <c r="L813" t="e">
        <f t="shared" si="264"/>
        <v>#VALUE!</v>
      </c>
      <c r="M813">
        <f>IF($B$9="זכר",INDEX(תמותה!$A$1:$E$121,ROUNDDOWN(E813/12,0)+1,2),INDEX(תמותה!$A$1:$E$121,ROUNDDOWN(E813/12,0)+1,3))</f>
        <v>4.4219999999999997E-3</v>
      </c>
      <c r="N813" t="e">
        <f>IF($B$9="זכר",INDEX('שיפור גברים'!$A$1:$GQ$121,ROUNDDOWN(E813/12,0)+1,ROUNDDOWN((E813+$B$7-$B$8)/12,0)+2),INDEX('שיפור נשים'!$A$1:$GQ$121,ROUNDDOWN(E813/12,0)+1,ROUNDDOWN((E813+$B$7-$B$8)/12,0)+2))</f>
        <v>#VALUE!</v>
      </c>
      <c r="O813" t="e">
        <f>IF($B$9="זכר",INDEX('שיפור גברים'!$A$1:$GQ$121,ROUNDDOWN(E813/12,0)+1,ROUNDDOWN((E813+$B$7-$B$8)/12,0)+1),INDEX('שיפור נשים'!$A$1:$GQ$121,ROUNDDOWN(E813/12,0)+1,ROUNDDOWN((E813+$B$7-$B$8)/12,0)+1))</f>
        <v>#VALUE!</v>
      </c>
      <c r="P813">
        <f t="shared" si="253"/>
        <v>0.25</v>
      </c>
      <c r="Q813" t="e">
        <f t="shared" si="254"/>
        <v>#VALUE!</v>
      </c>
      <c r="R813">
        <f t="shared" si="265"/>
        <v>811</v>
      </c>
      <c r="S813" t="e">
        <f t="shared" si="266"/>
        <v>#VALUE!</v>
      </c>
      <c r="T813">
        <f>IF($B$11="זכר",INDEX(תמותה!$A$1:$E$121,ROUNDDOWN(R813/12,0)+1,2),INDEX(תמותה!$A$1:$E$121,ROUNDDOWN(R813/12,0)+1,3))</f>
        <v>4.4219999999999997E-3</v>
      </c>
      <c r="U813" t="e">
        <f>IF($B$11="זכר",INDEX('שיפור גברים'!$A$1:$GQ$121,ROUNDDOWN(R813/12,0)+1,ROUNDDOWN((E813+$B$7-$B$8)/12,0)+2),INDEX('שיפור נשים'!$A$1:$GQ$121,ROUNDDOWN(R813/12,0)+1,ROUNDDOWN((E813+$B$7-$B$8)/12,0)+2))</f>
        <v>#VALUE!</v>
      </c>
      <c r="V813" t="e">
        <f>IF($B$11="זכר",INDEX('שיפור גברים'!$A$1:$GQ$121,ROUNDDOWN(R813/12,0)+1,ROUNDDOWN((E813+$B$7-$B$8)/12,0)+1),INDEX('שיפור נשים'!$A$1:$GQ$121,ROUNDDOWN(R813/12,0)+1,ROUNDDOWN((E813+$B$7-$B$8)/12,0)+1))</f>
        <v>#VALUE!</v>
      </c>
      <c r="W813">
        <f t="shared" si="255"/>
        <v>0.25</v>
      </c>
      <c r="X813" t="e">
        <f t="shared" si="267"/>
        <v>#VALUE!</v>
      </c>
      <c r="Y813">
        <f>IF($B$11="זכר",INDEX(תמותה!$A$1:$E$121,ROUNDDOWN(R813/12,0)+1,4),INDEX(תמותה!$A$1:$E$121,ROUNDDOWN(R813/12,0)+1,5))</f>
        <v>8.3630000000000006E-3</v>
      </c>
      <c r="Z813" t="e">
        <f t="shared" si="256"/>
        <v>#VALUE!</v>
      </c>
      <c r="AA813" t="e">
        <f t="shared" si="257"/>
        <v>#VALUE!</v>
      </c>
      <c r="AB813" t="e">
        <f t="shared" si="268"/>
        <v>#VALUE!</v>
      </c>
      <c r="AC813" t="e">
        <f t="shared" si="269"/>
        <v>#VALUE!</v>
      </c>
      <c r="AD813" t="e">
        <f t="shared" si="270"/>
        <v>#VALUE!</v>
      </c>
      <c r="AE813" t="e">
        <f t="shared" si="271"/>
        <v>#VALUE!</v>
      </c>
      <c r="AF813" t="e">
        <f t="shared" si="272"/>
        <v>#VALUE!</v>
      </c>
    </row>
    <row r="814" spans="5:32" x14ac:dyDescent="0.2">
      <c r="E814">
        <f t="shared" si="258"/>
        <v>812</v>
      </c>
      <c r="F814">
        <f t="shared" si="252"/>
        <v>11.630696233100005</v>
      </c>
      <c r="G814" t="e">
        <f t="shared" si="259"/>
        <v>#VALUE!</v>
      </c>
      <c r="H814" t="e">
        <f t="shared" si="260"/>
        <v>#VALUE!</v>
      </c>
      <c r="I814" t="e">
        <f t="shared" si="261"/>
        <v>#VALUE!</v>
      </c>
      <c r="J814" t="e">
        <f t="shared" si="262"/>
        <v>#VALUE!</v>
      </c>
      <c r="K814" t="e">
        <f t="shared" si="263"/>
        <v>#VALUE!</v>
      </c>
      <c r="L814" t="e">
        <f t="shared" si="264"/>
        <v>#VALUE!</v>
      </c>
      <c r="M814">
        <f>IF($B$9="זכר",INDEX(תמותה!$A$1:$E$121,ROUNDDOWN(E814/12,0)+1,2),INDEX(תמותה!$A$1:$E$121,ROUNDDOWN(E814/12,0)+1,3))</f>
        <v>4.4219999999999997E-3</v>
      </c>
      <c r="N814" t="e">
        <f>IF($B$9="זכר",INDEX('שיפור גברים'!$A$1:$GQ$121,ROUNDDOWN(E814/12,0)+1,ROUNDDOWN((E814+$B$7-$B$8)/12,0)+2),INDEX('שיפור נשים'!$A$1:$GQ$121,ROUNDDOWN(E814/12,0)+1,ROUNDDOWN((E814+$B$7-$B$8)/12,0)+2))</f>
        <v>#VALUE!</v>
      </c>
      <c r="O814" t="e">
        <f>IF($B$9="זכר",INDEX('שיפור גברים'!$A$1:$GQ$121,ROUNDDOWN(E814/12,0)+1,ROUNDDOWN((E814+$B$7-$B$8)/12,0)+1),INDEX('שיפור נשים'!$A$1:$GQ$121,ROUNDDOWN(E814/12,0)+1,ROUNDDOWN((E814+$B$7-$B$8)/12,0)+1))</f>
        <v>#VALUE!</v>
      </c>
      <c r="P814">
        <f t="shared" si="253"/>
        <v>0.33333333333333331</v>
      </c>
      <c r="Q814" t="e">
        <f t="shared" si="254"/>
        <v>#VALUE!</v>
      </c>
      <c r="R814">
        <f t="shared" si="265"/>
        <v>812</v>
      </c>
      <c r="S814" t="e">
        <f t="shared" si="266"/>
        <v>#VALUE!</v>
      </c>
      <c r="T814">
        <f>IF($B$11="זכר",INDEX(תמותה!$A$1:$E$121,ROUNDDOWN(R814/12,0)+1,2),INDEX(תמותה!$A$1:$E$121,ROUNDDOWN(R814/12,0)+1,3))</f>
        <v>4.4219999999999997E-3</v>
      </c>
      <c r="U814" t="e">
        <f>IF($B$11="זכר",INDEX('שיפור גברים'!$A$1:$GQ$121,ROUNDDOWN(R814/12,0)+1,ROUNDDOWN((E814+$B$7-$B$8)/12,0)+2),INDEX('שיפור נשים'!$A$1:$GQ$121,ROUNDDOWN(R814/12,0)+1,ROUNDDOWN((E814+$B$7-$B$8)/12,0)+2))</f>
        <v>#VALUE!</v>
      </c>
      <c r="V814" t="e">
        <f>IF($B$11="זכר",INDEX('שיפור גברים'!$A$1:$GQ$121,ROUNDDOWN(R814/12,0)+1,ROUNDDOWN((E814+$B$7-$B$8)/12,0)+1),INDEX('שיפור נשים'!$A$1:$GQ$121,ROUNDDOWN(R814/12,0)+1,ROUNDDOWN((E814+$B$7-$B$8)/12,0)+1))</f>
        <v>#VALUE!</v>
      </c>
      <c r="W814">
        <f t="shared" si="255"/>
        <v>0.33333333333333331</v>
      </c>
      <c r="X814" t="e">
        <f t="shared" si="267"/>
        <v>#VALUE!</v>
      </c>
      <c r="Y814">
        <f>IF($B$11="זכר",INDEX(תמותה!$A$1:$E$121,ROUNDDOWN(R814/12,0)+1,4),INDEX(תמותה!$A$1:$E$121,ROUNDDOWN(R814/12,0)+1,5))</f>
        <v>8.3630000000000006E-3</v>
      </c>
      <c r="Z814" t="e">
        <f t="shared" si="256"/>
        <v>#VALUE!</v>
      </c>
      <c r="AA814" t="e">
        <f t="shared" si="257"/>
        <v>#VALUE!</v>
      </c>
      <c r="AB814" t="e">
        <f t="shared" si="268"/>
        <v>#VALUE!</v>
      </c>
      <c r="AC814" t="e">
        <f t="shared" si="269"/>
        <v>#VALUE!</v>
      </c>
      <c r="AD814" t="e">
        <f t="shared" si="270"/>
        <v>#VALUE!</v>
      </c>
      <c r="AE814" t="e">
        <f t="shared" si="271"/>
        <v>#VALUE!</v>
      </c>
      <c r="AF814" t="e">
        <f t="shared" si="272"/>
        <v>#VALUE!</v>
      </c>
    </row>
    <row r="815" spans="5:32" x14ac:dyDescent="0.2">
      <c r="E815">
        <f t="shared" si="258"/>
        <v>813</v>
      </c>
      <c r="F815">
        <f t="shared" si="252"/>
        <v>11.665850894181174</v>
      </c>
      <c r="G815" t="e">
        <f t="shared" si="259"/>
        <v>#VALUE!</v>
      </c>
      <c r="H815" t="e">
        <f t="shared" si="260"/>
        <v>#VALUE!</v>
      </c>
      <c r="I815" t="e">
        <f t="shared" si="261"/>
        <v>#VALUE!</v>
      </c>
      <c r="J815" t="e">
        <f t="shared" si="262"/>
        <v>#VALUE!</v>
      </c>
      <c r="K815" t="e">
        <f t="shared" si="263"/>
        <v>#VALUE!</v>
      </c>
      <c r="L815" t="e">
        <f t="shared" si="264"/>
        <v>#VALUE!</v>
      </c>
      <c r="M815">
        <f>IF($B$9="זכר",INDEX(תמותה!$A$1:$E$121,ROUNDDOWN(E815/12,0)+1,2),INDEX(תמותה!$A$1:$E$121,ROUNDDOWN(E815/12,0)+1,3))</f>
        <v>4.4219999999999997E-3</v>
      </c>
      <c r="N815" t="e">
        <f>IF($B$9="זכר",INDEX('שיפור גברים'!$A$1:$GQ$121,ROUNDDOWN(E815/12,0)+1,ROUNDDOWN((E815+$B$7-$B$8)/12,0)+2),INDEX('שיפור נשים'!$A$1:$GQ$121,ROUNDDOWN(E815/12,0)+1,ROUNDDOWN((E815+$B$7-$B$8)/12,0)+2))</f>
        <v>#VALUE!</v>
      </c>
      <c r="O815" t="e">
        <f>IF($B$9="זכר",INDEX('שיפור גברים'!$A$1:$GQ$121,ROUNDDOWN(E815/12,0)+1,ROUNDDOWN((E815+$B$7-$B$8)/12,0)+1),INDEX('שיפור נשים'!$A$1:$GQ$121,ROUNDDOWN(E815/12,0)+1,ROUNDDOWN((E815+$B$7-$B$8)/12,0)+1))</f>
        <v>#VALUE!</v>
      </c>
      <c r="P815">
        <f t="shared" si="253"/>
        <v>0.41666666666666669</v>
      </c>
      <c r="Q815" t="e">
        <f t="shared" si="254"/>
        <v>#VALUE!</v>
      </c>
      <c r="R815">
        <f t="shared" si="265"/>
        <v>813</v>
      </c>
      <c r="S815" t="e">
        <f t="shared" si="266"/>
        <v>#VALUE!</v>
      </c>
      <c r="T815">
        <f>IF($B$11="זכר",INDEX(תמותה!$A$1:$E$121,ROUNDDOWN(R815/12,0)+1,2),INDEX(תמותה!$A$1:$E$121,ROUNDDOWN(R815/12,0)+1,3))</f>
        <v>4.4219999999999997E-3</v>
      </c>
      <c r="U815" t="e">
        <f>IF($B$11="זכר",INDEX('שיפור גברים'!$A$1:$GQ$121,ROUNDDOWN(R815/12,0)+1,ROUNDDOWN((E815+$B$7-$B$8)/12,0)+2),INDEX('שיפור נשים'!$A$1:$GQ$121,ROUNDDOWN(R815/12,0)+1,ROUNDDOWN((E815+$B$7-$B$8)/12,0)+2))</f>
        <v>#VALUE!</v>
      </c>
      <c r="V815" t="e">
        <f>IF($B$11="זכר",INDEX('שיפור גברים'!$A$1:$GQ$121,ROUNDDOWN(R815/12,0)+1,ROUNDDOWN((E815+$B$7-$B$8)/12,0)+1),INDEX('שיפור נשים'!$A$1:$GQ$121,ROUNDDOWN(R815/12,0)+1,ROUNDDOWN((E815+$B$7-$B$8)/12,0)+1))</f>
        <v>#VALUE!</v>
      </c>
      <c r="W815">
        <f t="shared" si="255"/>
        <v>0.41666666666666669</v>
      </c>
      <c r="X815" t="e">
        <f t="shared" si="267"/>
        <v>#VALUE!</v>
      </c>
      <c r="Y815">
        <f>IF($B$11="זכר",INDEX(תמותה!$A$1:$E$121,ROUNDDOWN(R815/12,0)+1,4),INDEX(תמותה!$A$1:$E$121,ROUNDDOWN(R815/12,0)+1,5))</f>
        <v>8.3630000000000006E-3</v>
      </c>
      <c r="Z815" t="e">
        <f t="shared" si="256"/>
        <v>#VALUE!</v>
      </c>
      <c r="AA815" t="e">
        <f t="shared" si="257"/>
        <v>#VALUE!</v>
      </c>
      <c r="AB815" t="e">
        <f t="shared" si="268"/>
        <v>#VALUE!</v>
      </c>
      <c r="AC815" t="e">
        <f t="shared" si="269"/>
        <v>#VALUE!</v>
      </c>
      <c r="AD815" t="e">
        <f t="shared" si="270"/>
        <v>#VALUE!</v>
      </c>
      <c r="AE815" t="e">
        <f t="shared" si="271"/>
        <v>#VALUE!</v>
      </c>
      <c r="AF815" t="e">
        <f t="shared" si="272"/>
        <v>#VALUE!</v>
      </c>
    </row>
    <row r="816" spans="5:32" x14ac:dyDescent="0.2">
      <c r="E816">
        <f t="shared" si="258"/>
        <v>814</v>
      </c>
      <c r="F816">
        <f t="shared" si="252"/>
        <v>11.701111812890522</v>
      </c>
      <c r="G816" t="e">
        <f t="shared" si="259"/>
        <v>#VALUE!</v>
      </c>
      <c r="H816" t="e">
        <f t="shared" si="260"/>
        <v>#VALUE!</v>
      </c>
      <c r="I816" t="e">
        <f t="shared" si="261"/>
        <v>#VALUE!</v>
      </c>
      <c r="J816" t="e">
        <f t="shared" si="262"/>
        <v>#VALUE!</v>
      </c>
      <c r="K816" t="e">
        <f t="shared" si="263"/>
        <v>#VALUE!</v>
      </c>
      <c r="L816" t="e">
        <f t="shared" si="264"/>
        <v>#VALUE!</v>
      </c>
      <c r="M816">
        <f>IF($B$9="זכר",INDEX(תמותה!$A$1:$E$121,ROUNDDOWN(E816/12,0)+1,2),INDEX(תמותה!$A$1:$E$121,ROUNDDOWN(E816/12,0)+1,3))</f>
        <v>4.4219999999999997E-3</v>
      </c>
      <c r="N816" t="e">
        <f>IF($B$9="זכר",INDEX('שיפור גברים'!$A$1:$GQ$121,ROUNDDOWN(E816/12,0)+1,ROUNDDOWN((E816+$B$7-$B$8)/12,0)+2),INDEX('שיפור נשים'!$A$1:$GQ$121,ROUNDDOWN(E816/12,0)+1,ROUNDDOWN((E816+$B$7-$B$8)/12,0)+2))</f>
        <v>#VALUE!</v>
      </c>
      <c r="O816" t="e">
        <f>IF($B$9="זכר",INDEX('שיפור גברים'!$A$1:$GQ$121,ROUNDDOWN(E816/12,0)+1,ROUNDDOWN((E816+$B$7-$B$8)/12,0)+1),INDEX('שיפור נשים'!$A$1:$GQ$121,ROUNDDOWN(E816/12,0)+1,ROUNDDOWN((E816+$B$7-$B$8)/12,0)+1))</f>
        <v>#VALUE!</v>
      </c>
      <c r="P816">
        <f t="shared" si="253"/>
        <v>0.5</v>
      </c>
      <c r="Q816" t="e">
        <f t="shared" si="254"/>
        <v>#VALUE!</v>
      </c>
      <c r="R816">
        <f t="shared" si="265"/>
        <v>814</v>
      </c>
      <c r="S816" t="e">
        <f t="shared" si="266"/>
        <v>#VALUE!</v>
      </c>
      <c r="T816">
        <f>IF($B$11="זכר",INDEX(תמותה!$A$1:$E$121,ROUNDDOWN(R816/12,0)+1,2),INDEX(תמותה!$A$1:$E$121,ROUNDDOWN(R816/12,0)+1,3))</f>
        <v>4.4219999999999997E-3</v>
      </c>
      <c r="U816" t="e">
        <f>IF($B$11="זכר",INDEX('שיפור גברים'!$A$1:$GQ$121,ROUNDDOWN(R816/12,0)+1,ROUNDDOWN((E816+$B$7-$B$8)/12,0)+2),INDEX('שיפור נשים'!$A$1:$GQ$121,ROUNDDOWN(R816/12,0)+1,ROUNDDOWN((E816+$B$7-$B$8)/12,0)+2))</f>
        <v>#VALUE!</v>
      </c>
      <c r="V816" t="e">
        <f>IF($B$11="זכר",INDEX('שיפור גברים'!$A$1:$GQ$121,ROUNDDOWN(R816/12,0)+1,ROUNDDOWN((E816+$B$7-$B$8)/12,0)+1),INDEX('שיפור נשים'!$A$1:$GQ$121,ROUNDDOWN(R816/12,0)+1,ROUNDDOWN((E816+$B$7-$B$8)/12,0)+1))</f>
        <v>#VALUE!</v>
      </c>
      <c r="W816">
        <f t="shared" si="255"/>
        <v>0.5</v>
      </c>
      <c r="X816" t="e">
        <f t="shared" si="267"/>
        <v>#VALUE!</v>
      </c>
      <c r="Y816">
        <f>IF($B$11="זכר",INDEX(תמותה!$A$1:$E$121,ROUNDDOWN(R816/12,0)+1,4),INDEX(תמותה!$A$1:$E$121,ROUNDDOWN(R816/12,0)+1,5))</f>
        <v>8.3630000000000006E-3</v>
      </c>
      <c r="Z816" t="e">
        <f t="shared" si="256"/>
        <v>#VALUE!</v>
      </c>
      <c r="AA816" t="e">
        <f t="shared" si="257"/>
        <v>#VALUE!</v>
      </c>
      <c r="AB816" t="e">
        <f t="shared" si="268"/>
        <v>#VALUE!</v>
      </c>
      <c r="AC816" t="e">
        <f t="shared" si="269"/>
        <v>#VALUE!</v>
      </c>
      <c r="AD816" t="e">
        <f t="shared" si="270"/>
        <v>#VALUE!</v>
      </c>
      <c r="AE816" t="e">
        <f t="shared" si="271"/>
        <v>#VALUE!</v>
      </c>
      <c r="AF816" t="e">
        <f t="shared" si="272"/>
        <v>#VALUE!</v>
      </c>
    </row>
    <row r="817" spans="5:32" x14ac:dyDescent="0.2">
      <c r="E817">
        <f t="shared" si="258"/>
        <v>815</v>
      </c>
      <c r="F817">
        <f t="shared" si="252"/>
        <v>11.736479310399769</v>
      </c>
      <c r="G817" t="e">
        <f t="shared" si="259"/>
        <v>#VALUE!</v>
      </c>
      <c r="H817" t="e">
        <f t="shared" si="260"/>
        <v>#VALUE!</v>
      </c>
      <c r="I817" t="e">
        <f t="shared" si="261"/>
        <v>#VALUE!</v>
      </c>
      <c r="J817" t="e">
        <f t="shared" si="262"/>
        <v>#VALUE!</v>
      </c>
      <c r="K817" t="e">
        <f t="shared" si="263"/>
        <v>#VALUE!</v>
      </c>
      <c r="L817" t="e">
        <f t="shared" si="264"/>
        <v>#VALUE!</v>
      </c>
      <c r="M817">
        <f>IF($B$9="זכר",INDEX(תמותה!$A$1:$E$121,ROUNDDOWN(E817/12,0)+1,2),INDEX(תמותה!$A$1:$E$121,ROUNDDOWN(E817/12,0)+1,3))</f>
        <v>4.4219999999999997E-3</v>
      </c>
      <c r="N817" t="e">
        <f>IF($B$9="זכר",INDEX('שיפור גברים'!$A$1:$GQ$121,ROUNDDOWN(E817/12,0)+1,ROUNDDOWN((E817+$B$7-$B$8)/12,0)+2),INDEX('שיפור נשים'!$A$1:$GQ$121,ROUNDDOWN(E817/12,0)+1,ROUNDDOWN((E817+$B$7-$B$8)/12,0)+2))</f>
        <v>#VALUE!</v>
      </c>
      <c r="O817" t="e">
        <f>IF($B$9="זכר",INDEX('שיפור גברים'!$A$1:$GQ$121,ROUNDDOWN(E817/12,0)+1,ROUNDDOWN((E817+$B$7-$B$8)/12,0)+1),INDEX('שיפור נשים'!$A$1:$GQ$121,ROUNDDOWN(E817/12,0)+1,ROUNDDOWN((E817+$B$7-$B$8)/12,0)+1))</f>
        <v>#VALUE!</v>
      </c>
      <c r="P817">
        <f t="shared" si="253"/>
        <v>0.58333333333333337</v>
      </c>
      <c r="Q817" t="e">
        <f t="shared" si="254"/>
        <v>#VALUE!</v>
      </c>
      <c r="R817">
        <f t="shared" si="265"/>
        <v>815</v>
      </c>
      <c r="S817" t="e">
        <f t="shared" si="266"/>
        <v>#VALUE!</v>
      </c>
      <c r="T817">
        <f>IF($B$11="זכר",INDEX(תמותה!$A$1:$E$121,ROUNDDOWN(R817/12,0)+1,2),INDEX(תמותה!$A$1:$E$121,ROUNDDOWN(R817/12,0)+1,3))</f>
        <v>4.4219999999999997E-3</v>
      </c>
      <c r="U817" t="e">
        <f>IF($B$11="זכר",INDEX('שיפור גברים'!$A$1:$GQ$121,ROUNDDOWN(R817/12,0)+1,ROUNDDOWN((E817+$B$7-$B$8)/12,0)+2),INDEX('שיפור נשים'!$A$1:$GQ$121,ROUNDDOWN(R817/12,0)+1,ROUNDDOWN((E817+$B$7-$B$8)/12,0)+2))</f>
        <v>#VALUE!</v>
      </c>
      <c r="V817" t="e">
        <f>IF($B$11="זכר",INDEX('שיפור גברים'!$A$1:$GQ$121,ROUNDDOWN(R817/12,0)+1,ROUNDDOWN((E817+$B$7-$B$8)/12,0)+1),INDEX('שיפור נשים'!$A$1:$GQ$121,ROUNDDOWN(R817/12,0)+1,ROUNDDOWN((E817+$B$7-$B$8)/12,0)+1))</f>
        <v>#VALUE!</v>
      </c>
      <c r="W817">
        <f t="shared" si="255"/>
        <v>0.58333333333333337</v>
      </c>
      <c r="X817" t="e">
        <f t="shared" si="267"/>
        <v>#VALUE!</v>
      </c>
      <c r="Y817">
        <f>IF($B$11="זכר",INDEX(תמותה!$A$1:$E$121,ROUNDDOWN(R817/12,0)+1,4),INDEX(תמותה!$A$1:$E$121,ROUNDDOWN(R817/12,0)+1,5))</f>
        <v>8.3630000000000006E-3</v>
      </c>
      <c r="Z817" t="e">
        <f t="shared" si="256"/>
        <v>#VALUE!</v>
      </c>
      <c r="AA817" t="e">
        <f t="shared" si="257"/>
        <v>#VALUE!</v>
      </c>
      <c r="AB817" t="e">
        <f t="shared" si="268"/>
        <v>#VALUE!</v>
      </c>
      <c r="AC817" t="e">
        <f t="shared" si="269"/>
        <v>#VALUE!</v>
      </c>
      <c r="AD817" t="e">
        <f t="shared" si="270"/>
        <v>#VALUE!</v>
      </c>
      <c r="AE817" t="e">
        <f t="shared" si="271"/>
        <v>#VALUE!</v>
      </c>
      <c r="AF817" t="e">
        <f t="shared" si="272"/>
        <v>#VALUE!</v>
      </c>
    </row>
    <row r="818" spans="5:32" x14ac:dyDescent="0.2">
      <c r="E818">
        <f t="shared" si="258"/>
        <v>816</v>
      </c>
      <c r="F818">
        <f t="shared" si="252"/>
        <v>11.771953708851431</v>
      </c>
      <c r="G818" t="e">
        <f t="shared" si="259"/>
        <v>#VALUE!</v>
      </c>
      <c r="H818" t="e">
        <f t="shared" si="260"/>
        <v>#VALUE!</v>
      </c>
      <c r="I818" t="e">
        <f t="shared" si="261"/>
        <v>#VALUE!</v>
      </c>
      <c r="J818" t="e">
        <f t="shared" si="262"/>
        <v>#VALUE!</v>
      </c>
      <c r="K818" t="e">
        <f t="shared" si="263"/>
        <v>#VALUE!</v>
      </c>
      <c r="L818" t="e">
        <f t="shared" si="264"/>
        <v>#VALUE!</v>
      </c>
      <c r="M818">
        <f>IF($B$9="זכר",INDEX(תמותה!$A$1:$E$121,ROUNDDOWN(E818/12,0)+1,2),INDEX(תמותה!$A$1:$E$121,ROUNDDOWN(E818/12,0)+1,3))</f>
        <v>5.0090000000000004E-3</v>
      </c>
      <c r="N818" t="e">
        <f>IF($B$9="זכר",INDEX('שיפור גברים'!$A$1:$GQ$121,ROUNDDOWN(E818/12,0)+1,ROUNDDOWN((E818+$B$7-$B$8)/12,0)+2),INDEX('שיפור נשים'!$A$1:$GQ$121,ROUNDDOWN(E818/12,0)+1,ROUNDDOWN((E818+$B$7-$B$8)/12,0)+2))</f>
        <v>#VALUE!</v>
      </c>
      <c r="O818" t="e">
        <f>IF($B$9="זכר",INDEX('שיפור גברים'!$A$1:$GQ$121,ROUNDDOWN(E818/12,0)+1,ROUNDDOWN((E818+$B$7-$B$8)/12,0)+1),INDEX('שיפור נשים'!$A$1:$GQ$121,ROUNDDOWN(E818/12,0)+1,ROUNDDOWN((E818+$B$7-$B$8)/12,0)+1))</f>
        <v>#VALUE!</v>
      </c>
      <c r="P818">
        <f t="shared" si="253"/>
        <v>0.66666666666666663</v>
      </c>
      <c r="Q818" t="e">
        <f t="shared" si="254"/>
        <v>#VALUE!</v>
      </c>
      <c r="R818">
        <f t="shared" si="265"/>
        <v>816</v>
      </c>
      <c r="S818" t="e">
        <f t="shared" si="266"/>
        <v>#VALUE!</v>
      </c>
      <c r="T818">
        <f>IF($B$11="זכר",INDEX(תמותה!$A$1:$E$121,ROUNDDOWN(R818/12,0)+1,2),INDEX(תמותה!$A$1:$E$121,ROUNDDOWN(R818/12,0)+1,3))</f>
        <v>5.0090000000000004E-3</v>
      </c>
      <c r="U818" t="e">
        <f>IF($B$11="זכר",INDEX('שיפור גברים'!$A$1:$GQ$121,ROUNDDOWN(R818/12,0)+1,ROUNDDOWN((E818+$B$7-$B$8)/12,0)+2),INDEX('שיפור נשים'!$A$1:$GQ$121,ROUNDDOWN(R818/12,0)+1,ROUNDDOWN((E818+$B$7-$B$8)/12,0)+2))</f>
        <v>#VALUE!</v>
      </c>
      <c r="V818" t="e">
        <f>IF($B$11="זכר",INDEX('שיפור גברים'!$A$1:$GQ$121,ROUNDDOWN(R818/12,0)+1,ROUNDDOWN((E818+$B$7-$B$8)/12,0)+1),INDEX('שיפור נשים'!$A$1:$GQ$121,ROUNDDOWN(R818/12,0)+1,ROUNDDOWN((E818+$B$7-$B$8)/12,0)+1))</f>
        <v>#VALUE!</v>
      </c>
      <c r="W818">
        <f t="shared" si="255"/>
        <v>0.66666666666666663</v>
      </c>
      <c r="X818" t="e">
        <f t="shared" si="267"/>
        <v>#VALUE!</v>
      </c>
      <c r="Y818">
        <f>IF($B$11="זכר",INDEX(תמותה!$A$1:$E$121,ROUNDDOWN(R818/12,0)+1,4),INDEX(תמותה!$A$1:$E$121,ROUNDDOWN(R818/12,0)+1,5))</f>
        <v>9.1160000000000008E-3</v>
      </c>
      <c r="Z818" t="e">
        <f t="shared" si="256"/>
        <v>#VALUE!</v>
      </c>
      <c r="AA818" t="e">
        <f t="shared" si="257"/>
        <v>#VALUE!</v>
      </c>
      <c r="AB818" t="e">
        <f t="shared" si="268"/>
        <v>#VALUE!</v>
      </c>
      <c r="AC818" t="e">
        <f t="shared" si="269"/>
        <v>#VALUE!</v>
      </c>
      <c r="AD818" t="e">
        <f t="shared" si="270"/>
        <v>#VALUE!</v>
      </c>
      <c r="AE818" t="e">
        <f t="shared" si="271"/>
        <v>#VALUE!</v>
      </c>
      <c r="AF818" t="e">
        <f t="shared" si="272"/>
        <v>#VALUE!</v>
      </c>
    </row>
    <row r="819" spans="5:32" x14ac:dyDescent="0.2">
      <c r="E819">
        <f t="shared" si="258"/>
        <v>817</v>
      </c>
      <c r="F819">
        <f t="shared" si="252"/>
        <v>11.807535331361715</v>
      </c>
      <c r="G819" t="e">
        <f t="shared" si="259"/>
        <v>#VALUE!</v>
      </c>
      <c r="H819" t="e">
        <f t="shared" si="260"/>
        <v>#VALUE!</v>
      </c>
      <c r="I819" t="e">
        <f t="shared" si="261"/>
        <v>#VALUE!</v>
      </c>
      <c r="J819" t="e">
        <f t="shared" si="262"/>
        <v>#VALUE!</v>
      </c>
      <c r="K819" t="e">
        <f t="shared" si="263"/>
        <v>#VALUE!</v>
      </c>
      <c r="L819" t="e">
        <f t="shared" si="264"/>
        <v>#VALUE!</v>
      </c>
      <c r="M819">
        <f>IF($B$9="זכר",INDEX(תמותה!$A$1:$E$121,ROUNDDOWN(E819/12,0)+1,2),INDEX(תמותה!$A$1:$E$121,ROUNDDOWN(E819/12,0)+1,3))</f>
        <v>5.0090000000000004E-3</v>
      </c>
      <c r="N819" t="e">
        <f>IF($B$9="זכר",INDEX('שיפור גברים'!$A$1:$GQ$121,ROUNDDOWN(E819/12,0)+1,ROUNDDOWN((E819+$B$7-$B$8)/12,0)+2),INDEX('שיפור נשים'!$A$1:$GQ$121,ROUNDDOWN(E819/12,0)+1,ROUNDDOWN((E819+$B$7-$B$8)/12,0)+2))</f>
        <v>#VALUE!</v>
      </c>
      <c r="O819" t="e">
        <f>IF($B$9="זכר",INDEX('שיפור גברים'!$A$1:$GQ$121,ROUNDDOWN(E819/12,0)+1,ROUNDDOWN((E819+$B$7-$B$8)/12,0)+1),INDEX('שיפור נשים'!$A$1:$GQ$121,ROUNDDOWN(E819/12,0)+1,ROUNDDOWN((E819+$B$7-$B$8)/12,0)+1))</f>
        <v>#VALUE!</v>
      </c>
      <c r="P819">
        <f t="shared" si="253"/>
        <v>0.75</v>
      </c>
      <c r="Q819" t="e">
        <f t="shared" si="254"/>
        <v>#VALUE!</v>
      </c>
      <c r="R819">
        <f t="shared" si="265"/>
        <v>817</v>
      </c>
      <c r="S819" t="e">
        <f t="shared" si="266"/>
        <v>#VALUE!</v>
      </c>
      <c r="T819">
        <f>IF($B$11="זכר",INDEX(תמותה!$A$1:$E$121,ROUNDDOWN(R819/12,0)+1,2),INDEX(תמותה!$A$1:$E$121,ROUNDDOWN(R819/12,0)+1,3))</f>
        <v>5.0090000000000004E-3</v>
      </c>
      <c r="U819" t="e">
        <f>IF($B$11="זכר",INDEX('שיפור גברים'!$A$1:$GQ$121,ROUNDDOWN(R819/12,0)+1,ROUNDDOWN((E819+$B$7-$B$8)/12,0)+2),INDEX('שיפור נשים'!$A$1:$GQ$121,ROUNDDOWN(R819/12,0)+1,ROUNDDOWN((E819+$B$7-$B$8)/12,0)+2))</f>
        <v>#VALUE!</v>
      </c>
      <c r="V819" t="e">
        <f>IF($B$11="זכר",INDEX('שיפור גברים'!$A$1:$GQ$121,ROUNDDOWN(R819/12,0)+1,ROUNDDOWN((E819+$B$7-$B$8)/12,0)+1),INDEX('שיפור נשים'!$A$1:$GQ$121,ROUNDDOWN(R819/12,0)+1,ROUNDDOWN((E819+$B$7-$B$8)/12,0)+1))</f>
        <v>#VALUE!</v>
      </c>
      <c r="W819">
        <f t="shared" si="255"/>
        <v>0.75</v>
      </c>
      <c r="X819" t="e">
        <f t="shared" si="267"/>
        <v>#VALUE!</v>
      </c>
      <c r="Y819">
        <f>IF($B$11="זכר",INDEX(תמותה!$A$1:$E$121,ROUNDDOWN(R819/12,0)+1,4),INDEX(תמותה!$A$1:$E$121,ROUNDDOWN(R819/12,0)+1,5))</f>
        <v>9.1160000000000008E-3</v>
      </c>
      <c r="Z819" t="e">
        <f t="shared" si="256"/>
        <v>#VALUE!</v>
      </c>
      <c r="AA819" t="e">
        <f t="shared" si="257"/>
        <v>#VALUE!</v>
      </c>
      <c r="AB819" t="e">
        <f t="shared" si="268"/>
        <v>#VALUE!</v>
      </c>
      <c r="AC819" t="e">
        <f t="shared" si="269"/>
        <v>#VALUE!</v>
      </c>
      <c r="AD819" t="e">
        <f t="shared" si="270"/>
        <v>#VALUE!</v>
      </c>
      <c r="AE819" t="e">
        <f t="shared" si="271"/>
        <v>#VALUE!</v>
      </c>
      <c r="AF819" t="e">
        <f t="shared" si="272"/>
        <v>#VALUE!</v>
      </c>
    </row>
    <row r="820" spans="5:32" x14ac:dyDescent="0.2">
      <c r="E820">
        <f t="shared" si="258"/>
        <v>818</v>
      </c>
      <c r="F820">
        <f t="shared" si="252"/>
        <v>11.843224502023451</v>
      </c>
      <c r="G820" t="e">
        <f t="shared" si="259"/>
        <v>#VALUE!</v>
      </c>
      <c r="H820" t="e">
        <f t="shared" si="260"/>
        <v>#VALUE!</v>
      </c>
      <c r="I820" t="e">
        <f t="shared" si="261"/>
        <v>#VALUE!</v>
      </c>
      <c r="J820" t="e">
        <f t="shared" si="262"/>
        <v>#VALUE!</v>
      </c>
      <c r="K820" t="e">
        <f t="shared" si="263"/>
        <v>#VALUE!</v>
      </c>
      <c r="L820" t="e">
        <f t="shared" si="264"/>
        <v>#VALUE!</v>
      </c>
      <c r="M820">
        <f>IF($B$9="זכר",INDEX(תמותה!$A$1:$E$121,ROUNDDOWN(E820/12,0)+1,2),INDEX(תמותה!$A$1:$E$121,ROUNDDOWN(E820/12,0)+1,3))</f>
        <v>5.0090000000000004E-3</v>
      </c>
      <c r="N820" t="e">
        <f>IF($B$9="זכר",INDEX('שיפור גברים'!$A$1:$GQ$121,ROUNDDOWN(E820/12,0)+1,ROUNDDOWN((E820+$B$7-$B$8)/12,0)+2),INDEX('שיפור נשים'!$A$1:$GQ$121,ROUNDDOWN(E820/12,0)+1,ROUNDDOWN((E820+$B$7-$B$8)/12,0)+2))</f>
        <v>#VALUE!</v>
      </c>
      <c r="O820" t="e">
        <f>IF($B$9="זכר",INDEX('שיפור גברים'!$A$1:$GQ$121,ROUNDDOWN(E820/12,0)+1,ROUNDDOWN((E820+$B$7-$B$8)/12,0)+1),INDEX('שיפור נשים'!$A$1:$GQ$121,ROUNDDOWN(E820/12,0)+1,ROUNDDOWN((E820+$B$7-$B$8)/12,0)+1))</f>
        <v>#VALUE!</v>
      </c>
      <c r="P820">
        <f t="shared" si="253"/>
        <v>0.83333333333333337</v>
      </c>
      <c r="Q820" t="e">
        <f t="shared" si="254"/>
        <v>#VALUE!</v>
      </c>
      <c r="R820">
        <f t="shared" si="265"/>
        <v>818</v>
      </c>
      <c r="S820" t="e">
        <f t="shared" si="266"/>
        <v>#VALUE!</v>
      </c>
      <c r="T820">
        <f>IF($B$11="זכר",INDEX(תמותה!$A$1:$E$121,ROUNDDOWN(R820/12,0)+1,2),INDEX(תמותה!$A$1:$E$121,ROUNDDOWN(R820/12,0)+1,3))</f>
        <v>5.0090000000000004E-3</v>
      </c>
      <c r="U820" t="e">
        <f>IF($B$11="זכר",INDEX('שיפור גברים'!$A$1:$GQ$121,ROUNDDOWN(R820/12,0)+1,ROUNDDOWN((E820+$B$7-$B$8)/12,0)+2),INDEX('שיפור נשים'!$A$1:$GQ$121,ROUNDDOWN(R820/12,0)+1,ROUNDDOWN((E820+$B$7-$B$8)/12,0)+2))</f>
        <v>#VALUE!</v>
      </c>
      <c r="V820" t="e">
        <f>IF($B$11="זכר",INDEX('שיפור גברים'!$A$1:$GQ$121,ROUNDDOWN(R820/12,0)+1,ROUNDDOWN((E820+$B$7-$B$8)/12,0)+1),INDEX('שיפור נשים'!$A$1:$GQ$121,ROUNDDOWN(R820/12,0)+1,ROUNDDOWN((E820+$B$7-$B$8)/12,0)+1))</f>
        <v>#VALUE!</v>
      </c>
      <c r="W820">
        <f t="shared" si="255"/>
        <v>0.83333333333333337</v>
      </c>
      <c r="X820" t="e">
        <f t="shared" si="267"/>
        <v>#VALUE!</v>
      </c>
      <c r="Y820">
        <f>IF($B$11="זכר",INDEX(תמותה!$A$1:$E$121,ROUNDDOWN(R820/12,0)+1,4),INDEX(תמותה!$A$1:$E$121,ROUNDDOWN(R820/12,0)+1,5))</f>
        <v>9.1160000000000008E-3</v>
      </c>
      <c r="Z820" t="e">
        <f t="shared" si="256"/>
        <v>#VALUE!</v>
      </c>
      <c r="AA820" t="e">
        <f t="shared" si="257"/>
        <v>#VALUE!</v>
      </c>
      <c r="AB820" t="e">
        <f t="shared" si="268"/>
        <v>#VALUE!</v>
      </c>
      <c r="AC820" t="e">
        <f t="shared" si="269"/>
        <v>#VALUE!</v>
      </c>
      <c r="AD820" t="e">
        <f t="shared" si="270"/>
        <v>#VALUE!</v>
      </c>
      <c r="AE820" t="e">
        <f t="shared" si="271"/>
        <v>#VALUE!</v>
      </c>
      <c r="AF820" t="e">
        <f t="shared" si="272"/>
        <v>#VALUE!</v>
      </c>
    </row>
    <row r="821" spans="5:32" x14ac:dyDescent="0.2">
      <c r="E821">
        <f t="shared" si="258"/>
        <v>819</v>
      </c>
      <c r="F821">
        <f t="shared" si="252"/>
        <v>11.879021545909087</v>
      </c>
      <c r="G821" t="e">
        <f t="shared" si="259"/>
        <v>#VALUE!</v>
      </c>
      <c r="H821" t="e">
        <f t="shared" si="260"/>
        <v>#VALUE!</v>
      </c>
      <c r="I821" t="e">
        <f t="shared" si="261"/>
        <v>#VALUE!</v>
      </c>
      <c r="J821" t="e">
        <f t="shared" si="262"/>
        <v>#VALUE!</v>
      </c>
      <c r="K821" t="e">
        <f t="shared" si="263"/>
        <v>#VALUE!</v>
      </c>
      <c r="L821" t="e">
        <f t="shared" si="264"/>
        <v>#VALUE!</v>
      </c>
      <c r="M821">
        <f>IF($B$9="זכר",INDEX(תמותה!$A$1:$E$121,ROUNDDOWN(E821/12,0)+1,2),INDEX(תמותה!$A$1:$E$121,ROUNDDOWN(E821/12,0)+1,3))</f>
        <v>5.0090000000000004E-3</v>
      </c>
      <c r="N821" t="e">
        <f>IF($B$9="זכר",INDEX('שיפור גברים'!$A$1:$GQ$121,ROUNDDOWN(E821/12,0)+1,ROUNDDOWN((E821+$B$7-$B$8)/12,0)+2),INDEX('שיפור נשים'!$A$1:$GQ$121,ROUNDDOWN(E821/12,0)+1,ROUNDDOWN((E821+$B$7-$B$8)/12,0)+2))</f>
        <v>#VALUE!</v>
      </c>
      <c r="O821" t="e">
        <f>IF($B$9="זכר",INDEX('שיפור גברים'!$A$1:$GQ$121,ROUNDDOWN(E821/12,0)+1,ROUNDDOWN((E821+$B$7-$B$8)/12,0)+1),INDEX('שיפור נשים'!$A$1:$GQ$121,ROUNDDOWN(E821/12,0)+1,ROUNDDOWN((E821+$B$7-$B$8)/12,0)+1))</f>
        <v>#VALUE!</v>
      </c>
      <c r="P821">
        <f t="shared" si="253"/>
        <v>0.91666666666666663</v>
      </c>
      <c r="Q821" t="e">
        <f t="shared" si="254"/>
        <v>#VALUE!</v>
      </c>
      <c r="R821">
        <f t="shared" si="265"/>
        <v>819</v>
      </c>
      <c r="S821" t="e">
        <f t="shared" si="266"/>
        <v>#VALUE!</v>
      </c>
      <c r="T821">
        <f>IF($B$11="זכר",INDEX(תמותה!$A$1:$E$121,ROUNDDOWN(R821/12,0)+1,2),INDEX(תמותה!$A$1:$E$121,ROUNDDOWN(R821/12,0)+1,3))</f>
        <v>5.0090000000000004E-3</v>
      </c>
      <c r="U821" t="e">
        <f>IF($B$11="זכר",INDEX('שיפור גברים'!$A$1:$GQ$121,ROUNDDOWN(R821/12,0)+1,ROUNDDOWN((E821+$B$7-$B$8)/12,0)+2),INDEX('שיפור נשים'!$A$1:$GQ$121,ROUNDDOWN(R821/12,0)+1,ROUNDDOWN((E821+$B$7-$B$8)/12,0)+2))</f>
        <v>#VALUE!</v>
      </c>
      <c r="V821" t="e">
        <f>IF($B$11="זכר",INDEX('שיפור גברים'!$A$1:$GQ$121,ROUNDDOWN(R821/12,0)+1,ROUNDDOWN((E821+$B$7-$B$8)/12,0)+1),INDEX('שיפור נשים'!$A$1:$GQ$121,ROUNDDOWN(R821/12,0)+1,ROUNDDOWN((E821+$B$7-$B$8)/12,0)+1))</f>
        <v>#VALUE!</v>
      </c>
      <c r="W821">
        <f t="shared" si="255"/>
        <v>0.91666666666666663</v>
      </c>
      <c r="X821" t="e">
        <f t="shared" si="267"/>
        <v>#VALUE!</v>
      </c>
      <c r="Y821">
        <f>IF($B$11="זכר",INDEX(תמותה!$A$1:$E$121,ROUNDDOWN(R821/12,0)+1,4),INDEX(תמותה!$A$1:$E$121,ROUNDDOWN(R821/12,0)+1,5))</f>
        <v>9.1160000000000008E-3</v>
      </c>
      <c r="Z821" t="e">
        <f t="shared" si="256"/>
        <v>#VALUE!</v>
      </c>
      <c r="AA821" t="e">
        <f t="shared" si="257"/>
        <v>#VALUE!</v>
      </c>
      <c r="AB821" t="e">
        <f t="shared" si="268"/>
        <v>#VALUE!</v>
      </c>
      <c r="AC821" t="e">
        <f t="shared" si="269"/>
        <v>#VALUE!</v>
      </c>
      <c r="AD821" t="e">
        <f t="shared" si="270"/>
        <v>#VALUE!</v>
      </c>
      <c r="AE821" t="e">
        <f t="shared" si="271"/>
        <v>#VALUE!</v>
      </c>
      <c r="AF821" t="e">
        <f t="shared" si="272"/>
        <v>#VALUE!</v>
      </c>
    </row>
    <row r="822" spans="5:32" x14ac:dyDescent="0.2">
      <c r="E822">
        <f t="shared" si="258"/>
        <v>820</v>
      </c>
      <c r="F822">
        <f t="shared" si="252"/>
        <v>11.914926789073631</v>
      </c>
      <c r="G822" t="e">
        <f t="shared" si="259"/>
        <v>#VALUE!</v>
      </c>
      <c r="H822" t="e">
        <f t="shared" si="260"/>
        <v>#VALUE!</v>
      </c>
      <c r="I822" t="e">
        <f t="shared" si="261"/>
        <v>#VALUE!</v>
      </c>
      <c r="J822" t="e">
        <f t="shared" si="262"/>
        <v>#VALUE!</v>
      </c>
      <c r="K822" t="e">
        <f t="shared" si="263"/>
        <v>#VALUE!</v>
      </c>
      <c r="L822" t="e">
        <f t="shared" si="264"/>
        <v>#VALUE!</v>
      </c>
      <c r="M822">
        <f>IF($B$9="זכר",INDEX(תמותה!$A$1:$E$121,ROUNDDOWN(E822/12,0)+1,2),INDEX(תמותה!$A$1:$E$121,ROUNDDOWN(E822/12,0)+1,3))</f>
        <v>5.0090000000000004E-3</v>
      </c>
      <c r="N822" t="e">
        <f>IF($B$9="זכר",INDEX('שיפור גברים'!$A$1:$GQ$121,ROUNDDOWN(E822/12,0)+1,ROUNDDOWN((E822+$B$7-$B$8)/12,0)+2),INDEX('שיפור נשים'!$A$1:$GQ$121,ROUNDDOWN(E822/12,0)+1,ROUNDDOWN((E822+$B$7-$B$8)/12,0)+2))</f>
        <v>#VALUE!</v>
      </c>
      <c r="O822" t="e">
        <f>IF($B$9="זכר",INDEX('שיפור גברים'!$A$1:$GQ$121,ROUNDDOWN(E822/12,0)+1,ROUNDDOWN((E822+$B$7-$B$8)/12,0)+1),INDEX('שיפור נשים'!$A$1:$GQ$121,ROUNDDOWN(E822/12,0)+1,ROUNDDOWN((E822+$B$7-$B$8)/12,0)+1))</f>
        <v>#VALUE!</v>
      </c>
      <c r="P822">
        <f t="shared" si="253"/>
        <v>1</v>
      </c>
      <c r="Q822" t="e">
        <f t="shared" si="254"/>
        <v>#VALUE!</v>
      </c>
      <c r="R822">
        <f t="shared" si="265"/>
        <v>820</v>
      </c>
      <c r="S822" t="e">
        <f t="shared" si="266"/>
        <v>#VALUE!</v>
      </c>
      <c r="T822">
        <f>IF($B$11="זכר",INDEX(תמותה!$A$1:$E$121,ROUNDDOWN(R822/12,0)+1,2),INDEX(תמותה!$A$1:$E$121,ROUNDDOWN(R822/12,0)+1,3))</f>
        <v>5.0090000000000004E-3</v>
      </c>
      <c r="U822" t="e">
        <f>IF($B$11="זכר",INDEX('שיפור גברים'!$A$1:$GQ$121,ROUNDDOWN(R822/12,0)+1,ROUNDDOWN((E822+$B$7-$B$8)/12,0)+2),INDEX('שיפור נשים'!$A$1:$GQ$121,ROUNDDOWN(R822/12,0)+1,ROUNDDOWN((E822+$B$7-$B$8)/12,0)+2))</f>
        <v>#VALUE!</v>
      </c>
      <c r="V822" t="e">
        <f>IF($B$11="זכר",INDEX('שיפור גברים'!$A$1:$GQ$121,ROUNDDOWN(R822/12,0)+1,ROUNDDOWN((E822+$B$7-$B$8)/12,0)+1),INDEX('שיפור נשים'!$A$1:$GQ$121,ROUNDDOWN(R822/12,0)+1,ROUNDDOWN((E822+$B$7-$B$8)/12,0)+1))</f>
        <v>#VALUE!</v>
      </c>
      <c r="W822">
        <f t="shared" si="255"/>
        <v>1</v>
      </c>
      <c r="X822" t="e">
        <f t="shared" si="267"/>
        <v>#VALUE!</v>
      </c>
      <c r="Y822">
        <f>IF($B$11="זכר",INDEX(תמותה!$A$1:$E$121,ROUNDDOWN(R822/12,0)+1,4),INDEX(תמותה!$A$1:$E$121,ROUNDDOWN(R822/12,0)+1,5))</f>
        <v>9.1160000000000008E-3</v>
      </c>
      <c r="Z822" t="e">
        <f t="shared" si="256"/>
        <v>#VALUE!</v>
      </c>
      <c r="AA822" t="e">
        <f t="shared" si="257"/>
        <v>#VALUE!</v>
      </c>
      <c r="AB822" t="e">
        <f t="shared" si="268"/>
        <v>#VALUE!</v>
      </c>
      <c r="AC822" t="e">
        <f t="shared" si="269"/>
        <v>#VALUE!</v>
      </c>
      <c r="AD822" t="e">
        <f t="shared" si="270"/>
        <v>#VALUE!</v>
      </c>
      <c r="AE822" t="e">
        <f t="shared" si="271"/>
        <v>#VALUE!</v>
      </c>
      <c r="AF822" t="e">
        <f t="shared" si="272"/>
        <v>#VALUE!</v>
      </c>
    </row>
    <row r="823" spans="5:32" x14ac:dyDescent="0.2">
      <c r="E823">
        <f t="shared" si="258"/>
        <v>821</v>
      </c>
      <c r="F823">
        <f t="shared" si="252"/>
        <v>11.950940558557589</v>
      </c>
      <c r="G823" t="e">
        <f t="shared" si="259"/>
        <v>#VALUE!</v>
      </c>
      <c r="H823" t="e">
        <f t="shared" si="260"/>
        <v>#VALUE!</v>
      </c>
      <c r="I823" t="e">
        <f t="shared" si="261"/>
        <v>#VALUE!</v>
      </c>
      <c r="J823" t="e">
        <f t="shared" si="262"/>
        <v>#VALUE!</v>
      </c>
      <c r="K823" t="e">
        <f t="shared" si="263"/>
        <v>#VALUE!</v>
      </c>
      <c r="L823" t="e">
        <f t="shared" si="264"/>
        <v>#VALUE!</v>
      </c>
      <c r="M823">
        <f>IF($B$9="זכר",INDEX(תמותה!$A$1:$E$121,ROUNDDOWN(E823/12,0)+1,2),INDEX(תמותה!$A$1:$E$121,ROUNDDOWN(E823/12,0)+1,3))</f>
        <v>5.0090000000000004E-3</v>
      </c>
      <c r="N823" t="e">
        <f>IF($B$9="זכר",INDEX('שיפור גברים'!$A$1:$GQ$121,ROUNDDOWN(E823/12,0)+1,ROUNDDOWN((E823+$B$7-$B$8)/12,0)+2),INDEX('שיפור נשים'!$A$1:$GQ$121,ROUNDDOWN(E823/12,0)+1,ROUNDDOWN((E823+$B$7-$B$8)/12,0)+2))</f>
        <v>#VALUE!</v>
      </c>
      <c r="O823" t="e">
        <f>IF($B$9="זכר",INDEX('שיפור גברים'!$A$1:$GQ$121,ROUNDDOWN(E823/12,0)+1,ROUNDDOWN((E823+$B$7-$B$8)/12,0)+1),INDEX('שיפור נשים'!$A$1:$GQ$121,ROUNDDOWN(E823/12,0)+1,ROUNDDOWN((E823+$B$7-$B$8)/12,0)+1))</f>
        <v>#VALUE!</v>
      </c>
      <c r="P823">
        <f t="shared" si="253"/>
        <v>8.3333333333333329E-2</v>
      </c>
      <c r="Q823" t="e">
        <f t="shared" si="254"/>
        <v>#VALUE!</v>
      </c>
      <c r="R823">
        <f t="shared" si="265"/>
        <v>821</v>
      </c>
      <c r="S823" t="e">
        <f t="shared" si="266"/>
        <v>#VALUE!</v>
      </c>
      <c r="T823">
        <f>IF($B$11="זכר",INDEX(תמותה!$A$1:$E$121,ROUNDDOWN(R823/12,0)+1,2),INDEX(תמותה!$A$1:$E$121,ROUNDDOWN(R823/12,0)+1,3))</f>
        <v>5.0090000000000004E-3</v>
      </c>
      <c r="U823" t="e">
        <f>IF($B$11="זכר",INDEX('שיפור גברים'!$A$1:$GQ$121,ROUNDDOWN(R823/12,0)+1,ROUNDDOWN((E823+$B$7-$B$8)/12,0)+2),INDEX('שיפור נשים'!$A$1:$GQ$121,ROUNDDOWN(R823/12,0)+1,ROUNDDOWN((E823+$B$7-$B$8)/12,0)+2))</f>
        <v>#VALUE!</v>
      </c>
      <c r="V823" t="e">
        <f>IF($B$11="זכר",INDEX('שיפור גברים'!$A$1:$GQ$121,ROUNDDOWN(R823/12,0)+1,ROUNDDOWN((E823+$B$7-$B$8)/12,0)+1),INDEX('שיפור נשים'!$A$1:$GQ$121,ROUNDDOWN(R823/12,0)+1,ROUNDDOWN((E823+$B$7-$B$8)/12,0)+1))</f>
        <v>#VALUE!</v>
      </c>
      <c r="W823">
        <f t="shared" si="255"/>
        <v>8.3333333333333329E-2</v>
      </c>
      <c r="X823" t="e">
        <f t="shared" si="267"/>
        <v>#VALUE!</v>
      </c>
      <c r="Y823">
        <f>IF($B$11="זכר",INDEX(תמותה!$A$1:$E$121,ROUNDDOWN(R823/12,0)+1,4),INDEX(תמותה!$A$1:$E$121,ROUNDDOWN(R823/12,0)+1,5))</f>
        <v>9.1160000000000008E-3</v>
      </c>
      <c r="Z823" t="e">
        <f t="shared" si="256"/>
        <v>#VALUE!</v>
      </c>
      <c r="AA823" t="e">
        <f t="shared" si="257"/>
        <v>#VALUE!</v>
      </c>
      <c r="AB823" t="e">
        <f t="shared" si="268"/>
        <v>#VALUE!</v>
      </c>
      <c r="AC823" t="e">
        <f t="shared" si="269"/>
        <v>#VALUE!</v>
      </c>
      <c r="AD823" t="e">
        <f t="shared" si="270"/>
        <v>#VALUE!</v>
      </c>
      <c r="AE823" t="e">
        <f t="shared" si="271"/>
        <v>#VALUE!</v>
      </c>
      <c r="AF823" t="e">
        <f t="shared" si="272"/>
        <v>#VALUE!</v>
      </c>
    </row>
    <row r="824" spans="5:32" x14ac:dyDescent="0.2">
      <c r="E824">
        <f t="shared" si="258"/>
        <v>822</v>
      </c>
      <c r="F824">
        <f t="shared" si="252"/>
        <v>11.987063182389997</v>
      </c>
      <c r="G824" t="e">
        <f t="shared" si="259"/>
        <v>#VALUE!</v>
      </c>
      <c r="H824" t="e">
        <f t="shared" si="260"/>
        <v>#VALUE!</v>
      </c>
      <c r="I824" t="e">
        <f t="shared" si="261"/>
        <v>#VALUE!</v>
      </c>
      <c r="J824" t="e">
        <f t="shared" si="262"/>
        <v>#VALUE!</v>
      </c>
      <c r="K824" t="e">
        <f t="shared" si="263"/>
        <v>#VALUE!</v>
      </c>
      <c r="L824" t="e">
        <f t="shared" si="264"/>
        <v>#VALUE!</v>
      </c>
      <c r="M824">
        <f>IF($B$9="זכר",INDEX(תמותה!$A$1:$E$121,ROUNDDOWN(E824/12,0)+1,2),INDEX(תמותה!$A$1:$E$121,ROUNDDOWN(E824/12,0)+1,3))</f>
        <v>5.0090000000000004E-3</v>
      </c>
      <c r="N824" t="e">
        <f>IF($B$9="זכר",INDEX('שיפור גברים'!$A$1:$GQ$121,ROUNDDOWN(E824/12,0)+1,ROUNDDOWN((E824+$B$7-$B$8)/12,0)+2),INDEX('שיפור נשים'!$A$1:$GQ$121,ROUNDDOWN(E824/12,0)+1,ROUNDDOWN((E824+$B$7-$B$8)/12,0)+2))</f>
        <v>#VALUE!</v>
      </c>
      <c r="O824" t="e">
        <f>IF($B$9="זכר",INDEX('שיפור גברים'!$A$1:$GQ$121,ROUNDDOWN(E824/12,0)+1,ROUNDDOWN((E824+$B$7-$B$8)/12,0)+1),INDEX('שיפור נשים'!$A$1:$GQ$121,ROUNDDOWN(E824/12,0)+1,ROUNDDOWN((E824+$B$7-$B$8)/12,0)+1))</f>
        <v>#VALUE!</v>
      </c>
      <c r="P824">
        <f t="shared" si="253"/>
        <v>0.16666666666666666</v>
      </c>
      <c r="Q824" t="e">
        <f t="shared" si="254"/>
        <v>#VALUE!</v>
      </c>
      <c r="R824">
        <f t="shared" si="265"/>
        <v>822</v>
      </c>
      <c r="S824" t="e">
        <f t="shared" si="266"/>
        <v>#VALUE!</v>
      </c>
      <c r="T824">
        <f>IF($B$11="זכר",INDEX(תמותה!$A$1:$E$121,ROUNDDOWN(R824/12,0)+1,2),INDEX(תמותה!$A$1:$E$121,ROUNDDOWN(R824/12,0)+1,3))</f>
        <v>5.0090000000000004E-3</v>
      </c>
      <c r="U824" t="e">
        <f>IF($B$11="זכר",INDEX('שיפור גברים'!$A$1:$GQ$121,ROUNDDOWN(R824/12,0)+1,ROUNDDOWN((E824+$B$7-$B$8)/12,0)+2),INDEX('שיפור נשים'!$A$1:$GQ$121,ROUNDDOWN(R824/12,0)+1,ROUNDDOWN((E824+$B$7-$B$8)/12,0)+2))</f>
        <v>#VALUE!</v>
      </c>
      <c r="V824" t="e">
        <f>IF($B$11="זכר",INDEX('שיפור גברים'!$A$1:$GQ$121,ROUNDDOWN(R824/12,0)+1,ROUNDDOWN((E824+$B$7-$B$8)/12,0)+1),INDEX('שיפור נשים'!$A$1:$GQ$121,ROUNDDOWN(R824/12,0)+1,ROUNDDOWN((E824+$B$7-$B$8)/12,0)+1))</f>
        <v>#VALUE!</v>
      </c>
      <c r="W824">
        <f t="shared" si="255"/>
        <v>0.16666666666666666</v>
      </c>
      <c r="X824" t="e">
        <f t="shared" si="267"/>
        <v>#VALUE!</v>
      </c>
      <c r="Y824">
        <f>IF($B$11="זכר",INDEX(תמותה!$A$1:$E$121,ROUNDDOWN(R824/12,0)+1,4),INDEX(תמותה!$A$1:$E$121,ROUNDDOWN(R824/12,0)+1,5))</f>
        <v>9.1160000000000008E-3</v>
      </c>
      <c r="Z824" t="e">
        <f t="shared" si="256"/>
        <v>#VALUE!</v>
      </c>
      <c r="AA824" t="e">
        <f t="shared" si="257"/>
        <v>#VALUE!</v>
      </c>
      <c r="AB824" t="e">
        <f t="shared" si="268"/>
        <v>#VALUE!</v>
      </c>
      <c r="AC824" t="e">
        <f t="shared" si="269"/>
        <v>#VALUE!</v>
      </c>
      <c r="AD824" t="e">
        <f t="shared" si="270"/>
        <v>#VALUE!</v>
      </c>
      <c r="AE824" t="e">
        <f t="shared" si="271"/>
        <v>#VALUE!</v>
      </c>
      <c r="AF824" t="e">
        <f t="shared" si="272"/>
        <v>#VALUE!</v>
      </c>
    </row>
    <row r="825" spans="5:32" x14ac:dyDescent="0.2">
      <c r="E825">
        <f t="shared" si="258"/>
        <v>823</v>
      </c>
      <c r="F825">
        <f t="shared" si="252"/>
        <v>12.023294989591381</v>
      </c>
      <c r="G825" t="e">
        <f t="shared" si="259"/>
        <v>#VALUE!</v>
      </c>
      <c r="H825" t="e">
        <f t="shared" si="260"/>
        <v>#VALUE!</v>
      </c>
      <c r="I825" t="e">
        <f t="shared" si="261"/>
        <v>#VALUE!</v>
      </c>
      <c r="J825" t="e">
        <f t="shared" si="262"/>
        <v>#VALUE!</v>
      </c>
      <c r="K825" t="e">
        <f t="shared" si="263"/>
        <v>#VALUE!</v>
      </c>
      <c r="L825" t="e">
        <f t="shared" si="264"/>
        <v>#VALUE!</v>
      </c>
      <c r="M825">
        <f>IF($B$9="זכר",INDEX(תמותה!$A$1:$E$121,ROUNDDOWN(E825/12,0)+1,2),INDEX(תמותה!$A$1:$E$121,ROUNDDOWN(E825/12,0)+1,3))</f>
        <v>5.0090000000000004E-3</v>
      </c>
      <c r="N825" t="e">
        <f>IF($B$9="זכר",INDEX('שיפור גברים'!$A$1:$GQ$121,ROUNDDOWN(E825/12,0)+1,ROUNDDOWN((E825+$B$7-$B$8)/12,0)+2),INDEX('שיפור נשים'!$A$1:$GQ$121,ROUNDDOWN(E825/12,0)+1,ROUNDDOWN((E825+$B$7-$B$8)/12,0)+2))</f>
        <v>#VALUE!</v>
      </c>
      <c r="O825" t="e">
        <f>IF($B$9="זכר",INDEX('שיפור גברים'!$A$1:$GQ$121,ROUNDDOWN(E825/12,0)+1,ROUNDDOWN((E825+$B$7-$B$8)/12,0)+1),INDEX('שיפור נשים'!$A$1:$GQ$121,ROUNDDOWN(E825/12,0)+1,ROUNDDOWN((E825+$B$7-$B$8)/12,0)+1))</f>
        <v>#VALUE!</v>
      </c>
      <c r="P825">
        <f t="shared" si="253"/>
        <v>0.25</v>
      </c>
      <c r="Q825" t="e">
        <f t="shared" si="254"/>
        <v>#VALUE!</v>
      </c>
      <c r="R825">
        <f t="shared" si="265"/>
        <v>823</v>
      </c>
      <c r="S825" t="e">
        <f t="shared" si="266"/>
        <v>#VALUE!</v>
      </c>
      <c r="T825">
        <f>IF($B$11="זכר",INDEX(תמותה!$A$1:$E$121,ROUNDDOWN(R825/12,0)+1,2),INDEX(תמותה!$A$1:$E$121,ROUNDDOWN(R825/12,0)+1,3))</f>
        <v>5.0090000000000004E-3</v>
      </c>
      <c r="U825" t="e">
        <f>IF($B$11="זכר",INDEX('שיפור גברים'!$A$1:$GQ$121,ROUNDDOWN(R825/12,0)+1,ROUNDDOWN((E825+$B$7-$B$8)/12,0)+2),INDEX('שיפור נשים'!$A$1:$GQ$121,ROUNDDOWN(R825/12,0)+1,ROUNDDOWN((E825+$B$7-$B$8)/12,0)+2))</f>
        <v>#VALUE!</v>
      </c>
      <c r="V825" t="e">
        <f>IF($B$11="זכר",INDEX('שיפור גברים'!$A$1:$GQ$121,ROUNDDOWN(R825/12,0)+1,ROUNDDOWN((E825+$B$7-$B$8)/12,0)+1),INDEX('שיפור נשים'!$A$1:$GQ$121,ROUNDDOWN(R825/12,0)+1,ROUNDDOWN((E825+$B$7-$B$8)/12,0)+1))</f>
        <v>#VALUE!</v>
      </c>
      <c r="W825">
        <f t="shared" si="255"/>
        <v>0.25</v>
      </c>
      <c r="X825" t="e">
        <f t="shared" si="267"/>
        <v>#VALUE!</v>
      </c>
      <c r="Y825">
        <f>IF($B$11="זכר",INDEX(תמותה!$A$1:$E$121,ROUNDDOWN(R825/12,0)+1,4),INDEX(תמותה!$A$1:$E$121,ROUNDDOWN(R825/12,0)+1,5))</f>
        <v>9.1160000000000008E-3</v>
      </c>
      <c r="Z825" t="e">
        <f t="shared" si="256"/>
        <v>#VALUE!</v>
      </c>
      <c r="AA825" t="e">
        <f t="shared" si="257"/>
        <v>#VALUE!</v>
      </c>
      <c r="AB825" t="e">
        <f t="shared" si="268"/>
        <v>#VALUE!</v>
      </c>
      <c r="AC825" t="e">
        <f t="shared" si="269"/>
        <v>#VALUE!</v>
      </c>
      <c r="AD825" t="e">
        <f t="shared" si="270"/>
        <v>#VALUE!</v>
      </c>
      <c r="AE825" t="e">
        <f t="shared" si="271"/>
        <v>#VALUE!</v>
      </c>
      <c r="AF825" t="e">
        <f t="shared" si="272"/>
        <v>#VALUE!</v>
      </c>
    </row>
    <row r="826" spans="5:32" x14ac:dyDescent="0.2">
      <c r="E826">
        <f t="shared" si="258"/>
        <v>824</v>
      </c>
      <c r="F826">
        <f t="shared" si="252"/>
        <v>12.059636310176733</v>
      </c>
      <c r="G826" t="e">
        <f t="shared" si="259"/>
        <v>#VALUE!</v>
      </c>
      <c r="H826" t="e">
        <f t="shared" si="260"/>
        <v>#VALUE!</v>
      </c>
      <c r="I826" t="e">
        <f t="shared" si="261"/>
        <v>#VALUE!</v>
      </c>
      <c r="J826" t="e">
        <f t="shared" si="262"/>
        <v>#VALUE!</v>
      </c>
      <c r="K826" t="e">
        <f t="shared" si="263"/>
        <v>#VALUE!</v>
      </c>
      <c r="L826" t="e">
        <f t="shared" si="264"/>
        <v>#VALUE!</v>
      </c>
      <c r="M826">
        <f>IF($B$9="זכר",INDEX(תמותה!$A$1:$E$121,ROUNDDOWN(E826/12,0)+1,2),INDEX(תמותה!$A$1:$E$121,ROUNDDOWN(E826/12,0)+1,3))</f>
        <v>5.0090000000000004E-3</v>
      </c>
      <c r="N826" t="e">
        <f>IF($B$9="זכר",INDEX('שיפור גברים'!$A$1:$GQ$121,ROUNDDOWN(E826/12,0)+1,ROUNDDOWN((E826+$B$7-$B$8)/12,0)+2),INDEX('שיפור נשים'!$A$1:$GQ$121,ROUNDDOWN(E826/12,0)+1,ROUNDDOWN((E826+$B$7-$B$8)/12,0)+2))</f>
        <v>#VALUE!</v>
      </c>
      <c r="O826" t="e">
        <f>IF($B$9="זכר",INDEX('שיפור גברים'!$A$1:$GQ$121,ROUNDDOWN(E826/12,0)+1,ROUNDDOWN((E826+$B$7-$B$8)/12,0)+1),INDEX('שיפור נשים'!$A$1:$GQ$121,ROUNDDOWN(E826/12,0)+1,ROUNDDOWN((E826+$B$7-$B$8)/12,0)+1))</f>
        <v>#VALUE!</v>
      </c>
      <c r="P826">
        <f t="shared" si="253"/>
        <v>0.33333333333333331</v>
      </c>
      <c r="Q826" t="e">
        <f t="shared" si="254"/>
        <v>#VALUE!</v>
      </c>
      <c r="R826">
        <f t="shared" si="265"/>
        <v>824</v>
      </c>
      <c r="S826" t="e">
        <f t="shared" si="266"/>
        <v>#VALUE!</v>
      </c>
      <c r="T826">
        <f>IF($B$11="זכר",INDEX(תמותה!$A$1:$E$121,ROUNDDOWN(R826/12,0)+1,2),INDEX(תמותה!$A$1:$E$121,ROUNDDOWN(R826/12,0)+1,3))</f>
        <v>5.0090000000000004E-3</v>
      </c>
      <c r="U826" t="e">
        <f>IF($B$11="זכר",INDEX('שיפור גברים'!$A$1:$GQ$121,ROUNDDOWN(R826/12,0)+1,ROUNDDOWN((E826+$B$7-$B$8)/12,0)+2),INDEX('שיפור נשים'!$A$1:$GQ$121,ROUNDDOWN(R826/12,0)+1,ROUNDDOWN((E826+$B$7-$B$8)/12,0)+2))</f>
        <v>#VALUE!</v>
      </c>
      <c r="V826" t="e">
        <f>IF($B$11="זכר",INDEX('שיפור גברים'!$A$1:$GQ$121,ROUNDDOWN(R826/12,0)+1,ROUNDDOWN((E826+$B$7-$B$8)/12,0)+1),INDEX('שיפור נשים'!$A$1:$GQ$121,ROUNDDOWN(R826/12,0)+1,ROUNDDOWN((E826+$B$7-$B$8)/12,0)+1))</f>
        <v>#VALUE!</v>
      </c>
      <c r="W826">
        <f t="shared" si="255"/>
        <v>0.33333333333333331</v>
      </c>
      <c r="X826" t="e">
        <f t="shared" si="267"/>
        <v>#VALUE!</v>
      </c>
      <c r="Y826">
        <f>IF($B$11="זכר",INDEX(תמותה!$A$1:$E$121,ROUNDDOWN(R826/12,0)+1,4),INDEX(תמותה!$A$1:$E$121,ROUNDDOWN(R826/12,0)+1,5))</f>
        <v>9.1160000000000008E-3</v>
      </c>
      <c r="Z826" t="e">
        <f t="shared" si="256"/>
        <v>#VALUE!</v>
      </c>
      <c r="AA826" t="e">
        <f t="shared" si="257"/>
        <v>#VALUE!</v>
      </c>
      <c r="AB826" t="e">
        <f t="shared" si="268"/>
        <v>#VALUE!</v>
      </c>
      <c r="AC826" t="e">
        <f t="shared" si="269"/>
        <v>#VALUE!</v>
      </c>
      <c r="AD826" t="e">
        <f t="shared" si="270"/>
        <v>#VALUE!</v>
      </c>
      <c r="AE826" t="e">
        <f t="shared" si="271"/>
        <v>#VALUE!</v>
      </c>
      <c r="AF826" t="e">
        <f t="shared" si="272"/>
        <v>#VALUE!</v>
      </c>
    </row>
    <row r="827" spans="5:32" x14ac:dyDescent="0.2">
      <c r="E827">
        <f t="shared" si="258"/>
        <v>825</v>
      </c>
      <c r="F827">
        <f t="shared" si="252"/>
        <v>12.096087475158576</v>
      </c>
      <c r="G827" t="e">
        <f t="shared" si="259"/>
        <v>#VALUE!</v>
      </c>
      <c r="H827" t="e">
        <f t="shared" si="260"/>
        <v>#VALUE!</v>
      </c>
      <c r="I827" t="e">
        <f t="shared" si="261"/>
        <v>#VALUE!</v>
      </c>
      <c r="J827" t="e">
        <f t="shared" si="262"/>
        <v>#VALUE!</v>
      </c>
      <c r="K827" t="e">
        <f t="shared" si="263"/>
        <v>#VALUE!</v>
      </c>
      <c r="L827" t="e">
        <f t="shared" si="264"/>
        <v>#VALUE!</v>
      </c>
      <c r="M827">
        <f>IF($B$9="זכר",INDEX(תמותה!$A$1:$E$121,ROUNDDOWN(E827/12,0)+1,2),INDEX(תמותה!$A$1:$E$121,ROUNDDOWN(E827/12,0)+1,3))</f>
        <v>5.0090000000000004E-3</v>
      </c>
      <c r="N827" t="e">
        <f>IF($B$9="זכר",INDEX('שיפור גברים'!$A$1:$GQ$121,ROUNDDOWN(E827/12,0)+1,ROUNDDOWN((E827+$B$7-$B$8)/12,0)+2),INDEX('שיפור נשים'!$A$1:$GQ$121,ROUNDDOWN(E827/12,0)+1,ROUNDDOWN((E827+$B$7-$B$8)/12,0)+2))</f>
        <v>#VALUE!</v>
      </c>
      <c r="O827" t="e">
        <f>IF($B$9="זכר",INDEX('שיפור גברים'!$A$1:$GQ$121,ROUNDDOWN(E827/12,0)+1,ROUNDDOWN((E827+$B$7-$B$8)/12,0)+1),INDEX('שיפור נשים'!$A$1:$GQ$121,ROUNDDOWN(E827/12,0)+1,ROUNDDOWN((E827+$B$7-$B$8)/12,0)+1))</f>
        <v>#VALUE!</v>
      </c>
      <c r="P827">
        <f t="shared" si="253"/>
        <v>0.41666666666666669</v>
      </c>
      <c r="Q827" t="e">
        <f t="shared" si="254"/>
        <v>#VALUE!</v>
      </c>
      <c r="R827">
        <f t="shared" si="265"/>
        <v>825</v>
      </c>
      <c r="S827" t="e">
        <f t="shared" si="266"/>
        <v>#VALUE!</v>
      </c>
      <c r="T827">
        <f>IF($B$11="זכר",INDEX(תמותה!$A$1:$E$121,ROUNDDOWN(R827/12,0)+1,2),INDEX(תמותה!$A$1:$E$121,ROUNDDOWN(R827/12,0)+1,3))</f>
        <v>5.0090000000000004E-3</v>
      </c>
      <c r="U827" t="e">
        <f>IF($B$11="זכר",INDEX('שיפור גברים'!$A$1:$GQ$121,ROUNDDOWN(R827/12,0)+1,ROUNDDOWN((E827+$B$7-$B$8)/12,0)+2),INDEX('שיפור נשים'!$A$1:$GQ$121,ROUNDDOWN(R827/12,0)+1,ROUNDDOWN((E827+$B$7-$B$8)/12,0)+2))</f>
        <v>#VALUE!</v>
      </c>
      <c r="V827" t="e">
        <f>IF($B$11="זכר",INDEX('שיפור גברים'!$A$1:$GQ$121,ROUNDDOWN(R827/12,0)+1,ROUNDDOWN((E827+$B$7-$B$8)/12,0)+1),INDEX('שיפור נשים'!$A$1:$GQ$121,ROUNDDOWN(R827/12,0)+1,ROUNDDOWN((E827+$B$7-$B$8)/12,0)+1))</f>
        <v>#VALUE!</v>
      </c>
      <c r="W827">
        <f t="shared" si="255"/>
        <v>0.41666666666666669</v>
      </c>
      <c r="X827" t="e">
        <f t="shared" si="267"/>
        <v>#VALUE!</v>
      </c>
      <c r="Y827">
        <f>IF($B$11="זכר",INDEX(תמותה!$A$1:$E$121,ROUNDDOWN(R827/12,0)+1,4),INDEX(תמותה!$A$1:$E$121,ROUNDDOWN(R827/12,0)+1,5))</f>
        <v>9.1160000000000008E-3</v>
      </c>
      <c r="Z827" t="e">
        <f t="shared" si="256"/>
        <v>#VALUE!</v>
      </c>
      <c r="AA827" t="e">
        <f t="shared" si="257"/>
        <v>#VALUE!</v>
      </c>
      <c r="AB827" t="e">
        <f t="shared" si="268"/>
        <v>#VALUE!</v>
      </c>
      <c r="AC827" t="e">
        <f t="shared" si="269"/>
        <v>#VALUE!</v>
      </c>
      <c r="AD827" t="e">
        <f t="shared" si="270"/>
        <v>#VALUE!</v>
      </c>
      <c r="AE827" t="e">
        <f t="shared" si="271"/>
        <v>#VALUE!</v>
      </c>
      <c r="AF827" t="e">
        <f t="shared" si="272"/>
        <v>#VALUE!</v>
      </c>
    </row>
    <row r="828" spans="5:32" x14ac:dyDescent="0.2">
      <c r="E828">
        <f t="shared" si="258"/>
        <v>826</v>
      </c>
      <c r="F828">
        <f t="shared" si="252"/>
        <v>12.132648816549922</v>
      </c>
      <c r="G828" t="e">
        <f t="shared" si="259"/>
        <v>#VALUE!</v>
      </c>
      <c r="H828" t="e">
        <f t="shared" si="260"/>
        <v>#VALUE!</v>
      </c>
      <c r="I828" t="e">
        <f t="shared" si="261"/>
        <v>#VALUE!</v>
      </c>
      <c r="J828" t="e">
        <f t="shared" si="262"/>
        <v>#VALUE!</v>
      </c>
      <c r="K828" t="e">
        <f t="shared" si="263"/>
        <v>#VALUE!</v>
      </c>
      <c r="L828" t="e">
        <f t="shared" si="264"/>
        <v>#VALUE!</v>
      </c>
      <c r="M828">
        <f>IF($B$9="זכר",INDEX(תמותה!$A$1:$E$121,ROUNDDOWN(E828/12,0)+1,2),INDEX(תמותה!$A$1:$E$121,ROUNDDOWN(E828/12,0)+1,3))</f>
        <v>5.0090000000000004E-3</v>
      </c>
      <c r="N828" t="e">
        <f>IF($B$9="זכר",INDEX('שיפור גברים'!$A$1:$GQ$121,ROUNDDOWN(E828/12,0)+1,ROUNDDOWN((E828+$B$7-$B$8)/12,0)+2),INDEX('שיפור נשים'!$A$1:$GQ$121,ROUNDDOWN(E828/12,0)+1,ROUNDDOWN((E828+$B$7-$B$8)/12,0)+2))</f>
        <v>#VALUE!</v>
      </c>
      <c r="O828" t="e">
        <f>IF($B$9="זכר",INDEX('שיפור גברים'!$A$1:$GQ$121,ROUNDDOWN(E828/12,0)+1,ROUNDDOWN((E828+$B$7-$B$8)/12,0)+1),INDEX('שיפור נשים'!$A$1:$GQ$121,ROUNDDOWN(E828/12,0)+1,ROUNDDOWN((E828+$B$7-$B$8)/12,0)+1))</f>
        <v>#VALUE!</v>
      </c>
      <c r="P828">
        <f t="shared" si="253"/>
        <v>0.5</v>
      </c>
      <c r="Q828" t="e">
        <f t="shared" si="254"/>
        <v>#VALUE!</v>
      </c>
      <c r="R828">
        <f t="shared" si="265"/>
        <v>826</v>
      </c>
      <c r="S828" t="e">
        <f t="shared" si="266"/>
        <v>#VALUE!</v>
      </c>
      <c r="T828">
        <f>IF($B$11="זכר",INDEX(תמותה!$A$1:$E$121,ROUNDDOWN(R828/12,0)+1,2),INDEX(תמותה!$A$1:$E$121,ROUNDDOWN(R828/12,0)+1,3))</f>
        <v>5.0090000000000004E-3</v>
      </c>
      <c r="U828" t="e">
        <f>IF($B$11="זכר",INDEX('שיפור גברים'!$A$1:$GQ$121,ROUNDDOWN(R828/12,0)+1,ROUNDDOWN((E828+$B$7-$B$8)/12,0)+2),INDEX('שיפור נשים'!$A$1:$GQ$121,ROUNDDOWN(R828/12,0)+1,ROUNDDOWN((E828+$B$7-$B$8)/12,0)+2))</f>
        <v>#VALUE!</v>
      </c>
      <c r="V828" t="e">
        <f>IF($B$11="זכר",INDEX('שיפור גברים'!$A$1:$GQ$121,ROUNDDOWN(R828/12,0)+1,ROUNDDOWN((E828+$B$7-$B$8)/12,0)+1),INDEX('שיפור נשים'!$A$1:$GQ$121,ROUNDDOWN(R828/12,0)+1,ROUNDDOWN((E828+$B$7-$B$8)/12,0)+1))</f>
        <v>#VALUE!</v>
      </c>
      <c r="W828">
        <f t="shared" si="255"/>
        <v>0.5</v>
      </c>
      <c r="X828" t="e">
        <f t="shared" si="267"/>
        <v>#VALUE!</v>
      </c>
      <c r="Y828">
        <f>IF($B$11="זכר",INDEX(תמותה!$A$1:$E$121,ROUNDDOWN(R828/12,0)+1,4),INDEX(תמותה!$A$1:$E$121,ROUNDDOWN(R828/12,0)+1,5))</f>
        <v>9.1160000000000008E-3</v>
      </c>
      <c r="Z828" t="e">
        <f t="shared" si="256"/>
        <v>#VALUE!</v>
      </c>
      <c r="AA828" t="e">
        <f t="shared" si="257"/>
        <v>#VALUE!</v>
      </c>
      <c r="AB828" t="e">
        <f t="shared" si="268"/>
        <v>#VALUE!</v>
      </c>
      <c r="AC828" t="e">
        <f t="shared" si="269"/>
        <v>#VALUE!</v>
      </c>
      <c r="AD828" t="e">
        <f t="shared" si="270"/>
        <v>#VALUE!</v>
      </c>
      <c r="AE828" t="e">
        <f t="shared" si="271"/>
        <v>#VALUE!</v>
      </c>
      <c r="AF828" t="e">
        <f t="shared" si="272"/>
        <v>#VALUE!</v>
      </c>
    </row>
    <row r="829" spans="5:32" x14ac:dyDescent="0.2">
      <c r="E829">
        <f t="shared" si="258"/>
        <v>827</v>
      </c>
      <c r="F829">
        <f t="shared" si="252"/>
        <v>12.169320667367312</v>
      </c>
      <c r="G829" t="e">
        <f t="shared" si="259"/>
        <v>#VALUE!</v>
      </c>
      <c r="H829" t="e">
        <f t="shared" si="260"/>
        <v>#VALUE!</v>
      </c>
      <c r="I829" t="e">
        <f t="shared" si="261"/>
        <v>#VALUE!</v>
      </c>
      <c r="J829" t="e">
        <f t="shared" si="262"/>
        <v>#VALUE!</v>
      </c>
      <c r="K829" t="e">
        <f t="shared" si="263"/>
        <v>#VALUE!</v>
      </c>
      <c r="L829" t="e">
        <f t="shared" si="264"/>
        <v>#VALUE!</v>
      </c>
      <c r="M829">
        <f>IF($B$9="זכר",INDEX(תמותה!$A$1:$E$121,ROUNDDOWN(E829/12,0)+1,2),INDEX(תמותה!$A$1:$E$121,ROUNDDOWN(E829/12,0)+1,3))</f>
        <v>5.0090000000000004E-3</v>
      </c>
      <c r="N829" t="e">
        <f>IF($B$9="זכר",INDEX('שיפור גברים'!$A$1:$GQ$121,ROUNDDOWN(E829/12,0)+1,ROUNDDOWN((E829+$B$7-$B$8)/12,0)+2),INDEX('שיפור נשים'!$A$1:$GQ$121,ROUNDDOWN(E829/12,0)+1,ROUNDDOWN((E829+$B$7-$B$8)/12,0)+2))</f>
        <v>#VALUE!</v>
      </c>
      <c r="O829" t="e">
        <f>IF($B$9="זכר",INDEX('שיפור גברים'!$A$1:$GQ$121,ROUNDDOWN(E829/12,0)+1,ROUNDDOWN((E829+$B$7-$B$8)/12,0)+1),INDEX('שיפור נשים'!$A$1:$GQ$121,ROUNDDOWN(E829/12,0)+1,ROUNDDOWN((E829+$B$7-$B$8)/12,0)+1))</f>
        <v>#VALUE!</v>
      </c>
      <c r="P829">
        <f t="shared" si="253"/>
        <v>0.58333333333333337</v>
      </c>
      <c r="Q829" t="e">
        <f t="shared" si="254"/>
        <v>#VALUE!</v>
      </c>
      <c r="R829">
        <f t="shared" si="265"/>
        <v>827</v>
      </c>
      <c r="S829" t="e">
        <f t="shared" si="266"/>
        <v>#VALUE!</v>
      </c>
      <c r="T829">
        <f>IF($B$11="זכר",INDEX(תמותה!$A$1:$E$121,ROUNDDOWN(R829/12,0)+1,2),INDEX(תמותה!$A$1:$E$121,ROUNDDOWN(R829/12,0)+1,3))</f>
        <v>5.0090000000000004E-3</v>
      </c>
      <c r="U829" t="e">
        <f>IF($B$11="זכר",INDEX('שיפור גברים'!$A$1:$GQ$121,ROUNDDOWN(R829/12,0)+1,ROUNDDOWN((E829+$B$7-$B$8)/12,0)+2),INDEX('שיפור נשים'!$A$1:$GQ$121,ROUNDDOWN(R829/12,0)+1,ROUNDDOWN((E829+$B$7-$B$8)/12,0)+2))</f>
        <v>#VALUE!</v>
      </c>
      <c r="V829" t="e">
        <f>IF($B$11="זכר",INDEX('שיפור גברים'!$A$1:$GQ$121,ROUNDDOWN(R829/12,0)+1,ROUNDDOWN((E829+$B$7-$B$8)/12,0)+1),INDEX('שיפור נשים'!$A$1:$GQ$121,ROUNDDOWN(R829/12,0)+1,ROUNDDOWN((E829+$B$7-$B$8)/12,0)+1))</f>
        <v>#VALUE!</v>
      </c>
      <c r="W829">
        <f t="shared" si="255"/>
        <v>0.58333333333333337</v>
      </c>
      <c r="X829" t="e">
        <f t="shared" si="267"/>
        <v>#VALUE!</v>
      </c>
      <c r="Y829">
        <f>IF($B$11="זכר",INDEX(תמותה!$A$1:$E$121,ROUNDDOWN(R829/12,0)+1,4),INDEX(תמותה!$A$1:$E$121,ROUNDDOWN(R829/12,0)+1,5))</f>
        <v>9.1160000000000008E-3</v>
      </c>
      <c r="Z829" t="e">
        <f t="shared" si="256"/>
        <v>#VALUE!</v>
      </c>
      <c r="AA829" t="e">
        <f t="shared" si="257"/>
        <v>#VALUE!</v>
      </c>
      <c r="AB829" t="e">
        <f t="shared" si="268"/>
        <v>#VALUE!</v>
      </c>
      <c r="AC829" t="e">
        <f t="shared" si="269"/>
        <v>#VALUE!</v>
      </c>
      <c r="AD829" t="e">
        <f t="shared" si="270"/>
        <v>#VALUE!</v>
      </c>
      <c r="AE829" t="e">
        <f t="shared" si="271"/>
        <v>#VALUE!</v>
      </c>
      <c r="AF829" t="e">
        <f t="shared" si="272"/>
        <v>#VALUE!</v>
      </c>
    </row>
    <row r="830" spans="5:32" x14ac:dyDescent="0.2">
      <c r="E830">
        <f t="shared" si="258"/>
        <v>828</v>
      </c>
      <c r="F830">
        <f t="shared" si="252"/>
        <v>12.206103361633872</v>
      </c>
      <c r="G830" t="e">
        <f t="shared" si="259"/>
        <v>#VALUE!</v>
      </c>
      <c r="H830" t="e">
        <f t="shared" si="260"/>
        <v>#VALUE!</v>
      </c>
      <c r="I830" t="e">
        <f t="shared" si="261"/>
        <v>#VALUE!</v>
      </c>
      <c r="J830" t="e">
        <f t="shared" si="262"/>
        <v>#VALUE!</v>
      </c>
      <c r="K830" t="e">
        <f t="shared" si="263"/>
        <v>#VALUE!</v>
      </c>
      <c r="L830" t="e">
        <f t="shared" si="264"/>
        <v>#VALUE!</v>
      </c>
      <c r="M830">
        <f>IF($B$9="זכר",INDEX(תמותה!$A$1:$E$121,ROUNDDOWN(E830/12,0)+1,2),INDEX(תמותה!$A$1:$E$121,ROUNDDOWN(E830/12,0)+1,3))</f>
        <v>5.6740000000000002E-3</v>
      </c>
      <c r="N830" t="e">
        <f>IF($B$9="זכר",INDEX('שיפור גברים'!$A$1:$GQ$121,ROUNDDOWN(E830/12,0)+1,ROUNDDOWN((E830+$B$7-$B$8)/12,0)+2),INDEX('שיפור נשים'!$A$1:$GQ$121,ROUNDDOWN(E830/12,0)+1,ROUNDDOWN((E830+$B$7-$B$8)/12,0)+2))</f>
        <v>#VALUE!</v>
      </c>
      <c r="O830" t="e">
        <f>IF($B$9="זכר",INDEX('שיפור גברים'!$A$1:$GQ$121,ROUNDDOWN(E830/12,0)+1,ROUNDDOWN((E830+$B$7-$B$8)/12,0)+1),INDEX('שיפור נשים'!$A$1:$GQ$121,ROUNDDOWN(E830/12,0)+1,ROUNDDOWN((E830+$B$7-$B$8)/12,0)+1))</f>
        <v>#VALUE!</v>
      </c>
      <c r="P830">
        <f t="shared" si="253"/>
        <v>0.66666666666666663</v>
      </c>
      <c r="Q830" t="e">
        <f t="shared" si="254"/>
        <v>#VALUE!</v>
      </c>
      <c r="R830">
        <f t="shared" si="265"/>
        <v>828</v>
      </c>
      <c r="S830" t="e">
        <f t="shared" si="266"/>
        <v>#VALUE!</v>
      </c>
      <c r="T830">
        <f>IF($B$11="זכר",INDEX(תמותה!$A$1:$E$121,ROUNDDOWN(R830/12,0)+1,2),INDEX(תמותה!$A$1:$E$121,ROUNDDOWN(R830/12,0)+1,3))</f>
        <v>5.6740000000000002E-3</v>
      </c>
      <c r="U830" t="e">
        <f>IF($B$11="זכר",INDEX('שיפור גברים'!$A$1:$GQ$121,ROUNDDOWN(R830/12,0)+1,ROUNDDOWN((E830+$B$7-$B$8)/12,0)+2),INDEX('שיפור נשים'!$A$1:$GQ$121,ROUNDDOWN(R830/12,0)+1,ROUNDDOWN((E830+$B$7-$B$8)/12,0)+2))</f>
        <v>#VALUE!</v>
      </c>
      <c r="V830" t="e">
        <f>IF($B$11="זכר",INDEX('שיפור גברים'!$A$1:$GQ$121,ROUNDDOWN(R830/12,0)+1,ROUNDDOWN((E830+$B$7-$B$8)/12,0)+1),INDEX('שיפור נשים'!$A$1:$GQ$121,ROUNDDOWN(R830/12,0)+1,ROUNDDOWN((E830+$B$7-$B$8)/12,0)+1))</f>
        <v>#VALUE!</v>
      </c>
      <c r="W830">
        <f t="shared" si="255"/>
        <v>0.66666666666666663</v>
      </c>
      <c r="X830" t="e">
        <f t="shared" si="267"/>
        <v>#VALUE!</v>
      </c>
      <c r="Y830">
        <f>IF($B$11="זכר",INDEX(תמותה!$A$1:$E$121,ROUNDDOWN(R830/12,0)+1,4),INDEX(תמותה!$A$1:$E$121,ROUNDDOWN(R830/12,0)+1,5))</f>
        <v>9.9629999999999996E-3</v>
      </c>
      <c r="Z830" t="e">
        <f t="shared" si="256"/>
        <v>#VALUE!</v>
      </c>
      <c r="AA830" t="e">
        <f t="shared" si="257"/>
        <v>#VALUE!</v>
      </c>
      <c r="AB830" t="e">
        <f t="shared" si="268"/>
        <v>#VALUE!</v>
      </c>
      <c r="AC830" t="e">
        <f t="shared" si="269"/>
        <v>#VALUE!</v>
      </c>
      <c r="AD830" t="e">
        <f t="shared" si="270"/>
        <v>#VALUE!</v>
      </c>
      <c r="AE830" t="e">
        <f t="shared" si="271"/>
        <v>#VALUE!</v>
      </c>
      <c r="AF830" t="e">
        <f t="shared" si="272"/>
        <v>#VALUE!</v>
      </c>
    </row>
    <row r="831" spans="5:32" x14ac:dyDescent="0.2">
      <c r="E831">
        <f t="shared" si="258"/>
        <v>829</v>
      </c>
      <c r="F831">
        <f t="shared" si="252"/>
        <v>12.242997234382333</v>
      </c>
      <c r="G831" t="e">
        <f t="shared" si="259"/>
        <v>#VALUE!</v>
      </c>
      <c r="H831" t="e">
        <f t="shared" si="260"/>
        <v>#VALUE!</v>
      </c>
      <c r="I831" t="e">
        <f t="shared" si="261"/>
        <v>#VALUE!</v>
      </c>
      <c r="J831" t="e">
        <f t="shared" si="262"/>
        <v>#VALUE!</v>
      </c>
      <c r="K831" t="e">
        <f t="shared" si="263"/>
        <v>#VALUE!</v>
      </c>
      <c r="L831" t="e">
        <f t="shared" si="264"/>
        <v>#VALUE!</v>
      </c>
      <c r="M831">
        <f>IF($B$9="זכר",INDEX(תמותה!$A$1:$E$121,ROUNDDOWN(E831/12,0)+1,2),INDEX(תמותה!$A$1:$E$121,ROUNDDOWN(E831/12,0)+1,3))</f>
        <v>5.6740000000000002E-3</v>
      </c>
      <c r="N831" t="e">
        <f>IF($B$9="זכר",INDEX('שיפור גברים'!$A$1:$GQ$121,ROUNDDOWN(E831/12,0)+1,ROUNDDOWN((E831+$B$7-$B$8)/12,0)+2),INDEX('שיפור נשים'!$A$1:$GQ$121,ROUNDDOWN(E831/12,0)+1,ROUNDDOWN((E831+$B$7-$B$8)/12,0)+2))</f>
        <v>#VALUE!</v>
      </c>
      <c r="O831" t="e">
        <f>IF($B$9="זכר",INDEX('שיפור גברים'!$A$1:$GQ$121,ROUNDDOWN(E831/12,0)+1,ROUNDDOWN((E831+$B$7-$B$8)/12,0)+1),INDEX('שיפור נשים'!$A$1:$GQ$121,ROUNDDOWN(E831/12,0)+1,ROUNDDOWN((E831+$B$7-$B$8)/12,0)+1))</f>
        <v>#VALUE!</v>
      </c>
      <c r="P831">
        <f t="shared" si="253"/>
        <v>0.75</v>
      </c>
      <c r="Q831" t="e">
        <f t="shared" si="254"/>
        <v>#VALUE!</v>
      </c>
      <c r="R831">
        <f t="shared" si="265"/>
        <v>829</v>
      </c>
      <c r="S831" t="e">
        <f t="shared" si="266"/>
        <v>#VALUE!</v>
      </c>
      <c r="T831">
        <f>IF($B$11="זכר",INDEX(תמותה!$A$1:$E$121,ROUNDDOWN(R831/12,0)+1,2),INDEX(תמותה!$A$1:$E$121,ROUNDDOWN(R831/12,0)+1,3))</f>
        <v>5.6740000000000002E-3</v>
      </c>
      <c r="U831" t="e">
        <f>IF($B$11="זכר",INDEX('שיפור גברים'!$A$1:$GQ$121,ROUNDDOWN(R831/12,0)+1,ROUNDDOWN((E831+$B$7-$B$8)/12,0)+2),INDEX('שיפור נשים'!$A$1:$GQ$121,ROUNDDOWN(R831/12,0)+1,ROUNDDOWN((E831+$B$7-$B$8)/12,0)+2))</f>
        <v>#VALUE!</v>
      </c>
      <c r="V831" t="e">
        <f>IF($B$11="זכר",INDEX('שיפור גברים'!$A$1:$GQ$121,ROUNDDOWN(R831/12,0)+1,ROUNDDOWN((E831+$B$7-$B$8)/12,0)+1),INDEX('שיפור נשים'!$A$1:$GQ$121,ROUNDDOWN(R831/12,0)+1,ROUNDDOWN((E831+$B$7-$B$8)/12,0)+1))</f>
        <v>#VALUE!</v>
      </c>
      <c r="W831">
        <f t="shared" si="255"/>
        <v>0.75</v>
      </c>
      <c r="X831" t="e">
        <f t="shared" si="267"/>
        <v>#VALUE!</v>
      </c>
      <c r="Y831">
        <f>IF($B$11="זכר",INDEX(תמותה!$A$1:$E$121,ROUNDDOWN(R831/12,0)+1,4),INDEX(תמותה!$A$1:$E$121,ROUNDDOWN(R831/12,0)+1,5))</f>
        <v>9.9629999999999996E-3</v>
      </c>
      <c r="Z831" t="e">
        <f t="shared" si="256"/>
        <v>#VALUE!</v>
      </c>
      <c r="AA831" t="e">
        <f t="shared" si="257"/>
        <v>#VALUE!</v>
      </c>
      <c r="AB831" t="e">
        <f t="shared" si="268"/>
        <v>#VALUE!</v>
      </c>
      <c r="AC831" t="e">
        <f t="shared" si="269"/>
        <v>#VALUE!</v>
      </c>
      <c r="AD831" t="e">
        <f t="shared" si="270"/>
        <v>#VALUE!</v>
      </c>
      <c r="AE831" t="e">
        <f t="shared" si="271"/>
        <v>#VALUE!</v>
      </c>
      <c r="AF831" t="e">
        <f t="shared" si="272"/>
        <v>#VALUE!</v>
      </c>
    </row>
    <row r="832" spans="5:32" x14ac:dyDescent="0.2">
      <c r="E832">
        <f t="shared" si="258"/>
        <v>830</v>
      </c>
      <c r="F832">
        <f t="shared" si="252"/>
        <v>12.280002621658078</v>
      </c>
      <c r="G832" t="e">
        <f t="shared" si="259"/>
        <v>#VALUE!</v>
      </c>
      <c r="H832" t="e">
        <f t="shared" si="260"/>
        <v>#VALUE!</v>
      </c>
      <c r="I832" t="e">
        <f t="shared" si="261"/>
        <v>#VALUE!</v>
      </c>
      <c r="J832" t="e">
        <f t="shared" si="262"/>
        <v>#VALUE!</v>
      </c>
      <c r="K832" t="e">
        <f t="shared" si="263"/>
        <v>#VALUE!</v>
      </c>
      <c r="L832" t="e">
        <f t="shared" si="264"/>
        <v>#VALUE!</v>
      </c>
      <c r="M832">
        <f>IF($B$9="זכר",INDEX(תמותה!$A$1:$E$121,ROUNDDOWN(E832/12,0)+1,2),INDEX(תמותה!$A$1:$E$121,ROUNDDOWN(E832/12,0)+1,3))</f>
        <v>5.6740000000000002E-3</v>
      </c>
      <c r="N832" t="e">
        <f>IF($B$9="זכר",INDEX('שיפור גברים'!$A$1:$GQ$121,ROUNDDOWN(E832/12,0)+1,ROUNDDOWN((E832+$B$7-$B$8)/12,0)+2),INDEX('שיפור נשים'!$A$1:$GQ$121,ROUNDDOWN(E832/12,0)+1,ROUNDDOWN((E832+$B$7-$B$8)/12,0)+2))</f>
        <v>#VALUE!</v>
      </c>
      <c r="O832" t="e">
        <f>IF($B$9="זכר",INDEX('שיפור גברים'!$A$1:$GQ$121,ROUNDDOWN(E832/12,0)+1,ROUNDDOWN((E832+$B$7-$B$8)/12,0)+1),INDEX('שיפור נשים'!$A$1:$GQ$121,ROUNDDOWN(E832/12,0)+1,ROUNDDOWN((E832+$B$7-$B$8)/12,0)+1))</f>
        <v>#VALUE!</v>
      </c>
      <c r="P832">
        <f t="shared" si="253"/>
        <v>0.83333333333333337</v>
      </c>
      <c r="Q832" t="e">
        <f t="shared" si="254"/>
        <v>#VALUE!</v>
      </c>
      <c r="R832">
        <f t="shared" si="265"/>
        <v>830</v>
      </c>
      <c r="S832" t="e">
        <f t="shared" si="266"/>
        <v>#VALUE!</v>
      </c>
      <c r="T832">
        <f>IF($B$11="זכר",INDEX(תמותה!$A$1:$E$121,ROUNDDOWN(R832/12,0)+1,2),INDEX(תמותה!$A$1:$E$121,ROUNDDOWN(R832/12,0)+1,3))</f>
        <v>5.6740000000000002E-3</v>
      </c>
      <c r="U832" t="e">
        <f>IF($B$11="זכר",INDEX('שיפור גברים'!$A$1:$GQ$121,ROUNDDOWN(R832/12,0)+1,ROUNDDOWN((E832+$B$7-$B$8)/12,0)+2),INDEX('שיפור נשים'!$A$1:$GQ$121,ROUNDDOWN(R832/12,0)+1,ROUNDDOWN((E832+$B$7-$B$8)/12,0)+2))</f>
        <v>#VALUE!</v>
      </c>
      <c r="V832" t="e">
        <f>IF($B$11="זכר",INDEX('שיפור גברים'!$A$1:$GQ$121,ROUNDDOWN(R832/12,0)+1,ROUNDDOWN((E832+$B$7-$B$8)/12,0)+1),INDEX('שיפור נשים'!$A$1:$GQ$121,ROUNDDOWN(R832/12,0)+1,ROUNDDOWN((E832+$B$7-$B$8)/12,0)+1))</f>
        <v>#VALUE!</v>
      </c>
      <c r="W832">
        <f t="shared" si="255"/>
        <v>0.83333333333333337</v>
      </c>
      <c r="X832" t="e">
        <f t="shared" si="267"/>
        <v>#VALUE!</v>
      </c>
      <c r="Y832">
        <f>IF($B$11="זכר",INDEX(תמותה!$A$1:$E$121,ROUNDDOWN(R832/12,0)+1,4),INDEX(תמותה!$A$1:$E$121,ROUNDDOWN(R832/12,0)+1,5))</f>
        <v>9.9629999999999996E-3</v>
      </c>
      <c r="Z832" t="e">
        <f t="shared" si="256"/>
        <v>#VALUE!</v>
      </c>
      <c r="AA832" t="e">
        <f t="shared" si="257"/>
        <v>#VALUE!</v>
      </c>
      <c r="AB832" t="e">
        <f t="shared" si="268"/>
        <v>#VALUE!</v>
      </c>
      <c r="AC832" t="e">
        <f t="shared" si="269"/>
        <v>#VALUE!</v>
      </c>
      <c r="AD832" t="e">
        <f t="shared" si="270"/>
        <v>#VALUE!</v>
      </c>
      <c r="AE832" t="e">
        <f t="shared" si="271"/>
        <v>#VALUE!</v>
      </c>
      <c r="AF832" t="e">
        <f t="shared" si="272"/>
        <v>#VALUE!</v>
      </c>
    </row>
    <row r="833" spans="5:32" x14ac:dyDescent="0.2">
      <c r="E833">
        <f t="shared" si="258"/>
        <v>831</v>
      </c>
      <c r="F833">
        <f t="shared" si="252"/>
        <v>12.317119860522219</v>
      </c>
      <c r="G833" t="e">
        <f t="shared" si="259"/>
        <v>#VALUE!</v>
      </c>
      <c r="H833" t="e">
        <f t="shared" si="260"/>
        <v>#VALUE!</v>
      </c>
      <c r="I833" t="e">
        <f t="shared" si="261"/>
        <v>#VALUE!</v>
      </c>
      <c r="J833" t="e">
        <f t="shared" si="262"/>
        <v>#VALUE!</v>
      </c>
      <c r="K833" t="e">
        <f t="shared" si="263"/>
        <v>#VALUE!</v>
      </c>
      <c r="L833" t="e">
        <f t="shared" si="264"/>
        <v>#VALUE!</v>
      </c>
      <c r="M833">
        <f>IF($B$9="זכר",INDEX(תמותה!$A$1:$E$121,ROUNDDOWN(E833/12,0)+1,2),INDEX(תמותה!$A$1:$E$121,ROUNDDOWN(E833/12,0)+1,3))</f>
        <v>5.6740000000000002E-3</v>
      </c>
      <c r="N833" t="e">
        <f>IF($B$9="זכר",INDEX('שיפור גברים'!$A$1:$GQ$121,ROUNDDOWN(E833/12,0)+1,ROUNDDOWN((E833+$B$7-$B$8)/12,0)+2),INDEX('שיפור נשים'!$A$1:$GQ$121,ROUNDDOWN(E833/12,0)+1,ROUNDDOWN((E833+$B$7-$B$8)/12,0)+2))</f>
        <v>#VALUE!</v>
      </c>
      <c r="O833" t="e">
        <f>IF($B$9="זכר",INDEX('שיפור גברים'!$A$1:$GQ$121,ROUNDDOWN(E833/12,0)+1,ROUNDDOWN((E833+$B$7-$B$8)/12,0)+1),INDEX('שיפור נשים'!$A$1:$GQ$121,ROUNDDOWN(E833/12,0)+1,ROUNDDOWN((E833+$B$7-$B$8)/12,0)+1))</f>
        <v>#VALUE!</v>
      </c>
      <c r="P833">
        <f t="shared" si="253"/>
        <v>0.91666666666666663</v>
      </c>
      <c r="Q833" t="e">
        <f t="shared" si="254"/>
        <v>#VALUE!</v>
      </c>
      <c r="R833">
        <f t="shared" si="265"/>
        <v>831</v>
      </c>
      <c r="S833" t="e">
        <f t="shared" si="266"/>
        <v>#VALUE!</v>
      </c>
      <c r="T833">
        <f>IF($B$11="זכר",INDEX(תמותה!$A$1:$E$121,ROUNDDOWN(R833/12,0)+1,2),INDEX(תמותה!$A$1:$E$121,ROUNDDOWN(R833/12,0)+1,3))</f>
        <v>5.6740000000000002E-3</v>
      </c>
      <c r="U833" t="e">
        <f>IF($B$11="זכר",INDEX('שיפור גברים'!$A$1:$GQ$121,ROUNDDOWN(R833/12,0)+1,ROUNDDOWN((E833+$B$7-$B$8)/12,0)+2),INDEX('שיפור נשים'!$A$1:$GQ$121,ROUNDDOWN(R833/12,0)+1,ROUNDDOWN((E833+$B$7-$B$8)/12,0)+2))</f>
        <v>#VALUE!</v>
      </c>
      <c r="V833" t="e">
        <f>IF($B$11="זכר",INDEX('שיפור גברים'!$A$1:$GQ$121,ROUNDDOWN(R833/12,0)+1,ROUNDDOWN((E833+$B$7-$B$8)/12,0)+1),INDEX('שיפור נשים'!$A$1:$GQ$121,ROUNDDOWN(R833/12,0)+1,ROUNDDOWN((E833+$B$7-$B$8)/12,0)+1))</f>
        <v>#VALUE!</v>
      </c>
      <c r="W833">
        <f t="shared" si="255"/>
        <v>0.91666666666666663</v>
      </c>
      <c r="X833" t="e">
        <f t="shared" si="267"/>
        <v>#VALUE!</v>
      </c>
      <c r="Y833">
        <f>IF($B$11="זכר",INDEX(תמותה!$A$1:$E$121,ROUNDDOWN(R833/12,0)+1,4),INDEX(תמותה!$A$1:$E$121,ROUNDDOWN(R833/12,0)+1,5))</f>
        <v>9.9629999999999996E-3</v>
      </c>
      <c r="Z833" t="e">
        <f t="shared" si="256"/>
        <v>#VALUE!</v>
      </c>
      <c r="AA833" t="e">
        <f t="shared" si="257"/>
        <v>#VALUE!</v>
      </c>
      <c r="AB833" t="e">
        <f t="shared" si="268"/>
        <v>#VALUE!</v>
      </c>
      <c r="AC833" t="e">
        <f t="shared" si="269"/>
        <v>#VALUE!</v>
      </c>
      <c r="AD833" t="e">
        <f t="shared" si="270"/>
        <v>#VALUE!</v>
      </c>
      <c r="AE833" t="e">
        <f t="shared" si="271"/>
        <v>#VALUE!</v>
      </c>
      <c r="AF833" t="e">
        <f t="shared" si="272"/>
        <v>#VALUE!</v>
      </c>
    </row>
    <row r="834" spans="5:32" x14ac:dyDescent="0.2">
      <c r="E834">
        <f t="shared" si="258"/>
        <v>832</v>
      </c>
      <c r="F834">
        <f t="shared" si="252"/>
        <v>12.354349289054666</v>
      </c>
      <c r="G834" t="e">
        <f t="shared" si="259"/>
        <v>#VALUE!</v>
      </c>
      <c r="H834" t="e">
        <f t="shared" si="260"/>
        <v>#VALUE!</v>
      </c>
      <c r="I834" t="e">
        <f t="shared" si="261"/>
        <v>#VALUE!</v>
      </c>
      <c r="J834" t="e">
        <f t="shared" si="262"/>
        <v>#VALUE!</v>
      </c>
      <c r="K834" t="e">
        <f t="shared" si="263"/>
        <v>#VALUE!</v>
      </c>
      <c r="L834" t="e">
        <f t="shared" si="264"/>
        <v>#VALUE!</v>
      </c>
      <c r="M834">
        <f>IF($B$9="זכר",INDEX(תמותה!$A$1:$E$121,ROUNDDOWN(E834/12,0)+1,2),INDEX(תמותה!$A$1:$E$121,ROUNDDOWN(E834/12,0)+1,3))</f>
        <v>5.6740000000000002E-3</v>
      </c>
      <c r="N834" t="e">
        <f>IF($B$9="זכר",INDEX('שיפור גברים'!$A$1:$GQ$121,ROUNDDOWN(E834/12,0)+1,ROUNDDOWN((E834+$B$7-$B$8)/12,0)+2),INDEX('שיפור נשים'!$A$1:$GQ$121,ROUNDDOWN(E834/12,0)+1,ROUNDDOWN((E834+$B$7-$B$8)/12,0)+2))</f>
        <v>#VALUE!</v>
      </c>
      <c r="O834" t="e">
        <f>IF($B$9="זכר",INDEX('שיפור גברים'!$A$1:$GQ$121,ROUNDDOWN(E834/12,0)+1,ROUNDDOWN((E834+$B$7-$B$8)/12,0)+1),INDEX('שיפור נשים'!$A$1:$GQ$121,ROUNDDOWN(E834/12,0)+1,ROUNDDOWN((E834+$B$7-$B$8)/12,0)+1))</f>
        <v>#VALUE!</v>
      </c>
      <c r="P834">
        <f t="shared" si="253"/>
        <v>1</v>
      </c>
      <c r="Q834" t="e">
        <f t="shared" si="254"/>
        <v>#VALUE!</v>
      </c>
      <c r="R834">
        <f t="shared" si="265"/>
        <v>832</v>
      </c>
      <c r="S834" t="e">
        <f t="shared" si="266"/>
        <v>#VALUE!</v>
      </c>
      <c r="T834">
        <f>IF($B$11="זכר",INDEX(תמותה!$A$1:$E$121,ROUNDDOWN(R834/12,0)+1,2),INDEX(תמותה!$A$1:$E$121,ROUNDDOWN(R834/12,0)+1,3))</f>
        <v>5.6740000000000002E-3</v>
      </c>
      <c r="U834" t="e">
        <f>IF($B$11="זכר",INDEX('שיפור גברים'!$A$1:$GQ$121,ROUNDDOWN(R834/12,0)+1,ROUNDDOWN((E834+$B$7-$B$8)/12,0)+2),INDEX('שיפור נשים'!$A$1:$GQ$121,ROUNDDOWN(R834/12,0)+1,ROUNDDOWN((E834+$B$7-$B$8)/12,0)+2))</f>
        <v>#VALUE!</v>
      </c>
      <c r="V834" t="e">
        <f>IF($B$11="זכר",INDEX('שיפור גברים'!$A$1:$GQ$121,ROUNDDOWN(R834/12,0)+1,ROUNDDOWN((E834+$B$7-$B$8)/12,0)+1),INDEX('שיפור נשים'!$A$1:$GQ$121,ROUNDDOWN(R834/12,0)+1,ROUNDDOWN((E834+$B$7-$B$8)/12,0)+1))</f>
        <v>#VALUE!</v>
      </c>
      <c r="W834">
        <f t="shared" si="255"/>
        <v>1</v>
      </c>
      <c r="X834" t="e">
        <f t="shared" si="267"/>
        <v>#VALUE!</v>
      </c>
      <c r="Y834">
        <f>IF($B$11="זכר",INDEX(תמותה!$A$1:$E$121,ROUNDDOWN(R834/12,0)+1,4),INDEX(תמותה!$A$1:$E$121,ROUNDDOWN(R834/12,0)+1,5))</f>
        <v>9.9629999999999996E-3</v>
      </c>
      <c r="Z834" t="e">
        <f t="shared" si="256"/>
        <v>#VALUE!</v>
      </c>
      <c r="AA834" t="e">
        <f t="shared" si="257"/>
        <v>#VALUE!</v>
      </c>
      <c r="AB834" t="e">
        <f t="shared" si="268"/>
        <v>#VALUE!</v>
      </c>
      <c r="AC834" t="e">
        <f t="shared" si="269"/>
        <v>#VALUE!</v>
      </c>
      <c r="AD834" t="e">
        <f t="shared" si="270"/>
        <v>#VALUE!</v>
      </c>
      <c r="AE834" t="e">
        <f t="shared" si="271"/>
        <v>#VALUE!</v>
      </c>
      <c r="AF834" t="e">
        <f t="shared" si="272"/>
        <v>#VALUE!</v>
      </c>
    </row>
    <row r="835" spans="5:32" x14ac:dyDescent="0.2">
      <c r="E835">
        <f t="shared" si="258"/>
        <v>833</v>
      </c>
      <c r="F835">
        <f t="shared" ref="F835:F898" si="273">(1+$B$2)^((E835-$E$2+1)/12)</f>
        <v>12.391691246357192</v>
      </c>
      <c r="G835" t="e">
        <f t="shared" si="259"/>
        <v>#VALUE!</v>
      </c>
      <c r="H835" t="e">
        <f t="shared" si="260"/>
        <v>#VALUE!</v>
      </c>
      <c r="I835" t="e">
        <f t="shared" si="261"/>
        <v>#VALUE!</v>
      </c>
      <c r="J835" t="e">
        <f t="shared" si="262"/>
        <v>#VALUE!</v>
      </c>
      <c r="K835" t="e">
        <f t="shared" si="263"/>
        <v>#VALUE!</v>
      </c>
      <c r="L835" t="e">
        <f t="shared" si="264"/>
        <v>#VALUE!</v>
      </c>
      <c r="M835">
        <f>IF($B$9="זכר",INDEX(תמותה!$A$1:$E$121,ROUNDDOWN(E835/12,0)+1,2),INDEX(תמותה!$A$1:$E$121,ROUNDDOWN(E835/12,0)+1,3))</f>
        <v>5.6740000000000002E-3</v>
      </c>
      <c r="N835" t="e">
        <f>IF($B$9="זכר",INDEX('שיפור גברים'!$A$1:$GQ$121,ROUNDDOWN(E835/12,0)+1,ROUNDDOWN((E835+$B$7-$B$8)/12,0)+2),INDEX('שיפור נשים'!$A$1:$GQ$121,ROUNDDOWN(E835/12,0)+1,ROUNDDOWN((E835+$B$7-$B$8)/12,0)+2))</f>
        <v>#VALUE!</v>
      </c>
      <c r="O835" t="e">
        <f>IF($B$9="זכר",INDEX('שיפור גברים'!$A$1:$GQ$121,ROUNDDOWN(E835/12,0)+1,ROUNDDOWN((E835+$B$7-$B$8)/12,0)+1),INDEX('שיפור נשים'!$A$1:$GQ$121,ROUNDDOWN(E835/12,0)+1,ROUNDDOWN((E835+$B$7-$B$8)/12,0)+1))</f>
        <v>#VALUE!</v>
      </c>
      <c r="P835">
        <f t="shared" ref="P835:P898" si="274">(MOD((E835-$E$2+7),12)+1)/12</f>
        <v>8.3333333333333329E-2</v>
      </c>
      <c r="Q835" t="e">
        <f t="shared" ref="Q835:Q898" si="275">IF(E835&lt;$B$12,1-(1-M835*(N835*P835+O835*(1-P835)))^(1/12),1)</f>
        <v>#VALUE!</v>
      </c>
      <c r="R835">
        <f t="shared" si="265"/>
        <v>833</v>
      </c>
      <c r="S835" t="e">
        <f t="shared" si="266"/>
        <v>#VALUE!</v>
      </c>
      <c r="T835">
        <f>IF($B$11="זכר",INDEX(תמותה!$A$1:$E$121,ROUNDDOWN(R835/12,0)+1,2),INDEX(תמותה!$A$1:$E$121,ROUNDDOWN(R835/12,0)+1,3))</f>
        <v>5.6740000000000002E-3</v>
      </c>
      <c r="U835" t="e">
        <f>IF($B$11="זכר",INDEX('שיפור גברים'!$A$1:$GQ$121,ROUNDDOWN(R835/12,0)+1,ROUNDDOWN((E835+$B$7-$B$8)/12,0)+2),INDEX('שיפור נשים'!$A$1:$GQ$121,ROUNDDOWN(R835/12,0)+1,ROUNDDOWN((E835+$B$7-$B$8)/12,0)+2))</f>
        <v>#VALUE!</v>
      </c>
      <c r="V835" t="e">
        <f>IF($B$11="זכר",INDEX('שיפור גברים'!$A$1:$GQ$121,ROUNDDOWN(R835/12,0)+1,ROUNDDOWN((E835+$B$7-$B$8)/12,0)+1),INDEX('שיפור נשים'!$A$1:$GQ$121,ROUNDDOWN(R835/12,0)+1,ROUNDDOWN((E835+$B$7-$B$8)/12,0)+1))</f>
        <v>#VALUE!</v>
      </c>
      <c r="W835">
        <f t="shared" ref="W835:W898" si="276">(MOD((R835-$E$2+7),12)+1)/12</f>
        <v>8.3333333333333329E-2</v>
      </c>
      <c r="X835" t="e">
        <f t="shared" si="267"/>
        <v>#VALUE!</v>
      </c>
      <c r="Y835">
        <f>IF($B$11="זכר",INDEX(תמותה!$A$1:$E$121,ROUNDDOWN(R835/12,0)+1,4),INDEX(תמותה!$A$1:$E$121,ROUNDDOWN(R835/12,0)+1,5))</f>
        <v>9.9629999999999996E-3</v>
      </c>
      <c r="Z835" t="e">
        <f t="shared" ref="Z835:Z898" si="277">IF(R835&lt;$B$12,1-(1-T835*(U835*W835+V835*(1-W835)))^(1/12),1)</f>
        <v>#VALUE!</v>
      </c>
      <c r="AA835" t="e">
        <f t="shared" ref="AA835:AA898" si="278">IF(R835&lt;$B$12,1-(1-Y835*(U835*W835+V835*(1-W835)))^(1/12),1)</f>
        <v>#VALUE!</v>
      </c>
      <c r="AB835" t="e">
        <f t="shared" si="268"/>
        <v>#VALUE!</v>
      </c>
      <c r="AC835" t="e">
        <f t="shared" si="269"/>
        <v>#VALUE!</v>
      </c>
      <c r="AD835" t="e">
        <f t="shared" si="270"/>
        <v>#VALUE!</v>
      </c>
      <c r="AE835" t="e">
        <f t="shared" si="271"/>
        <v>#VALUE!</v>
      </c>
      <c r="AF835" t="e">
        <f t="shared" si="272"/>
        <v>#VALUE!</v>
      </c>
    </row>
    <row r="836" spans="5:32" x14ac:dyDescent="0.2">
      <c r="E836">
        <f t="shared" ref="E836:E899" si="279">E835+1</f>
        <v>834</v>
      </c>
      <c r="F836">
        <f t="shared" si="273"/>
        <v>12.429146072556541</v>
      </c>
      <c r="G836" t="e">
        <f t="shared" ref="G836:G899" si="280">IF(E836&lt;=$B$3,IF(AND((E836-$E$2)&lt;0,E836&lt;$B$4),G835+1/F836,G835+L835/F836))</f>
        <v>#VALUE!</v>
      </c>
      <c r="H836" t="e">
        <f t="shared" ref="H836:H899" si="281">IF(E836&lt;=$B$3,IF(AND((E836-$E$2)&lt;60,E836&lt;$B$4),H835+1/F836,H835+L835/F836))</f>
        <v>#VALUE!</v>
      </c>
      <c r="I836" t="e">
        <f t="shared" ref="I836:I899" si="282">IF(E836&lt;=$B$3,IF(AND((E836-$E$2)&lt;120,E836&lt;$B$4),I835+1/F836,I835+L835/F836))</f>
        <v>#VALUE!</v>
      </c>
      <c r="J836" t="e">
        <f t="shared" ref="J836:J899" si="283">IF(E836&lt;=$B$3,IF(AND((E836-$E$2)&lt;180,E836&lt;$B$4),J835+1/F836,J835+L835/F836))</f>
        <v>#VALUE!</v>
      </c>
      <c r="K836" t="e">
        <f t="shared" ref="K836:K899" si="284">IF(E836&lt;=$B$3,IF(AND((E836-$E$2)&lt;240,E836&lt;$B$4),K835+1/F836,K835+L835/F836))</f>
        <v>#VALUE!</v>
      </c>
      <c r="L836" t="e">
        <f t="shared" ref="L836:L899" si="285">L835*(1-Q836)</f>
        <v>#VALUE!</v>
      </c>
      <c r="M836">
        <f>IF($B$9="זכר",INDEX(תמותה!$A$1:$E$121,ROUNDDOWN(E836/12,0)+1,2),INDEX(תמותה!$A$1:$E$121,ROUNDDOWN(E836/12,0)+1,3))</f>
        <v>5.6740000000000002E-3</v>
      </c>
      <c r="N836" t="e">
        <f>IF($B$9="זכר",INDEX('שיפור גברים'!$A$1:$GQ$121,ROUNDDOWN(E836/12,0)+1,ROUNDDOWN((E836+$B$7-$B$8)/12,0)+2),INDEX('שיפור נשים'!$A$1:$GQ$121,ROUNDDOWN(E836/12,0)+1,ROUNDDOWN((E836+$B$7-$B$8)/12,0)+2))</f>
        <v>#VALUE!</v>
      </c>
      <c r="O836" t="e">
        <f>IF($B$9="זכר",INDEX('שיפור גברים'!$A$1:$GQ$121,ROUNDDOWN(E836/12,0)+1,ROUNDDOWN((E836+$B$7-$B$8)/12,0)+1),INDEX('שיפור נשים'!$A$1:$GQ$121,ROUNDDOWN(E836/12,0)+1,ROUNDDOWN((E836+$B$7-$B$8)/12,0)+1))</f>
        <v>#VALUE!</v>
      </c>
      <c r="P836">
        <f t="shared" si="274"/>
        <v>0.16666666666666666</v>
      </c>
      <c r="Q836" t="e">
        <f t="shared" si="275"/>
        <v>#VALUE!</v>
      </c>
      <c r="R836">
        <f t="shared" ref="R836:R899" si="286">R835+1</f>
        <v>834</v>
      </c>
      <c r="S836" t="e">
        <f t="shared" ref="S836:S899" si="287">S835*(1-Z836)</f>
        <v>#VALUE!</v>
      </c>
      <c r="T836">
        <f>IF($B$11="זכר",INDEX(תמותה!$A$1:$E$121,ROUNDDOWN(R836/12,0)+1,2),INDEX(תמותה!$A$1:$E$121,ROUNDDOWN(R836/12,0)+1,3))</f>
        <v>5.6740000000000002E-3</v>
      </c>
      <c r="U836" t="e">
        <f>IF($B$11="זכר",INDEX('שיפור גברים'!$A$1:$GQ$121,ROUNDDOWN(R836/12,0)+1,ROUNDDOWN((E836+$B$7-$B$8)/12,0)+2),INDEX('שיפור נשים'!$A$1:$GQ$121,ROUNDDOWN(R836/12,0)+1,ROUNDDOWN((E836+$B$7-$B$8)/12,0)+2))</f>
        <v>#VALUE!</v>
      </c>
      <c r="V836" t="e">
        <f>IF($B$11="זכר",INDEX('שיפור גברים'!$A$1:$GQ$121,ROUNDDOWN(R836/12,0)+1,ROUNDDOWN((E836+$B$7-$B$8)/12,0)+1),INDEX('שיפור נשים'!$A$1:$GQ$121,ROUNDDOWN(R836/12,0)+1,ROUNDDOWN((E836+$B$7-$B$8)/12,0)+1))</f>
        <v>#VALUE!</v>
      </c>
      <c r="W836">
        <f t="shared" si="276"/>
        <v>0.16666666666666666</v>
      </c>
      <c r="X836" t="e">
        <f t="shared" ref="X836:X899" si="288">X835*(1-AA836)+Q836*S836*L835</f>
        <v>#VALUE!</v>
      </c>
      <c r="Y836">
        <f>IF($B$11="זכר",INDEX(תמותה!$A$1:$E$121,ROUNDDOWN(R836/12,0)+1,4),INDEX(תמותה!$A$1:$E$121,ROUNDDOWN(R836/12,0)+1,5))</f>
        <v>9.9629999999999996E-3</v>
      </c>
      <c r="Z836" t="e">
        <f t="shared" si="277"/>
        <v>#VALUE!</v>
      </c>
      <c r="AA836" t="e">
        <f t="shared" si="278"/>
        <v>#VALUE!</v>
      </c>
      <c r="AB836" t="e">
        <f t="shared" ref="AB836:AB899" si="289">IF(E836&lt;=$B$3,IF(AND((E836-$E$2)&lt;0,E836&lt;$B$4),AB835+0/F836,AB835+X835/F836))</f>
        <v>#VALUE!</v>
      </c>
      <c r="AC836" t="e">
        <f t="shared" ref="AC836:AC899" si="290">IF(E836&lt;=$B$3,IF(AND((E836-$E$2)&lt;60,E836&lt;$B$4),AC835+0/F836,AC835+X835/F836))</f>
        <v>#VALUE!</v>
      </c>
      <c r="AD836" t="e">
        <f t="shared" ref="AD836:AD899" si="291">IF(E836&lt;=$B$3,IF(AND((E836-$E$2)&lt;120,E836&lt;$B$4),AD835+0/F836,AD835+X835/F836))</f>
        <v>#VALUE!</v>
      </c>
      <c r="AE836" t="e">
        <f t="shared" ref="AE836:AE899" si="292">IF(E836&lt;=$B$3,IF(AND((E836-$E$2)&lt;180,E836&lt;$B$4),AE835+0/F836,AE835+X835/F836))</f>
        <v>#VALUE!</v>
      </c>
      <c r="AF836" t="e">
        <f t="shared" ref="AF836:AF899" si="293">IF(E836&lt;=$B$3,IF(AND((E836-$E$2)&lt;240,E836&lt;$B$4),AF835+0/F836,AF835+X835/F836))</f>
        <v>#VALUE!</v>
      </c>
    </row>
    <row r="837" spans="5:32" x14ac:dyDescent="0.2">
      <c r="E837">
        <f t="shared" si="279"/>
        <v>835</v>
      </c>
      <c r="F837">
        <f t="shared" si="273"/>
        <v>12.466714108807512</v>
      </c>
      <c r="G837" t="e">
        <f t="shared" si="280"/>
        <v>#VALUE!</v>
      </c>
      <c r="H837" t="e">
        <f t="shared" si="281"/>
        <v>#VALUE!</v>
      </c>
      <c r="I837" t="e">
        <f t="shared" si="282"/>
        <v>#VALUE!</v>
      </c>
      <c r="J837" t="e">
        <f t="shared" si="283"/>
        <v>#VALUE!</v>
      </c>
      <c r="K837" t="e">
        <f t="shared" si="284"/>
        <v>#VALUE!</v>
      </c>
      <c r="L837" t="e">
        <f t="shared" si="285"/>
        <v>#VALUE!</v>
      </c>
      <c r="M837">
        <f>IF($B$9="זכר",INDEX(תמותה!$A$1:$E$121,ROUNDDOWN(E837/12,0)+1,2),INDEX(תמותה!$A$1:$E$121,ROUNDDOWN(E837/12,0)+1,3))</f>
        <v>5.6740000000000002E-3</v>
      </c>
      <c r="N837" t="e">
        <f>IF($B$9="זכר",INDEX('שיפור גברים'!$A$1:$GQ$121,ROUNDDOWN(E837/12,0)+1,ROUNDDOWN((E837+$B$7-$B$8)/12,0)+2),INDEX('שיפור נשים'!$A$1:$GQ$121,ROUNDDOWN(E837/12,0)+1,ROUNDDOWN((E837+$B$7-$B$8)/12,0)+2))</f>
        <v>#VALUE!</v>
      </c>
      <c r="O837" t="e">
        <f>IF($B$9="זכר",INDEX('שיפור גברים'!$A$1:$GQ$121,ROUNDDOWN(E837/12,0)+1,ROUNDDOWN((E837+$B$7-$B$8)/12,0)+1),INDEX('שיפור נשים'!$A$1:$GQ$121,ROUNDDOWN(E837/12,0)+1,ROUNDDOWN((E837+$B$7-$B$8)/12,0)+1))</f>
        <v>#VALUE!</v>
      </c>
      <c r="P837">
        <f t="shared" si="274"/>
        <v>0.25</v>
      </c>
      <c r="Q837" t="e">
        <f t="shared" si="275"/>
        <v>#VALUE!</v>
      </c>
      <c r="R837">
        <f t="shared" si="286"/>
        <v>835</v>
      </c>
      <c r="S837" t="e">
        <f t="shared" si="287"/>
        <v>#VALUE!</v>
      </c>
      <c r="T837">
        <f>IF($B$11="זכר",INDEX(תמותה!$A$1:$E$121,ROUNDDOWN(R837/12,0)+1,2),INDEX(תמותה!$A$1:$E$121,ROUNDDOWN(R837/12,0)+1,3))</f>
        <v>5.6740000000000002E-3</v>
      </c>
      <c r="U837" t="e">
        <f>IF($B$11="זכר",INDEX('שיפור גברים'!$A$1:$GQ$121,ROUNDDOWN(R837/12,0)+1,ROUNDDOWN((E837+$B$7-$B$8)/12,0)+2),INDEX('שיפור נשים'!$A$1:$GQ$121,ROUNDDOWN(R837/12,0)+1,ROUNDDOWN((E837+$B$7-$B$8)/12,0)+2))</f>
        <v>#VALUE!</v>
      </c>
      <c r="V837" t="e">
        <f>IF($B$11="זכר",INDEX('שיפור גברים'!$A$1:$GQ$121,ROUNDDOWN(R837/12,0)+1,ROUNDDOWN((E837+$B$7-$B$8)/12,0)+1),INDEX('שיפור נשים'!$A$1:$GQ$121,ROUNDDOWN(R837/12,0)+1,ROUNDDOWN((E837+$B$7-$B$8)/12,0)+1))</f>
        <v>#VALUE!</v>
      </c>
      <c r="W837">
        <f t="shared" si="276"/>
        <v>0.25</v>
      </c>
      <c r="X837" t="e">
        <f t="shared" si="288"/>
        <v>#VALUE!</v>
      </c>
      <c r="Y837">
        <f>IF($B$11="זכר",INDEX(תמותה!$A$1:$E$121,ROUNDDOWN(R837/12,0)+1,4),INDEX(תמותה!$A$1:$E$121,ROUNDDOWN(R837/12,0)+1,5))</f>
        <v>9.9629999999999996E-3</v>
      </c>
      <c r="Z837" t="e">
        <f t="shared" si="277"/>
        <v>#VALUE!</v>
      </c>
      <c r="AA837" t="e">
        <f t="shared" si="278"/>
        <v>#VALUE!</v>
      </c>
      <c r="AB837" t="e">
        <f t="shared" si="289"/>
        <v>#VALUE!</v>
      </c>
      <c r="AC837" t="e">
        <f t="shared" si="290"/>
        <v>#VALUE!</v>
      </c>
      <c r="AD837" t="e">
        <f t="shared" si="291"/>
        <v>#VALUE!</v>
      </c>
      <c r="AE837" t="e">
        <f t="shared" si="292"/>
        <v>#VALUE!</v>
      </c>
      <c r="AF837" t="e">
        <f t="shared" si="293"/>
        <v>#VALUE!</v>
      </c>
    </row>
    <row r="838" spans="5:32" x14ac:dyDescent="0.2">
      <c r="E838">
        <f t="shared" si="279"/>
        <v>836</v>
      </c>
      <c r="F838">
        <f t="shared" si="273"/>
        <v>12.504395697296051</v>
      </c>
      <c r="G838" t="e">
        <f t="shared" si="280"/>
        <v>#VALUE!</v>
      </c>
      <c r="H838" t="e">
        <f t="shared" si="281"/>
        <v>#VALUE!</v>
      </c>
      <c r="I838" t="e">
        <f t="shared" si="282"/>
        <v>#VALUE!</v>
      </c>
      <c r="J838" t="e">
        <f t="shared" si="283"/>
        <v>#VALUE!</v>
      </c>
      <c r="K838" t="e">
        <f t="shared" si="284"/>
        <v>#VALUE!</v>
      </c>
      <c r="L838" t="e">
        <f t="shared" si="285"/>
        <v>#VALUE!</v>
      </c>
      <c r="M838">
        <f>IF($B$9="זכר",INDEX(תמותה!$A$1:$E$121,ROUNDDOWN(E838/12,0)+1,2),INDEX(תמותה!$A$1:$E$121,ROUNDDOWN(E838/12,0)+1,3))</f>
        <v>5.6740000000000002E-3</v>
      </c>
      <c r="N838" t="e">
        <f>IF($B$9="זכר",INDEX('שיפור גברים'!$A$1:$GQ$121,ROUNDDOWN(E838/12,0)+1,ROUNDDOWN((E838+$B$7-$B$8)/12,0)+2),INDEX('שיפור נשים'!$A$1:$GQ$121,ROUNDDOWN(E838/12,0)+1,ROUNDDOWN((E838+$B$7-$B$8)/12,0)+2))</f>
        <v>#VALUE!</v>
      </c>
      <c r="O838" t="e">
        <f>IF($B$9="זכר",INDEX('שיפור גברים'!$A$1:$GQ$121,ROUNDDOWN(E838/12,0)+1,ROUNDDOWN((E838+$B$7-$B$8)/12,0)+1),INDEX('שיפור נשים'!$A$1:$GQ$121,ROUNDDOWN(E838/12,0)+1,ROUNDDOWN((E838+$B$7-$B$8)/12,0)+1))</f>
        <v>#VALUE!</v>
      </c>
      <c r="P838">
        <f t="shared" si="274"/>
        <v>0.33333333333333331</v>
      </c>
      <c r="Q838" t="e">
        <f t="shared" si="275"/>
        <v>#VALUE!</v>
      </c>
      <c r="R838">
        <f t="shared" si="286"/>
        <v>836</v>
      </c>
      <c r="S838" t="e">
        <f t="shared" si="287"/>
        <v>#VALUE!</v>
      </c>
      <c r="T838">
        <f>IF($B$11="זכר",INDEX(תמותה!$A$1:$E$121,ROUNDDOWN(R838/12,0)+1,2),INDEX(תמותה!$A$1:$E$121,ROUNDDOWN(R838/12,0)+1,3))</f>
        <v>5.6740000000000002E-3</v>
      </c>
      <c r="U838" t="e">
        <f>IF($B$11="זכר",INDEX('שיפור גברים'!$A$1:$GQ$121,ROUNDDOWN(R838/12,0)+1,ROUNDDOWN((E838+$B$7-$B$8)/12,0)+2),INDEX('שיפור נשים'!$A$1:$GQ$121,ROUNDDOWN(R838/12,0)+1,ROUNDDOWN((E838+$B$7-$B$8)/12,0)+2))</f>
        <v>#VALUE!</v>
      </c>
      <c r="V838" t="e">
        <f>IF($B$11="זכר",INDEX('שיפור גברים'!$A$1:$GQ$121,ROUNDDOWN(R838/12,0)+1,ROUNDDOWN((E838+$B$7-$B$8)/12,0)+1),INDEX('שיפור נשים'!$A$1:$GQ$121,ROUNDDOWN(R838/12,0)+1,ROUNDDOWN((E838+$B$7-$B$8)/12,0)+1))</f>
        <v>#VALUE!</v>
      </c>
      <c r="W838">
        <f t="shared" si="276"/>
        <v>0.33333333333333331</v>
      </c>
      <c r="X838" t="e">
        <f t="shared" si="288"/>
        <v>#VALUE!</v>
      </c>
      <c r="Y838">
        <f>IF($B$11="זכר",INDEX(תמותה!$A$1:$E$121,ROUNDDOWN(R838/12,0)+1,4),INDEX(תמותה!$A$1:$E$121,ROUNDDOWN(R838/12,0)+1,5))</f>
        <v>9.9629999999999996E-3</v>
      </c>
      <c r="Z838" t="e">
        <f t="shared" si="277"/>
        <v>#VALUE!</v>
      </c>
      <c r="AA838" t="e">
        <f t="shared" si="278"/>
        <v>#VALUE!</v>
      </c>
      <c r="AB838" t="e">
        <f t="shared" si="289"/>
        <v>#VALUE!</v>
      </c>
      <c r="AC838" t="e">
        <f t="shared" si="290"/>
        <v>#VALUE!</v>
      </c>
      <c r="AD838" t="e">
        <f t="shared" si="291"/>
        <v>#VALUE!</v>
      </c>
      <c r="AE838" t="e">
        <f t="shared" si="292"/>
        <v>#VALUE!</v>
      </c>
      <c r="AF838" t="e">
        <f t="shared" si="293"/>
        <v>#VALUE!</v>
      </c>
    </row>
    <row r="839" spans="5:32" x14ac:dyDescent="0.2">
      <c r="E839">
        <f t="shared" si="279"/>
        <v>837</v>
      </c>
      <c r="F839">
        <f t="shared" si="273"/>
        <v>12.542191181242423</v>
      </c>
      <c r="G839" t="e">
        <f t="shared" si="280"/>
        <v>#VALUE!</v>
      </c>
      <c r="H839" t="e">
        <f t="shared" si="281"/>
        <v>#VALUE!</v>
      </c>
      <c r="I839" t="e">
        <f t="shared" si="282"/>
        <v>#VALUE!</v>
      </c>
      <c r="J839" t="e">
        <f t="shared" si="283"/>
        <v>#VALUE!</v>
      </c>
      <c r="K839" t="e">
        <f t="shared" si="284"/>
        <v>#VALUE!</v>
      </c>
      <c r="L839" t="e">
        <f t="shared" si="285"/>
        <v>#VALUE!</v>
      </c>
      <c r="M839">
        <f>IF($B$9="זכר",INDEX(תמותה!$A$1:$E$121,ROUNDDOWN(E839/12,0)+1,2),INDEX(תמותה!$A$1:$E$121,ROUNDDOWN(E839/12,0)+1,3))</f>
        <v>5.6740000000000002E-3</v>
      </c>
      <c r="N839" t="e">
        <f>IF($B$9="זכר",INDEX('שיפור גברים'!$A$1:$GQ$121,ROUNDDOWN(E839/12,0)+1,ROUNDDOWN((E839+$B$7-$B$8)/12,0)+2),INDEX('שיפור נשים'!$A$1:$GQ$121,ROUNDDOWN(E839/12,0)+1,ROUNDDOWN((E839+$B$7-$B$8)/12,0)+2))</f>
        <v>#VALUE!</v>
      </c>
      <c r="O839" t="e">
        <f>IF($B$9="זכר",INDEX('שיפור גברים'!$A$1:$GQ$121,ROUNDDOWN(E839/12,0)+1,ROUNDDOWN((E839+$B$7-$B$8)/12,0)+1),INDEX('שיפור נשים'!$A$1:$GQ$121,ROUNDDOWN(E839/12,0)+1,ROUNDDOWN((E839+$B$7-$B$8)/12,0)+1))</f>
        <v>#VALUE!</v>
      </c>
      <c r="P839">
        <f t="shared" si="274"/>
        <v>0.41666666666666669</v>
      </c>
      <c r="Q839" t="e">
        <f t="shared" si="275"/>
        <v>#VALUE!</v>
      </c>
      <c r="R839">
        <f t="shared" si="286"/>
        <v>837</v>
      </c>
      <c r="S839" t="e">
        <f t="shared" si="287"/>
        <v>#VALUE!</v>
      </c>
      <c r="T839">
        <f>IF($B$11="זכר",INDEX(תמותה!$A$1:$E$121,ROUNDDOWN(R839/12,0)+1,2),INDEX(תמותה!$A$1:$E$121,ROUNDDOWN(R839/12,0)+1,3))</f>
        <v>5.6740000000000002E-3</v>
      </c>
      <c r="U839" t="e">
        <f>IF($B$11="זכר",INDEX('שיפור גברים'!$A$1:$GQ$121,ROUNDDOWN(R839/12,0)+1,ROUNDDOWN((E839+$B$7-$B$8)/12,0)+2),INDEX('שיפור נשים'!$A$1:$GQ$121,ROUNDDOWN(R839/12,0)+1,ROUNDDOWN((E839+$B$7-$B$8)/12,0)+2))</f>
        <v>#VALUE!</v>
      </c>
      <c r="V839" t="e">
        <f>IF($B$11="זכר",INDEX('שיפור גברים'!$A$1:$GQ$121,ROUNDDOWN(R839/12,0)+1,ROUNDDOWN((E839+$B$7-$B$8)/12,0)+1),INDEX('שיפור נשים'!$A$1:$GQ$121,ROUNDDOWN(R839/12,0)+1,ROUNDDOWN((E839+$B$7-$B$8)/12,0)+1))</f>
        <v>#VALUE!</v>
      </c>
      <c r="W839">
        <f t="shared" si="276"/>
        <v>0.41666666666666669</v>
      </c>
      <c r="X839" t="e">
        <f t="shared" si="288"/>
        <v>#VALUE!</v>
      </c>
      <c r="Y839">
        <f>IF($B$11="זכר",INDEX(תמותה!$A$1:$E$121,ROUNDDOWN(R839/12,0)+1,4),INDEX(תמותה!$A$1:$E$121,ROUNDDOWN(R839/12,0)+1,5))</f>
        <v>9.9629999999999996E-3</v>
      </c>
      <c r="Z839" t="e">
        <f t="shared" si="277"/>
        <v>#VALUE!</v>
      </c>
      <c r="AA839" t="e">
        <f t="shared" si="278"/>
        <v>#VALUE!</v>
      </c>
      <c r="AB839" t="e">
        <f t="shared" si="289"/>
        <v>#VALUE!</v>
      </c>
      <c r="AC839" t="e">
        <f t="shared" si="290"/>
        <v>#VALUE!</v>
      </c>
      <c r="AD839" t="e">
        <f t="shared" si="291"/>
        <v>#VALUE!</v>
      </c>
      <c r="AE839" t="e">
        <f t="shared" si="292"/>
        <v>#VALUE!</v>
      </c>
      <c r="AF839" t="e">
        <f t="shared" si="293"/>
        <v>#VALUE!</v>
      </c>
    </row>
    <row r="840" spans="5:32" x14ac:dyDescent="0.2">
      <c r="E840">
        <f t="shared" si="279"/>
        <v>838</v>
      </c>
      <c r="F840">
        <f t="shared" si="273"/>
        <v>12.580100904904285</v>
      </c>
      <c r="G840" t="e">
        <f t="shared" si="280"/>
        <v>#VALUE!</v>
      </c>
      <c r="H840" t="e">
        <f t="shared" si="281"/>
        <v>#VALUE!</v>
      </c>
      <c r="I840" t="e">
        <f t="shared" si="282"/>
        <v>#VALUE!</v>
      </c>
      <c r="J840" t="e">
        <f t="shared" si="283"/>
        <v>#VALUE!</v>
      </c>
      <c r="K840" t="e">
        <f t="shared" si="284"/>
        <v>#VALUE!</v>
      </c>
      <c r="L840" t="e">
        <f t="shared" si="285"/>
        <v>#VALUE!</v>
      </c>
      <c r="M840">
        <f>IF($B$9="זכר",INDEX(תמותה!$A$1:$E$121,ROUNDDOWN(E840/12,0)+1,2),INDEX(תמותה!$A$1:$E$121,ROUNDDOWN(E840/12,0)+1,3))</f>
        <v>5.6740000000000002E-3</v>
      </c>
      <c r="N840" t="e">
        <f>IF($B$9="זכר",INDEX('שיפור גברים'!$A$1:$GQ$121,ROUNDDOWN(E840/12,0)+1,ROUNDDOWN((E840+$B$7-$B$8)/12,0)+2),INDEX('שיפור נשים'!$A$1:$GQ$121,ROUNDDOWN(E840/12,0)+1,ROUNDDOWN((E840+$B$7-$B$8)/12,0)+2))</f>
        <v>#VALUE!</v>
      </c>
      <c r="O840" t="e">
        <f>IF($B$9="זכר",INDEX('שיפור גברים'!$A$1:$GQ$121,ROUNDDOWN(E840/12,0)+1,ROUNDDOWN((E840+$B$7-$B$8)/12,0)+1),INDEX('שיפור נשים'!$A$1:$GQ$121,ROUNDDOWN(E840/12,0)+1,ROUNDDOWN((E840+$B$7-$B$8)/12,0)+1))</f>
        <v>#VALUE!</v>
      </c>
      <c r="P840">
        <f t="shared" si="274"/>
        <v>0.5</v>
      </c>
      <c r="Q840" t="e">
        <f t="shared" si="275"/>
        <v>#VALUE!</v>
      </c>
      <c r="R840">
        <f t="shared" si="286"/>
        <v>838</v>
      </c>
      <c r="S840" t="e">
        <f t="shared" si="287"/>
        <v>#VALUE!</v>
      </c>
      <c r="T840">
        <f>IF($B$11="זכר",INDEX(תמותה!$A$1:$E$121,ROUNDDOWN(R840/12,0)+1,2),INDEX(תמותה!$A$1:$E$121,ROUNDDOWN(R840/12,0)+1,3))</f>
        <v>5.6740000000000002E-3</v>
      </c>
      <c r="U840" t="e">
        <f>IF($B$11="זכר",INDEX('שיפור גברים'!$A$1:$GQ$121,ROUNDDOWN(R840/12,0)+1,ROUNDDOWN((E840+$B$7-$B$8)/12,0)+2),INDEX('שיפור נשים'!$A$1:$GQ$121,ROUNDDOWN(R840/12,0)+1,ROUNDDOWN((E840+$B$7-$B$8)/12,0)+2))</f>
        <v>#VALUE!</v>
      </c>
      <c r="V840" t="e">
        <f>IF($B$11="זכר",INDEX('שיפור גברים'!$A$1:$GQ$121,ROUNDDOWN(R840/12,0)+1,ROUNDDOWN((E840+$B$7-$B$8)/12,0)+1),INDEX('שיפור נשים'!$A$1:$GQ$121,ROUNDDOWN(R840/12,0)+1,ROUNDDOWN((E840+$B$7-$B$8)/12,0)+1))</f>
        <v>#VALUE!</v>
      </c>
      <c r="W840">
        <f t="shared" si="276"/>
        <v>0.5</v>
      </c>
      <c r="X840" t="e">
        <f t="shared" si="288"/>
        <v>#VALUE!</v>
      </c>
      <c r="Y840">
        <f>IF($B$11="זכר",INDEX(תמותה!$A$1:$E$121,ROUNDDOWN(R840/12,0)+1,4),INDEX(תמותה!$A$1:$E$121,ROUNDDOWN(R840/12,0)+1,5))</f>
        <v>9.9629999999999996E-3</v>
      </c>
      <c r="Z840" t="e">
        <f t="shared" si="277"/>
        <v>#VALUE!</v>
      </c>
      <c r="AA840" t="e">
        <f t="shared" si="278"/>
        <v>#VALUE!</v>
      </c>
      <c r="AB840" t="e">
        <f t="shared" si="289"/>
        <v>#VALUE!</v>
      </c>
      <c r="AC840" t="e">
        <f t="shared" si="290"/>
        <v>#VALUE!</v>
      </c>
      <c r="AD840" t="e">
        <f t="shared" si="291"/>
        <v>#VALUE!</v>
      </c>
      <c r="AE840" t="e">
        <f t="shared" si="292"/>
        <v>#VALUE!</v>
      </c>
      <c r="AF840" t="e">
        <f t="shared" si="293"/>
        <v>#VALUE!</v>
      </c>
    </row>
    <row r="841" spans="5:32" x14ac:dyDescent="0.2">
      <c r="E841">
        <f t="shared" si="279"/>
        <v>839</v>
      </c>
      <c r="F841">
        <f t="shared" si="273"/>
        <v>12.618125213579821</v>
      </c>
      <c r="G841" t="e">
        <f t="shared" si="280"/>
        <v>#VALUE!</v>
      </c>
      <c r="H841" t="e">
        <f t="shared" si="281"/>
        <v>#VALUE!</v>
      </c>
      <c r="I841" t="e">
        <f t="shared" si="282"/>
        <v>#VALUE!</v>
      </c>
      <c r="J841" t="e">
        <f t="shared" si="283"/>
        <v>#VALUE!</v>
      </c>
      <c r="K841" t="e">
        <f t="shared" si="284"/>
        <v>#VALUE!</v>
      </c>
      <c r="L841" t="e">
        <f t="shared" si="285"/>
        <v>#VALUE!</v>
      </c>
      <c r="M841">
        <f>IF($B$9="זכר",INDEX(תמותה!$A$1:$E$121,ROUNDDOWN(E841/12,0)+1,2),INDEX(תמותה!$A$1:$E$121,ROUNDDOWN(E841/12,0)+1,3))</f>
        <v>5.6740000000000002E-3</v>
      </c>
      <c r="N841" t="e">
        <f>IF($B$9="זכר",INDEX('שיפור גברים'!$A$1:$GQ$121,ROUNDDOWN(E841/12,0)+1,ROUNDDOWN((E841+$B$7-$B$8)/12,0)+2),INDEX('שיפור נשים'!$A$1:$GQ$121,ROUNDDOWN(E841/12,0)+1,ROUNDDOWN((E841+$B$7-$B$8)/12,0)+2))</f>
        <v>#VALUE!</v>
      </c>
      <c r="O841" t="e">
        <f>IF($B$9="זכר",INDEX('שיפור גברים'!$A$1:$GQ$121,ROUNDDOWN(E841/12,0)+1,ROUNDDOWN((E841+$B$7-$B$8)/12,0)+1),INDEX('שיפור נשים'!$A$1:$GQ$121,ROUNDDOWN(E841/12,0)+1,ROUNDDOWN((E841+$B$7-$B$8)/12,0)+1))</f>
        <v>#VALUE!</v>
      </c>
      <c r="P841">
        <f t="shared" si="274"/>
        <v>0.58333333333333337</v>
      </c>
      <c r="Q841" t="e">
        <f t="shared" si="275"/>
        <v>#VALUE!</v>
      </c>
      <c r="R841">
        <f t="shared" si="286"/>
        <v>839</v>
      </c>
      <c r="S841" t="e">
        <f t="shared" si="287"/>
        <v>#VALUE!</v>
      </c>
      <c r="T841">
        <f>IF($B$11="זכר",INDEX(תמותה!$A$1:$E$121,ROUNDDOWN(R841/12,0)+1,2),INDEX(תמותה!$A$1:$E$121,ROUNDDOWN(R841/12,0)+1,3))</f>
        <v>5.6740000000000002E-3</v>
      </c>
      <c r="U841" t="e">
        <f>IF($B$11="זכר",INDEX('שיפור גברים'!$A$1:$GQ$121,ROUNDDOWN(R841/12,0)+1,ROUNDDOWN((E841+$B$7-$B$8)/12,0)+2),INDEX('שיפור נשים'!$A$1:$GQ$121,ROUNDDOWN(R841/12,0)+1,ROUNDDOWN((E841+$B$7-$B$8)/12,0)+2))</f>
        <v>#VALUE!</v>
      </c>
      <c r="V841" t="e">
        <f>IF($B$11="זכר",INDEX('שיפור גברים'!$A$1:$GQ$121,ROUNDDOWN(R841/12,0)+1,ROUNDDOWN((E841+$B$7-$B$8)/12,0)+1),INDEX('שיפור נשים'!$A$1:$GQ$121,ROUNDDOWN(R841/12,0)+1,ROUNDDOWN((E841+$B$7-$B$8)/12,0)+1))</f>
        <v>#VALUE!</v>
      </c>
      <c r="W841">
        <f t="shared" si="276"/>
        <v>0.58333333333333337</v>
      </c>
      <c r="X841" t="e">
        <f t="shared" si="288"/>
        <v>#VALUE!</v>
      </c>
      <c r="Y841">
        <f>IF($B$11="זכר",INDEX(תמותה!$A$1:$E$121,ROUNDDOWN(R841/12,0)+1,4),INDEX(תמותה!$A$1:$E$121,ROUNDDOWN(R841/12,0)+1,5))</f>
        <v>9.9629999999999996E-3</v>
      </c>
      <c r="Z841" t="e">
        <f t="shared" si="277"/>
        <v>#VALUE!</v>
      </c>
      <c r="AA841" t="e">
        <f t="shared" si="278"/>
        <v>#VALUE!</v>
      </c>
      <c r="AB841" t="e">
        <f t="shared" si="289"/>
        <v>#VALUE!</v>
      </c>
      <c r="AC841" t="e">
        <f t="shared" si="290"/>
        <v>#VALUE!</v>
      </c>
      <c r="AD841" t="e">
        <f t="shared" si="291"/>
        <v>#VALUE!</v>
      </c>
      <c r="AE841" t="e">
        <f t="shared" si="292"/>
        <v>#VALUE!</v>
      </c>
      <c r="AF841" t="e">
        <f t="shared" si="293"/>
        <v>#VALUE!</v>
      </c>
    </row>
    <row r="842" spans="5:32" x14ac:dyDescent="0.2">
      <c r="E842">
        <f t="shared" si="279"/>
        <v>840</v>
      </c>
      <c r="F842">
        <f t="shared" si="273"/>
        <v>12.656264453610929</v>
      </c>
      <c r="G842" t="e">
        <f t="shared" si="280"/>
        <v>#VALUE!</v>
      </c>
      <c r="H842" t="e">
        <f t="shared" si="281"/>
        <v>#VALUE!</v>
      </c>
      <c r="I842" t="e">
        <f t="shared" si="282"/>
        <v>#VALUE!</v>
      </c>
      <c r="J842" t="e">
        <f t="shared" si="283"/>
        <v>#VALUE!</v>
      </c>
      <c r="K842" t="e">
        <f t="shared" si="284"/>
        <v>#VALUE!</v>
      </c>
      <c r="L842" t="e">
        <f t="shared" si="285"/>
        <v>#VALUE!</v>
      </c>
      <c r="M842">
        <f>IF($B$9="זכר",INDEX(תמותה!$A$1:$E$121,ROUNDDOWN(E842/12,0)+1,2),INDEX(תמותה!$A$1:$E$121,ROUNDDOWN(E842/12,0)+1,3))</f>
        <v>6.4260000000000003E-3</v>
      </c>
      <c r="N842" t="e">
        <f>IF($B$9="זכר",INDEX('שיפור גברים'!$A$1:$GQ$121,ROUNDDOWN(E842/12,0)+1,ROUNDDOWN((E842+$B$7-$B$8)/12,0)+2),INDEX('שיפור נשים'!$A$1:$GQ$121,ROUNDDOWN(E842/12,0)+1,ROUNDDOWN((E842+$B$7-$B$8)/12,0)+2))</f>
        <v>#VALUE!</v>
      </c>
      <c r="O842" t="e">
        <f>IF($B$9="זכר",INDEX('שיפור גברים'!$A$1:$GQ$121,ROUNDDOWN(E842/12,0)+1,ROUNDDOWN((E842+$B$7-$B$8)/12,0)+1),INDEX('שיפור נשים'!$A$1:$GQ$121,ROUNDDOWN(E842/12,0)+1,ROUNDDOWN((E842+$B$7-$B$8)/12,0)+1))</f>
        <v>#VALUE!</v>
      </c>
      <c r="P842">
        <f t="shared" si="274"/>
        <v>0.66666666666666663</v>
      </c>
      <c r="Q842" t="e">
        <f t="shared" si="275"/>
        <v>#VALUE!</v>
      </c>
      <c r="R842">
        <f t="shared" si="286"/>
        <v>840</v>
      </c>
      <c r="S842" t="e">
        <f t="shared" si="287"/>
        <v>#VALUE!</v>
      </c>
      <c r="T842">
        <f>IF($B$11="זכר",INDEX(תמותה!$A$1:$E$121,ROUNDDOWN(R842/12,0)+1,2),INDEX(תמותה!$A$1:$E$121,ROUNDDOWN(R842/12,0)+1,3))</f>
        <v>6.4260000000000003E-3</v>
      </c>
      <c r="U842" t="e">
        <f>IF($B$11="זכר",INDEX('שיפור גברים'!$A$1:$GQ$121,ROUNDDOWN(R842/12,0)+1,ROUNDDOWN((E842+$B$7-$B$8)/12,0)+2),INDEX('שיפור נשים'!$A$1:$GQ$121,ROUNDDOWN(R842/12,0)+1,ROUNDDOWN((E842+$B$7-$B$8)/12,0)+2))</f>
        <v>#VALUE!</v>
      </c>
      <c r="V842" t="e">
        <f>IF($B$11="זכר",INDEX('שיפור גברים'!$A$1:$GQ$121,ROUNDDOWN(R842/12,0)+1,ROUNDDOWN((E842+$B$7-$B$8)/12,0)+1),INDEX('שיפור נשים'!$A$1:$GQ$121,ROUNDDOWN(R842/12,0)+1,ROUNDDOWN((E842+$B$7-$B$8)/12,0)+1))</f>
        <v>#VALUE!</v>
      </c>
      <c r="W842">
        <f t="shared" si="276"/>
        <v>0.66666666666666663</v>
      </c>
      <c r="X842" t="e">
        <f t="shared" si="288"/>
        <v>#VALUE!</v>
      </c>
      <c r="Y842">
        <f>IF($B$11="זכר",INDEX(תמותה!$A$1:$E$121,ROUNDDOWN(R842/12,0)+1,4),INDEX(תמותה!$A$1:$E$121,ROUNDDOWN(R842/12,0)+1,5))</f>
        <v>1.0912E-2</v>
      </c>
      <c r="Z842" t="e">
        <f t="shared" si="277"/>
        <v>#VALUE!</v>
      </c>
      <c r="AA842" t="e">
        <f t="shared" si="278"/>
        <v>#VALUE!</v>
      </c>
      <c r="AB842" t="e">
        <f t="shared" si="289"/>
        <v>#VALUE!</v>
      </c>
      <c r="AC842" t="e">
        <f t="shared" si="290"/>
        <v>#VALUE!</v>
      </c>
      <c r="AD842" t="e">
        <f t="shared" si="291"/>
        <v>#VALUE!</v>
      </c>
      <c r="AE842" t="e">
        <f t="shared" si="292"/>
        <v>#VALUE!</v>
      </c>
      <c r="AF842" t="e">
        <f t="shared" si="293"/>
        <v>#VALUE!</v>
      </c>
    </row>
    <row r="843" spans="5:32" x14ac:dyDescent="0.2">
      <c r="E843">
        <f t="shared" si="279"/>
        <v>841</v>
      </c>
      <c r="F843">
        <f t="shared" si="273"/>
        <v>12.694518972386353</v>
      </c>
      <c r="G843" t="e">
        <f t="shared" si="280"/>
        <v>#VALUE!</v>
      </c>
      <c r="H843" t="e">
        <f t="shared" si="281"/>
        <v>#VALUE!</v>
      </c>
      <c r="I843" t="e">
        <f t="shared" si="282"/>
        <v>#VALUE!</v>
      </c>
      <c r="J843" t="e">
        <f t="shared" si="283"/>
        <v>#VALUE!</v>
      </c>
      <c r="K843" t="e">
        <f t="shared" si="284"/>
        <v>#VALUE!</v>
      </c>
      <c r="L843" t="e">
        <f t="shared" si="285"/>
        <v>#VALUE!</v>
      </c>
      <c r="M843">
        <f>IF($B$9="זכר",INDEX(תמותה!$A$1:$E$121,ROUNDDOWN(E843/12,0)+1,2),INDEX(תמותה!$A$1:$E$121,ROUNDDOWN(E843/12,0)+1,3))</f>
        <v>6.4260000000000003E-3</v>
      </c>
      <c r="N843" t="e">
        <f>IF($B$9="זכר",INDEX('שיפור גברים'!$A$1:$GQ$121,ROUNDDOWN(E843/12,0)+1,ROUNDDOWN((E843+$B$7-$B$8)/12,0)+2),INDEX('שיפור נשים'!$A$1:$GQ$121,ROUNDDOWN(E843/12,0)+1,ROUNDDOWN((E843+$B$7-$B$8)/12,0)+2))</f>
        <v>#VALUE!</v>
      </c>
      <c r="O843" t="e">
        <f>IF($B$9="זכר",INDEX('שיפור גברים'!$A$1:$GQ$121,ROUNDDOWN(E843/12,0)+1,ROUNDDOWN((E843+$B$7-$B$8)/12,0)+1),INDEX('שיפור נשים'!$A$1:$GQ$121,ROUNDDOWN(E843/12,0)+1,ROUNDDOWN((E843+$B$7-$B$8)/12,0)+1))</f>
        <v>#VALUE!</v>
      </c>
      <c r="P843">
        <f t="shared" si="274"/>
        <v>0.75</v>
      </c>
      <c r="Q843" t="e">
        <f t="shared" si="275"/>
        <v>#VALUE!</v>
      </c>
      <c r="R843">
        <f t="shared" si="286"/>
        <v>841</v>
      </c>
      <c r="S843" t="e">
        <f t="shared" si="287"/>
        <v>#VALUE!</v>
      </c>
      <c r="T843">
        <f>IF($B$11="זכר",INDEX(תמותה!$A$1:$E$121,ROUNDDOWN(R843/12,0)+1,2),INDEX(תמותה!$A$1:$E$121,ROUNDDOWN(R843/12,0)+1,3))</f>
        <v>6.4260000000000003E-3</v>
      </c>
      <c r="U843" t="e">
        <f>IF($B$11="זכר",INDEX('שיפור גברים'!$A$1:$GQ$121,ROUNDDOWN(R843/12,0)+1,ROUNDDOWN((E843+$B$7-$B$8)/12,0)+2),INDEX('שיפור נשים'!$A$1:$GQ$121,ROUNDDOWN(R843/12,0)+1,ROUNDDOWN((E843+$B$7-$B$8)/12,0)+2))</f>
        <v>#VALUE!</v>
      </c>
      <c r="V843" t="e">
        <f>IF($B$11="זכר",INDEX('שיפור גברים'!$A$1:$GQ$121,ROUNDDOWN(R843/12,0)+1,ROUNDDOWN((E843+$B$7-$B$8)/12,0)+1),INDEX('שיפור נשים'!$A$1:$GQ$121,ROUNDDOWN(R843/12,0)+1,ROUNDDOWN((E843+$B$7-$B$8)/12,0)+1))</f>
        <v>#VALUE!</v>
      </c>
      <c r="W843">
        <f t="shared" si="276"/>
        <v>0.75</v>
      </c>
      <c r="X843" t="e">
        <f t="shared" si="288"/>
        <v>#VALUE!</v>
      </c>
      <c r="Y843">
        <f>IF($B$11="זכר",INDEX(תמותה!$A$1:$E$121,ROUNDDOWN(R843/12,0)+1,4),INDEX(תמותה!$A$1:$E$121,ROUNDDOWN(R843/12,0)+1,5))</f>
        <v>1.0912E-2</v>
      </c>
      <c r="Z843" t="e">
        <f t="shared" si="277"/>
        <v>#VALUE!</v>
      </c>
      <c r="AA843" t="e">
        <f t="shared" si="278"/>
        <v>#VALUE!</v>
      </c>
      <c r="AB843" t="e">
        <f t="shared" si="289"/>
        <v>#VALUE!</v>
      </c>
      <c r="AC843" t="e">
        <f t="shared" si="290"/>
        <v>#VALUE!</v>
      </c>
      <c r="AD843" t="e">
        <f t="shared" si="291"/>
        <v>#VALUE!</v>
      </c>
      <c r="AE843" t="e">
        <f t="shared" si="292"/>
        <v>#VALUE!</v>
      </c>
      <c r="AF843" t="e">
        <f t="shared" si="293"/>
        <v>#VALUE!</v>
      </c>
    </row>
    <row r="844" spans="5:32" x14ac:dyDescent="0.2">
      <c r="E844">
        <f t="shared" si="279"/>
        <v>842</v>
      </c>
      <c r="F844">
        <f t="shared" si="273"/>
        <v>12.732889118344826</v>
      </c>
      <c r="G844" t="e">
        <f t="shared" si="280"/>
        <v>#VALUE!</v>
      </c>
      <c r="H844" t="e">
        <f t="shared" si="281"/>
        <v>#VALUE!</v>
      </c>
      <c r="I844" t="e">
        <f t="shared" si="282"/>
        <v>#VALUE!</v>
      </c>
      <c r="J844" t="e">
        <f t="shared" si="283"/>
        <v>#VALUE!</v>
      </c>
      <c r="K844" t="e">
        <f t="shared" si="284"/>
        <v>#VALUE!</v>
      </c>
      <c r="L844" t="e">
        <f t="shared" si="285"/>
        <v>#VALUE!</v>
      </c>
      <c r="M844">
        <f>IF($B$9="זכר",INDEX(תמותה!$A$1:$E$121,ROUNDDOWN(E844/12,0)+1,2),INDEX(תמותה!$A$1:$E$121,ROUNDDOWN(E844/12,0)+1,3))</f>
        <v>6.4260000000000003E-3</v>
      </c>
      <c r="N844" t="e">
        <f>IF($B$9="זכר",INDEX('שיפור גברים'!$A$1:$GQ$121,ROUNDDOWN(E844/12,0)+1,ROUNDDOWN((E844+$B$7-$B$8)/12,0)+2),INDEX('שיפור נשים'!$A$1:$GQ$121,ROUNDDOWN(E844/12,0)+1,ROUNDDOWN((E844+$B$7-$B$8)/12,0)+2))</f>
        <v>#VALUE!</v>
      </c>
      <c r="O844" t="e">
        <f>IF($B$9="זכר",INDEX('שיפור גברים'!$A$1:$GQ$121,ROUNDDOWN(E844/12,0)+1,ROUNDDOWN((E844+$B$7-$B$8)/12,0)+1),INDEX('שיפור נשים'!$A$1:$GQ$121,ROUNDDOWN(E844/12,0)+1,ROUNDDOWN((E844+$B$7-$B$8)/12,0)+1))</f>
        <v>#VALUE!</v>
      </c>
      <c r="P844">
        <f t="shared" si="274"/>
        <v>0.83333333333333337</v>
      </c>
      <c r="Q844" t="e">
        <f t="shared" si="275"/>
        <v>#VALUE!</v>
      </c>
      <c r="R844">
        <f t="shared" si="286"/>
        <v>842</v>
      </c>
      <c r="S844" t="e">
        <f t="shared" si="287"/>
        <v>#VALUE!</v>
      </c>
      <c r="T844">
        <f>IF($B$11="זכר",INDEX(תמותה!$A$1:$E$121,ROUNDDOWN(R844/12,0)+1,2),INDEX(תמותה!$A$1:$E$121,ROUNDDOWN(R844/12,0)+1,3))</f>
        <v>6.4260000000000003E-3</v>
      </c>
      <c r="U844" t="e">
        <f>IF($B$11="זכר",INDEX('שיפור גברים'!$A$1:$GQ$121,ROUNDDOWN(R844/12,0)+1,ROUNDDOWN((E844+$B$7-$B$8)/12,0)+2),INDEX('שיפור נשים'!$A$1:$GQ$121,ROUNDDOWN(R844/12,0)+1,ROUNDDOWN((E844+$B$7-$B$8)/12,0)+2))</f>
        <v>#VALUE!</v>
      </c>
      <c r="V844" t="e">
        <f>IF($B$11="זכר",INDEX('שיפור גברים'!$A$1:$GQ$121,ROUNDDOWN(R844/12,0)+1,ROUNDDOWN((E844+$B$7-$B$8)/12,0)+1),INDEX('שיפור נשים'!$A$1:$GQ$121,ROUNDDOWN(R844/12,0)+1,ROUNDDOWN((E844+$B$7-$B$8)/12,0)+1))</f>
        <v>#VALUE!</v>
      </c>
      <c r="W844">
        <f t="shared" si="276"/>
        <v>0.83333333333333337</v>
      </c>
      <c r="X844" t="e">
        <f t="shared" si="288"/>
        <v>#VALUE!</v>
      </c>
      <c r="Y844">
        <f>IF($B$11="זכר",INDEX(תמותה!$A$1:$E$121,ROUNDDOWN(R844/12,0)+1,4),INDEX(תמותה!$A$1:$E$121,ROUNDDOWN(R844/12,0)+1,5))</f>
        <v>1.0912E-2</v>
      </c>
      <c r="Z844" t="e">
        <f t="shared" si="277"/>
        <v>#VALUE!</v>
      </c>
      <c r="AA844" t="e">
        <f t="shared" si="278"/>
        <v>#VALUE!</v>
      </c>
      <c r="AB844" t="e">
        <f t="shared" si="289"/>
        <v>#VALUE!</v>
      </c>
      <c r="AC844" t="e">
        <f t="shared" si="290"/>
        <v>#VALUE!</v>
      </c>
      <c r="AD844" t="e">
        <f t="shared" si="291"/>
        <v>#VALUE!</v>
      </c>
      <c r="AE844" t="e">
        <f t="shared" si="292"/>
        <v>#VALUE!</v>
      </c>
      <c r="AF844" t="e">
        <f t="shared" si="293"/>
        <v>#VALUE!</v>
      </c>
    </row>
    <row r="845" spans="5:32" x14ac:dyDescent="0.2">
      <c r="E845">
        <f t="shared" si="279"/>
        <v>843</v>
      </c>
      <c r="F845">
        <f t="shared" si="273"/>
        <v>12.771375240978278</v>
      </c>
      <c r="G845" t="e">
        <f t="shared" si="280"/>
        <v>#VALUE!</v>
      </c>
      <c r="H845" t="e">
        <f t="shared" si="281"/>
        <v>#VALUE!</v>
      </c>
      <c r="I845" t="e">
        <f t="shared" si="282"/>
        <v>#VALUE!</v>
      </c>
      <c r="J845" t="e">
        <f t="shared" si="283"/>
        <v>#VALUE!</v>
      </c>
      <c r="K845" t="e">
        <f t="shared" si="284"/>
        <v>#VALUE!</v>
      </c>
      <c r="L845" t="e">
        <f t="shared" si="285"/>
        <v>#VALUE!</v>
      </c>
      <c r="M845">
        <f>IF($B$9="זכר",INDEX(תמותה!$A$1:$E$121,ROUNDDOWN(E845/12,0)+1,2),INDEX(תמותה!$A$1:$E$121,ROUNDDOWN(E845/12,0)+1,3))</f>
        <v>6.4260000000000003E-3</v>
      </c>
      <c r="N845" t="e">
        <f>IF($B$9="זכר",INDEX('שיפור גברים'!$A$1:$GQ$121,ROUNDDOWN(E845/12,0)+1,ROUNDDOWN((E845+$B$7-$B$8)/12,0)+2),INDEX('שיפור נשים'!$A$1:$GQ$121,ROUNDDOWN(E845/12,0)+1,ROUNDDOWN((E845+$B$7-$B$8)/12,0)+2))</f>
        <v>#VALUE!</v>
      </c>
      <c r="O845" t="e">
        <f>IF($B$9="זכר",INDEX('שיפור גברים'!$A$1:$GQ$121,ROUNDDOWN(E845/12,0)+1,ROUNDDOWN((E845+$B$7-$B$8)/12,0)+1),INDEX('שיפור נשים'!$A$1:$GQ$121,ROUNDDOWN(E845/12,0)+1,ROUNDDOWN((E845+$B$7-$B$8)/12,0)+1))</f>
        <v>#VALUE!</v>
      </c>
      <c r="P845">
        <f t="shared" si="274"/>
        <v>0.91666666666666663</v>
      </c>
      <c r="Q845" t="e">
        <f t="shared" si="275"/>
        <v>#VALUE!</v>
      </c>
      <c r="R845">
        <f t="shared" si="286"/>
        <v>843</v>
      </c>
      <c r="S845" t="e">
        <f t="shared" si="287"/>
        <v>#VALUE!</v>
      </c>
      <c r="T845">
        <f>IF($B$11="זכר",INDEX(תמותה!$A$1:$E$121,ROUNDDOWN(R845/12,0)+1,2),INDEX(תמותה!$A$1:$E$121,ROUNDDOWN(R845/12,0)+1,3))</f>
        <v>6.4260000000000003E-3</v>
      </c>
      <c r="U845" t="e">
        <f>IF($B$11="זכר",INDEX('שיפור גברים'!$A$1:$GQ$121,ROUNDDOWN(R845/12,0)+1,ROUNDDOWN((E845+$B$7-$B$8)/12,0)+2),INDEX('שיפור נשים'!$A$1:$GQ$121,ROUNDDOWN(R845/12,0)+1,ROUNDDOWN((E845+$B$7-$B$8)/12,0)+2))</f>
        <v>#VALUE!</v>
      </c>
      <c r="V845" t="e">
        <f>IF($B$11="זכר",INDEX('שיפור גברים'!$A$1:$GQ$121,ROUNDDOWN(R845/12,0)+1,ROUNDDOWN((E845+$B$7-$B$8)/12,0)+1),INDEX('שיפור נשים'!$A$1:$GQ$121,ROUNDDOWN(R845/12,0)+1,ROUNDDOWN((E845+$B$7-$B$8)/12,0)+1))</f>
        <v>#VALUE!</v>
      </c>
      <c r="W845">
        <f t="shared" si="276"/>
        <v>0.91666666666666663</v>
      </c>
      <c r="X845" t="e">
        <f t="shared" si="288"/>
        <v>#VALUE!</v>
      </c>
      <c r="Y845">
        <f>IF($B$11="זכר",INDEX(תמותה!$A$1:$E$121,ROUNDDOWN(R845/12,0)+1,4),INDEX(תמותה!$A$1:$E$121,ROUNDDOWN(R845/12,0)+1,5))</f>
        <v>1.0912E-2</v>
      </c>
      <c r="Z845" t="e">
        <f t="shared" si="277"/>
        <v>#VALUE!</v>
      </c>
      <c r="AA845" t="e">
        <f t="shared" si="278"/>
        <v>#VALUE!</v>
      </c>
      <c r="AB845" t="e">
        <f t="shared" si="289"/>
        <v>#VALUE!</v>
      </c>
      <c r="AC845" t="e">
        <f t="shared" si="290"/>
        <v>#VALUE!</v>
      </c>
      <c r="AD845" t="e">
        <f t="shared" si="291"/>
        <v>#VALUE!</v>
      </c>
      <c r="AE845" t="e">
        <f t="shared" si="292"/>
        <v>#VALUE!</v>
      </c>
      <c r="AF845" t="e">
        <f t="shared" si="293"/>
        <v>#VALUE!</v>
      </c>
    </row>
    <row r="846" spans="5:32" x14ac:dyDescent="0.2">
      <c r="E846">
        <f t="shared" si="279"/>
        <v>844</v>
      </c>
      <c r="F846">
        <f t="shared" si="273"/>
        <v>12.809977690835007</v>
      </c>
      <c r="G846" t="e">
        <f t="shared" si="280"/>
        <v>#VALUE!</v>
      </c>
      <c r="H846" t="e">
        <f t="shared" si="281"/>
        <v>#VALUE!</v>
      </c>
      <c r="I846" t="e">
        <f t="shared" si="282"/>
        <v>#VALUE!</v>
      </c>
      <c r="J846" t="e">
        <f t="shared" si="283"/>
        <v>#VALUE!</v>
      </c>
      <c r="K846" t="e">
        <f t="shared" si="284"/>
        <v>#VALUE!</v>
      </c>
      <c r="L846" t="e">
        <f t="shared" si="285"/>
        <v>#VALUE!</v>
      </c>
      <c r="M846">
        <f>IF($B$9="זכר",INDEX(תמותה!$A$1:$E$121,ROUNDDOWN(E846/12,0)+1,2),INDEX(תמותה!$A$1:$E$121,ROUNDDOWN(E846/12,0)+1,3))</f>
        <v>6.4260000000000003E-3</v>
      </c>
      <c r="N846" t="e">
        <f>IF($B$9="זכר",INDEX('שיפור גברים'!$A$1:$GQ$121,ROUNDDOWN(E846/12,0)+1,ROUNDDOWN((E846+$B$7-$B$8)/12,0)+2),INDEX('שיפור נשים'!$A$1:$GQ$121,ROUNDDOWN(E846/12,0)+1,ROUNDDOWN((E846+$B$7-$B$8)/12,0)+2))</f>
        <v>#VALUE!</v>
      </c>
      <c r="O846" t="e">
        <f>IF($B$9="זכר",INDEX('שיפור גברים'!$A$1:$GQ$121,ROUNDDOWN(E846/12,0)+1,ROUNDDOWN((E846+$B$7-$B$8)/12,0)+1),INDEX('שיפור נשים'!$A$1:$GQ$121,ROUNDDOWN(E846/12,0)+1,ROUNDDOWN((E846+$B$7-$B$8)/12,0)+1))</f>
        <v>#VALUE!</v>
      </c>
      <c r="P846">
        <f t="shared" si="274"/>
        <v>1</v>
      </c>
      <c r="Q846" t="e">
        <f t="shared" si="275"/>
        <v>#VALUE!</v>
      </c>
      <c r="R846">
        <f t="shared" si="286"/>
        <v>844</v>
      </c>
      <c r="S846" t="e">
        <f t="shared" si="287"/>
        <v>#VALUE!</v>
      </c>
      <c r="T846">
        <f>IF($B$11="זכר",INDEX(תמותה!$A$1:$E$121,ROUNDDOWN(R846/12,0)+1,2),INDEX(תמותה!$A$1:$E$121,ROUNDDOWN(R846/12,0)+1,3))</f>
        <v>6.4260000000000003E-3</v>
      </c>
      <c r="U846" t="e">
        <f>IF($B$11="זכר",INDEX('שיפור גברים'!$A$1:$GQ$121,ROUNDDOWN(R846/12,0)+1,ROUNDDOWN((E846+$B$7-$B$8)/12,0)+2),INDEX('שיפור נשים'!$A$1:$GQ$121,ROUNDDOWN(R846/12,0)+1,ROUNDDOWN((E846+$B$7-$B$8)/12,0)+2))</f>
        <v>#VALUE!</v>
      </c>
      <c r="V846" t="e">
        <f>IF($B$11="זכר",INDEX('שיפור גברים'!$A$1:$GQ$121,ROUNDDOWN(R846/12,0)+1,ROUNDDOWN((E846+$B$7-$B$8)/12,0)+1),INDEX('שיפור נשים'!$A$1:$GQ$121,ROUNDDOWN(R846/12,0)+1,ROUNDDOWN((E846+$B$7-$B$8)/12,0)+1))</f>
        <v>#VALUE!</v>
      </c>
      <c r="W846">
        <f t="shared" si="276"/>
        <v>1</v>
      </c>
      <c r="X846" t="e">
        <f t="shared" si="288"/>
        <v>#VALUE!</v>
      </c>
      <c r="Y846">
        <f>IF($B$11="זכר",INDEX(תמותה!$A$1:$E$121,ROUNDDOWN(R846/12,0)+1,4),INDEX(תמותה!$A$1:$E$121,ROUNDDOWN(R846/12,0)+1,5))</f>
        <v>1.0912E-2</v>
      </c>
      <c r="Z846" t="e">
        <f t="shared" si="277"/>
        <v>#VALUE!</v>
      </c>
      <c r="AA846" t="e">
        <f t="shared" si="278"/>
        <v>#VALUE!</v>
      </c>
      <c r="AB846" t="e">
        <f t="shared" si="289"/>
        <v>#VALUE!</v>
      </c>
      <c r="AC846" t="e">
        <f t="shared" si="290"/>
        <v>#VALUE!</v>
      </c>
      <c r="AD846" t="e">
        <f t="shared" si="291"/>
        <v>#VALUE!</v>
      </c>
      <c r="AE846" t="e">
        <f t="shared" si="292"/>
        <v>#VALUE!</v>
      </c>
      <c r="AF846" t="e">
        <f t="shared" si="293"/>
        <v>#VALUE!</v>
      </c>
    </row>
    <row r="847" spans="5:32" x14ac:dyDescent="0.2">
      <c r="E847">
        <f t="shared" si="279"/>
        <v>845</v>
      </c>
      <c r="F847">
        <f t="shared" si="273"/>
        <v>12.848696819522846</v>
      </c>
      <c r="G847" t="e">
        <f t="shared" si="280"/>
        <v>#VALUE!</v>
      </c>
      <c r="H847" t="e">
        <f t="shared" si="281"/>
        <v>#VALUE!</v>
      </c>
      <c r="I847" t="e">
        <f t="shared" si="282"/>
        <v>#VALUE!</v>
      </c>
      <c r="J847" t="e">
        <f t="shared" si="283"/>
        <v>#VALUE!</v>
      </c>
      <c r="K847" t="e">
        <f t="shared" si="284"/>
        <v>#VALUE!</v>
      </c>
      <c r="L847" t="e">
        <f t="shared" si="285"/>
        <v>#VALUE!</v>
      </c>
      <c r="M847">
        <f>IF($B$9="זכר",INDEX(תמותה!$A$1:$E$121,ROUNDDOWN(E847/12,0)+1,2),INDEX(תמותה!$A$1:$E$121,ROUNDDOWN(E847/12,0)+1,3))</f>
        <v>6.4260000000000003E-3</v>
      </c>
      <c r="N847" t="e">
        <f>IF($B$9="זכר",INDEX('שיפור גברים'!$A$1:$GQ$121,ROUNDDOWN(E847/12,0)+1,ROUNDDOWN((E847+$B$7-$B$8)/12,0)+2),INDEX('שיפור נשים'!$A$1:$GQ$121,ROUNDDOWN(E847/12,0)+1,ROUNDDOWN((E847+$B$7-$B$8)/12,0)+2))</f>
        <v>#VALUE!</v>
      </c>
      <c r="O847" t="e">
        <f>IF($B$9="זכר",INDEX('שיפור גברים'!$A$1:$GQ$121,ROUNDDOWN(E847/12,0)+1,ROUNDDOWN((E847+$B$7-$B$8)/12,0)+1),INDEX('שיפור נשים'!$A$1:$GQ$121,ROUNDDOWN(E847/12,0)+1,ROUNDDOWN((E847+$B$7-$B$8)/12,0)+1))</f>
        <v>#VALUE!</v>
      </c>
      <c r="P847">
        <f t="shared" si="274"/>
        <v>8.3333333333333329E-2</v>
      </c>
      <c r="Q847" t="e">
        <f t="shared" si="275"/>
        <v>#VALUE!</v>
      </c>
      <c r="R847">
        <f t="shared" si="286"/>
        <v>845</v>
      </c>
      <c r="S847" t="e">
        <f t="shared" si="287"/>
        <v>#VALUE!</v>
      </c>
      <c r="T847">
        <f>IF($B$11="זכר",INDEX(תמותה!$A$1:$E$121,ROUNDDOWN(R847/12,0)+1,2),INDEX(תמותה!$A$1:$E$121,ROUNDDOWN(R847/12,0)+1,3))</f>
        <v>6.4260000000000003E-3</v>
      </c>
      <c r="U847" t="e">
        <f>IF($B$11="זכר",INDEX('שיפור גברים'!$A$1:$GQ$121,ROUNDDOWN(R847/12,0)+1,ROUNDDOWN((E847+$B$7-$B$8)/12,0)+2),INDEX('שיפור נשים'!$A$1:$GQ$121,ROUNDDOWN(R847/12,0)+1,ROUNDDOWN((E847+$B$7-$B$8)/12,0)+2))</f>
        <v>#VALUE!</v>
      </c>
      <c r="V847" t="e">
        <f>IF($B$11="זכר",INDEX('שיפור גברים'!$A$1:$GQ$121,ROUNDDOWN(R847/12,0)+1,ROUNDDOWN((E847+$B$7-$B$8)/12,0)+1),INDEX('שיפור נשים'!$A$1:$GQ$121,ROUNDDOWN(R847/12,0)+1,ROUNDDOWN((E847+$B$7-$B$8)/12,0)+1))</f>
        <v>#VALUE!</v>
      </c>
      <c r="W847">
        <f t="shared" si="276"/>
        <v>8.3333333333333329E-2</v>
      </c>
      <c r="X847" t="e">
        <f t="shared" si="288"/>
        <v>#VALUE!</v>
      </c>
      <c r="Y847">
        <f>IF($B$11="זכר",INDEX(תמותה!$A$1:$E$121,ROUNDDOWN(R847/12,0)+1,4),INDEX(תמותה!$A$1:$E$121,ROUNDDOWN(R847/12,0)+1,5))</f>
        <v>1.0912E-2</v>
      </c>
      <c r="Z847" t="e">
        <f t="shared" si="277"/>
        <v>#VALUE!</v>
      </c>
      <c r="AA847" t="e">
        <f t="shared" si="278"/>
        <v>#VALUE!</v>
      </c>
      <c r="AB847" t="e">
        <f t="shared" si="289"/>
        <v>#VALUE!</v>
      </c>
      <c r="AC847" t="e">
        <f t="shared" si="290"/>
        <v>#VALUE!</v>
      </c>
      <c r="AD847" t="e">
        <f t="shared" si="291"/>
        <v>#VALUE!</v>
      </c>
      <c r="AE847" t="e">
        <f t="shared" si="292"/>
        <v>#VALUE!</v>
      </c>
      <c r="AF847" t="e">
        <f t="shared" si="293"/>
        <v>#VALUE!</v>
      </c>
    </row>
    <row r="848" spans="5:32" x14ac:dyDescent="0.2">
      <c r="E848">
        <f t="shared" si="279"/>
        <v>846</v>
      </c>
      <c r="F848">
        <f t="shared" si="273"/>
        <v>12.887532979712425</v>
      </c>
      <c r="G848" t="e">
        <f t="shared" si="280"/>
        <v>#VALUE!</v>
      </c>
      <c r="H848" t="e">
        <f t="shared" si="281"/>
        <v>#VALUE!</v>
      </c>
      <c r="I848" t="e">
        <f t="shared" si="282"/>
        <v>#VALUE!</v>
      </c>
      <c r="J848" t="e">
        <f t="shared" si="283"/>
        <v>#VALUE!</v>
      </c>
      <c r="K848" t="e">
        <f t="shared" si="284"/>
        <v>#VALUE!</v>
      </c>
      <c r="L848" t="e">
        <f t="shared" si="285"/>
        <v>#VALUE!</v>
      </c>
      <c r="M848">
        <f>IF($B$9="זכר",INDEX(תמותה!$A$1:$E$121,ROUNDDOWN(E848/12,0)+1,2),INDEX(תמותה!$A$1:$E$121,ROUNDDOWN(E848/12,0)+1,3))</f>
        <v>6.4260000000000003E-3</v>
      </c>
      <c r="N848" t="e">
        <f>IF($B$9="זכר",INDEX('שיפור גברים'!$A$1:$GQ$121,ROUNDDOWN(E848/12,0)+1,ROUNDDOWN((E848+$B$7-$B$8)/12,0)+2),INDEX('שיפור נשים'!$A$1:$GQ$121,ROUNDDOWN(E848/12,0)+1,ROUNDDOWN((E848+$B$7-$B$8)/12,0)+2))</f>
        <v>#VALUE!</v>
      </c>
      <c r="O848" t="e">
        <f>IF($B$9="זכר",INDEX('שיפור גברים'!$A$1:$GQ$121,ROUNDDOWN(E848/12,0)+1,ROUNDDOWN((E848+$B$7-$B$8)/12,0)+1),INDEX('שיפור נשים'!$A$1:$GQ$121,ROUNDDOWN(E848/12,0)+1,ROUNDDOWN((E848+$B$7-$B$8)/12,0)+1))</f>
        <v>#VALUE!</v>
      </c>
      <c r="P848">
        <f t="shared" si="274"/>
        <v>0.16666666666666666</v>
      </c>
      <c r="Q848" t="e">
        <f t="shared" si="275"/>
        <v>#VALUE!</v>
      </c>
      <c r="R848">
        <f t="shared" si="286"/>
        <v>846</v>
      </c>
      <c r="S848" t="e">
        <f t="shared" si="287"/>
        <v>#VALUE!</v>
      </c>
      <c r="T848">
        <f>IF($B$11="זכר",INDEX(תמותה!$A$1:$E$121,ROUNDDOWN(R848/12,0)+1,2),INDEX(תמותה!$A$1:$E$121,ROUNDDOWN(R848/12,0)+1,3))</f>
        <v>6.4260000000000003E-3</v>
      </c>
      <c r="U848" t="e">
        <f>IF($B$11="זכר",INDEX('שיפור גברים'!$A$1:$GQ$121,ROUNDDOWN(R848/12,0)+1,ROUNDDOWN((E848+$B$7-$B$8)/12,0)+2),INDEX('שיפור נשים'!$A$1:$GQ$121,ROUNDDOWN(R848/12,0)+1,ROUNDDOWN((E848+$B$7-$B$8)/12,0)+2))</f>
        <v>#VALUE!</v>
      </c>
      <c r="V848" t="e">
        <f>IF($B$11="זכר",INDEX('שיפור גברים'!$A$1:$GQ$121,ROUNDDOWN(R848/12,0)+1,ROUNDDOWN((E848+$B$7-$B$8)/12,0)+1),INDEX('שיפור נשים'!$A$1:$GQ$121,ROUNDDOWN(R848/12,0)+1,ROUNDDOWN((E848+$B$7-$B$8)/12,0)+1))</f>
        <v>#VALUE!</v>
      </c>
      <c r="W848">
        <f t="shared" si="276"/>
        <v>0.16666666666666666</v>
      </c>
      <c r="X848" t="e">
        <f t="shared" si="288"/>
        <v>#VALUE!</v>
      </c>
      <c r="Y848">
        <f>IF($B$11="זכר",INDEX(תמותה!$A$1:$E$121,ROUNDDOWN(R848/12,0)+1,4),INDEX(תמותה!$A$1:$E$121,ROUNDDOWN(R848/12,0)+1,5))</f>
        <v>1.0912E-2</v>
      </c>
      <c r="Z848" t="e">
        <f t="shared" si="277"/>
        <v>#VALUE!</v>
      </c>
      <c r="AA848" t="e">
        <f t="shared" si="278"/>
        <v>#VALUE!</v>
      </c>
      <c r="AB848" t="e">
        <f t="shared" si="289"/>
        <v>#VALUE!</v>
      </c>
      <c r="AC848" t="e">
        <f t="shared" si="290"/>
        <v>#VALUE!</v>
      </c>
      <c r="AD848" t="e">
        <f t="shared" si="291"/>
        <v>#VALUE!</v>
      </c>
      <c r="AE848" t="e">
        <f t="shared" si="292"/>
        <v>#VALUE!</v>
      </c>
      <c r="AF848" t="e">
        <f t="shared" si="293"/>
        <v>#VALUE!</v>
      </c>
    </row>
    <row r="849" spans="5:32" x14ac:dyDescent="0.2">
      <c r="E849">
        <f t="shared" si="279"/>
        <v>847</v>
      </c>
      <c r="F849">
        <f t="shared" si="273"/>
        <v>12.926486525140332</v>
      </c>
      <c r="G849" t="e">
        <f t="shared" si="280"/>
        <v>#VALUE!</v>
      </c>
      <c r="H849" t="e">
        <f t="shared" si="281"/>
        <v>#VALUE!</v>
      </c>
      <c r="I849" t="e">
        <f t="shared" si="282"/>
        <v>#VALUE!</v>
      </c>
      <c r="J849" t="e">
        <f t="shared" si="283"/>
        <v>#VALUE!</v>
      </c>
      <c r="K849" t="e">
        <f t="shared" si="284"/>
        <v>#VALUE!</v>
      </c>
      <c r="L849" t="e">
        <f t="shared" si="285"/>
        <v>#VALUE!</v>
      </c>
      <c r="M849">
        <f>IF($B$9="זכר",INDEX(תמותה!$A$1:$E$121,ROUNDDOWN(E849/12,0)+1,2),INDEX(תמותה!$A$1:$E$121,ROUNDDOWN(E849/12,0)+1,3))</f>
        <v>6.4260000000000003E-3</v>
      </c>
      <c r="N849" t="e">
        <f>IF($B$9="זכר",INDEX('שיפור גברים'!$A$1:$GQ$121,ROUNDDOWN(E849/12,0)+1,ROUNDDOWN((E849+$B$7-$B$8)/12,0)+2),INDEX('שיפור נשים'!$A$1:$GQ$121,ROUNDDOWN(E849/12,0)+1,ROUNDDOWN((E849+$B$7-$B$8)/12,0)+2))</f>
        <v>#VALUE!</v>
      </c>
      <c r="O849" t="e">
        <f>IF($B$9="זכר",INDEX('שיפור גברים'!$A$1:$GQ$121,ROUNDDOWN(E849/12,0)+1,ROUNDDOWN((E849+$B$7-$B$8)/12,0)+1),INDEX('שיפור נשים'!$A$1:$GQ$121,ROUNDDOWN(E849/12,0)+1,ROUNDDOWN((E849+$B$7-$B$8)/12,0)+1))</f>
        <v>#VALUE!</v>
      </c>
      <c r="P849">
        <f t="shared" si="274"/>
        <v>0.25</v>
      </c>
      <c r="Q849" t="e">
        <f t="shared" si="275"/>
        <v>#VALUE!</v>
      </c>
      <c r="R849">
        <f t="shared" si="286"/>
        <v>847</v>
      </c>
      <c r="S849" t="e">
        <f t="shared" si="287"/>
        <v>#VALUE!</v>
      </c>
      <c r="T849">
        <f>IF($B$11="זכר",INDEX(תמותה!$A$1:$E$121,ROUNDDOWN(R849/12,0)+1,2),INDEX(תמותה!$A$1:$E$121,ROUNDDOWN(R849/12,0)+1,3))</f>
        <v>6.4260000000000003E-3</v>
      </c>
      <c r="U849" t="e">
        <f>IF($B$11="זכר",INDEX('שיפור גברים'!$A$1:$GQ$121,ROUNDDOWN(R849/12,0)+1,ROUNDDOWN((E849+$B$7-$B$8)/12,0)+2),INDEX('שיפור נשים'!$A$1:$GQ$121,ROUNDDOWN(R849/12,0)+1,ROUNDDOWN((E849+$B$7-$B$8)/12,0)+2))</f>
        <v>#VALUE!</v>
      </c>
      <c r="V849" t="e">
        <f>IF($B$11="זכר",INDEX('שיפור גברים'!$A$1:$GQ$121,ROUNDDOWN(R849/12,0)+1,ROUNDDOWN((E849+$B$7-$B$8)/12,0)+1),INDEX('שיפור נשים'!$A$1:$GQ$121,ROUNDDOWN(R849/12,0)+1,ROUNDDOWN((E849+$B$7-$B$8)/12,0)+1))</f>
        <v>#VALUE!</v>
      </c>
      <c r="W849">
        <f t="shared" si="276"/>
        <v>0.25</v>
      </c>
      <c r="X849" t="e">
        <f t="shared" si="288"/>
        <v>#VALUE!</v>
      </c>
      <c r="Y849">
        <f>IF($B$11="זכר",INDEX(תמותה!$A$1:$E$121,ROUNDDOWN(R849/12,0)+1,4),INDEX(תמותה!$A$1:$E$121,ROUNDDOWN(R849/12,0)+1,5))</f>
        <v>1.0912E-2</v>
      </c>
      <c r="Z849" t="e">
        <f t="shared" si="277"/>
        <v>#VALUE!</v>
      </c>
      <c r="AA849" t="e">
        <f t="shared" si="278"/>
        <v>#VALUE!</v>
      </c>
      <c r="AB849" t="e">
        <f t="shared" si="289"/>
        <v>#VALUE!</v>
      </c>
      <c r="AC849" t="e">
        <f t="shared" si="290"/>
        <v>#VALUE!</v>
      </c>
      <c r="AD849" t="e">
        <f t="shared" si="291"/>
        <v>#VALUE!</v>
      </c>
      <c r="AE849" t="e">
        <f t="shared" si="292"/>
        <v>#VALUE!</v>
      </c>
      <c r="AF849" t="e">
        <f t="shared" si="293"/>
        <v>#VALUE!</v>
      </c>
    </row>
    <row r="850" spans="5:32" x14ac:dyDescent="0.2">
      <c r="E850">
        <f t="shared" si="279"/>
        <v>848</v>
      </c>
      <c r="F850">
        <f t="shared" si="273"/>
        <v>12.965557810612335</v>
      </c>
      <c r="G850" t="e">
        <f t="shared" si="280"/>
        <v>#VALUE!</v>
      </c>
      <c r="H850" t="e">
        <f t="shared" si="281"/>
        <v>#VALUE!</v>
      </c>
      <c r="I850" t="e">
        <f t="shared" si="282"/>
        <v>#VALUE!</v>
      </c>
      <c r="J850" t="e">
        <f t="shared" si="283"/>
        <v>#VALUE!</v>
      </c>
      <c r="K850" t="e">
        <f t="shared" si="284"/>
        <v>#VALUE!</v>
      </c>
      <c r="L850" t="e">
        <f t="shared" si="285"/>
        <v>#VALUE!</v>
      </c>
      <c r="M850">
        <f>IF($B$9="זכר",INDEX(תמותה!$A$1:$E$121,ROUNDDOWN(E850/12,0)+1,2),INDEX(תמותה!$A$1:$E$121,ROUNDDOWN(E850/12,0)+1,3))</f>
        <v>6.4260000000000003E-3</v>
      </c>
      <c r="N850" t="e">
        <f>IF($B$9="זכר",INDEX('שיפור גברים'!$A$1:$GQ$121,ROUNDDOWN(E850/12,0)+1,ROUNDDOWN((E850+$B$7-$B$8)/12,0)+2),INDEX('שיפור נשים'!$A$1:$GQ$121,ROUNDDOWN(E850/12,0)+1,ROUNDDOWN((E850+$B$7-$B$8)/12,0)+2))</f>
        <v>#VALUE!</v>
      </c>
      <c r="O850" t="e">
        <f>IF($B$9="זכר",INDEX('שיפור גברים'!$A$1:$GQ$121,ROUNDDOWN(E850/12,0)+1,ROUNDDOWN((E850+$B$7-$B$8)/12,0)+1),INDEX('שיפור נשים'!$A$1:$GQ$121,ROUNDDOWN(E850/12,0)+1,ROUNDDOWN((E850+$B$7-$B$8)/12,0)+1))</f>
        <v>#VALUE!</v>
      </c>
      <c r="P850">
        <f t="shared" si="274"/>
        <v>0.33333333333333331</v>
      </c>
      <c r="Q850" t="e">
        <f t="shared" si="275"/>
        <v>#VALUE!</v>
      </c>
      <c r="R850">
        <f t="shared" si="286"/>
        <v>848</v>
      </c>
      <c r="S850" t="e">
        <f t="shared" si="287"/>
        <v>#VALUE!</v>
      </c>
      <c r="T850">
        <f>IF($B$11="זכר",INDEX(תמותה!$A$1:$E$121,ROUNDDOWN(R850/12,0)+1,2),INDEX(תמותה!$A$1:$E$121,ROUNDDOWN(R850/12,0)+1,3))</f>
        <v>6.4260000000000003E-3</v>
      </c>
      <c r="U850" t="e">
        <f>IF($B$11="זכר",INDEX('שיפור גברים'!$A$1:$GQ$121,ROUNDDOWN(R850/12,0)+1,ROUNDDOWN((E850+$B$7-$B$8)/12,0)+2),INDEX('שיפור נשים'!$A$1:$GQ$121,ROUNDDOWN(R850/12,0)+1,ROUNDDOWN((E850+$B$7-$B$8)/12,0)+2))</f>
        <v>#VALUE!</v>
      </c>
      <c r="V850" t="e">
        <f>IF($B$11="זכר",INDEX('שיפור גברים'!$A$1:$GQ$121,ROUNDDOWN(R850/12,0)+1,ROUNDDOWN((E850+$B$7-$B$8)/12,0)+1),INDEX('שיפור נשים'!$A$1:$GQ$121,ROUNDDOWN(R850/12,0)+1,ROUNDDOWN((E850+$B$7-$B$8)/12,0)+1))</f>
        <v>#VALUE!</v>
      </c>
      <c r="W850">
        <f t="shared" si="276"/>
        <v>0.33333333333333331</v>
      </c>
      <c r="X850" t="e">
        <f t="shared" si="288"/>
        <v>#VALUE!</v>
      </c>
      <c r="Y850">
        <f>IF($B$11="זכר",INDEX(תמותה!$A$1:$E$121,ROUNDDOWN(R850/12,0)+1,4),INDEX(תמותה!$A$1:$E$121,ROUNDDOWN(R850/12,0)+1,5))</f>
        <v>1.0912E-2</v>
      </c>
      <c r="Z850" t="e">
        <f t="shared" si="277"/>
        <v>#VALUE!</v>
      </c>
      <c r="AA850" t="e">
        <f t="shared" si="278"/>
        <v>#VALUE!</v>
      </c>
      <c r="AB850" t="e">
        <f t="shared" si="289"/>
        <v>#VALUE!</v>
      </c>
      <c r="AC850" t="e">
        <f t="shared" si="290"/>
        <v>#VALUE!</v>
      </c>
      <c r="AD850" t="e">
        <f t="shared" si="291"/>
        <v>#VALUE!</v>
      </c>
      <c r="AE850" t="e">
        <f t="shared" si="292"/>
        <v>#VALUE!</v>
      </c>
      <c r="AF850" t="e">
        <f t="shared" si="293"/>
        <v>#VALUE!</v>
      </c>
    </row>
    <row r="851" spans="5:32" x14ac:dyDescent="0.2">
      <c r="E851">
        <f t="shared" si="279"/>
        <v>849</v>
      </c>
      <c r="F851">
        <f t="shared" si="273"/>
        <v>13.004747192006644</v>
      </c>
      <c r="G851" t="e">
        <f t="shared" si="280"/>
        <v>#VALUE!</v>
      </c>
      <c r="H851" t="e">
        <f t="shared" si="281"/>
        <v>#VALUE!</v>
      </c>
      <c r="I851" t="e">
        <f t="shared" si="282"/>
        <v>#VALUE!</v>
      </c>
      <c r="J851" t="e">
        <f t="shared" si="283"/>
        <v>#VALUE!</v>
      </c>
      <c r="K851" t="e">
        <f t="shared" si="284"/>
        <v>#VALUE!</v>
      </c>
      <c r="L851" t="e">
        <f t="shared" si="285"/>
        <v>#VALUE!</v>
      </c>
      <c r="M851">
        <f>IF($B$9="זכר",INDEX(תמותה!$A$1:$E$121,ROUNDDOWN(E851/12,0)+1,2),INDEX(תמותה!$A$1:$E$121,ROUNDDOWN(E851/12,0)+1,3))</f>
        <v>6.4260000000000003E-3</v>
      </c>
      <c r="N851" t="e">
        <f>IF($B$9="זכר",INDEX('שיפור גברים'!$A$1:$GQ$121,ROUNDDOWN(E851/12,0)+1,ROUNDDOWN((E851+$B$7-$B$8)/12,0)+2),INDEX('שיפור נשים'!$A$1:$GQ$121,ROUNDDOWN(E851/12,0)+1,ROUNDDOWN((E851+$B$7-$B$8)/12,0)+2))</f>
        <v>#VALUE!</v>
      </c>
      <c r="O851" t="e">
        <f>IF($B$9="זכר",INDEX('שיפור גברים'!$A$1:$GQ$121,ROUNDDOWN(E851/12,0)+1,ROUNDDOWN((E851+$B$7-$B$8)/12,0)+1),INDEX('שיפור נשים'!$A$1:$GQ$121,ROUNDDOWN(E851/12,0)+1,ROUNDDOWN((E851+$B$7-$B$8)/12,0)+1))</f>
        <v>#VALUE!</v>
      </c>
      <c r="P851">
        <f t="shared" si="274"/>
        <v>0.41666666666666669</v>
      </c>
      <c r="Q851" t="e">
        <f t="shared" si="275"/>
        <v>#VALUE!</v>
      </c>
      <c r="R851">
        <f t="shared" si="286"/>
        <v>849</v>
      </c>
      <c r="S851" t="e">
        <f t="shared" si="287"/>
        <v>#VALUE!</v>
      </c>
      <c r="T851">
        <f>IF($B$11="זכר",INDEX(תמותה!$A$1:$E$121,ROUNDDOWN(R851/12,0)+1,2),INDEX(תמותה!$A$1:$E$121,ROUNDDOWN(R851/12,0)+1,3))</f>
        <v>6.4260000000000003E-3</v>
      </c>
      <c r="U851" t="e">
        <f>IF($B$11="זכר",INDEX('שיפור גברים'!$A$1:$GQ$121,ROUNDDOWN(R851/12,0)+1,ROUNDDOWN((E851+$B$7-$B$8)/12,0)+2),INDEX('שיפור נשים'!$A$1:$GQ$121,ROUNDDOWN(R851/12,0)+1,ROUNDDOWN((E851+$B$7-$B$8)/12,0)+2))</f>
        <v>#VALUE!</v>
      </c>
      <c r="V851" t="e">
        <f>IF($B$11="זכר",INDEX('שיפור גברים'!$A$1:$GQ$121,ROUNDDOWN(R851/12,0)+1,ROUNDDOWN((E851+$B$7-$B$8)/12,0)+1),INDEX('שיפור נשים'!$A$1:$GQ$121,ROUNDDOWN(R851/12,0)+1,ROUNDDOWN((E851+$B$7-$B$8)/12,0)+1))</f>
        <v>#VALUE!</v>
      </c>
      <c r="W851">
        <f t="shared" si="276"/>
        <v>0.41666666666666669</v>
      </c>
      <c r="X851" t="e">
        <f t="shared" si="288"/>
        <v>#VALUE!</v>
      </c>
      <c r="Y851">
        <f>IF($B$11="זכר",INDEX(תמותה!$A$1:$E$121,ROUNDDOWN(R851/12,0)+1,4),INDEX(תמותה!$A$1:$E$121,ROUNDDOWN(R851/12,0)+1,5))</f>
        <v>1.0912E-2</v>
      </c>
      <c r="Z851" t="e">
        <f t="shared" si="277"/>
        <v>#VALUE!</v>
      </c>
      <c r="AA851" t="e">
        <f t="shared" si="278"/>
        <v>#VALUE!</v>
      </c>
      <c r="AB851" t="e">
        <f t="shared" si="289"/>
        <v>#VALUE!</v>
      </c>
      <c r="AC851" t="e">
        <f t="shared" si="290"/>
        <v>#VALUE!</v>
      </c>
      <c r="AD851" t="e">
        <f t="shared" si="291"/>
        <v>#VALUE!</v>
      </c>
      <c r="AE851" t="e">
        <f t="shared" si="292"/>
        <v>#VALUE!</v>
      </c>
      <c r="AF851" t="e">
        <f t="shared" si="293"/>
        <v>#VALUE!</v>
      </c>
    </row>
    <row r="852" spans="5:32" x14ac:dyDescent="0.2">
      <c r="E852">
        <f t="shared" si="279"/>
        <v>850</v>
      </c>
      <c r="F852">
        <f t="shared" si="273"/>
        <v>13.044055026277153</v>
      </c>
      <c r="G852" t="e">
        <f t="shared" si="280"/>
        <v>#VALUE!</v>
      </c>
      <c r="H852" t="e">
        <f t="shared" si="281"/>
        <v>#VALUE!</v>
      </c>
      <c r="I852" t="e">
        <f t="shared" si="282"/>
        <v>#VALUE!</v>
      </c>
      <c r="J852" t="e">
        <f t="shared" si="283"/>
        <v>#VALUE!</v>
      </c>
      <c r="K852" t="e">
        <f t="shared" si="284"/>
        <v>#VALUE!</v>
      </c>
      <c r="L852" t="e">
        <f t="shared" si="285"/>
        <v>#VALUE!</v>
      </c>
      <c r="M852">
        <f>IF($B$9="זכר",INDEX(תמותה!$A$1:$E$121,ROUNDDOWN(E852/12,0)+1,2),INDEX(תמותה!$A$1:$E$121,ROUNDDOWN(E852/12,0)+1,3))</f>
        <v>6.4260000000000003E-3</v>
      </c>
      <c r="N852" t="e">
        <f>IF($B$9="זכר",INDEX('שיפור גברים'!$A$1:$GQ$121,ROUNDDOWN(E852/12,0)+1,ROUNDDOWN((E852+$B$7-$B$8)/12,0)+2),INDEX('שיפור נשים'!$A$1:$GQ$121,ROUNDDOWN(E852/12,0)+1,ROUNDDOWN((E852+$B$7-$B$8)/12,0)+2))</f>
        <v>#VALUE!</v>
      </c>
      <c r="O852" t="e">
        <f>IF($B$9="זכר",INDEX('שיפור גברים'!$A$1:$GQ$121,ROUNDDOWN(E852/12,0)+1,ROUNDDOWN((E852+$B$7-$B$8)/12,0)+1),INDEX('שיפור נשים'!$A$1:$GQ$121,ROUNDDOWN(E852/12,0)+1,ROUNDDOWN((E852+$B$7-$B$8)/12,0)+1))</f>
        <v>#VALUE!</v>
      </c>
      <c r="P852">
        <f t="shared" si="274"/>
        <v>0.5</v>
      </c>
      <c r="Q852" t="e">
        <f t="shared" si="275"/>
        <v>#VALUE!</v>
      </c>
      <c r="R852">
        <f t="shared" si="286"/>
        <v>850</v>
      </c>
      <c r="S852" t="e">
        <f t="shared" si="287"/>
        <v>#VALUE!</v>
      </c>
      <c r="T852">
        <f>IF($B$11="זכר",INDEX(תמותה!$A$1:$E$121,ROUNDDOWN(R852/12,0)+1,2),INDEX(תמותה!$A$1:$E$121,ROUNDDOWN(R852/12,0)+1,3))</f>
        <v>6.4260000000000003E-3</v>
      </c>
      <c r="U852" t="e">
        <f>IF($B$11="זכר",INDEX('שיפור גברים'!$A$1:$GQ$121,ROUNDDOWN(R852/12,0)+1,ROUNDDOWN((E852+$B$7-$B$8)/12,0)+2),INDEX('שיפור נשים'!$A$1:$GQ$121,ROUNDDOWN(R852/12,0)+1,ROUNDDOWN((E852+$B$7-$B$8)/12,0)+2))</f>
        <v>#VALUE!</v>
      </c>
      <c r="V852" t="e">
        <f>IF($B$11="זכר",INDEX('שיפור גברים'!$A$1:$GQ$121,ROUNDDOWN(R852/12,0)+1,ROUNDDOWN((E852+$B$7-$B$8)/12,0)+1),INDEX('שיפור נשים'!$A$1:$GQ$121,ROUNDDOWN(R852/12,0)+1,ROUNDDOWN((E852+$B$7-$B$8)/12,0)+1))</f>
        <v>#VALUE!</v>
      </c>
      <c r="W852">
        <f t="shared" si="276"/>
        <v>0.5</v>
      </c>
      <c r="X852" t="e">
        <f t="shared" si="288"/>
        <v>#VALUE!</v>
      </c>
      <c r="Y852">
        <f>IF($B$11="זכר",INDEX(תמותה!$A$1:$E$121,ROUNDDOWN(R852/12,0)+1,4),INDEX(תמותה!$A$1:$E$121,ROUNDDOWN(R852/12,0)+1,5))</f>
        <v>1.0912E-2</v>
      </c>
      <c r="Z852" t="e">
        <f t="shared" si="277"/>
        <v>#VALUE!</v>
      </c>
      <c r="AA852" t="e">
        <f t="shared" si="278"/>
        <v>#VALUE!</v>
      </c>
      <c r="AB852" t="e">
        <f t="shared" si="289"/>
        <v>#VALUE!</v>
      </c>
      <c r="AC852" t="e">
        <f t="shared" si="290"/>
        <v>#VALUE!</v>
      </c>
      <c r="AD852" t="e">
        <f t="shared" si="291"/>
        <v>#VALUE!</v>
      </c>
      <c r="AE852" t="e">
        <f t="shared" si="292"/>
        <v>#VALUE!</v>
      </c>
      <c r="AF852" t="e">
        <f t="shared" si="293"/>
        <v>#VALUE!</v>
      </c>
    </row>
    <row r="853" spans="5:32" x14ac:dyDescent="0.2">
      <c r="E853">
        <f t="shared" si="279"/>
        <v>851</v>
      </c>
      <c r="F853">
        <f t="shared" si="273"/>
        <v>13.083481671456644</v>
      </c>
      <c r="G853" t="e">
        <f t="shared" si="280"/>
        <v>#VALUE!</v>
      </c>
      <c r="H853" t="e">
        <f t="shared" si="281"/>
        <v>#VALUE!</v>
      </c>
      <c r="I853" t="e">
        <f t="shared" si="282"/>
        <v>#VALUE!</v>
      </c>
      <c r="J853" t="e">
        <f t="shared" si="283"/>
        <v>#VALUE!</v>
      </c>
      <c r="K853" t="e">
        <f t="shared" si="284"/>
        <v>#VALUE!</v>
      </c>
      <c r="L853" t="e">
        <f t="shared" si="285"/>
        <v>#VALUE!</v>
      </c>
      <c r="M853">
        <f>IF($B$9="זכר",INDEX(תמותה!$A$1:$E$121,ROUNDDOWN(E853/12,0)+1,2),INDEX(תמותה!$A$1:$E$121,ROUNDDOWN(E853/12,0)+1,3))</f>
        <v>6.4260000000000003E-3</v>
      </c>
      <c r="N853" t="e">
        <f>IF($B$9="זכר",INDEX('שיפור גברים'!$A$1:$GQ$121,ROUNDDOWN(E853/12,0)+1,ROUNDDOWN((E853+$B$7-$B$8)/12,0)+2),INDEX('שיפור נשים'!$A$1:$GQ$121,ROUNDDOWN(E853/12,0)+1,ROUNDDOWN((E853+$B$7-$B$8)/12,0)+2))</f>
        <v>#VALUE!</v>
      </c>
      <c r="O853" t="e">
        <f>IF($B$9="זכר",INDEX('שיפור גברים'!$A$1:$GQ$121,ROUNDDOWN(E853/12,0)+1,ROUNDDOWN((E853+$B$7-$B$8)/12,0)+1),INDEX('שיפור נשים'!$A$1:$GQ$121,ROUNDDOWN(E853/12,0)+1,ROUNDDOWN((E853+$B$7-$B$8)/12,0)+1))</f>
        <v>#VALUE!</v>
      </c>
      <c r="P853">
        <f t="shared" si="274"/>
        <v>0.58333333333333337</v>
      </c>
      <c r="Q853" t="e">
        <f t="shared" si="275"/>
        <v>#VALUE!</v>
      </c>
      <c r="R853">
        <f t="shared" si="286"/>
        <v>851</v>
      </c>
      <c r="S853" t="e">
        <f t="shared" si="287"/>
        <v>#VALUE!</v>
      </c>
      <c r="T853">
        <f>IF($B$11="זכר",INDEX(תמותה!$A$1:$E$121,ROUNDDOWN(R853/12,0)+1,2),INDEX(תמותה!$A$1:$E$121,ROUNDDOWN(R853/12,0)+1,3))</f>
        <v>6.4260000000000003E-3</v>
      </c>
      <c r="U853" t="e">
        <f>IF($B$11="זכר",INDEX('שיפור גברים'!$A$1:$GQ$121,ROUNDDOWN(R853/12,0)+1,ROUNDDOWN((E853+$B$7-$B$8)/12,0)+2),INDEX('שיפור נשים'!$A$1:$GQ$121,ROUNDDOWN(R853/12,0)+1,ROUNDDOWN((E853+$B$7-$B$8)/12,0)+2))</f>
        <v>#VALUE!</v>
      </c>
      <c r="V853" t="e">
        <f>IF($B$11="זכר",INDEX('שיפור גברים'!$A$1:$GQ$121,ROUNDDOWN(R853/12,0)+1,ROUNDDOWN((E853+$B$7-$B$8)/12,0)+1),INDEX('שיפור נשים'!$A$1:$GQ$121,ROUNDDOWN(R853/12,0)+1,ROUNDDOWN((E853+$B$7-$B$8)/12,0)+1))</f>
        <v>#VALUE!</v>
      </c>
      <c r="W853">
        <f t="shared" si="276"/>
        <v>0.58333333333333337</v>
      </c>
      <c r="X853" t="e">
        <f t="shared" si="288"/>
        <v>#VALUE!</v>
      </c>
      <c r="Y853">
        <f>IF($B$11="זכר",INDEX(תמותה!$A$1:$E$121,ROUNDDOWN(R853/12,0)+1,4),INDEX(תמותה!$A$1:$E$121,ROUNDDOWN(R853/12,0)+1,5))</f>
        <v>1.0912E-2</v>
      </c>
      <c r="Z853" t="e">
        <f t="shared" si="277"/>
        <v>#VALUE!</v>
      </c>
      <c r="AA853" t="e">
        <f t="shared" si="278"/>
        <v>#VALUE!</v>
      </c>
      <c r="AB853" t="e">
        <f t="shared" si="289"/>
        <v>#VALUE!</v>
      </c>
      <c r="AC853" t="e">
        <f t="shared" si="290"/>
        <v>#VALUE!</v>
      </c>
      <c r="AD853" t="e">
        <f t="shared" si="291"/>
        <v>#VALUE!</v>
      </c>
      <c r="AE853" t="e">
        <f t="shared" si="292"/>
        <v>#VALUE!</v>
      </c>
      <c r="AF853" t="e">
        <f t="shared" si="293"/>
        <v>#VALUE!</v>
      </c>
    </row>
    <row r="854" spans="5:32" x14ac:dyDescent="0.2">
      <c r="E854">
        <f t="shared" si="279"/>
        <v>852</v>
      </c>
      <c r="F854">
        <f t="shared" si="273"/>
        <v>13.123027486660105</v>
      </c>
      <c r="G854" t="e">
        <f t="shared" si="280"/>
        <v>#VALUE!</v>
      </c>
      <c r="H854" t="e">
        <f t="shared" si="281"/>
        <v>#VALUE!</v>
      </c>
      <c r="I854" t="e">
        <f t="shared" si="282"/>
        <v>#VALUE!</v>
      </c>
      <c r="J854" t="e">
        <f t="shared" si="283"/>
        <v>#VALUE!</v>
      </c>
      <c r="K854" t="e">
        <f t="shared" si="284"/>
        <v>#VALUE!</v>
      </c>
      <c r="L854" t="e">
        <f t="shared" si="285"/>
        <v>#VALUE!</v>
      </c>
      <c r="M854">
        <f>IF($B$9="זכר",INDEX(תמותה!$A$1:$E$121,ROUNDDOWN(E854/12,0)+1,2),INDEX(תמותה!$A$1:$E$121,ROUNDDOWN(E854/12,0)+1,3))</f>
        <v>7.2769999999999996E-3</v>
      </c>
      <c r="N854" t="e">
        <f>IF($B$9="זכר",INDEX('שיפור גברים'!$A$1:$GQ$121,ROUNDDOWN(E854/12,0)+1,ROUNDDOWN((E854+$B$7-$B$8)/12,0)+2),INDEX('שיפור נשים'!$A$1:$GQ$121,ROUNDDOWN(E854/12,0)+1,ROUNDDOWN((E854+$B$7-$B$8)/12,0)+2))</f>
        <v>#VALUE!</v>
      </c>
      <c r="O854" t="e">
        <f>IF($B$9="זכר",INDEX('שיפור גברים'!$A$1:$GQ$121,ROUNDDOWN(E854/12,0)+1,ROUNDDOWN((E854+$B$7-$B$8)/12,0)+1),INDEX('שיפור נשים'!$A$1:$GQ$121,ROUNDDOWN(E854/12,0)+1,ROUNDDOWN((E854+$B$7-$B$8)/12,0)+1))</f>
        <v>#VALUE!</v>
      </c>
      <c r="P854">
        <f t="shared" si="274"/>
        <v>0.66666666666666663</v>
      </c>
      <c r="Q854" t="e">
        <f t="shared" si="275"/>
        <v>#VALUE!</v>
      </c>
      <c r="R854">
        <f t="shared" si="286"/>
        <v>852</v>
      </c>
      <c r="S854" t="e">
        <f t="shared" si="287"/>
        <v>#VALUE!</v>
      </c>
      <c r="T854">
        <f>IF($B$11="זכר",INDEX(תמותה!$A$1:$E$121,ROUNDDOWN(R854/12,0)+1,2),INDEX(תמותה!$A$1:$E$121,ROUNDDOWN(R854/12,0)+1,3))</f>
        <v>7.2769999999999996E-3</v>
      </c>
      <c r="U854" t="e">
        <f>IF($B$11="זכר",INDEX('שיפור גברים'!$A$1:$GQ$121,ROUNDDOWN(R854/12,0)+1,ROUNDDOWN((E854+$B$7-$B$8)/12,0)+2),INDEX('שיפור נשים'!$A$1:$GQ$121,ROUNDDOWN(R854/12,0)+1,ROUNDDOWN((E854+$B$7-$B$8)/12,0)+2))</f>
        <v>#VALUE!</v>
      </c>
      <c r="V854" t="e">
        <f>IF($B$11="זכר",INDEX('שיפור גברים'!$A$1:$GQ$121,ROUNDDOWN(R854/12,0)+1,ROUNDDOWN((E854+$B$7-$B$8)/12,0)+1),INDEX('שיפור נשים'!$A$1:$GQ$121,ROUNDDOWN(R854/12,0)+1,ROUNDDOWN((E854+$B$7-$B$8)/12,0)+1))</f>
        <v>#VALUE!</v>
      </c>
      <c r="W854">
        <f t="shared" si="276"/>
        <v>0.66666666666666663</v>
      </c>
      <c r="X854" t="e">
        <f t="shared" si="288"/>
        <v>#VALUE!</v>
      </c>
      <c r="Y854">
        <f>IF($B$11="זכר",INDEX(תמותה!$A$1:$E$121,ROUNDDOWN(R854/12,0)+1,4),INDEX(תמותה!$A$1:$E$121,ROUNDDOWN(R854/12,0)+1,5))</f>
        <v>1.1974E-2</v>
      </c>
      <c r="Z854" t="e">
        <f t="shared" si="277"/>
        <v>#VALUE!</v>
      </c>
      <c r="AA854" t="e">
        <f t="shared" si="278"/>
        <v>#VALUE!</v>
      </c>
      <c r="AB854" t="e">
        <f t="shared" si="289"/>
        <v>#VALUE!</v>
      </c>
      <c r="AC854" t="e">
        <f t="shared" si="290"/>
        <v>#VALUE!</v>
      </c>
      <c r="AD854" t="e">
        <f t="shared" si="291"/>
        <v>#VALUE!</v>
      </c>
      <c r="AE854" t="e">
        <f t="shared" si="292"/>
        <v>#VALUE!</v>
      </c>
      <c r="AF854" t="e">
        <f t="shared" si="293"/>
        <v>#VALUE!</v>
      </c>
    </row>
    <row r="855" spans="5:32" x14ac:dyDescent="0.2">
      <c r="E855">
        <f t="shared" si="279"/>
        <v>853</v>
      </c>
      <c r="F855">
        <f t="shared" si="273"/>
        <v>13.162692832087963</v>
      </c>
      <c r="G855" t="e">
        <f t="shared" si="280"/>
        <v>#VALUE!</v>
      </c>
      <c r="H855" t="e">
        <f t="shared" si="281"/>
        <v>#VALUE!</v>
      </c>
      <c r="I855" t="e">
        <f t="shared" si="282"/>
        <v>#VALUE!</v>
      </c>
      <c r="J855" t="e">
        <f t="shared" si="283"/>
        <v>#VALUE!</v>
      </c>
      <c r="K855" t="e">
        <f t="shared" si="284"/>
        <v>#VALUE!</v>
      </c>
      <c r="L855" t="e">
        <f t="shared" si="285"/>
        <v>#VALUE!</v>
      </c>
      <c r="M855">
        <f>IF($B$9="זכר",INDEX(תמותה!$A$1:$E$121,ROUNDDOWN(E855/12,0)+1,2),INDEX(תמותה!$A$1:$E$121,ROUNDDOWN(E855/12,0)+1,3))</f>
        <v>7.2769999999999996E-3</v>
      </c>
      <c r="N855" t="e">
        <f>IF($B$9="זכר",INDEX('שיפור גברים'!$A$1:$GQ$121,ROUNDDOWN(E855/12,0)+1,ROUNDDOWN((E855+$B$7-$B$8)/12,0)+2),INDEX('שיפור נשים'!$A$1:$GQ$121,ROUNDDOWN(E855/12,0)+1,ROUNDDOWN((E855+$B$7-$B$8)/12,0)+2))</f>
        <v>#VALUE!</v>
      </c>
      <c r="O855" t="e">
        <f>IF($B$9="זכר",INDEX('שיפור גברים'!$A$1:$GQ$121,ROUNDDOWN(E855/12,0)+1,ROUNDDOWN((E855+$B$7-$B$8)/12,0)+1),INDEX('שיפור נשים'!$A$1:$GQ$121,ROUNDDOWN(E855/12,0)+1,ROUNDDOWN((E855+$B$7-$B$8)/12,0)+1))</f>
        <v>#VALUE!</v>
      </c>
      <c r="P855">
        <f t="shared" si="274"/>
        <v>0.75</v>
      </c>
      <c r="Q855" t="e">
        <f t="shared" si="275"/>
        <v>#VALUE!</v>
      </c>
      <c r="R855">
        <f t="shared" si="286"/>
        <v>853</v>
      </c>
      <c r="S855" t="e">
        <f t="shared" si="287"/>
        <v>#VALUE!</v>
      </c>
      <c r="T855">
        <f>IF($B$11="זכר",INDEX(תמותה!$A$1:$E$121,ROUNDDOWN(R855/12,0)+1,2),INDEX(תמותה!$A$1:$E$121,ROUNDDOWN(R855/12,0)+1,3))</f>
        <v>7.2769999999999996E-3</v>
      </c>
      <c r="U855" t="e">
        <f>IF($B$11="זכר",INDEX('שיפור גברים'!$A$1:$GQ$121,ROUNDDOWN(R855/12,0)+1,ROUNDDOWN((E855+$B$7-$B$8)/12,0)+2),INDEX('שיפור נשים'!$A$1:$GQ$121,ROUNDDOWN(R855/12,0)+1,ROUNDDOWN((E855+$B$7-$B$8)/12,0)+2))</f>
        <v>#VALUE!</v>
      </c>
      <c r="V855" t="e">
        <f>IF($B$11="זכר",INDEX('שיפור גברים'!$A$1:$GQ$121,ROUNDDOWN(R855/12,0)+1,ROUNDDOWN((E855+$B$7-$B$8)/12,0)+1),INDEX('שיפור נשים'!$A$1:$GQ$121,ROUNDDOWN(R855/12,0)+1,ROUNDDOWN((E855+$B$7-$B$8)/12,0)+1))</f>
        <v>#VALUE!</v>
      </c>
      <c r="W855">
        <f t="shared" si="276"/>
        <v>0.75</v>
      </c>
      <c r="X855" t="e">
        <f t="shared" si="288"/>
        <v>#VALUE!</v>
      </c>
      <c r="Y855">
        <f>IF($B$11="זכר",INDEX(תמותה!$A$1:$E$121,ROUNDDOWN(R855/12,0)+1,4),INDEX(תמותה!$A$1:$E$121,ROUNDDOWN(R855/12,0)+1,5))</f>
        <v>1.1974E-2</v>
      </c>
      <c r="Z855" t="e">
        <f t="shared" si="277"/>
        <v>#VALUE!</v>
      </c>
      <c r="AA855" t="e">
        <f t="shared" si="278"/>
        <v>#VALUE!</v>
      </c>
      <c r="AB855" t="e">
        <f t="shared" si="289"/>
        <v>#VALUE!</v>
      </c>
      <c r="AC855" t="e">
        <f t="shared" si="290"/>
        <v>#VALUE!</v>
      </c>
      <c r="AD855" t="e">
        <f t="shared" si="291"/>
        <v>#VALUE!</v>
      </c>
      <c r="AE855" t="e">
        <f t="shared" si="292"/>
        <v>#VALUE!</v>
      </c>
      <c r="AF855" t="e">
        <f t="shared" si="293"/>
        <v>#VALUE!</v>
      </c>
    </row>
    <row r="856" spans="5:32" x14ac:dyDescent="0.2">
      <c r="E856">
        <f t="shared" si="279"/>
        <v>854</v>
      </c>
      <c r="F856">
        <f t="shared" si="273"/>
        <v>13.202478069029382</v>
      </c>
      <c r="G856" t="e">
        <f t="shared" si="280"/>
        <v>#VALUE!</v>
      </c>
      <c r="H856" t="e">
        <f t="shared" si="281"/>
        <v>#VALUE!</v>
      </c>
      <c r="I856" t="e">
        <f t="shared" si="282"/>
        <v>#VALUE!</v>
      </c>
      <c r="J856" t="e">
        <f t="shared" si="283"/>
        <v>#VALUE!</v>
      </c>
      <c r="K856" t="e">
        <f t="shared" si="284"/>
        <v>#VALUE!</v>
      </c>
      <c r="L856" t="e">
        <f t="shared" si="285"/>
        <v>#VALUE!</v>
      </c>
      <c r="M856">
        <f>IF($B$9="זכר",INDEX(תמותה!$A$1:$E$121,ROUNDDOWN(E856/12,0)+1,2),INDEX(תמותה!$A$1:$E$121,ROUNDDOWN(E856/12,0)+1,3))</f>
        <v>7.2769999999999996E-3</v>
      </c>
      <c r="N856" t="e">
        <f>IF($B$9="זכר",INDEX('שיפור גברים'!$A$1:$GQ$121,ROUNDDOWN(E856/12,0)+1,ROUNDDOWN((E856+$B$7-$B$8)/12,0)+2),INDEX('שיפור נשים'!$A$1:$GQ$121,ROUNDDOWN(E856/12,0)+1,ROUNDDOWN((E856+$B$7-$B$8)/12,0)+2))</f>
        <v>#VALUE!</v>
      </c>
      <c r="O856" t="e">
        <f>IF($B$9="זכר",INDEX('שיפור גברים'!$A$1:$GQ$121,ROUNDDOWN(E856/12,0)+1,ROUNDDOWN((E856+$B$7-$B$8)/12,0)+1),INDEX('שיפור נשים'!$A$1:$GQ$121,ROUNDDOWN(E856/12,0)+1,ROUNDDOWN((E856+$B$7-$B$8)/12,0)+1))</f>
        <v>#VALUE!</v>
      </c>
      <c r="P856">
        <f t="shared" si="274"/>
        <v>0.83333333333333337</v>
      </c>
      <c r="Q856" t="e">
        <f t="shared" si="275"/>
        <v>#VALUE!</v>
      </c>
      <c r="R856">
        <f t="shared" si="286"/>
        <v>854</v>
      </c>
      <c r="S856" t="e">
        <f t="shared" si="287"/>
        <v>#VALUE!</v>
      </c>
      <c r="T856">
        <f>IF($B$11="זכר",INDEX(תמותה!$A$1:$E$121,ROUNDDOWN(R856/12,0)+1,2),INDEX(תמותה!$A$1:$E$121,ROUNDDOWN(R856/12,0)+1,3))</f>
        <v>7.2769999999999996E-3</v>
      </c>
      <c r="U856" t="e">
        <f>IF($B$11="זכר",INDEX('שיפור גברים'!$A$1:$GQ$121,ROUNDDOWN(R856/12,0)+1,ROUNDDOWN((E856+$B$7-$B$8)/12,0)+2),INDEX('שיפור נשים'!$A$1:$GQ$121,ROUNDDOWN(R856/12,0)+1,ROUNDDOWN((E856+$B$7-$B$8)/12,0)+2))</f>
        <v>#VALUE!</v>
      </c>
      <c r="V856" t="e">
        <f>IF($B$11="זכר",INDEX('שיפור גברים'!$A$1:$GQ$121,ROUNDDOWN(R856/12,0)+1,ROUNDDOWN((E856+$B$7-$B$8)/12,0)+1),INDEX('שיפור נשים'!$A$1:$GQ$121,ROUNDDOWN(R856/12,0)+1,ROUNDDOWN((E856+$B$7-$B$8)/12,0)+1))</f>
        <v>#VALUE!</v>
      </c>
      <c r="W856">
        <f t="shared" si="276"/>
        <v>0.83333333333333337</v>
      </c>
      <c r="X856" t="e">
        <f t="shared" si="288"/>
        <v>#VALUE!</v>
      </c>
      <c r="Y856">
        <f>IF($B$11="זכר",INDEX(תמותה!$A$1:$E$121,ROUNDDOWN(R856/12,0)+1,4),INDEX(תמותה!$A$1:$E$121,ROUNDDOWN(R856/12,0)+1,5))</f>
        <v>1.1974E-2</v>
      </c>
      <c r="Z856" t="e">
        <f t="shared" si="277"/>
        <v>#VALUE!</v>
      </c>
      <c r="AA856" t="e">
        <f t="shared" si="278"/>
        <v>#VALUE!</v>
      </c>
      <c r="AB856" t="e">
        <f t="shared" si="289"/>
        <v>#VALUE!</v>
      </c>
      <c r="AC856" t="e">
        <f t="shared" si="290"/>
        <v>#VALUE!</v>
      </c>
      <c r="AD856" t="e">
        <f t="shared" si="291"/>
        <v>#VALUE!</v>
      </c>
      <c r="AE856" t="e">
        <f t="shared" si="292"/>
        <v>#VALUE!</v>
      </c>
      <c r="AF856" t="e">
        <f t="shared" si="293"/>
        <v>#VALUE!</v>
      </c>
    </row>
    <row r="857" spans="5:32" x14ac:dyDescent="0.2">
      <c r="E857">
        <f t="shared" si="279"/>
        <v>855</v>
      </c>
      <c r="F857">
        <f t="shared" si="273"/>
        <v>13.242383559865557</v>
      </c>
      <c r="G857" t="e">
        <f t="shared" si="280"/>
        <v>#VALUE!</v>
      </c>
      <c r="H857" t="e">
        <f t="shared" si="281"/>
        <v>#VALUE!</v>
      </c>
      <c r="I857" t="e">
        <f t="shared" si="282"/>
        <v>#VALUE!</v>
      </c>
      <c r="J857" t="e">
        <f t="shared" si="283"/>
        <v>#VALUE!</v>
      </c>
      <c r="K857" t="e">
        <f t="shared" si="284"/>
        <v>#VALUE!</v>
      </c>
      <c r="L857" t="e">
        <f t="shared" si="285"/>
        <v>#VALUE!</v>
      </c>
      <c r="M857">
        <f>IF($B$9="זכר",INDEX(תמותה!$A$1:$E$121,ROUNDDOWN(E857/12,0)+1,2),INDEX(תמותה!$A$1:$E$121,ROUNDDOWN(E857/12,0)+1,3))</f>
        <v>7.2769999999999996E-3</v>
      </c>
      <c r="N857" t="e">
        <f>IF($B$9="זכר",INDEX('שיפור גברים'!$A$1:$GQ$121,ROUNDDOWN(E857/12,0)+1,ROUNDDOWN((E857+$B$7-$B$8)/12,0)+2),INDEX('שיפור נשים'!$A$1:$GQ$121,ROUNDDOWN(E857/12,0)+1,ROUNDDOWN((E857+$B$7-$B$8)/12,0)+2))</f>
        <v>#VALUE!</v>
      </c>
      <c r="O857" t="e">
        <f>IF($B$9="זכר",INDEX('שיפור גברים'!$A$1:$GQ$121,ROUNDDOWN(E857/12,0)+1,ROUNDDOWN((E857+$B$7-$B$8)/12,0)+1),INDEX('שיפור נשים'!$A$1:$GQ$121,ROUNDDOWN(E857/12,0)+1,ROUNDDOWN((E857+$B$7-$B$8)/12,0)+1))</f>
        <v>#VALUE!</v>
      </c>
      <c r="P857">
        <f t="shared" si="274"/>
        <v>0.91666666666666663</v>
      </c>
      <c r="Q857" t="e">
        <f t="shared" si="275"/>
        <v>#VALUE!</v>
      </c>
      <c r="R857">
        <f t="shared" si="286"/>
        <v>855</v>
      </c>
      <c r="S857" t="e">
        <f t="shared" si="287"/>
        <v>#VALUE!</v>
      </c>
      <c r="T857">
        <f>IF($B$11="זכר",INDEX(תמותה!$A$1:$E$121,ROUNDDOWN(R857/12,0)+1,2),INDEX(תמותה!$A$1:$E$121,ROUNDDOWN(R857/12,0)+1,3))</f>
        <v>7.2769999999999996E-3</v>
      </c>
      <c r="U857" t="e">
        <f>IF($B$11="זכר",INDEX('שיפור גברים'!$A$1:$GQ$121,ROUNDDOWN(R857/12,0)+1,ROUNDDOWN((E857+$B$7-$B$8)/12,0)+2),INDEX('שיפור נשים'!$A$1:$GQ$121,ROUNDDOWN(R857/12,0)+1,ROUNDDOWN((E857+$B$7-$B$8)/12,0)+2))</f>
        <v>#VALUE!</v>
      </c>
      <c r="V857" t="e">
        <f>IF($B$11="זכר",INDEX('שיפור גברים'!$A$1:$GQ$121,ROUNDDOWN(R857/12,0)+1,ROUNDDOWN((E857+$B$7-$B$8)/12,0)+1),INDEX('שיפור נשים'!$A$1:$GQ$121,ROUNDDOWN(R857/12,0)+1,ROUNDDOWN((E857+$B$7-$B$8)/12,0)+1))</f>
        <v>#VALUE!</v>
      </c>
      <c r="W857">
        <f t="shared" si="276"/>
        <v>0.91666666666666663</v>
      </c>
      <c r="X857" t="e">
        <f t="shared" si="288"/>
        <v>#VALUE!</v>
      </c>
      <c r="Y857">
        <f>IF($B$11="זכר",INDEX(תמותה!$A$1:$E$121,ROUNDDOWN(R857/12,0)+1,4),INDEX(תמותה!$A$1:$E$121,ROUNDDOWN(R857/12,0)+1,5))</f>
        <v>1.1974E-2</v>
      </c>
      <c r="Z857" t="e">
        <f t="shared" si="277"/>
        <v>#VALUE!</v>
      </c>
      <c r="AA857" t="e">
        <f t="shared" si="278"/>
        <v>#VALUE!</v>
      </c>
      <c r="AB857" t="e">
        <f t="shared" si="289"/>
        <v>#VALUE!</v>
      </c>
      <c r="AC857" t="e">
        <f t="shared" si="290"/>
        <v>#VALUE!</v>
      </c>
      <c r="AD857" t="e">
        <f t="shared" si="291"/>
        <v>#VALUE!</v>
      </c>
      <c r="AE857" t="e">
        <f t="shared" si="292"/>
        <v>#VALUE!</v>
      </c>
      <c r="AF857" t="e">
        <f t="shared" si="293"/>
        <v>#VALUE!</v>
      </c>
    </row>
    <row r="858" spans="5:32" x14ac:dyDescent="0.2">
      <c r="E858">
        <f t="shared" si="279"/>
        <v>856</v>
      </c>
      <c r="F858">
        <f t="shared" si="273"/>
        <v>13.282409668073001</v>
      </c>
      <c r="G858" t="e">
        <f t="shared" si="280"/>
        <v>#VALUE!</v>
      </c>
      <c r="H858" t="e">
        <f t="shared" si="281"/>
        <v>#VALUE!</v>
      </c>
      <c r="I858" t="e">
        <f t="shared" si="282"/>
        <v>#VALUE!</v>
      </c>
      <c r="J858" t="e">
        <f t="shared" si="283"/>
        <v>#VALUE!</v>
      </c>
      <c r="K858" t="e">
        <f t="shared" si="284"/>
        <v>#VALUE!</v>
      </c>
      <c r="L858" t="e">
        <f t="shared" si="285"/>
        <v>#VALUE!</v>
      </c>
      <c r="M858">
        <f>IF($B$9="זכר",INDEX(תמותה!$A$1:$E$121,ROUNDDOWN(E858/12,0)+1,2),INDEX(תמותה!$A$1:$E$121,ROUNDDOWN(E858/12,0)+1,3))</f>
        <v>7.2769999999999996E-3</v>
      </c>
      <c r="N858" t="e">
        <f>IF($B$9="זכר",INDEX('שיפור גברים'!$A$1:$GQ$121,ROUNDDOWN(E858/12,0)+1,ROUNDDOWN((E858+$B$7-$B$8)/12,0)+2),INDEX('שיפור נשים'!$A$1:$GQ$121,ROUNDDOWN(E858/12,0)+1,ROUNDDOWN((E858+$B$7-$B$8)/12,0)+2))</f>
        <v>#VALUE!</v>
      </c>
      <c r="O858" t="e">
        <f>IF($B$9="זכר",INDEX('שיפור גברים'!$A$1:$GQ$121,ROUNDDOWN(E858/12,0)+1,ROUNDDOWN((E858+$B$7-$B$8)/12,0)+1),INDEX('שיפור נשים'!$A$1:$GQ$121,ROUNDDOWN(E858/12,0)+1,ROUNDDOWN((E858+$B$7-$B$8)/12,0)+1))</f>
        <v>#VALUE!</v>
      </c>
      <c r="P858">
        <f t="shared" si="274"/>
        <v>1</v>
      </c>
      <c r="Q858" t="e">
        <f t="shared" si="275"/>
        <v>#VALUE!</v>
      </c>
      <c r="R858">
        <f t="shared" si="286"/>
        <v>856</v>
      </c>
      <c r="S858" t="e">
        <f t="shared" si="287"/>
        <v>#VALUE!</v>
      </c>
      <c r="T858">
        <f>IF($B$11="זכר",INDEX(תמותה!$A$1:$E$121,ROUNDDOWN(R858/12,0)+1,2),INDEX(תמותה!$A$1:$E$121,ROUNDDOWN(R858/12,0)+1,3))</f>
        <v>7.2769999999999996E-3</v>
      </c>
      <c r="U858" t="e">
        <f>IF($B$11="זכר",INDEX('שיפור גברים'!$A$1:$GQ$121,ROUNDDOWN(R858/12,0)+1,ROUNDDOWN((E858+$B$7-$B$8)/12,0)+2),INDEX('שיפור נשים'!$A$1:$GQ$121,ROUNDDOWN(R858/12,0)+1,ROUNDDOWN((E858+$B$7-$B$8)/12,0)+2))</f>
        <v>#VALUE!</v>
      </c>
      <c r="V858" t="e">
        <f>IF($B$11="זכר",INDEX('שיפור גברים'!$A$1:$GQ$121,ROUNDDOWN(R858/12,0)+1,ROUNDDOWN((E858+$B$7-$B$8)/12,0)+1),INDEX('שיפור נשים'!$A$1:$GQ$121,ROUNDDOWN(R858/12,0)+1,ROUNDDOWN((E858+$B$7-$B$8)/12,0)+1))</f>
        <v>#VALUE!</v>
      </c>
      <c r="W858">
        <f t="shared" si="276"/>
        <v>1</v>
      </c>
      <c r="X858" t="e">
        <f t="shared" si="288"/>
        <v>#VALUE!</v>
      </c>
      <c r="Y858">
        <f>IF($B$11="זכר",INDEX(תמותה!$A$1:$E$121,ROUNDDOWN(R858/12,0)+1,4),INDEX(תמותה!$A$1:$E$121,ROUNDDOWN(R858/12,0)+1,5))</f>
        <v>1.1974E-2</v>
      </c>
      <c r="Z858" t="e">
        <f t="shared" si="277"/>
        <v>#VALUE!</v>
      </c>
      <c r="AA858" t="e">
        <f t="shared" si="278"/>
        <v>#VALUE!</v>
      </c>
      <c r="AB858" t="e">
        <f t="shared" si="289"/>
        <v>#VALUE!</v>
      </c>
      <c r="AC858" t="e">
        <f t="shared" si="290"/>
        <v>#VALUE!</v>
      </c>
      <c r="AD858" t="e">
        <f t="shared" si="291"/>
        <v>#VALUE!</v>
      </c>
      <c r="AE858" t="e">
        <f t="shared" si="292"/>
        <v>#VALUE!</v>
      </c>
      <c r="AF858" t="e">
        <f t="shared" si="293"/>
        <v>#VALUE!</v>
      </c>
    </row>
    <row r="859" spans="5:32" x14ac:dyDescent="0.2">
      <c r="E859">
        <f t="shared" si="279"/>
        <v>857</v>
      </c>
      <c r="F859">
        <f t="shared" si="273"/>
        <v>13.322556758226849</v>
      </c>
      <c r="G859" t="e">
        <f t="shared" si="280"/>
        <v>#VALUE!</v>
      </c>
      <c r="H859" t="e">
        <f t="shared" si="281"/>
        <v>#VALUE!</v>
      </c>
      <c r="I859" t="e">
        <f t="shared" si="282"/>
        <v>#VALUE!</v>
      </c>
      <c r="J859" t="e">
        <f t="shared" si="283"/>
        <v>#VALUE!</v>
      </c>
      <c r="K859" t="e">
        <f t="shared" si="284"/>
        <v>#VALUE!</v>
      </c>
      <c r="L859" t="e">
        <f t="shared" si="285"/>
        <v>#VALUE!</v>
      </c>
      <c r="M859">
        <f>IF($B$9="זכר",INDEX(תמותה!$A$1:$E$121,ROUNDDOWN(E859/12,0)+1,2),INDEX(תמותה!$A$1:$E$121,ROUNDDOWN(E859/12,0)+1,3))</f>
        <v>7.2769999999999996E-3</v>
      </c>
      <c r="N859" t="e">
        <f>IF($B$9="זכר",INDEX('שיפור גברים'!$A$1:$GQ$121,ROUNDDOWN(E859/12,0)+1,ROUNDDOWN((E859+$B$7-$B$8)/12,0)+2),INDEX('שיפור נשים'!$A$1:$GQ$121,ROUNDDOWN(E859/12,0)+1,ROUNDDOWN((E859+$B$7-$B$8)/12,0)+2))</f>
        <v>#VALUE!</v>
      </c>
      <c r="O859" t="e">
        <f>IF($B$9="זכר",INDEX('שיפור גברים'!$A$1:$GQ$121,ROUNDDOWN(E859/12,0)+1,ROUNDDOWN((E859+$B$7-$B$8)/12,0)+1),INDEX('שיפור נשים'!$A$1:$GQ$121,ROUNDDOWN(E859/12,0)+1,ROUNDDOWN((E859+$B$7-$B$8)/12,0)+1))</f>
        <v>#VALUE!</v>
      </c>
      <c r="P859">
        <f t="shared" si="274"/>
        <v>8.3333333333333329E-2</v>
      </c>
      <c r="Q859" t="e">
        <f t="shared" si="275"/>
        <v>#VALUE!</v>
      </c>
      <c r="R859">
        <f t="shared" si="286"/>
        <v>857</v>
      </c>
      <c r="S859" t="e">
        <f t="shared" si="287"/>
        <v>#VALUE!</v>
      </c>
      <c r="T859">
        <f>IF($B$11="זכר",INDEX(תמותה!$A$1:$E$121,ROUNDDOWN(R859/12,0)+1,2),INDEX(תמותה!$A$1:$E$121,ROUNDDOWN(R859/12,0)+1,3))</f>
        <v>7.2769999999999996E-3</v>
      </c>
      <c r="U859" t="e">
        <f>IF($B$11="זכר",INDEX('שיפור גברים'!$A$1:$GQ$121,ROUNDDOWN(R859/12,0)+1,ROUNDDOWN((E859+$B$7-$B$8)/12,0)+2),INDEX('שיפור נשים'!$A$1:$GQ$121,ROUNDDOWN(R859/12,0)+1,ROUNDDOWN((E859+$B$7-$B$8)/12,0)+2))</f>
        <v>#VALUE!</v>
      </c>
      <c r="V859" t="e">
        <f>IF($B$11="זכר",INDEX('שיפור גברים'!$A$1:$GQ$121,ROUNDDOWN(R859/12,0)+1,ROUNDDOWN((E859+$B$7-$B$8)/12,0)+1),INDEX('שיפור נשים'!$A$1:$GQ$121,ROUNDDOWN(R859/12,0)+1,ROUNDDOWN((E859+$B$7-$B$8)/12,0)+1))</f>
        <v>#VALUE!</v>
      </c>
      <c r="W859">
        <f t="shared" si="276"/>
        <v>8.3333333333333329E-2</v>
      </c>
      <c r="X859" t="e">
        <f t="shared" si="288"/>
        <v>#VALUE!</v>
      </c>
      <c r="Y859">
        <f>IF($B$11="זכר",INDEX(תמותה!$A$1:$E$121,ROUNDDOWN(R859/12,0)+1,4),INDEX(תמותה!$A$1:$E$121,ROUNDDOWN(R859/12,0)+1,5))</f>
        <v>1.1974E-2</v>
      </c>
      <c r="Z859" t="e">
        <f t="shared" si="277"/>
        <v>#VALUE!</v>
      </c>
      <c r="AA859" t="e">
        <f t="shared" si="278"/>
        <v>#VALUE!</v>
      </c>
      <c r="AB859" t="e">
        <f t="shared" si="289"/>
        <v>#VALUE!</v>
      </c>
      <c r="AC859" t="e">
        <f t="shared" si="290"/>
        <v>#VALUE!</v>
      </c>
      <c r="AD859" t="e">
        <f t="shared" si="291"/>
        <v>#VALUE!</v>
      </c>
      <c r="AE859" t="e">
        <f t="shared" si="292"/>
        <v>#VALUE!</v>
      </c>
      <c r="AF859" t="e">
        <f t="shared" si="293"/>
        <v>#VALUE!</v>
      </c>
    </row>
    <row r="860" spans="5:32" x14ac:dyDescent="0.2">
      <c r="E860">
        <f t="shared" si="279"/>
        <v>858</v>
      </c>
      <c r="F860">
        <f t="shared" si="273"/>
        <v>13.36282519600422</v>
      </c>
      <c r="G860" t="e">
        <f t="shared" si="280"/>
        <v>#VALUE!</v>
      </c>
      <c r="H860" t="e">
        <f t="shared" si="281"/>
        <v>#VALUE!</v>
      </c>
      <c r="I860" t="e">
        <f t="shared" si="282"/>
        <v>#VALUE!</v>
      </c>
      <c r="J860" t="e">
        <f t="shared" si="283"/>
        <v>#VALUE!</v>
      </c>
      <c r="K860" t="e">
        <f t="shared" si="284"/>
        <v>#VALUE!</v>
      </c>
      <c r="L860" t="e">
        <f t="shared" si="285"/>
        <v>#VALUE!</v>
      </c>
      <c r="M860">
        <f>IF($B$9="זכר",INDEX(תמותה!$A$1:$E$121,ROUNDDOWN(E860/12,0)+1,2),INDEX(תמותה!$A$1:$E$121,ROUNDDOWN(E860/12,0)+1,3))</f>
        <v>7.2769999999999996E-3</v>
      </c>
      <c r="N860" t="e">
        <f>IF($B$9="זכר",INDEX('שיפור גברים'!$A$1:$GQ$121,ROUNDDOWN(E860/12,0)+1,ROUNDDOWN((E860+$B$7-$B$8)/12,0)+2),INDEX('שיפור נשים'!$A$1:$GQ$121,ROUNDDOWN(E860/12,0)+1,ROUNDDOWN((E860+$B$7-$B$8)/12,0)+2))</f>
        <v>#VALUE!</v>
      </c>
      <c r="O860" t="e">
        <f>IF($B$9="זכר",INDEX('שיפור גברים'!$A$1:$GQ$121,ROUNDDOWN(E860/12,0)+1,ROUNDDOWN((E860+$B$7-$B$8)/12,0)+1),INDEX('שיפור נשים'!$A$1:$GQ$121,ROUNDDOWN(E860/12,0)+1,ROUNDDOWN((E860+$B$7-$B$8)/12,0)+1))</f>
        <v>#VALUE!</v>
      </c>
      <c r="P860">
        <f t="shared" si="274"/>
        <v>0.16666666666666666</v>
      </c>
      <c r="Q860" t="e">
        <f t="shared" si="275"/>
        <v>#VALUE!</v>
      </c>
      <c r="R860">
        <f t="shared" si="286"/>
        <v>858</v>
      </c>
      <c r="S860" t="e">
        <f t="shared" si="287"/>
        <v>#VALUE!</v>
      </c>
      <c r="T860">
        <f>IF($B$11="זכר",INDEX(תמותה!$A$1:$E$121,ROUNDDOWN(R860/12,0)+1,2),INDEX(תמותה!$A$1:$E$121,ROUNDDOWN(R860/12,0)+1,3))</f>
        <v>7.2769999999999996E-3</v>
      </c>
      <c r="U860" t="e">
        <f>IF($B$11="זכר",INDEX('שיפור גברים'!$A$1:$GQ$121,ROUNDDOWN(R860/12,0)+1,ROUNDDOWN((E860+$B$7-$B$8)/12,0)+2),INDEX('שיפור נשים'!$A$1:$GQ$121,ROUNDDOWN(R860/12,0)+1,ROUNDDOWN((E860+$B$7-$B$8)/12,0)+2))</f>
        <v>#VALUE!</v>
      </c>
      <c r="V860" t="e">
        <f>IF($B$11="זכר",INDEX('שיפור גברים'!$A$1:$GQ$121,ROUNDDOWN(R860/12,0)+1,ROUNDDOWN((E860+$B$7-$B$8)/12,0)+1),INDEX('שיפור נשים'!$A$1:$GQ$121,ROUNDDOWN(R860/12,0)+1,ROUNDDOWN((E860+$B$7-$B$8)/12,0)+1))</f>
        <v>#VALUE!</v>
      </c>
      <c r="W860">
        <f t="shared" si="276"/>
        <v>0.16666666666666666</v>
      </c>
      <c r="X860" t="e">
        <f t="shared" si="288"/>
        <v>#VALUE!</v>
      </c>
      <c r="Y860">
        <f>IF($B$11="זכר",INDEX(תמותה!$A$1:$E$121,ROUNDDOWN(R860/12,0)+1,4),INDEX(תמותה!$A$1:$E$121,ROUNDDOWN(R860/12,0)+1,5))</f>
        <v>1.1974E-2</v>
      </c>
      <c r="Z860" t="e">
        <f t="shared" si="277"/>
        <v>#VALUE!</v>
      </c>
      <c r="AA860" t="e">
        <f t="shared" si="278"/>
        <v>#VALUE!</v>
      </c>
      <c r="AB860" t="e">
        <f t="shared" si="289"/>
        <v>#VALUE!</v>
      </c>
      <c r="AC860" t="e">
        <f t="shared" si="290"/>
        <v>#VALUE!</v>
      </c>
      <c r="AD860" t="e">
        <f t="shared" si="291"/>
        <v>#VALUE!</v>
      </c>
      <c r="AE860" t="e">
        <f t="shared" si="292"/>
        <v>#VALUE!</v>
      </c>
      <c r="AF860" t="e">
        <f t="shared" si="293"/>
        <v>#VALUE!</v>
      </c>
    </row>
    <row r="861" spans="5:32" x14ac:dyDescent="0.2">
      <c r="E861">
        <f t="shared" si="279"/>
        <v>859</v>
      </c>
      <c r="F861">
        <f t="shared" si="273"/>
        <v>13.403215348187507</v>
      </c>
      <c r="G861" t="e">
        <f t="shared" si="280"/>
        <v>#VALUE!</v>
      </c>
      <c r="H861" t="e">
        <f t="shared" si="281"/>
        <v>#VALUE!</v>
      </c>
      <c r="I861" t="e">
        <f t="shared" si="282"/>
        <v>#VALUE!</v>
      </c>
      <c r="J861" t="e">
        <f t="shared" si="283"/>
        <v>#VALUE!</v>
      </c>
      <c r="K861" t="e">
        <f t="shared" si="284"/>
        <v>#VALUE!</v>
      </c>
      <c r="L861" t="e">
        <f t="shared" si="285"/>
        <v>#VALUE!</v>
      </c>
      <c r="M861">
        <f>IF($B$9="זכר",INDEX(תמותה!$A$1:$E$121,ROUNDDOWN(E861/12,0)+1,2),INDEX(תמותה!$A$1:$E$121,ROUNDDOWN(E861/12,0)+1,3))</f>
        <v>7.2769999999999996E-3</v>
      </c>
      <c r="N861" t="e">
        <f>IF($B$9="זכר",INDEX('שיפור גברים'!$A$1:$GQ$121,ROUNDDOWN(E861/12,0)+1,ROUNDDOWN((E861+$B$7-$B$8)/12,0)+2),INDEX('שיפור נשים'!$A$1:$GQ$121,ROUNDDOWN(E861/12,0)+1,ROUNDDOWN((E861+$B$7-$B$8)/12,0)+2))</f>
        <v>#VALUE!</v>
      </c>
      <c r="O861" t="e">
        <f>IF($B$9="זכר",INDEX('שיפור גברים'!$A$1:$GQ$121,ROUNDDOWN(E861/12,0)+1,ROUNDDOWN((E861+$B$7-$B$8)/12,0)+1),INDEX('שיפור נשים'!$A$1:$GQ$121,ROUNDDOWN(E861/12,0)+1,ROUNDDOWN((E861+$B$7-$B$8)/12,0)+1))</f>
        <v>#VALUE!</v>
      </c>
      <c r="P861">
        <f t="shared" si="274"/>
        <v>0.25</v>
      </c>
      <c r="Q861" t="e">
        <f t="shared" si="275"/>
        <v>#VALUE!</v>
      </c>
      <c r="R861">
        <f t="shared" si="286"/>
        <v>859</v>
      </c>
      <c r="S861" t="e">
        <f t="shared" si="287"/>
        <v>#VALUE!</v>
      </c>
      <c r="T861">
        <f>IF($B$11="זכר",INDEX(תמותה!$A$1:$E$121,ROUNDDOWN(R861/12,0)+1,2),INDEX(תמותה!$A$1:$E$121,ROUNDDOWN(R861/12,0)+1,3))</f>
        <v>7.2769999999999996E-3</v>
      </c>
      <c r="U861" t="e">
        <f>IF($B$11="זכר",INDEX('שיפור גברים'!$A$1:$GQ$121,ROUNDDOWN(R861/12,0)+1,ROUNDDOWN((E861+$B$7-$B$8)/12,0)+2),INDEX('שיפור נשים'!$A$1:$GQ$121,ROUNDDOWN(R861/12,0)+1,ROUNDDOWN((E861+$B$7-$B$8)/12,0)+2))</f>
        <v>#VALUE!</v>
      </c>
      <c r="V861" t="e">
        <f>IF($B$11="זכר",INDEX('שיפור גברים'!$A$1:$GQ$121,ROUNDDOWN(R861/12,0)+1,ROUNDDOWN((E861+$B$7-$B$8)/12,0)+1),INDEX('שיפור נשים'!$A$1:$GQ$121,ROUNDDOWN(R861/12,0)+1,ROUNDDOWN((E861+$B$7-$B$8)/12,0)+1))</f>
        <v>#VALUE!</v>
      </c>
      <c r="W861">
        <f t="shared" si="276"/>
        <v>0.25</v>
      </c>
      <c r="X861" t="e">
        <f t="shared" si="288"/>
        <v>#VALUE!</v>
      </c>
      <c r="Y861">
        <f>IF($B$11="זכר",INDEX(תמותה!$A$1:$E$121,ROUNDDOWN(R861/12,0)+1,4),INDEX(תמותה!$A$1:$E$121,ROUNDDOWN(R861/12,0)+1,5))</f>
        <v>1.1974E-2</v>
      </c>
      <c r="Z861" t="e">
        <f t="shared" si="277"/>
        <v>#VALUE!</v>
      </c>
      <c r="AA861" t="e">
        <f t="shared" si="278"/>
        <v>#VALUE!</v>
      </c>
      <c r="AB861" t="e">
        <f t="shared" si="289"/>
        <v>#VALUE!</v>
      </c>
      <c r="AC861" t="e">
        <f t="shared" si="290"/>
        <v>#VALUE!</v>
      </c>
      <c r="AD861" t="e">
        <f t="shared" si="291"/>
        <v>#VALUE!</v>
      </c>
      <c r="AE861" t="e">
        <f t="shared" si="292"/>
        <v>#VALUE!</v>
      </c>
      <c r="AF861" t="e">
        <f t="shared" si="293"/>
        <v>#VALUE!</v>
      </c>
    </row>
    <row r="862" spans="5:32" x14ac:dyDescent="0.2">
      <c r="E862">
        <f t="shared" si="279"/>
        <v>860</v>
      </c>
      <c r="F862">
        <f t="shared" si="273"/>
        <v>13.443727582667718</v>
      </c>
      <c r="G862" t="e">
        <f t="shared" si="280"/>
        <v>#VALUE!</v>
      </c>
      <c r="H862" t="e">
        <f t="shared" si="281"/>
        <v>#VALUE!</v>
      </c>
      <c r="I862" t="e">
        <f t="shared" si="282"/>
        <v>#VALUE!</v>
      </c>
      <c r="J862" t="e">
        <f t="shared" si="283"/>
        <v>#VALUE!</v>
      </c>
      <c r="K862" t="e">
        <f t="shared" si="284"/>
        <v>#VALUE!</v>
      </c>
      <c r="L862" t="e">
        <f t="shared" si="285"/>
        <v>#VALUE!</v>
      </c>
      <c r="M862">
        <f>IF($B$9="זכר",INDEX(תמותה!$A$1:$E$121,ROUNDDOWN(E862/12,0)+1,2),INDEX(תמותה!$A$1:$E$121,ROUNDDOWN(E862/12,0)+1,3))</f>
        <v>7.2769999999999996E-3</v>
      </c>
      <c r="N862" t="e">
        <f>IF($B$9="זכר",INDEX('שיפור גברים'!$A$1:$GQ$121,ROUNDDOWN(E862/12,0)+1,ROUNDDOWN((E862+$B$7-$B$8)/12,0)+2),INDEX('שיפור נשים'!$A$1:$GQ$121,ROUNDDOWN(E862/12,0)+1,ROUNDDOWN((E862+$B$7-$B$8)/12,0)+2))</f>
        <v>#VALUE!</v>
      </c>
      <c r="O862" t="e">
        <f>IF($B$9="זכר",INDEX('שיפור גברים'!$A$1:$GQ$121,ROUNDDOWN(E862/12,0)+1,ROUNDDOWN((E862+$B$7-$B$8)/12,0)+1),INDEX('שיפור נשים'!$A$1:$GQ$121,ROUNDDOWN(E862/12,0)+1,ROUNDDOWN((E862+$B$7-$B$8)/12,0)+1))</f>
        <v>#VALUE!</v>
      </c>
      <c r="P862">
        <f t="shared" si="274"/>
        <v>0.33333333333333331</v>
      </c>
      <c r="Q862" t="e">
        <f t="shared" si="275"/>
        <v>#VALUE!</v>
      </c>
      <c r="R862">
        <f t="shared" si="286"/>
        <v>860</v>
      </c>
      <c r="S862" t="e">
        <f t="shared" si="287"/>
        <v>#VALUE!</v>
      </c>
      <c r="T862">
        <f>IF($B$11="זכר",INDEX(תמותה!$A$1:$E$121,ROUNDDOWN(R862/12,0)+1,2),INDEX(תמותה!$A$1:$E$121,ROUNDDOWN(R862/12,0)+1,3))</f>
        <v>7.2769999999999996E-3</v>
      </c>
      <c r="U862" t="e">
        <f>IF($B$11="זכר",INDEX('שיפור גברים'!$A$1:$GQ$121,ROUNDDOWN(R862/12,0)+1,ROUNDDOWN((E862+$B$7-$B$8)/12,0)+2),INDEX('שיפור נשים'!$A$1:$GQ$121,ROUNDDOWN(R862/12,0)+1,ROUNDDOWN((E862+$B$7-$B$8)/12,0)+2))</f>
        <v>#VALUE!</v>
      </c>
      <c r="V862" t="e">
        <f>IF($B$11="זכר",INDEX('שיפור גברים'!$A$1:$GQ$121,ROUNDDOWN(R862/12,0)+1,ROUNDDOWN((E862+$B$7-$B$8)/12,0)+1),INDEX('שיפור נשים'!$A$1:$GQ$121,ROUNDDOWN(R862/12,0)+1,ROUNDDOWN((E862+$B$7-$B$8)/12,0)+1))</f>
        <v>#VALUE!</v>
      </c>
      <c r="W862">
        <f t="shared" si="276"/>
        <v>0.33333333333333331</v>
      </c>
      <c r="X862" t="e">
        <f t="shared" si="288"/>
        <v>#VALUE!</v>
      </c>
      <c r="Y862">
        <f>IF($B$11="זכר",INDEX(תמותה!$A$1:$E$121,ROUNDDOWN(R862/12,0)+1,4),INDEX(תמותה!$A$1:$E$121,ROUNDDOWN(R862/12,0)+1,5))</f>
        <v>1.1974E-2</v>
      </c>
      <c r="Z862" t="e">
        <f t="shared" si="277"/>
        <v>#VALUE!</v>
      </c>
      <c r="AA862" t="e">
        <f t="shared" si="278"/>
        <v>#VALUE!</v>
      </c>
      <c r="AB862" t="e">
        <f t="shared" si="289"/>
        <v>#VALUE!</v>
      </c>
      <c r="AC862" t="e">
        <f t="shared" si="290"/>
        <v>#VALUE!</v>
      </c>
      <c r="AD862" t="e">
        <f t="shared" si="291"/>
        <v>#VALUE!</v>
      </c>
      <c r="AE862" t="e">
        <f t="shared" si="292"/>
        <v>#VALUE!</v>
      </c>
      <c r="AF862" t="e">
        <f t="shared" si="293"/>
        <v>#VALUE!</v>
      </c>
    </row>
    <row r="863" spans="5:32" x14ac:dyDescent="0.2">
      <c r="E863">
        <f t="shared" si="279"/>
        <v>861</v>
      </c>
      <c r="F863">
        <f t="shared" si="273"/>
        <v>13.484362268447848</v>
      </c>
      <c r="G863" t="e">
        <f t="shared" si="280"/>
        <v>#VALUE!</v>
      </c>
      <c r="H863" t="e">
        <f t="shared" si="281"/>
        <v>#VALUE!</v>
      </c>
      <c r="I863" t="e">
        <f t="shared" si="282"/>
        <v>#VALUE!</v>
      </c>
      <c r="J863" t="e">
        <f t="shared" si="283"/>
        <v>#VALUE!</v>
      </c>
      <c r="K863" t="e">
        <f t="shared" si="284"/>
        <v>#VALUE!</v>
      </c>
      <c r="L863" t="e">
        <f t="shared" si="285"/>
        <v>#VALUE!</v>
      </c>
      <c r="M863">
        <f>IF($B$9="זכר",INDEX(תמותה!$A$1:$E$121,ROUNDDOWN(E863/12,0)+1,2),INDEX(תמותה!$A$1:$E$121,ROUNDDOWN(E863/12,0)+1,3))</f>
        <v>7.2769999999999996E-3</v>
      </c>
      <c r="N863" t="e">
        <f>IF($B$9="זכר",INDEX('שיפור גברים'!$A$1:$GQ$121,ROUNDDOWN(E863/12,0)+1,ROUNDDOWN((E863+$B$7-$B$8)/12,0)+2),INDEX('שיפור נשים'!$A$1:$GQ$121,ROUNDDOWN(E863/12,0)+1,ROUNDDOWN((E863+$B$7-$B$8)/12,0)+2))</f>
        <v>#VALUE!</v>
      </c>
      <c r="O863" t="e">
        <f>IF($B$9="זכר",INDEX('שיפור גברים'!$A$1:$GQ$121,ROUNDDOWN(E863/12,0)+1,ROUNDDOWN((E863+$B$7-$B$8)/12,0)+1),INDEX('שיפור נשים'!$A$1:$GQ$121,ROUNDDOWN(E863/12,0)+1,ROUNDDOWN((E863+$B$7-$B$8)/12,0)+1))</f>
        <v>#VALUE!</v>
      </c>
      <c r="P863">
        <f t="shared" si="274"/>
        <v>0.41666666666666669</v>
      </c>
      <c r="Q863" t="e">
        <f t="shared" si="275"/>
        <v>#VALUE!</v>
      </c>
      <c r="R863">
        <f t="shared" si="286"/>
        <v>861</v>
      </c>
      <c r="S863" t="e">
        <f t="shared" si="287"/>
        <v>#VALUE!</v>
      </c>
      <c r="T863">
        <f>IF($B$11="זכר",INDEX(תמותה!$A$1:$E$121,ROUNDDOWN(R863/12,0)+1,2),INDEX(תמותה!$A$1:$E$121,ROUNDDOWN(R863/12,0)+1,3))</f>
        <v>7.2769999999999996E-3</v>
      </c>
      <c r="U863" t="e">
        <f>IF($B$11="זכר",INDEX('שיפור גברים'!$A$1:$GQ$121,ROUNDDOWN(R863/12,0)+1,ROUNDDOWN((E863+$B$7-$B$8)/12,0)+2),INDEX('שיפור נשים'!$A$1:$GQ$121,ROUNDDOWN(R863/12,0)+1,ROUNDDOWN((E863+$B$7-$B$8)/12,0)+2))</f>
        <v>#VALUE!</v>
      </c>
      <c r="V863" t="e">
        <f>IF($B$11="זכר",INDEX('שיפור גברים'!$A$1:$GQ$121,ROUNDDOWN(R863/12,0)+1,ROUNDDOWN((E863+$B$7-$B$8)/12,0)+1),INDEX('שיפור נשים'!$A$1:$GQ$121,ROUNDDOWN(R863/12,0)+1,ROUNDDOWN((E863+$B$7-$B$8)/12,0)+1))</f>
        <v>#VALUE!</v>
      </c>
      <c r="W863">
        <f t="shared" si="276"/>
        <v>0.41666666666666669</v>
      </c>
      <c r="X863" t="e">
        <f t="shared" si="288"/>
        <v>#VALUE!</v>
      </c>
      <c r="Y863">
        <f>IF($B$11="זכר",INDEX(תמותה!$A$1:$E$121,ROUNDDOWN(R863/12,0)+1,4),INDEX(תמותה!$A$1:$E$121,ROUNDDOWN(R863/12,0)+1,5))</f>
        <v>1.1974E-2</v>
      </c>
      <c r="Z863" t="e">
        <f t="shared" si="277"/>
        <v>#VALUE!</v>
      </c>
      <c r="AA863" t="e">
        <f t="shared" si="278"/>
        <v>#VALUE!</v>
      </c>
      <c r="AB863" t="e">
        <f t="shared" si="289"/>
        <v>#VALUE!</v>
      </c>
      <c r="AC863" t="e">
        <f t="shared" si="290"/>
        <v>#VALUE!</v>
      </c>
      <c r="AD863" t="e">
        <f t="shared" si="291"/>
        <v>#VALUE!</v>
      </c>
      <c r="AE863" t="e">
        <f t="shared" si="292"/>
        <v>#VALUE!</v>
      </c>
      <c r="AF863" t="e">
        <f t="shared" si="293"/>
        <v>#VALUE!</v>
      </c>
    </row>
    <row r="864" spans="5:32" x14ac:dyDescent="0.2">
      <c r="E864">
        <f t="shared" si="279"/>
        <v>862</v>
      </c>
      <c r="F864">
        <f t="shared" si="273"/>
        <v>13.525119775646255</v>
      </c>
      <c r="G864" t="e">
        <f t="shared" si="280"/>
        <v>#VALUE!</v>
      </c>
      <c r="H864" t="e">
        <f t="shared" si="281"/>
        <v>#VALUE!</v>
      </c>
      <c r="I864" t="e">
        <f t="shared" si="282"/>
        <v>#VALUE!</v>
      </c>
      <c r="J864" t="e">
        <f t="shared" si="283"/>
        <v>#VALUE!</v>
      </c>
      <c r="K864" t="e">
        <f t="shared" si="284"/>
        <v>#VALUE!</v>
      </c>
      <c r="L864" t="e">
        <f t="shared" si="285"/>
        <v>#VALUE!</v>
      </c>
      <c r="M864">
        <f>IF($B$9="זכר",INDEX(תמותה!$A$1:$E$121,ROUNDDOWN(E864/12,0)+1,2),INDEX(תמותה!$A$1:$E$121,ROUNDDOWN(E864/12,0)+1,3))</f>
        <v>7.2769999999999996E-3</v>
      </c>
      <c r="N864" t="e">
        <f>IF($B$9="זכר",INDEX('שיפור גברים'!$A$1:$GQ$121,ROUNDDOWN(E864/12,0)+1,ROUNDDOWN((E864+$B$7-$B$8)/12,0)+2),INDEX('שיפור נשים'!$A$1:$GQ$121,ROUNDDOWN(E864/12,0)+1,ROUNDDOWN((E864+$B$7-$B$8)/12,0)+2))</f>
        <v>#VALUE!</v>
      </c>
      <c r="O864" t="e">
        <f>IF($B$9="זכר",INDEX('שיפור גברים'!$A$1:$GQ$121,ROUNDDOWN(E864/12,0)+1,ROUNDDOWN((E864+$B$7-$B$8)/12,0)+1),INDEX('שיפור נשים'!$A$1:$GQ$121,ROUNDDOWN(E864/12,0)+1,ROUNDDOWN((E864+$B$7-$B$8)/12,0)+1))</f>
        <v>#VALUE!</v>
      </c>
      <c r="P864">
        <f t="shared" si="274"/>
        <v>0.5</v>
      </c>
      <c r="Q864" t="e">
        <f t="shared" si="275"/>
        <v>#VALUE!</v>
      </c>
      <c r="R864">
        <f t="shared" si="286"/>
        <v>862</v>
      </c>
      <c r="S864" t="e">
        <f t="shared" si="287"/>
        <v>#VALUE!</v>
      </c>
      <c r="T864">
        <f>IF($B$11="זכר",INDEX(תמותה!$A$1:$E$121,ROUNDDOWN(R864/12,0)+1,2),INDEX(תמותה!$A$1:$E$121,ROUNDDOWN(R864/12,0)+1,3))</f>
        <v>7.2769999999999996E-3</v>
      </c>
      <c r="U864" t="e">
        <f>IF($B$11="זכר",INDEX('שיפור גברים'!$A$1:$GQ$121,ROUNDDOWN(R864/12,0)+1,ROUNDDOWN((E864+$B$7-$B$8)/12,0)+2),INDEX('שיפור נשים'!$A$1:$GQ$121,ROUNDDOWN(R864/12,0)+1,ROUNDDOWN((E864+$B$7-$B$8)/12,0)+2))</f>
        <v>#VALUE!</v>
      </c>
      <c r="V864" t="e">
        <f>IF($B$11="זכר",INDEX('שיפור גברים'!$A$1:$GQ$121,ROUNDDOWN(R864/12,0)+1,ROUNDDOWN((E864+$B$7-$B$8)/12,0)+1),INDEX('שיפור נשים'!$A$1:$GQ$121,ROUNDDOWN(R864/12,0)+1,ROUNDDOWN((E864+$B$7-$B$8)/12,0)+1))</f>
        <v>#VALUE!</v>
      </c>
      <c r="W864">
        <f t="shared" si="276"/>
        <v>0.5</v>
      </c>
      <c r="X864" t="e">
        <f t="shared" si="288"/>
        <v>#VALUE!</v>
      </c>
      <c r="Y864">
        <f>IF($B$11="זכר",INDEX(תמותה!$A$1:$E$121,ROUNDDOWN(R864/12,0)+1,4),INDEX(תמותה!$A$1:$E$121,ROUNDDOWN(R864/12,0)+1,5))</f>
        <v>1.1974E-2</v>
      </c>
      <c r="Z864" t="e">
        <f t="shared" si="277"/>
        <v>#VALUE!</v>
      </c>
      <c r="AA864" t="e">
        <f t="shared" si="278"/>
        <v>#VALUE!</v>
      </c>
      <c r="AB864" t="e">
        <f t="shared" si="289"/>
        <v>#VALUE!</v>
      </c>
      <c r="AC864" t="e">
        <f t="shared" si="290"/>
        <v>#VALUE!</v>
      </c>
      <c r="AD864" t="e">
        <f t="shared" si="291"/>
        <v>#VALUE!</v>
      </c>
      <c r="AE864" t="e">
        <f t="shared" si="292"/>
        <v>#VALUE!</v>
      </c>
      <c r="AF864" t="e">
        <f t="shared" si="293"/>
        <v>#VALUE!</v>
      </c>
    </row>
    <row r="865" spans="5:32" x14ac:dyDescent="0.2">
      <c r="E865">
        <f t="shared" si="279"/>
        <v>863</v>
      </c>
      <c r="F865">
        <f t="shared" si="273"/>
        <v>13.566000475499965</v>
      </c>
      <c r="G865" t="e">
        <f t="shared" si="280"/>
        <v>#VALUE!</v>
      </c>
      <c r="H865" t="e">
        <f t="shared" si="281"/>
        <v>#VALUE!</v>
      </c>
      <c r="I865" t="e">
        <f t="shared" si="282"/>
        <v>#VALUE!</v>
      </c>
      <c r="J865" t="e">
        <f t="shared" si="283"/>
        <v>#VALUE!</v>
      </c>
      <c r="K865" t="e">
        <f t="shared" si="284"/>
        <v>#VALUE!</v>
      </c>
      <c r="L865" t="e">
        <f t="shared" si="285"/>
        <v>#VALUE!</v>
      </c>
      <c r="M865">
        <f>IF($B$9="זכר",INDEX(תמותה!$A$1:$E$121,ROUNDDOWN(E865/12,0)+1,2),INDEX(תמותה!$A$1:$E$121,ROUNDDOWN(E865/12,0)+1,3))</f>
        <v>7.2769999999999996E-3</v>
      </c>
      <c r="N865" t="e">
        <f>IF($B$9="זכר",INDEX('שיפור גברים'!$A$1:$GQ$121,ROUNDDOWN(E865/12,0)+1,ROUNDDOWN((E865+$B$7-$B$8)/12,0)+2),INDEX('שיפור נשים'!$A$1:$GQ$121,ROUNDDOWN(E865/12,0)+1,ROUNDDOWN((E865+$B$7-$B$8)/12,0)+2))</f>
        <v>#VALUE!</v>
      </c>
      <c r="O865" t="e">
        <f>IF($B$9="זכר",INDEX('שיפור גברים'!$A$1:$GQ$121,ROUNDDOWN(E865/12,0)+1,ROUNDDOWN((E865+$B$7-$B$8)/12,0)+1),INDEX('שיפור נשים'!$A$1:$GQ$121,ROUNDDOWN(E865/12,0)+1,ROUNDDOWN((E865+$B$7-$B$8)/12,0)+1))</f>
        <v>#VALUE!</v>
      </c>
      <c r="P865">
        <f t="shared" si="274"/>
        <v>0.58333333333333337</v>
      </c>
      <c r="Q865" t="e">
        <f t="shared" si="275"/>
        <v>#VALUE!</v>
      </c>
      <c r="R865">
        <f t="shared" si="286"/>
        <v>863</v>
      </c>
      <c r="S865" t="e">
        <f t="shared" si="287"/>
        <v>#VALUE!</v>
      </c>
      <c r="T865">
        <f>IF($B$11="זכר",INDEX(תמותה!$A$1:$E$121,ROUNDDOWN(R865/12,0)+1,2),INDEX(תמותה!$A$1:$E$121,ROUNDDOWN(R865/12,0)+1,3))</f>
        <v>7.2769999999999996E-3</v>
      </c>
      <c r="U865" t="e">
        <f>IF($B$11="זכר",INDEX('שיפור גברים'!$A$1:$GQ$121,ROUNDDOWN(R865/12,0)+1,ROUNDDOWN((E865+$B$7-$B$8)/12,0)+2),INDEX('שיפור נשים'!$A$1:$GQ$121,ROUNDDOWN(R865/12,0)+1,ROUNDDOWN((E865+$B$7-$B$8)/12,0)+2))</f>
        <v>#VALUE!</v>
      </c>
      <c r="V865" t="e">
        <f>IF($B$11="זכר",INDEX('שיפור גברים'!$A$1:$GQ$121,ROUNDDOWN(R865/12,0)+1,ROUNDDOWN((E865+$B$7-$B$8)/12,0)+1),INDEX('שיפור נשים'!$A$1:$GQ$121,ROUNDDOWN(R865/12,0)+1,ROUNDDOWN((E865+$B$7-$B$8)/12,0)+1))</f>
        <v>#VALUE!</v>
      </c>
      <c r="W865">
        <f t="shared" si="276"/>
        <v>0.58333333333333337</v>
      </c>
      <c r="X865" t="e">
        <f t="shared" si="288"/>
        <v>#VALUE!</v>
      </c>
      <c r="Y865">
        <f>IF($B$11="זכר",INDEX(תמותה!$A$1:$E$121,ROUNDDOWN(R865/12,0)+1,4),INDEX(תמותה!$A$1:$E$121,ROUNDDOWN(R865/12,0)+1,5))</f>
        <v>1.1974E-2</v>
      </c>
      <c r="Z865" t="e">
        <f t="shared" si="277"/>
        <v>#VALUE!</v>
      </c>
      <c r="AA865" t="e">
        <f t="shared" si="278"/>
        <v>#VALUE!</v>
      </c>
      <c r="AB865" t="e">
        <f t="shared" si="289"/>
        <v>#VALUE!</v>
      </c>
      <c r="AC865" t="e">
        <f t="shared" si="290"/>
        <v>#VALUE!</v>
      </c>
      <c r="AD865" t="e">
        <f t="shared" si="291"/>
        <v>#VALUE!</v>
      </c>
      <c r="AE865" t="e">
        <f t="shared" si="292"/>
        <v>#VALUE!</v>
      </c>
      <c r="AF865" t="e">
        <f t="shared" si="293"/>
        <v>#VALUE!</v>
      </c>
    </row>
    <row r="866" spans="5:32" x14ac:dyDescent="0.2">
      <c r="E866">
        <f t="shared" si="279"/>
        <v>864</v>
      </c>
      <c r="F866">
        <f t="shared" si="273"/>
        <v>13.607004740368129</v>
      </c>
      <c r="G866" t="e">
        <f t="shared" si="280"/>
        <v>#VALUE!</v>
      </c>
      <c r="H866" t="e">
        <f t="shared" si="281"/>
        <v>#VALUE!</v>
      </c>
      <c r="I866" t="e">
        <f t="shared" si="282"/>
        <v>#VALUE!</v>
      </c>
      <c r="J866" t="e">
        <f t="shared" si="283"/>
        <v>#VALUE!</v>
      </c>
      <c r="K866" t="e">
        <f t="shared" si="284"/>
        <v>#VALUE!</v>
      </c>
      <c r="L866" t="e">
        <f t="shared" si="285"/>
        <v>#VALUE!</v>
      </c>
      <c r="M866">
        <f>IF($B$9="זכר",INDEX(תמותה!$A$1:$E$121,ROUNDDOWN(E866/12,0)+1,2),INDEX(תמותה!$A$1:$E$121,ROUNDDOWN(E866/12,0)+1,3))</f>
        <v>8.2400000000000008E-3</v>
      </c>
      <c r="N866" t="e">
        <f>IF($B$9="זכר",INDEX('שיפור גברים'!$A$1:$GQ$121,ROUNDDOWN(E866/12,0)+1,ROUNDDOWN((E866+$B$7-$B$8)/12,0)+2),INDEX('שיפור נשים'!$A$1:$GQ$121,ROUNDDOWN(E866/12,0)+1,ROUNDDOWN((E866+$B$7-$B$8)/12,0)+2))</f>
        <v>#VALUE!</v>
      </c>
      <c r="O866" t="e">
        <f>IF($B$9="זכר",INDEX('שיפור גברים'!$A$1:$GQ$121,ROUNDDOWN(E866/12,0)+1,ROUNDDOWN((E866+$B$7-$B$8)/12,0)+1),INDEX('שיפור נשים'!$A$1:$GQ$121,ROUNDDOWN(E866/12,0)+1,ROUNDDOWN((E866+$B$7-$B$8)/12,0)+1))</f>
        <v>#VALUE!</v>
      </c>
      <c r="P866">
        <f t="shared" si="274"/>
        <v>0.66666666666666663</v>
      </c>
      <c r="Q866" t="e">
        <f t="shared" si="275"/>
        <v>#VALUE!</v>
      </c>
      <c r="R866">
        <f t="shared" si="286"/>
        <v>864</v>
      </c>
      <c r="S866" t="e">
        <f t="shared" si="287"/>
        <v>#VALUE!</v>
      </c>
      <c r="T866">
        <f>IF($B$11="זכר",INDEX(תמותה!$A$1:$E$121,ROUNDDOWN(R866/12,0)+1,2),INDEX(תמותה!$A$1:$E$121,ROUNDDOWN(R866/12,0)+1,3))</f>
        <v>8.2400000000000008E-3</v>
      </c>
      <c r="U866" t="e">
        <f>IF($B$11="זכר",INDEX('שיפור גברים'!$A$1:$GQ$121,ROUNDDOWN(R866/12,0)+1,ROUNDDOWN((E866+$B$7-$B$8)/12,0)+2),INDEX('שיפור נשים'!$A$1:$GQ$121,ROUNDDOWN(R866/12,0)+1,ROUNDDOWN((E866+$B$7-$B$8)/12,0)+2))</f>
        <v>#VALUE!</v>
      </c>
      <c r="V866" t="e">
        <f>IF($B$11="זכר",INDEX('שיפור גברים'!$A$1:$GQ$121,ROUNDDOWN(R866/12,0)+1,ROUNDDOWN((E866+$B$7-$B$8)/12,0)+1),INDEX('שיפור נשים'!$A$1:$GQ$121,ROUNDDOWN(R866/12,0)+1,ROUNDDOWN((E866+$B$7-$B$8)/12,0)+1))</f>
        <v>#VALUE!</v>
      </c>
      <c r="W866">
        <f t="shared" si="276"/>
        <v>0.66666666666666663</v>
      </c>
      <c r="X866" t="e">
        <f t="shared" si="288"/>
        <v>#VALUE!</v>
      </c>
      <c r="Y866">
        <f>IF($B$11="זכר",INDEX(תמותה!$A$1:$E$121,ROUNDDOWN(R866/12,0)+1,4),INDEX(תמותה!$A$1:$E$121,ROUNDDOWN(R866/12,0)+1,5))</f>
        <v>1.3154000000000001E-2</v>
      </c>
      <c r="Z866" t="e">
        <f t="shared" si="277"/>
        <v>#VALUE!</v>
      </c>
      <c r="AA866" t="e">
        <f t="shared" si="278"/>
        <v>#VALUE!</v>
      </c>
      <c r="AB866" t="e">
        <f t="shared" si="289"/>
        <v>#VALUE!</v>
      </c>
      <c r="AC866" t="e">
        <f t="shared" si="290"/>
        <v>#VALUE!</v>
      </c>
      <c r="AD866" t="e">
        <f t="shared" si="291"/>
        <v>#VALUE!</v>
      </c>
      <c r="AE866" t="e">
        <f t="shared" si="292"/>
        <v>#VALUE!</v>
      </c>
      <c r="AF866" t="e">
        <f t="shared" si="293"/>
        <v>#VALUE!</v>
      </c>
    </row>
    <row r="867" spans="5:32" x14ac:dyDescent="0.2">
      <c r="E867">
        <f t="shared" si="279"/>
        <v>865</v>
      </c>
      <c r="F867">
        <f t="shared" si="273"/>
        <v>13.648132943735371</v>
      </c>
      <c r="G867" t="e">
        <f t="shared" si="280"/>
        <v>#VALUE!</v>
      </c>
      <c r="H867" t="e">
        <f t="shared" si="281"/>
        <v>#VALUE!</v>
      </c>
      <c r="I867" t="e">
        <f t="shared" si="282"/>
        <v>#VALUE!</v>
      </c>
      <c r="J867" t="e">
        <f t="shared" si="283"/>
        <v>#VALUE!</v>
      </c>
      <c r="K867" t="e">
        <f t="shared" si="284"/>
        <v>#VALUE!</v>
      </c>
      <c r="L867" t="e">
        <f t="shared" si="285"/>
        <v>#VALUE!</v>
      </c>
      <c r="M867">
        <f>IF($B$9="זכר",INDEX(תמותה!$A$1:$E$121,ROUNDDOWN(E867/12,0)+1,2),INDEX(תמותה!$A$1:$E$121,ROUNDDOWN(E867/12,0)+1,3))</f>
        <v>8.2400000000000008E-3</v>
      </c>
      <c r="N867" t="e">
        <f>IF($B$9="זכר",INDEX('שיפור גברים'!$A$1:$GQ$121,ROUNDDOWN(E867/12,0)+1,ROUNDDOWN((E867+$B$7-$B$8)/12,0)+2),INDEX('שיפור נשים'!$A$1:$GQ$121,ROUNDDOWN(E867/12,0)+1,ROUNDDOWN((E867+$B$7-$B$8)/12,0)+2))</f>
        <v>#VALUE!</v>
      </c>
      <c r="O867" t="e">
        <f>IF($B$9="זכר",INDEX('שיפור גברים'!$A$1:$GQ$121,ROUNDDOWN(E867/12,0)+1,ROUNDDOWN((E867+$B$7-$B$8)/12,0)+1),INDEX('שיפור נשים'!$A$1:$GQ$121,ROUNDDOWN(E867/12,0)+1,ROUNDDOWN((E867+$B$7-$B$8)/12,0)+1))</f>
        <v>#VALUE!</v>
      </c>
      <c r="P867">
        <f t="shared" si="274"/>
        <v>0.75</v>
      </c>
      <c r="Q867" t="e">
        <f t="shared" si="275"/>
        <v>#VALUE!</v>
      </c>
      <c r="R867">
        <f t="shared" si="286"/>
        <v>865</v>
      </c>
      <c r="S867" t="e">
        <f t="shared" si="287"/>
        <v>#VALUE!</v>
      </c>
      <c r="T867">
        <f>IF($B$11="זכר",INDEX(תמותה!$A$1:$E$121,ROUNDDOWN(R867/12,0)+1,2),INDEX(תמותה!$A$1:$E$121,ROUNDDOWN(R867/12,0)+1,3))</f>
        <v>8.2400000000000008E-3</v>
      </c>
      <c r="U867" t="e">
        <f>IF($B$11="זכר",INDEX('שיפור גברים'!$A$1:$GQ$121,ROUNDDOWN(R867/12,0)+1,ROUNDDOWN((E867+$B$7-$B$8)/12,0)+2),INDEX('שיפור נשים'!$A$1:$GQ$121,ROUNDDOWN(R867/12,0)+1,ROUNDDOWN((E867+$B$7-$B$8)/12,0)+2))</f>
        <v>#VALUE!</v>
      </c>
      <c r="V867" t="e">
        <f>IF($B$11="זכר",INDEX('שיפור גברים'!$A$1:$GQ$121,ROUNDDOWN(R867/12,0)+1,ROUNDDOWN((E867+$B$7-$B$8)/12,0)+1),INDEX('שיפור נשים'!$A$1:$GQ$121,ROUNDDOWN(R867/12,0)+1,ROUNDDOWN((E867+$B$7-$B$8)/12,0)+1))</f>
        <v>#VALUE!</v>
      </c>
      <c r="W867">
        <f t="shared" si="276"/>
        <v>0.75</v>
      </c>
      <c r="X867" t="e">
        <f t="shared" si="288"/>
        <v>#VALUE!</v>
      </c>
      <c r="Y867">
        <f>IF($B$11="זכר",INDEX(תמותה!$A$1:$E$121,ROUNDDOWN(R867/12,0)+1,4),INDEX(תמותה!$A$1:$E$121,ROUNDDOWN(R867/12,0)+1,5))</f>
        <v>1.3154000000000001E-2</v>
      </c>
      <c r="Z867" t="e">
        <f t="shared" si="277"/>
        <v>#VALUE!</v>
      </c>
      <c r="AA867" t="e">
        <f t="shared" si="278"/>
        <v>#VALUE!</v>
      </c>
      <c r="AB867" t="e">
        <f t="shared" si="289"/>
        <v>#VALUE!</v>
      </c>
      <c r="AC867" t="e">
        <f t="shared" si="290"/>
        <v>#VALUE!</v>
      </c>
      <c r="AD867" t="e">
        <f t="shared" si="291"/>
        <v>#VALUE!</v>
      </c>
      <c r="AE867" t="e">
        <f t="shared" si="292"/>
        <v>#VALUE!</v>
      </c>
      <c r="AF867" t="e">
        <f t="shared" si="293"/>
        <v>#VALUE!</v>
      </c>
    </row>
    <row r="868" spans="5:32" x14ac:dyDescent="0.2">
      <c r="E868">
        <f t="shared" si="279"/>
        <v>866</v>
      </c>
      <c r="F868">
        <f t="shared" si="273"/>
        <v>13.689385460215187</v>
      </c>
      <c r="G868" t="e">
        <f t="shared" si="280"/>
        <v>#VALUE!</v>
      </c>
      <c r="H868" t="e">
        <f t="shared" si="281"/>
        <v>#VALUE!</v>
      </c>
      <c r="I868" t="e">
        <f t="shared" si="282"/>
        <v>#VALUE!</v>
      </c>
      <c r="J868" t="e">
        <f t="shared" si="283"/>
        <v>#VALUE!</v>
      </c>
      <c r="K868" t="e">
        <f t="shared" si="284"/>
        <v>#VALUE!</v>
      </c>
      <c r="L868" t="e">
        <f t="shared" si="285"/>
        <v>#VALUE!</v>
      </c>
      <c r="M868">
        <f>IF($B$9="זכר",INDEX(תמותה!$A$1:$E$121,ROUNDDOWN(E868/12,0)+1,2),INDEX(תמותה!$A$1:$E$121,ROUNDDOWN(E868/12,0)+1,3))</f>
        <v>8.2400000000000008E-3</v>
      </c>
      <c r="N868" t="e">
        <f>IF($B$9="זכר",INDEX('שיפור גברים'!$A$1:$GQ$121,ROUNDDOWN(E868/12,0)+1,ROUNDDOWN((E868+$B$7-$B$8)/12,0)+2),INDEX('שיפור נשים'!$A$1:$GQ$121,ROUNDDOWN(E868/12,0)+1,ROUNDDOWN((E868+$B$7-$B$8)/12,0)+2))</f>
        <v>#VALUE!</v>
      </c>
      <c r="O868" t="e">
        <f>IF($B$9="זכר",INDEX('שיפור גברים'!$A$1:$GQ$121,ROUNDDOWN(E868/12,0)+1,ROUNDDOWN((E868+$B$7-$B$8)/12,0)+1),INDEX('שיפור נשים'!$A$1:$GQ$121,ROUNDDOWN(E868/12,0)+1,ROUNDDOWN((E868+$B$7-$B$8)/12,0)+1))</f>
        <v>#VALUE!</v>
      </c>
      <c r="P868">
        <f t="shared" si="274"/>
        <v>0.83333333333333337</v>
      </c>
      <c r="Q868" t="e">
        <f t="shared" si="275"/>
        <v>#VALUE!</v>
      </c>
      <c r="R868">
        <f t="shared" si="286"/>
        <v>866</v>
      </c>
      <c r="S868" t="e">
        <f t="shared" si="287"/>
        <v>#VALUE!</v>
      </c>
      <c r="T868">
        <f>IF($B$11="זכר",INDEX(תמותה!$A$1:$E$121,ROUNDDOWN(R868/12,0)+1,2),INDEX(תמותה!$A$1:$E$121,ROUNDDOWN(R868/12,0)+1,3))</f>
        <v>8.2400000000000008E-3</v>
      </c>
      <c r="U868" t="e">
        <f>IF($B$11="זכר",INDEX('שיפור גברים'!$A$1:$GQ$121,ROUNDDOWN(R868/12,0)+1,ROUNDDOWN((E868+$B$7-$B$8)/12,0)+2),INDEX('שיפור נשים'!$A$1:$GQ$121,ROUNDDOWN(R868/12,0)+1,ROUNDDOWN((E868+$B$7-$B$8)/12,0)+2))</f>
        <v>#VALUE!</v>
      </c>
      <c r="V868" t="e">
        <f>IF($B$11="זכר",INDEX('שיפור גברים'!$A$1:$GQ$121,ROUNDDOWN(R868/12,0)+1,ROUNDDOWN((E868+$B$7-$B$8)/12,0)+1),INDEX('שיפור נשים'!$A$1:$GQ$121,ROUNDDOWN(R868/12,0)+1,ROUNDDOWN((E868+$B$7-$B$8)/12,0)+1))</f>
        <v>#VALUE!</v>
      </c>
      <c r="W868">
        <f t="shared" si="276"/>
        <v>0.83333333333333337</v>
      </c>
      <c r="X868" t="e">
        <f t="shared" si="288"/>
        <v>#VALUE!</v>
      </c>
      <c r="Y868">
        <f>IF($B$11="זכר",INDEX(תמותה!$A$1:$E$121,ROUNDDOWN(R868/12,0)+1,4),INDEX(תמותה!$A$1:$E$121,ROUNDDOWN(R868/12,0)+1,5))</f>
        <v>1.3154000000000001E-2</v>
      </c>
      <c r="Z868" t="e">
        <f t="shared" si="277"/>
        <v>#VALUE!</v>
      </c>
      <c r="AA868" t="e">
        <f t="shared" si="278"/>
        <v>#VALUE!</v>
      </c>
      <c r="AB868" t="e">
        <f t="shared" si="289"/>
        <v>#VALUE!</v>
      </c>
      <c r="AC868" t="e">
        <f t="shared" si="290"/>
        <v>#VALUE!</v>
      </c>
      <c r="AD868" t="e">
        <f t="shared" si="291"/>
        <v>#VALUE!</v>
      </c>
      <c r="AE868" t="e">
        <f t="shared" si="292"/>
        <v>#VALUE!</v>
      </c>
      <c r="AF868" t="e">
        <f t="shared" si="293"/>
        <v>#VALUE!</v>
      </c>
    </row>
    <row r="869" spans="5:32" x14ac:dyDescent="0.2">
      <c r="E869">
        <f t="shared" si="279"/>
        <v>867</v>
      </c>
      <c r="F869">
        <f t="shared" si="273"/>
        <v>13.730762665553398</v>
      </c>
      <c r="G869" t="e">
        <f t="shared" si="280"/>
        <v>#VALUE!</v>
      </c>
      <c r="H869" t="e">
        <f t="shared" si="281"/>
        <v>#VALUE!</v>
      </c>
      <c r="I869" t="e">
        <f t="shared" si="282"/>
        <v>#VALUE!</v>
      </c>
      <c r="J869" t="e">
        <f t="shared" si="283"/>
        <v>#VALUE!</v>
      </c>
      <c r="K869" t="e">
        <f t="shared" si="284"/>
        <v>#VALUE!</v>
      </c>
      <c r="L869" t="e">
        <f t="shared" si="285"/>
        <v>#VALUE!</v>
      </c>
      <c r="M869">
        <f>IF($B$9="זכר",INDEX(תמותה!$A$1:$E$121,ROUNDDOWN(E869/12,0)+1,2),INDEX(תמותה!$A$1:$E$121,ROUNDDOWN(E869/12,0)+1,3))</f>
        <v>8.2400000000000008E-3</v>
      </c>
      <c r="N869" t="e">
        <f>IF($B$9="זכר",INDEX('שיפור גברים'!$A$1:$GQ$121,ROUNDDOWN(E869/12,0)+1,ROUNDDOWN((E869+$B$7-$B$8)/12,0)+2),INDEX('שיפור נשים'!$A$1:$GQ$121,ROUNDDOWN(E869/12,0)+1,ROUNDDOWN((E869+$B$7-$B$8)/12,0)+2))</f>
        <v>#VALUE!</v>
      </c>
      <c r="O869" t="e">
        <f>IF($B$9="זכר",INDEX('שיפור גברים'!$A$1:$GQ$121,ROUNDDOWN(E869/12,0)+1,ROUNDDOWN((E869+$B$7-$B$8)/12,0)+1),INDEX('שיפור נשים'!$A$1:$GQ$121,ROUNDDOWN(E869/12,0)+1,ROUNDDOWN((E869+$B$7-$B$8)/12,0)+1))</f>
        <v>#VALUE!</v>
      </c>
      <c r="P869">
        <f t="shared" si="274"/>
        <v>0.91666666666666663</v>
      </c>
      <c r="Q869" t="e">
        <f t="shared" si="275"/>
        <v>#VALUE!</v>
      </c>
      <c r="R869">
        <f t="shared" si="286"/>
        <v>867</v>
      </c>
      <c r="S869" t="e">
        <f t="shared" si="287"/>
        <v>#VALUE!</v>
      </c>
      <c r="T869">
        <f>IF($B$11="זכר",INDEX(תמותה!$A$1:$E$121,ROUNDDOWN(R869/12,0)+1,2),INDEX(תמותה!$A$1:$E$121,ROUNDDOWN(R869/12,0)+1,3))</f>
        <v>8.2400000000000008E-3</v>
      </c>
      <c r="U869" t="e">
        <f>IF($B$11="זכר",INDEX('שיפור גברים'!$A$1:$GQ$121,ROUNDDOWN(R869/12,0)+1,ROUNDDOWN((E869+$B$7-$B$8)/12,0)+2),INDEX('שיפור נשים'!$A$1:$GQ$121,ROUNDDOWN(R869/12,0)+1,ROUNDDOWN((E869+$B$7-$B$8)/12,0)+2))</f>
        <v>#VALUE!</v>
      </c>
      <c r="V869" t="e">
        <f>IF($B$11="זכר",INDEX('שיפור גברים'!$A$1:$GQ$121,ROUNDDOWN(R869/12,0)+1,ROUNDDOWN((E869+$B$7-$B$8)/12,0)+1),INDEX('שיפור נשים'!$A$1:$GQ$121,ROUNDDOWN(R869/12,0)+1,ROUNDDOWN((E869+$B$7-$B$8)/12,0)+1))</f>
        <v>#VALUE!</v>
      </c>
      <c r="W869">
        <f t="shared" si="276"/>
        <v>0.91666666666666663</v>
      </c>
      <c r="X869" t="e">
        <f t="shared" si="288"/>
        <v>#VALUE!</v>
      </c>
      <c r="Y869">
        <f>IF($B$11="זכר",INDEX(תמותה!$A$1:$E$121,ROUNDDOWN(R869/12,0)+1,4),INDEX(תמותה!$A$1:$E$121,ROUNDDOWN(R869/12,0)+1,5))</f>
        <v>1.3154000000000001E-2</v>
      </c>
      <c r="Z869" t="e">
        <f t="shared" si="277"/>
        <v>#VALUE!</v>
      </c>
      <c r="AA869" t="e">
        <f t="shared" si="278"/>
        <v>#VALUE!</v>
      </c>
      <c r="AB869" t="e">
        <f t="shared" si="289"/>
        <v>#VALUE!</v>
      </c>
      <c r="AC869" t="e">
        <f t="shared" si="290"/>
        <v>#VALUE!</v>
      </c>
      <c r="AD869" t="e">
        <f t="shared" si="291"/>
        <v>#VALUE!</v>
      </c>
      <c r="AE869" t="e">
        <f t="shared" si="292"/>
        <v>#VALUE!</v>
      </c>
      <c r="AF869" t="e">
        <f t="shared" si="293"/>
        <v>#VALUE!</v>
      </c>
    </row>
    <row r="870" spans="5:32" x14ac:dyDescent="0.2">
      <c r="E870">
        <f t="shared" si="279"/>
        <v>868</v>
      </c>
      <c r="F870">
        <f t="shared" si="273"/>
        <v>13.772264936631533</v>
      </c>
      <c r="G870" t="e">
        <f t="shared" si="280"/>
        <v>#VALUE!</v>
      </c>
      <c r="H870" t="e">
        <f t="shared" si="281"/>
        <v>#VALUE!</v>
      </c>
      <c r="I870" t="e">
        <f t="shared" si="282"/>
        <v>#VALUE!</v>
      </c>
      <c r="J870" t="e">
        <f t="shared" si="283"/>
        <v>#VALUE!</v>
      </c>
      <c r="K870" t="e">
        <f t="shared" si="284"/>
        <v>#VALUE!</v>
      </c>
      <c r="L870" t="e">
        <f t="shared" si="285"/>
        <v>#VALUE!</v>
      </c>
      <c r="M870">
        <f>IF($B$9="זכר",INDEX(תמותה!$A$1:$E$121,ROUNDDOWN(E870/12,0)+1,2),INDEX(תמותה!$A$1:$E$121,ROUNDDOWN(E870/12,0)+1,3))</f>
        <v>8.2400000000000008E-3</v>
      </c>
      <c r="N870" t="e">
        <f>IF($B$9="זכר",INDEX('שיפור גברים'!$A$1:$GQ$121,ROUNDDOWN(E870/12,0)+1,ROUNDDOWN((E870+$B$7-$B$8)/12,0)+2),INDEX('שיפור נשים'!$A$1:$GQ$121,ROUNDDOWN(E870/12,0)+1,ROUNDDOWN((E870+$B$7-$B$8)/12,0)+2))</f>
        <v>#VALUE!</v>
      </c>
      <c r="O870" t="e">
        <f>IF($B$9="זכר",INDEX('שיפור גברים'!$A$1:$GQ$121,ROUNDDOWN(E870/12,0)+1,ROUNDDOWN((E870+$B$7-$B$8)/12,0)+1),INDEX('שיפור נשים'!$A$1:$GQ$121,ROUNDDOWN(E870/12,0)+1,ROUNDDOWN((E870+$B$7-$B$8)/12,0)+1))</f>
        <v>#VALUE!</v>
      </c>
      <c r="P870">
        <f t="shared" si="274"/>
        <v>1</v>
      </c>
      <c r="Q870" t="e">
        <f t="shared" si="275"/>
        <v>#VALUE!</v>
      </c>
      <c r="R870">
        <f t="shared" si="286"/>
        <v>868</v>
      </c>
      <c r="S870" t="e">
        <f t="shared" si="287"/>
        <v>#VALUE!</v>
      </c>
      <c r="T870">
        <f>IF($B$11="זכר",INDEX(תמותה!$A$1:$E$121,ROUNDDOWN(R870/12,0)+1,2),INDEX(תמותה!$A$1:$E$121,ROUNDDOWN(R870/12,0)+1,3))</f>
        <v>8.2400000000000008E-3</v>
      </c>
      <c r="U870" t="e">
        <f>IF($B$11="זכר",INDEX('שיפור גברים'!$A$1:$GQ$121,ROUNDDOWN(R870/12,0)+1,ROUNDDOWN((E870+$B$7-$B$8)/12,0)+2),INDEX('שיפור נשים'!$A$1:$GQ$121,ROUNDDOWN(R870/12,0)+1,ROUNDDOWN((E870+$B$7-$B$8)/12,0)+2))</f>
        <v>#VALUE!</v>
      </c>
      <c r="V870" t="e">
        <f>IF($B$11="זכר",INDEX('שיפור גברים'!$A$1:$GQ$121,ROUNDDOWN(R870/12,0)+1,ROUNDDOWN((E870+$B$7-$B$8)/12,0)+1),INDEX('שיפור נשים'!$A$1:$GQ$121,ROUNDDOWN(R870/12,0)+1,ROUNDDOWN((E870+$B$7-$B$8)/12,0)+1))</f>
        <v>#VALUE!</v>
      </c>
      <c r="W870">
        <f t="shared" si="276"/>
        <v>1</v>
      </c>
      <c r="X870" t="e">
        <f t="shared" si="288"/>
        <v>#VALUE!</v>
      </c>
      <c r="Y870">
        <f>IF($B$11="זכר",INDEX(תמותה!$A$1:$E$121,ROUNDDOWN(R870/12,0)+1,4),INDEX(תמותה!$A$1:$E$121,ROUNDDOWN(R870/12,0)+1,5))</f>
        <v>1.3154000000000001E-2</v>
      </c>
      <c r="Z870" t="e">
        <f t="shared" si="277"/>
        <v>#VALUE!</v>
      </c>
      <c r="AA870" t="e">
        <f t="shared" si="278"/>
        <v>#VALUE!</v>
      </c>
      <c r="AB870" t="e">
        <f t="shared" si="289"/>
        <v>#VALUE!</v>
      </c>
      <c r="AC870" t="e">
        <f t="shared" si="290"/>
        <v>#VALUE!</v>
      </c>
      <c r="AD870" t="e">
        <f t="shared" si="291"/>
        <v>#VALUE!</v>
      </c>
      <c r="AE870" t="e">
        <f t="shared" si="292"/>
        <v>#VALUE!</v>
      </c>
      <c r="AF870" t="e">
        <f t="shared" si="293"/>
        <v>#VALUE!</v>
      </c>
    </row>
    <row r="871" spans="5:32" x14ac:dyDescent="0.2">
      <c r="E871">
        <f t="shared" si="279"/>
        <v>869</v>
      </c>
      <c r="F871">
        <f t="shared" si="273"/>
        <v>13.81389265147026</v>
      </c>
      <c r="G871" t="e">
        <f t="shared" si="280"/>
        <v>#VALUE!</v>
      </c>
      <c r="H871" t="e">
        <f t="shared" si="281"/>
        <v>#VALUE!</v>
      </c>
      <c r="I871" t="e">
        <f t="shared" si="282"/>
        <v>#VALUE!</v>
      </c>
      <c r="J871" t="e">
        <f t="shared" si="283"/>
        <v>#VALUE!</v>
      </c>
      <c r="K871" t="e">
        <f t="shared" si="284"/>
        <v>#VALUE!</v>
      </c>
      <c r="L871" t="e">
        <f t="shared" si="285"/>
        <v>#VALUE!</v>
      </c>
      <c r="M871">
        <f>IF($B$9="זכר",INDEX(תמותה!$A$1:$E$121,ROUNDDOWN(E871/12,0)+1,2),INDEX(תמותה!$A$1:$E$121,ROUNDDOWN(E871/12,0)+1,3))</f>
        <v>8.2400000000000008E-3</v>
      </c>
      <c r="N871" t="e">
        <f>IF($B$9="זכר",INDEX('שיפור גברים'!$A$1:$GQ$121,ROUNDDOWN(E871/12,0)+1,ROUNDDOWN((E871+$B$7-$B$8)/12,0)+2),INDEX('שיפור נשים'!$A$1:$GQ$121,ROUNDDOWN(E871/12,0)+1,ROUNDDOWN((E871+$B$7-$B$8)/12,0)+2))</f>
        <v>#VALUE!</v>
      </c>
      <c r="O871" t="e">
        <f>IF($B$9="זכר",INDEX('שיפור גברים'!$A$1:$GQ$121,ROUNDDOWN(E871/12,0)+1,ROUNDDOWN((E871+$B$7-$B$8)/12,0)+1),INDEX('שיפור נשים'!$A$1:$GQ$121,ROUNDDOWN(E871/12,0)+1,ROUNDDOWN((E871+$B$7-$B$8)/12,0)+1))</f>
        <v>#VALUE!</v>
      </c>
      <c r="P871">
        <f t="shared" si="274"/>
        <v>8.3333333333333329E-2</v>
      </c>
      <c r="Q871" t="e">
        <f t="shared" si="275"/>
        <v>#VALUE!</v>
      </c>
      <c r="R871">
        <f t="shared" si="286"/>
        <v>869</v>
      </c>
      <c r="S871" t="e">
        <f t="shared" si="287"/>
        <v>#VALUE!</v>
      </c>
      <c r="T871">
        <f>IF($B$11="זכר",INDEX(תמותה!$A$1:$E$121,ROUNDDOWN(R871/12,0)+1,2),INDEX(תמותה!$A$1:$E$121,ROUNDDOWN(R871/12,0)+1,3))</f>
        <v>8.2400000000000008E-3</v>
      </c>
      <c r="U871" t="e">
        <f>IF($B$11="זכר",INDEX('שיפור גברים'!$A$1:$GQ$121,ROUNDDOWN(R871/12,0)+1,ROUNDDOWN((E871+$B$7-$B$8)/12,0)+2),INDEX('שיפור נשים'!$A$1:$GQ$121,ROUNDDOWN(R871/12,0)+1,ROUNDDOWN((E871+$B$7-$B$8)/12,0)+2))</f>
        <v>#VALUE!</v>
      </c>
      <c r="V871" t="e">
        <f>IF($B$11="זכר",INDEX('שיפור גברים'!$A$1:$GQ$121,ROUNDDOWN(R871/12,0)+1,ROUNDDOWN((E871+$B$7-$B$8)/12,0)+1),INDEX('שיפור נשים'!$A$1:$GQ$121,ROUNDDOWN(R871/12,0)+1,ROUNDDOWN((E871+$B$7-$B$8)/12,0)+1))</f>
        <v>#VALUE!</v>
      </c>
      <c r="W871">
        <f t="shared" si="276"/>
        <v>8.3333333333333329E-2</v>
      </c>
      <c r="X871" t="e">
        <f t="shared" si="288"/>
        <v>#VALUE!</v>
      </c>
      <c r="Y871">
        <f>IF($B$11="זכר",INDEX(תמותה!$A$1:$E$121,ROUNDDOWN(R871/12,0)+1,4),INDEX(תמותה!$A$1:$E$121,ROUNDDOWN(R871/12,0)+1,5))</f>
        <v>1.3154000000000001E-2</v>
      </c>
      <c r="Z871" t="e">
        <f t="shared" si="277"/>
        <v>#VALUE!</v>
      </c>
      <c r="AA871" t="e">
        <f t="shared" si="278"/>
        <v>#VALUE!</v>
      </c>
      <c r="AB871" t="e">
        <f t="shared" si="289"/>
        <v>#VALUE!</v>
      </c>
      <c r="AC871" t="e">
        <f t="shared" si="290"/>
        <v>#VALUE!</v>
      </c>
      <c r="AD871" t="e">
        <f t="shared" si="291"/>
        <v>#VALUE!</v>
      </c>
      <c r="AE871" t="e">
        <f t="shared" si="292"/>
        <v>#VALUE!</v>
      </c>
      <c r="AF871" t="e">
        <f t="shared" si="293"/>
        <v>#VALUE!</v>
      </c>
    </row>
    <row r="872" spans="5:32" x14ac:dyDescent="0.2">
      <c r="E872">
        <f t="shared" si="279"/>
        <v>870</v>
      </c>
      <c r="F872">
        <f t="shared" si="273"/>
        <v>13.855646189232855</v>
      </c>
      <c r="G872" t="e">
        <f t="shared" si="280"/>
        <v>#VALUE!</v>
      </c>
      <c r="H872" t="e">
        <f t="shared" si="281"/>
        <v>#VALUE!</v>
      </c>
      <c r="I872" t="e">
        <f t="shared" si="282"/>
        <v>#VALUE!</v>
      </c>
      <c r="J872" t="e">
        <f t="shared" si="283"/>
        <v>#VALUE!</v>
      </c>
      <c r="K872" t="e">
        <f t="shared" si="284"/>
        <v>#VALUE!</v>
      </c>
      <c r="L872" t="e">
        <f t="shared" si="285"/>
        <v>#VALUE!</v>
      </c>
      <c r="M872">
        <f>IF($B$9="זכר",INDEX(תמותה!$A$1:$E$121,ROUNDDOWN(E872/12,0)+1,2),INDEX(תמותה!$A$1:$E$121,ROUNDDOWN(E872/12,0)+1,3))</f>
        <v>8.2400000000000008E-3</v>
      </c>
      <c r="N872" t="e">
        <f>IF($B$9="זכר",INDEX('שיפור גברים'!$A$1:$GQ$121,ROUNDDOWN(E872/12,0)+1,ROUNDDOWN((E872+$B$7-$B$8)/12,0)+2),INDEX('שיפור נשים'!$A$1:$GQ$121,ROUNDDOWN(E872/12,0)+1,ROUNDDOWN((E872+$B$7-$B$8)/12,0)+2))</f>
        <v>#VALUE!</v>
      </c>
      <c r="O872" t="e">
        <f>IF($B$9="זכר",INDEX('שיפור גברים'!$A$1:$GQ$121,ROUNDDOWN(E872/12,0)+1,ROUNDDOWN((E872+$B$7-$B$8)/12,0)+1),INDEX('שיפור נשים'!$A$1:$GQ$121,ROUNDDOWN(E872/12,0)+1,ROUNDDOWN((E872+$B$7-$B$8)/12,0)+1))</f>
        <v>#VALUE!</v>
      </c>
      <c r="P872">
        <f t="shared" si="274"/>
        <v>0.16666666666666666</v>
      </c>
      <c r="Q872" t="e">
        <f t="shared" si="275"/>
        <v>#VALUE!</v>
      </c>
      <c r="R872">
        <f t="shared" si="286"/>
        <v>870</v>
      </c>
      <c r="S872" t="e">
        <f t="shared" si="287"/>
        <v>#VALUE!</v>
      </c>
      <c r="T872">
        <f>IF($B$11="זכר",INDEX(תמותה!$A$1:$E$121,ROUNDDOWN(R872/12,0)+1,2),INDEX(תמותה!$A$1:$E$121,ROUNDDOWN(R872/12,0)+1,3))</f>
        <v>8.2400000000000008E-3</v>
      </c>
      <c r="U872" t="e">
        <f>IF($B$11="זכר",INDEX('שיפור גברים'!$A$1:$GQ$121,ROUNDDOWN(R872/12,0)+1,ROUNDDOWN((E872+$B$7-$B$8)/12,0)+2),INDEX('שיפור נשים'!$A$1:$GQ$121,ROUNDDOWN(R872/12,0)+1,ROUNDDOWN((E872+$B$7-$B$8)/12,0)+2))</f>
        <v>#VALUE!</v>
      </c>
      <c r="V872" t="e">
        <f>IF($B$11="זכר",INDEX('שיפור גברים'!$A$1:$GQ$121,ROUNDDOWN(R872/12,0)+1,ROUNDDOWN((E872+$B$7-$B$8)/12,0)+1),INDEX('שיפור נשים'!$A$1:$GQ$121,ROUNDDOWN(R872/12,0)+1,ROUNDDOWN((E872+$B$7-$B$8)/12,0)+1))</f>
        <v>#VALUE!</v>
      </c>
      <c r="W872">
        <f t="shared" si="276"/>
        <v>0.16666666666666666</v>
      </c>
      <c r="X872" t="e">
        <f t="shared" si="288"/>
        <v>#VALUE!</v>
      </c>
      <c r="Y872">
        <f>IF($B$11="זכר",INDEX(תמותה!$A$1:$E$121,ROUNDDOWN(R872/12,0)+1,4),INDEX(תמותה!$A$1:$E$121,ROUNDDOWN(R872/12,0)+1,5))</f>
        <v>1.3154000000000001E-2</v>
      </c>
      <c r="Z872" t="e">
        <f t="shared" si="277"/>
        <v>#VALUE!</v>
      </c>
      <c r="AA872" t="e">
        <f t="shared" si="278"/>
        <v>#VALUE!</v>
      </c>
      <c r="AB872" t="e">
        <f t="shared" si="289"/>
        <v>#VALUE!</v>
      </c>
      <c r="AC872" t="e">
        <f t="shared" si="290"/>
        <v>#VALUE!</v>
      </c>
      <c r="AD872" t="e">
        <f t="shared" si="291"/>
        <v>#VALUE!</v>
      </c>
      <c r="AE872" t="e">
        <f t="shared" si="292"/>
        <v>#VALUE!</v>
      </c>
      <c r="AF872" t="e">
        <f t="shared" si="293"/>
        <v>#VALUE!</v>
      </c>
    </row>
    <row r="873" spans="5:32" x14ac:dyDescent="0.2">
      <c r="E873">
        <f t="shared" si="279"/>
        <v>871</v>
      </c>
      <c r="F873">
        <f t="shared" si="273"/>
        <v>13.897525930228662</v>
      </c>
      <c r="G873" t="e">
        <f t="shared" si="280"/>
        <v>#VALUE!</v>
      </c>
      <c r="H873" t="e">
        <f t="shared" si="281"/>
        <v>#VALUE!</v>
      </c>
      <c r="I873" t="e">
        <f t="shared" si="282"/>
        <v>#VALUE!</v>
      </c>
      <c r="J873" t="e">
        <f t="shared" si="283"/>
        <v>#VALUE!</v>
      </c>
      <c r="K873" t="e">
        <f t="shared" si="284"/>
        <v>#VALUE!</v>
      </c>
      <c r="L873" t="e">
        <f t="shared" si="285"/>
        <v>#VALUE!</v>
      </c>
      <c r="M873">
        <f>IF($B$9="זכר",INDEX(תמותה!$A$1:$E$121,ROUNDDOWN(E873/12,0)+1,2),INDEX(תמותה!$A$1:$E$121,ROUNDDOWN(E873/12,0)+1,3))</f>
        <v>8.2400000000000008E-3</v>
      </c>
      <c r="N873" t="e">
        <f>IF($B$9="זכר",INDEX('שיפור גברים'!$A$1:$GQ$121,ROUNDDOWN(E873/12,0)+1,ROUNDDOWN((E873+$B$7-$B$8)/12,0)+2),INDEX('שיפור נשים'!$A$1:$GQ$121,ROUNDDOWN(E873/12,0)+1,ROUNDDOWN((E873+$B$7-$B$8)/12,0)+2))</f>
        <v>#VALUE!</v>
      </c>
      <c r="O873" t="e">
        <f>IF($B$9="זכר",INDEX('שיפור גברים'!$A$1:$GQ$121,ROUNDDOWN(E873/12,0)+1,ROUNDDOWN((E873+$B$7-$B$8)/12,0)+1),INDEX('שיפור נשים'!$A$1:$GQ$121,ROUNDDOWN(E873/12,0)+1,ROUNDDOWN((E873+$B$7-$B$8)/12,0)+1))</f>
        <v>#VALUE!</v>
      </c>
      <c r="P873">
        <f t="shared" si="274"/>
        <v>0.25</v>
      </c>
      <c r="Q873" t="e">
        <f t="shared" si="275"/>
        <v>#VALUE!</v>
      </c>
      <c r="R873">
        <f t="shared" si="286"/>
        <v>871</v>
      </c>
      <c r="S873" t="e">
        <f t="shared" si="287"/>
        <v>#VALUE!</v>
      </c>
      <c r="T873">
        <f>IF($B$11="זכר",INDEX(תמותה!$A$1:$E$121,ROUNDDOWN(R873/12,0)+1,2),INDEX(תמותה!$A$1:$E$121,ROUNDDOWN(R873/12,0)+1,3))</f>
        <v>8.2400000000000008E-3</v>
      </c>
      <c r="U873" t="e">
        <f>IF($B$11="זכר",INDEX('שיפור גברים'!$A$1:$GQ$121,ROUNDDOWN(R873/12,0)+1,ROUNDDOWN((E873+$B$7-$B$8)/12,0)+2),INDEX('שיפור נשים'!$A$1:$GQ$121,ROUNDDOWN(R873/12,0)+1,ROUNDDOWN((E873+$B$7-$B$8)/12,0)+2))</f>
        <v>#VALUE!</v>
      </c>
      <c r="V873" t="e">
        <f>IF($B$11="זכר",INDEX('שיפור גברים'!$A$1:$GQ$121,ROUNDDOWN(R873/12,0)+1,ROUNDDOWN((E873+$B$7-$B$8)/12,0)+1),INDEX('שיפור נשים'!$A$1:$GQ$121,ROUNDDOWN(R873/12,0)+1,ROUNDDOWN((E873+$B$7-$B$8)/12,0)+1))</f>
        <v>#VALUE!</v>
      </c>
      <c r="W873">
        <f t="shared" si="276"/>
        <v>0.25</v>
      </c>
      <c r="X873" t="e">
        <f t="shared" si="288"/>
        <v>#VALUE!</v>
      </c>
      <c r="Y873">
        <f>IF($B$11="זכר",INDEX(תמותה!$A$1:$E$121,ROUNDDOWN(R873/12,0)+1,4),INDEX(תמותה!$A$1:$E$121,ROUNDDOWN(R873/12,0)+1,5))</f>
        <v>1.3154000000000001E-2</v>
      </c>
      <c r="Z873" t="e">
        <f t="shared" si="277"/>
        <v>#VALUE!</v>
      </c>
      <c r="AA873" t="e">
        <f t="shared" si="278"/>
        <v>#VALUE!</v>
      </c>
      <c r="AB873" t="e">
        <f t="shared" si="289"/>
        <v>#VALUE!</v>
      </c>
      <c r="AC873" t="e">
        <f t="shared" si="290"/>
        <v>#VALUE!</v>
      </c>
      <c r="AD873" t="e">
        <f t="shared" si="291"/>
        <v>#VALUE!</v>
      </c>
      <c r="AE873" t="e">
        <f t="shared" si="292"/>
        <v>#VALUE!</v>
      </c>
      <c r="AF873" t="e">
        <f t="shared" si="293"/>
        <v>#VALUE!</v>
      </c>
    </row>
    <row r="874" spans="5:32" x14ac:dyDescent="0.2">
      <c r="E874">
        <f t="shared" si="279"/>
        <v>872</v>
      </c>
      <c r="F874">
        <f t="shared" si="273"/>
        <v>13.939532255916502</v>
      </c>
      <c r="G874" t="e">
        <f t="shared" si="280"/>
        <v>#VALUE!</v>
      </c>
      <c r="H874" t="e">
        <f t="shared" si="281"/>
        <v>#VALUE!</v>
      </c>
      <c r="I874" t="e">
        <f t="shared" si="282"/>
        <v>#VALUE!</v>
      </c>
      <c r="J874" t="e">
        <f t="shared" si="283"/>
        <v>#VALUE!</v>
      </c>
      <c r="K874" t="e">
        <f t="shared" si="284"/>
        <v>#VALUE!</v>
      </c>
      <c r="L874" t="e">
        <f t="shared" si="285"/>
        <v>#VALUE!</v>
      </c>
      <c r="M874">
        <f>IF($B$9="זכר",INDEX(תמותה!$A$1:$E$121,ROUNDDOWN(E874/12,0)+1,2),INDEX(תמותה!$A$1:$E$121,ROUNDDOWN(E874/12,0)+1,3))</f>
        <v>8.2400000000000008E-3</v>
      </c>
      <c r="N874" t="e">
        <f>IF($B$9="זכר",INDEX('שיפור גברים'!$A$1:$GQ$121,ROUNDDOWN(E874/12,0)+1,ROUNDDOWN((E874+$B$7-$B$8)/12,0)+2),INDEX('שיפור נשים'!$A$1:$GQ$121,ROUNDDOWN(E874/12,0)+1,ROUNDDOWN((E874+$B$7-$B$8)/12,0)+2))</f>
        <v>#VALUE!</v>
      </c>
      <c r="O874" t="e">
        <f>IF($B$9="זכר",INDEX('שיפור גברים'!$A$1:$GQ$121,ROUNDDOWN(E874/12,0)+1,ROUNDDOWN((E874+$B$7-$B$8)/12,0)+1),INDEX('שיפור נשים'!$A$1:$GQ$121,ROUNDDOWN(E874/12,0)+1,ROUNDDOWN((E874+$B$7-$B$8)/12,0)+1))</f>
        <v>#VALUE!</v>
      </c>
      <c r="P874">
        <f t="shared" si="274"/>
        <v>0.33333333333333331</v>
      </c>
      <c r="Q874" t="e">
        <f t="shared" si="275"/>
        <v>#VALUE!</v>
      </c>
      <c r="R874">
        <f t="shared" si="286"/>
        <v>872</v>
      </c>
      <c r="S874" t="e">
        <f t="shared" si="287"/>
        <v>#VALUE!</v>
      </c>
      <c r="T874">
        <f>IF($B$11="זכר",INDEX(תמותה!$A$1:$E$121,ROUNDDOWN(R874/12,0)+1,2),INDEX(תמותה!$A$1:$E$121,ROUNDDOWN(R874/12,0)+1,3))</f>
        <v>8.2400000000000008E-3</v>
      </c>
      <c r="U874" t="e">
        <f>IF($B$11="זכר",INDEX('שיפור גברים'!$A$1:$GQ$121,ROUNDDOWN(R874/12,0)+1,ROUNDDOWN((E874+$B$7-$B$8)/12,0)+2),INDEX('שיפור נשים'!$A$1:$GQ$121,ROUNDDOWN(R874/12,0)+1,ROUNDDOWN((E874+$B$7-$B$8)/12,0)+2))</f>
        <v>#VALUE!</v>
      </c>
      <c r="V874" t="e">
        <f>IF($B$11="זכר",INDEX('שיפור גברים'!$A$1:$GQ$121,ROUNDDOWN(R874/12,0)+1,ROUNDDOWN((E874+$B$7-$B$8)/12,0)+1),INDEX('שיפור נשים'!$A$1:$GQ$121,ROUNDDOWN(R874/12,0)+1,ROUNDDOWN((E874+$B$7-$B$8)/12,0)+1))</f>
        <v>#VALUE!</v>
      </c>
      <c r="W874">
        <f t="shared" si="276"/>
        <v>0.33333333333333331</v>
      </c>
      <c r="X874" t="e">
        <f t="shared" si="288"/>
        <v>#VALUE!</v>
      </c>
      <c r="Y874">
        <f>IF($B$11="זכר",INDEX(תמותה!$A$1:$E$121,ROUNDDOWN(R874/12,0)+1,4),INDEX(תמותה!$A$1:$E$121,ROUNDDOWN(R874/12,0)+1,5))</f>
        <v>1.3154000000000001E-2</v>
      </c>
      <c r="Z874" t="e">
        <f t="shared" si="277"/>
        <v>#VALUE!</v>
      </c>
      <c r="AA874" t="e">
        <f t="shared" si="278"/>
        <v>#VALUE!</v>
      </c>
      <c r="AB874" t="e">
        <f t="shared" si="289"/>
        <v>#VALUE!</v>
      </c>
      <c r="AC874" t="e">
        <f t="shared" si="290"/>
        <v>#VALUE!</v>
      </c>
      <c r="AD874" t="e">
        <f t="shared" si="291"/>
        <v>#VALUE!</v>
      </c>
      <c r="AE874" t="e">
        <f t="shared" si="292"/>
        <v>#VALUE!</v>
      </c>
      <c r="AF874" t="e">
        <f t="shared" si="293"/>
        <v>#VALUE!</v>
      </c>
    </row>
    <row r="875" spans="5:32" x14ac:dyDescent="0.2">
      <c r="E875">
        <f t="shared" si="279"/>
        <v>873</v>
      </c>
      <c r="F875">
        <f t="shared" si="273"/>
        <v>13.981665548908211</v>
      </c>
      <c r="G875" t="e">
        <f t="shared" si="280"/>
        <v>#VALUE!</v>
      </c>
      <c r="H875" t="e">
        <f t="shared" si="281"/>
        <v>#VALUE!</v>
      </c>
      <c r="I875" t="e">
        <f t="shared" si="282"/>
        <v>#VALUE!</v>
      </c>
      <c r="J875" t="e">
        <f t="shared" si="283"/>
        <v>#VALUE!</v>
      </c>
      <c r="K875" t="e">
        <f t="shared" si="284"/>
        <v>#VALUE!</v>
      </c>
      <c r="L875" t="e">
        <f t="shared" si="285"/>
        <v>#VALUE!</v>
      </c>
      <c r="M875">
        <f>IF($B$9="זכר",INDEX(תמותה!$A$1:$E$121,ROUNDDOWN(E875/12,0)+1,2),INDEX(תמותה!$A$1:$E$121,ROUNDDOWN(E875/12,0)+1,3))</f>
        <v>8.2400000000000008E-3</v>
      </c>
      <c r="N875" t="e">
        <f>IF($B$9="זכר",INDEX('שיפור גברים'!$A$1:$GQ$121,ROUNDDOWN(E875/12,0)+1,ROUNDDOWN((E875+$B$7-$B$8)/12,0)+2),INDEX('שיפור נשים'!$A$1:$GQ$121,ROUNDDOWN(E875/12,0)+1,ROUNDDOWN((E875+$B$7-$B$8)/12,0)+2))</f>
        <v>#VALUE!</v>
      </c>
      <c r="O875" t="e">
        <f>IF($B$9="זכר",INDEX('שיפור גברים'!$A$1:$GQ$121,ROUNDDOWN(E875/12,0)+1,ROUNDDOWN((E875+$B$7-$B$8)/12,0)+1),INDEX('שיפור נשים'!$A$1:$GQ$121,ROUNDDOWN(E875/12,0)+1,ROUNDDOWN((E875+$B$7-$B$8)/12,0)+1))</f>
        <v>#VALUE!</v>
      </c>
      <c r="P875">
        <f t="shared" si="274"/>
        <v>0.41666666666666669</v>
      </c>
      <c r="Q875" t="e">
        <f t="shared" si="275"/>
        <v>#VALUE!</v>
      </c>
      <c r="R875">
        <f t="shared" si="286"/>
        <v>873</v>
      </c>
      <c r="S875" t="e">
        <f t="shared" si="287"/>
        <v>#VALUE!</v>
      </c>
      <c r="T875">
        <f>IF($B$11="זכר",INDEX(תמותה!$A$1:$E$121,ROUNDDOWN(R875/12,0)+1,2),INDEX(תמותה!$A$1:$E$121,ROUNDDOWN(R875/12,0)+1,3))</f>
        <v>8.2400000000000008E-3</v>
      </c>
      <c r="U875" t="e">
        <f>IF($B$11="זכר",INDEX('שיפור גברים'!$A$1:$GQ$121,ROUNDDOWN(R875/12,0)+1,ROUNDDOWN((E875+$B$7-$B$8)/12,0)+2),INDEX('שיפור נשים'!$A$1:$GQ$121,ROUNDDOWN(R875/12,0)+1,ROUNDDOWN((E875+$B$7-$B$8)/12,0)+2))</f>
        <v>#VALUE!</v>
      </c>
      <c r="V875" t="e">
        <f>IF($B$11="זכר",INDEX('שיפור גברים'!$A$1:$GQ$121,ROUNDDOWN(R875/12,0)+1,ROUNDDOWN((E875+$B$7-$B$8)/12,0)+1),INDEX('שיפור נשים'!$A$1:$GQ$121,ROUNDDOWN(R875/12,0)+1,ROUNDDOWN((E875+$B$7-$B$8)/12,0)+1))</f>
        <v>#VALUE!</v>
      </c>
      <c r="W875">
        <f t="shared" si="276"/>
        <v>0.41666666666666669</v>
      </c>
      <c r="X875" t="e">
        <f t="shared" si="288"/>
        <v>#VALUE!</v>
      </c>
      <c r="Y875">
        <f>IF($B$11="זכר",INDEX(תמותה!$A$1:$E$121,ROUNDDOWN(R875/12,0)+1,4),INDEX(תמותה!$A$1:$E$121,ROUNDDOWN(R875/12,0)+1,5))</f>
        <v>1.3154000000000001E-2</v>
      </c>
      <c r="Z875" t="e">
        <f t="shared" si="277"/>
        <v>#VALUE!</v>
      </c>
      <c r="AA875" t="e">
        <f t="shared" si="278"/>
        <v>#VALUE!</v>
      </c>
      <c r="AB875" t="e">
        <f t="shared" si="289"/>
        <v>#VALUE!</v>
      </c>
      <c r="AC875" t="e">
        <f t="shared" si="290"/>
        <v>#VALUE!</v>
      </c>
      <c r="AD875" t="e">
        <f t="shared" si="291"/>
        <v>#VALUE!</v>
      </c>
      <c r="AE875" t="e">
        <f t="shared" si="292"/>
        <v>#VALUE!</v>
      </c>
      <c r="AF875" t="e">
        <f t="shared" si="293"/>
        <v>#VALUE!</v>
      </c>
    </row>
    <row r="876" spans="5:32" x14ac:dyDescent="0.2">
      <c r="E876">
        <f t="shared" si="279"/>
        <v>874</v>
      </c>
      <c r="F876">
        <f t="shared" si="273"/>
        <v>14.023926192972088</v>
      </c>
      <c r="G876" t="e">
        <f t="shared" si="280"/>
        <v>#VALUE!</v>
      </c>
      <c r="H876" t="e">
        <f t="shared" si="281"/>
        <v>#VALUE!</v>
      </c>
      <c r="I876" t="e">
        <f t="shared" si="282"/>
        <v>#VALUE!</v>
      </c>
      <c r="J876" t="e">
        <f t="shared" si="283"/>
        <v>#VALUE!</v>
      </c>
      <c r="K876" t="e">
        <f t="shared" si="284"/>
        <v>#VALUE!</v>
      </c>
      <c r="L876" t="e">
        <f t="shared" si="285"/>
        <v>#VALUE!</v>
      </c>
      <c r="M876">
        <f>IF($B$9="זכר",INDEX(תמותה!$A$1:$E$121,ROUNDDOWN(E876/12,0)+1,2),INDEX(תמותה!$A$1:$E$121,ROUNDDOWN(E876/12,0)+1,3))</f>
        <v>8.2400000000000008E-3</v>
      </c>
      <c r="N876" t="e">
        <f>IF($B$9="זכר",INDEX('שיפור גברים'!$A$1:$GQ$121,ROUNDDOWN(E876/12,0)+1,ROUNDDOWN((E876+$B$7-$B$8)/12,0)+2),INDEX('שיפור נשים'!$A$1:$GQ$121,ROUNDDOWN(E876/12,0)+1,ROUNDDOWN((E876+$B$7-$B$8)/12,0)+2))</f>
        <v>#VALUE!</v>
      </c>
      <c r="O876" t="e">
        <f>IF($B$9="זכר",INDEX('שיפור גברים'!$A$1:$GQ$121,ROUNDDOWN(E876/12,0)+1,ROUNDDOWN((E876+$B$7-$B$8)/12,0)+1),INDEX('שיפור נשים'!$A$1:$GQ$121,ROUNDDOWN(E876/12,0)+1,ROUNDDOWN((E876+$B$7-$B$8)/12,0)+1))</f>
        <v>#VALUE!</v>
      </c>
      <c r="P876">
        <f t="shared" si="274"/>
        <v>0.5</v>
      </c>
      <c r="Q876" t="e">
        <f t="shared" si="275"/>
        <v>#VALUE!</v>
      </c>
      <c r="R876">
        <f t="shared" si="286"/>
        <v>874</v>
      </c>
      <c r="S876" t="e">
        <f t="shared" si="287"/>
        <v>#VALUE!</v>
      </c>
      <c r="T876">
        <f>IF($B$11="זכר",INDEX(תמותה!$A$1:$E$121,ROUNDDOWN(R876/12,0)+1,2),INDEX(תמותה!$A$1:$E$121,ROUNDDOWN(R876/12,0)+1,3))</f>
        <v>8.2400000000000008E-3</v>
      </c>
      <c r="U876" t="e">
        <f>IF($B$11="זכר",INDEX('שיפור גברים'!$A$1:$GQ$121,ROUNDDOWN(R876/12,0)+1,ROUNDDOWN((E876+$B$7-$B$8)/12,0)+2),INDEX('שיפור נשים'!$A$1:$GQ$121,ROUNDDOWN(R876/12,0)+1,ROUNDDOWN((E876+$B$7-$B$8)/12,0)+2))</f>
        <v>#VALUE!</v>
      </c>
      <c r="V876" t="e">
        <f>IF($B$11="זכר",INDEX('שיפור גברים'!$A$1:$GQ$121,ROUNDDOWN(R876/12,0)+1,ROUNDDOWN((E876+$B$7-$B$8)/12,0)+1),INDEX('שיפור נשים'!$A$1:$GQ$121,ROUNDDOWN(R876/12,0)+1,ROUNDDOWN((E876+$B$7-$B$8)/12,0)+1))</f>
        <v>#VALUE!</v>
      </c>
      <c r="W876">
        <f t="shared" si="276"/>
        <v>0.5</v>
      </c>
      <c r="X876" t="e">
        <f t="shared" si="288"/>
        <v>#VALUE!</v>
      </c>
      <c r="Y876">
        <f>IF($B$11="זכר",INDEX(תמותה!$A$1:$E$121,ROUNDDOWN(R876/12,0)+1,4),INDEX(תמותה!$A$1:$E$121,ROUNDDOWN(R876/12,0)+1,5))</f>
        <v>1.3154000000000001E-2</v>
      </c>
      <c r="Z876" t="e">
        <f t="shared" si="277"/>
        <v>#VALUE!</v>
      </c>
      <c r="AA876" t="e">
        <f t="shared" si="278"/>
        <v>#VALUE!</v>
      </c>
      <c r="AB876" t="e">
        <f t="shared" si="289"/>
        <v>#VALUE!</v>
      </c>
      <c r="AC876" t="e">
        <f t="shared" si="290"/>
        <v>#VALUE!</v>
      </c>
      <c r="AD876" t="e">
        <f t="shared" si="291"/>
        <v>#VALUE!</v>
      </c>
      <c r="AE876" t="e">
        <f t="shared" si="292"/>
        <v>#VALUE!</v>
      </c>
      <c r="AF876" t="e">
        <f t="shared" si="293"/>
        <v>#VALUE!</v>
      </c>
    </row>
    <row r="877" spans="5:32" x14ac:dyDescent="0.2">
      <c r="E877">
        <f t="shared" si="279"/>
        <v>875</v>
      </c>
      <c r="F877">
        <f t="shared" si="273"/>
        <v>14.066314573036404</v>
      </c>
      <c r="G877" t="e">
        <f t="shared" si="280"/>
        <v>#VALUE!</v>
      </c>
      <c r="H877" t="e">
        <f t="shared" si="281"/>
        <v>#VALUE!</v>
      </c>
      <c r="I877" t="e">
        <f t="shared" si="282"/>
        <v>#VALUE!</v>
      </c>
      <c r="J877" t="e">
        <f t="shared" si="283"/>
        <v>#VALUE!</v>
      </c>
      <c r="K877" t="e">
        <f t="shared" si="284"/>
        <v>#VALUE!</v>
      </c>
      <c r="L877" t="e">
        <f t="shared" si="285"/>
        <v>#VALUE!</v>
      </c>
      <c r="M877">
        <f>IF($B$9="זכר",INDEX(תמותה!$A$1:$E$121,ROUNDDOWN(E877/12,0)+1,2),INDEX(תמותה!$A$1:$E$121,ROUNDDOWN(E877/12,0)+1,3))</f>
        <v>8.2400000000000008E-3</v>
      </c>
      <c r="N877" t="e">
        <f>IF($B$9="זכר",INDEX('שיפור גברים'!$A$1:$GQ$121,ROUNDDOWN(E877/12,0)+1,ROUNDDOWN((E877+$B$7-$B$8)/12,0)+2),INDEX('שיפור נשים'!$A$1:$GQ$121,ROUNDDOWN(E877/12,0)+1,ROUNDDOWN((E877+$B$7-$B$8)/12,0)+2))</f>
        <v>#VALUE!</v>
      </c>
      <c r="O877" t="e">
        <f>IF($B$9="זכר",INDEX('שיפור גברים'!$A$1:$GQ$121,ROUNDDOWN(E877/12,0)+1,ROUNDDOWN((E877+$B$7-$B$8)/12,0)+1),INDEX('שיפור נשים'!$A$1:$GQ$121,ROUNDDOWN(E877/12,0)+1,ROUNDDOWN((E877+$B$7-$B$8)/12,0)+1))</f>
        <v>#VALUE!</v>
      </c>
      <c r="P877">
        <f t="shared" si="274"/>
        <v>0.58333333333333337</v>
      </c>
      <c r="Q877" t="e">
        <f t="shared" si="275"/>
        <v>#VALUE!</v>
      </c>
      <c r="R877">
        <f t="shared" si="286"/>
        <v>875</v>
      </c>
      <c r="S877" t="e">
        <f t="shared" si="287"/>
        <v>#VALUE!</v>
      </c>
      <c r="T877">
        <f>IF($B$11="זכר",INDEX(תמותה!$A$1:$E$121,ROUNDDOWN(R877/12,0)+1,2),INDEX(תמותה!$A$1:$E$121,ROUNDDOWN(R877/12,0)+1,3))</f>
        <v>8.2400000000000008E-3</v>
      </c>
      <c r="U877" t="e">
        <f>IF($B$11="זכר",INDEX('שיפור גברים'!$A$1:$GQ$121,ROUNDDOWN(R877/12,0)+1,ROUNDDOWN((E877+$B$7-$B$8)/12,0)+2),INDEX('שיפור נשים'!$A$1:$GQ$121,ROUNDDOWN(R877/12,0)+1,ROUNDDOWN((E877+$B$7-$B$8)/12,0)+2))</f>
        <v>#VALUE!</v>
      </c>
      <c r="V877" t="e">
        <f>IF($B$11="זכר",INDEX('שיפור גברים'!$A$1:$GQ$121,ROUNDDOWN(R877/12,0)+1,ROUNDDOWN((E877+$B$7-$B$8)/12,0)+1),INDEX('שיפור נשים'!$A$1:$GQ$121,ROUNDDOWN(R877/12,0)+1,ROUNDDOWN((E877+$B$7-$B$8)/12,0)+1))</f>
        <v>#VALUE!</v>
      </c>
      <c r="W877">
        <f t="shared" si="276"/>
        <v>0.58333333333333337</v>
      </c>
      <c r="X877" t="e">
        <f t="shared" si="288"/>
        <v>#VALUE!</v>
      </c>
      <c r="Y877">
        <f>IF($B$11="זכר",INDEX(תמותה!$A$1:$E$121,ROUNDDOWN(R877/12,0)+1,4),INDEX(תמותה!$A$1:$E$121,ROUNDDOWN(R877/12,0)+1,5))</f>
        <v>1.3154000000000001E-2</v>
      </c>
      <c r="Z877" t="e">
        <f t="shared" si="277"/>
        <v>#VALUE!</v>
      </c>
      <c r="AA877" t="e">
        <f t="shared" si="278"/>
        <v>#VALUE!</v>
      </c>
      <c r="AB877" t="e">
        <f t="shared" si="289"/>
        <v>#VALUE!</v>
      </c>
      <c r="AC877" t="e">
        <f t="shared" si="290"/>
        <v>#VALUE!</v>
      </c>
      <c r="AD877" t="e">
        <f t="shared" si="291"/>
        <v>#VALUE!</v>
      </c>
      <c r="AE877" t="e">
        <f t="shared" si="292"/>
        <v>#VALUE!</v>
      </c>
      <c r="AF877" t="e">
        <f t="shared" si="293"/>
        <v>#VALUE!</v>
      </c>
    </row>
    <row r="878" spans="5:32" x14ac:dyDescent="0.2">
      <c r="E878">
        <f t="shared" si="279"/>
        <v>876</v>
      </c>
      <c r="F878">
        <f t="shared" si="273"/>
        <v>14.108831075192905</v>
      </c>
      <c r="G878" t="e">
        <f t="shared" si="280"/>
        <v>#VALUE!</v>
      </c>
      <c r="H878" t="e">
        <f t="shared" si="281"/>
        <v>#VALUE!</v>
      </c>
      <c r="I878" t="e">
        <f t="shared" si="282"/>
        <v>#VALUE!</v>
      </c>
      <c r="J878" t="e">
        <f t="shared" si="283"/>
        <v>#VALUE!</v>
      </c>
      <c r="K878" t="e">
        <f t="shared" si="284"/>
        <v>#VALUE!</v>
      </c>
      <c r="L878" t="e">
        <f t="shared" si="285"/>
        <v>#VALUE!</v>
      </c>
      <c r="M878">
        <f>IF($B$9="זכר",INDEX(תמותה!$A$1:$E$121,ROUNDDOWN(E878/12,0)+1,2),INDEX(תמותה!$A$1:$E$121,ROUNDDOWN(E878/12,0)+1,3))</f>
        <v>9.4129999999999995E-3</v>
      </c>
      <c r="N878" t="e">
        <f>IF($B$9="זכר",INDEX('שיפור גברים'!$A$1:$GQ$121,ROUNDDOWN(E878/12,0)+1,ROUNDDOWN((E878+$B$7-$B$8)/12,0)+2),INDEX('שיפור נשים'!$A$1:$GQ$121,ROUNDDOWN(E878/12,0)+1,ROUNDDOWN((E878+$B$7-$B$8)/12,0)+2))</f>
        <v>#VALUE!</v>
      </c>
      <c r="O878" t="e">
        <f>IF($B$9="זכר",INDEX('שיפור גברים'!$A$1:$GQ$121,ROUNDDOWN(E878/12,0)+1,ROUNDDOWN((E878+$B$7-$B$8)/12,0)+1),INDEX('שיפור נשים'!$A$1:$GQ$121,ROUNDDOWN(E878/12,0)+1,ROUNDDOWN((E878+$B$7-$B$8)/12,0)+1))</f>
        <v>#VALUE!</v>
      </c>
      <c r="P878">
        <f t="shared" si="274"/>
        <v>0.66666666666666663</v>
      </c>
      <c r="Q878" t="e">
        <f t="shared" si="275"/>
        <v>#VALUE!</v>
      </c>
      <c r="R878">
        <f t="shared" si="286"/>
        <v>876</v>
      </c>
      <c r="S878" t="e">
        <f t="shared" si="287"/>
        <v>#VALUE!</v>
      </c>
      <c r="T878">
        <f>IF($B$11="זכר",INDEX(תמותה!$A$1:$E$121,ROUNDDOWN(R878/12,0)+1,2),INDEX(תמותה!$A$1:$E$121,ROUNDDOWN(R878/12,0)+1,3))</f>
        <v>9.4129999999999995E-3</v>
      </c>
      <c r="U878" t="e">
        <f>IF($B$11="זכר",INDEX('שיפור גברים'!$A$1:$GQ$121,ROUNDDOWN(R878/12,0)+1,ROUNDDOWN((E878+$B$7-$B$8)/12,0)+2),INDEX('שיפור נשים'!$A$1:$GQ$121,ROUNDDOWN(R878/12,0)+1,ROUNDDOWN((E878+$B$7-$B$8)/12,0)+2))</f>
        <v>#VALUE!</v>
      </c>
      <c r="V878" t="e">
        <f>IF($B$11="זכר",INDEX('שיפור גברים'!$A$1:$GQ$121,ROUNDDOWN(R878/12,0)+1,ROUNDDOWN((E878+$B$7-$B$8)/12,0)+1),INDEX('שיפור נשים'!$A$1:$GQ$121,ROUNDDOWN(R878/12,0)+1,ROUNDDOWN((E878+$B$7-$B$8)/12,0)+1))</f>
        <v>#VALUE!</v>
      </c>
      <c r="W878">
        <f t="shared" si="276"/>
        <v>0.66666666666666663</v>
      </c>
      <c r="X878" t="e">
        <f t="shared" si="288"/>
        <v>#VALUE!</v>
      </c>
      <c r="Y878">
        <f>IF($B$11="זכר",INDEX(תמותה!$A$1:$E$121,ROUNDDOWN(R878/12,0)+1,4),INDEX(תמותה!$A$1:$E$121,ROUNDDOWN(R878/12,0)+1,5))</f>
        <v>1.4461999999999999E-2</v>
      </c>
      <c r="Z878" t="e">
        <f t="shared" si="277"/>
        <v>#VALUE!</v>
      </c>
      <c r="AA878" t="e">
        <f t="shared" si="278"/>
        <v>#VALUE!</v>
      </c>
      <c r="AB878" t="e">
        <f t="shared" si="289"/>
        <v>#VALUE!</v>
      </c>
      <c r="AC878" t="e">
        <f t="shared" si="290"/>
        <v>#VALUE!</v>
      </c>
      <c r="AD878" t="e">
        <f t="shared" si="291"/>
        <v>#VALUE!</v>
      </c>
      <c r="AE878" t="e">
        <f t="shared" si="292"/>
        <v>#VALUE!</v>
      </c>
      <c r="AF878" t="e">
        <f t="shared" si="293"/>
        <v>#VALUE!</v>
      </c>
    </row>
    <row r="879" spans="5:32" x14ac:dyDescent="0.2">
      <c r="E879">
        <f t="shared" si="279"/>
        <v>877</v>
      </c>
      <c r="F879">
        <f t="shared" si="273"/>
        <v>14.151476086700331</v>
      </c>
      <c r="G879" t="e">
        <f t="shared" si="280"/>
        <v>#VALUE!</v>
      </c>
      <c r="H879" t="e">
        <f t="shared" si="281"/>
        <v>#VALUE!</v>
      </c>
      <c r="I879" t="e">
        <f t="shared" si="282"/>
        <v>#VALUE!</v>
      </c>
      <c r="J879" t="e">
        <f t="shared" si="283"/>
        <v>#VALUE!</v>
      </c>
      <c r="K879" t="e">
        <f t="shared" si="284"/>
        <v>#VALUE!</v>
      </c>
      <c r="L879" t="e">
        <f t="shared" si="285"/>
        <v>#VALUE!</v>
      </c>
      <c r="M879">
        <f>IF($B$9="זכר",INDEX(תמותה!$A$1:$E$121,ROUNDDOWN(E879/12,0)+1,2),INDEX(תמותה!$A$1:$E$121,ROUNDDOWN(E879/12,0)+1,3))</f>
        <v>9.4129999999999995E-3</v>
      </c>
      <c r="N879" t="e">
        <f>IF($B$9="זכר",INDEX('שיפור גברים'!$A$1:$GQ$121,ROUNDDOWN(E879/12,0)+1,ROUNDDOWN((E879+$B$7-$B$8)/12,0)+2),INDEX('שיפור נשים'!$A$1:$GQ$121,ROUNDDOWN(E879/12,0)+1,ROUNDDOWN((E879+$B$7-$B$8)/12,0)+2))</f>
        <v>#VALUE!</v>
      </c>
      <c r="O879" t="e">
        <f>IF($B$9="זכר",INDEX('שיפור גברים'!$A$1:$GQ$121,ROUNDDOWN(E879/12,0)+1,ROUNDDOWN((E879+$B$7-$B$8)/12,0)+1),INDEX('שיפור נשים'!$A$1:$GQ$121,ROUNDDOWN(E879/12,0)+1,ROUNDDOWN((E879+$B$7-$B$8)/12,0)+1))</f>
        <v>#VALUE!</v>
      </c>
      <c r="P879">
        <f t="shared" si="274"/>
        <v>0.75</v>
      </c>
      <c r="Q879" t="e">
        <f t="shared" si="275"/>
        <v>#VALUE!</v>
      </c>
      <c r="R879">
        <f t="shared" si="286"/>
        <v>877</v>
      </c>
      <c r="S879" t="e">
        <f t="shared" si="287"/>
        <v>#VALUE!</v>
      </c>
      <c r="T879">
        <f>IF($B$11="זכר",INDEX(תמותה!$A$1:$E$121,ROUNDDOWN(R879/12,0)+1,2),INDEX(תמותה!$A$1:$E$121,ROUNDDOWN(R879/12,0)+1,3))</f>
        <v>9.4129999999999995E-3</v>
      </c>
      <c r="U879" t="e">
        <f>IF($B$11="זכר",INDEX('שיפור גברים'!$A$1:$GQ$121,ROUNDDOWN(R879/12,0)+1,ROUNDDOWN((E879+$B$7-$B$8)/12,0)+2),INDEX('שיפור נשים'!$A$1:$GQ$121,ROUNDDOWN(R879/12,0)+1,ROUNDDOWN((E879+$B$7-$B$8)/12,0)+2))</f>
        <v>#VALUE!</v>
      </c>
      <c r="V879" t="e">
        <f>IF($B$11="זכר",INDEX('שיפור גברים'!$A$1:$GQ$121,ROUNDDOWN(R879/12,0)+1,ROUNDDOWN((E879+$B$7-$B$8)/12,0)+1),INDEX('שיפור נשים'!$A$1:$GQ$121,ROUNDDOWN(R879/12,0)+1,ROUNDDOWN((E879+$B$7-$B$8)/12,0)+1))</f>
        <v>#VALUE!</v>
      </c>
      <c r="W879">
        <f t="shared" si="276"/>
        <v>0.75</v>
      </c>
      <c r="X879" t="e">
        <f t="shared" si="288"/>
        <v>#VALUE!</v>
      </c>
      <c r="Y879">
        <f>IF($B$11="זכר",INDEX(תמותה!$A$1:$E$121,ROUNDDOWN(R879/12,0)+1,4),INDEX(תמותה!$A$1:$E$121,ROUNDDOWN(R879/12,0)+1,5))</f>
        <v>1.4461999999999999E-2</v>
      </c>
      <c r="Z879" t="e">
        <f t="shared" si="277"/>
        <v>#VALUE!</v>
      </c>
      <c r="AA879" t="e">
        <f t="shared" si="278"/>
        <v>#VALUE!</v>
      </c>
      <c r="AB879" t="e">
        <f t="shared" si="289"/>
        <v>#VALUE!</v>
      </c>
      <c r="AC879" t="e">
        <f t="shared" si="290"/>
        <v>#VALUE!</v>
      </c>
      <c r="AD879" t="e">
        <f t="shared" si="291"/>
        <v>#VALUE!</v>
      </c>
      <c r="AE879" t="e">
        <f t="shared" si="292"/>
        <v>#VALUE!</v>
      </c>
      <c r="AF879" t="e">
        <f t="shared" si="293"/>
        <v>#VALUE!</v>
      </c>
    </row>
    <row r="880" spans="5:32" x14ac:dyDescent="0.2">
      <c r="E880">
        <f t="shared" si="279"/>
        <v>878</v>
      </c>
      <c r="F880">
        <f t="shared" si="273"/>
        <v>14.194249995987922</v>
      </c>
      <c r="G880" t="e">
        <f t="shared" si="280"/>
        <v>#VALUE!</v>
      </c>
      <c r="H880" t="e">
        <f t="shared" si="281"/>
        <v>#VALUE!</v>
      </c>
      <c r="I880" t="e">
        <f t="shared" si="282"/>
        <v>#VALUE!</v>
      </c>
      <c r="J880" t="e">
        <f t="shared" si="283"/>
        <v>#VALUE!</v>
      </c>
      <c r="K880" t="e">
        <f t="shared" si="284"/>
        <v>#VALUE!</v>
      </c>
      <c r="L880" t="e">
        <f t="shared" si="285"/>
        <v>#VALUE!</v>
      </c>
      <c r="M880">
        <f>IF($B$9="זכר",INDEX(תמותה!$A$1:$E$121,ROUNDDOWN(E880/12,0)+1,2),INDEX(תמותה!$A$1:$E$121,ROUNDDOWN(E880/12,0)+1,3))</f>
        <v>9.4129999999999995E-3</v>
      </c>
      <c r="N880" t="e">
        <f>IF($B$9="זכר",INDEX('שיפור גברים'!$A$1:$GQ$121,ROUNDDOWN(E880/12,0)+1,ROUNDDOWN((E880+$B$7-$B$8)/12,0)+2),INDEX('שיפור נשים'!$A$1:$GQ$121,ROUNDDOWN(E880/12,0)+1,ROUNDDOWN((E880+$B$7-$B$8)/12,0)+2))</f>
        <v>#VALUE!</v>
      </c>
      <c r="O880" t="e">
        <f>IF($B$9="זכר",INDEX('שיפור גברים'!$A$1:$GQ$121,ROUNDDOWN(E880/12,0)+1,ROUNDDOWN((E880+$B$7-$B$8)/12,0)+1),INDEX('שיפור נשים'!$A$1:$GQ$121,ROUNDDOWN(E880/12,0)+1,ROUNDDOWN((E880+$B$7-$B$8)/12,0)+1))</f>
        <v>#VALUE!</v>
      </c>
      <c r="P880">
        <f t="shared" si="274"/>
        <v>0.83333333333333337</v>
      </c>
      <c r="Q880" t="e">
        <f t="shared" si="275"/>
        <v>#VALUE!</v>
      </c>
      <c r="R880">
        <f t="shared" si="286"/>
        <v>878</v>
      </c>
      <c r="S880" t="e">
        <f t="shared" si="287"/>
        <v>#VALUE!</v>
      </c>
      <c r="T880">
        <f>IF($B$11="זכר",INDEX(תמותה!$A$1:$E$121,ROUNDDOWN(R880/12,0)+1,2),INDEX(תמותה!$A$1:$E$121,ROUNDDOWN(R880/12,0)+1,3))</f>
        <v>9.4129999999999995E-3</v>
      </c>
      <c r="U880" t="e">
        <f>IF($B$11="זכר",INDEX('שיפור גברים'!$A$1:$GQ$121,ROUNDDOWN(R880/12,0)+1,ROUNDDOWN((E880+$B$7-$B$8)/12,0)+2),INDEX('שיפור נשים'!$A$1:$GQ$121,ROUNDDOWN(R880/12,0)+1,ROUNDDOWN((E880+$B$7-$B$8)/12,0)+2))</f>
        <v>#VALUE!</v>
      </c>
      <c r="V880" t="e">
        <f>IF($B$11="זכר",INDEX('שיפור גברים'!$A$1:$GQ$121,ROUNDDOWN(R880/12,0)+1,ROUNDDOWN((E880+$B$7-$B$8)/12,0)+1),INDEX('שיפור נשים'!$A$1:$GQ$121,ROUNDDOWN(R880/12,0)+1,ROUNDDOWN((E880+$B$7-$B$8)/12,0)+1))</f>
        <v>#VALUE!</v>
      </c>
      <c r="W880">
        <f t="shared" si="276"/>
        <v>0.83333333333333337</v>
      </c>
      <c r="X880" t="e">
        <f t="shared" si="288"/>
        <v>#VALUE!</v>
      </c>
      <c r="Y880">
        <f>IF($B$11="זכר",INDEX(תמותה!$A$1:$E$121,ROUNDDOWN(R880/12,0)+1,4),INDEX(תמותה!$A$1:$E$121,ROUNDDOWN(R880/12,0)+1,5))</f>
        <v>1.4461999999999999E-2</v>
      </c>
      <c r="Z880" t="e">
        <f t="shared" si="277"/>
        <v>#VALUE!</v>
      </c>
      <c r="AA880" t="e">
        <f t="shared" si="278"/>
        <v>#VALUE!</v>
      </c>
      <c r="AB880" t="e">
        <f t="shared" si="289"/>
        <v>#VALUE!</v>
      </c>
      <c r="AC880" t="e">
        <f t="shared" si="290"/>
        <v>#VALUE!</v>
      </c>
      <c r="AD880" t="e">
        <f t="shared" si="291"/>
        <v>#VALUE!</v>
      </c>
      <c r="AE880" t="e">
        <f t="shared" si="292"/>
        <v>#VALUE!</v>
      </c>
      <c r="AF880" t="e">
        <f t="shared" si="293"/>
        <v>#VALUE!</v>
      </c>
    </row>
    <row r="881" spans="5:32" x14ac:dyDescent="0.2">
      <c r="E881">
        <f t="shared" si="279"/>
        <v>879</v>
      </c>
      <c r="F881">
        <f t="shared" si="273"/>
        <v>14.237153192659006</v>
      </c>
      <c r="G881" t="e">
        <f t="shared" si="280"/>
        <v>#VALUE!</v>
      </c>
      <c r="H881" t="e">
        <f t="shared" si="281"/>
        <v>#VALUE!</v>
      </c>
      <c r="I881" t="e">
        <f t="shared" si="282"/>
        <v>#VALUE!</v>
      </c>
      <c r="J881" t="e">
        <f t="shared" si="283"/>
        <v>#VALUE!</v>
      </c>
      <c r="K881" t="e">
        <f t="shared" si="284"/>
        <v>#VALUE!</v>
      </c>
      <c r="L881" t="e">
        <f t="shared" si="285"/>
        <v>#VALUE!</v>
      </c>
      <c r="M881">
        <f>IF($B$9="זכר",INDEX(תמותה!$A$1:$E$121,ROUNDDOWN(E881/12,0)+1,2),INDEX(תמותה!$A$1:$E$121,ROUNDDOWN(E881/12,0)+1,3))</f>
        <v>9.4129999999999995E-3</v>
      </c>
      <c r="N881" t="e">
        <f>IF($B$9="זכר",INDEX('שיפור גברים'!$A$1:$GQ$121,ROUNDDOWN(E881/12,0)+1,ROUNDDOWN((E881+$B$7-$B$8)/12,0)+2),INDEX('שיפור נשים'!$A$1:$GQ$121,ROUNDDOWN(E881/12,0)+1,ROUNDDOWN((E881+$B$7-$B$8)/12,0)+2))</f>
        <v>#VALUE!</v>
      </c>
      <c r="O881" t="e">
        <f>IF($B$9="זכר",INDEX('שיפור גברים'!$A$1:$GQ$121,ROUNDDOWN(E881/12,0)+1,ROUNDDOWN((E881+$B$7-$B$8)/12,0)+1),INDEX('שיפור נשים'!$A$1:$GQ$121,ROUNDDOWN(E881/12,0)+1,ROUNDDOWN((E881+$B$7-$B$8)/12,0)+1))</f>
        <v>#VALUE!</v>
      </c>
      <c r="P881">
        <f t="shared" si="274"/>
        <v>0.91666666666666663</v>
      </c>
      <c r="Q881" t="e">
        <f t="shared" si="275"/>
        <v>#VALUE!</v>
      </c>
      <c r="R881">
        <f t="shared" si="286"/>
        <v>879</v>
      </c>
      <c r="S881" t="e">
        <f t="shared" si="287"/>
        <v>#VALUE!</v>
      </c>
      <c r="T881">
        <f>IF($B$11="זכר",INDEX(תמותה!$A$1:$E$121,ROUNDDOWN(R881/12,0)+1,2),INDEX(תמותה!$A$1:$E$121,ROUNDDOWN(R881/12,0)+1,3))</f>
        <v>9.4129999999999995E-3</v>
      </c>
      <c r="U881" t="e">
        <f>IF($B$11="זכר",INDEX('שיפור גברים'!$A$1:$GQ$121,ROUNDDOWN(R881/12,0)+1,ROUNDDOWN((E881+$B$7-$B$8)/12,0)+2),INDEX('שיפור נשים'!$A$1:$GQ$121,ROUNDDOWN(R881/12,0)+1,ROUNDDOWN((E881+$B$7-$B$8)/12,0)+2))</f>
        <v>#VALUE!</v>
      </c>
      <c r="V881" t="e">
        <f>IF($B$11="זכר",INDEX('שיפור גברים'!$A$1:$GQ$121,ROUNDDOWN(R881/12,0)+1,ROUNDDOWN((E881+$B$7-$B$8)/12,0)+1),INDEX('שיפור נשים'!$A$1:$GQ$121,ROUNDDOWN(R881/12,0)+1,ROUNDDOWN((E881+$B$7-$B$8)/12,0)+1))</f>
        <v>#VALUE!</v>
      </c>
      <c r="W881">
        <f t="shared" si="276"/>
        <v>0.91666666666666663</v>
      </c>
      <c r="X881" t="e">
        <f t="shared" si="288"/>
        <v>#VALUE!</v>
      </c>
      <c r="Y881">
        <f>IF($B$11="זכר",INDEX(תמותה!$A$1:$E$121,ROUNDDOWN(R881/12,0)+1,4),INDEX(תמותה!$A$1:$E$121,ROUNDDOWN(R881/12,0)+1,5))</f>
        <v>1.4461999999999999E-2</v>
      </c>
      <c r="Z881" t="e">
        <f t="shared" si="277"/>
        <v>#VALUE!</v>
      </c>
      <c r="AA881" t="e">
        <f t="shared" si="278"/>
        <v>#VALUE!</v>
      </c>
      <c r="AB881" t="e">
        <f t="shared" si="289"/>
        <v>#VALUE!</v>
      </c>
      <c r="AC881" t="e">
        <f t="shared" si="290"/>
        <v>#VALUE!</v>
      </c>
      <c r="AD881" t="e">
        <f t="shared" si="291"/>
        <v>#VALUE!</v>
      </c>
      <c r="AE881" t="e">
        <f t="shared" si="292"/>
        <v>#VALUE!</v>
      </c>
      <c r="AF881" t="e">
        <f t="shared" si="293"/>
        <v>#VALUE!</v>
      </c>
    </row>
    <row r="882" spans="5:32" x14ac:dyDescent="0.2">
      <c r="E882">
        <f t="shared" si="279"/>
        <v>880</v>
      </c>
      <c r="F882">
        <f t="shared" si="273"/>
        <v>14.280186067494503</v>
      </c>
      <c r="G882" t="e">
        <f t="shared" si="280"/>
        <v>#VALUE!</v>
      </c>
      <c r="H882" t="e">
        <f t="shared" si="281"/>
        <v>#VALUE!</v>
      </c>
      <c r="I882" t="e">
        <f t="shared" si="282"/>
        <v>#VALUE!</v>
      </c>
      <c r="J882" t="e">
        <f t="shared" si="283"/>
        <v>#VALUE!</v>
      </c>
      <c r="K882" t="e">
        <f t="shared" si="284"/>
        <v>#VALUE!</v>
      </c>
      <c r="L882" t="e">
        <f t="shared" si="285"/>
        <v>#VALUE!</v>
      </c>
      <c r="M882">
        <f>IF($B$9="זכר",INDEX(תמותה!$A$1:$E$121,ROUNDDOWN(E882/12,0)+1,2),INDEX(תמותה!$A$1:$E$121,ROUNDDOWN(E882/12,0)+1,3))</f>
        <v>9.4129999999999995E-3</v>
      </c>
      <c r="N882" t="e">
        <f>IF($B$9="זכר",INDEX('שיפור גברים'!$A$1:$GQ$121,ROUNDDOWN(E882/12,0)+1,ROUNDDOWN((E882+$B$7-$B$8)/12,0)+2),INDEX('שיפור נשים'!$A$1:$GQ$121,ROUNDDOWN(E882/12,0)+1,ROUNDDOWN((E882+$B$7-$B$8)/12,0)+2))</f>
        <v>#VALUE!</v>
      </c>
      <c r="O882" t="e">
        <f>IF($B$9="זכר",INDEX('שיפור גברים'!$A$1:$GQ$121,ROUNDDOWN(E882/12,0)+1,ROUNDDOWN((E882+$B$7-$B$8)/12,0)+1),INDEX('שיפור נשים'!$A$1:$GQ$121,ROUNDDOWN(E882/12,0)+1,ROUNDDOWN((E882+$B$7-$B$8)/12,0)+1))</f>
        <v>#VALUE!</v>
      </c>
      <c r="P882">
        <f t="shared" si="274"/>
        <v>1</v>
      </c>
      <c r="Q882" t="e">
        <f t="shared" si="275"/>
        <v>#VALUE!</v>
      </c>
      <c r="R882">
        <f t="shared" si="286"/>
        <v>880</v>
      </c>
      <c r="S882" t="e">
        <f t="shared" si="287"/>
        <v>#VALUE!</v>
      </c>
      <c r="T882">
        <f>IF($B$11="זכר",INDEX(תמותה!$A$1:$E$121,ROUNDDOWN(R882/12,0)+1,2),INDEX(תמותה!$A$1:$E$121,ROUNDDOWN(R882/12,0)+1,3))</f>
        <v>9.4129999999999995E-3</v>
      </c>
      <c r="U882" t="e">
        <f>IF($B$11="זכר",INDEX('שיפור גברים'!$A$1:$GQ$121,ROUNDDOWN(R882/12,0)+1,ROUNDDOWN((E882+$B$7-$B$8)/12,0)+2),INDEX('שיפור נשים'!$A$1:$GQ$121,ROUNDDOWN(R882/12,0)+1,ROUNDDOWN((E882+$B$7-$B$8)/12,0)+2))</f>
        <v>#VALUE!</v>
      </c>
      <c r="V882" t="e">
        <f>IF($B$11="זכר",INDEX('שיפור גברים'!$A$1:$GQ$121,ROUNDDOWN(R882/12,0)+1,ROUNDDOWN((E882+$B$7-$B$8)/12,0)+1),INDEX('שיפור נשים'!$A$1:$GQ$121,ROUNDDOWN(R882/12,0)+1,ROUNDDOWN((E882+$B$7-$B$8)/12,0)+1))</f>
        <v>#VALUE!</v>
      </c>
      <c r="W882">
        <f t="shared" si="276"/>
        <v>1</v>
      </c>
      <c r="X882" t="e">
        <f t="shared" si="288"/>
        <v>#VALUE!</v>
      </c>
      <c r="Y882">
        <f>IF($B$11="זכר",INDEX(תמותה!$A$1:$E$121,ROUNDDOWN(R882/12,0)+1,4),INDEX(תמותה!$A$1:$E$121,ROUNDDOWN(R882/12,0)+1,5))</f>
        <v>1.4461999999999999E-2</v>
      </c>
      <c r="Z882" t="e">
        <f t="shared" si="277"/>
        <v>#VALUE!</v>
      </c>
      <c r="AA882" t="e">
        <f t="shared" si="278"/>
        <v>#VALUE!</v>
      </c>
      <c r="AB882" t="e">
        <f t="shared" si="289"/>
        <v>#VALUE!</v>
      </c>
      <c r="AC882" t="e">
        <f t="shared" si="290"/>
        <v>#VALUE!</v>
      </c>
      <c r="AD882" t="e">
        <f t="shared" si="291"/>
        <v>#VALUE!</v>
      </c>
      <c r="AE882" t="e">
        <f t="shared" si="292"/>
        <v>#VALUE!</v>
      </c>
      <c r="AF882" t="e">
        <f t="shared" si="293"/>
        <v>#VALUE!</v>
      </c>
    </row>
    <row r="883" spans="5:32" x14ac:dyDescent="0.2">
      <c r="E883">
        <f t="shared" si="279"/>
        <v>881</v>
      </c>
      <c r="F883">
        <f t="shared" si="273"/>
        <v>14.323349012456482</v>
      </c>
      <c r="G883" t="e">
        <f t="shared" si="280"/>
        <v>#VALUE!</v>
      </c>
      <c r="H883" t="e">
        <f t="shared" si="281"/>
        <v>#VALUE!</v>
      </c>
      <c r="I883" t="e">
        <f t="shared" si="282"/>
        <v>#VALUE!</v>
      </c>
      <c r="J883" t="e">
        <f t="shared" si="283"/>
        <v>#VALUE!</v>
      </c>
      <c r="K883" t="e">
        <f t="shared" si="284"/>
        <v>#VALUE!</v>
      </c>
      <c r="L883" t="e">
        <f t="shared" si="285"/>
        <v>#VALUE!</v>
      </c>
      <c r="M883">
        <f>IF($B$9="זכר",INDEX(תמותה!$A$1:$E$121,ROUNDDOWN(E883/12,0)+1,2),INDEX(תמותה!$A$1:$E$121,ROUNDDOWN(E883/12,0)+1,3))</f>
        <v>9.4129999999999995E-3</v>
      </c>
      <c r="N883" t="e">
        <f>IF($B$9="זכר",INDEX('שיפור גברים'!$A$1:$GQ$121,ROUNDDOWN(E883/12,0)+1,ROUNDDOWN((E883+$B$7-$B$8)/12,0)+2),INDEX('שיפור נשים'!$A$1:$GQ$121,ROUNDDOWN(E883/12,0)+1,ROUNDDOWN((E883+$B$7-$B$8)/12,0)+2))</f>
        <v>#VALUE!</v>
      </c>
      <c r="O883" t="e">
        <f>IF($B$9="זכר",INDEX('שיפור גברים'!$A$1:$GQ$121,ROUNDDOWN(E883/12,0)+1,ROUNDDOWN((E883+$B$7-$B$8)/12,0)+1),INDEX('שיפור נשים'!$A$1:$GQ$121,ROUNDDOWN(E883/12,0)+1,ROUNDDOWN((E883+$B$7-$B$8)/12,0)+1))</f>
        <v>#VALUE!</v>
      </c>
      <c r="P883">
        <f t="shared" si="274"/>
        <v>8.3333333333333329E-2</v>
      </c>
      <c r="Q883" t="e">
        <f t="shared" si="275"/>
        <v>#VALUE!</v>
      </c>
      <c r="R883">
        <f t="shared" si="286"/>
        <v>881</v>
      </c>
      <c r="S883" t="e">
        <f t="shared" si="287"/>
        <v>#VALUE!</v>
      </c>
      <c r="T883">
        <f>IF($B$11="זכר",INDEX(תמותה!$A$1:$E$121,ROUNDDOWN(R883/12,0)+1,2),INDEX(תמותה!$A$1:$E$121,ROUNDDOWN(R883/12,0)+1,3))</f>
        <v>9.4129999999999995E-3</v>
      </c>
      <c r="U883" t="e">
        <f>IF($B$11="זכר",INDEX('שיפור גברים'!$A$1:$GQ$121,ROUNDDOWN(R883/12,0)+1,ROUNDDOWN((E883+$B$7-$B$8)/12,0)+2),INDEX('שיפור נשים'!$A$1:$GQ$121,ROUNDDOWN(R883/12,0)+1,ROUNDDOWN((E883+$B$7-$B$8)/12,0)+2))</f>
        <v>#VALUE!</v>
      </c>
      <c r="V883" t="e">
        <f>IF($B$11="זכר",INDEX('שיפור גברים'!$A$1:$GQ$121,ROUNDDOWN(R883/12,0)+1,ROUNDDOWN((E883+$B$7-$B$8)/12,0)+1),INDEX('שיפור נשים'!$A$1:$GQ$121,ROUNDDOWN(R883/12,0)+1,ROUNDDOWN((E883+$B$7-$B$8)/12,0)+1))</f>
        <v>#VALUE!</v>
      </c>
      <c r="W883">
        <f t="shared" si="276"/>
        <v>8.3333333333333329E-2</v>
      </c>
      <c r="X883" t="e">
        <f t="shared" si="288"/>
        <v>#VALUE!</v>
      </c>
      <c r="Y883">
        <f>IF($B$11="זכר",INDEX(תמותה!$A$1:$E$121,ROUNDDOWN(R883/12,0)+1,4),INDEX(תמותה!$A$1:$E$121,ROUNDDOWN(R883/12,0)+1,5))</f>
        <v>1.4461999999999999E-2</v>
      </c>
      <c r="Z883" t="e">
        <f t="shared" si="277"/>
        <v>#VALUE!</v>
      </c>
      <c r="AA883" t="e">
        <f t="shared" si="278"/>
        <v>#VALUE!</v>
      </c>
      <c r="AB883" t="e">
        <f t="shared" si="289"/>
        <v>#VALUE!</v>
      </c>
      <c r="AC883" t="e">
        <f t="shared" si="290"/>
        <v>#VALUE!</v>
      </c>
      <c r="AD883" t="e">
        <f t="shared" si="291"/>
        <v>#VALUE!</v>
      </c>
      <c r="AE883" t="e">
        <f t="shared" si="292"/>
        <v>#VALUE!</v>
      </c>
      <c r="AF883" t="e">
        <f t="shared" si="293"/>
        <v>#VALUE!</v>
      </c>
    </row>
    <row r="884" spans="5:32" x14ac:dyDescent="0.2">
      <c r="E884">
        <f t="shared" si="279"/>
        <v>882</v>
      </c>
      <c r="F884">
        <f t="shared" si="273"/>
        <v>14.366642420691761</v>
      </c>
      <c r="G884" t="e">
        <f t="shared" si="280"/>
        <v>#VALUE!</v>
      </c>
      <c r="H884" t="e">
        <f t="shared" si="281"/>
        <v>#VALUE!</v>
      </c>
      <c r="I884" t="e">
        <f t="shared" si="282"/>
        <v>#VALUE!</v>
      </c>
      <c r="J884" t="e">
        <f t="shared" si="283"/>
        <v>#VALUE!</v>
      </c>
      <c r="K884" t="e">
        <f t="shared" si="284"/>
        <v>#VALUE!</v>
      </c>
      <c r="L884" t="e">
        <f t="shared" si="285"/>
        <v>#VALUE!</v>
      </c>
      <c r="M884">
        <f>IF($B$9="זכר",INDEX(תמותה!$A$1:$E$121,ROUNDDOWN(E884/12,0)+1,2),INDEX(תמותה!$A$1:$E$121,ROUNDDOWN(E884/12,0)+1,3))</f>
        <v>9.4129999999999995E-3</v>
      </c>
      <c r="N884" t="e">
        <f>IF($B$9="זכר",INDEX('שיפור גברים'!$A$1:$GQ$121,ROUNDDOWN(E884/12,0)+1,ROUNDDOWN((E884+$B$7-$B$8)/12,0)+2),INDEX('שיפור נשים'!$A$1:$GQ$121,ROUNDDOWN(E884/12,0)+1,ROUNDDOWN((E884+$B$7-$B$8)/12,0)+2))</f>
        <v>#VALUE!</v>
      </c>
      <c r="O884" t="e">
        <f>IF($B$9="זכר",INDEX('שיפור גברים'!$A$1:$GQ$121,ROUNDDOWN(E884/12,0)+1,ROUNDDOWN((E884+$B$7-$B$8)/12,0)+1),INDEX('שיפור נשים'!$A$1:$GQ$121,ROUNDDOWN(E884/12,0)+1,ROUNDDOWN((E884+$B$7-$B$8)/12,0)+1))</f>
        <v>#VALUE!</v>
      </c>
      <c r="P884">
        <f t="shared" si="274"/>
        <v>0.16666666666666666</v>
      </c>
      <c r="Q884" t="e">
        <f t="shared" si="275"/>
        <v>#VALUE!</v>
      </c>
      <c r="R884">
        <f t="shared" si="286"/>
        <v>882</v>
      </c>
      <c r="S884" t="e">
        <f t="shared" si="287"/>
        <v>#VALUE!</v>
      </c>
      <c r="T884">
        <f>IF($B$11="זכר",INDEX(תמותה!$A$1:$E$121,ROUNDDOWN(R884/12,0)+1,2),INDEX(תמותה!$A$1:$E$121,ROUNDDOWN(R884/12,0)+1,3))</f>
        <v>9.4129999999999995E-3</v>
      </c>
      <c r="U884" t="e">
        <f>IF($B$11="זכר",INDEX('שיפור גברים'!$A$1:$GQ$121,ROUNDDOWN(R884/12,0)+1,ROUNDDOWN((E884+$B$7-$B$8)/12,0)+2),INDEX('שיפור נשים'!$A$1:$GQ$121,ROUNDDOWN(R884/12,0)+1,ROUNDDOWN((E884+$B$7-$B$8)/12,0)+2))</f>
        <v>#VALUE!</v>
      </c>
      <c r="V884" t="e">
        <f>IF($B$11="זכר",INDEX('שיפור גברים'!$A$1:$GQ$121,ROUNDDOWN(R884/12,0)+1,ROUNDDOWN((E884+$B$7-$B$8)/12,0)+1),INDEX('שיפור נשים'!$A$1:$GQ$121,ROUNDDOWN(R884/12,0)+1,ROUNDDOWN((E884+$B$7-$B$8)/12,0)+1))</f>
        <v>#VALUE!</v>
      </c>
      <c r="W884">
        <f t="shared" si="276"/>
        <v>0.16666666666666666</v>
      </c>
      <c r="X884" t="e">
        <f t="shared" si="288"/>
        <v>#VALUE!</v>
      </c>
      <c r="Y884">
        <f>IF($B$11="זכר",INDEX(תמותה!$A$1:$E$121,ROUNDDOWN(R884/12,0)+1,4),INDEX(תמותה!$A$1:$E$121,ROUNDDOWN(R884/12,0)+1,5))</f>
        <v>1.4461999999999999E-2</v>
      </c>
      <c r="Z884" t="e">
        <f t="shared" si="277"/>
        <v>#VALUE!</v>
      </c>
      <c r="AA884" t="e">
        <f t="shared" si="278"/>
        <v>#VALUE!</v>
      </c>
      <c r="AB884" t="e">
        <f t="shared" si="289"/>
        <v>#VALUE!</v>
      </c>
      <c r="AC884" t="e">
        <f t="shared" si="290"/>
        <v>#VALUE!</v>
      </c>
      <c r="AD884" t="e">
        <f t="shared" si="291"/>
        <v>#VALUE!</v>
      </c>
      <c r="AE884" t="e">
        <f t="shared" si="292"/>
        <v>#VALUE!</v>
      </c>
      <c r="AF884" t="e">
        <f t="shared" si="293"/>
        <v>#VALUE!</v>
      </c>
    </row>
    <row r="885" spans="5:32" x14ac:dyDescent="0.2">
      <c r="E885">
        <f t="shared" si="279"/>
        <v>883</v>
      </c>
      <c r="F885">
        <f t="shared" si="273"/>
        <v>14.410066686535494</v>
      </c>
      <c r="G885" t="e">
        <f t="shared" si="280"/>
        <v>#VALUE!</v>
      </c>
      <c r="H885" t="e">
        <f t="shared" si="281"/>
        <v>#VALUE!</v>
      </c>
      <c r="I885" t="e">
        <f t="shared" si="282"/>
        <v>#VALUE!</v>
      </c>
      <c r="J885" t="e">
        <f t="shared" si="283"/>
        <v>#VALUE!</v>
      </c>
      <c r="K885" t="e">
        <f t="shared" si="284"/>
        <v>#VALUE!</v>
      </c>
      <c r="L885" t="e">
        <f t="shared" si="285"/>
        <v>#VALUE!</v>
      </c>
      <c r="M885">
        <f>IF($B$9="זכר",INDEX(תמותה!$A$1:$E$121,ROUNDDOWN(E885/12,0)+1,2),INDEX(תמותה!$A$1:$E$121,ROUNDDOWN(E885/12,0)+1,3))</f>
        <v>9.4129999999999995E-3</v>
      </c>
      <c r="N885" t="e">
        <f>IF($B$9="זכר",INDEX('שיפור גברים'!$A$1:$GQ$121,ROUNDDOWN(E885/12,0)+1,ROUNDDOWN((E885+$B$7-$B$8)/12,0)+2),INDEX('שיפור נשים'!$A$1:$GQ$121,ROUNDDOWN(E885/12,0)+1,ROUNDDOWN((E885+$B$7-$B$8)/12,0)+2))</f>
        <v>#VALUE!</v>
      </c>
      <c r="O885" t="e">
        <f>IF($B$9="זכר",INDEX('שיפור גברים'!$A$1:$GQ$121,ROUNDDOWN(E885/12,0)+1,ROUNDDOWN((E885+$B$7-$B$8)/12,0)+1),INDEX('שיפור נשים'!$A$1:$GQ$121,ROUNDDOWN(E885/12,0)+1,ROUNDDOWN((E885+$B$7-$B$8)/12,0)+1))</f>
        <v>#VALUE!</v>
      </c>
      <c r="P885">
        <f t="shared" si="274"/>
        <v>0.25</v>
      </c>
      <c r="Q885" t="e">
        <f t="shared" si="275"/>
        <v>#VALUE!</v>
      </c>
      <c r="R885">
        <f t="shared" si="286"/>
        <v>883</v>
      </c>
      <c r="S885" t="e">
        <f t="shared" si="287"/>
        <v>#VALUE!</v>
      </c>
      <c r="T885">
        <f>IF($B$11="זכר",INDEX(תמותה!$A$1:$E$121,ROUNDDOWN(R885/12,0)+1,2),INDEX(תמותה!$A$1:$E$121,ROUNDDOWN(R885/12,0)+1,3))</f>
        <v>9.4129999999999995E-3</v>
      </c>
      <c r="U885" t="e">
        <f>IF($B$11="זכר",INDEX('שיפור גברים'!$A$1:$GQ$121,ROUNDDOWN(R885/12,0)+1,ROUNDDOWN((E885+$B$7-$B$8)/12,0)+2),INDEX('שיפור נשים'!$A$1:$GQ$121,ROUNDDOWN(R885/12,0)+1,ROUNDDOWN((E885+$B$7-$B$8)/12,0)+2))</f>
        <v>#VALUE!</v>
      </c>
      <c r="V885" t="e">
        <f>IF($B$11="זכר",INDEX('שיפור גברים'!$A$1:$GQ$121,ROUNDDOWN(R885/12,0)+1,ROUNDDOWN((E885+$B$7-$B$8)/12,0)+1),INDEX('שיפור נשים'!$A$1:$GQ$121,ROUNDDOWN(R885/12,0)+1,ROUNDDOWN((E885+$B$7-$B$8)/12,0)+1))</f>
        <v>#VALUE!</v>
      </c>
      <c r="W885">
        <f t="shared" si="276"/>
        <v>0.25</v>
      </c>
      <c r="X885" t="e">
        <f t="shared" si="288"/>
        <v>#VALUE!</v>
      </c>
      <c r="Y885">
        <f>IF($B$11="זכר",INDEX(תמותה!$A$1:$E$121,ROUNDDOWN(R885/12,0)+1,4),INDEX(תמותה!$A$1:$E$121,ROUNDDOWN(R885/12,0)+1,5))</f>
        <v>1.4461999999999999E-2</v>
      </c>
      <c r="Z885" t="e">
        <f t="shared" si="277"/>
        <v>#VALUE!</v>
      </c>
      <c r="AA885" t="e">
        <f t="shared" si="278"/>
        <v>#VALUE!</v>
      </c>
      <c r="AB885" t="e">
        <f t="shared" si="289"/>
        <v>#VALUE!</v>
      </c>
      <c r="AC885" t="e">
        <f t="shared" si="290"/>
        <v>#VALUE!</v>
      </c>
      <c r="AD885" t="e">
        <f t="shared" si="291"/>
        <v>#VALUE!</v>
      </c>
      <c r="AE885" t="e">
        <f t="shared" si="292"/>
        <v>#VALUE!</v>
      </c>
      <c r="AF885" t="e">
        <f t="shared" si="293"/>
        <v>#VALUE!</v>
      </c>
    </row>
    <row r="886" spans="5:32" x14ac:dyDescent="0.2">
      <c r="E886">
        <f t="shared" si="279"/>
        <v>884</v>
      </c>
      <c r="F886">
        <f t="shared" si="273"/>
        <v>14.453622205514703</v>
      </c>
      <c r="G886" t="e">
        <f t="shared" si="280"/>
        <v>#VALUE!</v>
      </c>
      <c r="H886" t="e">
        <f t="shared" si="281"/>
        <v>#VALUE!</v>
      </c>
      <c r="I886" t="e">
        <f t="shared" si="282"/>
        <v>#VALUE!</v>
      </c>
      <c r="J886" t="e">
        <f t="shared" si="283"/>
        <v>#VALUE!</v>
      </c>
      <c r="K886" t="e">
        <f t="shared" si="284"/>
        <v>#VALUE!</v>
      </c>
      <c r="L886" t="e">
        <f t="shared" si="285"/>
        <v>#VALUE!</v>
      </c>
      <c r="M886">
        <f>IF($B$9="זכר",INDEX(תמותה!$A$1:$E$121,ROUNDDOWN(E886/12,0)+1,2),INDEX(תמותה!$A$1:$E$121,ROUNDDOWN(E886/12,0)+1,3))</f>
        <v>9.4129999999999995E-3</v>
      </c>
      <c r="N886" t="e">
        <f>IF($B$9="זכר",INDEX('שיפור גברים'!$A$1:$GQ$121,ROUNDDOWN(E886/12,0)+1,ROUNDDOWN((E886+$B$7-$B$8)/12,0)+2),INDEX('שיפור נשים'!$A$1:$GQ$121,ROUNDDOWN(E886/12,0)+1,ROUNDDOWN((E886+$B$7-$B$8)/12,0)+2))</f>
        <v>#VALUE!</v>
      </c>
      <c r="O886" t="e">
        <f>IF($B$9="זכר",INDEX('שיפור גברים'!$A$1:$GQ$121,ROUNDDOWN(E886/12,0)+1,ROUNDDOWN((E886+$B$7-$B$8)/12,0)+1),INDEX('שיפור נשים'!$A$1:$GQ$121,ROUNDDOWN(E886/12,0)+1,ROUNDDOWN((E886+$B$7-$B$8)/12,0)+1))</f>
        <v>#VALUE!</v>
      </c>
      <c r="P886">
        <f t="shared" si="274"/>
        <v>0.33333333333333331</v>
      </c>
      <c r="Q886" t="e">
        <f t="shared" si="275"/>
        <v>#VALUE!</v>
      </c>
      <c r="R886">
        <f t="shared" si="286"/>
        <v>884</v>
      </c>
      <c r="S886" t="e">
        <f t="shared" si="287"/>
        <v>#VALUE!</v>
      </c>
      <c r="T886">
        <f>IF($B$11="זכר",INDEX(תמותה!$A$1:$E$121,ROUNDDOWN(R886/12,0)+1,2),INDEX(תמותה!$A$1:$E$121,ROUNDDOWN(R886/12,0)+1,3))</f>
        <v>9.4129999999999995E-3</v>
      </c>
      <c r="U886" t="e">
        <f>IF($B$11="זכר",INDEX('שיפור גברים'!$A$1:$GQ$121,ROUNDDOWN(R886/12,0)+1,ROUNDDOWN((E886+$B$7-$B$8)/12,0)+2),INDEX('שיפור נשים'!$A$1:$GQ$121,ROUNDDOWN(R886/12,0)+1,ROUNDDOWN((E886+$B$7-$B$8)/12,0)+2))</f>
        <v>#VALUE!</v>
      </c>
      <c r="V886" t="e">
        <f>IF($B$11="זכר",INDEX('שיפור גברים'!$A$1:$GQ$121,ROUNDDOWN(R886/12,0)+1,ROUNDDOWN((E886+$B$7-$B$8)/12,0)+1),INDEX('שיפור נשים'!$A$1:$GQ$121,ROUNDDOWN(R886/12,0)+1,ROUNDDOWN((E886+$B$7-$B$8)/12,0)+1))</f>
        <v>#VALUE!</v>
      </c>
      <c r="W886">
        <f t="shared" si="276"/>
        <v>0.33333333333333331</v>
      </c>
      <c r="X886" t="e">
        <f t="shared" si="288"/>
        <v>#VALUE!</v>
      </c>
      <c r="Y886">
        <f>IF($B$11="זכר",INDEX(תמותה!$A$1:$E$121,ROUNDDOWN(R886/12,0)+1,4),INDEX(תמותה!$A$1:$E$121,ROUNDDOWN(R886/12,0)+1,5))</f>
        <v>1.4461999999999999E-2</v>
      </c>
      <c r="Z886" t="e">
        <f t="shared" si="277"/>
        <v>#VALUE!</v>
      </c>
      <c r="AA886" t="e">
        <f t="shared" si="278"/>
        <v>#VALUE!</v>
      </c>
      <c r="AB886" t="e">
        <f t="shared" si="289"/>
        <v>#VALUE!</v>
      </c>
      <c r="AC886" t="e">
        <f t="shared" si="290"/>
        <v>#VALUE!</v>
      </c>
      <c r="AD886" t="e">
        <f t="shared" si="291"/>
        <v>#VALUE!</v>
      </c>
      <c r="AE886" t="e">
        <f t="shared" si="292"/>
        <v>#VALUE!</v>
      </c>
      <c r="AF886" t="e">
        <f t="shared" si="293"/>
        <v>#VALUE!</v>
      </c>
    </row>
    <row r="887" spans="5:32" x14ac:dyDescent="0.2">
      <c r="E887">
        <f t="shared" si="279"/>
        <v>885</v>
      </c>
      <c r="F887">
        <f t="shared" si="273"/>
        <v>14.497309374351945</v>
      </c>
      <c r="G887" t="e">
        <f t="shared" si="280"/>
        <v>#VALUE!</v>
      </c>
      <c r="H887" t="e">
        <f t="shared" si="281"/>
        <v>#VALUE!</v>
      </c>
      <c r="I887" t="e">
        <f t="shared" si="282"/>
        <v>#VALUE!</v>
      </c>
      <c r="J887" t="e">
        <f t="shared" si="283"/>
        <v>#VALUE!</v>
      </c>
      <c r="K887" t="e">
        <f t="shared" si="284"/>
        <v>#VALUE!</v>
      </c>
      <c r="L887" t="e">
        <f t="shared" si="285"/>
        <v>#VALUE!</v>
      </c>
      <c r="M887">
        <f>IF($B$9="זכר",INDEX(תמותה!$A$1:$E$121,ROUNDDOWN(E887/12,0)+1,2),INDEX(תמותה!$A$1:$E$121,ROUNDDOWN(E887/12,0)+1,3))</f>
        <v>9.4129999999999995E-3</v>
      </c>
      <c r="N887" t="e">
        <f>IF($B$9="זכר",INDEX('שיפור גברים'!$A$1:$GQ$121,ROUNDDOWN(E887/12,0)+1,ROUNDDOWN((E887+$B$7-$B$8)/12,0)+2),INDEX('שיפור נשים'!$A$1:$GQ$121,ROUNDDOWN(E887/12,0)+1,ROUNDDOWN((E887+$B$7-$B$8)/12,0)+2))</f>
        <v>#VALUE!</v>
      </c>
      <c r="O887" t="e">
        <f>IF($B$9="זכר",INDEX('שיפור גברים'!$A$1:$GQ$121,ROUNDDOWN(E887/12,0)+1,ROUNDDOWN((E887+$B$7-$B$8)/12,0)+1),INDEX('שיפור נשים'!$A$1:$GQ$121,ROUNDDOWN(E887/12,0)+1,ROUNDDOWN((E887+$B$7-$B$8)/12,0)+1))</f>
        <v>#VALUE!</v>
      </c>
      <c r="P887">
        <f t="shared" si="274"/>
        <v>0.41666666666666669</v>
      </c>
      <c r="Q887" t="e">
        <f t="shared" si="275"/>
        <v>#VALUE!</v>
      </c>
      <c r="R887">
        <f t="shared" si="286"/>
        <v>885</v>
      </c>
      <c r="S887" t="e">
        <f t="shared" si="287"/>
        <v>#VALUE!</v>
      </c>
      <c r="T887">
        <f>IF($B$11="זכר",INDEX(תמותה!$A$1:$E$121,ROUNDDOWN(R887/12,0)+1,2),INDEX(תמותה!$A$1:$E$121,ROUNDDOWN(R887/12,0)+1,3))</f>
        <v>9.4129999999999995E-3</v>
      </c>
      <c r="U887" t="e">
        <f>IF($B$11="זכר",INDEX('שיפור גברים'!$A$1:$GQ$121,ROUNDDOWN(R887/12,0)+1,ROUNDDOWN((E887+$B$7-$B$8)/12,0)+2),INDEX('שיפור נשים'!$A$1:$GQ$121,ROUNDDOWN(R887/12,0)+1,ROUNDDOWN((E887+$B$7-$B$8)/12,0)+2))</f>
        <v>#VALUE!</v>
      </c>
      <c r="V887" t="e">
        <f>IF($B$11="זכר",INDEX('שיפור גברים'!$A$1:$GQ$121,ROUNDDOWN(R887/12,0)+1,ROUNDDOWN((E887+$B$7-$B$8)/12,0)+1),INDEX('שיפור נשים'!$A$1:$GQ$121,ROUNDDOWN(R887/12,0)+1,ROUNDDOWN((E887+$B$7-$B$8)/12,0)+1))</f>
        <v>#VALUE!</v>
      </c>
      <c r="W887">
        <f t="shared" si="276"/>
        <v>0.41666666666666669</v>
      </c>
      <c r="X887" t="e">
        <f t="shared" si="288"/>
        <v>#VALUE!</v>
      </c>
      <c r="Y887">
        <f>IF($B$11="זכר",INDEX(תמותה!$A$1:$E$121,ROUNDDOWN(R887/12,0)+1,4),INDEX(תמותה!$A$1:$E$121,ROUNDDOWN(R887/12,0)+1,5))</f>
        <v>1.4461999999999999E-2</v>
      </c>
      <c r="Z887" t="e">
        <f t="shared" si="277"/>
        <v>#VALUE!</v>
      </c>
      <c r="AA887" t="e">
        <f t="shared" si="278"/>
        <v>#VALUE!</v>
      </c>
      <c r="AB887" t="e">
        <f t="shared" si="289"/>
        <v>#VALUE!</v>
      </c>
      <c r="AC887" t="e">
        <f t="shared" si="290"/>
        <v>#VALUE!</v>
      </c>
      <c r="AD887" t="e">
        <f t="shared" si="291"/>
        <v>#VALUE!</v>
      </c>
      <c r="AE887" t="e">
        <f t="shared" si="292"/>
        <v>#VALUE!</v>
      </c>
      <c r="AF887" t="e">
        <f t="shared" si="293"/>
        <v>#VALUE!</v>
      </c>
    </row>
    <row r="888" spans="5:32" x14ac:dyDescent="0.2">
      <c r="E888">
        <f t="shared" si="279"/>
        <v>886</v>
      </c>
      <c r="F888">
        <f t="shared" si="273"/>
        <v>14.541128590968905</v>
      </c>
      <c r="G888" t="e">
        <f t="shared" si="280"/>
        <v>#VALUE!</v>
      </c>
      <c r="H888" t="e">
        <f t="shared" si="281"/>
        <v>#VALUE!</v>
      </c>
      <c r="I888" t="e">
        <f t="shared" si="282"/>
        <v>#VALUE!</v>
      </c>
      <c r="J888" t="e">
        <f t="shared" si="283"/>
        <v>#VALUE!</v>
      </c>
      <c r="K888" t="e">
        <f t="shared" si="284"/>
        <v>#VALUE!</v>
      </c>
      <c r="L888" t="e">
        <f t="shared" si="285"/>
        <v>#VALUE!</v>
      </c>
      <c r="M888">
        <f>IF($B$9="זכר",INDEX(תמותה!$A$1:$E$121,ROUNDDOWN(E888/12,0)+1,2),INDEX(תמותה!$A$1:$E$121,ROUNDDOWN(E888/12,0)+1,3))</f>
        <v>9.4129999999999995E-3</v>
      </c>
      <c r="N888" t="e">
        <f>IF($B$9="זכר",INDEX('שיפור גברים'!$A$1:$GQ$121,ROUNDDOWN(E888/12,0)+1,ROUNDDOWN((E888+$B$7-$B$8)/12,0)+2),INDEX('שיפור נשים'!$A$1:$GQ$121,ROUNDDOWN(E888/12,0)+1,ROUNDDOWN((E888+$B$7-$B$8)/12,0)+2))</f>
        <v>#VALUE!</v>
      </c>
      <c r="O888" t="e">
        <f>IF($B$9="זכר",INDEX('שיפור גברים'!$A$1:$GQ$121,ROUNDDOWN(E888/12,0)+1,ROUNDDOWN((E888+$B$7-$B$8)/12,0)+1),INDEX('שיפור נשים'!$A$1:$GQ$121,ROUNDDOWN(E888/12,0)+1,ROUNDDOWN((E888+$B$7-$B$8)/12,0)+1))</f>
        <v>#VALUE!</v>
      </c>
      <c r="P888">
        <f t="shared" si="274"/>
        <v>0.5</v>
      </c>
      <c r="Q888" t="e">
        <f t="shared" si="275"/>
        <v>#VALUE!</v>
      </c>
      <c r="R888">
        <f t="shared" si="286"/>
        <v>886</v>
      </c>
      <c r="S888" t="e">
        <f t="shared" si="287"/>
        <v>#VALUE!</v>
      </c>
      <c r="T888">
        <f>IF($B$11="זכר",INDEX(תמותה!$A$1:$E$121,ROUNDDOWN(R888/12,0)+1,2),INDEX(תמותה!$A$1:$E$121,ROUNDDOWN(R888/12,0)+1,3))</f>
        <v>9.4129999999999995E-3</v>
      </c>
      <c r="U888" t="e">
        <f>IF($B$11="זכר",INDEX('שיפור גברים'!$A$1:$GQ$121,ROUNDDOWN(R888/12,0)+1,ROUNDDOWN((E888+$B$7-$B$8)/12,0)+2),INDEX('שיפור נשים'!$A$1:$GQ$121,ROUNDDOWN(R888/12,0)+1,ROUNDDOWN((E888+$B$7-$B$8)/12,0)+2))</f>
        <v>#VALUE!</v>
      </c>
      <c r="V888" t="e">
        <f>IF($B$11="זכר",INDEX('שיפור גברים'!$A$1:$GQ$121,ROUNDDOWN(R888/12,0)+1,ROUNDDOWN((E888+$B$7-$B$8)/12,0)+1),INDEX('שיפור נשים'!$A$1:$GQ$121,ROUNDDOWN(R888/12,0)+1,ROUNDDOWN((E888+$B$7-$B$8)/12,0)+1))</f>
        <v>#VALUE!</v>
      </c>
      <c r="W888">
        <f t="shared" si="276"/>
        <v>0.5</v>
      </c>
      <c r="X888" t="e">
        <f t="shared" si="288"/>
        <v>#VALUE!</v>
      </c>
      <c r="Y888">
        <f>IF($B$11="זכר",INDEX(תמותה!$A$1:$E$121,ROUNDDOWN(R888/12,0)+1,4),INDEX(תמותה!$A$1:$E$121,ROUNDDOWN(R888/12,0)+1,5))</f>
        <v>1.4461999999999999E-2</v>
      </c>
      <c r="Z888" t="e">
        <f t="shared" si="277"/>
        <v>#VALUE!</v>
      </c>
      <c r="AA888" t="e">
        <f t="shared" si="278"/>
        <v>#VALUE!</v>
      </c>
      <c r="AB888" t="e">
        <f t="shared" si="289"/>
        <v>#VALUE!</v>
      </c>
      <c r="AC888" t="e">
        <f t="shared" si="290"/>
        <v>#VALUE!</v>
      </c>
      <c r="AD888" t="e">
        <f t="shared" si="291"/>
        <v>#VALUE!</v>
      </c>
      <c r="AE888" t="e">
        <f t="shared" si="292"/>
        <v>#VALUE!</v>
      </c>
      <c r="AF888" t="e">
        <f t="shared" si="293"/>
        <v>#VALUE!</v>
      </c>
    </row>
    <row r="889" spans="5:32" x14ac:dyDescent="0.2">
      <c r="E889">
        <f t="shared" si="279"/>
        <v>887</v>
      </c>
      <c r="F889">
        <f t="shared" si="273"/>
        <v>14.585080254489988</v>
      </c>
      <c r="G889" t="e">
        <f t="shared" si="280"/>
        <v>#VALUE!</v>
      </c>
      <c r="H889" t="e">
        <f t="shared" si="281"/>
        <v>#VALUE!</v>
      </c>
      <c r="I889" t="e">
        <f t="shared" si="282"/>
        <v>#VALUE!</v>
      </c>
      <c r="J889" t="e">
        <f t="shared" si="283"/>
        <v>#VALUE!</v>
      </c>
      <c r="K889" t="e">
        <f t="shared" si="284"/>
        <v>#VALUE!</v>
      </c>
      <c r="L889" t="e">
        <f t="shared" si="285"/>
        <v>#VALUE!</v>
      </c>
      <c r="M889">
        <f>IF($B$9="זכר",INDEX(תמותה!$A$1:$E$121,ROUNDDOWN(E889/12,0)+1,2),INDEX(תמותה!$A$1:$E$121,ROUNDDOWN(E889/12,0)+1,3))</f>
        <v>9.4129999999999995E-3</v>
      </c>
      <c r="N889" t="e">
        <f>IF($B$9="זכר",INDEX('שיפור גברים'!$A$1:$GQ$121,ROUNDDOWN(E889/12,0)+1,ROUNDDOWN((E889+$B$7-$B$8)/12,0)+2),INDEX('שיפור נשים'!$A$1:$GQ$121,ROUNDDOWN(E889/12,0)+1,ROUNDDOWN((E889+$B$7-$B$8)/12,0)+2))</f>
        <v>#VALUE!</v>
      </c>
      <c r="O889" t="e">
        <f>IF($B$9="זכר",INDEX('שיפור גברים'!$A$1:$GQ$121,ROUNDDOWN(E889/12,0)+1,ROUNDDOWN((E889+$B$7-$B$8)/12,0)+1),INDEX('שיפור נשים'!$A$1:$GQ$121,ROUNDDOWN(E889/12,0)+1,ROUNDDOWN((E889+$B$7-$B$8)/12,0)+1))</f>
        <v>#VALUE!</v>
      </c>
      <c r="P889">
        <f t="shared" si="274"/>
        <v>0.58333333333333337</v>
      </c>
      <c r="Q889" t="e">
        <f t="shared" si="275"/>
        <v>#VALUE!</v>
      </c>
      <c r="R889">
        <f t="shared" si="286"/>
        <v>887</v>
      </c>
      <c r="S889" t="e">
        <f t="shared" si="287"/>
        <v>#VALUE!</v>
      </c>
      <c r="T889">
        <f>IF($B$11="זכר",INDEX(תמותה!$A$1:$E$121,ROUNDDOWN(R889/12,0)+1,2),INDEX(תמותה!$A$1:$E$121,ROUNDDOWN(R889/12,0)+1,3))</f>
        <v>9.4129999999999995E-3</v>
      </c>
      <c r="U889" t="e">
        <f>IF($B$11="זכר",INDEX('שיפור גברים'!$A$1:$GQ$121,ROUNDDOWN(R889/12,0)+1,ROUNDDOWN((E889+$B$7-$B$8)/12,0)+2),INDEX('שיפור נשים'!$A$1:$GQ$121,ROUNDDOWN(R889/12,0)+1,ROUNDDOWN((E889+$B$7-$B$8)/12,0)+2))</f>
        <v>#VALUE!</v>
      </c>
      <c r="V889" t="e">
        <f>IF($B$11="זכר",INDEX('שיפור גברים'!$A$1:$GQ$121,ROUNDDOWN(R889/12,0)+1,ROUNDDOWN((E889+$B$7-$B$8)/12,0)+1),INDEX('שיפור נשים'!$A$1:$GQ$121,ROUNDDOWN(R889/12,0)+1,ROUNDDOWN((E889+$B$7-$B$8)/12,0)+1))</f>
        <v>#VALUE!</v>
      </c>
      <c r="W889">
        <f t="shared" si="276"/>
        <v>0.58333333333333337</v>
      </c>
      <c r="X889" t="e">
        <f t="shared" si="288"/>
        <v>#VALUE!</v>
      </c>
      <c r="Y889">
        <f>IF($B$11="זכר",INDEX(תמותה!$A$1:$E$121,ROUNDDOWN(R889/12,0)+1,4),INDEX(תמותה!$A$1:$E$121,ROUNDDOWN(R889/12,0)+1,5))</f>
        <v>1.4461999999999999E-2</v>
      </c>
      <c r="Z889" t="e">
        <f t="shared" si="277"/>
        <v>#VALUE!</v>
      </c>
      <c r="AA889" t="e">
        <f t="shared" si="278"/>
        <v>#VALUE!</v>
      </c>
      <c r="AB889" t="e">
        <f t="shared" si="289"/>
        <v>#VALUE!</v>
      </c>
      <c r="AC889" t="e">
        <f t="shared" si="290"/>
        <v>#VALUE!</v>
      </c>
      <c r="AD889" t="e">
        <f t="shared" si="291"/>
        <v>#VALUE!</v>
      </c>
      <c r="AE889" t="e">
        <f t="shared" si="292"/>
        <v>#VALUE!</v>
      </c>
      <c r="AF889" t="e">
        <f t="shared" si="293"/>
        <v>#VALUE!</v>
      </c>
    </row>
    <row r="890" spans="5:32" x14ac:dyDescent="0.2">
      <c r="E890">
        <f t="shared" si="279"/>
        <v>888</v>
      </c>
      <c r="F890">
        <f t="shared" si="273"/>
        <v>14.629164765246019</v>
      </c>
      <c r="G890" t="e">
        <f t="shared" si="280"/>
        <v>#VALUE!</v>
      </c>
      <c r="H890" t="e">
        <f t="shared" si="281"/>
        <v>#VALUE!</v>
      </c>
      <c r="I890" t="e">
        <f t="shared" si="282"/>
        <v>#VALUE!</v>
      </c>
      <c r="J890" t="e">
        <f t="shared" si="283"/>
        <v>#VALUE!</v>
      </c>
      <c r="K890" t="e">
        <f t="shared" si="284"/>
        <v>#VALUE!</v>
      </c>
      <c r="L890" t="e">
        <f t="shared" si="285"/>
        <v>#VALUE!</v>
      </c>
      <c r="M890">
        <f>IF($B$9="זכר",INDEX(תמותה!$A$1:$E$121,ROUNDDOWN(E890/12,0)+1,2),INDEX(תמותה!$A$1:$E$121,ROUNDDOWN(E890/12,0)+1,3))</f>
        <v>1.0751E-2</v>
      </c>
      <c r="N890" t="e">
        <f>IF($B$9="זכר",INDEX('שיפור גברים'!$A$1:$GQ$121,ROUNDDOWN(E890/12,0)+1,ROUNDDOWN((E890+$B$7-$B$8)/12,0)+2),INDEX('שיפור נשים'!$A$1:$GQ$121,ROUNDDOWN(E890/12,0)+1,ROUNDDOWN((E890+$B$7-$B$8)/12,0)+2))</f>
        <v>#VALUE!</v>
      </c>
      <c r="O890" t="e">
        <f>IF($B$9="זכר",INDEX('שיפור גברים'!$A$1:$GQ$121,ROUNDDOWN(E890/12,0)+1,ROUNDDOWN((E890+$B$7-$B$8)/12,0)+1),INDEX('שיפור נשים'!$A$1:$GQ$121,ROUNDDOWN(E890/12,0)+1,ROUNDDOWN((E890+$B$7-$B$8)/12,0)+1))</f>
        <v>#VALUE!</v>
      </c>
      <c r="P890">
        <f t="shared" si="274"/>
        <v>0.66666666666666663</v>
      </c>
      <c r="Q890" t="e">
        <f t="shared" si="275"/>
        <v>#VALUE!</v>
      </c>
      <c r="R890">
        <f t="shared" si="286"/>
        <v>888</v>
      </c>
      <c r="S890" t="e">
        <f t="shared" si="287"/>
        <v>#VALUE!</v>
      </c>
      <c r="T890">
        <f>IF($B$11="זכר",INDEX(תמותה!$A$1:$E$121,ROUNDDOWN(R890/12,0)+1,2),INDEX(תמותה!$A$1:$E$121,ROUNDDOWN(R890/12,0)+1,3))</f>
        <v>1.0751E-2</v>
      </c>
      <c r="U890" t="e">
        <f>IF($B$11="זכר",INDEX('שיפור גברים'!$A$1:$GQ$121,ROUNDDOWN(R890/12,0)+1,ROUNDDOWN((E890+$B$7-$B$8)/12,0)+2),INDEX('שיפור נשים'!$A$1:$GQ$121,ROUNDDOWN(R890/12,0)+1,ROUNDDOWN((E890+$B$7-$B$8)/12,0)+2))</f>
        <v>#VALUE!</v>
      </c>
      <c r="V890" t="e">
        <f>IF($B$11="זכר",INDEX('שיפור גברים'!$A$1:$GQ$121,ROUNDDOWN(R890/12,0)+1,ROUNDDOWN((E890+$B$7-$B$8)/12,0)+1),INDEX('שיפור נשים'!$A$1:$GQ$121,ROUNDDOWN(R890/12,0)+1,ROUNDDOWN((E890+$B$7-$B$8)/12,0)+1))</f>
        <v>#VALUE!</v>
      </c>
      <c r="W890">
        <f t="shared" si="276"/>
        <v>0.66666666666666663</v>
      </c>
      <c r="X890" t="e">
        <f t="shared" si="288"/>
        <v>#VALUE!</v>
      </c>
      <c r="Y890">
        <f>IF($B$11="זכר",INDEX(תמותה!$A$1:$E$121,ROUNDDOWN(R890/12,0)+1,4),INDEX(תמותה!$A$1:$E$121,ROUNDDOWN(R890/12,0)+1,5))</f>
        <v>1.5963000000000001E-2</v>
      </c>
      <c r="Z890" t="e">
        <f t="shared" si="277"/>
        <v>#VALUE!</v>
      </c>
      <c r="AA890" t="e">
        <f t="shared" si="278"/>
        <v>#VALUE!</v>
      </c>
      <c r="AB890" t="e">
        <f t="shared" si="289"/>
        <v>#VALUE!</v>
      </c>
      <c r="AC890" t="e">
        <f t="shared" si="290"/>
        <v>#VALUE!</v>
      </c>
      <c r="AD890" t="e">
        <f t="shared" si="291"/>
        <v>#VALUE!</v>
      </c>
      <c r="AE890" t="e">
        <f t="shared" si="292"/>
        <v>#VALUE!</v>
      </c>
      <c r="AF890" t="e">
        <f t="shared" si="293"/>
        <v>#VALUE!</v>
      </c>
    </row>
    <row r="891" spans="5:32" x14ac:dyDescent="0.2">
      <c r="E891">
        <f t="shared" si="279"/>
        <v>889</v>
      </c>
      <c r="F891">
        <f t="shared" si="273"/>
        <v>14.673382524777839</v>
      </c>
      <c r="G891" t="e">
        <f t="shared" si="280"/>
        <v>#VALUE!</v>
      </c>
      <c r="H891" t="e">
        <f t="shared" si="281"/>
        <v>#VALUE!</v>
      </c>
      <c r="I891" t="e">
        <f t="shared" si="282"/>
        <v>#VALUE!</v>
      </c>
      <c r="J891" t="e">
        <f t="shared" si="283"/>
        <v>#VALUE!</v>
      </c>
      <c r="K891" t="e">
        <f t="shared" si="284"/>
        <v>#VALUE!</v>
      </c>
      <c r="L891" t="e">
        <f t="shared" si="285"/>
        <v>#VALUE!</v>
      </c>
      <c r="M891">
        <f>IF($B$9="זכר",INDEX(תמותה!$A$1:$E$121,ROUNDDOWN(E891/12,0)+1,2),INDEX(תמותה!$A$1:$E$121,ROUNDDOWN(E891/12,0)+1,3))</f>
        <v>1.0751E-2</v>
      </c>
      <c r="N891" t="e">
        <f>IF($B$9="זכר",INDEX('שיפור גברים'!$A$1:$GQ$121,ROUNDDOWN(E891/12,0)+1,ROUNDDOWN((E891+$B$7-$B$8)/12,0)+2),INDEX('שיפור נשים'!$A$1:$GQ$121,ROUNDDOWN(E891/12,0)+1,ROUNDDOWN((E891+$B$7-$B$8)/12,0)+2))</f>
        <v>#VALUE!</v>
      </c>
      <c r="O891" t="e">
        <f>IF($B$9="זכר",INDEX('שיפור גברים'!$A$1:$GQ$121,ROUNDDOWN(E891/12,0)+1,ROUNDDOWN((E891+$B$7-$B$8)/12,0)+1),INDEX('שיפור נשים'!$A$1:$GQ$121,ROUNDDOWN(E891/12,0)+1,ROUNDDOWN((E891+$B$7-$B$8)/12,0)+1))</f>
        <v>#VALUE!</v>
      </c>
      <c r="P891">
        <f t="shared" si="274"/>
        <v>0.75</v>
      </c>
      <c r="Q891" t="e">
        <f t="shared" si="275"/>
        <v>#VALUE!</v>
      </c>
      <c r="R891">
        <f t="shared" si="286"/>
        <v>889</v>
      </c>
      <c r="S891" t="e">
        <f t="shared" si="287"/>
        <v>#VALUE!</v>
      </c>
      <c r="T891">
        <f>IF($B$11="זכר",INDEX(תמותה!$A$1:$E$121,ROUNDDOWN(R891/12,0)+1,2),INDEX(תמותה!$A$1:$E$121,ROUNDDOWN(R891/12,0)+1,3))</f>
        <v>1.0751E-2</v>
      </c>
      <c r="U891" t="e">
        <f>IF($B$11="זכר",INDEX('שיפור גברים'!$A$1:$GQ$121,ROUNDDOWN(R891/12,0)+1,ROUNDDOWN((E891+$B$7-$B$8)/12,0)+2),INDEX('שיפור נשים'!$A$1:$GQ$121,ROUNDDOWN(R891/12,0)+1,ROUNDDOWN((E891+$B$7-$B$8)/12,0)+2))</f>
        <v>#VALUE!</v>
      </c>
      <c r="V891" t="e">
        <f>IF($B$11="זכר",INDEX('שיפור גברים'!$A$1:$GQ$121,ROUNDDOWN(R891/12,0)+1,ROUNDDOWN((E891+$B$7-$B$8)/12,0)+1),INDEX('שיפור נשים'!$A$1:$GQ$121,ROUNDDOWN(R891/12,0)+1,ROUNDDOWN((E891+$B$7-$B$8)/12,0)+1))</f>
        <v>#VALUE!</v>
      </c>
      <c r="W891">
        <f t="shared" si="276"/>
        <v>0.75</v>
      </c>
      <c r="X891" t="e">
        <f t="shared" si="288"/>
        <v>#VALUE!</v>
      </c>
      <c r="Y891">
        <f>IF($B$11="זכר",INDEX(תמותה!$A$1:$E$121,ROUNDDOWN(R891/12,0)+1,4),INDEX(תמותה!$A$1:$E$121,ROUNDDOWN(R891/12,0)+1,5))</f>
        <v>1.5963000000000001E-2</v>
      </c>
      <c r="Z891" t="e">
        <f t="shared" si="277"/>
        <v>#VALUE!</v>
      </c>
      <c r="AA891" t="e">
        <f t="shared" si="278"/>
        <v>#VALUE!</v>
      </c>
      <c r="AB891" t="e">
        <f t="shared" si="289"/>
        <v>#VALUE!</v>
      </c>
      <c r="AC891" t="e">
        <f t="shared" si="290"/>
        <v>#VALUE!</v>
      </c>
      <c r="AD891" t="e">
        <f t="shared" si="291"/>
        <v>#VALUE!</v>
      </c>
      <c r="AE891" t="e">
        <f t="shared" si="292"/>
        <v>#VALUE!</v>
      </c>
      <c r="AF891" t="e">
        <f t="shared" si="293"/>
        <v>#VALUE!</v>
      </c>
    </row>
    <row r="892" spans="5:32" x14ac:dyDescent="0.2">
      <c r="E892">
        <f t="shared" si="279"/>
        <v>890</v>
      </c>
      <c r="F892">
        <f t="shared" si="273"/>
        <v>14.717733935839963</v>
      </c>
      <c r="G892" t="e">
        <f t="shared" si="280"/>
        <v>#VALUE!</v>
      </c>
      <c r="H892" t="e">
        <f t="shared" si="281"/>
        <v>#VALUE!</v>
      </c>
      <c r="I892" t="e">
        <f t="shared" si="282"/>
        <v>#VALUE!</v>
      </c>
      <c r="J892" t="e">
        <f t="shared" si="283"/>
        <v>#VALUE!</v>
      </c>
      <c r="K892" t="e">
        <f t="shared" si="284"/>
        <v>#VALUE!</v>
      </c>
      <c r="L892" t="e">
        <f t="shared" si="285"/>
        <v>#VALUE!</v>
      </c>
      <c r="M892">
        <f>IF($B$9="זכר",INDEX(תמותה!$A$1:$E$121,ROUNDDOWN(E892/12,0)+1,2),INDEX(תמותה!$A$1:$E$121,ROUNDDOWN(E892/12,0)+1,3))</f>
        <v>1.0751E-2</v>
      </c>
      <c r="N892" t="e">
        <f>IF($B$9="זכר",INDEX('שיפור גברים'!$A$1:$GQ$121,ROUNDDOWN(E892/12,0)+1,ROUNDDOWN((E892+$B$7-$B$8)/12,0)+2),INDEX('שיפור נשים'!$A$1:$GQ$121,ROUNDDOWN(E892/12,0)+1,ROUNDDOWN((E892+$B$7-$B$8)/12,0)+2))</f>
        <v>#VALUE!</v>
      </c>
      <c r="O892" t="e">
        <f>IF($B$9="זכר",INDEX('שיפור גברים'!$A$1:$GQ$121,ROUNDDOWN(E892/12,0)+1,ROUNDDOWN((E892+$B$7-$B$8)/12,0)+1),INDEX('שיפור נשים'!$A$1:$GQ$121,ROUNDDOWN(E892/12,0)+1,ROUNDDOWN((E892+$B$7-$B$8)/12,0)+1))</f>
        <v>#VALUE!</v>
      </c>
      <c r="P892">
        <f t="shared" si="274"/>
        <v>0.83333333333333337</v>
      </c>
      <c r="Q892" t="e">
        <f t="shared" si="275"/>
        <v>#VALUE!</v>
      </c>
      <c r="R892">
        <f t="shared" si="286"/>
        <v>890</v>
      </c>
      <c r="S892" t="e">
        <f t="shared" si="287"/>
        <v>#VALUE!</v>
      </c>
      <c r="T892">
        <f>IF($B$11="זכר",INDEX(תמותה!$A$1:$E$121,ROUNDDOWN(R892/12,0)+1,2),INDEX(תמותה!$A$1:$E$121,ROUNDDOWN(R892/12,0)+1,3))</f>
        <v>1.0751E-2</v>
      </c>
      <c r="U892" t="e">
        <f>IF($B$11="זכר",INDEX('שיפור גברים'!$A$1:$GQ$121,ROUNDDOWN(R892/12,0)+1,ROUNDDOWN((E892+$B$7-$B$8)/12,0)+2),INDEX('שיפור נשים'!$A$1:$GQ$121,ROUNDDOWN(R892/12,0)+1,ROUNDDOWN((E892+$B$7-$B$8)/12,0)+2))</f>
        <v>#VALUE!</v>
      </c>
      <c r="V892" t="e">
        <f>IF($B$11="זכר",INDEX('שיפור גברים'!$A$1:$GQ$121,ROUNDDOWN(R892/12,0)+1,ROUNDDOWN((E892+$B$7-$B$8)/12,0)+1),INDEX('שיפור נשים'!$A$1:$GQ$121,ROUNDDOWN(R892/12,0)+1,ROUNDDOWN((E892+$B$7-$B$8)/12,0)+1))</f>
        <v>#VALUE!</v>
      </c>
      <c r="W892">
        <f t="shared" si="276"/>
        <v>0.83333333333333337</v>
      </c>
      <c r="X892" t="e">
        <f t="shared" si="288"/>
        <v>#VALUE!</v>
      </c>
      <c r="Y892">
        <f>IF($B$11="זכר",INDEX(תמותה!$A$1:$E$121,ROUNDDOWN(R892/12,0)+1,4),INDEX(תמותה!$A$1:$E$121,ROUNDDOWN(R892/12,0)+1,5))</f>
        <v>1.5963000000000001E-2</v>
      </c>
      <c r="Z892" t="e">
        <f t="shared" si="277"/>
        <v>#VALUE!</v>
      </c>
      <c r="AA892" t="e">
        <f t="shared" si="278"/>
        <v>#VALUE!</v>
      </c>
      <c r="AB892" t="e">
        <f t="shared" si="289"/>
        <v>#VALUE!</v>
      </c>
      <c r="AC892" t="e">
        <f t="shared" si="290"/>
        <v>#VALUE!</v>
      </c>
      <c r="AD892" t="e">
        <f t="shared" si="291"/>
        <v>#VALUE!</v>
      </c>
      <c r="AE892" t="e">
        <f t="shared" si="292"/>
        <v>#VALUE!</v>
      </c>
      <c r="AF892" t="e">
        <f t="shared" si="293"/>
        <v>#VALUE!</v>
      </c>
    </row>
    <row r="893" spans="5:32" x14ac:dyDescent="0.2">
      <c r="E893">
        <f t="shared" si="279"/>
        <v>891</v>
      </c>
      <c r="F893">
        <f t="shared" si="273"/>
        <v>14.76221940240427</v>
      </c>
      <c r="G893" t="e">
        <f t="shared" si="280"/>
        <v>#VALUE!</v>
      </c>
      <c r="H893" t="e">
        <f t="shared" si="281"/>
        <v>#VALUE!</v>
      </c>
      <c r="I893" t="e">
        <f t="shared" si="282"/>
        <v>#VALUE!</v>
      </c>
      <c r="J893" t="e">
        <f t="shared" si="283"/>
        <v>#VALUE!</v>
      </c>
      <c r="K893" t="e">
        <f t="shared" si="284"/>
        <v>#VALUE!</v>
      </c>
      <c r="L893" t="e">
        <f t="shared" si="285"/>
        <v>#VALUE!</v>
      </c>
      <c r="M893">
        <f>IF($B$9="זכר",INDEX(תמותה!$A$1:$E$121,ROUNDDOWN(E893/12,0)+1,2),INDEX(תמותה!$A$1:$E$121,ROUNDDOWN(E893/12,0)+1,3))</f>
        <v>1.0751E-2</v>
      </c>
      <c r="N893" t="e">
        <f>IF($B$9="זכר",INDEX('שיפור גברים'!$A$1:$GQ$121,ROUNDDOWN(E893/12,0)+1,ROUNDDOWN((E893+$B$7-$B$8)/12,0)+2),INDEX('שיפור נשים'!$A$1:$GQ$121,ROUNDDOWN(E893/12,0)+1,ROUNDDOWN((E893+$B$7-$B$8)/12,0)+2))</f>
        <v>#VALUE!</v>
      </c>
      <c r="O893" t="e">
        <f>IF($B$9="זכר",INDEX('שיפור גברים'!$A$1:$GQ$121,ROUNDDOWN(E893/12,0)+1,ROUNDDOWN((E893+$B$7-$B$8)/12,0)+1),INDEX('שיפור נשים'!$A$1:$GQ$121,ROUNDDOWN(E893/12,0)+1,ROUNDDOWN((E893+$B$7-$B$8)/12,0)+1))</f>
        <v>#VALUE!</v>
      </c>
      <c r="P893">
        <f t="shared" si="274"/>
        <v>0.91666666666666663</v>
      </c>
      <c r="Q893" t="e">
        <f t="shared" si="275"/>
        <v>#VALUE!</v>
      </c>
      <c r="R893">
        <f t="shared" si="286"/>
        <v>891</v>
      </c>
      <c r="S893" t="e">
        <f t="shared" si="287"/>
        <v>#VALUE!</v>
      </c>
      <c r="T893">
        <f>IF($B$11="זכר",INDEX(תמותה!$A$1:$E$121,ROUNDDOWN(R893/12,0)+1,2),INDEX(תמותה!$A$1:$E$121,ROUNDDOWN(R893/12,0)+1,3))</f>
        <v>1.0751E-2</v>
      </c>
      <c r="U893" t="e">
        <f>IF($B$11="זכר",INDEX('שיפור גברים'!$A$1:$GQ$121,ROUNDDOWN(R893/12,0)+1,ROUNDDOWN((E893+$B$7-$B$8)/12,0)+2),INDEX('שיפור נשים'!$A$1:$GQ$121,ROUNDDOWN(R893/12,0)+1,ROUNDDOWN((E893+$B$7-$B$8)/12,0)+2))</f>
        <v>#VALUE!</v>
      </c>
      <c r="V893" t="e">
        <f>IF($B$11="זכר",INDEX('שיפור גברים'!$A$1:$GQ$121,ROUNDDOWN(R893/12,0)+1,ROUNDDOWN((E893+$B$7-$B$8)/12,0)+1),INDEX('שיפור נשים'!$A$1:$GQ$121,ROUNDDOWN(R893/12,0)+1,ROUNDDOWN((E893+$B$7-$B$8)/12,0)+1))</f>
        <v>#VALUE!</v>
      </c>
      <c r="W893">
        <f t="shared" si="276"/>
        <v>0.91666666666666663</v>
      </c>
      <c r="X893" t="e">
        <f t="shared" si="288"/>
        <v>#VALUE!</v>
      </c>
      <c r="Y893">
        <f>IF($B$11="זכר",INDEX(תמותה!$A$1:$E$121,ROUNDDOWN(R893/12,0)+1,4),INDEX(תמותה!$A$1:$E$121,ROUNDDOWN(R893/12,0)+1,5))</f>
        <v>1.5963000000000001E-2</v>
      </c>
      <c r="Z893" t="e">
        <f t="shared" si="277"/>
        <v>#VALUE!</v>
      </c>
      <c r="AA893" t="e">
        <f t="shared" si="278"/>
        <v>#VALUE!</v>
      </c>
      <c r="AB893" t="e">
        <f t="shared" si="289"/>
        <v>#VALUE!</v>
      </c>
      <c r="AC893" t="e">
        <f t="shared" si="290"/>
        <v>#VALUE!</v>
      </c>
      <c r="AD893" t="e">
        <f t="shared" si="291"/>
        <v>#VALUE!</v>
      </c>
      <c r="AE893" t="e">
        <f t="shared" si="292"/>
        <v>#VALUE!</v>
      </c>
      <c r="AF893" t="e">
        <f t="shared" si="293"/>
        <v>#VALUE!</v>
      </c>
    </row>
    <row r="894" spans="5:32" x14ac:dyDescent="0.2">
      <c r="E894">
        <f t="shared" si="279"/>
        <v>892</v>
      </c>
      <c r="F894">
        <f t="shared" si="273"/>
        <v>14.806839329663701</v>
      </c>
      <c r="G894" t="e">
        <f t="shared" si="280"/>
        <v>#VALUE!</v>
      </c>
      <c r="H894" t="e">
        <f t="shared" si="281"/>
        <v>#VALUE!</v>
      </c>
      <c r="I894" t="e">
        <f t="shared" si="282"/>
        <v>#VALUE!</v>
      </c>
      <c r="J894" t="e">
        <f t="shared" si="283"/>
        <v>#VALUE!</v>
      </c>
      <c r="K894" t="e">
        <f t="shared" si="284"/>
        <v>#VALUE!</v>
      </c>
      <c r="L894" t="e">
        <f t="shared" si="285"/>
        <v>#VALUE!</v>
      </c>
      <c r="M894">
        <f>IF($B$9="זכר",INDEX(תמותה!$A$1:$E$121,ROUNDDOWN(E894/12,0)+1,2),INDEX(תמותה!$A$1:$E$121,ROUNDDOWN(E894/12,0)+1,3))</f>
        <v>1.0751E-2</v>
      </c>
      <c r="N894" t="e">
        <f>IF($B$9="זכר",INDEX('שיפור גברים'!$A$1:$GQ$121,ROUNDDOWN(E894/12,0)+1,ROUNDDOWN((E894+$B$7-$B$8)/12,0)+2),INDEX('שיפור נשים'!$A$1:$GQ$121,ROUNDDOWN(E894/12,0)+1,ROUNDDOWN((E894+$B$7-$B$8)/12,0)+2))</f>
        <v>#VALUE!</v>
      </c>
      <c r="O894" t="e">
        <f>IF($B$9="זכר",INDEX('שיפור גברים'!$A$1:$GQ$121,ROUNDDOWN(E894/12,0)+1,ROUNDDOWN((E894+$B$7-$B$8)/12,0)+1),INDEX('שיפור נשים'!$A$1:$GQ$121,ROUNDDOWN(E894/12,0)+1,ROUNDDOWN((E894+$B$7-$B$8)/12,0)+1))</f>
        <v>#VALUE!</v>
      </c>
      <c r="P894">
        <f t="shared" si="274"/>
        <v>1</v>
      </c>
      <c r="Q894" t="e">
        <f t="shared" si="275"/>
        <v>#VALUE!</v>
      </c>
      <c r="R894">
        <f t="shared" si="286"/>
        <v>892</v>
      </c>
      <c r="S894" t="e">
        <f t="shared" si="287"/>
        <v>#VALUE!</v>
      </c>
      <c r="T894">
        <f>IF($B$11="זכר",INDEX(תמותה!$A$1:$E$121,ROUNDDOWN(R894/12,0)+1,2),INDEX(תמותה!$A$1:$E$121,ROUNDDOWN(R894/12,0)+1,3))</f>
        <v>1.0751E-2</v>
      </c>
      <c r="U894" t="e">
        <f>IF($B$11="זכר",INDEX('שיפור גברים'!$A$1:$GQ$121,ROUNDDOWN(R894/12,0)+1,ROUNDDOWN((E894+$B$7-$B$8)/12,0)+2),INDEX('שיפור נשים'!$A$1:$GQ$121,ROUNDDOWN(R894/12,0)+1,ROUNDDOWN((E894+$B$7-$B$8)/12,0)+2))</f>
        <v>#VALUE!</v>
      </c>
      <c r="V894" t="e">
        <f>IF($B$11="זכר",INDEX('שיפור גברים'!$A$1:$GQ$121,ROUNDDOWN(R894/12,0)+1,ROUNDDOWN((E894+$B$7-$B$8)/12,0)+1),INDEX('שיפור נשים'!$A$1:$GQ$121,ROUNDDOWN(R894/12,0)+1,ROUNDDOWN((E894+$B$7-$B$8)/12,0)+1))</f>
        <v>#VALUE!</v>
      </c>
      <c r="W894">
        <f t="shared" si="276"/>
        <v>1</v>
      </c>
      <c r="X894" t="e">
        <f t="shared" si="288"/>
        <v>#VALUE!</v>
      </c>
      <c r="Y894">
        <f>IF($B$11="זכר",INDEX(תמותה!$A$1:$E$121,ROUNDDOWN(R894/12,0)+1,4),INDEX(תמותה!$A$1:$E$121,ROUNDDOWN(R894/12,0)+1,5))</f>
        <v>1.5963000000000001E-2</v>
      </c>
      <c r="Z894" t="e">
        <f t="shared" si="277"/>
        <v>#VALUE!</v>
      </c>
      <c r="AA894" t="e">
        <f t="shared" si="278"/>
        <v>#VALUE!</v>
      </c>
      <c r="AB894" t="e">
        <f t="shared" si="289"/>
        <v>#VALUE!</v>
      </c>
      <c r="AC894" t="e">
        <f t="shared" si="290"/>
        <v>#VALUE!</v>
      </c>
      <c r="AD894" t="e">
        <f t="shared" si="291"/>
        <v>#VALUE!</v>
      </c>
      <c r="AE894" t="e">
        <f t="shared" si="292"/>
        <v>#VALUE!</v>
      </c>
      <c r="AF894" t="e">
        <f t="shared" si="293"/>
        <v>#VALUE!</v>
      </c>
    </row>
    <row r="895" spans="5:32" x14ac:dyDescent="0.2">
      <c r="E895">
        <f t="shared" si="279"/>
        <v>893</v>
      </c>
      <c r="F895">
        <f t="shared" si="273"/>
        <v>14.851594124035877</v>
      </c>
      <c r="G895" t="e">
        <f t="shared" si="280"/>
        <v>#VALUE!</v>
      </c>
      <c r="H895" t="e">
        <f t="shared" si="281"/>
        <v>#VALUE!</v>
      </c>
      <c r="I895" t="e">
        <f t="shared" si="282"/>
        <v>#VALUE!</v>
      </c>
      <c r="J895" t="e">
        <f t="shared" si="283"/>
        <v>#VALUE!</v>
      </c>
      <c r="K895" t="e">
        <f t="shared" si="284"/>
        <v>#VALUE!</v>
      </c>
      <c r="L895" t="e">
        <f t="shared" si="285"/>
        <v>#VALUE!</v>
      </c>
      <c r="M895">
        <f>IF($B$9="זכר",INDEX(תמותה!$A$1:$E$121,ROUNDDOWN(E895/12,0)+1,2),INDEX(תמותה!$A$1:$E$121,ROUNDDOWN(E895/12,0)+1,3))</f>
        <v>1.0751E-2</v>
      </c>
      <c r="N895" t="e">
        <f>IF($B$9="זכר",INDEX('שיפור גברים'!$A$1:$GQ$121,ROUNDDOWN(E895/12,0)+1,ROUNDDOWN((E895+$B$7-$B$8)/12,0)+2),INDEX('שיפור נשים'!$A$1:$GQ$121,ROUNDDOWN(E895/12,0)+1,ROUNDDOWN((E895+$B$7-$B$8)/12,0)+2))</f>
        <v>#VALUE!</v>
      </c>
      <c r="O895" t="e">
        <f>IF($B$9="זכר",INDEX('שיפור גברים'!$A$1:$GQ$121,ROUNDDOWN(E895/12,0)+1,ROUNDDOWN((E895+$B$7-$B$8)/12,0)+1),INDEX('שיפור נשים'!$A$1:$GQ$121,ROUNDDOWN(E895/12,0)+1,ROUNDDOWN((E895+$B$7-$B$8)/12,0)+1))</f>
        <v>#VALUE!</v>
      </c>
      <c r="P895">
        <f t="shared" si="274"/>
        <v>8.3333333333333329E-2</v>
      </c>
      <c r="Q895" t="e">
        <f t="shared" si="275"/>
        <v>#VALUE!</v>
      </c>
      <c r="R895">
        <f t="shared" si="286"/>
        <v>893</v>
      </c>
      <c r="S895" t="e">
        <f t="shared" si="287"/>
        <v>#VALUE!</v>
      </c>
      <c r="T895">
        <f>IF($B$11="זכר",INDEX(תמותה!$A$1:$E$121,ROUNDDOWN(R895/12,0)+1,2),INDEX(תמותה!$A$1:$E$121,ROUNDDOWN(R895/12,0)+1,3))</f>
        <v>1.0751E-2</v>
      </c>
      <c r="U895" t="e">
        <f>IF($B$11="זכר",INDEX('שיפור גברים'!$A$1:$GQ$121,ROUNDDOWN(R895/12,0)+1,ROUNDDOWN((E895+$B$7-$B$8)/12,0)+2),INDEX('שיפור נשים'!$A$1:$GQ$121,ROUNDDOWN(R895/12,0)+1,ROUNDDOWN((E895+$B$7-$B$8)/12,0)+2))</f>
        <v>#VALUE!</v>
      </c>
      <c r="V895" t="e">
        <f>IF($B$11="זכר",INDEX('שיפור גברים'!$A$1:$GQ$121,ROUNDDOWN(R895/12,0)+1,ROUNDDOWN((E895+$B$7-$B$8)/12,0)+1),INDEX('שיפור נשים'!$A$1:$GQ$121,ROUNDDOWN(R895/12,0)+1,ROUNDDOWN((E895+$B$7-$B$8)/12,0)+1))</f>
        <v>#VALUE!</v>
      </c>
      <c r="W895">
        <f t="shared" si="276"/>
        <v>8.3333333333333329E-2</v>
      </c>
      <c r="X895" t="e">
        <f t="shared" si="288"/>
        <v>#VALUE!</v>
      </c>
      <c r="Y895">
        <f>IF($B$11="זכר",INDEX(תמותה!$A$1:$E$121,ROUNDDOWN(R895/12,0)+1,4),INDEX(תמותה!$A$1:$E$121,ROUNDDOWN(R895/12,0)+1,5))</f>
        <v>1.5963000000000001E-2</v>
      </c>
      <c r="Z895" t="e">
        <f t="shared" si="277"/>
        <v>#VALUE!</v>
      </c>
      <c r="AA895" t="e">
        <f t="shared" si="278"/>
        <v>#VALUE!</v>
      </c>
      <c r="AB895" t="e">
        <f t="shared" si="289"/>
        <v>#VALUE!</v>
      </c>
      <c r="AC895" t="e">
        <f t="shared" si="290"/>
        <v>#VALUE!</v>
      </c>
      <c r="AD895" t="e">
        <f t="shared" si="291"/>
        <v>#VALUE!</v>
      </c>
      <c r="AE895" t="e">
        <f t="shared" si="292"/>
        <v>#VALUE!</v>
      </c>
      <c r="AF895" t="e">
        <f t="shared" si="293"/>
        <v>#VALUE!</v>
      </c>
    </row>
    <row r="896" spans="5:32" x14ac:dyDescent="0.2">
      <c r="E896">
        <f t="shared" si="279"/>
        <v>894</v>
      </c>
      <c r="F896">
        <f t="shared" si="273"/>
        <v>14.896484193166881</v>
      </c>
      <c r="G896" t="e">
        <f t="shared" si="280"/>
        <v>#VALUE!</v>
      </c>
      <c r="H896" t="e">
        <f t="shared" si="281"/>
        <v>#VALUE!</v>
      </c>
      <c r="I896" t="e">
        <f t="shared" si="282"/>
        <v>#VALUE!</v>
      </c>
      <c r="J896" t="e">
        <f t="shared" si="283"/>
        <v>#VALUE!</v>
      </c>
      <c r="K896" t="e">
        <f t="shared" si="284"/>
        <v>#VALUE!</v>
      </c>
      <c r="L896" t="e">
        <f t="shared" si="285"/>
        <v>#VALUE!</v>
      </c>
      <c r="M896">
        <f>IF($B$9="זכר",INDEX(תמותה!$A$1:$E$121,ROUNDDOWN(E896/12,0)+1,2),INDEX(תמותה!$A$1:$E$121,ROUNDDOWN(E896/12,0)+1,3))</f>
        <v>1.0751E-2</v>
      </c>
      <c r="N896" t="e">
        <f>IF($B$9="זכר",INDEX('שיפור גברים'!$A$1:$GQ$121,ROUNDDOWN(E896/12,0)+1,ROUNDDOWN((E896+$B$7-$B$8)/12,0)+2),INDEX('שיפור נשים'!$A$1:$GQ$121,ROUNDDOWN(E896/12,0)+1,ROUNDDOWN((E896+$B$7-$B$8)/12,0)+2))</f>
        <v>#VALUE!</v>
      </c>
      <c r="O896" t="e">
        <f>IF($B$9="זכר",INDEX('שיפור גברים'!$A$1:$GQ$121,ROUNDDOWN(E896/12,0)+1,ROUNDDOWN((E896+$B$7-$B$8)/12,0)+1),INDEX('שיפור נשים'!$A$1:$GQ$121,ROUNDDOWN(E896/12,0)+1,ROUNDDOWN((E896+$B$7-$B$8)/12,0)+1))</f>
        <v>#VALUE!</v>
      </c>
      <c r="P896">
        <f t="shared" si="274"/>
        <v>0.16666666666666666</v>
      </c>
      <c r="Q896" t="e">
        <f t="shared" si="275"/>
        <v>#VALUE!</v>
      </c>
      <c r="R896">
        <f t="shared" si="286"/>
        <v>894</v>
      </c>
      <c r="S896" t="e">
        <f t="shared" si="287"/>
        <v>#VALUE!</v>
      </c>
      <c r="T896">
        <f>IF($B$11="זכר",INDEX(תמותה!$A$1:$E$121,ROUNDDOWN(R896/12,0)+1,2),INDEX(תמותה!$A$1:$E$121,ROUNDDOWN(R896/12,0)+1,3))</f>
        <v>1.0751E-2</v>
      </c>
      <c r="U896" t="e">
        <f>IF($B$11="זכר",INDEX('שיפור גברים'!$A$1:$GQ$121,ROUNDDOWN(R896/12,0)+1,ROUNDDOWN((E896+$B$7-$B$8)/12,0)+2),INDEX('שיפור נשים'!$A$1:$GQ$121,ROUNDDOWN(R896/12,0)+1,ROUNDDOWN((E896+$B$7-$B$8)/12,0)+2))</f>
        <v>#VALUE!</v>
      </c>
      <c r="V896" t="e">
        <f>IF($B$11="זכר",INDEX('שיפור גברים'!$A$1:$GQ$121,ROUNDDOWN(R896/12,0)+1,ROUNDDOWN((E896+$B$7-$B$8)/12,0)+1),INDEX('שיפור נשים'!$A$1:$GQ$121,ROUNDDOWN(R896/12,0)+1,ROUNDDOWN((E896+$B$7-$B$8)/12,0)+1))</f>
        <v>#VALUE!</v>
      </c>
      <c r="W896">
        <f t="shared" si="276"/>
        <v>0.16666666666666666</v>
      </c>
      <c r="X896" t="e">
        <f t="shared" si="288"/>
        <v>#VALUE!</v>
      </c>
      <c r="Y896">
        <f>IF($B$11="זכר",INDEX(תמותה!$A$1:$E$121,ROUNDDOWN(R896/12,0)+1,4),INDEX(תמותה!$A$1:$E$121,ROUNDDOWN(R896/12,0)+1,5))</f>
        <v>1.5963000000000001E-2</v>
      </c>
      <c r="Z896" t="e">
        <f t="shared" si="277"/>
        <v>#VALUE!</v>
      </c>
      <c r="AA896" t="e">
        <f t="shared" si="278"/>
        <v>#VALUE!</v>
      </c>
      <c r="AB896" t="e">
        <f t="shared" si="289"/>
        <v>#VALUE!</v>
      </c>
      <c r="AC896" t="e">
        <f t="shared" si="290"/>
        <v>#VALUE!</v>
      </c>
      <c r="AD896" t="e">
        <f t="shared" si="291"/>
        <v>#VALUE!</v>
      </c>
      <c r="AE896" t="e">
        <f t="shared" si="292"/>
        <v>#VALUE!</v>
      </c>
      <c r="AF896" t="e">
        <f t="shared" si="293"/>
        <v>#VALUE!</v>
      </c>
    </row>
    <row r="897" spans="5:32" x14ac:dyDescent="0.2">
      <c r="E897">
        <f t="shared" si="279"/>
        <v>895</v>
      </c>
      <c r="F897">
        <f t="shared" si="273"/>
        <v>14.941509945934923</v>
      </c>
      <c r="G897" t="e">
        <f t="shared" si="280"/>
        <v>#VALUE!</v>
      </c>
      <c r="H897" t="e">
        <f t="shared" si="281"/>
        <v>#VALUE!</v>
      </c>
      <c r="I897" t="e">
        <f t="shared" si="282"/>
        <v>#VALUE!</v>
      </c>
      <c r="J897" t="e">
        <f t="shared" si="283"/>
        <v>#VALUE!</v>
      </c>
      <c r="K897" t="e">
        <f t="shared" si="284"/>
        <v>#VALUE!</v>
      </c>
      <c r="L897" t="e">
        <f t="shared" si="285"/>
        <v>#VALUE!</v>
      </c>
      <c r="M897">
        <f>IF($B$9="זכר",INDEX(תמותה!$A$1:$E$121,ROUNDDOWN(E897/12,0)+1,2),INDEX(תמותה!$A$1:$E$121,ROUNDDOWN(E897/12,0)+1,3))</f>
        <v>1.0751E-2</v>
      </c>
      <c r="N897" t="e">
        <f>IF($B$9="זכר",INDEX('שיפור גברים'!$A$1:$GQ$121,ROUNDDOWN(E897/12,0)+1,ROUNDDOWN((E897+$B$7-$B$8)/12,0)+2),INDEX('שיפור נשים'!$A$1:$GQ$121,ROUNDDOWN(E897/12,0)+1,ROUNDDOWN((E897+$B$7-$B$8)/12,0)+2))</f>
        <v>#VALUE!</v>
      </c>
      <c r="O897" t="e">
        <f>IF($B$9="זכר",INDEX('שיפור גברים'!$A$1:$GQ$121,ROUNDDOWN(E897/12,0)+1,ROUNDDOWN((E897+$B$7-$B$8)/12,0)+1),INDEX('שיפור נשים'!$A$1:$GQ$121,ROUNDDOWN(E897/12,0)+1,ROUNDDOWN((E897+$B$7-$B$8)/12,0)+1))</f>
        <v>#VALUE!</v>
      </c>
      <c r="P897">
        <f t="shared" si="274"/>
        <v>0.25</v>
      </c>
      <c r="Q897" t="e">
        <f t="shared" si="275"/>
        <v>#VALUE!</v>
      </c>
      <c r="R897">
        <f t="shared" si="286"/>
        <v>895</v>
      </c>
      <c r="S897" t="e">
        <f t="shared" si="287"/>
        <v>#VALUE!</v>
      </c>
      <c r="T897">
        <f>IF($B$11="זכר",INDEX(תמותה!$A$1:$E$121,ROUNDDOWN(R897/12,0)+1,2),INDEX(תמותה!$A$1:$E$121,ROUNDDOWN(R897/12,0)+1,3))</f>
        <v>1.0751E-2</v>
      </c>
      <c r="U897" t="e">
        <f>IF($B$11="זכר",INDEX('שיפור גברים'!$A$1:$GQ$121,ROUNDDOWN(R897/12,0)+1,ROUNDDOWN((E897+$B$7-$B$8)/12,0)+2),INDEX('שיפור נשים'!$A$1:$GQ$121,ROUNDDOWN(R897/12,0)+1,ROUNDDOWN((E897+$B$7-$B$8)/12,0)+2))</f>
        <v>#VALUE!</v>
      </c>
      <c r="V897" t="e">
        <f>IF($B$11="זכר",INDEX('שיפור גברים'!$A$1:$GQ$121,ROUNDDOWN(R897/12,0)+1,ROUNDDOWN((E897+$B$7-$B$8)/12,0)+1),INDEX('שיפור נשים'!$A$1:$GQ$121,ROUNDDOWN(R897/12,0)+1,ROUNDDOWN((E897+$B$7-$B$8)/12,0)+1))</f>
        <v>#VALUE!</v>
      </c>
      <c r="W897">
        <f t="shared" si="276"/>
        <v>0.25</v>
      </c>
      <c r="X897" t="e">
        <f t="shared" si="288"/>
        <v>#VALUE!</v>
      </c>
      <c r="Y897">
        <f>IF($B$11="זכר",INDEX(תמותה!$A$1:$E$121,ROUNDDOWN(R897/12,0)+1,4),INDEX(תמותה!$A$1:$E$121,ROUNDDOWN(R897/12,0)+1,5))</f>
        <v>1.5963000000000001E-2</v>
      </c>
      <c r="Z897" t="e">
        <f t="shared" si="277"/>
        <v>#VALUE!</v>
      </c>
      <c r="AA897" t="e">
        <f t="shared" si="278"/>
        <v>#VALUE!</v>
      </c>
      <c r="AB897" t="e">
        <f t="shared" si="289"/>
        <v>#VALUE!</v>
      </c>
      <c r="AC897" t="e">
        <f t="shared" si="290"/>
        <v>#VALUE!</v>
      </c>
      <c r="AD897" t="e">
        <f t="shared" si="291"/>
        <v>#VALUE!</v>
      </c>
      <c r="AE897" t="e">
        <f t="shared" si="292"/>
        <v>#VALUE!</v>
      </c>
      <c r="AF897" t="e">
        <f t="shared" si="293"/>
        <v>#VALUE!</v>
      </c>
    </row>
    <row r="898" spans="5:32" x14ac:dyDescent="0.2">
      <c r="E898">
        <f t="shared" si="279"/>
        <v>896</v>
      </c>
      <c r="F898">
        <f t="shared" si="273"/>
        <v>14.986671792454084</v>
      </c>
      <c r="G898" t="e">
        <f t="shared" si="280"/>
        <v>#VALUE!</v>
      </c>
      <c r="H898" t="e">
        <f t="shared" si="281"/>
        <v>#VALUE!</v>
      </c>
      <c r="I898" t="e">
        <f t="shared" si="282"/>
        <v>#VALUE!</v>
      </c>
      <c r="J898" t="e">
        <f t="shared" si="283"/>
        <v>#VALUE!</v>
      </c>
      <c r="K898" t="e">
        <f t="shared" si="284"/>
        <v>#VALUE!</v>
      </c>
      <c r="L898" t="e">
        <f t="shared" si="285"/>
        <v>#VALUE!</v>
      </c>
      <c r="M898">
        <f>IF($B$9="זכר",INDEX(תמותה!$A$1:$E$121,ROUNDDOWN(E898/12,0)+1,2),INDEX(תמותה!$A$1:$E$121,ROUNDDOWN(E898/12,0)+1,3))</f>
        <v>1.0751E-2</v>
      </c>
      <c r="N898" t="e">
        <f>IF($B$9="זכר",INDEX('שיפור גברים'!$A$1:$GQ$121,ROUNDDOWN(E898/12,0)+1,ROUNDDOWN((E898+$B$7-$B$8)/12,0)+2),INDEX('שיפור נשים'!$A$1:$GQ$121,ROUNDDOWN(E898/12,0)+1,ROUNDDOWN((E898+$B$7-$B$8)/12,0)+2))</f>
        <v>#VALUE!</v>
      </c>
      <c r="O898" t="e">
        <f>IF($B$9="זכר",INDEX('שיפור גברים'!$A$1:$GQ$121,ROUNDDOWN(E898/12,0)+1,ROUNDDOWN((E898+$B$7-$B$8)/12,0)+1),INDEX('שיפור נשים'!$A$1:$GQ$121,ROUNDDOWN(E898/12,0)+1,ROUNDDOWN((E898+$B$7-$B$8)/12,0)+1))</f>
        <v>#VALUE!</v>
      </c>
      <c r="P898">
        <f t="shared" si="274"/>
        <v>0.33333333333333331</v>
      </c>
      <c r="Q898" t="e">
        <f t="shared" si="275"/>
        <v>#VALUE!</v>
      </c>
      <c r="R898">
        <f t="shared" si="286"/>
        <v>896</v>
      </c>
      <c r="S898" t="e">
        <f t="shared" si="287"/>
        <v>#VALUE!</v>
      </c>
      <c r="T898">
        <f>IF($B$11="זכר",INDEX(תמותה!$A$1:$E$121,ROUNDDOWN(R898/12,0)+1,2),INDEX(תמותה!$A$1:$E$121,ROUNDDOWN(R898/12,0)+1,3))</f>
        <v>1.0751E-2</v>
      </c>
      <c r="U898" t="e">
        <f>IF($B$11="זכר",INDEX('שיפור גברים'!$A$1:$GQ$121,ROUNDDOWN(R898/12,0)+1,ROUNDDOWN((E898+$B$7-$B$8)/12,0)+2),INDEX('שיפור נשים'!$A$1:$GQ$121,ROUNDDOWN(R898/12,0)+1,ROUNDDOWN((E898+$B$7-$B$8)/12,0)+2))</f>
        <v>#VALUE!</v>
      </c>
      <c r="V898" t="e">
        <f>IF($B$11="זכר",INDEX('שיפור גברים'!$A$1:$GQ$121,ROUNDDOWN(R898/12,0)+1,ROUNDDOWN((E898+$B$7-$B$8)/12,0)+1),INDEX('שיפור נשים'!$A$1:$GQ$121,ROUNDDOWN(R898/12,0)+1,ROUNDDOWN((E898+$B$7-$B$8)/12,0)+1))</f>
        <v>#VALUE!</v>
      </c>
      <c r="W898">
        <f t="shared" si="276"/>
        <v>0.33333333333333331</v>
      </c>
      <c r="X898" t="e">
        <f t="shared" si="288"/>
        <v>#VALUE!</v>
      </c>
      <c r="Y898">
        <f>IF($B$11="זכר",INDEX(תמותה!$A$1:$E$121,ROUNDDOWN(R898/12,0)+1,4),INDEX(תמותה!$A$1:$E$121,ROUNDDOWN(R898/12,0)+1,5))</f>
        <v>1.5963000000000001E-2</v>
      </c>
      <c r="Z898" t="e">
        <f t="shared" si="277"/>
        <v>#VALUE!</v>
      </c>
      <c r="AA898" t="e">
        <f t="shared" si="278"/>
        <v>#VALUE!</v>
      </c>
      <c r="AB898" t="e">
        <f t="shared" si="289"/>
        <v>#VALUE!</v>
      </c>
      <c r="AC898" t="e">
        <f t="shared" si="290"/>
        <v>#VALUE!</v>
      </c>
      <c r="AD898" t="e">
        <f t="shared" si="291"/>
        <v>#VALUE!</v>
      </c>
      <c r="AE898" t="e">
        <f t="shared" si="292"/>
        <v>#VALUE!</v>
      </c>
      <c r="AF898" t="e">
        <f t="shared" si="293"/>
        <v>#VALUE!</v>
      </c>
    </row>
    <row r="899" spans="5:32" x14ac:dyDescent="0.2">
      <c r="E899">
        <f t="shared" si="279"/>
        <v>897</v>
      </c>
      <c r="F899">
        <f t="shared" ref="F899:F962" si="294">(1+$B$2)^((E899-$E$2+1)/12)</f>
        <v>15.031970144078045</v>
      </c>
      <c r="G899" t="e">
        <f t="shared" si="280"/>
        <v>#VALUE!</v>
      </c>
      <c r="H899" t="e">
        <f t="shared" si="281"/>
        <v>#VALUE!</v>
      </c>
      <c r="I899" t="e">
        <f t="shared" si="282"/>
        <v>#VALUE!</v>
      </c>
      <c r="J899" t="e">
        <f t="shared" si="283"/>
        <v>#VALUE!</v>
      </c>
      <c r="K899" t="e">
        <f t="shared" si="284"/>
        <v>#VALUE!</v>
      </c>
      <c r="L899" t="e">
        <f t="shared" si="285"/>
        <v>#VALUE!</v>
      </c>
      <c r="M899">
        <f>IF($B$9="זכר",INDEX(תמותה!$A$1:$E$121,ROUNDDOWN(E899/12,0)+1,2),INDEX(תמותה!$A$1:$E$121,ROUNDDOWN(E899/12,0)+1,3))</f>
        <v>1.0751E-2</v>
      </c>
      <c r="N899" t="e">
        <f>IF($B$9="זכר",INDEX('שיפור גברים'!$A$1:$GQ$121,ROUNDDOWN(E899/12,0)+1,ROUNDDOWN((E899+$B$7-$B$8)/12,0)+2),INDEX('שיפור נשים'!$A$1:$GQ$121,ROUNDDOWN(E899/12,0)+1,ROUNDDOWN((E899+$B$7-$B$8)/12,0)+2))</f>
        <v>#VALUE!</v>
      </c>
      <c r="O899" t="e">
        <f>IF($B$9="זכר",INDEX('שיפור גברים'!$A$1:$GQ$121,ROUNDDOWN(E899/12,0)+1,ROUNDDOWN((E899+$B$7-$B$8)/12,0)+1),INDEX('שיפור נשים'!$A$1:$GQ$121,ROUNDDOWN(E899/12,0)+1,ROUNDDOWN((E899+$B$7-$B$8)/12,0)+1))</f>
        <v>#VALUE!</v>
      </c>
      <c r="P899">
        <f t="shared" ref="P899:P962" si="295">(MOD((E899-$E$2+7),12)+1)/12</f>
        <v>0.41666666666666669</v>
      </c>
      <c r="Q899" t="e">
        <f t="shared" ref="Q899:Q962" si="296">IF(E899&lt;$B$12,1-(1-M899*(N899*P899+O899*(1-P899)))^(1/12),1)</f>
        <v>#VALUE!</v>
      </c>
      <c r="R899">
        <f t="shared" si="286"/>
        <v>897</v>
      </c>
      <c r="S899" t="e">
        <f t="shared" si="287"/>
        <v>#VALUE!</v>
      </c>
      <c r="T899">
        <f>IF($B$11="זכר",INDEX(תמותה!$A$1:$E$121,ROUNDDOWN(R899/12,0)+1,2),INDEX(תמותה!$A$1:$E$121,ROUNDDOWN(R899/12,0)+1,3))</f>
        <v>1.0751E-2</v>
      </c>
      <c r="U899" t="e">
        <f>IF($B$11="זכר",INDEX('שיפור גברים'!$A$1:$GQ$121,ROUNDDOWN(R899/12,0)+1,ROUNDDOWN((E899+$B$7-$B$8)/12,0)+2),INDEX('שיפור נשים'!$A$1:$GQ$121,ROUNDDOWN(R899/12,0)+1,ROUNDDOWN((E899+$B$7-$B$8)/12,0)+2))</f>
        <v>#VALUE!</v>
      </c>
      <c r="V899" t="e">
        <f>IF($B$11="זכר",INDEX('שיפור גברים'!$A$1:$GQ$121,ROUNDDOWN(R899/12,0)+1,ROUNDDOWN((E899+$B$7-$B$8)/12,0)+1),INDEX('שיפור נשים'!$A$1:$GQ$121,ROUNDDOWN(R899/12,0)+1,ROUNDDOWN((E899+$B$7-$B$8)/12,0)+1))</f>
        <v>#VALUE!</v>
      </c>
      <c r="W899">
        <f t="shared" ref="W899:W962" si="297">(MOD((R899-$E$2+7),12)+1)/12</f>
        <v>0.41666666666666669</v>
      </c>
      <c r="X899" t="e">
        <f t="shared" si="288"/>
        <v>#VALUE!</v>
      </c>
      <c r="Y899">
        <f>IF($B$11="זכר",INDEX(תמותה!$A$1:$E$121,ROUNDDOWN(R899/12,0)+1,4),INDEX(תמותה!$A$1:$E$121,ROUNDDOWN(R899/12,0)+1,5))</f>
        <v>1.5963000000000001E-2</v>
      </c>
      <c r="Z899" t="e">
        <f t="shared" ref="Z899:Z962" si="298">IF(R899&lt;$B$12,1-(1-T899*(U899*W899+V899*(1-W899)))^(1/12),1)</f>
        <v>#VALUE!</v>
      </c>
      <c r="AA899" t="e">
        <f t="shared" ref="AA899:AA962" si="299">IF(R899&lt;$B$12,1-(1-Y899*(U899*W899+V899*(1-W899)))^(1/12),1)</f>
        <v>#VALUE!</v>
      </c>
      <c r="AB899" t="e">
        <f t="shared" si="289"/>
        <v>#VALUE!</v>
      </c>
      <c r="AC899" t="e">
        <f t="shared" si="290"/>
        <v>#VALUE!</v>
      </c>
      <c r="AD899" t="e">
        <f t="shared" si="291"/>
        <v>#VALUE!</v>
      </c>
      <c r="AE899" t="e">
        <f t="shared" si="292"/>
        <v>#VALUE!</v>
      </c>
      <c r="AF899" t="e">
        <f t="shared" si="293"/>
        <v>#VALUE!</v>
      </c>
    </row>
    <row r="900" spans="5:32" x14ac:dyDescent="0.2">
      <c r="E900">
        <f t="shared" ref="E900:E963" si="300">E899+1</f>
        <v>898</v>
      </c>
      <c r="F900">
        <f t="shared" si="294"/>
        <v>15.077405413403838</v>
      </c>
      <c r="G900" t="e">
        <f t="shared" ref="G900:G963" si="301">IF(E900&lt;=$B$3,IF(AND((E900-$E$2)&lt;0,E900&lt;$B$4),G899+1/F900,G899+L899/F900))</f>
        <v>#VALUE!</v>
      </c>
      <c r="H900" t="e">
        <f t="shared" ref="H900:H963" si="302">IF(E900&lt;=$B$3,IF(AND((E900-$E$2)&lt;60,E900&lt;$B$4),H899+1/F900,H899+L899/F900))</f>
        <v>#VALUE!</v>
      </c>
      <c r="I900" t="e">
        <f t="shared" ref="I900:I963" si="303">IF(E900&lt;=$B$3,IF(AND((E900-$E$2)&lt;120,E900&lt;$B$4),I899+1/F900,I899+L899/F900))</f>
        <v>#VALUE!</v>
      </c>
      <c r="J900" t="e">
        <f t="shared" ref="J900:J963" si="304">IF(E900&lt;=$B$3,IF(AND((E900-$E$2)&lt;180,E900&lt;$B$4),J899+1/F900,J899+L899/F900))</f>
        <v>#VALUE!</v>
      </c>
      <c r="K900" t="e">
        <f t="shared" ref="K900:K963" si="305">IF(E900&lt;=$B$3,IF(AND((E900-$E$2)&lt;240,E900&lt;$B$4),K899+1/F900,K899+L899/F900))</f>
        <v>#VALUE!</v>
      </c>
      <c r="L900" t="e">
        <f t="shared" ref="L900:L963" si="306">L899*(1-Q900)</f>
        <v>#VALUE!</v>
      </c>
      <c r="M900">
        <f>IF($B$9="זכר",INDEX(תמותה!$A$1:$E$121,ROUNDDOWN(E900/12,0)+1,2),INDEX(תמותה!$A$1:$E$121,ROUNDDOWN(E900/12,0)+1,3))</f>
        <v>1.0751E-2</v>
      </c>
      <c r="N900" t="e">
        <f>IF($B$9="זכר",INDEX('שיפור גברים'!$A$1:$GQ$121,ROUNDDOWN(E900/12,0)+1,ROUNDDOWN((E900+$B$7-$B$8)/12,0)+2),INDEX('שיפור נשים'!$A$1:$GQ$121,ROUNDDOWN(E900/12,0)+1,ROUNDDOWN((E900+$B$7-$B$8)/12,0)+2))</f>
        <v>#VALUE!</v>
      </c>
      <c r="O900" t="e">
        <f>IF($B$9="זכר",INDEX('שיפור גברים'!$A$1:$GQ$121,ROUNDDOWN(E900/12,0)+1,ROUNDDOWN((E900+$B$7-$B$8)/12,0)+1),INDEX('שיפור נשים'!$A$1:$GQ$121,ROUNDDOWN(E900/12,0)+1,ROUNDDOWN((E900+$B$7-$B$8)/12,0)+1))</f>
        <v>#VALUE!</v>
      </c>
      <c r="P900">
        <f t="shared" si="295"/>
        <v>0.5</v>
      </c>
      <c r="Q900" t="e">
        <f t="shared" si="296"/>
        <v>#VALUE!</v>
      </c>
      <c r="R900">
        <f t="shared" ref="R900:R963" si="307">R899+1</f>
        <v>898</v>
      </c>
      <c r="S900" t="e">
        <f t="shared" ref="S900:S963" si="308">S899*(1-Z900)</f>
        <v>#VALUE!</v>
      </c>
      <c r="T900">
        <f>IF($B$11="זכר",INDEX(תמותה!$A$1:$E$121,ROUNDDOWN(R900/12,0)+1,2),INDEX(תמותה!$A$1:$E$121,ROUNDDOWN(R900/12,0)+1,3))</f>
        <v>1.0751E-2</v>
      </c>
      <c r="U900" t="e">
        <f>IF($B$11="זכר",INDEX('שיפור גברים'!$A$1:$GQ$121,ROUNDDOWN(R900/12,0)+1,ROUNDDOWN((E900+$B$7-$B$8)/12,0)+2),INDEX('שיפור נשים'!$A$1:$GQ$121,ROUNDDOWN(R900/12,0)+1,ROUNDDOWN((E900+$B$7-$B$8)/12,0)+2))</f>
        <v>#VALUE!</v>
      </c>
      <c r="V900" t="e">
        <f>IF($B$11="זכר",INDEX('שיפור גברים'!$A$1:$GQ$121,ROUNDDOWN(R900/12,0)+1,ROUNDDOWN((E900+$B$7-$B$8)/12,0)+1),INDEX('שיפור נשים'!$A$1:$GQ$121,ROUNDDOWN(R900/12,0)+1,ROUNDDOWN((E900+$B$7-$B$8)/12,0)+1))</f>
        <v>#VALUE!</v>
      </c>
      <c r="W900">
        <f t="shared" si="297"/>
        <v>0.5</v>
      </c>
      <c r="X900" t="e">
        <f t="shared" ref="X900:X963" si="309">X899*(1-AA900)+Q900*S900*L899</f>
        <v>#VALUE!</v>
      </c>
      <c r="Y900">
        <f>IF($B$11="זכר",INDEX(תמותה!$A$1:$E$121,ROUNDDOWN(R900/12,0)+1,4),INDEX(תמותה!$A$1:$E$121,ROUNDDOWN(R900/12,0)+1,5))</f>
        <v>1.5963000000000001E-2</v>
      </c>
      <c r="Z900" t="e">
        <f t="shared" si="298"/>
        <v>#VALUE!</v>
      </c>
      <c r="AA900" t="e">
        <f t="shared" si="299"/>
        <v>#VALUE!</v>
      </c>
      <c r="AB900" t="e">
        <f t="shared" ref="AB900:AB963" si="310">IF(E900&lt;=$B$3,IF(AND((E900-$E$2)&lt;0,E900&lt;$B$4),AB899+0/F900,AB899+X899/F900))</f>
        <v>#VALUE!</v>
      </c>
      <c r="AC900" t="e">
        <f t="shared" ref="AC900:AC963" si="311">IF(E900&lt;=$B$3,IF(AND((E900-$E$2)&lt;60,E900&lt;$B$4),AC899+0/F900,AC899+X899/F900))</f>
        <v>#VALUE!</v>
      </c>
      <c r="AD900" t="e">
        <f t="shared" ref="AD900:AD963" si="312">IF(E900&lt;=$B$3,IF(AND((E900-$E$2)&lt;120,E900&lt;$B$4),AD899+0/F900,AD899+X899/F900))</f>
        <v>#VALUE!</v>
      </c>
      <c r="AE900" t="e">
        <f t="shared" ref="AE900:AE963" si="313">IF(E900&lt;=$B$3,IF(AND((E900-$E$2)&lt;180,E900&lt;$B$4),AE899+0/F900,AE899+X899/F900))</f>
        <v>#VALUE!</v>
      </c>
      <c r="AF900" t="e">
        <f t="shared" ref="AF900:AF963" si="314">IF(E900&lt;=$B$3,IF(AND((E900-$E$2)&lt;240,E900&lt;$B$4),AF899+0/F900,AF899+X899/F900))</f>
        <v>#VALUE!</v>
      </c>
    </row>
    <row r="901" spans="5:32" x14ac:dyDescent="0.2">
      <c r="E901">
        <f t="shared" si="300"/>
        <v>899</v>
      </c>
      <c r="F901">
        <f t="shared" si="294"/>
        <v>15.12297801427558</v>
      </c>
      <c r="G901" t="e">
        <f t="shared" si="301"/>
        <v>#VALUE!</v>
      </c>
      <c r="H901" t="e">
        <f t="shared" si="302"/>
        <v>#VALUE!</v>
      </c>
      <c r="I901" t="e">
        <f t="shared" si="303"/>
        <v>#VALUE!</v>
      </c>
      <c r="J901" t="e">
        <f t="shared" si="304"/>
        <v>#VALUE!</v>
      </c>
      <c r="K901" t="e">
        <f t="shared" si="305"/>
        <v>#VALUE!</v>
      </c>
      <c r="L901" t="e">
        <f t="shared" si="306"/>
        <v>#VALUE!</v>
      </c>
      <c r="M901">
        <f>IF($B$9="זכר",INDEX(תמותה!$A$1:$E$121,ROUNDDOWN(E901/12,0)+1,2),INDEX(תמותה!$A$1:$E$121,ROUNDDOWN(E901/12,0)+1,3))</f>
        <v>1.0751E-2</v>
      </c>
      <c r="N901" t="e">
        <f>IF($B$9="זכר",INDEX('שיפור גברים'!$A$1:$GQ$121,ROUNDDOWN(E901/12,0)+1,ROUNDDOWN((E901+$B$7-$B$8)/12,0)+2),INDEX('שיפור נשים'!$A$1:$GQ$121,ROUNDDOWN(E901/12,0)+1,ROUNDDOWN((E901+$B$7-$B$8)/12,0)+2))</f>
        <v>#VALUE!</v>
      </c>
      <c r="O901" t="e">
        <f>IF($B$9="זכר",INDEX('שיפור גברים'!$A$1:$GQ$121,ROUNDDOWN(E901/12,0)+1,ROUNDDOWN((E901+$B$7-$B$8)/12,0)+1),INDEX('שיפור נשים'!$A$1:$GQ$121,ROUNDDOWN(E901/12,0)+1,ROUNDDOWN((E901+$B$7-$B$8)/12,0)+1))</f>
        <v>#VALUE!</v>
      </c>
      <c r="P901">
        <f t="shared" si="295"/>
        <v>0.58333333333333337</v>
      </c>
      <c r="Q901" t="e">
        <f t="shared" si="296"/>
        <v>#VALUE!</v>
      </c>
      <c r="R901">
        <f t="shared" si="307"/>
        <v>899</v>
      </c>
      <c r="S901" t="e">
        <f t="shared" si="308"/>
        <v>#VALUE!</v>
      </c>
      <c r="T901">
        <f>IF($B$11="זכר",INDEX(תמותה!$A$1:$E$121,ROUNDDOWN(R901/12,0)+1,2),INDEX(תמותה!$A$1:$E$121,ROUNDDOWN(R901/12,0)+1,3))</f>
        <v>1.0751E-2</v>
      </c>
      <c r="U901" t="e">
        <f>IF($B$11="זכר",INDEX('שיפור גברים'!$A$1:$GQ$121,ROUNDDOWN(R901/12,0)+1,ROUNDDOWN((E901+$B$7-$B$8)/12,0)+2),INDEX('שיפור נשים'!$A$1:$GQ$121,ROUNDDOWN(R901/12,0)+1,ROUNDDOWN((E901+$B$7-$B$8)/12,0)+2))</f>
        <v>#VALUE!</v>
      </c>
      <c r="V901" t="e">
        <f>IF($B$11="זכר",INDEX('שיפור גברים'!$A$1:$GQ$121,ROUNDDOWN(R901/12,0)+1,ROUNDDOWN((E901+$B$7-$B$8)/12,0)+1),INDEX('שיפור נשים'!$A$1:$GQ$121,ROUNDDOWN(R901/12,0)+1,ROUNDDOWN((E901+$B$7-$B$8)/12,0)+1))</f>
        <v>#VALUE!</v>
      </c>
      <c r="W901">
        <f t="shared" si="297"/>
        <v>0.58333333333333337</v>
      </c>
      <c r="X901" t="e">
        <f t="shared" si="309"/>
        <v>#VALUE!</v>
      </c>
      <c r="Y901">
        <f>IF($B$11="זכר",INDEX(תמותה!$A$1:$E$121,ROUNDDOWN(R901/12,0)+1,4),INDEX(תמותה!$A$1:$E$121,ROUNDDOWN(R901/12,0)+1,5))</f>
        <v>1.5963000000000001E-2</v>
      </c>
      <c r="Z901" t="e">
        <f t="shared" si="298"/>
        <v>#VALUE!</v>
      </c>
      <c r="AA901" t="e">
        <f t="shared" si="299"/>
        <v>#VALUE!</v>
      </c>
      <c r="AB901" t="e">
        <f t="shared" si="310"/>
        <v>#VALUE!</v>
      </c>
      <c r="AC901" t="e">
        <f t="shared" si="311"/>
        <v>#VALUE!</v>
      </c>
      <c r="AD901" t="e">
        <f t="shared" si="312"/>
        <v>#VALUE!</v>
      </c>
      <c r="AE901" t="e">
        <f t="shared" si="313"/>
        <v>#VALUE!</v>
      </c>
      <c r="AF901" t="e">
        <f t="shared" si="314"/>
        <v>#VALUE!</v>
      </c>
    </row>
    <row r="902" spans="5:32" x14ac:dyDescent="0.2">
      <c r="E902">
        <f t="shared" si="300"/>
        <v>900</v>
      </c>
      <c r="F902">
        <f t="shared" si="294"/>
        <v>15.168688361788291</v>
      </c>
      <c r="G902" t="e">
        <f t="shared" si="301"/>
        <v>#VALUE!</v>
      </c>
      <c r="H902" t="e">
        <f t="shared" si="302"/>
        <v>#VALUE!</v>
      </c>
      <c r="I902" t="e">
        <f t="shared" si="303"/>
        <v>#VALUE!</v>
      </c>
      <c r="J902" t="e">
        <f t="shared" si="304"/>
        <v>#VALUE!</v>
      </c>
      <c r="K902" t="e">
        <f t="shared" si="305"/>
        <v>#VALUE!</v>
      </c>
      <c r="L902" t="e">
        <f t="shared" si="306"/>
        <v>#VALUE!</v>
      </c>
      <c r="M902">
        <f>IF($B$9="זכר",INDEX(תמותה!$A$1:$E$121,ROUNDDOWN(E902/12,0)+1,2),INDEX(תמותה!$A$1:$E$121,ROUNDDOWN(E902/12,0)+1,3))</f>
        <v>1.2385999999999999E-2</v>
      </c>
      <c r="N902" t="e">
        <f>IF($B$9="זכר",INDEX('שיפור גברים'!$A$1:$GQ$121,ROUNDDOWN(E902/12,0)+1,ROUNDDOWN((E902+$B$7-$B$8)/12,0)+2),INDEX('שיפור נשים'!$A$1:$GQ$121,ROUNDDOWN(E902/12,0)+1,ROUNDDOWN((E902+$B$7-$B$8)/12,0)+2))</f>
        <v>#VALUE!</v>
      </c>
      <c r="O902" t="e">
        <f>IF($B$9="זכר",INDEX('שיפור גברים'!$A$1:$GQ$121,ROUNDDOWN(E902/12,0)+1,ROUNDDOWN((E902+$B$7-$B$8)/12,0)+1),INDEX('שיפור נשים'!$A$1:$GQ$121,ROUNDDOWN(E902/12,0)+1,ROUNDDOWN((E902+$B$7-$B$8)/12,0)+1))</f>
        <v>#VALUE!</v>
      </c>
      <c r="P902">
        <f t="shared" si="295"/>
        <v>0.66666666666666663</v>
      </c>
      <c r="Q902" t="e">
        <f t="shared" si="296"/>
        <v>#VALUE!</v>
      </c>
      <c r="R902">
        <f t="shared" si="307"/>
        <v>900</v>
      </c>
      <c r="S902" t="e">
        <f t="shared" si="308"/>
        <v>#VALUE!</v>
      </c>
      <c r="T902">
        <f>IF($B$11="זכר",INDEX(תמותה!$A$1:$E$121,ROUNDDOWN(R902/12,0)+1,2),INDEX(תמותה!$A$1:$E$121,ROUNDDOWN(R902/12,0)+1,3))</f>
        <v>1.2385999999999999E-2</v>
      </c>
      <c r="U902" t="e">
        <f>IF($B$11="זכר",INDEX('שיפור גברים'!$A$1:$GQ$121,ROUNDDOWN(R902/12,0)+1,ROUNDDOWN((E902+$B$7-$B$8)/12,0)+2),INDEX('שיפור נשים'!$A$1:$GQ$121,ROUNDDOWN(R902/12,0)+1,ROUNDDOWN((E902+$B$7-$B$8)/12,0)+2))</f>
        <v>#VALUE!</v>
      </c>
      <c r="V902" t="e">
        <f>IF($B$11="זכר",INDEX('שיפור גברים'!$A$1:$GQ$121,ROUNDDOWN(R902/12,0)+1,ROUNDDOWN((E902+$B$7-$B$8)/12,0)+1),INDEX('שיפור נשים'!$A$1:$GQ$121,ROUNDDOWN(R902/12,0)+1,ROUNDDOWN((E902+$B$7-$B$8)/12,0)+1))</f>
        <v>#VALUE!</v>
      </c>
      <c r="W902">
        <f t="shared" si="297"/>
        <v>0.66666666666666663</v>
      </c>
      <c r="X902" t="e">
        <f t="shared" si="309"/>
        <v>#VALUE!</v>
      </c>
      <c r="Y902">
        <f>IF($B$11="זכר",INDEX(תמותה!$A$1:$E$121,ROUNDDOWN(R902/12,0)+1,4),INDEX(תמותה!$A$1:$E$121,ROUNDDOWN(R902/12,0)+1,5))</f>
        <v>1.7639999999999999E-2</v>
      </c>
      <c r="Z902" t="e">
        <f t="shared" si="298"/>
        <v>#VALUE!</v>
      </c>
      <c r="AA902" t="e">
        <f t="shared" si="299"/>
        <v>#VALUE!</v>
      </c>
      <c r="AB902" t="e">
        <f t="shared" si="310"/>
        <v>#VALUE!</v>
      </c>
      <c r="AC902" t="e">
        <f t="shared" si="311"/>
        <v>#VALUE!</v>
      </c>
      <c r="AD902" t="e">
        <f t="shared" si="312"/>
        <v>#VALUE!</v>
      </c>
      <c r="AE902" t="e">
        <f t="shared" si="313"/>
        <v>#VALUE!</v>
      </c>
      <c r="AF902" t="e">
        <f t="shared" si="314"/>
        <v>#VALUE!</v>
      </c>
    </row>
    <row r="903" spans="5:32" x14ac:dyDescent="0.2">
      <c r="E903">
        <f t="shared" si="300"/>
        <v>901</v>
      </c>
      <c r="F903">
        <f t="shared" si="294"/>
        <v>15.214536872291646</v>
      </c>
      <c r="G903" t="e">
        <f t="shared" si="301"/>
        <v>#VALUE!</v>
      </c>
      <c r="H903" t="e">
        <f t="shared" si="302"/>
        <v>#VALUE!</v>
      </c>
      <c r="I903" t="e">
        <f t="shared" si="303"/>
        <v>#VALUE!</v>
      </c>
      <c r="J903" t="e">
        <f t="shared" si="304"/>
        <v>#VALUE!</v>
      </c>
      <c r="K903" t="e">
        <f t="shared" si="305"/>
        <v>#VALUE!</v>
      </c>
      <c r="L903" t="e">
        <f t="shared" si="306"/>
        <v>#VALUE!</v>
      </c>
      <c r="M903">
        <f>IF($B$9="זכר",INDEX(תמותה!$A$1:$E$121,ROUNDDOWN(E903/12,0)+1,2),INDEX(תמותה!$A$1:$E$121,ROUNDDOWN(E903/12,0)+1,3))</f>
        <v>1.2385999999999999E-2</v>
      </c>
      <c r="N903" t="e">
        <f>IF($B$9="זכר",INDEX('שיפור גברים'!$A$1:$GQ$121,ROUNDDOWN(E903/12,0)+1,ROUNDDOWN((E903+$B$7-$B$8)/12,0)+2),INDEX('שיפור נשים'!$A$1:$GQ$121,ROUNDDOWN(E903/12,0)+1,ROUNDDOWN((E903+$B$7-$B$8)/12,0)+2))</f>
        <v>#VALUE!</v>
      </c>
      <c r="O903" t="e">
        <f>IF($B$9="זכר",INDEX('שיפור גברים'!$A$1:$GQ$121,ROUNDDOWN(E903/12,0)+1,ROUNDDOWN((E903+$B$7-$B$8)/12,0)+1),INDEX('שיפור נשים'!$A$1:$GQ$121,ROUNDDOWN(E903/12,0)+1,ROUNDDOWN((E903+$B$7-$B$8)/12,0)+1))</f>
        <v>#VALUE!</v>
      </c>
      <c r="P903">
        <f t="shared" si="295"/>
        <v>0.75</v>
      </c>
      <c r="Q903" t="e">
        <f t="shared" si="296"/>
        <v>#VALUE!</v>
      </c>
      <c r="R903">
        <f t="shared" si="307"/>
        <v>901</v>
      </c>
      <c r="S903" t="e">
        <f t="shared" si="308"/>
        <v>#VALUE!</v>
      </c>
      <c r="T903">
        <f>IF($B$11="זכר",INDEX(תמותה!$A$1:$E$121,ROUNDDOWN(R903/12,0)+1,2),INDEX(תמותה!$A$1:$E$121,ROUNDDOWN(R903/12,0)+1,3))</f>
        <v>1.2385999999999999E-2</v>
      </c>
      <c r="U903" t="e">
        <f>IF($B$11="זכר",INDEX('שיפור גברים'!$A$1:$GQ$121,ROUNDDOWN(R903/12,0)+1,ROUNDDOWN((E903+$B$7-$B$8)/12,0)+2),INDEX('שיפור נשים'!$A$1:$GQ$121,ROUNDDOWN(R903/12,0)+1,ROUNDDOWN((E903+$B$7-$B$8)/12,0)+2))</f>
        <v>#VALUE!</v>
      </c>
      <c r="V903" t="e">
        <f>IF($B$11="זכר",INDEX('שיפור גברים'!$A$1:$GQ$121,ROUNDDOWN(R903/12,0)+1,ROUNDDOWN((E903+$B$7-$B$8)/12,0)+1),INDEX('שיפור נשים'!$A$1:$GQ$121,ROUNDDOWN(R903/12,0)+1,ROUNDDOWN((E903+$B$7-$B$8)/12,0)+1))</f>
        <v>#VALUE!</v>
      </c>
      <c r="W903">
        <f t="shared" si="297"/>
        <v>0.75</v>
      </c>
      <c r="X903" t="e">
        <f t="shared" si="309"/>
        <v>#VALUE!</v>
      </c>
      <c r="Y903">
        <f>IF($B$11="זכר",INDEX(תמותה!$A$1:$E$121,ROUNDDOWN(R903/12,0)+1,4),INDEX(תמותה!$A$1:$E$121,ROUNDDOWN(R903/12,0)+1,5))</f>
        <v>1.7639999999999999E-2</v>
      </c>
      <c r="Z903" t="e">
        <f t="shared" si="298"/>
        <v>#VALUE!</v>
      </c>
      <c r="AA903" t="e">
        <f t="shared" si="299"/>
        <v>#VALUE!</v>
      </c>
      <c r="AB903" t="e">
        <f t="shared" si="310"/>
        <v>#VALUE!</v>
      </c>
      <c r="AC903" t="e">
        <f t="shared" si="311"/>
        <v>#VALUE!</v>
      </c>
      <c r="AD903" t="e">
        <f t="shared" si="312"/>
        <v>#VALUE!</v>
      </c>
      <c r="AE903" t="e">
        <f t="shared" si="313"/>
        <v>#VALUE!</v>
      </c>
      <c r="AF903" t="e">
        <f t="shared" si="314"/>
        <v>#VALUE!</v>
      </c>
    </row>
    <row r="904" spans="5:32" x14ac:dyDescent="0.2">
      <c r="E904">
        <f t="shared" si="300"/>
        <v>902</v>
      </c>
      <c r="F904">
        <f t="shared" si="294"/>
        <v>15.260523963393741</v>
      </c>
      <c r="G904" t="e">
        <f t="shared" si="301"/>
        <v>#VALUE!</v>
      </c>
      <c r="H904" t="e">
        <f t="shared" si="302"/>
        <v>#VALUE!</v>
      </c>
      <c r="I904" t="e">
        <f t="shared" si="303"/>
        <v>#VALUE!</v>
      </c>
      <c r="J904" t="e">
        <f t="shared" si="304"/>
        <v>#VALUE!</v>
      </c>
      <c r="K904" t="e">
        <f t="shared" si="305"/>
        <v>#VALUE!</v>
      </c>
      <c r="L904" t="e">
        <f t="shared" si="306"/>
        <v>#VALUE!</v>
      </c>
      <c r="M904">
        <f>IF($B$9="זכר",INDEX(תמותה!$A$1:$E$121,ROUNDDOWN(E904/12,0)+1,2),INDEX(תמותה!$A$1:$E$121,ROUNDDOWN(E904/12,0)+1,3))</f>
        <v>1.2385999999999999E-2</v>
      </c>
      <c r="N904" t="e">
        <f>IF($B$9="זכר",INDEX('שיפור גברים'!$A$1:$GQ$121,ROUNDDOWN(E904/12,0)+1,ROUNDDOWN((E904+$B$7-$B$8)/12,0)+2),INDEX('שיפור נשים'!$A$1:$GQ$121,ROUNDDOWN(E904/12,0)+1,ROUNDDOWN((E904+$B$7-$B$8)/12,0)+2))</f>
        <v>#VALUE!</v>
      </c>
      <c r="O904" t="e">
        <f>IF($B$9="זכר",INDEX('שיפור גברים'!$A$1:$GQ$121,ROUNDDOWN(E904/12,0)+1,ROUNDDOWN((E904+$B$7-$B$8)/12,0)+1),INDEX('שיפור נשים'!$A$1:$GQ$121,ROUNDDOWN(E904/12,0)+1,ROUNDDOWN((E904+$B$7-$B$8)/12,0)+1))</f>
        <v>#VALUE!</v>
      </c>
      <c r="P904">
        <f t="shared" si="295"/>
        <v>0.83333333333333337</v>
      </c>
      <c r="Q904" t="e">
        <f t="shared" si="296"/>
        <v>#VALUE!</v>
      </c>
      <c r="R904">
        <f t="shared" si="307"/>
        <v>902</v>
      </c>
      <c r="S904" t="e">
        <f t="shared" si="308"/>
        <v>#VALUE!</v>
      </c>
      <c r="T904">
        <f>IF($B$11="זכר",INDEX(תמותה!$A$1:$E$121,ROUNDDOWN(R904/12,0)+1,2),INDEX(תמותה!$A$1:$E$121,ROUNDDOWN(R904/12,0)+1,3))</f>
        <v>1.2385999999999999E-2</v>
      </c>
      <c r="U904" t="e">
        <f>IF($B$11="זכר",INDEX('שיפור גברים'!$A$1:$GQ$121,ROUNDDOWN(R904/12,0)+1,ROUNDDOWN((E904+$B$7-$B$8)/12,0)+2),INDEX('שיפור נשים'!$A$1:$GQ$121,ROUNDDOWN(R904/12,0)+1,ROUNDDOWN((E904+$B$7-$B$8)/12,0)+2))</f>
        <v>#VALUE!</v>
      </c>
      <c r="V904" t="e">
        <f>IF($B$11="זכר",INDEX('שיפור גברים'!$A$1:$GQ$121,ROUNDDOWN(R904/12,0)+1,ROUNDDOWN((E904+$B$7-$B$8)/12,0)+1),INDEX('שיפור נשים'!$A$1:$GQ$121,ROUNDDOWN(R904/12,0)+1,ROUNDDOWN((E904+$B$7-$B$8)/12,0)+1))</f>
        <v>#VALUE!</v>
      </c>
      <c r="W904">
        <f t="shared" si="297"/>
        <v>0.83333333333333337</v>
      </c>
      <c r="X904" t="e">
        <f t="shared" si="309"/>
        <v>#VALUE!</v>
      </c>
      <c r="Y904">
        <f>IF($B$11="זכר",INDEX(תמותה!$A$1:$E$121,ROUNDDOWN(R904/12,0)+1,4),INDEX(תמותה!$A$1:$E$121,ROUNDDOWN(R904/12,0)+1,5))</f>
        <v>1.7639999999999999E-2</v>
      </c>
      <c r="Z904" t="e">
        <f t="shared" si="298"/>
        <v>#VALUE!</v>
      </c>
      <c r="AA904" t="e">
        <f t="shared" si="299"/>
        <v>#VALUE!</v>
      </c>
      <c r="AB904" t="e">
        <f t="shared" si="310"/>
        <v>#VALUE!</v>
      </c>
      <c r="AC904" t="e">
        <f t="shared" si="311"/>
        <v>#VALUE!</v>
      </c>
      <c r="AD904" t="e">
        <f t="shared" si="312"/>
        <v>#VALUE!</v>
      </c>
      <c r="AE904" t="e">
        <f t="shared" si="313"/>
        <v>#VALUE!</v>
      </c>
      <c r="AF904" t="e">
        <f t="shared" si="314"/>
        <v>#VALUE!</v>
      </c>
    </row>
    <row r="905" spans="5:32" x14ac:dyDescent="0.2">
      <c r="E905">
        <f t="shared" si="300"/>
        <v>903</v>
      </c>
      <c r="F905">
        <f t="shared" si="294"/>
        <v>15.306650053964939</v>
      </c>
      <c r="G905" t="e">
        <f t="shared" si="301"/>
        <v>#VALUE!</v>
      </c>
      <c r="H905" t="e">
        <f t="shared" si="302"/>
        <v>#VALUE!</v>
      </c>
      <c r="I905" t="e">
        <f t="shared" si="303"/>
        <v>#VALUE!</v>
      </c>
      <c r="J905" t="e">
        <f t="shared" si="304"/>
        <v>#VALUE!</v>
      </c>
      <c r="K905" t="e">
        <f t="shared" si="305"/>
        <v>#VALUE!</v>
      </c>
      <c r="L905" t="e">
        <f t="shared" si="306"/>
        <v>#VALUE!</v>
      </c>
      <c r="M905">
        <f>IF($B$9="זכר",INDEX(תמותה!$A$1:$E$121,ROUNDDOWN(E905/12,0)+1,2),INDEX(תמותה!$A$1:$E$121,ROUNDDOWN(E905/12,0)+1,3))</f>
        <v>1.2385999999999999E-2</v>
      </c>
      <c r="N905" t="e">
        <f>IF($B$9="זכר",INDEX('שיפור גברים'!$A$1:$GQ$121,ROUNDDOWN(E905/12,0)+1,ROUNDDOWN((E905+$B$7-$B$8)/12,0)+2),INDEX('שיפור נשים'!$A$1:$GQ$121,ROUNDDOWN(E905/12,0)+1,ROUNDDOWN((E905+$B$7-$B$8)/12,0)+2))</f>
        <v>#VALUE!</v>
      </c>
      <c r="O905" t="e">
        <f>IF($B$9="זכר",INDEX('שיפור גברים'!$A$1:$GQ$121,ROUNDDOWN(E905/12,0)+1,ROUNDDOWN((E905+$B$7-$B$8)/12,0)+1),INDEX('שיפור נשים'!$A$1:$GQ$121,ROUNDDOWN(E905/12,0)+1,ROUNDDOWN((E905+$B$7-$B$8)/12,0)+1))</f>
        <v>#VALUE!</v>
      </c>
      <c r="P905">
        <f t="shared" si="295"/>
        <v>0.91666666666666663</v>
      </c>
      <c r="Q905" t="e">
        <f t="shared" si="296"/>
        <v>#VALUE!</v>
      </c>
      <c r="R905">
        <f t="shared" si="307"/>
        <v>903</v>
      </c>
      <c r="S905" t="e">
        <f t="shared" si="308"/>
        <v>#VALUE!</v>
      </c>
      <c r="T905">
        <f>IF($B$11="זכר",INDEX(תמותה!$A$1:$E$121,ROUNDDOWN(R905/12,0)+1,2),INDEX(תמותה!$A$1:$E$121,ROUNDDOWN(R905/12,0)+1,3))</f>
        <v>1.2385999999999999E-2</v>
      </c>
      <c r="U905" t="e">
        <f>IF($B$11="זכר",INDEX('שיפור גברים'!$A$1:$GQ$121,ROUNDDOWN(R905/12,0)+1,ROUNDDOWN((E905+$B$7-$B$8)/12,0)+2),INDEX('שיפור נשים'!$A$1:$GQ$121,ROUNDDOWN(R905/12,0)+1,ROUNDDOWN((E905+$B$7-$B$8)/12,0)+2))</f>
        <v>#VALUE!</v>
      </c>
      <c r="V905" t="e">
        <f>IF($B$11="זכר",INDEX('שיפור גברים'!$A$1:$GQ$121,ROUNDDOWN(R905/12,0)+1,ROUNDDOWN((E905+$B$7-$B$8)/12,0)+1),INDEX('שיפור נשים'!$A$1:$GQ$121,ROUNDDOWN(R905/12,0)+1,ROUNDDOWN((E905+$B$7-$B$8)/12,0)+1))</f>
        <v>#VALUE!</v>
      </c>
      <c r="W905">
        <f t="shared" si="297"/>
        <v>0.91666666666666663</v>
      </c>
      <c r="X905" t="e">
        <f t="shared" si="309"/>
        <v>#VALUE!</v>
      </c>
      <c r="Y905">
        <f>IF($B$11="זכר",INDEX(תמותה!$A$1:$E$121,ROUNDDOWN(R905/12,0)+1,4),INDEX(תמותה!$A$1:$E$121,ROUNDDOWN(R905/12,0)+1,5))</f>
        <v>1.7639999999999999E-2</v>
      </c>
      <c r="Z905" t="e">
        <f t="shared" si="298"/>
        <v>#VALUE!</v>
      </c>
      <c r="AA905" t="e">
        <f t="shared" si="299"/>
        <v>#VALUE!</v>
      </c>
      <c r="AB905" t="e">
        <f t="shared" si="310"/>
        <v>#VALUE!</v>
      </c>
      <c r="AC905" t="e">
        <f t="shared" si="311"/>
        <v>#VALUE!</v>
      </c>
      <c r="AD905" t="e">
        <f t="shared" si="312"/>
        <v>#VALUE!</v>
      </c>
      <c r="AE905" t="e">
        <f t="shared" si="313"/>
        <v>#VALUE!</v>
      </c>
      <c r="AF905" t="e">
        <f t="shared" si="314"/>
        <v>#VALUE!</v>
      </c>
    </row>
    <row r="906" spans="5:32" x14ac:dyDescent="0.2">
      <c r="E906">
        <f t="shared" si="300"/>
        <v>904</v>
      </c>
      <c r="F906">
        <f t="shared" si="294"/>
        <v>15.352915564141696</v>
      </c>
      <c r="G906" t="e">
        <f t="shared" si="301"/>
        <v>#VALUE!</v>
      </c>
      <c r="H906" t="e">
        <f t="shared" si="302"/>
        <v>#VALUE!</v>
      </c>
      <c r="I906" t="e">
        <f t="shared" si="303"/>
        <v>#VALUE!</v>
      </c>
      <c r="J906" t="e">
        <f t="shared" si="304"/>
        <v>#VALUE!</v>
      </c>
      <c r="K906" t="e">
        <f t="shared" si="305"/>
        <v>#VALUE!</v>
      </c>
      <c r="L906" t="e">
        <f t="shared" si="306"/>
        <v>#VALUE!</v>
      </c>
      <c r="M906">
        <f>IF($B$9="זכר",INDEX(תמותה!$A$1:$E$121,ROUNDDOWN(E906/12,0)+1,2),INDEX(תמותה!$A$1:$E$121,ROUNDDOWN(E906/12,0)+1,3))</f>
        <v>1.2385999999999999E-2</v>
      </c>
      <c r="N906" t="e">
        <f>IF($B$9="זכר",INDEX('שיפור גברים'!$A$1:$GQ$121,ROUNDDOWN(E906/12,0)+1,ROUNDDOWN((E906+$B$7-$B$8)/12,0)+2),INDEX('שיפור נשים'!$A$1:$GQ$121,ROUNDDOWN(E906/12,0)+1,ROUNDDOWN((E906+$B$7-$B$8)/12,0)+2))</f>
        <v>#VALUE!</v>
      </c>
      <c r="O906" t="e">
        <f>IF($B$9="זכר",INDEX('שיפור גברים'!$A$1:$GQ$121,ROUNDDOWN(E906/12,0)+1,ROUNDDOWN((E906+$B$7-$B$8)/12,0)+1),INDEX('שיפור נשים'!$A$1:$GQ$121,ROUNDDOWN(E906/12,0)+1,ROUNDDOWN((E906+$B$7-$B$8)/12,0)+1))</f>
        <v>#VALUE!</v>
      </c>
      <c r="P906">
        <f t="shared" si="295"/>
        <v>1</v>
      </c>
      <c r="Q906" t="e">
        <f t="shared" si="296"/>
        <v>#VALUE!</v>
      </c>
      <c r="R906">
        <f t="shared" si="307"/>
        <v>904</v>
      </c>
      <c r="S906" t="e">
        <f t="shared" si="308"/>
        <v>#VALUE!</v>
      </c>
      <c r="T906">
        <f>IF($B$11="זכר",INDEX(תמותה!$A$1:$E$121,ROUNDDOWN(R906/12,0)+1,2),INDEX(תמותה!$A$1:$E$121,ROUNDDOWN(R906/12,0)+1,3))</f>
        <v>1.2385999999999999E-2</v>
      </c>
      <c r="U906" t="e">
        <f>IF($B$11="זכר",INDEX('שיפור גברים'!$A$1:$GQ$121,ROUNDDOWN(R906/12,0)+1,ROUNDDOWN((E906+$B$7-$B$8)/12,0)+2),INDEX('שיפור נשים'!$A$1:$GQ$121,ROUNDDOWN(R906/12,0)+1,ROUNDDOWN((E906+$B$7-$B$8)/12,0)+2))</f>
        <v>#VALUE!</v>
      </c>
      <c r="V906" t="e">
        <f>IF($B$11="זכר",INDEX('שיפור גברים'!$A$1:$GQ$121,ROUNDDOWN(R906/12,0)+1,ROUNDDOWN((E906+$B$7-$B$8)/12,0)+1),INDEX('שיפור נשים'!$A$1:$GQ$121,ROUNDDOWN(R906/12,0)+1,ROUNDDOWN((E906+$B$7-$B$8)/12,0)+1))</f>
        <v>#VALUE!</v>
      </c>
      <c r="W906">
        <f t="shared" si="297"/>
        <v>1</v>
      </c>
      <c r="X906" t="e">
        <f t="shared" si="309"/>
        <v>#VALUE!</v>
      </c>
      <c r="Y906">
        <f>IF($B$11="זכר",INDEX(תמותה!$A$1:$E$121,ROUNDDOWN(R906/12,0)+1,4),INDEX(תמותה!$A$1:$E$121,ROUNDDOWN(R906/12,0)+1,5))</f>
        <v>1.7639999999999999E-2</v>
      </c>
      <c r="Z906" t="e">
        <f t="shared" si="298"/>
        <v>#VALUE!</v>
      </c>
      <c r="AA906" t="e">
        <f t="shared" si="299"/>
        <v>#VALUE!</v>
      </c>
      <c r="AB906" t="e">
        <f t="shared" si="310"/>
        <v>#VALUE!</v>
      </c>
      <c r="AC906" t="e">
        <f t="shared" si="311"/>
        <v>#VALUE!</v>
      </c>
      <c r="AD906" t="e">
        <f t="shared" si="312"/>
        <v>#VALUE!</v>
      </c>
      <c r="AE906" t="e">
        <f t="shared" si="313"/>
        <v>#VALUE!</v>
      </c>
      <c r="AF906" t="e">
        <f t="shared" si="314"/>
        <v>#VALUE!</v>
      </c>
    </row>
    <row r="907" spans="5:32" x14ac:dyDescent="0.2">
      <c r="E907">
        <f t="shared" si="300"/>
        <v>905</v>
      </c>
      <c r="F907">
        <f t="shared" si="294"/>
        <v>15.399320915330319</v>
      </c>
      <c r="G907" t="e">
        <f t="shared" si="301"/>
        <v>#VALUE!</v>
      </c>
      <c r="H907" t="e">
        <f t="shared" si="302"/>
        <v>#VALUE!</v>
      </c>
      <c r="I907" t="e">
        <f t="shared" si="303"/>
        <v>#VALUE!</v>
      </c>
      <c r="J907" t="e">
        <f t="shared" si="304"/>
        <v>#VALUE!</v>
      </c>
      <c r="K907" t="e">
        <f t="shared" si="305"/>
        <v>#VALUE!</v>
      </c>
      <c r="L907" t="e">
        <f t="shared" si="306"/>
        <v>#VALUE!</v>
      </c>
      <c r="M907">
        <f>IF($B$9="זכר",INDEX(תמותה!$A$1:$E$121,ROUNDDOWN(E907/12,0)+1,2),INDEX(תמותה!$A$1:$E$121,ROUNDDOWN(E907/12,0)+1,3))</f>
        <v>1.2385999999999999E-2</v>
      </c>
      <c r="N907" t="e">
        <f>IF($B$9="זכר",INDEX('שיפור גברים'!$A$1:$GQ$121,ROUNDDOWN(E907/12,0)+1,ROUNDDOWN((E907+$B$7-$B$8)/12,0)+2),INDEX('שיפור נשים'!$A$1:$GQ$121,ROUNDDOWN(E907/12,0)+1,ROUNDDOWN((E907+$B$7-$B$8)/12,0)+2))</f>
        <v>#VALUE!</v>
      </c>
      <c r="O907" t="e">
        <f>IF($B$9="זכר",INDEX('שיפור גברים'!$A$1:$GQ$121,ROUNDDOWN(E907/12,0)+1,ROUNDDOWN((E907+$B$7-$B$8)/12,0)+1),INDEX('שיפור נשים'!$A$1:$GQ$121,ROUNDDOWN(E907/12,0)+1,ROUNDDOWN((E907+$B$7-$B$8)/12,0)+1))</f>
        <v>#VALUE!</v>
      </c>
      <c r="P907">
        <f t="shared" si="295"/>
        <v>8.3333333333333329E-2</v>
      </c>
      <c r="Q907" t="e">
        <f t="shared" si="296"/>
        <v>#VALUE!</v>
      </c>
      <c r="R907">
        <f t="shared" si="307"/>
        <v>905</v>
      </c>
      <c r="S907" t="e">
        <f t="shared" si="308"/>
        <v>#VALUE!</v>
      </c>
      <c r="T907">
        <f>IF($B$11="זכר",INDEX(תמותה!$A$1:$E$121,ROUNDDOWN(R907/12,0)+1,2),INDEX(תמותה!$A$1:$E$121,ROUNDDOWN(R907/12,0)+1,3))</f>
        <v>1.2385999999999999E-2</v>
      </c>
      <c r="U907" t="e">
        <f>IF($B$11="זכר",INDEX('שיפור גברים'!$A$1:$GQ$121,ROUNDDOWN(R907/12,0)+1,ROUNDDOWN((E907+$B$7-$B$8)/12,0)+2),INDEX('שיפור נשים'!$A$1:$GQ$121,ROUNDDOWN(R907/12,0)+1,ROUNDDOWN((E907+$B$7-$B$8)/12,0)+2))</f>
        <v>#VALUE!</v>
      </c>
      <c r="V907" t="e">
        <f>IF($B$11="זכר",INDEX('שיפור גברים'!$A$1:$GQ$121,ROUNDDOWN(R907/12,0)+1,ROUNDDOWN((E907+$B$7-$B$8)/12,0)+1),INDEX('שיפור נשים'!$A$1:$GQ$121,ROUNDDOWN(R907/12,0)+1,ROUNDDOWN((E907+$B$7-$B$8)/12,0)+1))</f>
        <v>#VALUE!</v>
      </c>
      <c r="W907">
        <f t="shared" si="297"/>
        <v>8.3333333333333329E-2</v>
      </c>
      <c r="X907" t="e">
        <f t="shared" si="309"/>
        <v>#VALUE!</v>
      </c>
      <c r="Y907">
        <f>IF($B$11="זכר",INDEX(תמותה!$A$1:$E$121,ROUNDDOWN(R907/12,0)+1,4),INDEX(תמותה!$A$1:$E$121,ROUNDDOWN(R907/12,0)+1,5))</f>
        <v>1.7639999999999999E-2</v>
      </c>
      <c r="Z907" t="e">
        <f t="shared" si="298"/>
        <v>#VALUE!</v>
      </c>
      <c r="AA907" t="e">
        <f t="shared" si="299"/>
        <v>#VALUE!</v>
      </c>
      <c r="AB907" t="e">
        <f t="shared" si="310"/>
        <v>#VALUE!</v>
      </c>
      <c r="AC907" t="e">
        <f t="shared" si="311"/>
        <v>#VALUE!</v>
      </c>
      <c r="AD907" t="e">
        <f t="shared" si="312"/>
        <v>#VALUE!</v>
      </c>
      <c r="AE907" t="e">
        <f t="shared" si="313"/>
        <v>#VALUE!</v>
      </c>
      <c r="AF907" t="e">
        <f t="shared" si="314"/>
        <v>#VALUE!</v>
      </c>
    </row>
    <row r="908" spans="5:32" x14ac:dyDescent="0.2">
      <c r="E908">
        <f t="shared" si="300"/>
        <v>906</v>
      </c>
      <c r="F908">
        <f t="shared" si="294"/>
        <v>15.445866530210875</v>
      </c>
      <c r="G908" t="e">
        <f t="shared" si="301"/>
        <v>#VALUE!</v>
      </c>
      <c r="H908" t="e">
        <f t="shared" si="302"/>
        <v>#VALUE!</v>
      </c>
      <c r="I908" t="e">
        <f t="shared" si="303"/>
        <v>#VALUE!</v>
      </c>
      <c r="J908" t="e">
        <f t="shared" si="304"/>
        <v>#VALUE!</v>
      </c>
      <c r="K908" t="e">
        <f t="shared" si="305"/>
        <v>#VALUE!</v>
      </c>
      <c r="L908" t="e">
        <f t="shared" si="306"/>
        <v>#VALUE!</v>
      </c>
      <c r="M908">
        <f>IF($B$9="זכר",INDEX(תמותה!$A$1:$E$121,ROUNDDOWN(E908/12,0)+1,2),INDEX(תמותה!$A$1:$E$121,ROUNDDOWN(E908/12,0)+1,3))</f>
        <v>1.2385999999999999E-2</v>
      </c>
      <c r="N908" t="e">
        <f>IF($B$9="זכר",INDEX('שיפור גברים'!$A$1:$GQ$121,ROUNDDOWN(E908/12,0)+1,ROUNDDOWN((E908+$B$7-$B$8)/12,0)+2),INDEX('שיפור נשים'!$A$1:$GQ$121,ROUNDDOWN(E908/12,0)+1,ROUNDDOWN((E908+$B$7-$B$8)/12,0)+2))</f>
        <v>#VALUE!</v>
      </c>
      <c r="O908" t="e">
        <f>IF($B$9="זכר",INDEX('שיפור גברים'!$A$1:$GQ$121,ROUNDDOWN(E908/12,0)+1,ROUNDDOWN((E908+$B$7-$B$8)/12,0)+1),INDEX('שיפור נשים'!$A$1:$GQ$121,ROUNDDOWN(E908/12,0)+1,ROUNDDOWN((E908+$B$7-$B$8)/12,0)+1))</f>
        <v>#VALUE!</v>
      </c>
      <c r="P908">
        <f t="shared" si="295"/>
        <v>0.16666666666666666</v>
      </c>
      <c r="Q908" t="e">
        <f t="shared" si="296"/>
        <v>#VALUE!</v>
      </c>
      <c r="R908">
        <f t="shared" si="307"/>
        <v>906</v>
      </c>
      <c r="S908" t="e">
        <f t="shared" si="308"/>
        <v>#VALUE!</v>
      </c>
      <c r="T908">
        <f>IF($B$11="זכר",INDEX(תמותה!$A$1:$E$121,ROUNDDOWN(R908/12,0)+1,2),INDEX(תמותה!$A$1:$E$121,ROUNDDOWN(R908/12,0)+1,3))</f>
        <v>1.2385999999999999E-2</v>
      </c>
      <c r="U908" t="e">
        <f>IF($B$11="זכר",INDEX('שיפור גברים'!$A$1:$GQ$121,ROUNDDOWN(R908/12,0)+1,ROUNDDOWN((E908+$B$7-$B$8)/12,0)+2),INDEX('שיפור נשים'!$A$1:$GQ$121,ROUNDDOWN(R908/12,0)+1,ROUNDDOWN((E908+$B$7-$B$8)/12,0)+2))</f>
        <v>#VALUE!</v>
      </c>
      <c r="V908" t="e">
        <f>IF($B$11="זכר",INDEX('שיפור גברים'!$A$1:$GQ$121,ROUNDDOWN(R908/12,0)+1,ROUNDDOWN((E908+$B$7-$B$8)/12,0)+1),INDEX('שיפור נשים'!$A$1:$GQ$121,ROUNDDOWN(R908/12,0)+1,ROUNDDOWN((E908+$B$7-$B$8)/12,0)+1))</f>
        <v>#VALUE!</v>
      </c>
      <c r="W908">
        <f t="shared" si="297"/>
        <v>0.16666666666666666</v>
      </c>
      <c r="X908" t="e">
        <f t="shared" si="309"/>
        <v>#VALUE!</v>
      </c>
      <c r="Y908">
        <f>IF($B$11="זכר",INDEX(תמותה!$A$1:$E$121,ROUNDDOWN(R908/12,0)+1,4),INDEX(תמותה!$A$1:$E$121,ROUNDDOWN(R908/12,0)+1,5))</f>
        <v>1.7639999999999999E-2</v>
      </c>
      <c r="Z908" t="e">
        <f t="shared" si="298"/>
        <v>#VALUE!</v>
      </c>
      <c r="AA908" t="e">
        <f t="shared" si="299"/>
        <v>#VALUE!</v>
      </c>
      <c r="AB908" t="e">
        <f t="shared" si="310"/>
        <v>#VALUE!</v>
      </c>
      <c r="AC908" t="e">
        <f t="shared" si="311"/>
        <v>#VALUE!</v>
      </c>
      <c r="AD908" t="e">
        <f t="shared" si="312"/>
        <v>#VALUE!</v>
      </c>
      <c r="AE908" t="e">
        <f t="shared" si="313"/>
        <v>#VALUE!</v>
      </c>
      <c r="AF908" t="e">
        <f t="shared" si="314"/>
        <v>#VALUE!</v>
      </c>
    </row>
    <row r="909" spans="5:32" x14ac:dyDescent="0.2">
      <c r="E909">
        <f t="shared" si="300"/>
        <v>907</v>
      </c>
      <c r="F909">
        <f t="shared" si="294"/>
        <v>15.492552832741008</v>
      </c>
      <c r="G909" t="e">
        <f t="shared" si="301"/>
        <v>#VALUE!</v>
      </c>
      <c r="H909" t="e">
        <f t="shared" si="302"/>
        <v>#VALUE!</v>
      </c>
      <c r="I909" t="e">
        <f t="shared" si="303"/>
        <v>#VALUE!</v>
      </c>
      <c r="J909" t="e">
        <f t="shared" si="304"/>
        <v>#VALUE!</v>
      </c>
      <c r="K909" t="e">
        <f t="shared" si="305"/>
        <v>#VALUE!</v>
      </c>
      <c r="L909" t="e">
        <f t="shared" si="306"/>
        <v>#VALUE!</v>
      </c>
      <c r="M909">
        <f>IF($B$9="זכר",INDEX(תמותה!$A$1:$E$121,ROUNDDOWN(E909/12,0)+1,2),INDEX(תמותה!$A$1:$E$121,ROUNDDOWN(E909/12,0)+1,3))</f>
        <v>1.2385999999999999E-2</v>
      </c>
      <c r="N909" t="e">
        <f>IF($B$9="זכר",INDEX('שיפור גברים'!$A$1:$GQ$121,ROUNDDOWN(E909/12,0)+1,ROUNDDOWN((E909+$B$7-$B$8)/12,0)+2),INDEX('שיפור נשים'!$A$1:$GQ$121,ROUNDDOWN(E909/12,0)+1,ROUNDDOWN((E909+$B$7-$B$8)/12,0)+2))</f>
        <v>#VALUE!</v>
      </c>
      <c r="O909" t="e">
        <f>IF($B$9="זכר",INDEX('שיפור גברים'!$A$1:$GQ$121,ROUNDDOWN(E909/12,0)+1,ROUNDDOWN((E909+$B$7-$B$8)/12,0)+1),INDEX('שיפור נשים'!$A$1:$GQ$121,ROUNDDOWN(E909/12,0)+1,ROUNDDOWN((E909+$B$7-$B$8)/12,0)+1))</f>
        <v>#VALUE!</v>
      </c>
      <c r="P909">
        <f t="shared" si="295"/>
        <v>0.25</v>
      </c>
      <c r="Q909" t="e">
        <f t="shared" si="296"/>
        <v>#VALUE!</v>
      </c>
      <c r="R909">
        <f t="shared" si="307"/>
        <v>907</v>
      </c>
      <c r="S909" t="e">
        <f t="shared" si="308"/>
        <v>#VALUE!</v>
      </c>
      <c r="T909">
        <f>IF($B$11="זכר",INDEX(תמותה!$A$1:$E$121,ROUNDDOWN(R909/12,0)+1,2),INDEX(תמותה!$A$1:$E$121,ROUNDDOWN(R909/12,0)+1,3))</f>
        <v>1.2385999999999999E-2</v>
      </c>
      <c r="U909" t="e">
        <f>IF($B$11="זכר",INDEX('שיפור גברים'!$A$1:$GQ$121,ROUNDDOWN(R909/12,0)+1,ROUNDDOWN((E909+$B$7-$B$8)/12,0)+2),INDEX('שיפור נשים'!$A$1:$GQ$121,ROUNDDOWN(R909/12,0)+1,ROUNDDOWN((E909+$B$7-$B$8)/12,0)+2))</f>
        <v>#VALUE!</v>
      </c>
      <c r="V909" t="e">
        <f>IF($B$11="זכר",INDEX('שיפור גברים'!$A$1:$GQ$121,ROUNDDOWN(R909/12,0)+1,ROUNDDOWN((E909+$B$7-$B$8)/12,0)+1),INDEX('שיפור נשים'!$A$1:$GQ$121,ROUNDDOWN(R909/12,0)+1,ROUNDDOWN((E909+$B$7-$B$8)/12,0)+1))</f>
        <v>#VALUE!</v>
      </c>
      <c r="W909">
        <f t="shared" si="297"/>
        <v>0.25</v>
      </c>
      <c r="X909" t="e">
        <f t="shared" si="309"/>
        <v>#VALUE!</v>
      </c>
      <c r="Y909">
        <f>IF($B$11="זכר",INDEX(תמותה!$A$1:$E$121,ROUNDDOWN(R909/12,0)+1,4),INDEX(תמותה!$A$1:$E$121,ROUNDDOWN(R909/12,0)+1,5))</f>
        <v>1.7639999999999999E-2</v>
      </c>
      <c r="Z909" t="e">
        <f t="shared" si="298"/>
        <v>#VALUE!</v>
      </c>
      <c r="AA909" t="e">
        <f t="shared" si="299"/>
        <v>#VALUE!</v>
      </c>
      <c r="AB909" t="e">
        <f t="shared" si="310"/>
        <v>#VALUE!</v>
      </c>
      <c r="AC909" t="e">
        <f t="shared" si="311"/>
        <v>#VALUE!</v>
      </c>
      <c r="AD909" t="e">
        <f t="shared" si="312"/>
        <v>#VALUE!</v>
      </c>
      <c r="AE909" t="e">
        <f t="shared" si="313"/>
        <v>#VALUE!</v>
      </c>
      <c r="AF909" t="e">
        <f t="shared" si="314"/>
        <v>#VALUE!</v>
      </c>
    </row>
    <row r="910" spans="5:32" x14ac:dyDescent="0.2">
      <c r="E910">
        <f t="shared" si="300"/>
        <v>908</v>
      </c>
      <c r="F910">
        <f t="shared" si="294"/>
        <v>15.539380248159791</v>
      </c>
      <c r="G910" t="e">
        <f t="shared" si="301"/>
        <v>#VALUE!</v>
      </c>
      <c r="H910" t="e">
        <f t="shared" si="302"/>
        <v>#VALUE!</v>
      </c>
      <c r="I910" t="e">
        <f t="shared" si="303"/>
        <v>#VALUE!</v>
      </c>
      <c r="J910" t="e">
        <f t="shared" si="304"/>
        <v>#VALUE!</v>
      </c>
      <c r="K910" t="e">
        <f t="shared" si="305"/>
        <v>#VALUE!</v>
      </c>
      <c r="L910" t="e">
        <f t="shared" si="306"/>
        <v>#VALUE!</v>
      </c>
      <c r="M910">
        <f>IF($B$9="זכר",INDEX(תמותה!$A$1:$E$121,ROUNDDOWN(E910/12,0)+1,2),INDEX(תמותה!$A$1:$E$121,ROUNDDOWN(E910/12,0)+1,3))</f>
        <v>1.2385999999999999E-2</v>
      </c>
      <c r="N910" t="e">
        <f>IF($B$9="זכר",INDEX('שיפור גברים'!$A$1:$GQ$121,ROUNDDOWN(E910/12,0)+1,ROUNDDOWN((E910+$B$7-$B$8)/12,0)+2),INDEX('שיפור נשים'!$A$1:$GQ$121,ROUNDDOWN(E910/12,0)+1,ROUNDDOWN((E910+$B$7-$B$8)/12,0)+2))</f>
        <v>#VALUE!</v>
      </c>
      <c r="O910" t="e">
        <f>IF($B$9="זכר",INDEX('שיפור גברים'!$A$1:$GQ$121,ROUNDDOWN(E910/12,0)+1,ROUNDDOWN((E910+$B$7-$B$8)/12,0)+1),INDEX('שיפור נשים'!$A$1:$GQ$121,ROUNDDOWN(E910/12,0)+1,ROUNDDOWN((E910+$B$7-$B$8)/12,0)+1))</f>
        <v>#VALUE!</v>
      </c>
      <c r="P910">
        <f t="shared" si="295"/>
        <v>0.33333333333333331</v>
      </c>
      <c r="Q910" t="e">
        <f t="shared" si="296"/>
        <v>#VALUE!</v>
      </c>
      <c r="R910">
        <f t="shared" si="307"/>
        <v>908</v>
      </c>
      <c r="S910" t="e">
        <f t="shared" si="308"/>
        <v>#VALUE!</v>
      </c>
      <c r="T910">
        <f>IF($B$11="זכר",INDEX(תמותה!$A$1:$E$121,ROUNDDOWN(R910/12,0)+1,2),INDEX(תמותה!$A$1:$E$121,ROUNDDOWN(R910/12,0)+1,3))</f>
        <v>1.2385999999999999E-2</v>
      </c>
      <c r="U910" t="e">
        <f>IF($B$11="זכר",INDEX('שיפור גברים'!$A$1:$GQ$121,ROUNDDOWN(R910/12,0)+1,ROUNDDOWN((E910+$B$7-$B$8)/12,0)+2),INDEX('שיפור נשים'!$A$1:$GQ$121,ROUNDDOWN(R910/12,0)+1,ROUNDDOWN((E910+$B$7-$B$8)/12,0)+2))</f>
        <v>#VALUE!</v>
      </c>
      <c r="V910" t="e">
        <f>IF($B$11="זכר",INDEX('שיפור גברים'!$A$1:$GQ$121,ROUNDDOWN(R910/12,0)+1,ROUNDDOWN((E910+$B$7-$B$8)/12,0)+1),INDEX('שיפור נשים'!$A$1:$GQ$121,ROUNDDOWN(R910/12,0)+1,ROUNDDOWN((E910+$B$7-$B$8)/12,0)+1))</f>
        <v>#VALUE!</v>
      </c>
      <c r="W910">
        <f t="shared" si="297"/>
        <v>0.33333333333333331</v>
      </c>
      <c r="X910" t="e">
        <f t="shared" si="309"/>
        <v>#VALUE!</v>
      </c>
      <c r="Y910">
        <f>IF($B$11="זכר",INDEX(תמותה!$A$1:$E$121,ROUNDDOWN(R910/12,0)+1,4),INDEX(תמותה!$A$1:$E$121,ROUNDDOWN(R910/12,0)+1,5))</f>
        <v>1.7639999999999999E-2</v>
      </c>
      <c r="Z910" t="e">
        <f t="shared" si="298"/>
        <v>#VALUE!</v>
      </c>
      <c r="AA910" t="e">
        <f t="shared" si="299"/>
        <v>#VALUE!</v>
      </c>
      <c r="AB910" t="e">
        <f t="shared" si="310"/>
        <v>#VALUE!</v>
      </c>
      <c r="AC910" t="e">
        <f t="shared" si="311"/>
        <v>#VALUE!</v>
      </c>
      <c r="AD910" t="e">
        <f t="shared" si="312"/>
        <v>#VALUE!</v>
      </c>
      <c r="AE910" t="e">
        <f t="shared" si="313"/>
        <v>#VALUE!</v>
      </c>
      <c r="AF910" t="e">
        <f t="shared" si="314"/>
        <v>#VALUE!</v>
      </c>
    </row>
    <row r="911" spans="5:32" x14ac:dyDescent="0.2">
      <c r="E911">
        <f t="shared" si="300"/>
        <v>909</v>
      </c>
      <c r="F911">
        <f t="shared" si="294"/>
        <v>15.586349202991642</v>
      </c>
      <c r="G911" t="e">
        <f t="shared" si="301"/>
        <v>#VALUE!</v>
      </c>
      <c r="H911" t="e">
        <f t="shared" si="302"/>
        <v>#VALUE!</v>
      </c>
      <c r="I911" t="e">
        <f t="shared" si="303"/>
        <v>#VALUE!</v>
      </c>
      <c r="J911" t="e">
        <f t="shared" si="304"/>
        <v>#VALUE!</v>
      </c>
      <c r="K911" t="e">
        <f t="shared" si="305"/>
        <v>#VALUE!</v>
      </c>
      <c r="L911" t="e">
        <f t="shared" si="306"/>
        <v>#VALUE!</v>
      </c>
      <c r="M911">
        <f>IF($B$9="זכר",INDEX(תמותה!$A$1:$E$121,ROUNDDOWN(E911/12,0)+1,2),INDEX(תמותה!$A$1:$E$121,ROUNDDOWN(E911/12,0)+1,3))</f>
        <v>1.2385999999999999E-2</v>
      </c>
      <c r="N911" t="e">
        <f>IF($B$9="זכר",INDEX('שיפור גברים'!$A$1:$GQ$121,ROUNDDOWN(E911/12,0)+1,ROUNDDOWN((E911+$B$7-$B$8)/12,0)+2),INDEX('שיפור נשים'!$A$1:$GQ$121,ROUNDDOWN(E911/12,0)+1,ROUNDDOWN((E911+$B$7-$B$8)/12,0)+2))</f>
        <v>#VALUE!</v>
      </c>
      <c r="O911" t="e">
        <f>IF($B$9="זכר",INDEX('שיפור גברים'!$A$1:$GQ$121,ROUNDDOWN(E911/12,0)+1,ROUNDDOWN((E911+$B$7-$B$8)/12,0)+1),INDEX('שיפור נשים'!$A$1:$GQ$121,ROUNDDOWN(E911/12,0)+1,ROUNDDOWN((E911+$B$7-$B$8)/12,0)+1))</f>
        <v>#VALUE!</v>
      </c>
      <c r="P911">
        <f t="shared" si="295"/>
        <v>0.41666666666666669</v>
      </c>
      <c r="Q911" t="e">
        <f t="shared" si="296"/>
        <v>#VALUE!</v>
      </c>
      <c r="R911">
        <f t="shared" si="307"/>
        <v>909</v>
      </c>
      <c r="S911" t="e">
        <f t="shared" si="308"/>
        <v>#VALUE!</v>
      </c>
      <c r="T911">
        <f>IF($B$11="זכר",INDEX(תמותה!$A$1:$E$121,ROUNDDOWN(R911/12,0)+1,2),INDEX(תמותה!$A$1:$E$121,ROUNDDOWN(R911/12,0)+1,3))</f>
        <v>1.2385999999999999E-2</v>
      </c>
      <c r="U911" t="e">
        <f>IF($B$11="זכר",INDEX('שיפור גברים'!$A$1:$GQ$121,ROUNDDOWN(R911/12,0)+1,ROUNDDOWN((E911+$B$7-$B$8)/12,0)+2),INDEX('שיפור נשים'!$A$1:$GQ$121,ROUNDDOWN(R911/12,0)+1,ROUNDDOWN((E911+$B$7-$B$8)/12,0)+2))</f>
        <v>#VALUE!</v>
      </c>
      <c r="V911" t="e">
        <f>IF($B$11="זכר",INDEX('שיפור גברים'!$A$1:$GQ$121,ROUNDDOWN(R911/12,0)+1,ROUNDDOWN((E911+$B$7-$B$8)/12,0)+1),INDEX('שיפור נשים'!$A$1:$GQ$121,ROUNDDOWN(R911/12,0)+1,ROUNDDOWN((E911+$B$7-$B$8)/12,0)+1))</f>
        <v>#VALUE!</v>
      </c>
      <c r="W911">
        <f t="shared" si="297"/>
        <v>0.41666666666666669</v>
      </c>
      <c r="X911" t="e">
        <f t="shared" si="309"/>
        <v>#VALUE!</v>
      </c>
      <c r="Y911">
        <f>IF($B$11="זכר",INDEX(תמותה!$A$1:$E$121,ROUNDDOWN(R911/12,0)+1,4),INDEX(תמותה!$A$1:$E$121,ROUNDDOWN(R911/12,0)+1,5))</f>
        <v>1.7639999999999999E-2</v>
      </c>
      <c r="Z911" t="e">
        <f t="shared" si="298"/>
        <v>#VALUE!</v>
      </c>
      <c r="AA911" t="e">
        <f t="shared" si="299"/>
        <v>#VALUE!</v>
      </c>
      <c r="AB911" t="e">
        <f t="shared" si="310"/>
        <v>#VALUE!</v>
      </c>
      <c r="AC911" t="e">
        <f t="shared" si="311"/>
        <v>#VALUE!</v>
      </c>
      <c r="AD911" t="e">
        <f t="shared" si="312"/>
        <v>#VALUE!</v>
      </c>
      <c r="AE911" t="e">
        <f t="shared" si="313"/>
        <v>#VALUE!</v>
      </c>
      <c r="AF911" t="e">
        <f t="shared" si="314"/>
        <v>#VALUE!</v>
      </c>
    </row>
    <row r="912" spans="5:32" x14ac:dyDescent="0.2">
      <c r="E912">
        <f t="shared" si="300"/>
        <v>910</v>
      </c>
      <c r="F912">
        <f t="shared" si="294"/>
        <v>15.633460125050171</v>
      </c>
      <c r="G912" t="e">
        <f t="shared" si="301"/>
        <v>#VALUE!</v>
      </c>
      <c r="H912" t="e">
        <f t="shared" si="302"/>
        <v>#VALUE!</v>
      </c>
      <c r="I912" t="e">
        <f t="shared" si="303"/>
        <v>#VALUE!</v>
      </c>
      <c r="J912" t="e">
        <f t="shared" si="304"/>
        <v>#VALUE!</v>
      </c>
      <c r="K912" t="e">
        <f t="shared" si="305"/>
        <v>#VALUE!</v>
      </c>
      <c r="L912" t="e">
        <f t="shared" si="306"/>
        <v>#VALUE!</v>
      </c>
      <c r="M912">
        <f>IF($B$9="זכר",INDEX(תמותה!$A$1:$E$121,ROUNDDOWN(E912/12,0)+1,2),INDEX(תמותה!$A$1:$E$121,ROUNDDOWN(E912/12,0)+1,3))</f>
        <v>1.2385999999999999E-2</v>
      </c>
      <c r="N912" t="e">
        <f>IF($B$9="זכר",INDEX('שיפור גברים'!$A$1:$GQ$121,ROUNDDOWN(E912/12,0)+1,ROUNDDOWN((E912+$B$7-$B$8)/12,0)+2),INDEX('שיפור נשים'!$A$1:$GQ$121,ROUNDDOWN(E912/12,0)+1,ROUNDDOWN((E912+$B$7-$B$8)/12,0)+2))</f>
        <v>#VALUE!</v>
      </c>
      <c r="O912" t="e">
        <f>IF($B$9="זכר",INDEX('שיפור גברים'!$A$1:$GQ$121,ROUNDDOWN(E912/12,0)+1,ROUNDDOWN((E912+$B$7-$B$8)/12,0)+1),INDEX('שיפור נשים'!$A$1:$GQ$121,ROUNDDOWN(E912/12,0)+1,ROUNDDOWN((E912+$B$7-$B$8)/12,0)+1))</f>
        <v>#VALUE!</v>
      </c>
      <c r="P912">
        <f t="shared" si="295"/>
        <v>0.5</v>
      </c>
      <c r="Q912" t="e">
        <f t="shared" si="296"/>
        <v>#VALUE!</v>
      </c>
      <c r="R912">
        <f t="shared" si="307"/>
        <v>910</v>
      </c>
      <c r="S912" t="e">
        <f t="shared" si="308"/>
        <v>#VALUE!</v>
      </c>
      <c r="T912">
        <f>IF($B$11="זכר",INDEX(תמותה!$A$1:$E$121,ROUNDDOWN(R912/12,0)+1,2),INDEX(תמותה!$A$1:$E$121,ROUNDDOWN(R912/12,0)+1,3))</f>
        <v>1.2385999999999999E-2</v>
      </c>
      <c r="U912" t="e">
        <f>IF($B$11="זכר",INDEX('שיפור גברים'!$A$1:$GQ$121,ROUNDDOWN(R912/12,0)+1,ROUNDDOWN((E912+$B$7-$B$8)/12,0)+2),INDEX('שיפור נשים'!$A$1:$GQ$121,ROUNDDOWN(R912/12,0)+1,ROUNDDOWN((E912+$B$7-$B$8)/12,0)+2))</f>
        <v>#VALUE!</v>
      </c>
      <c r="V912" t="e">
        <f>IF($B$11="זכר",INDEX('שיפור גברים'!$A$1:$GQ$121,ROUNDDOWN(R912/12,0)+1,ROUNDDOWN((E912+$B$7-$B$8)/12,0)+1),INDEX('שיפור נשים'!$A$1:$GQ$121,ROUNDDOWN(R912/12,0)+1,ROUNDDOWN((E912+$B$7-$B$8)/12,0)+1))</f>
        <v>#VALUE!</v>
      </c>
      <c r="W912">
        <f t="shared" si="297"/>
        <v>0.5</v>
      </c>
      <c r="X912" t="e">
        <f t="shared" si="309"/>
        <v>#VALUE!</v>
      </c>
      <c r="Y912">
        <f>IF($B$11="זכר",INDEX(תמותה!$A$1:$E$121,ROUNDDOWN(R912/12,0)+1,4),INDEX(תמותה!$A$1:$E$121,ROUNDDOWN(R912/12,0)+1,5))</f>
        <v>1.7639999999999999E-2</v>
      </c>
      <c r="Z912" t="e">
        <f t="shared" si="298"/>
        <v>#VALUE!</v>
      </c>
      <c r="AA912" t="e">
        <f t="shared" si="299"/>
        <v>#VALUE!</v>
      </c>
      <c r="AB912" t="e">
        <f t="shared" si="310"/>
        <v>#VALUE!</v>
      </c>
      <c r="AC912" t="e">
        <f t="shared" si="311"/>
        <v>#VALUE!</v>
      </c>
      <c r="AD912" t="e">
        <f t="shared" si="312"/>
        <v>#VALUE!</v>
      </c>
      <c r="AE912" t="e">
        <f t="shared" si="313"/>
        <v>#VALUE!</v>
      </c>
      <c r="AF912" t="e">
        <f t="shared" si="314"/>
        <v>#VALUE!</v>
      </c>
    </row>
    <row r="913" spans="5:32" x14ac:dyDescent="0.2">
      <c r="E913">
        <f t="shared" si="300"/>
        <v>911</v>
      </c>
      <c r="F913">
        <f t="shared" si="294"/>
        <v>15.680713443442063</v>
      </c>
      <c r="G913" t="e">
        <f t="shared" si="301"/>
        <v>#VALUE!</v>
      </c>
      <c r="H913" t="e">
        <f t="shared" si="302"/>
        <v>#VALUE!</v>
      </c>
      <c r="I913" t="e">
        <f t="shared" si="303"/>
        <v>#VALUE!</v>
      </c>
      <c r="J913" t="e">
        <f t="shared" si="304"/>
        <v>#VALUE!</v>
      </c>
      <c r="K913" t="e">
        <f t="shared" si="305"/>
        <v>#VALUE!</v>
      </c>
      <c r="L913" t="e">
        <f t="shared" si="306"/>
        <v>#VALUE!</v>
      </c>
      <c r="M913">
        <f>IF($B$9="זכר",INDEX(תמותה!$A$1:$E$121,ROUNDDOWN(E913/12,0)+1,2),INDEX(תמותה!$A$1:$E$121,ROUNDDOWN(E913/12,0)+1,3))</f>
        <v>1.2385999999999999E-2</v>
      </c>
      <c r="N913" t="e">
        <f>IF($B$9="זכר",INDEX('שיפור גברים'!$A$1:$GQ$121,ROUNDDOWN(E913/12,0)+1,ROUNDDOWN((E913+$B$7-$B$8)/12,0)+2),INDEX('שיפור נשים'!$A$1:$GQ$121,ROUNDDOWN(E913/12,0)+1,ROUNDDOWN((E913+$B$7-$B$8)/12,0)+2))</f>
        <v>#VALUE!</v>
      </c>
      <c r="O913" t="e">
        <f>IF($B$9="זכר",INDEX('שיפור גברים'!$A$1:$GQ$121,ROUNDDOWN(E913/12,0)+1,ROUNDDOWN((E913+$B$7-$B$8)/12,0)+1),INDEX('שיפור נשים'!$A$1:$GQ$121,ROUNDDOWN(E913/12,0)+1,ROUNDDOWN((E913+$B$7-$B$8)/12,0)+1))</f>
        <v>#VALUE!</v>
      </c>
      <c r="P913">
        <f t="shared" si="295"/>
        <v>0.58333333333333337</v>
      </c>
      <c r="Q913" t="e">
        <f t="shared" si="296"/>
        <v>#VALUE!</v>
      </c>
      <c r="R913">
        <f t="shared" si="307"/>
        <v>911</v>
      </c>
      <c r="S913" t="e">
        <f t="shared" si="308"/>
        <v>#VALUE!</v>
      </c>
      <c r="T913">
        <f>IF($B$11="זכר",INDEX(תמותה!$A$1:$E$121,ROUNDDOWN(R913/12,0)+1,2),INDEX(תמותה!$A$1:$E$121,ROUNDDOWN(R913/12,0)+1,3))</f>
        <v>1.2385999999999999E-2</v>
      </c>
      <c r="U913" t="e">
        <f>IF($B$11="זכר",INDEX('שיפור גברים'!$A$1:$GQ$121,ROUNDDOWN(R913/12,0)+1,ROUNDDOWN((E913+$B$7-$B$8)/12,0)+2),INDEX('שיפור נשים'!$A$1:$GQ$121,ROUNDDOWN(R913/12,0)+1,ROUNDDOWN((E913+$B$7-$B$8)/12,0)+2))</f>
        <v>#VALUE!</v>
      </c>
      <c r="V913" t="e">
        <f>IF($B$11="זכר",INDEX('שיפור גברים'!$A$1:$GQ$121,ROUNDDOWN(R913/12,0)+1,ROUNDDOWN((E913+$B$7-$B$8)/12,0)+1),INDEX('שיפור נשים'!$A$1:$GQ$121,ROUNDDOWN(R913/12,0)+1,ROUNDDOWN((E913+$B$7-$B$8)/12,0)+1))</f>
        <v>#VALUE!</v>
      </c>
      <c r="W913">
        <f t="shared" si="297"/>
        <v>0.58333333333333337</v>
      </c>
      <c r="X913" t="e">
        <f t="shared" si="309"/>
        <v>#VALUE!</v>
      </c>
      <c r="Y913">
        <f>IF($B$11="זכר",INDEX(תמותה!$A$1:$E$121,ROUNDDOWN(R913/12,0)+1,4),INDEX(תמותה!$A$1:$E$121,ROUNDDOWN(R913/12,0)+1,5))</f>
        <v>1.7639999999999999E-2</v>
      </c>
      <c r="Z913" t="e">
        <f t="shared" si="298"/>
        <v>#VALUE!</v>
      </c>
      <c r="AA913" t="e">
        <f t="shared" si="299"/>
        <v>#VALUE!</v>
      </c>
      <c r="AB913" t="e">
        <f t="shared" si="310"/>
        <v>#VALUE!</v>
      </c>
      <c r="AC913" t="e">
        <f t="shared" si="311"/>
        <v>#VALUE!</v>
      </c>
      <c r="AD913" t="e">
        <f t="shared" si="312"/>
        <v>#VALUE!</v>
      </c>
      <c r="AE913" t="e">
        <f t="shared" si="313"/>
        <v>#VALUE!</v>
      </c>
      <c r="AF913" t="e">
        <f t="shared" si="314"/>
        <v>#VALUE!</v>
      </c>
    </row>
    <row r="914" spans="5:32" x14ac:dyDescent="0.2">
      <c r="E914">
        <f t="shared" si="300"/>
        <v>912</v>
      </c>
      <c r="F914">
        <f t="shared" si="294"/>
        <v>15.728109588571042</v>
      </c>
      <c r="G914" t="e">
        <f t="shared" si="301"/>
        <v>#VALUE!</v>
      </c>
      <c r="H914" t="e">
        <f t="shared" si="302"/>
        <v>#VALUE!</v>
      </c>
      <c r="I914" t="e">
        <f t="shared" si="303"/>
        <v>#VALUE!</v>
      </c>
      <c r="J914" t="e">
        <f t="shared" si="304"/>
        <v>#VALUE!</v>
      </c>
      <c r="K914" t="e">
        <f t="shared" si="305"/>
        <v>#VALUE!</v>
      </c>
      <c r="L914" t="e">
        <f t="shared" si="306"/>
        <v>#VALUE!</v>
      </c>
      <c r="M914">
        <f>IF($B$9="זכר",INDEX(תמותה!$A$1:$E$121,ROUNDDOWN(E914/12,0)+1,2),INDEX(תמותה!$A$1:$E$121,ROUNDDOWN(E914/12,0)+1,3))</f>
        <v>1.4269E-2</v>
      </c>
      <c r="N914" t="e">
        <f>IF($B$9="זכר",INDEX('שיפור גברים'!$A$1:$GQ$121,ROUNDDOWN(E914/12,0)+1,ROUNDDOWN((E914+$B$7-$B$8)/12,0)+2),INDEX('שיפור נשים'!$A$1:$GQ$121,ROUNDDOWN(E914/12,0)+1,ROUNDDOWN((E914+$B$7-$B$8)/12,0)+2))</f>
        <v>#VALUE!</v>
      </c>
      <c r="O914" t="e">
        <f>IF($B$9="זכר",INDEX('שיפור גברים'!$A$1:$GQ$121,ROUNDDOWN(E914/12,0)+1,ROUNDDOWN((E914+$B$7-$B$8)/12,0)+1),INDEX('שיפור נשים'!$A$1:$GQ$121,ROUNDDOWN(E914/12,0)+1,ROUNDDOWN((E914+$B$7-$B$8)/12,0)+1))</f>
        <v>#VALUE!</v>
      </c>
      <c r="P914">
        <f t="shared" si="295"/>
        <v>0.66666666666666663</v>
      </c>
      <c r="Q914" t="e">
        <f t="shared" si="296"/>
        <v>#VALUE!</v>
      </c>
      <c r="R914">
        <f t="shared" si="307"/>
        <v>912</v>
      </c>
      <c r="S914" t="e">
        <f t="shared" si="308"/>
        <v>#VALUE!</v>
      </c>
      <c r="T914">
        <f>IF($B$11="זכר",INDEX(תמותה!$A$1:$E$121,ROUNDDOWN(R914/12,0)+1,2),INDEX(תמותה!$A$1:$E$121,ROUNDDOWN(R914/12,0)+1,3))</f>
        <v>1.4269E-2</v>
      </c>
      <c r="U914" t="e">
        <f>IF($B$11="זכר",INDEX('שיפור גברים'!$A$1:$GQ$121,ROUNDDOWN(R914/12,0)+1,ROUNDDOWN((E914+$B$7-$B$8)/12,0)+2),INDEX('שיפור נשים'!$A$1:$GQ$121,ROUNDDOWN(R914/12,0)+1,ROUNDDOWN((E914+$B$7-$B$8)/12,0)+2))</f>
        <v>#VALUE!</v>
      </c>
      <c r="V914" t="e">
        <f>IF($B$11="זכר",INDEX('שיפור גברים'!$A$1:$GQ$121,ROUNDDOWN(R914/12,0)+1,ROUNDDOWN((E914+$B$7-$B$8)/12,0)+1),INDEX('שיפור נשים'!$A$1:$GQ$121,ROUNDDOWN(R914/12,0)+1,ROUNDDOWN((E914+$B$7-$B$8)/12,0)+1))</f>
        <v>#VALUE!</v>
      </c>
      <c r="W914">
        <f t="shared" si="297"/>
        <v>0.66666666666666663</v>
      </c>
      <c r="X914" t="e">
        <f t="shared" si="309"/>
        <v>#VALUE!</v>
      </c>
      <c r="Y914">
        <f>IF($B$11="זכר",INDEX(תמותה!$A$1:$E$121,ROUNDDOWN(R914/12,0)+1,4),INDEX(תמותה!$A$1:$E$121,ROUNDDOWN(R914/12,0)+1,5))</f>
        <v>1.9581999999999999E-2</v>
      </c>
      <c r="Z914" t="e">
        <f t="shared" si="298"/>
        <v>#VALUE!</v>
      </c>
      <c r="AA914" t="e">
        <f t="shared" si="299"/>
        <v>#VALUE!</v>
      </c>
      <c r="AB914" t="e">
        <f t="shared" si="310"/>
        <v>#VALUE!</v>
      </c>
      <c r="AC914" t="e">
        <f t="shared" si="311"/>
        <v>#VALUE!</v>
      </c>
      <c r="AD914" t="e">
        <f t="shared" si="312"/>
        <v>#VALUE!</v>
      </c>
      <c r="AE914" t="e">
        <f t="shared" si="313"/>
        <v>#VALUE!</v>
      </c>
      <c r="AF914" t="e">
        <f t="shared" si="314"/>
        <v>#VALUE!</v>
      </c>
    </row>
    <row r="915" spans="5:32" x14ac:dyDescent="0.2">
      <c r="E915">
        <f t="shared" si="300"/>
        <v>913</v>
      </c>
      <c r="F915">
        <f t="shared" si="294"/>
        <v>15.775648992141761</v>
      </c>
      <c r="G915" t="e">
        <f t="shared" si="301"/>
        <v>#VALUE!</v>
      </c>
      <c r="H915" t="e">
        <f t="shared" si="302"/>
        <v>#VALUE!</v>
      </c>
      <c r="I915" t="e">
        <f t="shared" si="303"/>
        <v>#VALUE!</v>
      </c>
      <c r="J915" t="e">
        <f t="shared" si="304"/>
        <v>#VALUE!</v>
      </c>
      <c r="K915" t="e">
        <f t="shared" si="305"/>
        <v>#VALUE!</v>
      </c>
      <c r="L915" t="e">
        <f t="shared" si="306"/>
        <v>#VALUE!</v>
      </c>
      <c r="M915">
        <f>IF($B$9="זכר",INDEX(תמותה!$A$1:$E$121,ROUNDDOWN(E915/12,0)+1,2),INDEX(תמותה!$A$1:$E$121,ROUNDDOWN(E915/12,0)+1,3))</f>
        <v>1.4269E-2</v>
      </c>
      <c r="N915" t="e">
        <f>IF($B$9="זכר",INDEX('שיפור גברים'!$A$1:$GQ$121,ROUNDDOWN(E915/12,0)+1,ROUNDDOWN((E915+$B$7-$B$8)/12,0)+2),INDEX('שיפור נשים'!$A$1:$GQ$121,ROUNDDOWN(E915/12,0)+1,ROUNDDOWN((E915+$B$7-$B$8)/12,0)+2))</f>
        <v>#VALUE!</v>
      </c>
      <c r="O915" t="e">
        <f>IF($B$9="זכר",INDEX('שיפור גברים'!$A$1:$GQ$121,ROUNDDOWN(E915/12,0)+1,ROUNDDOWN((E915+$B$7-$B$8)/12,0)+1),INDEX('שיפור נשים'!$A$1:$GQ$121,ROUNDDOWN(E915/12,0)+1,ROUNDDOWN((E915+$B$7-$B$8)/12,0)+1))</f>
        <v>#VALUE!</v>
      </c>
      <c r="P915">
        <f t="shared" si="295"/>
        <v>0.75</v>
      </c>
      <c r="Q915" t="e">
        <f t="shared" si="296"/>
        <v>#VALUE!</v>
      </c>
      <c r="R915">
        <f t="shared" si="307"/>
        <v>913</v>
      </c>
      <c r="S915" t="e">
        <f t="shared" si="308"/>
        <v>#VALUE!</v>
      </c>
      <c r="T915">
        <f>IF($B$11="זכר",INDEX(תמותה!$A$1:$E$121,ROUNDDOWN(R915/12,0)+1,2),INDEX(תמותה!$A$1:$E$121,ROUNDDOWN(R915/12,0)+1,3))</f>
        <v>1.4269E-2</v>
      </c>
      <c r="U915" t="e">
        <f>IF($B$11="זכר",INDEX('שיפור גברים'!$A$1:$GQ$121,ROUNDDOWN(R915/12,0)+1,ROUNDDOWN((E915+$B$7-$B$8)/12,0)+2),INDEX('שיפור נשים'!$A$1:$GQ$121,ROUNDDOWN(R915/12,0)+1,ROUNDDOWN((E915+$B$7-$B$8)/12,0)+2))</f>
        <v>#VALUE!</v>
      </c>
      <c r="V915" t="e">
        <f>IF($B$11="זכר",INDEX('שיפור גברים'!$A$1:$GQ$121,ROUNDDOWN(R915/12,0)+1,ROUNDDOWN((E915+$B$7-$B$8)/12,0)+1),INDEX('שיפור נשים'!$A$1:$GQ$121,ROUNDDOWN(R915/12,0)+1,ROUNDDOWN((E915+$B$7-$B$8)/12,0)+1))</f>
        <v>#VALUE!</v>
      </c>
      <c r="W915">
        <f t="shared" si="297"/>
        <v>0.75</v>
      </c>
      <c r="X915" t="e">
        <f t="shared" si="309"/>
        <v>#VALUE!</v>
      </c>
      <c r="Y915">
        <f>IF($B$11="זכר",INDEX(תמותה!$A$1:$E$121,ROUNDDOWN(R915/12,0)+1,4),INDEX(תמותה!$A$1:$E$121,ROUNDDOWN(R915/12,0)+1,5))</f>
        <v>1.9581999999999999E-2</v>
      </c>
      <c r="Z915" t="e">
        <f t="shared" si="298"/>
        <v>#VALUE!</v>
      </c>
      <c r="AA915" t="e">
        <f t="shared" si="299"/>
        <v>#VALUE!</v>
      </c>
      <c r="AB915" t="e">
        <f t="shared" si="310"/>
        <v>#VALUE!</v>
      </c>
      <c r="AC915" t="e">
        <f t="shared" si="311"/>
        <v>#VALUE!</v>
      </c>
      <c r="AD915" t="e">
        <f t="shared" si="312"/>
        <v>#VALUE!</v>
      </c>
      <c r="AE915" t="e">
        <f t="shared" si="313"/>
        <v>#VALUE!</v>
      </c>
      <c r="AF915" t="e">
        <f t="shared" si="314"/>
        <v>#VALUE!</v>
      </c>
    </row>
    <row r="916" spans="5:32" x14ac:dyDescent="0.2">
      <c r="E916">
        <f t="shared" si="300"/>
        <v>914</v>
      </c>
      <c r="F916">
        <f t="shared" si="294"/>
        <v>15.823332087163701</v>
      </c>
      <c r="G916" t="e">
        <f t="shared" si="301"/>
        <v>#VALUE!</v>
      </c>
      <c r="H916" t="e">
        <f t="shared" si="302"/>
        <v>#VALUE!</v>
      </c>
      <c r="I916" t="e">
        <f t="shared" si="303"/>
        <v>#VALUE!</v>
      </c>
      <c r="J916" t="e">
        <f t="shared" si="304"/>
        <v>#VALUE!</v>
      </c>
      <c r="K916" t="e">
        <f t="shared" si="305"/>
        <v>#VALUE!</v>
      </c>
      <c r="L916" t="e">
        <f t="shared" si="306"/>
        <v>#VALUE!</v>
      </c>
      <c r="M916">
        <f>IF($B$9="זכר",INDEX(תמותה!$A$1:$E$121,ROUNDDOWN(E916/12,0)+1,2),INDEX(תמותה!$A$1:$E$121,ROUNDDOWN(E916/12,0)+1,3))</f>
        <v>1.4269E-2</v>
      </c>
      <c r="N916" t="e">
        <f>IF($B$9="זכר",INDEX('שיפור גברים'!$A$1:$GQ$121,ROUNDDOWN(E916/12,0)+1,ROUNDDOWN((E916+$B$7-$B$8)/12,0)+2),INDEX('שיפור נשים'!$A$1:$GQ$121,ROUNDDOWN(E916/12,0)+1,ROUNDDOWN((E916+$B$7-$B$8)/12,0)+2))</f>
        <v>#VALUE!</v>
      </c>
      <c r="O916" t="e">
        <f>IF($B$9="זכר",INDEX('שיפור גברים'!$A$1:$GQ$121,ROUNDDOWN(E916/12,0)+1,ROUNDDOWN((E916+$B$7-$B$8)/12,0)+1),INDEX('שיפור נשים'!$A$1:$GQ$121,ROUNDDOWN(E916/12,0)+1,ROUNDDOWN((E916+$B$7-$B$8)/12,0)+1))</f>
        <v>#VALUE!</v>
      </c>
      <c r="P916">
        <f t="shared" si="295"/>
        <v>0.83333333333333337</v>
      </c>
      <c r="Q916" t="e">
        <f t="shared" si="296"/>
        <v>#VALUE!</v>
      </c>
      <c r="R916">
        <f t="shared" si="307"/>
        <v>914</v>
      </c>
      <c r="S916" t="e">
        <f t="shared" si="308"/>
        <v>#VALUE!</v>
      </c>
      <c r="T916">
        <f>IF($B$11="זכר",INDEX(תמותה!$A$1:$E$121,ROUNDDOWN(R916/12,0)+1,2),INDEX(תמותה!$A$1:$E$121,ROUNDDOWN(R916/12,0)+1,3))</f>
        <v>1.4269E-2</v>
      </c>
      <c r="U916" t="e">
        <f>IF($B$11="זכר",INDEX('שיפור גברים'!$A$1:$GQ$121,ROUNDDOWN(R916/12,0)+1,ROUNDDOWN((E916+$B$7-$B$8)/12,0)+2),INDEX('שיפור נשים'!$A$1:$GQ$121,ROUNDDOWN(R916/12,0)+1,ROUNDDOWN((E916+$B$7-$B$8)/12,0)+2))</f>
        <v>#VALUE!</v>
      </c>
      <c r="V916" t="e">
        <f>IF($B$11="זכר",INDEX('שיפור גברים'!$A$1:$GQ$121,ROUNDDOWN(R916/12,0)+1,ROUNDDOWN((E916+$B$7-$B$8)/12,0)+1),INDEX('שיפור נשים'!$A$1:$GQ$121,ROUNDDOWN(R916/12,0)+1,ROUNDDOWN((E916+$B$7-$B$8)/12,0)+1))</f>
        <v>#VALUE!</v>
      </c>
      <c r="W916">
        <f t="shared" si="297"/>
        <v>0.83333333333333337</v>
      </c>
      <c r="X916" t="e">
        <f t="shared" si="309"/>
        <v>#VALUE!</v>
      </c>
      <c r="Y916">
        <f>IF($B$11="זכר",INDEX(תמותה!$A$1:$E$121,ROUNDDOWN(R916/12,0)+1,4),INDEX(תמותה!$A$1:$E$121,ROUNDDOWN(R916/12,0)+1,5))</f>
        <v>1.9581999999999999E-2</v>
      </c>
      <c r="Z916" t="e">
        <f t="shared" si="298"/>
        <v>#VALUE!</v>
      </c>
      <c r="AA916" t="e">
        <f t="shared" si="299"/>
        <v>#VALUE!</v>
      </c>
      <c r="AB916" t="e">
        <f t="shared" si="310"/>
        <v>#VALUE!</v>
      </c>
      <c r="AC916" t="e">
        <f t="shared" si="311"/>
        <v>#VALUE!</v>
      </c>
      <c r="AD916" t="e">
        <f t="shared" si="312"/>
        <v>#VALUE!</v>
      </c>
      <c r="AE916" t="e">
        <f t="shared" si="313"/>
        <v>#VALUE!</v>
      </c>
      <c r="AF916" t="e">
        <f t="shared" si="314"/>
        <v>#VALUE!</v>
      </c>
    </row>
    <row r="917" spans="5:32" x14ac:dyDescent="0.2">
      <c r="E917">
        <f t="shared" si="300"/>
        <v>915</v>
      </c>
      <c r="F917">
        <f t="shared" si="294"/>
        <v>15.871159307955166</v>
      </c>
      <c r="G917" t="e">
        <f t="shared" si="301"/>
        <v>#VALUE!</v>
      </c>
      <c r="H917" t="e">
        <f t="shared" si="302"/>
        <v>#VALUE!</v>
      </c>
      <c r="I917" t="e">
        <f t="shared" si="303"/>
        <v>#VALUE!</v>
      </c>
      <c r="J917" t="e">
        <f t="shared" si="304"/>
        <v>#VALUE!</v>
      </c>
      <c r="K917" t="e">
        <f t="shared" si="305"/>
        <v>#VALUE!</v>
      </c>
      <c r="L917" t="e">
        <f t="shared" si="306"/>
        <v>#VALUE!</v>
      </c>
      <c r="M917">
        <f>IF($B$9="זכר",INDEX(תמותה!$A$1:$E$121,ROUNDDOWN(E917/12,0)+1,2),INDEX(תמותה!$A$1:$E$121,ROUNDDOWN(E917/12,0)+1,3))</f>
        <v>1.4269E-2</v>
      </c>
      <c r="N917" t="e">
        <f>IF($B$9="זכר",INDEX('שיפור גברים'!$A$1:$GQ$121,ROUNDDOWN(E917/12,0)+1,ROUNDDOWN((E917+$B$7-$B$8)/12,0)+2),INDEX('שיפור נשים'!$A$1:$GQ$121,ROUNDDOWN(E917/12,0)+1,ROUNDDOWN((E917+$B$7-$B$8)/12,0)+2))</f>
        <v>#VALUE!</v>
      </c>
      <c r="O917" t="e">
        <f>IF($B$9="זכר",INDEX('שיפור גברים'!$A$1:$GQ$121,ROUNDDOWN(E917/12,0)+1,ROUNDDOWN((E917+$B$7-$B$8)/12,0)+1),INDEX('שיפור נשים'!$A$1:$GQ$121,ROUNDDOWN(E917/12,0)+1,ROUNDDOWN((E917+$B$7-$B$8)/12,0)+1))</f>
        <v>#VALUE!</v>
      </c>
      <c r="P917">
        <f t="shared" si="295"/>
        <v>0.91666666666666663</v>
      </c>
      <c r="Q917" t="e">
        <f t="shared" si="296"/>
        <v>#VALUE!</v>
      </c>
      <c r="R917">
        <f t="shared" si="307"/>
        <v>915</v>
      </c>
      <c r="S917" t="e">
        <f t="shared" si="308"/>
        <v>#VALUE!</v>
      </c>
      <c r="T917">
        <f>IF($B$11="זכר",INDEX(תמותה!$A$1:$E$121,ROUNDDOWN(R917/12,0)+1,2),INDEX(תמותה!$A$1:$E$121,ROUNDDOWN(R917/12,0)+1,3))</f>
        <v>1.4269E-2</v>
      </c>
      <c r="U917" t="e">
        <f>IF($B$11="זכר",INDEX('שיפור גברים'!$A$1:$GQ$121,ROUNDDOWN(R917/12,0)+1,ROUNDDOWN((E917+$B$7-$B$8)/12,0)+2),INDEX('שיפור נשים'!$A$1:$GQ$121,ROUNDDOWN(R917/12,0)+1,ROUNDDOWN((E917+$B$7-$B$8)/12,0)+2))</f>
        <v>#VALUE!</v>
      </c>
      <c r="V917" t="e">
        <f>IF($B$11="זכר",INDEX('שיפור גברים'!$A$1:$GQ$121,ROUNDDOWN(R917/12,0)+1,ROUNDDOWN((E917+$B$7-$B$8)/12,0)+1),INDEX('שיפור נשים'!$A$1:$GQ$121,ROUNDDOWN(R917/12,0)+1,ROUNDDOWN((E917+$B$7-$B$8)/12,0)+1))</f>
        <v>#VALUE!</v>
      </c>
      <c r="W917">
        <f t="shared" si="297"/>
        <v>0.91666666666666663</v>
      </c>
      <c r="X917" t="e">
        <f t="shared" si="309"/>
        <v>#VALUE!</v>
      </c>
      <c r="Y917">
        <f>IF($B$11="זכר",INDEX(תמותה!$A$1:$E$121,ROUNDDOWN(R917/12,0)+1,4),INDEX(תמותה!$A$1:$E$121,ROUNDDOWN(R917/12,0)+1,5))</f>
        <v>1.9581999999999999E-2</v>
      </c>
      <c r="Z917" t="e">
        <f t="shared" si="298"/>
        <v>#VALUE!</v>
      </c>
      <c r="AA917" t="e">
        <f t="shared" si="299"/>
        <v>#VALUE!</v>
      </c>
      <c r="AB917" t="e">
        <f t="shared" si="310"/>
        <v>#VALUE!</v>
      </c>
      <c r="AC917" t="e">
        <f t="shared" si="311"/>
        <v>#VALUE!</v>
      </c>
      <c r="AD917" t="e">
        <f t="shared" si="312"/>
        <v>#VALUE!</v>
      </c>
      <c r="AE917" t="e">
        <f t="shared" si="313"/>
        <v>#VALUE!</v>
      </c>
      <c r="AF917" t="e">
        <f t="shared" si="314"/>
        <v>#VALUE!</v>
      </c>
    </row>
    <row r="918" spans="5:32" x14ac:dyDescent="0.2">
      <c r="E918">
        <f t="shared" si="300"/>
        <v>916</v>
      </c>
      <c r="F918">
        <f t="shared" si="294"/>
        <v>15.919131090147243</v>
      </c>
      <c r="G918" t="e">
        <f t="shared" si="301"/>
        <v>#VALUE!</v>
      </c>
      <c r="H918" t="e">
        <f t="shared" si="302"/>
        <v>#VALUE!</v>
      </c>
      <c r="I918" t="e">
        <f t="shared" si="303"/>
        <v>#VALUE!</v>
      </c>
      <c r="J918" t="e">
        <f t="shared" si="304"/>
        <v>#VALUE!</v>
      </c>
      <c r="K918" t="e">
        <f t="shared" si="305"/>
        <v>#VALUE!</v>
      </c>
      <c r="L918" t="e">
        <f t="shared" si="306"/>
        <v>#VALUE!</v>
      </c>
      <c r="M918">
        <f>IF($B$9="זכר",INDEX(תמותה!$A$1:$E$121,ROUNDDOWN(E918/12,0)+1,2),INDEX(תמותה!$A$1:$E$121,ROUNDDOWN(E918/12,0)+1,3))</f>
        <v>1.4269E-2</v>
      </c>
      <c r="N918" t="e">
        <f>IF($B$9="זכר",INDEX('שיפור גברים'!$A$1:$GQ$121,ROUNDDOWN(E918/12,0)+1,ROUNDDOWN((E918+$B$7-$B$8)/12,0)+2),INDEX('שיפור נשים'!$A$1:$GQ$121,ROUNDDOWN(E918/12,0)+1,ROUNDDOWN((E918+$B$7-$B$8)/12,0)+2))</f>
        <v>#VALUE!</v>
      </c>
      <c r="O918" t="e">
        <f>IF($B$9="זכר",INDEX('שיפור גברים'!$A$1:$GQ$121,ROUNDDOWN(E918/12,0)+1,ROUNDDOWN((E918+$B$7-$B$8)/12,0)+1),INDEX('שיפור נשים'!$A$1:$GQ$121,ROUNDDOWN(E918/12,0)+1,ROUNDDOWN((E918+$B$7-$B$8)/12,0)+1))</f>
        <v>#VALUE!</v>
      </c>
      <c r="P918">
        <f t="shared" si="295"/>
        <v>1</v>
      </c>
      <c r="Q918" t="e">
        <f t="shared" si="296"/>
        <v>#VALUE!</v>
      </c>
      <c r="R918">
        <f t="shared" si="307"/>
        <v>916</v>
      </c>
      <c r="S918" t="e">
        <f t="shared" si="308"/>
        <v>#VALUE!</v>
      </c>
      <c r="T918">
        <f>IF($B$11="זכר",INDEX(תמותה!$A$1:$E$121,ROUNDDOWN(R918/12,0)+1,2),INDEX(תמותה!$A$1:$E$121,ROUNDDOWN(R918/12,0)+1,3))</f>
        <v>1.4269E-2</v>
      </c>
      <c r="U918" t="e">
        <f>IF($B$11="זכר",INDEX('שיפור גברים'!$A$1:$GQ$121,ROUNDDOWN(R918/12,0)+1,ROUNDDOWN((E918+$B$7-$B$8)/12,0)+2),INDEX('שיפור נשים'!$A$1:$GQ$121,ROUNDDOWN(R918/12,0)+1,ROUNDDOWN((E918+$B$7-$B$8)/12,0)+2))</f>
        <v>#VALUE!</v>
      </c>
      <c r="V918" t="e">
        <f>IF($B$11="זכר",INDEX('שיפור גברים'!$A$1:$GQ$121,ROUNDDOWN(R918/12,0)+1,ROUNDDOWN((E918+$B$7-$B$8)/12,0)+1),INDEX('שיפור נשים'!$A$1:$GQ$121,ROUNDDOWN(R918/12,0)+1,ROUNDDOWN((E918+$B$7-$B$8)/12,0)+1))</f>
        <v>#VALUE!</v>
      </c>
      <c r="W918">
        <f t="shared" si="297"/>
        <v>1</v>
      </c>
      <c r="X918" t="e">
        <f t="shared" si="309"/>
        <v>#VALUE!</v>
      </c>
      <c r="Y918">
        <f>IF($B$11="זכר",INDEX(תמותה!$A$1:$E$121,ROUNDDOWN(R918/12,0)+1,4),INDEX(תמותה!$A$1:$E$121,ROUNDDOWN(R918/12,0)+1,5))</f>
        <v>1.9581999999999999E-2</v>
      </c>
      <c r="Z918" t="e">
        <f t="shared" si="298"/>
        <v>#VALUE!</v>
      </c>
      <c r="AA918" t="e">
        <f t="shared" si="299"/>
        <v>#VALUE!</v>
      </c>
      <c r="AB918" t="e">
        <f t="shared" si="310"/>
        <v>#VALUE!</v>
      </c>
      <c r="AC918" t="e">
        <f t="shared" si="311"/>
        <v>#VALUE!</v>
      </c>
      <c r="AD918" t="e">
        <f t="shared" si="312"/>
        <v>#VALUE!</v>
      </c>
      <c r="AE918" t="e">
        <f t="shared" si="313"/>
        <v>#VALUE!</v>
      </c>
      <c r="AF918" t="e">
        <f t="shared" si="314"/>
        <v>#VALUE!</v>
      </c>
    </row>
    <row r="919" spans="5:32" x14ac:dyDescent="0.2">
      <c r="E919">
        <f t="shared" si="300"/>
        <v>917</v>
      </c>
      <c r="F919">
        <f t="shared" si="294"/>
        <v>15.967247870687702</v>
      </c>
      <c r="G919" t="e">
        <f t="shared" si="301"/>
        <v>#VALUE!</v>
      </c>
      <c r="H919" t="e">
        <f t="shared" si="302"/>
        <v>#VALUE!</v>
      </c>
      <c r="I919" t="e">
        <f t="shared" si="303"/>
        <v>#VALUE!</v>
      </c>
      <c r="J919" t="e">
        <f t="shared" si="304"/>
        <v>#VALUE!</v>
      </c>
      <c r="K919" t="e">
        <f t="shared" si="305"/>
        <v>#VALUE!</v>
      </c>
      <c r="L919" t="e">
        <f t="shared" si="306"/>
        <v>#VALUE!</v>
      </c>
      <c r="M919">
        <f>IF($B$9="זכר",INDEX(תמותה!$A$1:$E$121,ROUNDDOWN(E919/12,0)+1,2),INDEX(תמותה!$A$1:$E$121,ROUNDDOWN(E919/12,0)+1,3))</f>
        <v>1.4269E-2</v>
      </c>
      <c r="N919" t="e">
        <f>IF($B$9="זכר",INDEX('שיפור גברים'!$A$1:$GQ$121,ROUNDDOWN(E919/12,0)+1,ROUNDDOWN((E919+$B$7-$B$8)/12,0)+2),INDEX('שיפור נשים'!$A$1:$GQ$121,ROUNDDOWN(E919/12,0)+1,ROUNDDOWN((E919+$B$7-$B$8)/12,0)+2))</f>
        <v>#VALUE!</v>
      </c>
      <c r="O919" t="e">
        <f>IF($B$9="זכר",INDEX('שיפור גברים'!$A$1:$GQ$121,ROUNDDOWN(E919/12,0)+1,ROUNDDOWN((E919+$B$7-$B$8)/12,0)+1),INDEX('שיפור נשים'!$A$1:$GQ$121,ROUNDDOWN(E919/12,0)+1,ROUNDDOWN((E919+$B$7-$B$8)/12,0)+1))</f>
        <v>#VALUE!</v>
      </c>
      <c r="P919">
        <f t="shared" si="295"/>
        <v>8.3333333333333329E-2</v>
      </c>
      <c r="Q919" t="e">
        <f t="shared" si="296"/>
        <v>#VALUE!</v>
      </c>
      <c r="R919">
        <f t="shared" si="307"/>
        <v>917</v>
      </c>
      <c r="S919" t="e">
        <f t="shared" si="308"/>
        <v>#VALUE!</v>
      </c>
      <c r="T919">
        <f>IF($B$11="זכר",INDEX(תמותה!$A$1:$E$121,ROUNDDOWN(R919/12,0)+1,2),INDEX(תמותה!$A$1:$E$121,ROUNDDOWN(R919/12,0)+1,3))</f>
        <v>1.4269E-2</v>
      </c>
      <c r="U919" t="e">
        <f>IF($B$11="זכר",INDEX('שיפור גברים'!$A$1:$GQ$121,ROUNDDOWN(R919/12,0)+1,ROUNDDOWN((E919+$B$7-$B$8)/12,0)+2),INDEX('שיפור נשים'!$A$1:$GQ$121,ROUNDDOWN(R919/12,0)+1,ROUNDDOWN((E919+$B$7-$B$8)/12,0)+2))</f>
        <v>#VALUE!</v>
      </c>
      <c r="V919" t="e">
        <f>IF($B$11="זכר",INDEX('שיפור גברים'!$A$1:$GQ$121,ROUNDDOWN(R919/12,0)+1,ROUNDDOWN((E919+$B$7-$B$8)/12,0)+1),INDEX('שיפור נשים'!$A$1:$GQ$121,ROUNDDOWN(R919/12,0)+1,ROUNDDOWN((E919+$B$7-$B$8)/12,0)+1))</f>
        <v>#VALUE!</v>
      </c>
      <c r="W919">
        <f t="shared" si="297"/>
        <v>8.3333333333333329E-2</v>
      </c>
      <c r="X919" t="e">
        <f t="shared" si="309"/>
        <v>#VALUE!</v>
      </c>
      <c r="Y919">
        <f>IF($B$11="זכר",INDEX(תמותה!$A$1:$E$121,ROUNDDOWN(R919/12,0)+1,4),INDEX(תמותה!$A$1:$E$121,ROUNDDOWN(R919/12,0)+1,5))</f>
        <v>1.9581999999999999E-2</v>
      </c>
      <c r="Z919" t="e">
        <f t="shared" si="298"/>
        <v>#VALUE!</v>
      </c>
      <c r="AA919" t="e">
        <f t="shared" si="299"/>
        <v>#VALUE!</v>
      </c>
      <c r="AB919" t="e">
        <f t="shared" si="310"/>
        <v>#VALUE!</v>
      </c>
      <c r="AC919" t="e">
        <f t="shared" si="311"/>
        <v>#VALUE!</v>
      </c>
      <c r="AD919" t="e">
        <f t="shared" si="312"/>
        <v>#VALUE!</v>
      </c>
      <c r="AE919" t="e">
        <f t="shared" si="313"/>
        <v>#VALUE!</v>
      </c>
      <c r="AF919" t="e">
        <f t="shared" si="314"/>
        <v>#VALUE!</v>
      </c>
    </row>
    <row r="920" spans="5:32" x14ac:dyDescent="0.2">
      <c r="E920">
        <f t="shared" si="300"/>
        <v>918</v>
      </c>
      <c r="F920">
        <f t="shared" si="294"/>
        <v>16.015510087845051</v>
      </c>
      <c r="G920" t="e">
        <f t="shared" si="301"/>
        <v>#VALUE!</v>
      </c>
      <c r="H920" t="e">
        <f t="shared" si="302"/>
        <v>#VALUE!</v>
      </c>
      <c r="I920" t="e">
        <f t="shared" si="303"/>
        <v>#VALUE!</v>
      </c>
      <c r="J920" t="e">
        <f t="shared" si="304"/>
        <v>#VALUE!</v>
      </c>
      <c r="K920" t="e">
        <f t="shared" si="305"/>
        <v>#VALUE!</v>
      </c>
      <c r="L920" t="e">
        <f t="shared" si="306"/>
        <v>#VALUE!</v>
      </c>
      <c r="M920">
        <f>IF($B$9="זכר",INDEX(תמותה!$A$1:$E$121,ROUNDDOWN(E920/12,0)+1,2),INDEX(תמותה!$A$1:$E$121,ROUNDDOWN(E920/12,0)+1,3))</f>
        <v>1.4269E-2</v>
      </c>
      <c r="N920" t="e">
        <f>IF($B$9="זכר",INDEX('שיפור גברים'!$A$1:$GQ$121,ROUNDDOWN(E920/12,0)+1,ROUNDDOWN((E920+$B$7-$B$8)/12,0)+2),INDEX('שיפור נשים'!$A$1:$GQ$121,ROUNDDOWN(E920/12,0)+1,ROUNDDOWN((E920+$B$7-$B$8)/12,0)+2))</f>
        <v>#VALUE!</v>
      </c>
      <c r="O920" t="e">
        <f>IF($B$9="זכר",INDEX('שיפור גברים'!$A$1:$GQ$121,ROUNDDOWN(E920/12,0)+1,ROUNDDOWN((E920+$B$7-$B$8)/12,0)+1),INDEX('שיפור נשים'!$A$1:$GQ$121,ROUNDDOWN(E920/12,0)+1,ROUNDDOWN((E920+$B$7-$B$8)/12,0)+1))</f>
        <v>#VALUE!</v>
      </c>
      <c r="P920">
        <f t="shared" si="295"/>
        <v>0.16666666666666666</v>
      </c>
      <c r="Q920" t="e">
        <f t="shared" si="296"/>
        <v>#VALUE!</v>
      </c>
      <c r="R920">
        <f t="shared" si="307"/>
        <v>918</v>
      </c>
      <c r="S920" t="e">
        <f t="shared" si="308"/>
        <v>#VALUE!</v>
      </c>
      <c r="T920">
        <f>IF($B$11="זכר",INDEX(תמותה!$A$1:$E$121,ROUNDDOWN(R920/12,0)+1,2),INDEX(תמותה!$A$1:$E$121,ROUNDDOWN(R920/12,0)+1,3))</f>
        <v>1.4269E-2</v>
      </c>
      <c r="U920" t="e">
        <f>IF($B$11="זכר",INDEX('שיפור גברים'!$A$1:$GQ$121,ROUNDDOWN(R920/12,0)+1,ROUNDDOWN((E920+$B$7-$B$8)/12,0)+2),INDEX('שיפור נשים'!$A$1:$GQ$121,ROUNDDOWN(R920/12,0)+1,ROUNDDOWN((E920+$B$7-$B$8)/12,0)+2))</f>
        <v>#VALUE!</v>
      </c>
      <c r="V920" t="e">
        <f>IF($B$11="זכר",INDEX('שיפור גברים'!$A$1:$GQ$121,ROUNDDOWN(R920/12,0)+1,ROUNDDOWN((E920+$B$7-$B$8)/12,0)+1),INDEX('שיפור נשים'!$A$1:$GQ$121,ROUNDDOWN(R920/12,0)+1,ROUNDDOWN((E920+$B$7-$B$8)/12,0)+1))</f>
        <v>#VALUE!</v>
      </c>
      <c r="W920">
        <f t="shared" si="297"/>
        <v>0.16666666666666666</v>
      </c>
      <c r="X920" t="e">
        <f t="shared" si="309"/>
        <v>#VALUE!</v>
      </c>
      <c r="Y920">
        <f>IF($B$11="זכר",INDEX(תמותה!$A$1:$E$121,ROUNDDOWN(R920/12,0)+1,4),INDEX(תמותה!$A$1:$E$121,ROUNDDOWN(R920/12,0)+1,5))</f>
        <v>1.9581999999999999E-2</v>
      </c>
      <c r="Z920" t="e">
        <f t="shared" si="298"/>
        <v>#VALUE!</v>
      </c>
      <c r="AA920" t="e">
        <f t="shared" si="299"/>
        <v>#VALUE!</v>
      </c>
      <c r="AB920" t="e">
        <f t="shared" si="310"/>
        <v>#VALUE!</v>
      </c>
      <c r="AC920" t="e">
        <f t="shared" si="311"/>
        <v>#VALUE!</v>
      </c>
      <c r="AD920" t="e">
        <f t="shared" si="312"/>
        <v>#VALUE!</v>
      </c>
      <c r="AE920" t="e">
        <f t="shared" si="313"/>
        <v>#VALUE!</v>
      </c>
      <c r="AF920" t="e">
        <f t="shared" si="314"/>
        <v>#VALUE!</v>
      </c>
    </row>
    <row r="921" spans="5:32" x14ac:dyDescent="0.2">
      <c r="E921">
        <f t="shared" si="300"/>
        <v>919</v>
      </c>
      <c r="F921">
        <f t="shared" si="294"/>
        <v>16.063918181212497</v>
      </c>
      <c r="G921" t="e">
        <f t="shared" si="301"/>
        <v>#VALUE!</v>
      </c>
      <c r="H921" t="e">
        <f t="shared" si="302"/>
        <v>#VALUE!</v>
      </c>
      <c r="I921" t="e">
        <f t="shared" si="303"/>
        <v>#VALUE!</v>
      </c>
      <c r="J921" t="e">
        <f t="shared" si="304"/>
        <v>#VALUE!</v>
      </c>
      <c r="K921" t="e">
        <f t="shared" si="305"/>
        <v>#VALUE!</v>
      </c>
      <c r="L921" t="e">
        <f t="shared" si="306"/>
        <v>#VALUE!</v>
      </c>
      <c r="M921">
        <f>IF($B$9="זכר",INDEX(תמותה!$A$1:$E$121,ROUNDDOWN(E921/12,0)+1,2),INDEX(תמותה!$A$1:$E$121,ROUNDDOWN(E921/12,0)+1,3))</f>
        <v>1.4269E-2</v>
      </c>
      <c r="N921" t="e">
        <f>IF($B$9="זכר",INDEX('שיפור גברים'!$A$1:$GQ$121,ROUNDDOWN(E921/12,0)+1,ROUNDDOWN((E921+$B$7-$B$8)/12,0)+2),INDEX('שיפור נשים'!$A$1:$GQ$121,ROUNDDOWN(E921/12,0)+1,ROUNDDOWN((E921+$B$7-$B$8)/12,0)+2))</f>
        <v>#VALUE!</v>
      </c>
      <c r="O921" t="e">
        <f>IF($B$9="זכר",INDEX('שיפור גברים'!$A$1:$GQ$121,ROUNDDOWN(E921/12,0)+1,ROUNDDOWN((E921+$B$7-$B$8)/12,0)+1),INDEX('שיפור נשים'!$A$1:$GQ$121,ROUNDDOWN(E921/12,0)+1,ROUNDDOWN((E921+$B$7-$B$8)/12,0)+1))</f>
        <v>#VALUE!</v>
      </c>
      <c r="P921">
        <f t="shared" si="295"/>
        <v>0.25</v>
      </c>
      <c r="Q921" t="e">
        <f t="shared" si="296"/>
        <v>#VALUE!</v>
      </c>
      <c r="R921">
        <f t="shared" si="307"/>
        <v>919</v>
      </c>
      <c r="S921" t="e">
        <f t="shared" si="308"/>
        <v>#VALUE!</v>
      </c>
      <c r="T921">
        <f>IF($B$11="זכר",INDEX(תמותה!$A$1:$E$121,ROUNDDOWN(R921/12,0)+1,2),INDEX(תמותה!$A$1:$E$121,ROUNDDOWN(R921/12,0)+1,3))</f>
        <v>1.4269E-2</v>
      </c>
      <c r="U921" t="e">
        <f>IF($B$11="זכר",INDEX('שיפור גברים'!$A$1:$GQ$121,ROUNDDOWN(R921/12,0)+1,ROUNDDOWN((E921+$B$7-$B$8)/12,0)+2),INDEX('שיפור נשים'!$A$1:$GQ$121,ROUNDDOWN(R921/12,0)+1,ROUNDDOWN((E921+$B$7-$B$8)/12,0)+2))</f>
        <v>#VALUE!</v>
      </c>
      <c r="V921" t="e">
        <f>IF($B$11="זכר",INDEX('שיפור גברים'!$A$1:$GQ$121,ROUNDDOWN(R921/12,0)+1,ROUNDDOWN((E921+$B$7-$B$8)/12,0)+1),INDEX('שיפור נשים'!$A$1:$GQ$121,ROUNDDOWN(R921/12,0)+1,ROUNDDOWN((E921+$B$7-$B$8)/12,0)+1))</f>
        <v>#VALUE!</v>
      </c>
      <c r="W921">
        <f t="shared" si="297"/>
        <v>0.25</v>
      </c>
      <c r="X921" t="e">
        <f t="shared" si="309"/>
        <v>#VALUE!</v>
      </c>
      <c r="Y921">
        <f>IF($B$11="זכר",INDEX(תמותה!$A$1:$E$121,ROUNDDOWN(R921/12,0)+1,4),INDEX(תמותה!$A$1:$E$121,ROUNDDOWN(R921/12,0)+1,5))</f>
        <v>1.9581999999999999E-2</v>
      </c>
      <c r="Z921" t="e">
        <f t="shared" si="298"/>
        <v>#VALUE!</v>
      </c>
      <c r="AA921" t="e">
        <f t="shared" si="299"/>
        <v>#VALUE!</v>
      </c>
      <c r="AB921" t="e">
        <f t="shared" si="310"/>
        <v>#VALUE!</v>
      </c>
      <c r="AC921" t="e">
        <f t="shared" si="311"/>
        <v>#VALUE!</v>
      </c>
      <c r="AD921" t="e">
        <f t="shared" si="312"/>
        <v>#VALUE!</v>
      </c>
      <c r="AE921" t="e">
        <f t="shared" si="313"/>
        <v>#VALUE!</v>
      </c>
      <c r="AF921" t="e">
        <f t="shared" si="314"/>
        <v>#VALUE!</v>
      </c>
    </row>
    <row r="922" spans="5:32" x14ac:dyDescent="0.2">
      <c r="E922">
        <f t="shared" si="300"/>
        <v>920</v>
      </c>
      <c r="F922">
        <f t="shared" si="294"/>
        <v>16.112472591711924</v>
      </c>
      <c r="G922" t="e">
        <f t="shared" si="301"/>
        <v>#VALUE!</v>
      </c>
      <c r="H922" t="e">
        <f t="shared" si="302"/>
        <v>#VALUE!</v>
      </c>
      <c r="I922" t="e">
        <f t="shared" si="303"/>
        <v>#VALUE!</v>
      </c>
      <c r="J922" t="e">
        <f t="shared" si="304"/>
        <v>#VALUE!</v>
      </c>
      <c r="K922" t="e">
        <f t="shared" si="305"/>
        <v>#VALUE!</v>
      </c>
      <c r="L922" t="e">
        <f t="shared" si="306"/>
        <v>#VALUE!</v>
      </c>
      <c r="M922">
        <f>IF($B$9="זכר",INDEX(תמותה!$A$1:$E$121,ROUNDDOWN(E922/12,0)+1,2),INDEX(תמותה!$A$1:$E$121,ROUNDDOWN(E922/12,0)+1,3))</f>
        <v>1.4269E-2</v>
      </c>
      <c r="N922" t="e">
        <f>IF($B$9="זכר",INDEX('שיפור גברים'!$A$1:$GQ$121,ROUNDDOWN(E922/12,0)+1,ROUNDDOWN((E922+$B$7-$B$8)/12,0)+2),INDEX('שיפור נשים'!$A$1:$GQ$121,ROUNDDOWN(E922/12,0)+1,ROUNDDOWN((E922+$B$7-$B$8)/12,0)+2))</f>
        <v>#VALUE!</v>
      </c>
      <c r="O922" t="e">
        <f>IF($B$9="זכר",INDEX('שיפור גברים'!$A$1:$GQ$121,ROUNDDOWN(E922/12,0)+1,ROUNDDOWN((E922+$B$7-$B$8)/12,0)+1),INDEX('שיפור נשים'!$A$1:$GQ$121,ROUNDDOWN(E922/12,0)+1,ROUNDDOWN((E922+$B$7-$B$8)/12,0)+1))</f>
        <v>#VALUE!</v>
      </c>
      <c r="P922">
        <f t="shared" si="295"/>
        <v>0.33333333333333331</v>
      </c>
      <c r="Q922" t="e">
        <f t="shared" si="296"/>
        <v>#VALUE!</v>
      </c>
      <c r="R922">
        <f t="shared" si="307"/>
        <v>920</v>
      </c>
      <c r="S922" t="e">
        <f t="shared" si="308"/>
        <v>#VALUE!</v>
      </c>
      <c r="T922">
        <f>IF($B$11="זכר",INDEX(תמותה!$A$1:$E$121,ROUNDDOWN(R922/12,0)+1,2),INDEX(תמותה!$A$1:$E$121,ROUNDDOWN(R922/12,0)+1,3))</f>
        <v>1.4269E-2</v>
      </c>
      <c r="U922" t="e">
        <f>IF($B$11="זכר",INDEX('שיפור גברים'!$A$1:$GQ$121,ROUNDDOWN(R922/12,0)+1,ROUNDDOWN((E922+$B$7-$B$8)/12,0)+2),INDEX('שיפור נשים'!$A$1:$GQ$121,ROUNDDOWN(R922/12,0)+1,ROUNDDOWN((E922+$B$7-$B$8)/12,0)+2))</f>
        <v>#VALUE!</v>
      </c>
      <c r="V922" t="e">
        <f>IF($B$11="זכר",INDEX('שיפור גברים'!$A$1:$GQ$121,ROUNDDOWN(R922/12,0)+1,ROUNDDOWN((E922+$B$7-$B$8)/12,0)+1),INDEX('שיפור נשים'!$A$1:$GQ$121,ROUNDDOWN(R922/12,0)+1,ROUNDDOWN((E922+$B$7-$B$8)/12,0)+1))</f>
        <v>#VALUE!</v>
      </c>
      <c r="W922">
        <f t="shared" si="297"/>
        <v>0.33333333333333331</v>
      </c>
      <c r="X922" t="e">
        <f t="shared" si="309"/>
        <v>#VALUE!</v>
      </c>
      <c r="Y922">
        <f>IF($B$11="זכר",INDEX(תמותה!$A$1:$E$121,ROUNDDOWN(R922/12,0)+1,4),INDEX(תמותה!$A$1:$E$121,ROUNDDOWN(R922/12,0)+1,5))</f>
        <v>1.9581999999999999E-2</v>
      </c>
      <c r="Z922" t="e">
        <f t="shared" si="298"/>
        <v>#VALUE!</v>
      </c>
      <c r="AA922" t="e">
        <f t="shared" si="299"/>
        <v>#VALUE!</v>
      </c>
      <c r="AB922" t="e">
        <f t="shared" si="310"/>
        <v>#VALUE!</v>
      </c>
      <c r="AC922" t="e">
        <f t="shared" si="311"/>
        <v>#VALUE!</v>
      </c>
      <c r="AD922" t="e">
        <f t="shared" si="312"/>
        <v>#VALUE!</v>
      </c>
      <c r="AE922" t="e">
        <f t="shared" si="313"/>
        <v>#VALUE!</v>
      </c>
      <c r="AF922" t="e">
        <f t="shared" si="314"/>
        <v>#VALUE!</v>
      </c>
    </row>
    <row r="923" spans="5:32" x14ac:dyDescent="0.2">
      <c r="E923">
        <f t="shared" si="300"/>
        <v>921</v>
      </c>
      <c r="F923">
        <f t="shared" si="294"/>
        <v>16.161173761597972</v>
      </c>
      <c r="G923" t="e">
        <f t="shared" si="301"/>
        <v>#VALUE!</v>
      </c>
      <c r="H923" t="e">
        <f t="shared" si="302"/>
        <v>#VALUE!</v>
      </c>
      <c r="I923" t="e">
        <f t="shared" si="303"/>
        <v>#VALUE!</v>
      </c>
      <c r="J923" t="e">
        <f t="shared" si="304"/>
        <v>#VALUE!</v>
      </c>
      <c r="K923" t="e">
        <f t="shared" si="305"/>
        <v>#VALUE!</v>
      </c>
      <c r="L923" t="e">
        <f t="shared" si="306"/>
        <v>#VALUE!</v>
      </c>
      <c r="M923">
        <f>IF($B$9="זכר",INDEX(תמותה!$A$1:$E$121,ROUNDDOWN(E923/12,0)+1,2),INDEX(תמותה!$A$1:$E$121,ROUNDDOWN(E923/12,0)+1,3))</f>
        <v>1.4269E-2</v>
      </c>
      <c r="N923" t="e">
        <f>IF($B$9="זכר",INDEX('שיפור גברים'!$A$1:$GQ$121,ROUNDDOWN(E923/12,0)+1,ROUNDDOWN((E923+$B$7-$B$8)/12,0)+2),INDEX('שיפור נשים'!$A$1:$GQ$121,ROUNDDOWN(E923/12,0)+1,ROUNDDOWN((E923+$B$7-$B$8)/12,0)+2))</f>
        <v>#VALUE!</v>
      </c>
      <c r="O923" t="e">
        <f>IF($B$9="זכר",INDEX('שיפור גברים'!$A$1:$GQ$121,ROUNDDOWN(E923/12,0)+1,ROUNDDOWN((E923+$B$7-$B$8)/12,0)+1),INDEX('שיפור נשים'!$A$1:$GQ$121,ROUNDDOWN(E923/12,0)+1,ROUNDDOWN((E923+$B$7-$B$8)/12,0)+1))</f>
        <v>#VALUE!</v>
      </c>
      <c r="P923">
        <f t="shared" si="295"/>
        <v>0.41666666666666669</v>
      </c>
      <c r="Q923" t="e">
        <f t="shared" si="296"/>
        <v>#VALUE!</v>
      </c>
      <c r="R923">
        <f t="shared" si="307"/>
        <v>921</v>
      </c>
      <c r="S923" t="e">
        <f t="shared" si="308"/>
        <v>#VALUE!</v>
      </c>
      <c r="T923">
        <f>IF($B$11="זכר",INDEX(תמותה!$A$1:$E$121,ROUNDDOWN(R923/12,0)+1,2),INDEX(תמותה!$A$1:$E$121,ROUNDDOWN(R923/12,0)+1,3))</f>
        <v>1.4269E-2</v>
      </c>
      <c r="U923" t="e">
        <f>IF($B$11="זכר",INDEX('שיפור גברים'!$A$1:$GQ$121,ROUNDDOWN(R923/12,0)+1,ROUNDDOWN((E923+$B$7-$B$8)/12,0)+2),INDEX('שיפור נשים'!$A$1:$GQ$121,ROUNDDOWN(R923/12,0)+1,ROUNDDOWN((E923+$B$7-$B$8)/12,0)+2))</f>
        <v>#VALUE!</v>
      </c>
      <c r="V923" t="e">
        <f>IF($B$11="זכר",INDEX('שיפור גברים'!$A$1:$GQ$121,ROUNDDOWN(R923/12,0)+1,ROUNDDOWN((E923+$B$7-$B$8)/12,0)+1),INDEX('שיפור נשים'!$A$1:$GQ$121,ROUNDDOWN(R923/12,0)+1,ROUNDDOWN((E923+$B$7-$B$8)/12,0)+1))</f>
        <v>#VALUE!</v>
      </c>
      <c r="W923">
        <f t="shared" si="297"/>
        <v>0.41666666666666669</v>
      </c>
      <c r="X923" t="e">
        <f t="shared" si="309"/>
        <v>#VALUE!</v>
      </c>
      <c r="Y923">
        <f>IF($B$11="זכר",INDEX(תמותה!$A$1:$E$121,ROUNDDOWN(R923/12,0)+1,4),INDEX(תמותה!$A$1:$E$121,ROUNDDOWN(R923/12,0)+1,5))</f>
        <v>1.9581999999999999E-2</v>
      </c>
      <c r="Z923" t="e">
        <f t="shared" si="298"/>
        <v>#VALUE!</v>
      </c>
      <c r="AA923" t="e">
        <f t="shared" si="299"/>
        <v>#VALUE!</v>
      </c>
      <c r="AB923" t="e">
        <f t="shared" si="310"/>
        <v>#VALUE!</v>
      </c>
      <c r="AC923" t="e">
        <f t="shared" si="311"/>
        <v>#VALUE!</v>
      </c>
      <c r="AD923" t="e">
        <f t="shared" si="312"/>
        <v>#VALUE!</v>
      </c>
      <c r="AE923" t="e">
        <f t="shared" si="313"/>
        <v>#VALUE!</v>
      </c>
      <c r="AF923" t="e">
        <f t="shared" si="314"/>
        <v>#VALUE!</v>
      </c>
    </row>
    <row r="924" spans="5:32" x14ac:dyDescent="0.2">
      <c r="E924">
        <f t="shared" si="300"/>
        <v>922</v>
      </c>
      <c r="F924">
        <f t="shared" si="294"/>
        <v>16.210022134462019</v>
      </c>
      <c r="G924" t="e">
        <f t="shared" si="301"/>
        <v>#VALUE!</v>
      </c>
      <c r="H924" t="e">
        <f t="shared" si="302"/>
        <v>#VALUE!</v>
      </c>
      <c r="I924" t="e">
        <f t="shared" si="303"/>
        <v>#VALUE!</v>
      </c>
      <c r="J924" t="e">
        <f t="shared" si="304"/>
        <v>#VALUE!</v>
      </c>
      <c r="K924" t="e">
        <f t="shared" si="305"/>
        <v>#VALUE!</v>
      </c>
      <c r="L924" t="e">
        <f t="shared" si="306"/>
        <v>#VALUE!</v>
      </c>
      <c r="M924">
        <f>IF($B$9="זכר",INDEX(תמותה!$A$1:$E$121,ROUNDDOWN(E924/12,0)+1,2),INDEX(תמותה!$A$1:$E$121,ROUNDDOWN(E924/12,0)+1,3))</f>
        <v>1.4269E-2</v>
      </c>
      <c r="N924" t="e">
        <f>IF($B$9="זכר",INDEX('שיפור גברים'!$A$1:$GQ$121,ROUNDDOWN(E924/12,0)+1,ROUNDDOWN((E924+$B$7-$B$8)/12,0)+2),INDEX('שיפור נשים'!$A$1:$GQ$121,ROUNDDOWN(E924/12,0)+1,ROUNDDOWN((E924+$B$7-$B$8)/12,0)+2))</f>
        <v>#VALUE!</v>
      </c>
      <c r="O924" t="e">
        <f>IF($B$9="זכר",INDEX('שיפור גברים'!$A$1:$GQ$121,ROUNDDOWN(E924/12,0)+1,ROUNDDOWN((E924+$B$7-$B$8)/12,0)+1),INDEX('שיפור נשים'!$A$1:$GQ$121,ROUNDDOWN(E924/12,0)+1,ROUNDDOWN((E924+$B$7-$B$8)/12,0)+1))</f>
        <v>#VALUE!</v>
      </c>
      <c r="P924">
        <f t="shared" si="295"/>
        <v>0.5</v>
      </c>
      <c r="Q924" t="e">
        <f t="shared" si="296"/>
        <v>#VALUE!</v>
      </c>
      <c r="R924">
        <f t="shared" si="307"/>
        <v>922</v>
      </c>
      <c r="S924" t="e">
        <f t="shared" si="308"/>
        <v>#VALUE!</v>
      </c>
      <c r="T924">
        <f>IF($B$11="זכר",INDEX(תמותה!$A$1:$E$121,ROUNDDOWN(R924/12,0)+1,2),INDEX(תמותה!$A$1:$E$121,ROUNDDOWN(R924/12,0)+1,3))</f>
        <v>1.4269E-2</v>
      </c>
      <c r="U924" t="e">
        <f>IF($B$11="זכר",INDEX('שיפור גברים'!$A$1:$GQ$121,ROUNDDOWN(R924/12,0)+1,ROUNDDOWN((E924+$B$7-$B$8)/12,0)+2),INDEX('שיפור נשים'!$A$1:$GQ$121,ROUNDDOWN(R924/12,0)+1,ROUNDDOWN((E924+$B$7-$B$8)/12,0)+2))</f>
        <v>#VALUE!</v>
      </c>
      <c r="V924" t="e">
        <f>IF($B$11="זכר",INDEX('שיפור גברים'!$A$1:$GQ$121,ROUNDDOWN(R924/12,0)+1,ROUNDDOWN((E924+$B$7-$B$8)/12,0)+1),INDEX('שיפור נשים'!$A$1:$GQ$121,ROUNDDOWN(R924/12,0)+1,ROUNDDOWN((E924+$B$7-$B$8)/12,0)+1))</f>
        <v>#VALUE!</v>
      </c>
      <c r="W924">
        <f t="shared" si="297"/>
        <v>0.5</v>
      </c>
      <c r="X924" t="e">
        <f t="shared" si="309"/>
        <v>#VALUE!</v>
      </c>
      <c r="Y924">
        <f>IF($B$11="זכר",INDEX(תמותה!$A$1:$E$121,ROUNDDOWN(R924/12,0)+1,4),INDEX(תמותה!$A$1:$E$121,ROUNDDOWN(R924/12,0)+1,5))</f>
        <v>1.9581999999999999E-2</v>
      </c>
      <c r="Z924" t="e">
        <f t="shared" si="298"/>
        <v>#VALUE!</v>
      </c>
      <c r="AA924" t="e">
        <f t="shared" si="299"/>
        <v>#VALUE!</v>
      </c>
      <c r="AB924" t="e">
        <f t="shared" si="310"/>
        <v>#VALUE!</v>
      </c>
      <c r="AC924" t="e">
        <f t="shared" si="311"/>
        <v>#VALUE!</v>
      </c>
      <c r="AD924" t="e">
        <f t="shared" si="312"/>
        <v>#VALUE!</v>
      </c>
      <c r="AE924" t="e">
        <f t="shared" si="313"/>
        <v>#VALUE!</v>
      </c>
      <c r="AF924" t="e">
        <f t="shared" si="314"/>
        <v>#VALUE!</v>
      </c>
    </row>
    <row r="925" spans="5:32" x14ac:dyDescent="0.2">
      <c r="E925">
        <f t="shared" si="300"/>
        <v>923</v>
      </c>
      <c r="F925">
        <f t="shared" si="294"/>
        <v>16.259018155236205</v>
      </c>
      <c r="G925" t="e">
        <f t="shared" si="301"/>
        <v>#VALUE!</v>
      </c>
      <c r="H925" t="e">
        <f t="shared" si="302"/>
        <v>#VALUE!</v>
      </c>
      <c r="I925" t="e">
        <f t="shared" si="303"/>
        <v>#VALUE!</v>
      </c>
      <c r="J925" t="e">
        <f t="shared" si="304"/>
        <v>#VALUE!</v>
      </c>
      <c r="K925" t="e">
        <f t="shared" si="305"/>
        <v>#VALUE!</v>
      </c>
      <c r="L925" t="e">
        <f t="shared" si="306"/>
        <v>#VALUE!</v>
      </c>
      <c r="M925">
        <f>IF($B$9="זכר",INDEX(תמותה!$A$1:$E$121,ROUNDDOWN(E925/12,0)+1,2),INDEX(תמותה!$A$1:$E$121,ROUNDDOWN(E925/12,0)+1,3))</f>
        <v>1.4269E-2</v>
      </c>
      <c r="N925" t="e">
        <f>IF($B$9="זכר",INDEX('שיפור גברים'!$A$1:$GQ$121,ROUNDDOWN(E925/12,0)+1,ROUNDDOWN((E925+$B$7-$B$8)/12,0)+2),INDEX('שיפור נשים'!$A$1:$GQ$121,ROUNDDOWN(E925/12,0)+1,ROUNDDOWN((E925+$B$7-$B$8)/12,0)+2))</f>
        <v>#VALUE!</v>
      </c>
      <c r="O925" t="e">
        <f>IF($B$9="זכר",INDEX('שיפור גברים'!$A$1:$GQ$121,ROUNDDOWN(E925/12,0)+1,ROUNDDOWN((E925+$B$7-$B$8)/12,0)+1),INDEX('שיפור נשים'!$A$1:$GQ$121,ROUNDDOWN(E925/12,0)+1,ROUNDDOWN((E925+$B$7-$B$8)/12,0)+1))</f>
        <v>#VALUE!</v>
      </c>
      <c r="P925">
        <f t="shared" si="295"/>
        <v>0.58333333333333337</v>
      </c>
      <c r="Q925" t="e">
        <f t="shared" si="296"/>
        <v>#VALUE!</v>
      </c>
      <c r="R925">
        <f t="shared" si="307"/>
        <v>923</v>
      </c>
      <c r="S925" t="e">
        <f t="shared" si="308"/>
        <v>#VALUE!</v>
      </c>
      <c r="T925">
        <f>IF($B$11="זכר",INDEX(תמותה!$A$1:$E$121,ROUNDDOWN(R925/12,0)+1,2),INDEX(תמותה!$A$1:$E$121,ROUNDDOWN(R925/12,0)+1,3))</f>
        <v>1.4269E-2</v>
      </c>
      <c r="U925" t="e">
        <f>IF($B$11="זכר",INDEX('שיפור גברים'!$A$1:$GQ$121,ROUNDDOWN(R925/12,0)+1,ROUNDDOWN((E925+$B$7-$B$8)/12,0)+2),INDEX('שיפור נשים'!$A$1:$GQ$121,ROUNDDOWN(R925/12,0)+1,ROUNDDOWN((E925+$B$7-$B$8)/12,0)+2))</f>
        <v>#VALUE!</v>
      </c>
      <c r="V925" t="e">
        <f>IF($B$11="זכר",INDEX('שיפור גברים'!$A$1:$GQ$121,ROUNDDOWN(R925/12,0)+1,ROUNDDOWN((E925+$B$7-$B$8)/12,0)+1),INDEX('שיפור נשים'!$A$1:$GQ$121,ROUNDDOWN(R925/12,0)+1,ROUNDDOWN((E925+$B$7-$B$8)/12,0)+1))</f>
        <v>#VALUE!</v>
      </c>
      <c r="W925">
        <f t="shared" si="297"/>
        <v>0.58333333333333337</v>
      </c>
      <c r="X925" t="e">
        <f t="shared" si="309"/>
        <v>#VALUE!</v>
      </c>
      <c r="Y925">
        <f>IF($B$11="זכר",INDEX(תמותה!$A$1:$E$121,ROUNDDOWN(R925/12,0)+1,4),INDEX(תמותה!$A$1:$E$121,ROUNDDOWN(R925/12,0)+1,5))</f>
        <v>1.9581999999999999E-2</v>
      </c>
      <c r="Z925" t="e">
        <f t="shared" si="298"/>
        <v>#VALUE!</v>
      </c>
      <c r="AA925" t="e">
        <f t="shared" si="299"/>
        <v>#VALUE!</v>
      </c>
      <c r="AB925" t="e">
        <f t="shared" si="310"/>
        <v>#VALUE!</v>
      </c>
      <c r="AC925" t="e">
        <f t="shared" si="311"/>
        <v>#VALUE!</v>
      </c>
      <c r="AD925" t="e">
        <f t="shared" si="312"/>
        <v>#VALUE!</v>
      </c>
      <c r="AE925" t="e">
        <f t="shared" si="313"/>
        <v>#VALUE!</v>
      </c>
      <c r="AF925" t="e">
        <f t="shared" si="314"/>
        <v>#VALUE!</v>
      </c>
    </row>
    <row r="926" spans="5:32" x14ac:dyDescent="0.2">
      <c r="E926">
        <f t="shared" si="300"/>
        <v>924</v>
      </c>
      <c r="F926">
        <f t="shared" si="294"/>
        <v>16.308162270197542</v>
      </c>
      <c r="G926" t="e">
        <f t="shared" si="301"/>
        <v>#VALUE!</v>
      </c>
      <c r="H926" t="e">
        <f t="shared" si="302"/>
        <v>#VALUE!</v>
      </c>
      <c r="I926" t="e">
        <f t="shared" si="303"/>
        <v>#VALUE!</v>
      </c>
      <c r="J926" t="e">
        <f t="shared" si="304"/>
        <v>#VALUE!</v>
      </c>
      <c r="K926" t="e">
        <f t="shared" si="305"/>
        <v>#VALUE!</v>
      </c>
      <c r="L926" t="e">
        <f t="shared" si="306"/>
        <v>#VALUE!</v>
      </c>
      <c r="M926">
        <f>IF($B$9="זכר",INDEX(תמותה!$A$1:$E$121,ROUNDDOWN(E926/12,0)+1,2),INDEX(תמותה!$A$1:$E$121,ROUNDDOWN(E926/12,0)+1,3))</f>
        <v>1.6435999999999999E-2</v>
      </c>
      <c r="N926" t="e">
        <f>IF($B$9="זכר",INDEX('שיפור גברים'!$A$1:$GQ$121,ROUNDDOWN(E926/12,0)+1,ROUNDDOWN((E926+$B$7-$B$8)/12,0)+2),INDEX('שיפור נשים'!$A$1:$GQ$121,ROUNDDOWN(E926/12,0)+1,ROUNDDOWN((E926+$B$7-$B$8)/12,0)+2))</f>
        <v>#VALUE!</v>
      </c>
      <c r="O926" t="e">
        <f>IF($B$9="זכר",INDEX('שיפור גברים'!$A$1:$GQ$121,ROUNDDOWN(E926/12,0)+1,ROUNDDOWN((E926+$B$7-$B$8)/12,0)+1),INDEX('שיפור נשים'!$A$1:$GQ$121,ROUNDDOWN(E926/12,0)+1,ROUNDDOWN((E926+$B$7-$B$8)/12,0)+1))</f>
        <v>#VALUE!</v>
      </c>
      <c r="P926">
        <f t="shared" si="295"/>
        <v>0.66666666666666663</v>
      </c>
      <c r="Q926" t="e">
        <f t="shared" si="296"/>
        <v>#VALUE!</v>
      </c>
      <c r="R926">
        <f t="shared" si="307"/>
        <v>924</v>
      </c>
      <c r="S926" t="e">
        <f t="shared" si="308"/>
        <v>#VALUE!</v>
      </c>
      <c r="T926">
        <f>IF($B$11="זכר",INDEX(תמותה!$A$1:$E$121,ROUNDDOWN(R926/12,0)+1,2),INDEX(תמותה!$A$1:$E$121,ROUNDDOWN(R926/12,0)+1,3))</f>
        <v>1.6435999999999999E-2</v>
      </c>
      <c r="U926" t="e">
        <f>IF($B$11="זכר",INDEX('שיפור גברים'!$A$1:$GQ$121,ROUNDDOWN(R926/12,0)+1,ROUNDDOWN((E926+$B$7-$B$8)/12,0)+2),INDEX('שיפור נשים'!$A$1:$GQ$121,ROUNDDOWN(R926/12,0)+1,ROUNDDOWN((E926+$B$7-$B$8)/12,0)+2))</f>
        <v>#VALUE!</v>
      </c>
      <c r="V926" t="e">
        <f>IF($B$11="זכר",INDEX('שיפור גברים'!$A$1:$GQ$121,ROUNDDOWN(R926/12,0)+1,ROUNDDOWN((E926+$B$7-$B$8)/12,0)+1),INDEX('שיפור נשים'!$A$1:$GQ$121,ROUNDDOWN(R926/12,0)+1,ROUNDDOWN((E926+$B$7-$B$8)/12,0)+1))</f>
        <v>#VALUE!</v>
      </c>
      <c r="W926">
        <f t="shared" si="297"/>
        <v>0.66666666666666663</v>
      </c>
      <c r="X926" t="e">
        <f t="shared" si="309"/>
        <v>#VALUE!</v>
      </c>
      <c r="Y926">
        <f>IF($B$11="זכר",INDEX(תמותה!$A$1:$E$121,ROUNDDOWN(R926/12,0)+1,4),INDEX(תמותה!$A$1:$E$121,ROUNDDOWN(R926/12,0)+1,5))</f>
        <v>2.1759000000000001E-2</v>
      </c>
      <c r="Z926" t="e">
        <f t="shared" si="298"/>
        <v>#VALUE!</v>
      </c>
      <c r="AA926" t="e">
        <f t="shared" si="299"/>
        <v>#VALUE!</v>
      </c>
      <c r="AB926" t="e">
        <f t="shared" si="310"/>
        <v>#VALUE!</v>
      </c>
      <c r="AC926" t="e">
        <f t="shared" si="311"/>
        <v>#VALUE!</v>
      </c>
      <c r="AD926" t="e">
        <f t="shared" si="312"/>
        <v>#VALUE!</v>
      </c>
      <c r="AE926" t="e">
        <f t="shared" si="313"/>
        <v>#VALUE!</v>
      </c>
      <c r="AF926" t="e">
        <f t="shared" si="314"/>
        <v>#VALUE!</v>
      </c>
    </row>
    <row r="927" spans="5:32" x14ac:dyDescent="0.2">
      <c r="E927">
        <f t="shared" si="300"/>
        <v>925</v>
      </c>
      <c r="F927">
        <f t="shared" si="294"/>
        <v>16.35745492697195</v>
      </c>
      <c r="G927" t="e">
        <f t="shared" si="301"/>
        <v>#VALUE!</v>
      </c>
      <c r="H927" t="e">
        <f t="shared" si="302"/>
        <v>#VALUE!</v>
      </c>
      <c r="I927" t="e">
        <f t="shared" si="303"/>
        <v>#VALUE!</v>
      </c>
      <c r="J927" t="e">
        <f t="shared" si="304"/>
        <v>#VALUE!</v>
      </c>
      <c r="K927" t="e">
        <f t="shared" si="305"/>
        <v>#VALUE!</v>
      </c>
      <c r="L927" t="e">
        <f t="shared" si="306"/>
        <v>#VALUE!</v>
      </c>
      <c r="M927">
        <f>IF($B$9="זכר",INDEX(תמותה!$A$1:$E$121,ROUNDDOWN(E927/12,0)+1,2),INDEX(תמותה!$A$1:$E$121,ROUNDDOWN(E927/12,0)+1,3))</f>
        <v>1.6435999999999999E-2</v>
      </c>
      <c r="N927" t="e">
        <f>IF($B$9="זכר",INDEX('שיפור גברים'!$A$1:$GQ$121,ROUNDDOWN(E927/12,0)+1,ROUNDDOWN((E927+$B$7-$B$8)/12,0)+2),INDEX('שיפור נשים'!$A$1:$GQ$121,ROUNDDOWN(E927/12,0)+1,ROUNDDOWN((E927+$B$7-$B$8)/12,0)+2))</f>
        <v>#VALUE!</v>
      </c>
      <c r="O927" t="e">
        <f>IF($B$9="זכר",INDEX('שיפור גברים'!$A$1:$GQ$121,ROUNDDOWN(E927/12,0)+1,ROUNDDOWN((E927+$B$7-$B$8)/12,0)+1),INDEX('שיפור נשים'!$A$1:$GQ$121,ROUNDDOWN(E927/12,0)+1,ROUNDDOWN((E927+$B$7-$B$8)/12,0)+1))</f>
        <v>#VALUE!</v>
      </c>
      <c r="P927">
        <f t="shared" si="295"/>
        <v>0.75</v>
      </c>
      <c r="Q927" t="e">
        <f t="shared" si="296"/>
        <v>#VALUE!</v>
      </c>
      <c r="R927">
        <f t="shared" si="307"/>
        <v>925</v>
      </c>
      <c r="S927" t="e">
        <f t="shared" si="308"/>
        <v>#VALUE!</v>
      </c>
      <c r="T927">
        <f>IF($B$11="זכר",INDEX(תמותה!$A$1:$E$121,ROUNDDOWN(R927/12,0)+1,2),INDEX(תמותה!$A$1:$E$121,ROUNDDOWN(R927/12,0)+1,3))</f>
        <v>1.6435999999999999E-2</v>
      </c>
      <c r="U927" t="e">
        <f>IF($B$11="זכר",INDEX('שיפור גברים'!$A$1:$GQ$121,ROUNDDOWN(R927/12,0)+1,ROUNDDOWN((E927+$B$7-$B$8)/12,0)+2),INDEX('שיפור נשים'!$A$1:$GQ$121,ROUNDDOWN(R927/12,0)+1,ROUNDDOWN((E927+$B$7-$B$8)/12,0)+2))</f>
        <v>#VALUE!</v>
      </c>
      <c r="V927" t="e">
        <f>IF($B$11="זכר",INDEX('שיפור גברים'!$A$1:$GQ$121,ROUNDDOWN(R927/12,0)+1,ROUNDDOWN((E927+$B$7-$B$8)/12,0)+1),INDEX('שיפור נשים'!$A$1:$GQ$121,ROUNDDOWN(R927/12,0)+1,ROUNDDOWN((E927+$B$7-$B$8)/12,0)+1))</f>
        <v>#VALUE!</v>
      </c>
      <c r="W927">
        <f t="shared" si="297"/>
        <v>0.75</v>
      </c>
      <c r="X927" t="e">
        <f t="shared" si="309"/>
        <v>#VALUE!</v>
      </c>
      <c r="Y927">
        <f>IF($B$11="זכר",INDEX(תמותה!$A$1:$E$121,ROUNDDOWN(R927/12,0)+1,4),INDEX(תמותה!$A$1:$E$121,ROUNDDOWN(R927/12,0)+1,5))</f>
        <v>2.1759000000000001E-2</v>
      </c>
      <c r="Z927" t="e">
        <f t="shared" si="298"/>
        <v>#VALUE!</v>
      </c>
      <c r="AA927" t="e">
        <f t="shared" si="299"/>
        <v>#VALUE!</v>
      </c>
      <c r="AB927" t="e">
        <f t="shared" si="310"/>
        <v>#VALUE!</v>
      </c>
      <c r="AC927" t="e">
        <f t="shared" si="311"/>
        <v>#VALUE!</v>
      </c>
      <c r="AD927" t="e">
        <f t="shared" si="312"/>
        <v>#VALUE!</v>
      </c>
      <c r="AE927" t="e">
        <f t="shared" si="313"/>
        <v>#VALUE!</v>
      </c>
      <c r="AF927" t="e">
        <f t="shared" si="314"/>
        <v>#VALUE!</v>
      </c>
    </row>
    <row r="928" spans="5:32" x14ac:dyDescent="0.2">
      <c r="E928">
        <f t="shared" si="300"/>
        <v>926</v>
      </c>
      <c r="F928">
        <f t="shared" si="294"/>
        <v>16.406896574538298</v>
      </c>
      <c r="G928" t="e">
        <f t="shared" si="301"/>
        <v>#VALUE!</v>
      </c>
      <c r="H928" t="e">
        <f t="shared" si="302"/>
        <v>#VALUE!</v>
      </c>
      <c r="I928" t="e">
        <f t="shared" si="303"/>
        <v>#VALUE!</v>
      </c>
      <c r="J928" t="e">
        <f t="shared" si="304"/>
        <v>#VALUE!</v>
      </c>
      <c r="K928" t="e">
        <f t="shared" si="305"/>
        <v>#VALUE!</v>
      </c>
      <c r="L928" t="e">
        <f t="shared" si="306"/>
        <v>#VALUE!</v>
      </c>
      <c r="M928">
        <f>IF($B$9="זכר",INDEX(תמותה!$A$1:$E$121,ROUNDDOWN(E928/12,0)+1,2),INDEX(תמותה!$A$1:$E$121,ROUNDDOWN(E928/12,0)+1,3))</f>
        <v>1.6435999999999999E-2</v>
      </c>
      <c r="N928" t="e">
        <f>IF($B$9="זכר",INDEX('שיפור גברים'!$A$1:$GQ$121,ROUNDDOWN(E928/12,0)+1,ROUNDDOWN((E928+$B$7-$B$8)/12,0)+2),INDEX('שיפור נשים'!$A$1:$GQ$121,ROUNDDOWN(E928/12,0)+1,ROUNDDOWN((E928+$B$7-$B$8)/12,0)+2))</f>
        <v>#VALUE!</v>
      </c>
      <c r="O928" t="e">
        <f>IF($B$9="זכר",INDEX('שיפור גברים'!$A$1:$GQ$121,ROUNDDOWN(E928/12,0)+1,ROUNDDOWN((E928+$B$7-$B$8)/12,0)+1),INDEX('שיפור נשים'!$A$1:$GQ$121,ROUNDDOWN(E928/12,0)+1,ROUNDDOWN((E928+$B$7-$B$8)/12,0)+1))</f>
        <v>#VALUE!</v>
      </c>
      <c r="P928">
        <f t="shared" si="295"/>
        <v>0.83333333333333337</v>
      </c>
      <c r="Q928" t="e">
        <f t="shared" si="296"/>
        <v>#VALUE!</v>
      </c>
      <c r="R928">
        <f t="shared" si="307"/>
        <v>926</v>
      </c>
      <c r="S928" t="e">
        <f t="shared" si="308"/>
        <v>#VALUE!</v>
      </c>
      <c r="T928">
        <f>IF($B$11="זכר",INDEX(תמותה!$A$1:$E$121,ROUNDDOWN(R928/12,0)+1,2),INDEX(תמותה!$A$1:$E$121,ROUNDDOWN(R928/12,0)+1,3))</f>
        <v>1.6435999999999999E-2</v>
      </c>
      <c r="U928" t="e">
        <f>IF($B$11="זכר",INDEX('שיפור גברים'!$A$1:$GQ$121,ROUNDDOWN(R928/12,0)+1,ROUNDDOWN((E928+$B$7-$B$8)/12,0)+2),INDEX('שיפור נשים'!$A$1:$GQ$121,ROUNDDOWN(R928/12,0)+1,ROUNDDOWN((E928+$B$7-$B$8)/12,0)+2))</f>
        <v>#VALUE!</v>
      </c>
      <c r="V928" t="e">
        <f>IF($B$11="זכר",INDEX('שיפור גברים'!$A$1:$GQ$121,ROUNDDOWN(R928/12,0)+1,ROUNDDOWN((E928+$B$7-$B$8)/12,0)+1),INDEX('שיפור נשים'!$A$1:$GQ$121,ROUNDDOWN(R928/12,0)+1,ROUNDDOWN((E928+$B$7-$B$8)/12,0)+1))</f>
        <v>#VALUE!</v>
      </c>
      <c r="W928">
        <f t="shared" si="297"/>
        <v>0.83333333333333337</v>
      </c>
      <c r="X928" t="e">
        <f t="shared" si="309"/>
        <v>#VALUE!</v>
      </c>
      <c r="Y928">
        <f>IF($B$11="זכר",INDEX(תמותה!$A$1:$E$121,ROUNDDOWN(R928/12,0)+1,4),INDEX(תמותה!$A$1:$E$121,ROUNDDOWN(R928/12,0)+1,5))</f>
        <v>2.1759000000000001E-2</v>
      </c>
      <c r="Z928" t="e">
        <f t="shared" si="298"/>
        <v>#VALUE!</v>
      </c>
      <c r="AA928" t="e">
        <f t="shared" si="299"/>
        <v>#VALUE!</v>
      </c>
      <c r="AB928" t="e">
        <f t="shared" si="310"/>
        <v>#VALUE!</v>
      </c>
      <c r="AC928" t="e">
        <f t="shared" si="311"/>
        <v>#VALUE!</v>
      </c>
      <c r="AD928" t="e">
        <f t="shared" si="312"/>
        <v>#VALUE!</v>
      </c>
      <c r="AE928" t="e">
        <f t="shared" si="313"/>
        <v>#VALUE!</v>
      </c>
      <c r="AF928" t="e">
        <f t="shared" si="314"/>
        <v>#VALUE!</v>
      </c>
    </row>
    <row r="929" spans="5:32" x14ac:dyDescent="0.2">
      <c r="E929">
        <f t="shared" si="300"/>
        <v>927</v>
      </c>
      <c r="F929">
        <f t="shared" si="294"/>
        <v>16.456487663232558</v>
      </c>
      <c r="G929" t="e">
        <f t="shared" si="301"/>
        <v>#VALUE!</v>
      </c>
      <c r="H929" t="e">
        <f t="shared" si="302"/>
        <v>#VALUE!</v>
      </c>
      <c r="I929" t="e">
        <f t="shared" si="303"/>
        <v>#VALUE!</v>
      </c>
      <c r="J929" t="e">
        <f t="shared" si="304"/>
        <v>#VALUE!</v>
      </c>
      <c r="K929" t="e">
        <f t="shared" si="305"/>
        <v>#VALUE!</v>
      </c>
      <c r="L929" t="e">
        <f t="shared" si="306"/>
        <v>#VALUE!</v>
      </c>
      <c r="M929">
        <f>IF($B$9="זכר",INDEX(תמותה!$A$1:$E$121,ROUNDDOWN(E929/12,0)+1,2),INDEX(תמותה!$A$1:$E$121,ROUNDDOWN(E929/12,0)+1,3))</f>
        <v>1.6435999999999999E-2</v>
      </c>
      <c r="N929" t="e">
        <f>IF($B$9="זכר",INDEX('שיפור גברים'!$A$1:$GQ$121,ROUNDDOWN(E929/12,0)+1,ROUNDDOWN((E929+$B$7-$B$8)/12,0)+2),INDEX('שיפור נשים'!$A$1:$GQ$121,ROUNDDOWN(E929/12,0)+1,ROUNDDOWN((E929+$B$7-$B$8)/12,0)+2))</f>
        <v>#VALUE!</v>
      </c>
      <c r="O929" t="e">
        <f>IF($B$9="זכר",INDEX('שיפור גברים'!$A$1:$GQ$121,ROUNDDOWN(E929/12,0)+1,ROUNDDOWN((E929+$B$7-$B$8)/12,0)+1),INDEX('שיפור נשים'!$A$1:$GQ$121,ROUNDDOWN(E929/12,0)+1,ROUNDDOWN((E929+$B$7-$B$8)/12,0)+1))</f>
        <v>#VALUE!</v>
      </c>
      <c r="P929">
        <f t="shared" si="295"/>
        <v>0.91666666666666663</v>
      </c>
      <c r="Q929" t="e">
        <f t="shared" si="296"/>
        <v>#VALUE!</v>
      </c>
      <c r="R929">
        <f t="shared" si="307"/>
        <v>927</v>
      </c>
      <c r="S929" t="e">
        <f t="shared" si="308"/>
        <v>#VALUE!</v>
      </c>
      <c r="T929">
        <f>IF($B$11="זכר",INDEX(תמותה!$A$1:$E$121,ROUNDDOWN(R929/12,0)+1,2),INDEX(תמותה!$A$1:$E$121,ROUNDDOWN(R929/12,0)+1,3))</f>
        <v>1.6435999999999999E-2</v>
      </c>
      <c r="U929" t="e">
        <f>IF($B$11="זכר",INDEX('שיפור גברים'!$A$1:$GQ$121,ROUNDDOWN(R929/12,0)+1,ROUNDDOWN((E929+$B$7-$B$8)/12,0)+2),INDEX('שיפור נשים'!$A$1:$GQ$121,ROUNDDOWN(R929/12,0)+1,ROUNDDOWN((E929+$B$7-$B$8)/12,0)+2))</f>
        <v>#VALUE!</v>
      </c>
      <c r="V929" t="e">
        <f>IF($B$11="זכר",INDEX('שיפור גברים'!$A$1:$GQ$121,ROUNDDOWN(R929/12,0)+1,ROUNDDOWN((E929+$B$7-$B$8)/12,0)+1),INDEX('שיפור נשים'!$A$1:$GQ$121,ROUNDDOWN(R929/12,0)+1,ROUNDDOWN((E929+$B$7-$B$8)/12,0)+1))</f>
        <v>#VALUE!</v>
      </c>
      <c r="W929">
        <f t="shared" si="297"/>
        <v>0.91666666666666663</v>
      </c>
      <c r="X929" t="e">
        <f t="shared" si="309"/>
        <v>#VALUE!</v>
      </c>
      <c r="Y929">
        <f>IF($B$11="זכר",INDEX(תמותה!$A$1:$E$121,ROUNDDOWN(R929/12,0)+1,4),INDEX(תמותה!$A$1:$E$121,ROUNDDOWN(R929/12,0)+1,5))</f>
        <v>2.1759000000000001E-2</v>
      </c>
      <c r="Z929" t="e">
        <f t="shared" si="298"/>
        <v>#VALUE!</v>
      </c>
      <c r="AA929" t="e">
        <f t="shared" si="299"/>
        <v>#VALUE!</v>
      </c>
      <c r="AB929" t="e">
        <f t="shared" si="310"/>
        <v>#VALUE!</v>
      </c>
      <c r="AC929" t="e">
        <f t="shared" si="311"/>
        <v>#VALUE!</v>
      </c>
      <c r="AD929" t="e">
        <f t="shared" si="312"/>
        <v>#VALUE!</v>
      </c>
      <c r="AE929" t="e">
        <f t="shared" si="313"/>
        <v>#VALUE!</v>
      </c>
      <c r="AF929" t="e">
        <f t="shared" si="314"/>
        <v>#VALUE!</v>
      </c>
    </row>
    <row r="930" spans="5:32" x14ac:dyDescent="0.2">
      <c r="E930">
        <f t="shared" si="300"/>
        <v>928</v>
      </c>
      <c r="F930">
        <f t="shared" si="294"/>
        <v>16.506228644751872</v>
      </c>
      <c r="G930" t="e">
        <f t="shared" si="301"/>
        <v>#VALUE!</v>
      </c>
      <c r="H930" t="e">
        <f t="shared" si="302"/>
        <v>#VALUE!</v>
      </c>
      <c r="I930" t="e">
        <f t="shared" si="303"/>
        <v>#VALUE!</v>
      </c>
      <c r="J930" t="e">
        <f t="shared" si="304"/>
        <v>#VALUE!</v>
      </c>
      <c r="K930" t="e">
        <f t="shared" si="305"/>
        <v>#VALUE!</v>
      </c>
      <c r="L930" t="e">
        <f t="shared" si="306"/>
        <v>#VALUE!</v>
      </c>
      <c r="M930">
        <f>IF($B$9="זכר",INDEX(תמותה!$A$1:$E$121,ROUNDDOWN(E930/12,0)+1,2),INDEX(תמותה!$A$1:$E$121,ROUNDDOWN(E930/12,0)+1,3))</f>
        <v>1.6435999999999999E-2</v>
      </c>
      <c r="N930" t="e">
        <f>IF($B$9="זכר",INDEX('שיפור גברים'!$A$1:$GQ$121,ROUNDDOWN(E930/12,0)+1,ROUNDDOWN((E930+$B$7-$B$8)/12,0)+2),INDEX('שיפור נשים'!$A$1:$GQ$121,ROUNDDOWN(E930/12,0)+1,ROUNDDOWN((E930+$B$7-$B$8)/12,0)+2))</f>
        <v>#VALUE!</v>
      </c>
      <c r="O930" t="e">
        <f>IF($B$9="זכר",INDEX('שיפור גברים'!$A$1:$GQ$121,ROUNDDOWN(E930/12,0)+1,ROUNDDOWN((E930+$B$7-$B$8)/12,0)+1),INDEX('שיפור נשים'!$A$1:$GQ$121,ROUNDDOWN(E930/12,0)+1,ROUNDDOWN((E930+$B$7-$B$8)/12,0)+1))</f>
        <v>#VALUE!</v>
      </c>
      <c r="P930">
        <f t="shared" si="295"/>
        <v>1</v>
      </c>
      <c r="Q930" t="e">
        <f t="shared" si="296"/>
        <v>#VALUE!</v>
      </c>
      <c r="R930">
        <f t="shared" si="307"/>
        <v>928</v>
      </c>
      <c r="S930" t="e">
        <f t="shared" si="308"/>
        <v>#VALUE!</v>
      </c>
      <c r="T930">
        <f>IF($B$11="זכר",INDEX(תמותה!$A$1:$E$121,ROUNDDOWN(R930/12,0)+1,2),INDEX(תמותה!$A$1:$E$121,ROUNDDOWN(R930/12,0)+1,3))</f>
        <v>1.6435999999999999E-2</v>
      </c>
      <c r="U930" t="e">
        <f>IF($B$11="זכר",INDEX('שיפור גברים'!$A$1:$GQ$121,ROUNDDOWN(R930/12,0)+1,ROUNDDOWN((E930+$B$7-$B$8)/12,0)+2),INDEX('שיפור נשים'!$A$1:$GQ$121,ROUNDDOWN(R930/12,0)+1,ROUNDDOWN((E930+$B$7-$B$8)/12,0)+2))</f>
        <v>#VALUE!</v>
      </c>
      <c r="V930" t="e">
        <f>IF($B$11="זכר",INDEX('שיפור גברים'!$A$1:$GQ$121,ROUNDDOWN(R930/12,0)+1,ROUNDDOWN((E930+$B$7-$B$8)/12,0)+1),INDEX('שיפור נשים'!$A$1:$GQ$121,ROUNDDOWN(R930/12,0)+1,ROUNDDOWN((E930+$B$7-$B$8)/12,0)+1))</f>
        <v>#VALUE!</v>
      </c>
      <c r="W930">
        <f t="shared" si="297"/>
        <v>1</v>
      </c>
      <c r="X930" t="e">
        <f t="shared" si="309"/>
        <v>#VALUE!</v>
      </c>
      <c r="Y930">
        <f>IF($B$11="זכר",INDEX(תמותה!$A$1:$E$121,ROUNDDOWN(R930/12,0)+1,4),INDEX(תמותה!$A$1:$E$121,ROUNDDOWN(R930/12,0)+1,5))</f>
        <v>2.1759000000000001E-2</v>
      </c>
      <c r="Z930" t="e">
        <f t="shared" si="298"/>
        <v>#VALUE!</v>
      </c>
      <c r="AA930" t="e">
        <f t="shared" si="299"/>
        <v>#VALUE!</v>
      </c>
      <c r="AB930" t="e">
        <f t="shared" si="310"/>
        <v>#VALUE!</v>
      </c>
      <c r="AC930" t="e">
        <f t="shared" si="311"/>
        <v>#VALUE!</v>
      </c>
      <c r="AD930" t="e">
        <f t="shared" si="312"/>
        <v>#VALUE!</v>
      </c>
      <c r="AE930" t="e">
        <f t="shared" si="313"/>
        <v>#VALUE!</v>
      </c>
      <c r="AF930" t="e">
        <f t="shared" si="314"/>
        <v>#VALUE!</v>
      </c>
    </row>
    <row r="931" spans="5:32" x14ac:dyDescent="0.2">
      <c r="E931">
        <f t="shared" si="300"/>
        <v>929</v>
      </c>
      <c r="F931">
        <f t="shared" si="294"/>
        <v>16.556119972158665</v>
      </c>
      <c r="G931" t="e">
        <f t="shared" si="301"/>
        <v>#VALUE!</v>
      </c>
      <c r="H931" t="e">
        <f t="shared" si="302"/>
        <v>#VALUE!</v>
      </c>
      <c r="I931" t="e">
        <f t="shared" si="303"/>
        <v>#VALUE!</v>
      </c>
      <c r="J931" t="e">
        <f t="shared" si="304"/>
        <v>#VALUE!</v>
      </c>
      <c r="K931" t="e">
        <f t="shared" si="305"/>
        <v>#VALUE!</v>
      </c>
      <c r="L931" t="e">
        <f t="shared" si="306"/>
        <v>#VALUE!</v>
      </c>
      <c r="M931">
        <f>IF($B$9="זכר",INDEX(תמותה!$A$1:$E$121,ROUNDDOWN(E931/12,0)+1,2),INDEX(תמותה!$A$1:$E$121,ROUNDDOWN(E931/12,0)+1,3))</f>
        <v>1.6435999999999999E-2</v>
      </c>
      <c r="N931" t="e">
        <f>IF($B$9="זכר",INDEX('שיפור גברים'!$A$1:$GQ$121,ROUNDDOWN(E931/12,0)+1,ROUNDDOWN((E931+$B$7-$B$8)/12,0)+2),INDEX('שיפור נשים'!$A$1:$GQ$121,ROUNDDOWN(E931/12,0)+1,ROUNDDOWN((E931+$B$7-$B$8)/12,0)+2))</f>
        <v>#VALUE!</v>
      </c>
      <c r="O931" t="e">
        <f>IF($B$9="זכר",INDEX('שיפור גברים'!$A$1:$GQ$121,ROUNDDOWN(E931/12,0)+1,ROUNDDOWN((E931+$B$7-$B$8)/12,0)+1),INDEX('שיפור נשים'!$A$1:$GQ$121,ROUNDDOWN(E931/12,0)+1,ROUNDDOWN((E931+$B$7-$B$8)/12,0)+1))</f>
        <v>#VALUE!</v>
      </c>
      <c r="P931">
        <f t="shared" si="295"/>
        <v>8.3333333333333329E-2</v>
      </c>
      <c r="Q931" t="e">
        <f t="shared" si="296"/>
        <v>#VALUE!</v>
      </c>
      <c r="R931">
        <f t="shared" si="307"/>
        <v>929</v>
      </c>
      <c r="S931" t="e">
        <f t="shared" si="308"/>
        <v>#VALUE!</v>
      </c>
      <c r="T931">
        <f>IF($B$11="זכר",INDEX(תמותה!$A$1:$E$121,ROUNDDOWN(R931/12,0)+1,2),INDEX(תמותה!$A$1:$E$121,ROUNDDOWN(R931/12,0)+1,3))</f>
        <v>1.6435999999999999E-2</v>
      </c>
      <c r="U931" t="e">
        <f>IF($B$11="זכר",INDEX('שיפור גברים'!$A$1:$GQ$121,ROUNDDOWN(R931/12,0)+1,ROUNDDOWN((E931+$B$7-$B$8)/12,0)+2),INDEX('שיפור נשים'!$A$1:$GQ$121,ROUNDDOWN(R931/12,0)+1,ROUNDDOWN((E931+$B$7-$B$8)/12,0)+2))</f>
        <v>#VALUE!</v>
      </c>
      <c r="V931" t="e">
        <f>IF($B$11="זכר",INDEX('שיפור גברים'!$A$1:$GQ$121,ROUNDDOWN(R931/12,0)+1,ROUNDDOWN((E931+$B$7-$B$8)/12,0)+1),INDEX('שיפור נשים'!$A$1:$GQ$121,ROUNDDOWN(R931/12,0)+1,ROUNDDOWN((E931+$B$7-$B$8)/12,0)+1))</f>
        <v>#VALUE!</v>
      </c>
      <c r="W931">
        <f t="shared" si="297"/>
        <v>8.3333333333333329E-2</v>
      </c>
      <c r="X931" t="e">
        <f t="shared" si="309"/>
        <v>#VALUE!</v>
      </c>
      <c r="Y931">
        <f>IF($B$11="זכר",INDEX(תמותה!$A$1:$E$121,ROUNDDOWN(R931/12,0)+1,4),INDEX(תמותה!$A$1:$E$121,ROUNDDOWN(R931/12,0)+1,5))</f>
        <v>2.1759000000000001E-2</v>
      </c>
      <c r="Z931" t="e">
        <f t="shared" si="298"/>
        <v>#VALUE!</v>
      </c>
      <c r="AA931" t="e">
        <f t="shared" si="299"/>
        <v>#VALUE!</v>
      </c>
      <c r="AB931" t="e">
        <f t="shared" si="310"/>
        <v>#VALUE!</v>
      </c>
      <c r="AC931" t="e">
        <f t="shared" si="311"/>
        <v>#VALUE!</v>
      </c>
      <c r="AD931" t="e">
        <f t="shared" si="312"/>
        <v>#VALUE!</v>
      </c>
      <c r="AE931" t="e">
        <f t="shared" si="313"/>
        <v>#VALUE!</v>
      </c>
      <c r="AF931" t="e">
        <f t="shared" si="314"/>
        <v>#VALUE!</v>
      </c>
    </row>
    <row r="932" spans="5:32" x14ac:dyDescent="0.2">
      <c r="E932">
        <f t="shared" si="300"/>
        <v>930</v>
      </c>
      <c r="F932">
        <f t="shared" si="294"/>
        <v>16.606162099884777</v>
      </c>
      <c r="G932" t="e">
        <f t="shared" si="301"/>
        <v>#VALUE!</v>
      </c>
      <c r="H932" t="e">
        <f t="shared" si="302"/>
        <v>#VALUE!</v>
      </c>
      <c r="I932" t="e">
        <f t="shared" si="303"/>
        <v>#VALUE!</v>
      </c>
      <c r="J932" t="e">
        <f t="shared" si="304"/>
        <v>#VALUE!</v>
      </c>
      <c r="K932" t="e">
        <f t="shared" si="305"/>
        <v>#VALUE!</v>
      </c>
      <c r="L932" t="e">
        <f t="shared" si="306"/>
        <v>#VALUE!</v>
      </c>
      <c r="M932">
        <f>IF($B$9="זכר",INDEX(תמותה!$A$1:$E$121,ROUNDDOWN(E932/12,0)+1,2),INDEX(תמותה!$A$1:$E$121,ROUNDDOWN(E932/12,0)+1,3))</f>
        <v>1.6435999999999999E-2</v>
      </c>
      <c r="N932" t="e">
        <f>IF($B$9="זכר",INDEX('שיפור גברים'!$A$1:$GQ$121,ROUNDDOWN(E932/12,0)+1,ROUNDDOWN((E932+$B$7-$B$8)/12,0)+2),INDEX('שיפור נשים'!$A$1:$GQ$121,ROUNDDOWN(E932/12,0)+1,ROUNDDOWN((E932+$B$7-$B$8)/12,0)+2))</f>
        <v>#VALUE!</v>
      </c>
      <c r="O932" t="e">
        <f>IF($B$9="זכר",INDEX('שיפור גברים'!$A$1:$GQ$121,ROUNDDOWN(E932/12,0)+1,ROUNDDOWN((E932+$B$7-$B$8)/12,0)+1),INDEX('שיפור נשים'!$A$1:$GQ$121,ROUNDDOWN(E932/12,0)+1,ROUNDDOWN((E932+$B$7-$B$8)/12,0)+1))</f>
        <v>#VALUE!</v>
      </c>
      <c r="P932">
        <f t="shared" si="295"/>
        <v>0.16666666666666666</v>
      </c>
      <c r="Q932" t="e">
        <f t="shared" si="296"/>
        <v>#VALUE!</v>
      </c>
      <c r="R932">
        <f t="shared" si="307"/>
        <v>930</v>
      </c>
      <c r="S932" t="e">
        <f t="shared" si="308"/>
        <v>#VALUE!</v>
      </c>
      <c r="T932">
        <f>IF($B$11="זכר",INDEX(תמותה!$A$1:$E$121,ROUNDDOWN(R932/12,0)+1,2),INDEX(תמותה!$A$1:$E$121,ROUNDDOWN(R932/12,0)+1,3))</f>
        <v>1.6435999999999999E-2</v>
      </c>
      <c r="U932" t="e">
        <f>IF($B$11="זכר",INDEX('שיפור גברים'!$A$1:$GQ$121,ROUNDDOWN(R932/12,0)+1,ROUNDDOWN((E932+$B$7-$B$8)/12,0)+2),INDEX('שיפור נשים'!$A$1:$GQ$121,ROUNDDOWN(R932/12,0)+1,ROUNDDOWN((E932+$B$7-$B$8)/12,0)+2))</f>
        <v>#VALUE!</v>
      </c>
      <c r="V932" t="e">
        <f>IF($B$11="זכר",INDEX('שיפור גברים'!$A$1:$GQ$121,ROUNDDOWN(R932/12,0)+1,ROUNDDOWN((E932+$B$7-$B$8)/12,0)+1),INDEX('שיפור נשים'!$A$1:$GQ$121,ROUNDDOWN(R932/12,0)+1,ROUNDDOWN((E932+$B$7-$B$8)/12,0)+1))</f>
        <v>#VALUE!</v>
      </c>
      <c r="W932">
        <f t="shared" si="297"/>
        <v>0.16666666666666666</v>
      </c>
      <c r="X932" t="e">
        <f t="shared" si="309"/>
        <v>#VALUE!</v>
      </c>
      <c r="Y932">
        <f>IF($B$11="זכר",INDEX(תמותה!$A$1:$E$121,ROUNDDOWN(R932/12,0)+1,4),INDEX(תמותה!$A$1:$E$121,ROUNDDOWN(R932/12,0)+1,5))</f>
        <v>2.1759000000000001E-2</v>
      </c>
      <c r="Z932" t="e">
        <f t="shared" si="298"/>
        <v>#VALUE!</v>
      </c>
      <c r="AA932" t="e">
        <f t="shared" si="299"/>
        <v>#VALUE!</v>
      </c>
      <c r="AB932" t="e">
        <f t="shared" si="310"/>
        <v>#VALUE!</v>
      </c>
      <c r="AC932" t="e">
        <f t="shared" si="311"/>
        <v>#VALUE!</v>
      </c>
      <c r="AD932" t="e">
        <f t="shared" si="312"/>
        <v>#VALUE!</v>
      </c>
      <c r="AE932" t="e">
        <f t="shared" si="313"/>
        <v>#VALUE!</v>
      </c>
      <c r="AF932" t="e">
        <f t="shared" si="314"/>
        <v>#VALUE!</v>
      </c>
    </row>
    <row r="933" spans="5:32" x14ac:dyDescent="0.2">
      <c r="E933">
        <f t="shared" si="300"/>
        <v>931</v>
      </c>
      <c r="F933">
        <f t="shared" si="294"/>
        <v>16.656355483735613</v>
      </c>
      <c r="G933" t="e">
        <f t="shared" si="301"/>
        <v>#VALUE!</v>
      </c>
      <c r="H933" t="e">
        <f t="shared" si="302"/>
        <v>#VALUE!</v>
      </c>
      <c r="I933" t="e">
        <f t="shared" si="303"/>
        <v>#VALUE!</v>
      </c>
      <c r="J933" t="e">
        <f t="shared" si="304"/>
        <v>#VALUE!</v>
      </c>
      <c r="K933" t="e">
        <f t="shared" si="305"/>
        <v>#VALUE!</v>
      </c>
      <c r="L933" t="e">
        <f t="shared" si="306"/>
        <v>#VALUE!</v>
      </c>
      <c r="M933">
        <f>IF($B$9="זכר",INDEX(תמותה!$A$1:$E$121,ROUNDDOWN(E933/12,0)+1,2),INDEX(תמותה!$A$1:$E$121,ROUNDDOWN(E933/12,0)+1,3))</f>
        <v>1.6435999999999999E-2</v>
      </c>
      <c r="N933" t="e">
        <f>IF($B$9="זכר",INDEX('שיפור גברים'!$A$1:$GQ$121,ROUNDDOWN(E933/12,0)+1,ROUNDDOWN((E933+$B$7-$B$8)/12,0)+2),INDEX('שיפור נשים'!$A$1:$GQ$121,ROUNDDOWN(E933/12,0)+1,ROUNDDOWN((E933+$B$7-$B$8)/12,0)+2))</f>
        <v>#VALUE!</v>
      </c>
      <c r="O933" t="e">
        <f>IF($B$9="זכר",INDEX('שיפור גברים'!$A$1:$GQ$121,ROUNDDOWN(E933/12,0)+1,ROUNDDOWN((E933+$B$7-$B$8)/12,0)+1),INDEX('שיפור נשים'!$A$1:$GQ$121,ROUNDDOWN(E933/12,0)+1,ROUNDDOWN((E933+$B$7-$B$8)/12,0)+1))</f>
        <v>#VALUE!</v>
      </c>
      <c r="P933">
        <f t="shared" si="295"/>
        <v>0.25</v>
      </c>
      <c r="Q933" t="e">
        <f t="shared" si="296"/>
        <v>#VALUE!</v>
      </c>
      <c r="R933">
        <f t="shared" si="307"/>
        <v>931</v>
      </c>
      <c r="S933" t="e">
        <f t="shared" si="308"/>
        <v>#VALUE!</v>
      </c>
      <c r="T933">
        <f>IF($B$11="זכר",INDEX(תמותה!$A$1:$E$121,ROUNDDOWN(R933/12,0)+1,2),INDEX(תמותה!$A$1:$E$121,ROUNDDOWN(R933/12,0)+1,3))</f>
        <v>1.6435999999999999E-2</v>
      </c>
      <c r="U933" t="e">
        <f>IF($B$11="זכר",INDEX('שיפור גברים'!$A$1:$GQ$121,ROUNDDOWN(R933/12,0)+1,ROUNDDOWN((E933+$B$7-$B$8)/12,0)+2),INDEX('שיפור נשים'!$A$1:$GQ$121,ROUNDDOWN(R933/12,0)+1,ROUNDDOWN((E933+$B$7-$B$8)/12,0)+2))</f>
        <v>#VALUE!</v>
      </c>
      <c r="V933" t="e">
        <f>IF($B$11="זכר",INDEX('שיפור גברים'!$A$1:$GQ$121,ROUNDDOWN(R933/12,0)+1,ROUNDDOWN((E933+$B$7-$B$8)/12,0)+1),INDEX('שיפור נשים'!$A$1:$GQ$121,ROUNDDOWN(R933/12,0)+1,ROUNDDOWN((E933+$B$7-$B$8)/12,0)+1))</f>
        <v>#VALUE!</v>
      </c>
      <c r="W933">
        <f t="shared" si="297"/>
        <v>0.25</v>
      </c>
      <c r="X933" t="e">
        <f t="shared" si="309"/>
        <v>#VALUE!</v>
      </c>
      <c r="Y933">
        <f>IF($B$11="זכר",INDEX(תמותה!$A$1:$E$121,ROUNDDOWN(R933/12,0)+1,4),INDEX(תמותה!$A$1:$E$121,ROUNDDOWN(R933/12,0)+1,5))</f>
        <v>2.1759000000000001E-2</v>
      </c>
      <c r="Z933" t="e">
        <f t="shared" si="298"/>
        <v>#VALUE!</v>
      </c>
      <c r="AA933" t="e">
        <f t="shared" si="299"/>
        <v>#VALUE!</v>
      </c>
      <c r="AB933" t="e">
        <f t="shared" si="310"/>
        <v>#VALUE!</v>
      </c>
      <c r="AC933" t="e">
        <f t="shared" si="311"/>
        <v>#VALUE!</v>
      </c>
      <c r="AD933" t="e">
        <f t="shared" si="312"/>
        <v>#VALUE!</v>
      </c>
      <c r="AE933" t="e">
        <f t="shared" si="313"/>
        <v>#VALUE!</v>
      </c>
      <c r="AF933" t="e">
        <f t="shared" si="314"/>
        <v>#VALUE!</v>
      </c>
    </row>
    <row r="934" spans="5:32" x14ac:dyDescent="0.2">
      <c r="E934">
        <f t="shared" si="300"/>
        <v>932</v>
      </c>
      <c r="F934">
        <f t="shared" si="294"/>
        <v>16.706700580894257</v>
      </c>
      <c r="G934" t="e">
        <f t="shared" si="301"/>
        <v>#VALUE!</v>
      </c>
      <c r="H934" t="e">
        <f t="shared" si="302"/>
        <v>#VALUE!</v>
      </c>
      <c r="I934" t="e">
        <f t="shared" si="303"/>
        <v>#VALUE!</v>
      </c>
      <c r="J934" t="e">
        <f t="shared" si="304"/>
        <v>#VALUE!</v>
      </c>
      <c r="K934" t="e">
        <f t="shared" si="305"/>
        <v>#VALUE!</v>
      </c>
      <c r="L934" t="e">
        <f t="shared" si="306"/>
        <v>#VALUE!</v>
      </c>
      <c r="M934">
        <f>IF($B$9="זכר",INDEX(תמותה!$A$1:$E$121,ROUNDDOWN(E934/12,0)+1,2),INDEX(תמותה!$A$1:$E$121,ROUNDDOWN(E934/12,0)+1,3))</f>
        <v>1.6435999999999999E-2</v>
      </c>
      <c r="N934" t="e">
        <f>IF($B$9="זכר",INDEX('שיפור גברים'!$A$1:$GQ$121,ROUNDDOWN(E934/12,0)+1,ROUNDDOWN((E934+$B$7-$B$8)/12,0)+2),INDEX('שיפור נשים'!$A$1:$GQ$121,ROUNDDOWN(E934/12,0)+1,ROUNDDOWN((E934+$B$7-$B$8)/12,0)+2))</f>
        <v>#VALUE!</v>
      </c>
      <c r="O934" t="e">
        <f>IF($B$9="זכר",INDEX('שיפור גברים'!$A$1:$GQ$121,ROUNDDOWN(E934/12,0)+1,ROUNDDOWN((E934+$B$7-$B$8)/12,0)+1),INDEX('שיפור נשים'!$A$1:$GQ$121,ROUNDDOWN(E934/12,0)+1,ROUNDDOWN((E934+$B$7-$B$8)/12,0)+1))</f>
        <v>#VALUE!</v>
      </c>
      <c r="P934">
        <f t="shared" si="295"/>
        <v>0.33333333333333331</v>
      </c>
      <c r="Q934" t="e">
        <f t="shared" si="296"/>
        <v>#VALUE!</v>
      </c>
      <c r="R934">
        <f t="shared" si="307"/>
        <v>932</v>
      </c>
      <c r="S934" t="e">
        <f t="shared" si="308"/>
        <v>#VALUE!</v>
      </c>
      <c r="T934">
        <f>IF($B$11="זכר",INDEX(תמותה!$A$1:$E$121,ROUNDDOWN(R934/12,0)+1,2),INDEX(תמותה!$A$1:$E$121,ROUNDDOWN(R934/12,0)+1,3))</f>
        <v>1.6435999999999999E-2</v>
      </c>
      <c r="U934" t="e">
        <f>IF($B$11="זכר",INDEX('שיפור גברים'!$A$1:$GQ$121,ROUNDDOWN(R934/12,0)+1,ROUNDDOWN((E934+$B$7-$B$8)/12,0)+2),INDEX('שיפור נשים'!$A$1:$GQ$121,ROUNDDOWN(R934/12,0)+1,ROUNDDOWN((E934+$B$7-$B$8)/12,0)+2))</f>
        <v>#VALUE!</v>
      </c>
      <c r="V934" t="e">
        <f>IF($B$11="זכר",INDEX('שיפור גברים'!$A$1:$GQ$121,ROUNDDOWN(R934/12,0)+1,ROUNDDOWN((E934+$B$7-$B$8)/12,0)+1),INDEX('שיפור נשים'!$A$1:$GQ$121,ROUNDDOWN(R934/12,0)+1,ROUNDDOWN((E934+$B$7-$B$8)/12,0)+1))</f>
        <v>#VALUE!</v>
      </c>
      <c r="W934">
        <f t="shared" si="297"/>
        <v>0.33333333333333331</v>
      </c>
      <c r="X934" t="e">
        <f t="shared" si="309"/>
        <v>#VALUE!</v>
      </c>
      <c r="Y934">
        <f>IF($B$11="זכר",INDEX(תמותה!$A$1:$E$121,ROUNDDOWN(R934/12,0)+1,4),INDEX(תמותה!$A$1:$E$121,ROUNDDOWN(R934/12,0)+1,5))</f>
        <v>2.1759000000000001E-2</v>
      </c>
      <c r="Z934" t="e">
        <f t="shared" si="298"/>
        <v>#VALUE!</v>
      </c>
      <c r="AA934" t="e">
        <f t="shared" si="299"/>
        <v>#VALUE!</v>
      </c>
      <c r="AB934" t="e">
        <f t="shared" si="310"/>
        <v>#VALUE!</v>
      </c>
      <c r="AC934" t="e">
        <f t="shared" si="311"/>
        <v>#VALUE!</v>
      </c>
      <c r="AD934" t="e">
        <f t="shared" si="312"/>
        <v>#VALUE!</v>
      </c>
      <c r="AE934" t="e">
        <f t="shared" si="313"/>
        <v>#VALUE!</v>
      </c>
      <c r="AF934" t="e">
        <f t="shared" si="314"/>
        <v>#VALUE!</v>
      </c>
    </row>
    <row r="935" spans="5:32" x14ac:dyDescent="0.2">
      <c r="E935">
        <f t="shared" si="300"/>
        <v>933</v>
      </c>
      <c r="F935">
        <f t="shared" si="294"/>
        <v>16.757197849925706</v>
      </c>
      <c r="G935" t="e">
        <f t="shared" si="301"/>
        <v>#VALUE!</v>
      </c>
      <c r="H935" t="e">
        <f t="shared" si="302"/>
        <v>#VALUE!</v>
      </c>
      <c r="I935" t="e">
        <f t="shared" si="303"/>
        <v>#VALUE!</v>
      </c>
      <c r="J935" t="e">
        <f t="shared" si="304"/>
        <v>#VALUE!</v>
      </c>
      <c r="K935" t="e">
        <f t="shared" si="305"/>
        <v>#VALUE!</v>
      </c>
      <c r="L935" t="e">
        <f t="shared" si="306"/>
        <v>#VALUE!</v>
      </c>
      <c r="M935">
        <f>IF($B$9="זכר",INDEX(תמותה!$A$1:$E$121,ROUNDDOWN(E935/12,0)+1,2),INDEX(תמותה!$A$1:$E$121,ROUNDDOWN(E935/12,0)+1,3))</f>
        <v>1.6435999999999999E-2</v>
      </c>
      <c r="N935" t="e">
        <f>IF($B$9="זכר",INDEX('שיפור גברים'!$A$1:$GQ$121,ROUNDDOWN(E935/12,0)+1,ROUNDDOWN((E935+$B$7-$B$8)/12,0)+2),INDEX('שיפור נשים'!$A$1:$GQ$121,ROUNDDOWN(E935/12,0)+1,ROUNDDOWN((E935+$B$7-$B$8)/12,0)+2))</f>
        <v>#VALUE!</v>
      </c>
      <c r="O935" t="e">
        <f>IF($B$9="זכר",INDEX('שיפור גברים'!$A$1:$GQ$121,ROUNDDOWN(E935/12,0)+1,ROUNDDOWN((E935+$B$7-$B$8)/12,0)+1),INDEX('שיפור נשים'!$A$1:$GQ$121,ROUNDDOWN(E935/12,0)+1,ROUNDDOWN((E935+$B$7-$B$8)/12,0)+1))</f>
        <v>#VALUE!</v>
      </c>
      <c r="P935">
        <f t="shared" si="295"/>
        <v>0.41666666666666669</v>
      </c>
      <c r="Q935" t="e">
        <f t="shared" si="296"/>
        <v>#VALUE!</v>
      </c>
      <c r="R935">
        <f t="shared" si="307"/>
        <v>933</v>
      </c>
      <c r="S935" t="e">
        <f t="shared" si="308"/>
        <v>#VALUE!</v>
      </c>
      <c r="T935">
        <f>IF($B$11="זכר",INDEX(תמותה!$A$1:$E$121,ROUNDDOWN(R935/12,0)+1,2),INDEX(תמותה!$A$1:$E$121,ROUNDDOWN(R935/12,0)+1,3))</f>
        <v>1.6435999999999999E-2</v>
      </c>
      <c r="U935" t="e">
        <f>IF($B$11="זכר",INDEX('שיפור גברים'!$A$1:$GQ$121,ROUNDDOWN(R935/12,0)+1,ROUNDDOWN((E935+$B$7-$B$8)/12,0)+2),INDEX('שיפור נשים'!$A$1:$GQ$121,ROUNDDOWN(R935/12,0)+1,ROUNDDOWN((E935+$B$7-$B$8)/12,0)+2))</f>
        <v>#VALUE!</v>
      </c>
      <c r="V935" t="e">
        <f>IF($B$11="זכר",INDEX('שיפור גברים'!$A$1:$GQ$121,ROUNDDOWN(R935/12,0)+1,ROUNDDOWN((E935+$B$7-$B$8)/12,0)+1),INDEX('שיפור נשים'!$A$1:$GQ$121,ROUNDDOWN(R935/12,0)+1,ROUNDDOWN((E935+$B$7-$B$8)/12,0)+1))</f>
        <v>#VALUE!</v>
      </c>
      <c r="W935">
        <f t="shared" si="297"/>
        <v>0.41666666666666669</v>
      </c>
      <c r="X935" t="e">
        <f t="shared" si="309"/>
        <v>#VALUE!</v>
      </c>
      <c r="Y935">
        <f>IF($B$11="זכר",INDEX(תמותה!$A$1:$E$121,ROUNDDOWN(R935/12,0)+1,4),INDEX(תמותה!$A$1:$E$121,ROUNDDOWN(R935/12,0)+1,5))</f>
        <v>2.1759000000000001E-2</v>
      </c>
      <c r="Z935" t="e">
        <f t="shared" si="298"/>
        <v>#VALUE!</v>
      </c>
      <c r="AA935" t="e">
        <f t="shared" si="299"/>
        <v>#VALUE!</v>
      </c>
      <c r="AB935" t="e">
        <f t="shared" si="310"/>
        <v>#VALUE!</v>
      </c>
      <c r="AC935" t="e">
        <f t="shared" si="311"/>
        <v>#VALUE!</v>
      </c>
      <c r="AD935" t="e">
        <f t="shared" si="312"/>
        <v>#VALUE!</v>
      </c>
      <c r="AE935" t="e">
        <f t="shared" si="313"/>
        <v>#VALUE!</v>
      </c>
      <c r="AF935" t="e">
        <f t="shared" si="314"/>
        <v>#VALUE!</v>
      </c>
    </row>
    <row r="936" spans="5:32" x14ac:dyDescent="0.2">
      <c r="E936">
        <f t="shared" si="300"/>
        <v>934</v>
      </c>
      <c r="F936">
        <f t="shared" si="294"/>
        <v>16.807847750780979</v>
      </c>
      <c r="G936" t="e">
        <f t="shared" si="301"/>
        <v>#VALUE!</v>
      </c>
      <c r="H936" t="e">
        <f t="shared" si="302"/>
        <v>#VALUE!</v>
      </c>
      <c r="I936" t="e">
        <f t="shared" si="303"/>
        <v>#VALUE!</v>
      </c>
      <c r="J936" t="e">
        <f t="shared" si="304"/>
        <v>#VALUE!</v>
      </c>
      <c r="K936" t="e">
        <f t="shared" si="305"/>
        <v>#VALUE!</v>
      </c>
      <c r="L936" t="e">
        <f t="shared" si="306"/>
        <v>#VALUE!</v>
      </c>
      <c r="M936">
        <f>IF($B$9="זכר",INDEX(תמותה!$A$1:$E$121,ROUNDDOWN(E936/12,0)+1,2),INDEX(תמותה!$A$1:$E$121,ROUNDDOWN(E936/12,0)+1,3))</f>
        <v>1.6435999999999999E-2</v>
      </c>
      <c r="N936" t="e">
        <f>IF($B$9="זכר",INDEX('שיפור גברים'!$A$1:$GQ$121,ROUNDDOWN(E936/12,0)+1,ROUNDDOWN((E936+$B$7-$B$8)/12,0)+2),INDEX('שיפור נשים'!$A$1:$GQ$121,ROUNDDOWN(E936/12,0)+1,ROUNDDOWN((E936+$B$7-$B$8)/12,0)+2))</f>
        <v>#VALUE!</v>
      </c>
      <c r="O936" t="e">
        <f>IF($B$9="זכר",INDEX('שיפור גברים'!$A$1:$GQ$121,ROUNDDOWN(E936/12,0)+1,ROUNDDOWN((E936+$B$7-$B$8)/12,0)+1),INDEX('שיפור נשים'!$A$1:$GQ$121,ROUNDDOWN(E936/12,0)+1,ROUNDDOWN((E936+$B$7-$B$8)/12,0)+1))</f>
        <v>#VALUE!</v>
      </c>
      <c r="P936">
        <f t="shared" si="295"/>
        <v>0.5</v>
      </c>
      <c r="Q936" t="e">
        <f t="shared" si="296"/>
        <v>#VALUE!</v>
      </c>
      <c r="R936">
        <f t="shared" si="307"/>
        <v>934</v>
      </c>
      <c r="S936" t="e">
        <f t="shared" si="308"/>
        <v>#VALUE!</v>
      </c>
      <c r="T936">
        <f>IF($B$11="זכר",INDEX(תמותה!$A$1:$E$121,ROUNDDOWN(R936/12,0)+1,2),INDEX(תמותה!$A$1:$E$121,ROUNDDOWN(R936/12,0)+1,3))</f>
        <v>1.6435999999999999E-2</v>
      </c>
      <c r="U936" t="e">
        <f>IF($B$11="זכר",INDEX('שיפור גברים'!$A$1:$GQ$121,ROUNDDOWN(R936/12,0)+1,ROUNDDOWN((E936+$B$7-$B$8)/12,0)+2),INDEX('שיפור נשים'!$A$1:$GQ$121,ROUNDDOWN(R936/12,0)+1,ROUNDDOWN((E936+$B$7-$B$8)/12,0)+2))</f>
        <v>#VALUE!</v>
      </c>
      <c r="V936" t="e">
        <f>IF($B$11="זכר",INDEX('שיפור גברים'!$A$1:$GQ$121,ROUNDDOWN(R936/12,0)+1,ROUNDDOWN((E936+$B$7-$B$8)/12,0)+1),INDEX('שיפור נשים'!$A$1:$GQ$121,ROUNDDOWN(R936/12,0)+1,ROUNDDOWN((E936+$B$7-$B$8)/12,0)+1))</f>
        <v>#VALUE!</v>
      </c>
      <c r="W936">
        <f t="shared" si="297"/>
        <v>0.5</v>
      </c>
      <c r="X936" t="e">
        <f t="shared" si="309"/>
        <v>#VALUE!</v>
      </c>
      <c r="Y936">
        <f>IF($B$11="זכר",INDEX(תמותה!$A$1:$E$121,ROUNDDOWN(R936/12,0)+1,4),INDEX(תמותה!$A$1:$E$121,ROUNDDOWN(R936/12,0)+1,5))</f>
        <v>2.1759000000000001E-2</v>
      </c>
      <c r="Z936" t="e">
        <f t="shared" si="298"/>
        <v>#VALUE!</v>
      </c>
      <c r="AA936" t="e">
        <f t="shared" si="299"/>
        <v>#VALUE!</v>
      </c>
      <c r="AB936" t="e">
        <f t="shared" si="310"/>
        <v>#VALUE!</v>
      </c>
      <c r="AC936" t="e">
        <f t="shared" si="311"/>
        <v>#VALUE!</v>
      </c>
      <c r="AD936" t="e">
        <f t="shared" si="312"/>
        <v>#VALUE!</v>
      </c>
      <c r="AE936" t="e">
        <f t="shared" si="313"/>
        <v>#VALUE!</v>
      </c>
      <c r="AF936" t="e">
        <f t="shared" si="314"/>
        <v>#VALUE!</v>
      </c>
    </row>
    <row r="937" spans="5:32" x14ac:dyDescent="0.2">
      <c r="E937">
        <f t="shared" si="300"/>
        <v>935</v>
      </c>
      <c r="F937">
        <f t="shared" si="294"/>
        <v>16.85865074480132</v>
      </c>
      <c r="G937" t="e">
        <f t="shared" si="301"/>
        <v>#VALUE!</v>
      </c>
      <c r="H937" t="e">
        <f t="shared" si="302"/>
        <v>#VALUE!</v>
      </c>
      <c r="I937" t="e">
        <f t="shared" si="303"/>
        <v>#VALUE!</v>
      </c>
      <c r="J937" t="e">
        <f t="shared" si="304"/>
        <v>#VALUE!</v>
      </c>
      <c r="K937" t="e">
        <f t="shared" si="305"/>
        <v>#VALUE!</v>
      </c>
      <c r="L937" t="e">
        <f t="shared" si="306"/>
        <v>#VALUE!</v>
      </c>
      <c r="M937">
        <f>IF($B$9="זכר",INDEX(תמותה!$A$1:$E$121,ROUNDDOWN(E937/12,0)+1,2),INDEX(תמותה!$A$1:$E$121,ROUNDDOWN(E937/12,0)+1,3))</f>
        <v>1.6435999999999999E-2</v>
      </c>
      <c r="N937" t="e">
        <f>IF($B$9="זכר",INDEX('שיפור גברים'!$A$1:$GQ$121,ROUNDDOWN(E937/12,0)+1,ROUNDDOWN((E937+$B$7-$B$8)/12,0)+2),INDEX('שיפור נשים'!$A$1:$GQ$121,ROUNDDOWN(E937/12,0)+1,ROUNDDOWN((E937+$B$7-$B$8)/12,0)+2))</f>
        <v>#VALUE!</v>
      </c>
      <c r="O937" t="e">
        <f>IF($B$9="זכר",INDEX('שיפור גברים'!$A$1:$GQ$121,ROUNDDOWN(E937/12,0)+1,ROUNDDOWN((E937+$B$7-$B$8)/12,0)+1),INDEX('שיפור נשים'!$A$1:$GQ$121,ROUNDDOWN(E937/12,0)+1,ROUNDDOWN((E937+$B$7-$B$8)/12,0)+1))</f>
        <v>#VALUE!</v>
      </c>
      <c r="P937">
        <f t="shared" si="295"/>
        <v>0.58333333333333337</v>
      </c>
      <c r="Q937" t="e">
        <f t="shared" si="296"/>
        <v>#VALUE!</v>
      </c>
      <c r="R937">
        <f t="shared" si="307"/>
        <v>935</v>
      </c>
      <c r="S937" t="e">
        <f t="shared" si="308"/>
        <v>#VALUE!</v>
      </c>
      <c r="T937">
        <f>IF($B$11="זכר",INDEX(תמותה!$A$1:$E$121,ROUNDDOWN(R937/12,0)+1,2),INDEX(תמותה!$A$1:$E$121,ROUNDDOWN(R937/12,0)+1,3))</f>
        <v>1.6435999999999999E-2</v>
      </c>
      <c r="U937" t="e">
        <f>IF($B$11="זכר",INDEX('שיפור גברים'!$A$1:$GQ$121,ROUNDDOWN(R937/12,0)+1,ROUNDDOWN((E937+$B$7-$B$8)/12,0)+2),INDEX('שיפור נשים'!$A$1:$GQ$121,ROUNDDOWN(R937/12,0)+1,ROUNDDOWN((E937+$B$7-$B$8)/12,0)+2))</f>
        <v>#VALUE!</v>
      </c>
      <c r="V937" t="e">
        <f>IF($B$11="זכר",INDEX('שיפור גברים'!$A$1:$GQ$121,ROUNDDOWN(R937/12,0)+1,ROUNDDOWN((E937+$B$7-$B$8)/12,0)+1),INDEX('שיפור נשים'!$A$1:$GQ$121,ROUNDDOWN(R937/12,0)+1,ROUNDDOWN((E937+$B$7-$B$8)/12,0)+1))</f>
        <v>#VALUE!</v>
      </c>
      <c r="W937">
        <f t="shared" si="297"/>
        <v>0.58333333333333337</v>
      </c>
      <c r="X937" t="e">
        <f t="shared" si="309"/>
        <v>#VALUE!</v>
      </c>
      <c r="Y937">
        <f>IF($B$11="זכר",INDEX(תמותה!$A$1:$E$121,ROUNDDOWN(R937/12,0)+1,4),INDEX(תמותה!$A$1:$E$121,ROUNDDOWN(R937/12,0)+1,5))</f>
        <v>2.1759000000000001E-2</v>
      </c>
      <c r="Z937" t="e">
        <f t="shared" si="298"/>
        <v>#VALUE!</v>
      </c>
      <c r="AA937" t="e">
        <f t="shared" si="299"/>
        <v>#VALUE!</v>
      </c>
      <c r="AB937" t="e">
        <f t="shared" si="310"/>
        <v>#VALUE!</v>
      </c>
      <c r="AC937" t="e">
        <f t="shared" si="311"/>
        <v>#VALUE!</v>
      </c>
      <c r="AD937" t="e">
        <f t="shared" si="312"/>
        <v>#VALUE!</v>
      </c>
      <c r="AE937" t="e">
        <f t="shared" si="313"/>
        <v>#VALUE!</v>
      </c>
      <c r="AF937" t="e">
        <f t="shared" si="314"/>
        <v>#VALUE!</v>
      </c>
    </row>
    <row r="938" spans="5:32" x14ac:dyDescent="0.2">
      <c r="E938">
        <f t="shared" si="300"/>
        <v>936</v>
      </c>
      <c r="F938">
        <f t="shared" si="294"/>
        <v>16.909607294722427</v>
      </c>
      <c r="G938" t="e">
        <f t="shared" si="301"/>
        <v>#VALUE!</v>
      </c>
      <c r="H938" t="e">
        <f t="shared" si="302"/>
        <v>#VALUE!</v>
      </c>
      <c r="I938" t="e">
        <f t="shared" si="303"/>
        <v>#VALUE!</v>
      </c>
      <c r="J938" t="e">
        <f t="shared" si="304"/>
        <v>#VALUE!</v>
      </c>
      <c r="K938" t="e">
        <f t="shared" si="305"/>
        <v>#VALUE!</v>
      </c>
      <c r="L938" t="e">
        <f t="shared" si="306"/>
        <v>#VALUE!</v>
      </c>
      <c r="M938">
        <f>IF($B$9="זכר",INDEX(תמותה!$A$1:$E$121,ROUNDDOWN(E938/12,0)+1,2),INDEX(תמותה!$A$1:$E$121,ROUNDDOWN(E938/12,0)+1,3))</f>
        <v>1.8929999999999999E-2</v>
      </c>
      <c r="N938" t="e">
        <f>IF($B$9="זכר",INDEX('שיפור גברים'!$A$1:$GQ$121,ROUNDDOWN(E938/12,0)+1,ROUNDDOWN((E938+$B$7-$B$8)/12,0)+2),INDEX('שיפור נשים'!$A$1:$GQ$121,ROUNDDOWN(E938/12,0)+1,ROUNDDOWN((E938+$B$7-$B$8)/12,0)+2))</f>
        <v>#VALUE!</v>
      </c>
      <c r="O938" t="e">
        <f>IF($B$9="זכר",INDEX('שיפור גברים'!$A$1:$GQ$121,ROUNDDOWN(E938/12,0)+1,ROUNDDOWN((E938+$B$7-$B$8)/12,0)+1),INDEX('שיפור נשים'!$A$1:$GQ$121,ROUNDDOWN(E938/12,0)+1,ROUNDDOWN((E938+$B$7-$B$8)/12,0)+1))</f>
        <v>#VALUE!</v>
      </c>
      <c r="P938">
        <f t="shared" si="295"/>
        <v>0.66666666666666663</v>
      </c>
      <c r="Q938" t="e">
        <f t="shared" si="296"/>
        <v>#VALUE!</v>
      </c>
      <c r="R938">
        <f t="shared" si="307"/>
        <v>936</v>
      </c>
      <c r="S938" t="e">
        <f t="shared" si="308"/>
        <v>#VALUE!</v>
      </c>
      <c r="T938">
        <f>IF($B$11="זכר",INDEX(תמותה!$A$1:$E$121,ROUNDDOWN(R938/12,0)+1,2),INDEX(תמותה!$A$1:$E$121,ROUNDDOWN(R938/12,0)+1,3))</f>
        <v>1.8929999999999999E-2</v>
      </c>
      <c r="U938" t="e">
        <f>IF($B$11="זכר",INDEX('שיפור גברים'!$A$1:$GQ$121,ROUNDDOWN(R938/12,0)+1,ROUNDDOWN((E938+$B$7-$B$8)/12,0)+2),INDEX('שיפור נשים'!$A$1:$GQ$121,ROUNDDOWN(R938/12,0)+1,ROUNDDOWN((E938+$B$7-$B$8)/12,0)+2))</f>
        <v>#VALUE!</v>
      </c>
      <c r="V938" t="e">
        <f>IF($B$11="זכר",INDEX('שיפור גברים'!$A$1:$GQ$121,ROUNDDOWN(R938/12,0)+1,ROUNDDOWN((E938+$B$7-$B$8)/12,0)+1),INDEX('שיפור נשים'!$A$1:$GQ$121,ROUNDDOWN(R938/12,0)+1,ROUNDDOWN((E938+$B$7-$B$8)/12,0)+1))</f>
        <v>#VALUE!</v>
      </c>
      <c r="W938">
        <f t="shared" si="297"/>
        <v>0.66666666666666663</v>
      </c>
      <c r="X938" t="e">
        <f t="shared" si="309"/>
        <v>#VALUE!</v>
      </c>
      <c r="Y938">
        <f>IF($B$11="זכר",INDEX(תמותה!$A$1:$E$121,ROUNDDOWN(R938/12,0)+1,4),INDEX(תמותה!$A$1:$E$121,ROUNDDOWN(R938/12,0)+1,5))</f>
        <v>2.4660000000000001E-2</v>
      </c>
      <c r="Z938" t="e">
        <f t="shared" si="298"/>
        <v>#VALUE!</v>
      </c>
      <c r="AA938" t="e">
        <f t="shared" si="299"/>
        <v>#VALUE!</v>
      </c>
      <c r="AB938" t="e">
        <f t="shared" si="310"/>
        <v>#VALUE!</v>
      </c>
      <c r="AC938" t="e">
        <f t="shared" si="311"/>
        <v>#VALUE!</v>
      </c>
      <c r="AD938" t="e">
        <f t="shared" si="312"/>
        <v>#VALUE!</v>
      </c>
      <c r="AE938" t="e">
        <f t="shared" si="313"/>
        <v>#VALUE!</v>
      </c>
      <c r="AF938" t="e">
        <f t="shared" si="314"/>
        <v>#VALUE!</v>
      </c>
    </row>
    <row r="939" spans="5:32" x14ac:dyDescent="0.2">
      <c r="E939">
        <f t="shared" si="300"/>
        <v>937</v>
      </c>
      <c r="F939">
        <f t="shared" si="294"/>
        <v>16.960717864678674</v>
      </c>
      <c r="G939" t="e">
        <f t="shared" si="301"/>
        <v>#VALUE!</v>
      </c>
      <c r="H939" t="e">
        <f t="shared" si="302"/>
        <v>#VALUE!</v>
      </c>
      <c r="I939" t="e">
        <f t="shared" si="303"/>
        <v>#VALUE!</v>
      </c>
      <c r="J939" t="e">
        <f t="shared" si="304"/>
        <v>#VALUE!</v>
      </c>
      <c r="K939" t="e">
        <f t="shared" si="305"/>
        <v>#VALUE!</v>
      </c>
      <c r="L939" t="e">
        <f t="shared" si="306"/>
        <v>#VALUE!</v>
      </c>
      <c r="M939">
        <f>IF($B$9="זכר",INDEX(תמותה!$A$1:$E$121,ROUNDDOWN(E939/12,0)+1,2),INDEX(תמותה!$A$1:$E$121,ROUNDDOWN(E939/12,0)+1,3))</f>
        <v>1.8929999999999999E-2</v>
      </c>
      <c r="N939" t="e">
        <f>IF($B$9="זכר",INDEX('שיפור גברים'!$A$1:$GQ$121,ROUNDDOWN(E939/12,0)+1,ROUNDDOWN((E939+$B$7-$B$8)/12,0)+2),INDEX('שיפור נשים'!$A$1:$GQ$121,ROUNDDOWN(E939/12,0)+1,ROUNDDOWN((E939+$B$7-$B$8)/12,0)+2))</f>
        <v>#VALUE!</v>
      </c>
      <c r="O939" t="e">
        <f>IF($B$9="זכר",INDEX('שיפור גברים'!$A$1:$GQ$121,ROUNDDOWN(E939/12,0)+1,ROUNDDOWN((E939+$B$7-$B$8)/12,0)+1),INDEX('שיפור נשים'!$A$1:$GQ$121,ROUNDDOWN(E939/12,0)+1,ROUNDDOWN((E939+$B$7-$B$8)/12,0)+1))</f>
        <v>#VALUE!</v>
      </c>
      <c r="P939">
        <f t="shared" si="295"/>
        <v>0.75</v>
      </c>
      <c r="Q939" t="e">
        <f t="shared" si="296"/>
        <v>#VALUE!</v>
      </c>
      <c r="R939">
        <f t="shared" si="307"/>
        <v>937</v>
      </c>
      <c r="S939" t="e">
        <f t="shared" si="308"/>
        <v>#VALUE!</v>
      </c>
      <c r="T939">
        <f>IF($B$11="זכר",INDEX(תמותה!$A$1:$E$121,ROUNDDOWN(R939/12,0)+1,2),INDEX(תמותה!$A$1:$E$121,ROUNDDOWN(R939/12,0)+1,3))</f>
        <v>1.8929999999999999E-2</v>
      </c>
      <c r="U939" t="e">
        <f>IF($B$11="זכר",INDEX('שיפור גברים'!$A$1:$GQ$121,ROUNDDOWN(R939/12,0)+1,ROUNDDOWN((E939+$B$7-$B$8)/12,0)+2),INDEX('שיפור נשים'!$A$1:$GQ$121,ROUNDDOWN(R939/12,0)+1,ROUNDDOWN((E939+$B$7-$B$8)/12,0)+2))</f>
        <v>#VALUE!</v>
      </c>
      <c r="V939" t="e">
        <f>IF($B$11="זכר",INDEX('שיפור גברים'!$A$1:$GQ$121,ROUNDDOWN(R939/12,0)+1,ROUNDDOWN((E939+$B$7-$B$8)/12,0)+1),INDEX('שיפור נשים'!$A$1:$GQ$121,ROUNDDOWN(R939/12,0)+1,ROUNDDOWN((E939+$B$7-$B$8)/12,0)+1))</f>
        <v>#VALUE!</v>
      </c>
      <c r="W939">
        <f t="shared" si="297"/>
        <v>0.75</v>
      </c>
      <c r="X939" t="e">
        <f t="shared" si="309"/>
        <v>#VALUE!</v>
      </c>
      <c r="Y939">
        <f>IF($B$11="זכר",INDEX(תמותה!$A$1:$E$121,ROUNDDOWN(R939/12,0)+1,4),INDEX(תמותה!$A$1:$E$121,ROUNDDOWN(R939/12,0)+1,5))</f>
        <v>2.4660000000000001E-2</v>
      </c>
      <c r="Z939" t="e">
        <f t="shared" si="298"/>
        <v>#VALUE!</v>
      </c>
      <c r="AA939" t="e">
        <f t="shared" si="299"/>
        <v>#VALUE!</v>
      </c>
      <c r="AB939" t="e">
        <f t="shared" si="310"/>
        <v>#VALUE!</v>
      </c>
      <c r="AC939" t="e">
        <f t="shared" si="311"/>
        <v>#VALUE!</v>
      </c>
      <c r="AD939" t="e">
        <f t="shared" si="312"/>
        <v>#VALUE!</v>
      </c>
      <c r="AE939" t="e">
        <f t="shared" si="313"/>
        <v>#VALUE!</v>
      </c>
      <c r="AF939" t="e">
        <f t="shared" si="314"/>
        <v>#VALUE!</v>
      </c>
    </row>
    <row r="940" spans="5:32" x14ac:dyDescent="0.2">
      <c r="E940">
        <f t="shared" si="300"/>
        <v>938</v>
      </c>
      <c r="F940">
        <f t="shared" si="294"/>
        <v>17.01198292020727</v>
      </c>
      <c r="G940" t="e">
        <f t="shared" si="301"/>
        <v>#VALUE!</v>
      </c>
      <c r="H940" t="e">
        <f t="shared" si="302"/>
        <v>#VALUE!</v>
      </c>
      <c r="I940" t="e">
        <f t="shared" si="303"/>
        <v>#VALUE!</v>
      </c>
      <c r="J940" t="e">
        <f t="shared" si="304"/>
        <v>#VALUE!</v>
      </c>
      <c r="K940" t="e">
        <f t="shared" si="305"/>
        <v>#VALUE!</v>
      </c>
      <c r="L940" t="e">
        <f t="shared" si="306"/>
        <v>#VALUE!</v>
      </c>
      <c r="M940">
        <f>IF($B$9="זכר",INDEX(תמותה!$A$1:$E$121,ROUNDDOWN(E940/12,0)+1,2),INDEX(תמותה!$A$1:$E$121,ROUNDDOWN(E940/12,0)+1,3))</f>
        <v>1.8929999999999999E-2</v>
      </c>
      <c r="N940" t="e">
        <f>IF($B$9="זכר",INDEX('שיפור גברים'!$A$1:$GQ$121,ROUNDDOWN(E940/12,0)+1,ROUNDDOWN((E940+$B$7-$B$8)/12,0)+2),INDEX('שיפור נשים'!$A$1:$GQ$121,ROUNDDOWN(E940/12,0)+1,ROUNDDOWN((E940+$B$7-$B$8)/12,0)+2))</f>
        <v>#VALUE!</v>
      </c>
      <c r="O940" t="e">
        <f>IF($B$9="זכר",INDEX('שיפור גברים'!$A$1:$GQ$121,ROUNDDOWN(E940/12,0)+1,ROUNDDOWN((E940+$B$7-$B$8)/12,0)+1),INDEX('שיפור נשים'!$A$1:$GQ$121,ROUNDDOWN(E940/12,0)+1,ROUNDDOWN((E940+$B$7-$B$8)/12,0)+1))</f>
        <v>#VALUE!</v>
      </c>
      <c r="P940">
        <f t="shared" si="295"/>
        <v>0.83333333333333337</v>
      </c>
      <c r="Q940" t="e">
        <f t="shared" si="296"/>
        <v>#VALUE!</v>
      </c>
      <c r="R940">
        <f t="shared" si="307"/>
        <v>938</v>
      </c>
      <c r="S940" t="e">
        <f t="shared" si="308"/>
        <v>#VALUE!</v>
      </c>
      <c r="T940">
        <f>IF($B$11="זכר",INDEX(תמותה!$A$1:$E$121,ROUNDDOWN(R940/12,0)+1,2),INDEX(תמותה!$A$1:$E$121,ROUNDDOWN(R940/12,0)+1,3))</f>
        <v>1.8929999999999999E-2</v>
      </c>
      <c r="U940" t="e">
        <f>IF($B$11="זכר",INDEX('שיפור גברים'!$A$1:$GQ$121,ROUNDDOWN(R940/12,0)+1,ROUNDDOWN((E940+$B$7-$B$8)/12,0)+2),INDEX('שיפור נשים'!$A$1:$GQ$121,ROUNDDOWN(R940/12,0)+1,ROUNDDOWN((E940+$B$7-$B$8)/12,0)+2))</f>
        <v>#VALUE!</v>
      </c>
      <c r="V940" t="e">
        <f>IF($B$11="זכר",INDEX('שיפור גברים'!$A$1:$GQ$121,ROUNDDOWN(R940/12,0)+1,ROUNDDOWN((E940+$B$7-$B$8)/12,0)+1),INDEX('שיפור נשים'!$A$1:$GQ$121,ROUNDDOWN(R940/12,0)+1,ROUNDDOWN((E940+$B$7-$B$8)/12,0)+1))</f>
        <v>#VALUE!</v>
      </c>
      <c r="W940">
        <f t="shared" si="297"/>
        <v>0.83333333333333337</v>
      </c>
      <c r="X940" t="e">
        <f t="shared" si="309"/>
        <v>#VALUE!</v>
      </c>
      <c r="Y940">
        <f>IF($B$11="זכר",INDEX(תמותה!$A$1:$E$121,ROUNDDOWN(R940/12,0)+1,4),INDEX(תמותה!$A$1:$E$121,ROUNDDOWN(R940/12,0)+1,5))</f>
        <v>2.4660000000000001E-2</v>
      </c>
      <c r="Z940" t="e">
        <f t="shared" si="298"/>
        <v>#VALUE!</v>
      </c>
      <c r="AA940" t="e">
        <f t="shared" si="299"/>
        <v>#VALUE!</v>
      </c>
      <c r="AB940" t="e">
        <f t="shared" si="310"/>
        <v>#VALUE!</v>
      </c>
      <c r="AC940" t="e">
        <f t="shared" si="311"/>
        <v>#VALUE!</v>
      </c>
      <c r="AD940" t="e">
        <f t="shared" si="312"/>
        <v>#VALUE!</v>
      </c>
      <c r="AE940" t="e">
        <f t="shared" si="313"/>
        <v>#VALUE!</v>
      </c>
      <c r="AF940" t="e">
        <f t="shared" si="314"/>
        <v>#VALUE!</v>
      </c>
    </row>
    <row r="941" spans="5:32" x14ac:dyDescent="0.2">
      <c r="E941">
        <f t="shared" si="300"/>
        <v>939</v>
      </c>
      <c r="F941">
        <f t="shared" si="294"/>
        <v>17.063402928252575</v>
      </c>
      <c r="G941" t="e">
        <f t="shared" si="301"/>
        <v>#VALUE!</v>
      </c>
      <c r="H941" t="e">
        <f t="shared" si="302"/>
        <v>#VALUE!</v>
      </c>
      <c r="I941" t="e">
        <f t="shared" si="303"/>
        <v>#VALUE!</v>
      </c>
      <c r="J941" t="e">
        <f t="shared" si="304"/>
        <v>#VALUE!</v>
      </c>
      <c r="K941" t="e">
        <f t="shared" si="305"/>
        <v>#VALUE!</v>
      </c>
      <c r="L941" t="e">
        <f t="shared" si="306"/>
        <v>#VALUE!</v>
      </c>
      <c r="M941">
        <f>IF($B$9="זכר",INDEX(תמותה!$A$1:$E$121,ROUNDDOWN(E941/12,0)+1,2),INDEX(תמותה!$A$1:$E$121,ROUNDDOWN(E941/12,0)+1,3))</f>
        <v>1.8929999999999999E-2</v>
      </c>
      <c r="N941" t="e">
        <f>IF($B$9="זכר",INDEX('שיפור גברים'!$A$1:$GQ$121,ROUNDDOWN(E941/12,0)+1,ROUNDDOWN((E941+$B$7-$B$8)/12,0)+2),INDEX('שיפור נשים'!$A$1:$GQ$121,ROUNDDOWN(E941/12,0)+1,ROUNDDOWN((E941+$B$7-$B$8)/12,0)+2))</f>
        <v>#VALUE!</v>
      </c>
      <c r="O941" t="e">
        <f>IF($B$9="זכר",INDEX('שיפור גברים'!$A$1:$GQ$121,ROUNDDOWN(E941/12,0)+1,ROUNDDOWN((E941+$B$7-$B$8)/12,0)+1),INDEX('שיפור נשים'!$A$1:$GQ$121,ROUNDDOWN(E941/12,0)+1,ROUNDDOWN((E941+$B$7-$B$8)/12,0)+1))</f>
        <v>#VALUE!</v>
      </c>
      <c r="P941">
        <f t="shared" si="295"/>
        <v>0.91666666666666663</v>
      </c>
      <c r="Q941" t="e">
        <f t="shared" si="296"/>
        <v>#VALUE!</v>
      </c>
      <c r="R941">
        <f t="shared" si="307"/>
        <v>939</v>
      </c>
      <c r="S941" t="e">
        <f t="shared" si="308"/>
        <v>#VALUE!</v>
      </c>
      <c r="T941">
        <f>IF($B$11="זכר",INDEX(תמותה!$A$1:$E$121,ROUNDDOWN(R941/12,0)+1,2),INDEX(תמותה!$A$1:$E$121,ROUNDDOWN(R941/12,0)+1,3))</f>
        <v>1.8929999999999999E-2</v>
      </c>
      <c r="U941" t="e">
        <f>IF($B$11="זכר",INDEX('שיפור גברים'!$A$1:$GQ$121,ROUNDDOWN(R941/12,0)+1,ROUNDDOWN((E941+$B$7-$B$8)/12,0)+2),INDEX('שיפור נשים'!$A$1:$GQ$121,ROUNDDOWN(R941/12,0)+1,ROUNDDOWN((E941+$B$7-$B$8)/12,0)+2))</f>
        <v>#VALUE!</v>
      </c>
      <c r="V941" t="e">
        <f>IF($B$11="זכר",INDEX('שיפור גברים'!$A$1:$GQ$121,ROUNDDOWN(R941/12,0)+1,ROUNDDOWN((E941+$B$7-$B$8)/12,0)+1),INDEX('שיפור נשים'!$A$1:$GQ$121,ROUNDDOWN(R941/12,0)+1,ROUNDDOWN((E941+$B$7-$B$8)/12,0)+1))</f>
        <v>#VALUE!</v>
      </c>
      <c r="W941">
        <f t="shared" si="297"/>
        <v>0.91666666666666663</v>
      </c>
      <c r="X941" t="e">
        <f t="shared" si="309"/>
        <v>#VALUE!</v>
      </c>
      <c r="Y941">
        <f>IF($B$11="זכר",INDEX(תמותה!$A$1:$E$121,ROUNDDOWN(R941/12,0)+1,4),INDEX(תמותה!$A$1:$E$121,ROUNDDOWN(R941/12,0)+1,5))</f>
        <v>2.4660000000000001E-2</v>
      </c>
      <c r="Z941" t="e">
        <f t="shared" si="298"/>
        <v>#VALUE!</v>
      </c>
      <c r="AA941" t="e">
        <f t="shared" si="299"/>
        <v>#VALUE!</v>
      </c>
      <c r="AB941" t="e">
        <f t="shared" si="310"/>
        <v>#VALUE!</v>
      </c>
      <c r="AC941" t="e">
        <f t="shared" si="311"/>
        <v>#VALUE!</v>
      </c>
      <c r="AD941" t="e">
        <f t="shared" si="312"/>
        <v>#VALUE!</v>
      </c>
      <c r="AE941" t="e">
        <f t="shared" si="313"/>
        <v>#VALUE!</v>
      </c>
      <c r="AF941" t="e">
        <f t="shared" si="314"/>
        <v>#VALUE!</v>
      </c>
    </row>
    <row r="942" spans="5:32" x14ac:dyDescent="0.2">
      <c r="E942">
        <f t="shared" si="300"/>
        <v>940</v>
      </c>
      <c r="F942">
        <f t="shared" si="294"/>
        <v>17.11497835717033</v>
      </c>
      <c r="G942" t="e">
        <f t="shared" si="301"/>
        <v>#VALUE!</v>
      </c>
      <c r="H942" t="e">
        <f t="shared" si="302"/>
        <v>#VALUE!</v>
      </c>
      <c r="I942" t="e">
        <f t="shared" si="303"/>
        <v>#VALUE!</v>
      </c>
      <c r="J942" t="e">
        <f t="shared" si="304"/>
        <v>#VALUE!</v>
      </c>
      <c r="K942" t="e">
        <f t="shared" si="305"/>
        <v>#VALUE!</v>
      </c>
      <c r="L942" t="e">
        <f t="shared" si="306"/>
        <v>#VALUE!</v>
      </c>
      <c r="M942">
        <f>IF($B$9="זכר",INDEX(תמותה!$A$1:$E$121,ROUNDDOWN(E942/12,0)+1,2),INDEX(תמותה!$A$1:$E$121,ROUNDDOWN(E942/12,0)+1,3))</f>
        <v>1.8929999999999999E-2</v>
      </c>
      <c r="N942" t="e">
        <f>IF($B$9="זכר",INDEX('שיפור גברים'!$A$1:$GQ$121,ROUNDDOWN(E942/12,0)+1,ROUNDDOWN((E942+$B$7-$B$8)/12,0)+2),INDEX('שיפור נשים'!$A$1:$GQ$121,ROUNDDOWN(E942/12,0)+1,ROUNDDOWN((E942+$B$7-$B$8)/12,0)+2))</f>
        <v>#VALUE!</v>
      </c>
      <c r="O942" t="e">
        <f>IF($B$9="זכר",INDEX('שיפור גברים'!$A$1:$GQ$121,ROUNDDOWN(E942/12,0)+1,ROUNDDOWN((E942+$B$7-$B$8)/12,0)+1),INDEX('שיפור נשים'!$A$1:$GQ$121,ROUNDDOWN(E942/12,0)+1,ROUNDDOWN((E942+$B$7-$B$8)/12,0)+1))</f>
        <v>#VALUE!</v>
      </c>
      <c r="P942">
        <f t="shared" si="295"/>
        <v>1</v>
      </c>
      <c r="Q942" t="e">
        <f t="shared" si="296"/>
        <v>#VALUE!</v>
      </c>
      <c r="R942">
        <f t="shared" si="307"/>
        <v>940</v>
      </c>
      <c r="S942" t="e">
        <f t="shared" si="308"/>
        <v>#VALUE!</v>
      </c>
      <c r="T942">
        <f>IF($B$11="זכר",INDEX(תמותה!$A$1:$E$121,ROUNDDOWN(R942/12,0)+1,2),INDEX(תמותה!$A$1:$E$121,ROUNDDOWN(R942/12,0)+1,3))</f>
        <v>1.8929999999999999E-2</v>
      </c>
      <c r="U942" t="e">
        <f>IF($B$11="זכר",INDEX('שיפור גברים'!$A$1:$GQ$121,ROUNDDOWN(R942/12,0)+1,ROUNDDOWN((E942+$B$7-$B$8)/12,0)+2),INDEX('שיפור נשים'!$A$1:$GQ$121,ROUNDDOWN(R942/12,0)+1,ROUNDDOWN((E942+$B$7-$B$8)/12,0)+2))</f>
        <v>#VALUE!</v>
      </c>
      <c r="V942" t="e">
        <f>IF($B$11="זכר",INDEX('שיפור גברים'!$A$1:$GQ$121,ROUNDDOWN(R942/12,0)+1,ROUNDDOWN((E942+$B$7-$B$8)/12,0)+1),INDEX('שיפור נשים'!$A$1:$GQ$121,ROUNDDOWN(R942/12,0)+1,ROUNDDOWN((E942+$B$7-$B$8)/12,0)+1))</f>
        <v>#VALUE!</v>
      </c>
      <c r="W942">
        <f t="shared" si="297"/>
        <v>1</v>
      </c>
      <c r="X942" t="e">
        <f t="shared" si="309"/>
        <v>#VALUE!</v>
      </c>
      <c r="Y942">
        <f>IF($B$11="זכר",INDEX(תמותה!$A$1:$E$121,ROUNDDOWN(R942/12,0)+1,4),INDEX(תמותה!$A$1:$E$121,ROUNDDOWN(R942/12,0)+1,5))</f>
        <v>2.4660000000000001E-2</v>
      </c>
      <c r="Z942" t="e">
        <f t="shared" si="298"/>
        <v>#VALUE!</v>
      </c>
      <c r="AA942" t="e">
        <f t="shared" si="299"/>
        <v>#VALUE!</v>
      </c>
      <c r="AB942" t="e">
        <f t="shared" si="310"/>
        <v>#VALUE!</v>
      </c>
      <c r="AC942" t="e">
        <f t="shared" si="311"/>
        <v>#VALUE!</v>
      </c>
      <c r="AD942" t="e">
        <f t="shared" si="312"/>
        <v>#VALUE!</v>
      </c>
      <c r="AE942" t="e">
        <f t="shared" si="313"/>
        <v>#VALUE!</v>
      </c>
      <c r="AF942" t="e">
        <f t="shared" si="314"/>
        <v>#VALUE!</v>
      </c>
    </row>
    <row r="943" spans="5:32" x14ac:dyDescent="0.2">
      <c r="E943">
        <f t="shared" si="300"/>
        <v>941</v>
      </c>
      <c r="F943">
        <f t="shared" si="294"/>
        <v>17.166709676731873</v>
      </c>
      <c r="G943" t="e">
        <f t="shared" si="301"/>
        <v>#VALUE!</v>
      </c>
      <c r="H943" t="e">
        <f t="shared" si="302"/>
        <v>#VALUE!</v>
      </c>
      <c r="I943" t="e">
        <f t="shared" si="303"/>
        <v>#VALUE!</v>
      </c>
      <c r="J943" t="e">
        <f t="shared" si="304"/>
        <v>#VALUE!</v>
      </c>
      <c r="K943" t="e">
        <f t="shared" si="305"/>
        <v>#VALUE!</v>
      </c>
      <c r="L943" t="e">
        <f t="shared" si="306"/>
        <v>#VALUE!</v>
      </c>
      <c r="M943">
        <f>IF($B$9="זכר",INDEX(תמותה!$A$1:$E$121,ROUNDDOWN(E943/12,0)+1,2),INDEX(תמותה!$A$1:$E$121,ROUNDDOWN(E943/12,0)+1,3))</f>
        <v>1.8929999999999999E-2</v>
      </c>
      <c r="N943" t="e">
        <f>IF($B$9="זכר",INDEX('שיפור גברים'!$A$1:$GQ$121,ROUNDDOWN(E943/12,0)+1,ROUNDDOWN((E943+$B$7-$B$8)/12,0)+2),INDEX('שיפור נשים'!$A$1:$GQ$121,ROUNDDOWN(E943/12,0)+1,ROUNDDOWN((E943+$B$7-$B$8)/12,0)+2))</f>
        <v>#VALUE!</v>
      </c>
      <c r="O943" t="e">
        <f>IF($B$9="זכר",INDEX('שיפור גברים'!$A$1:$GQ$121,ROUNDDOWN(E943/12,0)+1,ROUNDDOWN((E943+$B$7-$B$8)/12,0)+1),INDEX('שיפור נשים'!$A$1:$GQ$121,ROUNDDOWN(E943/12,0)+1,ROUNDDOWN((E943+$B$7-$B$8)/12,0)+1))</f>
        <v>#VALUE!</v>
      </c>
      <c r="P943">
        <f t="shared" si="295"/>
        <v>8.3333333333333329E-2</v>
      </c>
      <c r="Q943" t="e">
        <f t="shared" si="296"/>
        <v>#VALUE!</v>
      </c>
      <c r="R943">
        <f t="shared" si="307"/>
        <v>941</v>
      </c>
      <c r="S943" t="e">
        <f t="shared" si="308"/>
        <v>#VALUE!</v>
      </c>
      <c r="T943">
        <f>IF($B$11="זכר",INDEX(תמותה!$A$1:$E$121,ROUNDDOWN(R943/12,0)+1,2),INDEX(תמותה!$A$1:$E$121,ROUNDDOWN(R943/12,0)+1,3))</f>
        <v>1.8929999999999999E-2</v>
      </c>
      <c r="U943" t="e">
        <f>IF($B$11="זכר",INDEX('שיפור גברים'!$A$1:$GQ$121,ROUNDDOWN(R943/12,0)+1,ROUNDDOWN((E943+$B$7-$B$8)/12,0)+2),INDEX('שיפור נשים'!$A$1:$GQ$121,ROUNDDOWN(R943/12,0)+1,ROUNDDOWN((E943+$B$7-$B$8)/12,0)+2))</f>
        <v>#VALUE!</v>
      </c>
      <c r="V943" t="e">
        <f>IF($B$11="זכר",INDEX('שיפור גברים'!$A$1:$GQ$121,ROUNDDOWN(R943/12,0)+1,ROUNDDOWN((E943+$B$7-$B$8)/12,0)+1),INDEX('שיפור נשים'!$A$1:$GQ$121,ROUNDDOWN(R943/12,0)+1,ROUNDDOWN((E943+$B$7-$B$8)/12,0)+1))</f>
        <v>#VALUE!</v>
      </c>
      <c r="W943">
        <f t="shared" si="297"/>
        <v>8.3333333333333329E-2</v>
      </c>
      <c r="X943" t="e">
        <f t="shared" si="309"/>
        <v>#VALUE!</v>
      </c>
      <c r="Y943">
        <f>IF($B$11="זכר",INDEX(תמותה!$A$1:$E$121,ROUNDDOWN(R943/12,0)+1,4),INDEX(תמותה!$A$1:$E$121,ROUNDDOWN(R943/12,0)+1,5))</f>
        <v>2.4660000000000001E-2</v>
      </c>
      <c r="Z943" t="e">
        <f t="shared" si="298"/>
        <v>#VALUE!</v>
      </c>
      <c r="AA943" t="e">
        <f t="shared" si="299"/>
        <v>#VALUE!</v>
      </c>
      <c r="AB943" t="e">
        <f t="shared" si="310"/>
        <v>#VALUE!</v>
      </c>
      <c r="AC943" t="e">
        <f t="shared" si="311"/>
        <v>#VALUE!</v>
      </c>
      <c r="AD943" t="e">
        <f t="shared" si="312"/>
        <v>#VALUE!</v>
      </c>
      <c r="AE943" t="e">
        <f t="shared" si="313"/>
        <v>#VALUE!</v>
      </c>
      <c r="AF943" t="e">
        <f t="shared" si="314"/>
        <v>#VALUE!</v>
      </c>
    </row>
    <row r="944" spans="5:32" x14ac:dyDescent="0.2">
      <c r="E944">
        <f t="shared" si="300"/>
        <v>942</v>
      </c>
      <c r="F944">
        <f t="shared" si="294"/>
        <v>17.218597358128527</v>
      </c>
      <c r="G944" t="e">
        <f t="shared" si="301"/>
        <v>#VALUE!</v>
      </c>
      <c r="H944" t="e">
        <f t="shared" si="302"/>
        <v>#VALUE!</v>
      </c>
      <c r="I944" t="e">
        <f t="shared" si="303"/>
        <v>#VALUE!</v>
      </c>
      <c r="J944" t="e">
        <f t="shared" si="304"/>
        <v>#VALUE!</v>
      </c>
      <c r="K944" t="e">
        <f t="shared" si="305"/>
        <v>#VALUE!</v>
      </c>
      <c r="L944" t="e">
        <f t="shared" si="306"/>
        <v>#VALUE!</v>
      </c>
      <c r="M944">
        <f>IF($B$9="זכר",INDEX(תמותה!$A$1:$E$121,ROUNDDOWN(E944/12,0)+1,2),INDEX(תמותה!$A$1:$E$121,ROUNDDOWN(E944/12,0)+1,3))</f>
        <v>1.8929999999999999E-2</v>
      </c>
      <c r="N944" t="e">
        <f>IF($B$9="זכר",INDEX('שיפור גברים'!$A$1:$GQ$121,ROUNDDOWN(E944/12,0)+1,ROUNDDOWN((E944+$B$7-$B$8)/12,0)+2),INDEX('שיפור נשים'!$A$1:$GQ$121,ROUNDDOWN(E944/12,0)+1,ROUNDDOWN((E944+$B$7-$B$8)/12,0)+2))</f>
        <v>#VALUE!</v>
      </c>
      <c r="O944" t="e">
        <f>IF($B$9="זכר",INDEX('שיפור גברים'!$A$1:$GQ$121,ROUNDDOWN(E944/12,0)+1,ROUNDDOWN((E944+$B$7-$B$8)/12,0)+1),INDEX('שיפור נשים'!$A$1:$GQ$121,ROUNDDOWN(E944/12,0)+1,ROUNDDOWN((E944+$B$7-$B$8)/12,0)+1))</f>
        <v>#VALUE!</v>
      </c>
      <c r="P944">
        <f t="shared" si="295"/>
        <v>0.16666666666666666</v>
      </c>
      <c r="Q944" t="e">
        <f t="shared" si="296"/>
        <v>#VALUE!</v>
      </c>
      <c r="R944">
        <f t="shared" si="307"/>
        <v>942</v>
      </c>
      <c r="S944" t="e">
        <f t="shared" si="308"/>
        <v>#VALUE!</v>
      </c>
      <c r="T944">
        <f>IF($B$11="זכר",INDEX(תמותה!$A$1:$E$121,ROUNDDOWN(R944/12,0)+1,2),INDEX(תמותה!$A$1:$E$121,ROUNDDOWN(R944/12,0)+1,3))</f>
        <v>1.8929999999999999E-2</v>
      </c>
      <c r="U944" t="e">
        <f>IF($B$11="זכר",INDEX('שיפור גברים'!$A$1:$GQ$121,ROUNDDOWN(R944/12,0)+1,ROUNDDOWN((E944+$B$7-$B$8)/12,0)+2),INDEX('שיפור נשים'!$A$1:$GQ$121,ROUNDDOWN(R944/12,0)+1,ROUNDDOWN((E944+$B$7-$B$8)/12,0)+2))</f>
        <v>#VALUE!</v>
      </c>
      <c r="V944" t="e">
        <f>IF($B$11="זכר",INDEX('שיפור גברים'!$A$1:$GQ$121,ROUNDDOWN(R944/12,0)+1,ROUNDDOWN((E944+$B$7-$B$8)/12,0)+1),INDEX('שיפור נשים'!$A$1:$GQ$121,ROUNDDOWN(R944/12,0)+1,ROUNDDOWN((E944+$B$7-$B$8)/12,0)+1))</f>
        <v>#VALUE!</v>
      </c>
      <c r="W944">
        <f t="shared" si="297"/>
        <v>0.16666666666666666</v>
      </c>
      <c r="X944" t="e">
        <f t="shared" si="309"/>
        <v>#VALUE!</v>
      </c>
      <c r="Y944">
        <f>IF($B$11="זכר",INDEX(תמותה!$A$1:$E$121,ROUNDDOWN(R944/12,0)+1,4),INDEX(תמותה!$A$1:$E$121,ROUNDDOWN(R944/12,0)+1,5))</f>
        <v>2.4660000000000001E-2</v>
      </c>
      <c r="Z944" t="e">
        <f t="shared" si="298"/>
        <v>#VALUE!</v>
      </c>
      <c r="AA944" t="e">
        <f t="shared" si="299"/>
        <v>#VALUE!</v>
      </c>
      <c r="AB944" t="e">
        <f t="shared" si="310"/>
        <v>#VALUE!</v>
      </c>
      <c r="AC944" t="e">
        <f t="shared" si="311"/>
        <v>#VALUE!</v>
      </c>
      <c r="AD944" t="e">
        <f t="shared" si="312"/>
        <v>#VALUE!</v>
      </c>
      <c r="AE944" t="e">
        <f t="shared" si="313"/>
        <v>#VALUE!</v>
      </c>
      <c r="AF944" t="e">
        <f t="shared" si="314"/>
        <v>#VALUE!</v>
      </c>
    </row>
    <row r="945" spans="5:32" x14ac:dyDescent="0.2">
      <c r="E945">
        <f t="shared" si="300"/>
        <v>943</v>
      </c>
      <c r="F945">
        <f t="shared" si="294"/>
        <v>17.270641873975784</v>
      </c>
      <c r="G945" t="e">
        <f t="shared" si="301"/>
        <v>#VALUE!</v>
      </c>
      <c r="H945" t="e">
        <f t="shared" si="302"/>
        <v>#VALUE!</v>
      </c>
      <c r="I945" t="e">
        <f t="shared" si="303"/>
        <v>#VALUE!</v>
      </c>
      <c r="J945" t="e">
        <f t="shared" si="304"/>
        <v>#VALUE!</v>
      </c>
      <c r="K945" t="e">
        <f t="shared" si="305"/>
        <v>#VALUE!</v>
      </c>
      <c r="L945" t="e">
        <f t="shared" si="306"/>
        <v>#VALUE!</v>
      </c>
      <c r="M945">
        <f>IF($B$9="זכר",INDEX(תמותה!$A$1:$E$121,ROUNDDOWN(E945/12,0)+1,2),INDEX(תמותה!$A$1:$E$121,ROUNDDOWN(E945/12,0)+1,3))</f>
        <v>1.8929999999999999E-2</v>
      </c>
      <c r="N945" t="e">
        <f>IF($B$9="זכר",INDEX('שיפור גברים'!$A$1:$GQ$121,ROUNDDOWN(E945/12,0)+1,ROUNDDOWN((E945+$B$7-$B$8)/12,0)+2),INDEX('שיפור נשים'!$A$1:$GQ$121,ROUNDDOWN(E945/12,0)+1,ROUNDDOWN((E945+$B$7-$B$8)/12,0)+2))</f>
        <v>#VALUE!</v>
      </c>
      <c r="O945" t="e">
        <f>IF($B$9="זכר",INDEX('שיפור גברים'!$A$1:$GQ$121,ROUNDDOWN(E945/12,0)+1,ROUNDDOWN((E945+$B$7-$B$8)/12,0)+1),INDEX('שיפור נשים'!$A$1:$GQ$121,ROUNDDOWN(E945/12,0)+1,ROUNDDOWN((E945+$B$7-$B$8)/12,0)+1))</f>
        <v>#VALUE!</v>
      </c>
      <c r="P945">
        <f t="shared" si="295"/>
        <v>0.25</v>
      </c>
      <c r="Q945" t="e">
        <f t="shared" si="296"/>
        <v>#VALUE!</v>
      </c>
      <c r="R945">
        <f t="shared" si="307"/>
        <v>943</v>
      </c>
      <c r="S945" t="e">
        <f t="shared" si="308"/>
        <v>#VALUE!</v>
      </c>
      <c r="T945">
        <f>IF($B$11="זכר",INDEX(תמותה!$A$1:$E$121,ROUNDDOWN(R945/12,0)+1,2),INDEX(תמותה!$A$1:$E$121,ROUNDDOWN(R945/12,0)+1,3))</f>
        <v>1.8929999999999999E-2</v>
      </c>
      <c r="U945" t="e">
        <f>IF($B$11="זכר",INDEX('שיפור גברים'!$A$1:$GQ$121,ROUNDDOWN(R945/12,0)+1,ROUNDDOWN((E945+$B$7-$B$8)/12,0)+2),INDEX('שיפור נשים'!$A$1:$GQ$121,ROUNDDOWN(R945/12,0)+1,ROUNDDOWN((E945+$B$7-$B$8)/12,0)+2))</f>
        <v>#VALUE!</v>
      </c>
      <c r="V945" t="e">
        <f>IF($B$11="זכר",INDEX('שיפור גברים'!$A$1:$GQ$121,ROUNDDOWN(R945/12,0)+1,ROUNDDOWN((E945+$B$7-$B$8)/12,0)+1),INDEX('שיפור נשים'!$A$1:$GQ$121,ROUNDDOWN(R945/12,0)+1,ROUNDDOWN((E945+$B$7-$B$8)/12,0)+1))</f>
        <v>#VALUE!</v>
      </c>
      <c r="W945">
        <f t="shared" si="297"/>
        <v>0.25</v>
      </c>
      <c r="X945" t="e">
        <f t="shared" si="309"/>
        <v>#VALUE!</v>
      </c>
      <c r="Y945">
        <f>IF($B$11="זכר",INDEX(תמותה!$A$1:$E$121,ROUNDDOWN(R945/12,0)+1,4),INDEX(תמותה!$A$1:$E$121,ROUNDDOWN(R945/12,0)+1,5))</f>
        <v>2.4660000000000001E-2</v>
      </c>
      <c r="Z945" t="e">
        <f t="shared" si="298"/>
        <v>#VALUE!</v>
      </c>
      <c r="AA945" t="e">
        <f t="shared" si="299"/>
        <v>#VALUE!</v>
      </c>
      <c r="AB945" t="e">
        <f t="shared" si="310"/>
        <v>#VALUE!</v>
      </c>
      <c r="AC945" t="e">
        <f t="shared" si="311"/>
        <v>#VALUE!</v>
      </c>
      <c r="AD945" t="e">
        <f t="shared" si="312"/>
        <v>#VALUE!</v>
      </c>
      <c r="AE945" t="e">
        <f t="shared" si="313"/>
        <v>#VALUE!</v>
      </c>
      <c r="AF945" t="e">
        <f t="shared" si="314"/>
        <v>#VALUE!</v>
      </c>
    </row>
    <row r="946" spans="5:32" x14ac:dyDescent="0.2">
      <c r="E946">
        <f t="shared" si="300"/>
        <v>944</v>
      </c>
      <c r="F946">
        <f t="shared" si="294"/>
        <v>17.322843698317644</v>
      </c>
      <c r="G946" t="e">
        <f t="shared" si="301"/>
        <v>#VALUE!</v>
      </c>
      <c r="H946" t="e">
        <f t="shared" si="302"/>
        <v>#VALUE!</v>
      </c>
      <c r="I946" t="e">
        <f t="shared" si="303"/>
        <v>#VALUE!</v>
      </c>
      <c r="J946" t="e">
        <f t="shared" si="304"/>
        <v>#VALUE!</v>
      </c>
      <c r="K946" t="e">
        <f t="shared" si="305"/>
        <v>#VALUE!</v>
      </c>
      <c r="L946" t="e">
        <f t="shared" si="306"/>
        <v>#VALUE!</v>
      </c>
      <c r="M946">
        <f>IF($B$9="זכר",INDEX(תמותה!$A$1:$E$121,ROUNDDOWN(E946/12,0)+1,2),INDEX(תמותה!$A$1:$E$121,ROUNDDOWN(E946/12,0)+1,3))</f>
        <v>1.8929999999999999E-2</v>
      </c>
      <c r="N946" t="e">
        <f>IF($B$9="זכר",INDEX('שיפור גברים'!$A$1:$GQ$121,ROUNDDOWN(E946/12,0)+1,ROUNDDOWN((E946+$B$7-$B$8)/12,0)+2),INDEX('שיפור נשים'!$A$1:$GQ$121,ROUNDDOWN(E946/12,0)+1,ROUNDDOWN((E946+$B$7-$B$8)/12,0)+2))</f>
        <v>#VALUE!</v>
      </c>
      <c r="O946" t="e">
        <f>IF($B$9="זכר",INDEX('שיפור גברים'!$A$1:$GQ$121,ROUNDDOWN(E946/12,0)+1,ROUNDDOWN((E946+$B$7-$B$8)/12,0)+1),INDEX('שיפור נשים'!$A$1:$GQ$121,ROUNDDOWN(E946/12,0)+1,ROUNDDOWN((E946+$B$7-$B$8)/12,0)+1))</f>
        <v>#VALUE!</v>
      </c>
      <c r="P946">
        <f t="shared" si="295"/>
        <v>0.33333333333333331</v>
      </c>
      <c r="Q946" t="e">
        <f t="shared" si="296"/>
        <v>#VALUE!</v>
      </c>
      <c r="R946">
        <f t="shared" si="307"/>
        <v>944</v>
      </c>
      <c r="S946" t="e">
        <f t="shared" si="308"/>
        <v>#VALUE!</v>
      </c>
      <c r="T946">
        <f>IF($B$11="זכר",INDEX(תמותה!$A$1:$E$121,ROUNDDOWN(R946/12,0)+1,2),INDEX(תמותה!$A$1:$E$121,ROUNDDOWN(R946/12,0)+1,3))</f>
        <v>1.8929999999999999E-2</v>
      </c>
      <c r="U946" t="e">
        <f>IF($B$11="זכר",INDEX('שיפור גברים'!$A$1:$GQ$121,ROUNDDOWN(R946/12,0)+1,ROUNDDOWN((E946+$B$7-$B$8)/12,0)+2),INDEX('שיפור נשים'!$A$1:$GQ$121,ROUNDDOWN(R946/12,0)+1,ROUNDDOWN((E946+$B$7-$B$8)/12,0)+2))</f>
        <v>#VALUE!</v>
      </c>
      <c r="V946" t="e">
        <f>IF($B$11="זכר",INDEX('שיפור גברים'!$A$1:$GQ$121,ROUNDDOWN(R946/12,0)+1,ROUNDDOWN((E946+$B$7-$B$8)/12,0)+1),INDEX('שיפור נשים'!$A$1:$GQ$121,ROUNDDOWN(R946/12,0)+1,ROUNDDOWN((E946+$B$7-$B$8)/12,0)+1))</f>
        <v>#VALUE!</v>
      </c>
      <c r="W946">
        <f t="shared" si="297"/>
        <v>0.33333333333333331</v>
      </c>
      <c r="X946" t="e">
        <f t="shared" si="309"/>
        <v>#VALUE!</v>
      </c>
      <c r="Y946">
        <f>IF($B$11="זכר",INDEX(תמותה!$A$1:$E$121,ROUNDDOWN(R946/12,0)+1,4),INDEX(תמותה!$A$1:$E$121,ROUNDDOWN(R946/12,0)+1,5))</f>
        <v>2.4660000000000001E-2</v>
      </c>
      <c r="Z946" t="e">
        <f t="shared" si="298"/>
        <v>#VALUE!</v>
      </c>
      <c r="AA946" t="e">
        <f t="shared" si="299"/>
        <v>#VALUE!</v>
      </c>
      <c r="AB946" t="e">
        <f t="shared" si="310"/>
        <v>#VALUE!</v>
      </c>
      <c r="AC946" t="e">
        <f t="shared" si="311"/>
        <v>#VALUE!</v>
      </c>
      <c r="AD946" t="e">
        <f t="shared" si="312"/>
        <v>#VALUE!</v>
      </c>
      <c r="AE946" t="e">
        <f t="shared" si="313"/>
        <v>#VALUE!</v>
      </c>
      <c r="AF946" t="e">
        <f t="shared" si="314"/>
        <v>#VALUE!</v>
      </c>
    </row>
    <row r="947" spans="5:32" x14ac:dyDescent="0.2">
      <c r="E947">
        <f t="shared" si="300"/>
        <v>945</v>
      </c>
      <c r="F947">
        <f t="shared" si="294"/>
        <v>17.375203306630965</v>
      </c>
      <c r="G947" t="e">
        <f t="shared" si="301"/>
        <v>#VALUE!</v>
      </c>
      <c r="H947" t="e">
        <f t="shared" si="302"/>
        <v>#VALUE!</v>
      </c>
      <c r="I947" t="e">
        <f t="shared" si="303"/>
        <v>#VALUE!</v>
      </c>
      <c r="J947" t="e">
        <f t="shared" si="304"/>
        <v>#VALUE!</v>
      </c>
      <c r="K947" t="e">
        <f t="shared" si="305"/>
        <v>#VALUE!</v>
      </c>
      <c r="L947" t="e">
        <f t="shared" si="306"/>
        <v>#VALUE!</v>
      </c>
      <c r="M947">
        <f>IF($B$9="זכר",INDEX(תמותה!$A$1:$E$121,ROUNDDOWN(E947/12,0)+1,2),INDEX(תמותה!$A$1:$E$121,ROUNDDOWN(E947/12,0)+1,3))</f>
        <v>1.8929999999999999E-2</v>
      </c>
      <c r="N947" t="e">
        <f>IF($B$9="זכר",INDEX('שיפור גברים'!$A$1:$GQ$121,ROUNDDOWN(E947/12,0)+1,ROUNDDOWN((E947+$B$7-$B$8)/12,0)+2),INDEX('שיפור נשים'!$A$1:$GQ$121,ROUNDDOWN(E947/12,0)+1,ROUNDDOWN((E947+$B$7-$B$8)/12,0)+2))</f>
        <v>#VALUE!</v>
      </c>
      <c r="O947" t="e">
        <f>IF($B$9="זכר",INDEX('שיפור גברים'!$A$1:$GQ$121,ROUNDDOWN(E947/12,0)+1,ROUNDDOWN((E947+$B$7-$B$8)/12,0)+1),INDEX('שיפור נשים'!$A$1:$GQ$121,ROUNDDOWN(E947/12,0)+1,ROUNDDOWN((E947+$B$7-$B$8)/12,0)+1))</f>
        <v>#VALUE!</v>
      </c>
      <c r="P947">
        <f t="shared" si="295"/>
        <v>0.41666666666666669</v>
      </c>
      <c r="Q947" t="e">
        <f t="shared" si="296"/>
        <v>#VALUE!</v>
      </c>
      <c r="R947">
        <f t="shared" si="307"/>
        <v>945</v>
      </c>
      <c r="S947" t="e">
        <f t="shared" si="308"/>
        <v>#VALUE!</v>
      </c>
      <c r="T947">
        <f>IF($B$11="זכר",INDEX(תמותה!$A$1:$E$121,ROUNDDOWN(R947/12,0)+1,2),INDEX(תמותה!$A$1:$E$121,ROUNDDOWN(R947/12,0)+1,3))</f>
        <v>1.8929999999999999E-2</v>
      </c>
      <c r="U947" t="e">
        <f>IF($B$11="זכר",INDEX('שיפור גברים'!$A$1:$GQ$121,ROUNDDOWN(R947/12,0)+1,ROUNDDOWN((E947+$B$7-$B$8)/12,0)+2),INDEX('שיפור נשים'!$A$1:$GQ$121,ROUNDDOWN(R947/12,0)+1,ROUNDDOWN((E947+$B$7-$B$8)/12,0)+2))</f>
        <v>#VALUE!</v>
      </c>
      <c r="V947" t="e">
        <f>IF($B$11="זכר",INDEX('שיפור גברים'!$A$1:$GQ$121,ROUNDDOWN(R947/12,0)+1,ROUNDDOWN((E947+$B$7-$B$8)/12,0)+1),INDEX('שיפור נשים'!$A$1:$GQ$121,ROUNDDOWN(R947/12,0)+1,ROUNDDOWN((E947+$B$7-$B$8)/12,0)+1))</f>
        <v>#VALUE!</v>
      </c>
      <c r="W947">
        <f t="shared" si="297"/>
        <v>0.41666666666666669</v>
      </c>
      <c r="X947" t="e">
        <f t="shared" si="309"/>
        <v>#VALUE!</v>
      </c>
      <c r="Y947">
        <f>IF($B$11="זכר",INDEX(תמותה!$A$1:$E$121,ROUNDDOWN(R947/12,0)+1,4),INDEX(תמותה!$A$1:$E$121,ROUNDDOWN(R947/12,0)+1,5))</f>
        <v>2.4660000000000001E-2</v>
      </c>
      <c r="Z947" t="e">
        <f t="shared" si="298"/>
        <v>#VALUE!</v>
      </c>
      <c r="AA947" t="e">
        <f t="shared" si="299"/>
        <v>#VALUE!</v>
      </c>
      <c r="AB947" t="e">
        <f t="shared" si="310"/>
        <v>#VALUE!</v>
      </c>
      <c r="AC947" t="e">
        <f t="shared" si="311"/>
        <v>#VALUE!</v>
      </c>
      <c r="AD947" t="e">
        <f t="shared" si="312"/>
        <v>#VALUE!</v>
      </c>
      <c r="AE947" t="e">
        <f t="shared" si="313"/>
        <v>#VALUE!</v>
      </c>
      <c r="AF947" t="e">
        <f t="shared" si="314"/>
        <v>#VALUE!</v>
      </c>
    </row>
    <row r="948" spans="5:32" x14ac:dyDescent="0.2">
      <c r="E948">
        <f t="shared" si="300"/>
        <v>946</v>
      </c>
      <c r="F948">
        <f t="shared" si="294"/>
        <v>17.427721175829781</v>
      </c>
      <c r="G948" t="e">
        <f t="shared" si="301"/>
        <v>#VALUE!</v>
      </c>
      <c r="H948" t="e">
        <f t="shared" si="302"/>
        <v>#VALUE!</v>
      </c>
      <c r="I948" t="e">
        <f t="shared" si="303"/>
        <v>#VALUE!</v>
      </c>
      <c r="J948" t="e">
        <f t="shared" si="304"/>
        <v>#VALUE!</v>
      </c>
      <c r="K948" t="e">
        <f t="shared" si="305"/>
        <v>#VALUE!</v>
      </c>
      <c r="L948" t="e">
        <f t="shared" si="306"/>
        <v>#VALUE!</v>
      </c>
      <c r="M948">
        <f>IF($B$9="זכר",INDEX(תמותה!$A$1:$E$121,ROUNDDOWN(E948/12,0)+1,2),INDEX(תמותה!$A$1:$E$121,ROUNDDOWN(E948/12,0)+1,3))</f>
        <v>1.8929999999999999E-2</v>
      </c>
      <c r="N948" t="e">
        <f>IF($B$9="זכר",INDEX('שיפור גברים'!$A$1:$GQ$121,ROUNDDOWN(E948/12,0)+1,ROUNDDOWN((E948+$B$7-$B$8)/12,0)+2),INDEX('שיפור נשים'!$A$1:$GQ$121,ROUNDDOWN(E948/12,0)+1,ROUNDDOWN((E948+$B$7-$B$8)/12,0)+2))</f>
        <v>#VALUE!</v>
      </c>
      <c r="O948" t="e">
        <f>IF($B$9="זכר",INDEX('שיפור גברים'!$A$1:$GQ$121,ROUNDDOWN(E948/12,0)+1,ROUNDDOWN((E948+$B$7-$B$8)/12,0)+1),INDEX('שיפור נשים'!$A$1:$GQ$121,ROUNDDOWN(E948/12,0)+1,ROUNDDOWN((E948+$B$7-$B$8)/12,0)+1))</f>
        <v>#VALUE!</v>
      </c>
      <c r="P948">
        <f t="shared" si="295"/>
        <v>0.5</v>
      </c>
      <c r="Q948" t="e">
        <f t="shared" si="296"/>
        <v>#VALUE!</v>
      </c>
      <c r="R948">
        <f t="shared" si="307"/>
        <v>946</v>
      </c>
      <c r="S948" t="e">
        <f t="shared" si="308"/>
        <v>#VALUE!</v>
      </c>
      <c r="T948">
        <f>IF($B$11="זכר",INDEX(תמותה!$A$1:$E$121,ROUNDDOWN(R948/12,0)+1,2),INDEX(תמותה!$A$1:$E$121,ROUNDDOWN(R948/12,0)+1,3))</f>
        <v>1.8929999999999999E-2</v>
      </c>
      <c r="U948" t="e">
        <f>IF($B$11="זכר",INDEX('שיפור גברים'!$A$1:$GQ$121,ROUNDDOWN(R948/12,0)+1,ROUNDDOWN((E948+$B$7-$B$8)/12,0)+2),INDEX('שיפור נשים'!$A$1:$GQ$121,ROUNDDOWN(R948/12,0)+1,ROUNDDOWN((E948+$B$7-$B$8)/12,0)+2))</f>
        <v>#VALUE!</v>
      </c>
      <c r="V948" t="e">
        <f>IF($B$11="זכר",INDEX('שיפור גברים'!$A$1:$GQ$121,ROUNDDOWN(R948/12,0)+1,ROUNDDOWN((E948+$B$7-$B$8)/12,0)+1),INDEX('שיפור נשים'!$A$1:$GQ$121,ROUNDDOWN(R948/12,0)+1,ROUNDDOWN((E948+$B$7-$B$8)/12,0)+1))</f>
        <v>#VALUE!</v>
      </c>
      <c r="W948">
        <f t="shared" si="297"/>
        <v>0.5</v>
      </c>
      <c r="X948" t="e">
        <f t="shared" si="309"/>
        <v>#VALUE!</v>
      </c>
      <c r="Y948">
        <f>IF($B$11="זכר",INDEX(תמותה!$A$1:$E$121,ROUNDDOWN(R948/12,0)+1,4),INDEX(תמותה!$A$1:$E$121,ROUNDDOWN(R948/12,0)+1,5))</f>
        <v>2.4660000000000001E-2</v>
      </c>
      <c r="Z948" t="e">
        <f t="shared" si="298"/>
        <v>#VALUE!</v>
      </c>
      <c r="AA948" t="e">
        <f t="shared" si="299"/>
        <v>#VALUE!</v>
      </c>
      <c r="AB948" t="e">
        <f t="shared" si="310"/>
        <v>#VALUE!</v>
      </c>
      <c r="AC948" t="e">
        <f t="shared" si="311"/>
        <v>#VALUE!</v>
      </c>
      <c r="AD948" t="e">
        <f t="shared" si="312"/>
        <v>#VALUE!</v>
      </c>
      <c r="AE948" t="e">
        <f t="shared" si="313"/>
        <v>#VALUE!</v>
      </c>
      <c r="AF948" t="e">
        <f t="shared" si="314"/>
        <v>#VALUE!</v>
      </c>
    </row>
    <row r="949" spans="5:32" x14ac:dyDescent="0.2">
      <c r="E949">
        <f t="shared" si="300"/>
        <v>947</v>
      </c>
      <c r="F949">
        <f t="shared" si="294"/>
        <v>17.480397784269591</v>
      </c>
      <c r="G949" t="e">
        <f t="shared" si="301"/>
        <v>#VALUE!</v>
      </c>
      <c r="H949" t="e">
        <f t="shared" si="302"/>
        <v>#VALUE!</v>
      </c>
      <c r="I949" t="e">
        <f t="shared" si="303"/>
        <v>#VALUE!</v>
      </c>
      <c r="J949" t="e">
        <f t="shared" si="304"/>
        <v>#VALUE!</v>
      </c>
      <c r="K949" t="e">
        <f t="shared" si="305"/>
        <v>#VALUE!</v>
      </c>
      <c r="L949" t="e">
        <f t="shared" si="306"/>
        <v>#VALUE!</v>
      </c>
      <c r="M949">
        <f>IF($B$9="זכר",INDEX(תמותה!$A$1:$E$121,ROUNDDOWN(E949/12,0)+1,2),INDEX(תמותה!$A$1:$E$121,ROUNDDOWN(E949/12,0)+1,3))</f>
        <v>1.8929999999999999E-2</v>
      </c>
      <c r="N949" t="e">
        <f>IF($B$9="זכר",INDEX('שיפור גברים'!$A$1:$GQ$121,ROUNDDOWN(E949/12,0)+1,ROUNDDOWN((E949+$B$7-$B$8)/12,0)+2),INDEX('שיפור נשים'!$A$1:$GQ$121,ROUNDDOWN(E949/12,0)+1,ROUNDDOWN((E949+$B$7-$B$8)/12,0)+2))</f>
        <v>#VALUE!</v>
      </c>
      <c r="O949" t="e">
        <f>IF($B$9="זכר",INDEX('שיפור גברים'!$A$1:$GQ$121,ROUNDDOWN(E949/12,0)+1,ROUNDDOWN((E949+$B$7-$B$8)/12,0)+1),INDEX('שיפור נשים'!$A$1:$GQ$121,ROUNDDOWN(E949/12,0)+1,ROUNDDOWN((E949+$B$7-$B$8)/12,0)+1))</f>
        <v>#VALUE!</v>
      </c>
      <c r="P949">
        <f t="shared" si="295"/>
        <v>0.58333333333333337</v>
      </c>
      <c r="Q949" t="e">
        <f t="shared" si="296"/>
        <v>#VALUE!</v>
      </c>
      <c r="R949">
        <f t="shared" si="307"/>
        <v>947</v>
      </c>
      <c r="S949" t="e">
        <f t="shared" si="308"/>
        <v>#VALUE!</v>
      </c>
      <c r="T949">
        <f>IF($B$11="זכר",INDEX(תמותה!$A$1:$E$121,ROUNDDOWN(R949/12,0)+1,2),INDEX(תמותה!$A$1:$E$121,ROUNDDOWN(R949/12,0)+1,3))</f>
        <v>1.8929999999999999E-2</v>
      </c>
      <c r="U949" t="e">
        <f>IF($B$11="זכר",INDEX('שיפור גברים'!$A$1:$GQ$121,ROUNDDOWN(R949/12,0)+1,ROUNDDOWN((E949+$B$7-$B$8)/12,0)+2),INDEX('שיפור נשים'!$A$1:$GQ$121,ROUNDDOWN(R949/12,0)+1,ROUNDDOWN((E949+$B$7-$B$8)/12,0)+2))</f>
        <v>#VALUE!</v>
      </c>
      <c r="V949" t="e">
        <f>IF($B$11="זכר",INDEX('שיפור גברים'!$A$1:$GQ$121,ROUNDDOWN(R949/12,0)+1,ROUNDDOWN((E949+$B$7-$B$8)/12,0)+1),INDEX('שיפור נשים'!$A$1:$GQ$121,ROUNDDOWN(R949/12,0)+1,ROUNDDOWN((E949+$B$7-$B$8)/12,0)+1))</f>
        <v>#VALUE!</v>
      </c>
      <c r="W949">
        <f t="shared" si="297"/>
        <v>0.58333333333333337</v>
      </c>
      <c r="X949" t="e">
        <f t="shared" si="309"/>
        <v>#VALUE!</v>
      </c>
      <c r="Y949">
        <f>IF($B$11="זכר",INDEX(תמותה!$A$1:$E$121,ROUNDDOWN(R949/12,0)+1,4),INDEX(תמותה!$A$1:$E$121,ROUNDDOWN(R949/12,0)+1,5))</f>
        <v>2.4660000000000001E-2</v>
      </c>
      <c r="Z949" t="e">
        <f t="shared" si="298"/>
        <v>#VALUE!</v>
      </c>
      <c r="AA949" t="e">
        <f t="shared" si="299"/>
        <v>#VALUE!</v>
      </c>
      <c r="AB949" t="e">
        <f t="shared" si="310"/>
        <v>#VALUE!</v>
      </c>
      <c r="AC949" t="e">
        <f t="shared" si="311"/>
        <v>#VALUE!</v>
      </c>
      <c r="AD949" t="e">
        <f t="shared" si="312"/>
        <v>#VALUE!</v>
      </c>
      <c r="AE949" t="e">
        <f t="shared" si="313"/>
        <v>#VALUE!</v>
      </c>
      <c r="AF949" t="e">
        <f t="shared" si="314"/>
        <v>#VALUE!</v>
      </c>
    </row>
    <row r="950" spans="5:32" x14ac:dyDescent="0.2">
      <c r="E950">
        <f t="shared" si="300"/>
        <v>948</v>
      </c>
      <c r="F950">
        <f t="shared" si="294"/>
        <v>17.533233611751797</v>
      </c>
      <c r="G950" t="e">
        <f t="shared" si="301"/>
        <v>#VALUE!</v>
      </c>
      <c r="H950" t="e">
        <f t="shared" si="302"/>
        <v>#VALUE!</v>
      </c>
      <c r="I950" t="e">
        <f t="shared" si="303"/>
        <v>#VALUE!</v>
      </c>
      <c r="J950" t="e">
        <f t="shared" si="304"/>
        <v>#VALUE!</v>
      </c>
      <c r="K950" t="e">
        <f t="shared" si="305"/>
        <v>#VALUE!</v>
      </c>
      <c r="L950" t="e">
        <f t="shared" si="306"/>
        <v>#VALUE!</v>
      </c>
      <c r="M950">
        <f>IF($B$9="זכר",INDEX(תמותה!$A$1:$E$121,ROUNDDOWN(E950/12,0)+1,2),INDEX(תמותה!$A$1:$E$121,ROUNDDOWN(E950/12,0)+1,3))</f>
        <v>2.1801000000000001E-2</v>
      </c>
      <c r="N950" t="e">
        <f>IF($B$9="זכר",INDEX('שיפור גברים'!$A$1:$GQ$121,ROUNDDOWN(E950/12,0)+1,ROUNDDOWN((E950+$B$7-$B$8)/12,0)+2),INDEX('שיפור נשים'!$A$1:$GQ$121,ROUNDDOWN(E950/12,0)+1,ROUNDDOWN((E950+$B$7-$B$8)/12,0)+2))</f>
        <v>#VALUE!</v>
      </c>
      <c r="O950" t="e">
        <f>IF($B$9="זכר",INDEX('שיפור גברים'!$A$1:$GQ$121,ROUNDDOWN(E950/12,0)+1,ROUNDDOWN((E950+$B$7-$B$8)/12,0)+1),INDEX('שיפור נשים'!$A$1:$GQ$121,ROUNDDOWN(E950/12,0)+1,ROUNDDOWN((E950+$B$7-$B$8)/12,0)+1))</f>
        <v>#VALUE!</v>
      </c>
      <c r="P950">
        <f t="shared" si="295"/>
        <v>0.66666666666666663</v>
      </c>
      <c r="Q950" t="e">
        <f t="shared" si="296"/>
        <v>#VALUE!</v>
      </c>
      <c r="R950">
        <f t="shared" si="307"/>
        <v>948</v>
      </c>
      <c r="S950" t="e">
        <f t="shared" si="308"/>
        <v>#VALUE!</v>
      </c>
      <c r="T950">
        <f>IF($B$11="זכר",INDEX(תמותה!$A$1:$E$121,ROUNDDOWN(R950/12,0)+1,2),INDEX(תמותה!$A$1:$E$121,ROUNDDOWN(R950/12,0)+1,3))</f>
        <v>2.1801000000000001E-2</v>
      </c>
      <c r="U950" t="e">
        <f>IF($B$11="זכר",INDEX('שיפור גברים'!$A$1:$GQ$121,ROUNDDOWN(R950/12,0)+1,ROUNDDOWN((E950+$B$7-$B$8)/12,0)+2),INDEX('שיפור נשים'!$A$1:$GQ$121,ROUNDDOWN(R950/12,0)+1,ROUNDDOWN((E950+$B$7-$B$8)/12,0)+2))</f>
        <v>#VALUE!</v>
      </c>
      <c r="V950" t="e">
        <f>IF($B$11="זכר",INDEX('שיפור גברים'!$A$1:$GQ$121,ROUNDDOWN(R950/12,0)+1,ROUNDDOWN((E950+$B$7-$B$8)/12,0)+1),INDEX('שיפור נשים'!$A$1:$GQ$121,ROUNDDOWN(R950/12,0)+1,ROUNDDOWN((E950+$B$7-$B$8)/12,0)+1))</f>
        <v>#VALUE!</v>
      </c>
      <c r="W950">
        <f t="shared" si="297"/>
        <v>0.66666666666666663</v>
      </c>
      <c r="X950" t="e">
        <f t="shared" si="309"/>
        <v>#VALUE!</v>
      </c>
      <c r="Y950">
        <f>IF($B$11="זכר",INDEX(תמותה!$A$1:$E$121,ROUNDDOWN(R950/12,0)+1,4),INDEX(תמותה!$A$1:$E$121,ROUNDDOWN(R950/12,0)+1,5))</f>
        <v>2.7987000000000001E-2</v>
      </c>
      <c r="Z950" t="e">
        <f t="shared" si="298"/>
        <v>#VALUE!</v>
      </c>
      <c r="AA950" t="e">
        <f t="shared" si="299"/>
        <v>#VALUE!</v>
      </c>
      <c r="AB950" t="e">
        <f t="shared" si="310"/>
        <v>#VALUE!</v>
      </c>
      <c r="AC950" t="e">
        <f t="shared" si="311"/>
        <v>#VALUE!</v>
      </c>
      <c r="AD950" t="e">
        <f t="shared" si="312"/>
        <v>#VALUE!</v>
      </c>
      <c r="AE950" t="e">
        <f t="shared" si="313"/>
        <v>#VALUE!</v>
      </c>
      <c r="AF950" t="e">
        <f t="shared" si="314"/>
        <v>#VALUE!</v>
      </c>
    </row>
    <row r="951" spans="5:32" x14ac:dyDescent="0.2">
      <c r="E951">
        <f t="shared" si="300"/>
        <v>949</v>
      </c>
      <c r="F951">
        <f t="shared" si="294"/>
        <v>17.586229139528022</v>
      </c>
      <c r="G951" t="e">
        <f t="shared" si="301"/>
        <v>#VALUE!</v>
      </c>
      <c r="H951" t="e">
        <f t="shared" si="302"/>
        <v>#VALUE!</v>
      </c>
      <c r="I951" t="e">
        <f t="shared" si="303"/>
        <v>#VALUE!</v>
      </c>
      <c r="J951" t="e">
        <f t="shared" si="304"/>
        <v>#VALUE!</v>
      </c>
      <c r="K951" t="e">
        <f t="shared" si="305"/>
        <v>#VALUE!</v>
      </c>
      <c r="L951" t="e">
        <f t="shared" si="306"/>
        <v>#VALUE!</v>
      </c>
      <c r="M951">
        <f>IF($B$9="זכר",INDEX(תמותה!$A$1:$E$121,ROUNDDOWN(E951/12,0)+1,2),INDEX(תמותה!$A$1:$E$121,ROUNDDOWN(E951/12,0)+1,3))</f>
        <v>2.1801000000000001E-2</v>
      </c>
      <c r="N951" t="e">
        <f>IF($B$9="זכר",INDEX('שיפור גברים'!$A$1:$GQ$121,ROUNDDOWN(E951/12,0)+1,ROUNDDOWN((E951+$B$7-$B$8)/12,0)+2),INDEX('שיפור נשים'!$A$1:$GQ$121,ROUNDDOWN(E951/12,0)+1,ROUNDDOWN((E951+$B$7-$B$8)/12,0)+2))</f>
        <v>#VALUE!</v>
      </c>
      <c r="O951" t="e">
        <f>IF($B$9="זכר",INDEX('שיפור גברים'!$A$1:$GQ$121,ROUNDDOWN(E951/12,0)+1,ROUNDDOWN((E951+$B$7-$B$8)/12,0)+1),INDEX('שיפור נשים'!$A$1:$GQ$121,ROUNDDOWN(E951/12,0)+1,ROUNDDOWN((E951+$B$7-$B$8)/12,0)+1))</f>
        <v>#VALUE!</v>
      </c>
      <c r="P951">
        <f t="shared" si="295"/>
        <v>0.75</v>
      </c>
      <c r="Q951" t="e">
        <f t="shared" si="296"/>
        <v>#VALUE!</v>
      </c>
      <c r="R951">
        <f t="shared" si="307"/>
        <v>949</v>
      </c>
      <c r="S951" t="e">
        <f t="shared" si="308"/>
        <v>#VALUE!</v>
      </c>
      <c r="T951">
        <f>IF($B$11="זכר",INDEX(תמותה!$A$1:$E$121,ROUNDDOWN(R951/12,0)+1,2),INDEX(תמותה!$A$1:$E$121,ROUNDDOWN(R951/12,0)+1,3))</f>
        <v>2.1801000000000001E-2</v>
      </c>
      <c r="U951" t="e">
        <f>IF($B$11="זכר",INDEX('שיפור גברים'!$A$1:$GQ$121,ROUNDDOWN(R951/12,0)+1,ROUNDDOWN((E951+$B$7-$B$8)/12,0)+2),INDEX('שיפור נשים'!$A$1:$GQ$121,ROUNDDOWN(R951/12,0)+1,ROUNDDOWN((E951+$B$7-$B$8)/12,0)+2))</f>
        <v>#VALUE!</v>
      </c>
      <c r="V951" t="e">
        <f>IF($B$11="זכר",INDEX('שיפור גברים'!$A$1:$GQ$121,ROUNDDOWN(R951/12,0)+1,ROUNDDOWN((E951+$B$7-$B$8)/12,0)+1),INDEX('שיפור נשים'!$A$1:$GQ$121,ROUNDDOWN(R951/12,0)+1,ROUNDDOWN((E951+$B$7-$B$8)/12,0)+1))</f>
        <v>#VALUE!</v>
      </c>
      <c r="W951">
        <f t="shared" si="297"/>
        <v>0.75</v>
      </c>
      <c r="X951" t="e">
        <f t="shared" si="309"/>
        <v>#VALUE!</v>
      </c>
      <c r="Y951">
        <f>IF($B$11="זכר",INDEX(תמותה!$A$1:$E$121,ROUNDDOWN(R951/12,0)+1,4),INDEX(תמותה!$A$1:$E$121,ROUNDDOWN(R951/12,0)+1,5))</f>
        <v>2.7987000000000001E-2</v>
      </c>
      <c r="Z951" t="e">
        <f t="shared" si="298"/>
        <v>#VALUE!</v>
      </c>
      <c r="AA951" t="e">
        <f t="shared" si="299"/>
        <v>#VALUE!</v>
      </c>
      <c r="AB951" t="e">
        <f t="shared" si="310"/>
        <v>#VALUE!</v>
      </c>
      <c r="AC951" t="e">
        <f t="shared" si="311"/>
        <v>#VALUE!</v>
      </c>
      <c r="AD951" t="e">
        <f t="shared" si="312"/>
        <v>#VALUE!</v>
      </c>
      <c r="AE951" t="e">
        <f t="shared" si="313"/>
        <v>#VALUE!</v>
      </c>
      <c r="AF951" t="e">
        <f t="shared" si="314"/>
        <v>#VALUE!</v>
      </c>
    </row>
    <row r="952" spans="5:32" x14ac:dyDescent="0.2">
      <c r="E952">
        <f t="shared" si="300"/>
        <v>950</v>
      </c>
      <c r="F952">
        <f t="shared" si="294"/>
        <v>17.639384850304513</v>
      </c>
      <c r="G952" t="e">
        <f t="shared" si="301"/>
        <v>#VALUE!</v>
      </c>
      <c r="H952" t="e">
        <f t="shared" si="302"/>
        <v>#VALUE!</v>
      </c>
      <c r="I952" t="e">
        <f t="shared" si="303"/>
        <v>#VALUE!</v>
      </c>
      <c r="J952" t="e">
        <f t="shared" si="304"/>
        <v>#VALUE!</v>
      </c>
      <c r="K952" t="e">
        <f t="shared" si="305"/>
        <v>#VALUE!</v>
      </c>
      <c r="L952" t="e">
        <f t="shared" si="306"/>
        <v>#VALUE!</v>
      </c>
      <c r="M952">
        <f>IF($B$9="זכר",INDEX(תמותה!$A$1:$E$121,ROUNDDOWN(E952/12,0)+1,2),INDEX(תמותה!$A$1:$E$121,ROUNDDOWN(E952/12,0)+1,3))</f>
        <v>2.1801000000000001E-2</v>
      </c>
      <c r="N952" t="e">
        <f>IF($B$9="זכר",INDEX('שיפור גברים'!$A$1:$GQ$121,ROUNDDOWN(E952/12,0)+1,ROUNDDOWN((E952+$B$7-$B$8)/12,0)+2),INDEX('שיפור נשים'!$A$1:$GQ$121,ROUNDDOWN(E952/12,0)+1,ROUNDDOWN((E952+$B$7-$B$8)/12,0)+2))</f>
        <v>#VALUE!</v>
      </c>
      <c r="O952" t="e">
        <f>IF($B$9="זכר",INDEX('שיפור גברים'!$A$1:$GQ$121,ROUNDDOWN(E952/12,0)+1,ROUNDDOWN((E952+$B$7-$B$8)/12,0)+1),INDEX('שיפור נשים'!$A$1:$GQ$121,ROUNDDOWN(E952/12,0)+1,ROUNDDOWN((E952+$B$7-$B$8)/12,0)+1))</f>
        <v>#VALUE!</v>
      </c>
      <c r="P952">
        <f t="shared" si="295"/>
        <v>0.83333333333333337</v>
      </c>
      <c r="Q952" t="e">
        <f t="shared" si="296"/>
        <v>#VALUE!</v>
      </c>
      <c r="R952">
        <f t="shared" si="307"/>
        <v>950</v>
      </c>
      <c r="S952" t="e">
        <f t="shared" si="308"/>
        <v>#VALUE!</v>
      </c>
      <c r="T952">
        <f>IF($B$11="זכר",INDEX(תמותה!$A$1:$E$121,ROUNDDOWN(R952/12,0)+1,2),INDEX(תמותה!$A$1:$E$121,ROUNDDOWN(R952/12,0)+1,3))</f>
        <v>2.1801000000000001E-2</v>
      </c>
      <c r="U952" t="e">
        <f>IF($B$11="זכר",INDEX('שיפור גברים'!$A$1:$GQ$121,ROUNDDOWN(R952/12,0)+1,ROUNDDOWN((E952+$B$7-$B$8)/12,0)+2),INDEX('שיפור נשים'!$A$1:$GQ$121,ROUNDDOWN(R952/12,0)+1,ROUNDDOWN((E952+$B$7-$B$8)/12,0)+2))</f>
        <v>#VALUE!</v>
      </c>
      <c r="V952" t="e">
        <f>IF($B$11="זכר",INDEX('שיפור גברים'!$A$1:$GQ$121,ROUNDDOWN(R952/12,0)+1,ROUNDDOWN((E952+$B$7-$B$8)/12,0)+1),INDEX('שיפור נשים'!$A$1:$GQ$121,ROUNDDOWN(R952/12,0)+1,ROUNDDOWN((E952+$B$7-$B$8)/12,0)+1))</f>
        <v>#VALUE!</v>
      </c>
      <c r="W952">
        <f t="shared" si="297"/>
        <v>0.83333333333333337</v>
      </c>
      <c r="X952" t="e">
        <f t="shared" si="309"/>
        <v>#VALUE!</v>
      </c>
      <c r="Y952">
        <f>IF($B$11="זכר",INDEX(תמותה!$A$1:$E$121,ROUNDDOWN(R952/12,0)+1,4),INDEX(תמותה!$A$1:$E$121,ROUNDDOWN(R952/12,0)+1,5))</f>
        <v>2.7987000000000001E-2</v>
      </c>
      <c r="Z952" t="e">
        <f t="shared" si="298"/>
        <v>#VALUE!</v>
      </c>
      <c r="AA952" t="e">
        <f t="shared" si="299"/>
        <v>#VALUE!</v>
      </c>
      <c r="AB952" t="e">
        <f t="shared" si="310"/>
        <v>#VALUE!</v>
      </c>
      <c r="AC952" t="e">
        <f t="shared" si="311"/>
        <v>#VALUE!</v>
      </c>
      <c r="AD952" t="e">
        <f t="shared" si="312"/>
        <v>#VALUE!</v>
      </c>
      <c r="AE952" t="e">
        <f t="shared" si="313"/>
        <v>#VALUE!</v>
      </c>
      <c r="AF952" t="e">
        <f t="shared" si="314"/>
        <v>#VALUE!</v>
      </c>
    </row>
    <row r="953" spans="5:32" x14ac:dyDescent="0.2">
      <c r="E953">
        <f t="shared" si="300"/>
        <v>951</v>
      </c>
      <c r="F953">
        <f t="shared" si="294"/>
        <v>17.692701228246531</v>
      </c>
      <c r="G953" t="e">
        <f t="shared" si="301"/>
        <v>#VALUE!</v>
      </c>
      <c r="H953" t="e">
        <f t="shared" si="302"/>
        <v>#VALUE!</v>
      </c>
      <c r="I953" t="e">
        <f t="shared" si="303"/>
        <v>#VALUE!</v>
      </c>
      <c r="J953" t="e">
        <f t="shared" si="304"/>
        <v>#VALUE!</v>
      </c>
      <c r="K953" t="e">
        <f t="shared" si="305"/>
        <v>#VALUE!</v>
      </c>
      <c r="L953" t="e">
        <f t="shared" si="306"/>
        <v>#VALUE!</v>
      </c>
      <c r="M953">
        <f>IF($B$9="זכר",INDEX(תמותה!$A$1:$E$121,ROUNDDOWN(E953/12,0)+1,2),INDEX(תמותה!$A$1:$E$121,ROUNDDOWN(E953/12,0)+1,3))</f>
        <v>2.1801000000000001E-2</v>
      </c>
      <c r="N953" t="e">
        <f>IF($B$9="זכר",INDEX('שיפור גברים'!$A$1:$GQ$121,ROUNDDOWN(E953/12,0)+1,ROUNDDOWN((E953+$B$7-$B$8)/12,0)+2),INDEX('שיפור נשים'!$A$1:$GQ$121,ROUNDDOWN(E953/12,0)+1,ROUNDDOWN((E953+$B$7-$B$8)/12,0)+2))</f>
        <v>#VALUE!</v>
      </c>
      <c r="O953" t="e">
        <f>IF($B$9="זכר",INDEX('שיפור גברים'!$A$1:$GQ$121,ROUNDDOWN(E953/12,0)+1,ROUNDDOWN((E953+$B$7-$B$8)/12,0)+1),INDEX('שיפור נשים'!$A$1:$GQ$121,ROUNDDOWN(E953/12,0)+1,ROUNDDOWN((E953+$B$7-$B$8)/12,0)+1))</f>
        <v>#VALUE!</v>
      </c>
      <c r="P953">
        <f t="shared" si="295"/>
        <v>0.91666666666666663</v>
      </c>
      <c r="Q953" t="e">
        <f t="shared" si="296"/>
        <v>#VALUE!</v>
      </c>
      <c r="R953">
        <f t="shared" si="307"/>
        <v>951</v>
      </c>
      <c r="S953" t="e">
        <f t="shared" si="308"/>
        <v>#VALUE!</v>
      </c>
      <c r="T953">
        <f>IF($B$11="זכר",INDEX(תמותה!$A$1:$E$121,ROUNDDOWN(R953/12,0)+1,2),INDEX(תמותה!$A$1:$E$121,ROUNDDOWN(R953/12,0)+1,3))</f>
        <v>2.1801000000000001E-2</v>
      </c>
      <c r="U953" t="e">
        <f>IF($B$11="זכר",INDEX('שיפור גברים'!$A$1:$GQ$121,ROUNDDOWN(R953/12,0)+1,ROUNDDOWN((E953+$B$7-$B$8)/12,0)+2),INDEX('שיפור נשים'!$A$1:$GQ$121,ROUNDDOWN(R953/12,0)+1,ROUNDDOWN((E953+$B$7-$B$8)/12,0)+2))</f>
        <v>#VALUE!</v>
      </c>
      <c r="V953" t="e">
        <f>IF($B$11="זכר",INDEX('שיפור גברים'!$A$1:$GQ$121,ROUNDDOWN(R953/12,0)+1,ROUNDDOWN((E953+$B$7-$B$8)/12,0)+1),INDEX('שיפור נשים'!$A$1:$GQ$121,ROUNDDOWN(R953/12,0)+1,ROUNDDOWN((E953+$B$7-$B$8)/12,0)+1))</f>
        <v>#VALUE!</v>
      </c>
      <c r="W953">
        <f t="shared" si="297"/>
        <v>0.91666666666666663</v>
      </c>
      <c r="X953" t="e">
        <f t="shared" si="309"/>
        <v>#VALUE!</v>
      </c>
      <c r="Y953">
        <f>IF($B$11="זכר",INDEX(תמותה!$A$1:$E$121,ROUNDDOWN(R953/12,0)+1,4),INDEX(תמותה!$A$1:$E$121,ROUNDDOWN(R953/12,0)+1,5))</f>
        <v>2.7987000000000001E-2</v>
      </c>
      <c r="Z953" t="e">
        <f t="shared" si="298"/>
        <v>#VALUE!</v>
      </c>
      <c r="AA953" t="e">
        <f t="shared" si="299"/>
        <v>#VALUE!</v>
      </c>
      <c r="AB953" t="e">
        <f t="shared" si="310"/>
        <v>#VALUE!</v>
      </c>
      <c r="AC953" t="e">
        <f t="shared" si="311"/>
        <v>#VALUE!</v>
      </c>
      <c r="AD953" t="e">
        <f t="shared" si="312"/>
        <v>#VALUE!</v>
      </c>
      <c r="AE953" t="e">
        <f t="shared" si="313"/>
        <v>#VALUE!</v>
      </c>
      <c r="AF953" t="e">
        <f t="shared" si="314"/>
        <v>#VALUE!</v>
      </c>
    </row>
    <row r="954" spans="5:32" x14ac:dyDescent="0.2">
      <c r="E954">
        <f t="shared" si="300"/>
        <v>952</v>
      </c>
      <c r="F954">
        <f t="shared" si="294"/>
        <v>17.746178758982769</v>
      </c>
      <c r="G954" t="e">
        <f t="shared" si="301"/>
        <v>#VALUE!</v>
      </c>
      <c r="H954" t="e">
        <f t="shared" si="302"/>
        <v>#VALUE!</v>
      </c>
      <c r="I954" t="e">
        <f t="shared" si="303"/>
        <v>#VALUE!</v>
      </c>
      <c r="J954" t="e">
        <f t="shared" si="304"/>
        <v>#VALUE!</v>
      </c>
      <c r="K954" t="e">
        <f t="shared" si="305"/>
        <v>#VALUE!</v>
      </c>
      <c r="L954" t="e">
        <f t="shared" si="306"/>
        <v>#VALUE!</v>
      </c>
      <c r="M954">
        <f>IF($B$9="זכר",INDEX(תמותה!$A$1:$E$121,ROUNDDOWN(E954/12,0)+1,2),INDEX(תמותה!$A$1:$E$121,ROUNDDOWN(E954/12,0)+1,3))</f>
        <v>2.1801000000000001E-2</v>
      </c>
      <c r="N954" t="e">
        <f>IF($B$9="זכר",INDEX('שיפור גברים'!$A$1:$GQ$121,ROUNDDOWN(E954/12,0)+1,ROUNDDOWN((E954+$B$7-$B$8)/12,0)+2),INDEX('שיפור נשים'!$A$1:$GQ$121,ROUNDDOWN(E954/12,0)+1,ROUNDDOWN((E954+$B$7-$B$8)/12,0)+2))</f>
        <v>#VALUE!</v>
      </c>
      <c r="O954" t="e">
        <f>IF($B$9="זכר",INDEX('שיפור גברים'!$A$1:$GQ$121,ROUNDDOWN(E954/12,0)+1,ROUNDDOWN((E954+$B$7-$B$8)/12,0)+1),INDEX('שיפור נשים'!$A$1:$GQ$121,ROUNDDOWN(E954/12,0)+1,ROUNDDOWN((E954+$B$7-$B$8)/12,0)+1))</f>
        <v>#VALUE!</v>
      </c>
      <c r="P954">
        <f t="shared" si="295"/>
        <v>1</v>
      </c>
      <c r="Q954" t="e">
        <f t="shared" si="296"/>
        <v>#VALUE!</v>
      </c>
      <c r="R954">
        <f t="shared" si="307"/>
        <v>952</v>
      </c>
      <c r="S954" t="e">
        <f t="shared" si="308"/>
        <v>#VALUE!</v>
      </c>
      <c r="T954">
        <f>IF($B$11="זכר",INDEX(תמותה!$A$1:$E$121,ROUNDDOWN(R954/12,0)+1,2),INDEX(תמותה!$A$1:$E$121,ROUNDDOWN(R954/12,0)+1,3))</f>
        <v>2.1801000000000001E-2</v>
      </c>
      <c r="U954" t="e">
        <f>IF($B$11="זכר",INDEX('שיפור גברים'!$A$1:$GQ$121,ROUNDDOWN(R954/12,0)+1,ROUNDDOWN((E954+$B$7-$B$8)/12,0)+2),INDEX('שיפור נשים'!$A$1:$GQ$121,ROUNDDOWN(R954/12,0)+1,ROUNDDOWN((E954+$B$7-$B$8)/12,0)+2))</f>
        <v>#VALUE!</v>
      </c>
      <c r="V954" t="e">
        <f>IF($B$11="זכר",INDEX('שיפור גברים'!$A$1:$GQ$121,ROUNDDOWN(R954/12,0)+1,ROUNDDOWN((E954+$B$7-$B$8)/12,0)+1),INDEX('שיפור נשים'!$A$1:$GQ$121,ROUNDDOWN(R954/12,0)+1,ROUNDDOWN((E954+$B$7-$B$8)/12,0)+1))</f>
        <v>#VALUE!</v>
      </c>
      <c r="W954">
        <f t="shared" si="297"/>
        <v>1</v>
      </c>
      <c r="X954" t="e">
        <f t="shared" si="309"/>
        <v>#VALUE!</v>
      </c>
      <c r="Y954">
        <f>IF($B$11="זכר",INDEX(תמותה!$A$1:$E$121,ROUNDDOWN(R954/12,0)+1,4),INDEX(תמותה!$A$1:$E$121,ROUNDDOWN(R954/12,0)+1,5))</f>
        <v>2.7987000000000001E-2</v>
      </c>
      <c r="Z954" t="e">
        <f t="shared" si="298"/>
        <v>#VALUE!</v>
      </c>
      <c r="AA954" t="e">
        <f t="shared" si="299"/>
        <v>#VALUE!</v>
      </c>
      <c r="AB954" t="e">
        <f t="shared" si="310"/>
        <v>#VALUE!</v>
      </c>
      <c r="AC954" t="e">
        <f t="shared" si="311"/>
        <v>#VALUE!</v>
      </c>
      <c r="AD954" t="e">
        <f t="shared" si="312"/>
        <v>#VALUE!</v>
      </c>
      <c r="AE954" t="e">
        <f t="shared" si="313"/>
        <v>#VALUE!</v>
      </c>
      <c r="AF954" t="e">
        <f t="shared" si="314"/>
        <v>#VALUE!</v>
      </c>
    </row>
    <row r="955" spans="5:32" x14ac:dyDescent="0.2">
      <c r="E955">
        <f t="shared" si="300"/>
        <v>953</v>
      </c>
      <c r="F955">
        <f t="shared" si="294"/>
        <v>17.799817929609745</v>
      </c>
      <c r="G955" t="e">
        <f t="shared" si="301"/>
        <v>#VALUE!</v>
      </c>
      <c r="H955" t="e">
        <f t="shared" si="302"/>
        <v>#VALUE!</v>
      </c>
      <c r="I955" t="e">
        <f t="shared" si="303"/>
        <v>#VALUE!</v>
      </c>
      <c r="J955" t="e">
        <f t="shared" si="304"/>
        <v>#VALUE!</v>
      </c>
      <c r="K955" t="e">
        <f t="shared" si="305"/>
        <v>#VALUE!</v>
      </c>
      <c r="L955" t="e">
        <f t="shared" si="306"/>
        <v>#VALUE!</v>
      </c>
      <c r="M955">
        <f>IF($B$9="זכר",INDEX(תמותה!$A$1:$E$121,ROUNDDOWN(E955/12,0)+1,2),INDEX(תמותה!$A$1:$E$121,ROUNDDOWN(E955/12,0)+1,3))</f>
        <v>2.1801000000000001E-2</v>
      </c>
      <c r="N955" t="e">
        <f>IF($B$9="זכר",INDEX('שיפור גברים'!$A$1:$GQ$121,ROUNDDOWN(E955/12,0)+1,ROUNDDOWN((E955+$B$7-$B$8)/12,0)+2),INDEX('שיפור נשים'!$A$1:$GQ$121,ROUNDDOWN(E955/12,0)+1,ROUNDDOWN((E955+$B$7-$B$8)/12,0)+2))</f>
        <v>#VALUE!</v>
      </c>
      <c r="O955" t="e">
        <f>IF($B$9="זכר",INDEX('שיפור גברים'!$A$1:$GQ$121,ROUNDDOWN(E955/12,0)+1,ROUNDDOWN((E955+$B$7-$B$8)/12,0)+1),INDEX('שיפור נשים'!$A$1:$GQ$121,ROUNDDOWN(E955/12,0)+1,ROUNDDOWN((E955+$B$7-$B$8)/12,0)+1))</f>
        <v>#VALUE!</v>
      </c>
      <c r="P955">
        <f t="shared" si="295"/>
        <v>8.3333333333333329E-2</v>
      </c>
      <c r="Q955" t="e">
        <f t="shared" si="296"/>
        <v>#VALUE!</v>
      </c>
      <c r="R955">
        <f t="shared" si="307"/>
        <v>953</v>
      </c>
      <c r="S955" t="e">
        <f t="shared" si="308"/>
        <v>#VALUE!</v>
      </c>
      <c r="T955">
        <f>IF($B$11="זכר",INDEX(תמותה!$A$1:$E$121,ROUNDDOWN(R955/12,0)+1,2),INDEX(תמותה!$A$1:$E$121,ROUNDDOWN(R955/12,0)+1,3))</f>
        <v>2.1801000000000001E-2</v>
      </c>
      <c r="U955" t="e">
        <f>IF($B$11="זכר",INDEX('שיפור גברים'!$A$1:$GQ$121,ROUNDDOWN(R955/12,0)+1,ROUNDDOWN((E955+$B$7-$B$8)/12,0)+2),INDEX('שיפור נשים'!$A$1:$GQ$121,ROUNDDOWN(R955/12,0)+1,ROUNDDOWN((E955+$B$7-$B$8)/12,0)+2))</f>
        <v>#VALUE!</v>
      </c>
      <c r="V955" t="e">
        <f>IF($B$11="זכר",INDEX('שיפור גברים'!$A$1:$GQ$121,ROUNDDOWN(R955/12,0)+1,ROUNDDOWN((E955+$B$7-$B$8)/12,0)+1),INDEX('שיפור נשים'!$A$1:$GQ$121,ROUNDDOWN(R955/12,0)+1,ROUNDDOWN((E955+$B$7-$B$8)/12,0)+1))</f>
        <v>#VALUE!</v>
      </c>
      <c r="W955">
        <f t="shared" si="297"/>
        <v>8.3333333333333329E-2</v>
      </c>
      <c r="X955" t="e">
        <f t="shared" si="309"/>
        <v>#VALUE!</v>
      </c>
      <c r="Y955">
        <f>IF($B$11="זכר",INDEX(תמותה!$A$1:$E$121,ROUNDDOWN(R955/12,0)+1,4),INDEX(תמותה!$A$1:$E$121,ROUNDDOWN(R955/12,0)+1,5))</f>
        <v>2.7987000000000001E-2</v>
      </c>
      <c r="Z955" t="e">
        <f t="shared" si="298"/>
        <v>#VALUE!</v>
      </c>
      <c r="AA955" t="e">
        <f t="shared" si="299"/>
        <v>#VALUE!</v>
      </c>
      <c r="AB955" t="e">
        <f t="shared" si="310"/>
        <v>#VALUE!</v>
      </c>
      <c r="AC955" t="e">
        <f t="shared" si="311"/>
        <v>#VALUE!</v>
      </c>
      <c r="AD955" t="e">
        <f t="shared" si="312"/>
        <v>#VALUE!</v>
      </c>
      <c r="AE955" t="e">
        <f t="shared" si="313"/>
        <v>#VALUE!</v>
      </c>
      <c r="AF955" t="e">
        <f t="shared" si="314"/>
        <v>#VALUE!</v>
      </c>
    </row>
    <row r="956" spans="5:32" x14ac:dyDescent="0.2">
      <c r="E956">
        <f t="shared" si="300"/>
        <v>954</v>
      </c>
      <c r="F956">
        <f t="shared" si="294"/>
        <v>17.853619228696306</v>
      </c>
      <c r="G956" t="e">
        <f t="shared" si="301"/>
        <v>#VALUE!</v>
      </c>
      <c r="H956" t="e">
        <f t="shared" si="302"/>
        <v>#VALUE!</v>
      </c>
      <c r="I956" t="e">
        <f t="shared" si="303"/>
        <v>#VALUE!</v>
      </c>
      <c r="J956" t="e">
        <f t="shared" si="304"/>
        <v>#VALUE!</v>
      </c>
      <c r="K956" t="e">
        <f t="shared" si="305"/>
        <v>#VALUE!</v>
      </c>
      <c r="L956" t="e">
        <f t="shared" si="306"/>
        <v>#VALUE!</v>
      </c>
      <c r="M956">
        <f>IF($B$9="זכר",INDEX(תמותה!$A$1:$E$121,ROUNDDOWN(E956/12,0)+1,2),INDEX(תמותה!$A$1:$E$121,ROUNDDOWN(E956/12,0)+1,3))</f>
        <v>2.1801000000000001E-2</v>
      </c>
      <c r="N956" t="e">
        <f>IF($B$9="זכר",INDEX('שיפור גברים'!$A$1:$GQ$121,ROUNDDOWN(E956/12,0)+1,ROUNDDOWN((E956+$B$7-$B$8)/12,0)+2),INDEX('שיפור נשים'!$A$1:$GQ$121,ROUNDDOWN(E956/12,0)+1,ROUNDDOWN((E956+$B$7-$B$8)/12,0)+2))</f>
        <v>#VALUE!</v>
      </c>
      <c r="O956" t="e">
        <f>IF($B$9="זכר",INDEX('שיפור גברים'!$A$1:$GQ$121,ROUNDDOWN(E956/12,0)+1,ROUNDDOWN((E956+$B$7-$B$8)/12,0)+1),INDEX('שיפור נשים'!$A$1:$GQ$121,ROUNDDOWN(E956/12,0)+1,ROUNDDOWN((E956+$B$7-$B$8)/12,0)+1))</f>
        <v>#VALUE!</v>
      </c>
      <c r="P956">
        <f t="shared" si="295"/>
        <v>0.16666666666666666</v>
      </c>
      <c r="Q956" t="e">
        <f t="shared" si="296"/>
        <v>#VALUE!</v>
      </c>
      <c r="R956">
        <f t="shared" si="307"/>
        <v>954</v>
      </c>
      <c r="S956" t="e">
        <f t="shared" si="308"/>
        <v>#VALUE!</v>
      </c>
      <c r="T956">
        <f>IF($B$11="זכר",INDEX(תמותה!$A$1:$E$121,ROUNDDOWN(R956/12,0)+1,2),INDEX(תמותה!$A$1:$E$121,ROUNDDOWN(R956/12,0)+1,3))</f>
        <v>2.1801000000000001E-2</v>
      </c>
      <c r="U956" t="e">
        <f>IF($B$11="זכר",INDEX('שיפור גברים'!$A$1:$GQ$121,ROUNDDOWN(R956/12,0)+1,ROUNDDOWN((E956+$B$7-$B$8)/12,0)+2),INDEX('שיפור נשים'!$A$1:$GQ$121,ROUNDDOWN(R956/12,0)+1,ROUNDDOWN((E956+$B$7-$B$8)/12,0)+2))</f>
        <v>#VALUE!</v>
      </c>
      <c r="V956" t="e">
        <f>IF($B$11="זכר",INDEX('שיפור גברים'!$A$1:$GQ$121,ROUNDDOWN(R956/12,0)+1,ROUNDDOWN((E956+$B$7-$B$8)/12,0)+1),INDEX('שיפור נשים'!$A$1:$GQ$121,ROUNDDOWN(R956/12,0)+1,ROUNDDOWN((E956+$B$7-$B$8)/12,0)+1))</f>
        <v>#VALUE!</v>
      </c>
      <c r="W956">
        <f t="shared" si="297"/>
        <v>0.16666666666666666</v>
      </c>
      <c r="X956" t="e">
        <f t="shared" si="309"/>
        <v>#VALUE!</v>
      </c>
      <c r="Y956">
        <f>IF($B$11="זכר",INDEX(תמותה!$A$1:$E$121,ROUNDDOWN(R956/12,0)+1,4),INDEX(תמותה!$A$1:$E$121,ROUNDDOWN(R956/12,0)+1,5))</f>
        <v>2.7987000000000001E-2</v>
      </c>
      <c r="Z956" t="e">
        <f t="shared" si="298"/>
        <v>#VALUE!</v>
      </c>
      <c r="AA956" t="e">
        <f t="shared" si="299"/>
        <v>#VALUE!</v>
      </c>
      <c r="AB956" t="e">
        <f t="shared" si="310"/>
        <v>#VALUE!</v>
      </c>
      <c r="AC956" t="e">
        <f t="shared" si="311"/>
        <v>#VALUE!</v>
      </c>
      <c r="AD956" t="e">
        <f t="shared" si="312"/>
        <v>#VALUE!</v>
      </c>
      <c r="AE956" t="e">
        <f t="shared" si="313"/>
        <v>#VALUE!</v>
      </c>
      <c r="AF956" t="e">
        <f t="shared" si="314"/>
        <v>#VALUE!</v>
      </c>
    </row>
    <row r="957" spans="5:32" x14ac:dyDescent="0.2">
      <c r="E957">
        <f t="shared" si="300"/>
        <v>955</v>
      </c>
      <c r="F957">
        <f t="shared" si="294"/>
        <v>17.907583146288008</v>
      </c>
      <c r="G957" t="e">
        <f t="shared" si="301"/>
        <v>#VALUE!</v>
      </c>
      <c r="H957" t="e">
        <f t="shared" si="302"/>
        <v>#VALUE!</v>
      </c>
      <c r="I957" t="e">
        <f t="shared" si="303"/>
        <v>#VALUE!</v>
      </c>
      <c r="J957" t="e">
        <f t="shared" si="304"/>
        <v>#VALUE!</v>
      </c>
      <c r="K957" t="e">
        <f t="shared" si="305"/>
        <v>#VALUE!</v>
      </c>
      <c r="L957" t="e">
        <f t="shared" si="306"/>
        <v>#VALUE!</v>
      </c>
      <c r="M957">
        <f>IF($B$9="זכר",INDEX(תמותה!$A$1:$E$121,ROUNDDOWN(E957/12,0)+1,2),INDEX(תמותה!$A$1:$E$121,ROUNDDOWN(E957/12,0)+1,3))</f>
        <v>2.1801000000000001E-2</v>
      </c>
      <c r="N957" t="e">
        <f>IF($B$9="זכר",INDEX('שיפור גברים'!$A$1:$GQ$121,ROUNDDOWN(E957/12,0)+1,ROUNDDOWN((E957+$B$7-$B$8)/12,0)+2),INDEX('שיפור נשים'!$A$1:$GQ$121,ROUNDDOWN(E957/12,0)+1,ROUNDDOWN((E957+$B$7-$B$8)/12,0)+2))</f>
        <v>#VALUE!</v>
      </c>
      <c r="O957" t="e">
        <f>IF($B$9="זכר",INDEX('שיפור גברים'!$A$1:$GQ$121,ROUNDDOWN(E957/12,0)+1,ROUNDDOWN((E957+$B$7-$B$8)/12,0)+1),INDEX('שיפור נשים'!$A$1:$GQ$121,ROUNDDOWN(E957/12,0)+1,ROUNDDOWN((E957+$B$7-$B$8)/12,0)+1))</f>
        <v>#VALUE!</v>
      </c>
      <c r="P957">
        <f t="shared" si="295"/>
        <v>0.25</v>
      </c>
      <c r="Q957" t="e">
        <f t="shared" si="296"/>
        <v>#VALUE!</v>
      </c>
      <c r="R957">
        <f t="shared" si="307"/>
        <v>955</v>
      </c>
      <c r="S957" t="e">
        <f t="shared" si="308"/>
        <v>#VALUE!</v>
      </c>
      <c r="T957">
        <f>IF($B$11="זכר",INDEX(תמותה!$A$1:$E$121,ROUNDDOWN(R957/12,0)+1,2),INDEX(תמותה!$A$1:$E$121,ROUNDDOWN(R957/12,0)+1,3))</f>
        <v>2.1801000000000001E-2</v>
      </c>
      <c r="U957" t="e">
        <f>IF($B$11="זכר",INDEX('שיפור גברים'!$A$1:$GQ$121,ROUNDDOWN(R957/12,0)+1,ROUNDDOWN((E957+$B$7-$B$8)/12,0)+2),INDEX('שיפור נשים'!$A$1:$GQ$121,ROUNDDOWN(R957/12,0)+1,ROUNDDOWN((E957+$B$7-$B$8)/12,0)+2))</f>
        <v>#VALUE!</v>
      </c>
      <c r="V957" t="e">
        <f>IF($B$11="זכר",INDEX('שיפור גברים'!$A$1:$GQ$121,ROUNDDOWN(R957/12,0)+1,ROUNDDOWN((E957+$B$7-$B$8)/12,0)+1),INDEX('שיפור נשים'!$A$1:$GQ$121,ROUNDDOWN(R957/12,0)+1,ROUNDDOWN((E957+$B$7-$B$8)/12,0)+1))</f>
        <v>#VALUE!</v>
      </c>
      <c r="W957">
        <f t="shared" si="297"/>
        <v>0.25</v>
      </c>
      <c r="X957" t="e">
        <f t="shared" si="309"/>
        <v>#VALUE!</v>
      </c>
      <c r="Y957">
        <f>IF($B$11="זכר",INDEX(תמותה!$A$1:$E$121,ROUNDDOWN(R957/12,0)+1,4),INDEX(תמותה!$A$1:$E$121,ROUNDDOWN(R957/12,0)+1,5))</f>
        <v>2.7987000000000001E-2</v>
      </c>
      <c r="Z957" t="e">
        <f t="shared" si="298"/>
        <v>#VALUE!</v>
      </c>
      <c r="AA957" t="e">
        <f t="shared" si="299"/>
        <v>#VALUE!</v>
      </c>
      <c r="AB957" t="e">
        <f t="shared" si="310"/>
        <v>#VALUE!</v>
      </c>
      <c r="AC957" t="e">
        <f t="shared" si="311"/>
        <v>#VALUE!</v>
      </c>
      <c r="AD957" t="e">
        <f t="shared" si="312"/>
        <v>#VALUE!</v>
      </c>
      <c r="AE957" t="e">
        <f t="shared" si="313"/>
        <v>#VALUE!</v>
      </c>
      <c r="AF957" t="e">
        <f t="shared" si="314"/>
        <v>#VALUE!</v>
      </c>
    </row>
    <row r="958" spans="5:32" x14ac:dyDescent="0.2">
      <c r="E958">
        <f t="shared" si="300"/>
        <v>956</v>
      </c>
      <c r="F958">
        <f t="shared" si="294"/>
        <v>17.961710173911598</v>
      </c>
      <c r="G958" t="e">
        <f t="shared" si="301"/>
        <v>#VALUE!</v>
      </c>
      <c r="H958" t="e">
        <f t="shared" si="302"/>
        <v>#VALUE!</v>
      </c>
      <c r="I958" t="e">
        <f t="shared" si="303"/>
        <v>#VALUE!</v>
      </c>
      <c r="J958" t="e">
        <f t="shared" si="304"/>
        <v>#VALUE!</v>
      </c>
      <c r="K958" t="e">
        <f t="shared" si="305"/>
        <v>#VALUE!</v>
      </c>
      <c r="L958" t="e">
        <f t="shared" si="306"/>
        <v>#VALUE!</v>
      </c>
      <c r="M958">
        <f>IF($B$9="זכר",INDEX(תמותה!$A$1:$E$121,ROUNDDOWN(E958/12,0)+1,2),INDEX(תמותה!$A$1:$E$121,ROUNDDOWN(E958/12,0)+1,3))</f>
        <v>2.1801000000000001E-2</v>
      </c>
      <c r="N958" t="e">
        <f>IF($B$9="זכר",INDEX('שיפור גברים'!$A$1:$GQ$121,ROUNDDOWN(E958/12,0)+1,ROUNDDOWN((E958+$B$7-$B$8)/12,0)+2),INDEX('שיפור נשים'!$A$1:$GQ$121,ROUNDDOWN(E958/12,0)+1,ROUNDDOWN((E958+$B$7-$B$8)/12,0)+2))</f>
        <v>#VALUE!</v>
      </c>
      <c r="O958" t="e">
        <f>IF($B$9="זכר",INDEX('שיפור גברים'!$A$1:$GQ$121,ROUNDDOWN(E958/12,0)+1,ROUNDDOWN((E958+$B$7-$B$8)/12,0)+1),INDEX('שיפור נשים'!$A$1:$GQ$121,ROUNDDOWN(E958/12,0)+1,ROUNDDOWN((E958+$B$7-$B$8)/12,0)+1))</f>
        <v>#VALUE!</v>
      </c>
      <c r="P958">
        <f t="shared" si="295"/>
        <v>0.33333333333333331</v>
      </c>
      <c r="Q958" t="e">
        <f t="shared" si="296"/>
        <v>#VALUE!</v>
      </c>
      <c r="R958">
        <f t="shared" si="307"/>
        <v>956</v>
      </c>
      <c r="S958" t="e">
        <f t="shared" si="308"/>
        <v>#VALUE!</v>
      </c>
      <c r="T958">
        <f>IF($B$11="זכר",INDEX(תמותה!$A$1:$E$121,ROUNDDOWN(R958/12,0)+1,2),INDEX(תמותה!$A$1:$E$121,ROUNDDOWN(R958/12,0)+1,3))</f>
        <v>2.1801000000000001E-2</v>
      </c>
      <c r="U958" t="e">
        <f>IF($B$11="זכר",INDEX('שיפור גברים'!$A$1:$GQ$121,ROUNDDOWN(R958/12,0)+1,ROUNDDOWN((E958+$B$7-$B$8)/12,0)+2),INDEX('שיפור נשים'!$A$1:$GQ$121,ROUNDDOWN(R958/12,0)+1,ROUNDDOWN((E958+$B$7-$B$8)/12,0)+2))</f>
        <v>#VALUE!</v>
      </c>
      <c r="V958" t="e">
        <f>IF($B$11="זכר",INDEX('שיפור גברים'!$A$1:$GQ$121,ROUNDDOWN(R958/12,0)+1,ROUNDDOWN((E958+$B$7-$B$8)/12,0)+1),INDEX('שיפור נשים'!$A$1:$GQ$121,ROUNDDOWN(R958/12,0)+1,ROUNDDOWN((E958+$B$7-$B$8)/12,0)+1))</f>
        <v>#VALUE!</v>
      </c>
      <c r="W958">
        <f t="shared" si="297"/>
        <v>0.33333333333333331</v>
      </c>
      <c r="X958" t="e">
        <f t="shared" si="309"/>
        <v>#VALUE!</v>
      </c>
      <c r="Y958">
        <f>IF($B$11="זכר",INDEX(תמותה!$A$1:$E$121,ROUNDDOWN(R958/12,0)+1,4),INDEX(תמותה!$A$1:$E$121,ROUNDDOWN(R958/12,0)+1,5))</f>
        <v>2.7987000000000001E-2</v>
      </c>
      <c r="Z958" t="e">
        <f t="shared" si="298"/>
        <v>#VALUE!</v>
      </c>
      <c r="AA958" t="e">
        <f t="shared" si="299"/>
        <v>#VALUE!</v>
      </c>
      <c r="AB958" t="e">
        <f t="shared" si="310"/>
        <v>#VALUE!</v>
      </c>
      <c r="AC958" t="e">
        <f t="shared" si="311"/>
        <v>#VALUE!</v>
      </c>
      <c r="AD958" t="e">
        <f t="shared" si="312"/>
        <v>#VALUE!</v>
      </c>
      <c r="AE958" t="e">
        <f t="shared" si="313"/>
        <v>#VALUE!</v>
      </c>
      <c r="AF958" t="e">
        <f t="shared" si="314"/>
        <v>#VALUE!</v>
      </c>
    </row>
    <row r="959" spans="5:32" x14ac:dyDescent="0.2">
      <c r="E959">
        <f t="shared" si="300"/>
        <v>957</v>
      </c>
      <c r="F959">
        <f t="shared" si="294"/>
        <v>18.016000804579516</v>
      </c>
      <c r="G959" t="e">
        <f t="shared" si="301"/>
        <v>#VALUE!</v>
      </c>
      <c r="H959" t="e">
        <f t="shared" si="302"/>
        <v>#VALUE!</v>
      </c>
      <c r="I959" t="e">
        <f t="shared" si="303"/>
        <v>#VALUE!</v>
      </c>
      <c r="J959" t="e">
        <f t="shared" si="304"/>
        <v>#VALUE!</v>
      </c>
      <c r="K959" t="e">
        <f t="shared" si="305"/>
        <v>#VALUE!</v>
      </c>
      <c r="L959" t="e">
        <f t="shared" si="306"/>
        <v>#VALUE!</v>
      </c>
      <c r="M959">
        <f>IF($B$9="זכר",INDEX(תמותה!$A$1:$E$121,ROUNDDOWN(E959/12,0)+1,2),INDEX(תמותה!$A$1:$E$121,ROUNDDOWN(E959/12,0)+1,3))</f>
        <v>2.1801000000000001E-2</v>
      </c>
      <c r="N959" t="e">
        <f>IF($B$9="זכר",INDEX('שיפור גברים'!$A$1:$GQ$121,ROUNDDOWN(E959/12,0)+1,ROUNDDOWN((E959+$B$7-$B$8)/12,0)+2),INDEX('שיפור נשים'!$A$1:$GQ$121,ROUNDDOWN(E959/12,0)+1,ROUNDDOWN((E959+$B$7-$B$8)/12,0)+2))</f>
        <v>#VALUE!</v>
      </c>
      <c r="O959" t="e">
        <f>IF($B$9="זכר",INDEX('שיפור גברים'!$A$1:$GQ$121,ROUNDDOWN(E959/12,0)+1,ROUNDDOWN((E959+$B$7-$B$8)/12,0)+1),INDEX('שיפור נשים'!$A$1:$GQ$121,ROUNDDOWN(E959/12,0)+1,ROUNDDOWN((E959+$B$7-$B$8)/12,0)+1))</f>
        <v>#VALUE!</v>
      </c>
      <c r="P959">
        <f t="shared" si="295"/>
        <v>0.41666666666666669</v>
      </c>
      <c r="Q959" t="e">
        <f t="shared" si="296"/>
        <v>#VALUE!</v>
      </c>
      <c r="R959">
        <f t="shared" si="307"/>
        <v>957</v>
      </c>
      <c r="S959" t="e">
        <f t="shared" si="308"/>
        <v>#VALUE!</v>
      </c>
      <c r="T959">
        <f>IF($B$11="זכר",INDEX(תמותה!$A$1:$E$121,ROUNDDOWN(R959/12,0)+1,2),INDEX(תמותה!$A$1:$E$121,ROUNDDOWN(R959/12,0)+1,3))</f>
        <v>2.1801000000000001E-2</v>
      </c>
      <c r="U959" t="e">
        <f>IF($B$11="זכר",INDEX('שיפור גברים'!$A$1:$GQ$121,ROUNDDOWN(R959/12,0)+1,ROUNDDOWN((E959+$B$7-$B$8)/12,0)+2),INDEX('שיפור נשים'!$A$1:$GQ$121,ROUNDDOWN(R959/12,0)+1,ROUNDDOWN((E959+$B$7-$B$8)/12,0)+2))</f>
        <v>#VALUE!</v>
      </c>
      <c r="V959" t="e">
        <f>IF($B$11="זכר",INDEX('שיפור גברים'!$A$1:$GQ$121,ROUNDDOWN(R959/12,0)+1,ROUNDDOWN((E959+$B$7-$B$8)/12,0)+1),INDEX('שיפור נשים'!$A$1:$GQ$121,ROUNDDOWN(R959/12,0)+1,ROUNDDOWN((E959+$B$7-$B$8)/12,0)+1))</f>
        <v>#VALUE!</v>
      </c>
      <c r="W959">
        <f t="shared" si="297"/>
        <v>0.41666666666666669</v>
      </c>
      <c r="X959" t="e">
        <f t="shared" si="309"/>
        <v>#VALUE!</v>
      </c>
      <c r="Y959">
        <f>IF($B$11="זכר",INDEX(תמותה!$A$1:$E$121,ROUNDDOWN(R959/12,0)+1,4),INDEX(תמותה!$A$1:$E$121,ROUNDDOWN(R959/12,0)+1,5))</f>
        <v>2.7987000000000001E-2</v>
      </c>
      <c r="Z959" t="e">
        <f t="shared" si="298"/>
        <v>#VALUE!</v>
      </c>
      <c r="AA959" t="e">
        <f t="shared" si="299"/>
        <v>#VALUE!</v>
      </c>
      <c r="AB959" t="e">
        <f t="shared" si="310"/>
        <v>#VALUE!</v>
      </c>
      <c r="AC959" t="e">
        <f t="shared" si="311"/>
        <v>#VALUE!</v>
      </c>
      <c r="AD959" t="e">
        <f t="shared" si="312"/>
        <v>#VALUE!</v>
      </c>
      <c r="AE959" t="e">
        <f t="shared" si="313"/>
        <v>#VALUE!</v>
      </c>
      <c r="AF959" t="e">
        <f t="shared" si="314"/>
        <v>#VALUE!</v>
      </c>
    </row>
    <row r="960" spans="5:32" x14ac:dyDescent="0.2">
      <c r="E960">
        <f t="shared" si="300"/>
        <v>958</v>
      </c>
      <c r="F960">
        <f t="shared" si="294"/>
        <v>18.070455532794384</v>
      </c>
      <c r="G960" t="e">
        <f t="shared" si="301"/>
        <v>#VALUE!</v>
      </c>
      <c r="H960" t="e">
        <f t="shared" si="302"/>
        <v>#VALUE!</v>
      </c>
      <c r="I960" t="e">
        <f t="shared" si="303"/>
        <v>#VALUE!</v>
      </c>
      <c r="J960" t="e">
        <f t="shared" si="304"/>
        <v>#VALUE!</v>
      </c>
      <c r="K960" t="e">
        <f t="shared" si="305"/>
        <v>#VALUE!</v>
      </c>
      <c r="L960" t="e">
        <f t="shared" si="306"/>
        <v>#VALUE!</v>
      </c>
      <c r="M960">
        <f>IF($B$9="זכר",INDEX(תמותה!$A$1:$E$121,ROUNDDOWN(E960/12,0)+1,2),INDEX(תמותה!$A$1:$E$121,ROUNDDOWN(E960/12,0)+1,3))</f>
        <v>2.1801000000000001E-2</v>
      </c>
      <c r="N960" t="e">
        <f>IF($B$9="זכר",INDEX('שיפור גברים'!$A$1:$GQ$121,ROUNDDOWN(E960/12,0)+1,ROUNDDOWN((E960+$B$7-$B$8)/12,0)+2),INDEX('שיפור נשים'!$A$1:$GQ$121,ROUNDDOWN(E960/12,0)+1,ROUNDDOWN((E960+$B$7-$B$8)/12,0)+2))</f>
        <v>#VALUE!</v>
      </c>
      <c r="O960" t="e">
        <f>IF($B$9="זכר",INDEX('שיפור גברים'!$A$1:$GQ$121,ROUNDDOWN(E960/12,0)+1,ROUNDDOWN((E960+$B$7-$B$8)/12,0)+1),INDEX('שיפור נשים'!$A$1:$GQ$121,ROUNDDOWN(E960/12,0)+1,ROUNDDOWN((E960+$B$7-$B$8)/12,0)+1))</f>
        <v>#VALUE!</v>
      </c>
      <c r="P960">
        <f t="shared" si="295"/>
        <v>0.5</v>
      </c>
      <c r="Q960" t="e">
        <f t="shared" si="296"/>
        <v>#VALUE!</v>
      </c>
      <c r="R960">
        <f t="shared" si="307"/>
        <v>958</v>
      </c>
      <c r="S960" t="e">
        <f t="shared" si="308"/>
        <v>#VALUE!</v>
      </c>
      <c r="T960">
        <f>IF($B$11="זכר",INDEX(תמותה!$A$1:$E$121,ROUNDDOWN(R960/12,0)+1,2),INDEX(תמותה!$A$1:$E$121,ROUNDDOWN(R960/12,0)+1,3))</f>
        <v>2.1801000000000001E-2</v>
      </c>
      <c r="U960" t="e">
        <f>IF($B$11="זכר",INDEX('שיפור גברים'!$A$1:$GQ$121,ROUNDDOWN(R960/12,0)+1,ROUNDDOWN((E960+$B$7-$B$8)/12,0)+2),INDEX('שיפור נשים'!$A$1:$GQ$121,ROUNDDOWN(R960/12,0)+1,ROUNDDOWN((E960+$B$7-$B$8)/12,0)+2))</f>
        <v>#VALUE!</v>
      </c>
      <c r="V960" t="e">
        <f>IF($B$11="זכר",INDEX('שיפור גברים'!$A$1:$GQ$121,ROUNDDOWN(R960/12,0)+1,ROUNDDOWN((E960+$B$7-$B$8)/12,0)+1),INDEX('שיפור נשים'!$A$1:$GQ$121,ROUNDDOWN(R960/12,0)+1,ROUNDDOWN((E960+$B$7-$B$8)/12,0)+1))</f>
        <v>#VALUE!</v>
      </c>
      <c r="W960">
        <f t="shared" si="297"/>
        <v>0.5</v>
      </c>
      <c r="X960" t="e">
        <f t="shared" si="309"/>
        <v>#VALUE!</v>
      </c>
      <c r="Y960">
        <f>IF($B$11="זכר",INDEX(תמותה!$A$1:$E$121,ROUNDDOWN(R960/12,0)+1,4),INDEX(תמותה!$A$1:$E$121,ROUNDDOWN(R960/12,0)+1,5))</f>
        <v>2.7987000000000001E-2</v>
      </c>
      <c r="Z960" t="e">
        <f t="shared" si="298"/>
        <v>#VALUE!</v>
      </c>
      <c r="AA960" t="e">
        <f t="shared" si="299"/>
        <v>#VALUE!</v>
      </c>
      <c r="AB960" t="e">
        <f t="shared" si="310"/>
        <v>#VALUE!</v>
      </c>
      <c r="AC960" t="e">
        <f t="shared" si="311"/>
        <v>#VALUE!</v>
      </c>
      <c r="AD960" t="e">
        <f t="shared" si="312"/>
        <v>#VALUE!</v>
      </c>
      <c r="AE960" t="e">
        <f t="shared" si="313"/>
        <v>#VALUE!</v>
      </c>
      <c r="AF960" t="e">
        <f t="shared" si="314"/>
        <v>#VALUE!</v>
      </c>
    </row>
    <row r="961" spans="5:32" x14ac:dyDescent="0.2">
      <c r="E961">
        <f t="shared" si="300"/>
        <v>959</v>
      </c>
      <c r="F961">
        <f t="shared" si="294"/>
        <v>18.125074854553453</v>
      </c>
      <c r="G961" t="e">
        <f t="shared" si="301"/>
        <v>#VALUE!</v>
      </c>
      <c r="H961" t="e">
        <f t="shared" si="302"/>
        <v>#VALUE!</v>
      </c>
      <c r="I961" t="e">
        <f t="shared" si="303"/>
        <v>#VALUE!</v>
      </c>
      <c r="J961" t="e">
        <f t="shared" si="304"/>
        <v>#VALUE!</v>
      </c>
      <c r="K961" t="e">
        <f t="shared" si="305"/>
        <v>#VALUE!</v>
      </c>
      <c r="L961" t="e">
        <f t="shared" si="306"/>
        <v>#VALUE!</v>
      </c>
      <c r="M961">
        <f>IF($B$9="זכר",INDEX(תמותה!$A$1:$E$121,ROUNDDOWN(E961/12,0)+1,2),INDEX(תמותה!$A$1:$E$121,ROUNDDOWN(E961/12,0)+1,3))</f>
        <v>2.1801000000000001E-2</v>
      </c>
      <c r="N961" t="e">
        <f>IF($B$9="זכר",INDEX('שיפור גברים'!$A$1:$GQ$121,ROUNDDOWN(E961/12,0)+1,ROUNDDOWN((E961+$B$7-$B$8)/12,0)+2),INDEX('שיפור נשים'!$A$1:$GQ$121,ROUNDDOWN(E961/12,0)+1,ROUNDDOWN((E961+$B$7-$B$8)/12,0)+2))</f>
        <v>#VALUE!</v>
      </c>
      <c r="O961" t="e">
        <f>IF($B$9="זכר",INDEX('שיפור גברים'!$A$1:$GQ$121,ROUNDDOWN(E961/12,0)+1,ROUNDDOWN((E961+$B$7-$B$8)/12,0)+1),INDEX('שיפור נשים'!$A$1:$GQ$121,ROUNDDOWN(E961/12,0)+1,ROUNDDOWN((E961+$B$7-$B$8)/12,0)+1))</f>
        <v>#VALUE!</v>
      </c>
      <c r="P961">
        <f t="shared" si="295"/>
        <v>0.58333333333333337</v>
      </c>
      <c r="Q961" t="e">
        <f t="shared" si="296"/>
        <v>#VALUE!</v>
      </c>
      <c r="R961">
        <f t="shared" si="307"/>
        <v>959</v>
      </c>
      <c r="S961" t="e">
        <f t="shared" si="308"/>
        <v>#VALUE!</v>
      </c>
      <c r="T961">
        <f>IF($B$11="זכר",INDEX(תמותה!$A$1:$E$121,ROUNDDOWN(R961/12,0)+1,2),INDEX(תמותה!$A$1:$E$121,ROUNDDOWN(R961/12,0)+1,3))</f>
        <v>2.1801000000000001E-2</v>
      </c>
      <c r="U961" t="e">
        <f>IF($B$11="זכר",INDEX('שיפור גברים'!$A$1:$GQ$121,ROUNDDOWN(R961/12,0)+1,ROUNDDOWN((E961+$B$7-$B$8)/12,0)+2),INDEX('שיפור נשים'!$A$1:$GQ$121,ROUNDDOWN(R961/12,0)+1,ROUNDDOWN((E961+$B$7-$B$8)/12,0)+2))</f>
        <v>#VALUE!</v>
      </c>
      <c r="V961" t="e">
        <f>IF($B$11="זכר",INDEX('שיפור גברים'!$A$1:$GQ$121,ROUNDDOWN(R961/12,0)+1,ROUNDDOWN((E961+$B$7-$B$8)/12,0)+1),INDEX('שיפור נשים'!$A$1:$GQ$121,ROUNDDOWN(R961/12,0)+1,ROUNDDOWN((E961+$B$7-$B$8)/12,0)+1))</f>
        <v>#VALUE!</v>
      </c>
      <c r="W961">
        <f t="shared" si="297"/>
        <v>0.58333333333333337</v>
      </c>
      <c r="X961" t="e">
        <f t="shared" si="309"/>
        <v>#VALUE!</v>
      </c>
      <c r="Y961">
        <f>IF($B$11="זכר",INDEX(תמותה!$A$1:$E$121,ROUNDDOWN(R961/12,0)+1,4),INDEX(תמותה!$A$1:$E$121,ROUNDDOWN(R961/12,0)+1,5))</f>
        <v>2.7987000000000001E-2</v>
      </c>
      <c r="Z961" t="e">
        <f t="shared" si="298"/>
        <v>#VALUE!</v>
      </c>
      <c r="AA961" t="e">
        <f t="shared" si="299"/>
        <v>#VALUE!</v>
      </c>
      <c r="AB961" t="e">
        <f t="shared" si="310"/>
        <v>#VALUE!</v>
      </c>
      <c r="AC961" t="e">
        <f t="shared" si="311"/>
        <v>#VALUE!</v>
      </c>
      <c r="AD961" t="e">
        <f t="shared" si="312"/>
        <v>#VALUE!</v>
      </c>
      <c r="AE961" t="e">
        <f t="shared" si="313"/>
        <v>#VALUE!</v>
      </c>
      <c r="AF961" t="e">
        <f t="shared" si="314"/>
        <v>#VALUE!</v>
      </c>
    </row>
    <row r="962" spans="5:32" x14ac:dyDescent="0.2">
      <c r="E962">
        <f t="shared" si="300"/>
        <v>960</v>
      </c>
      <c r="F962">
        <f t="shared" si="294"/>
        <v>18.179859267353205</v>
      </c>
      <c r="G962" t="e">
        <f t="shared" si="301"/>
        <v>#VALUE!</v>
      </c>
      <c r="H962" t="e">
        <f t="shared" si="302"/>
        <v>#VALUE!</v>
      </c>
      <c r="I962" t="e">
        <f t="shared" si="303"/>
        <v>#VALUE!</v>
      </c>
      <c r="J962" t="e">
        <f t="shared" si="304"/>
        <v>#VALUE!</v>
      </c>
      <c r="K962" t="e">
        <f t="shared" si="305"/>
        <v>#VALUE!</v>
      </c>
      <c r="L962" t="e">
        <f t="shared" si="306"/>
        <v>#VALUE!</v>
      </c>
      <c r="M962">
        <f>IF($B$9="זכר",INDEX(תמותה!$A$1:$E$121,ROUNDDOWN(E962/12,0)+1,2),INDEX(תמותה!$A$1:$E$121,ROUNDDOWN(E962/12,0)+1,3))</f>
        <v>2.5104000000000001E-2</v>
      </c>
      <c r="N962" t="e">
        <f>IF($B$9="זכר",INDEX('שיפור גברים'!$A$1:$GQ$121,ROUNDDOWN(E962/12,0)+1,ROUNDDOWN((E962+$B$7-$B$8)/12,0)+2),INDEX('שיפור נשים'!$A$1:$GQ$121,ROUNDDOWN(E962/12,0)+1,ROUNDDOWN((E962+$B$7-$B$8)/12,0)+2))</f>
        <v>#VALUE!</v>
      </c>
      <c r="O962" t="e">
        <f>IF($B$9="זכר",INDEX('שיפור גברים'!$A$1:$GQ$121,ROUNDDOWN(E962/12,0)+1,ROUNDDOWN((E962+$B$7-$B$8)/12,0)+1),INDEX('שיפור נשים'!$A$1:$GQ$121,ROUNDDOWN(E962/12,0)+1,ROUNDDOWN((E962+$B$7-$B$8)/12,0)+1))</f>
        <v>#VALUE!</v>
      </c>
      <c r="P962">
        <f t="shared" si="295"/>
        <v>0.66666666666666663</v>
      </c>
      <c r="Q962" t="e">
        <f t="shared" si="296"/>
        <v>#VALUE!</v>
      </c>
      <c r="R962">
        <f t="shared" si="307"/>
        <v>960</v>
      </c>
      <c r="S962" t="e">
        <f t="shared" si="308"/>
        <v>#VALUE!</v>
      </c>
      <c r="T962">
        <f>IF($B$11="זכר",INDEX(תמותה!$A$1:$E$121,ROUNDDOWN(R962/12,0)+1,2),INDEX(תמותה!$A$1:$E$121,ROUNDDOWN(R962/12,0)+1,3))</f>
        <v>2.5104000000000001E-2</v>
      </c>
      <c r="U962" t="e">
        <f>IF($B$11="זכר",INDEX('שיפור גברים'!$A$1:$GQ$121,ROUNDDOWN(R962/12,0)+1,ROUNDDOWN((E962+$B$7-$B$8)/12,0)+2),INDEX('שיפור נשים'!$A$1:$GQ$121,ROUNDDOWN(R962/12,0)+1,ROUNDDOWN((E962+$B$7-$B$8)/12,0)+2))</f>
        <v>#VALUE!</v>
      </c>
      <c r="V962" t="e">
        <f>IF($B$11="זכר",INDEX('שיפור גברים'!$A$1:$GQ$121,ROUNDDOWN(R962/12,0)+1,ROUNDDOWN((E962+$B$7-$B$8)/12,0)+1),INDEX('שיפור נשים'!$A$1:$GQ$121,ROUNDDOWN(R962/12,0)+1,ROUNDDOWN((E962+$B$7-$B$8)/12,0)+1))</f>
        <v>#VALUE!</v>
      </c>
      <c r="W962">
        <f t="shared" si="297"/>
        <v>0.66666666666666663</v>
      </c>
      <c r="X962" t="e">
        <f t="shared" si="309"/>
        <v>#VALUE!</v>
      </c>
      <c r="Y962">
        <f>IF($B$11="זכר",INDEX(תמותה!$A$1:$E$121,ROUNDDOWN(R962/12,0)+1,4),INDEX(תמותה!$A$1:$E$121,ROUNDDOWN(R962/12,0)+1,5))</f>
        <v>3.1798E-2</v>
      </c>
      <c r="Z962" t="e">
        <f t="shared" si="298"/>
        <v>#VALUE!</v>
      </c>
      <c r="AA962" t="e">
        <f t="shared" si="299"/>
        <v>#VALUE!</v>
      </c>
      <c r="AB962" t="e">
        <f t="shared" si="310"/>
        <v>#VALUE!</v>
      </c>
      <c r="AC962" t="e">
        <f t="shared" si="311"/>
        <v>#VALUE!</v>
      </c>
      <c r="AD962" t="e">
        <f t="shared" si="312"/>
        <v>#VALUE!</v>
      </c>
      <c r="AE962" t="e">
        <f t="shared" si="313"/>
        <v>#VALUE!</v>
      </c>
      <c r="AF962" t="e">
        <f t="shared" si="314"/>
        <v>#VALUE!</v>
      </c>
    </row>
    <row r="963" spans="5:32" x14ac:dyDescent="0.2">
      <c r="E963">
        <f t="shared" si="300"/>
        <v>961</v>
      </c>
      <c r="F963">
        <f t="shared" ref="F963:F1026" si="315">(1+$B$2)^((E963-$E$2+1)/12)</f>
        <v>18.234809270193825</v>
      </c>
      <c r="G963" t="e">
        <f t="shared" si="301"/>
        <v>#VALUE!</v>
      </c>
      <c r="H963" t="e">
        <f t="shared" si="302"/>
        <v>#VALUE!</v>
      </c>
      <c r="I963" t="e">
        <f t="shared" si="303"/>
        <v>#VALUE!</v>
      </c>
      <c r="J963" t="e">
        <f t="shared" si="304"/>
        <v>#VALUE!</v>
      </c>
      <c r="K963" t="e">
        <f t="shared" si="305"/>
        <v>#VALUE!</v>
      </c>
      <c r="L963" t="e">
        <f t="shared" si="306"/>
        <v>#VALUE!</v>
      </c>
      <c r="M963">
        <f>IF($B$9="זכר",INDEX(תמותה!$A$1:$E$121,ROUNDDOWN(E963/12,0)+1,2),INDEX(תמותה!$A$1:$E$121,ROUNDDOWN(E963/12,0)+1,3))</f>
        <v>2.5104000000000001E-2</v>
      </c>
      <c r="N963" t="e">
        <f>IF($B$9="זכר",INDEX('שיפור גברים'!$A$1:$GQ$121,ROUNDDOWN(E963/12,0)+1,ROUNDDOWN((E963+$B$7-$B$8)/12,0)+2),INDEX('שיפור נשים'!$A$1:$GQ$121,ROUNDDOWN(E963/12,0)+1,ROUNDDOWN((E963+$B$7-$B$8)/12,0)+2))</f>
        <v>#VALUE!</v>
      </c>
      <c r="O963" t="e">
        <f>IF($B$9="זכר",INDEX('שיפור גברים'!$A$1:$GQ$121,ROUNDDOWN(E963/12,0)+1,ROUNDDOWN((E963+$B$7-$B$8)/12,0)+1),INDEX('שיפור נשים'!$A$1:$GQ$121,ROUNDDOWN(E963/12,0)+1,ROUNDDOWN((E963+$B$7-$B$8)/12,0)+1))</f>
        <v>#VALUE!</v>
      </c>
      <c r="P963">
        <f t="shared" ref="P963:P997" si="316">(MOD((E963-$E$2+7),12)+1)/12</f>
        <v>0.75</v>
      </c>
      <c r="Q963" t="e">
        <f t="shared" ref="Q963:Q1026" si="317">IF(E963&lt;$B$12,1-(1-M963*(N963*P963+O963*(1-P963)))^(1/12),1)</f>
        <v>#VALUE!</v>
      </c>
      <c r="R963">
        <f t="shared" si="307"/>
        <v>961</v>
      </c>
      <c r="S963" t="e">
        <f t="shared" si="308"/>
        <v>#VALUE!</v>
      </c>
      <c r="T963">
        <f>IF($B$11="זכר",INDEX(תמותה!$A$1:$E$121,ROUNDDOWN(R963/12,0)+1,2),INDEX(תמותה!$A$1:$E$121,ROUNDDOWN(R963/12,0)+1,3))</f>
        <v>2.5104000000000001E-2</v>
      </c>
      <c r="U963" t="e">
        <f>IF($B$11="זכר",INDEX('שיפור גברים'!$A$1:$GQ$121,ROUNDDOWN(R963/12,0)+1,ROUNDDOWN((E963+$B$7-$B$8)/12,0)+2),INDEX('שיפור נשים'!$A$1:$GQ$121,ROUNDDOWN(R963/12,0)+1,ROUNDDOWN((E963+$B$7-$B$8)/12,0)+2))</f>
        <v>#VALUE!</v>
      </c>
      <c r="V963" t="e">
        <f>IF($B$11="זכר",INDEX('שיפור גברים'!$A$1:$GQ$121,ROUNDDOWN(R963/12,0)+1,ROUNDDOWN((E963+$B$7-$B$8)/12,0)+1),INDEX('שיפור נשים'!$A$1:$GQ$121,ROUNDDOWN(R963/12,0)+1,ROUNDDOWN((E963+$B$7-$B$8)/12,0)+1))</f>
        <v>#VALUE!</v>
      </c>
      <c r="W963">
        <f t="shared" ref="W963:W1026" si="318">(MOD((R963-$E$2+7),12)+1)/12</f>
        <v>0.75</v>
      </c>
      <c r="X963" t="e">
        <f t="shared" si="309"/>
        <v>#VALUE!</v>
      </c>
      <c r="Y963">
        <f>IF($B$11="זכר",INDEX(תמותה!$A$1:$E$121,ROUNDDOWN(R963/12,0)+1,4),INDEX(תמותה!$A$1:$E$121,ROUNDDOWN(R963/12,0)+1,5))</f>
        <v>3.1798E-2</v>
      </c>
      <c r="Z963" t="e">
        <f t="shared" ref="Z963:Z1026" si="319">IF(R963&lt;$B$12,1-(1-T963*(U963*W963+V963*(1-W963)))^(1/12),1)</f>
        <v>#VALUE!</v>
      </c>
      <c r="AA963" t="e">
        <f t="shared" ref="AA963:AA1026" si="320">IF(R963&lt;$B$12,1-(1-Y963*(U963*W963+V963*(1-W963)))^(1/12),1)</f>
        <v>#VALUE!</v>
      </c>
      <c r="AB963" t="e">
        <f t="shared" si="310"/>
        <v>#VALUE!</v>
      </c>
      <c r="AC963" t="e">
        <f t="shared" si="311"/>
        <v>#VALUE!</v>
      </c>
      <c r="AD963" t="e">
        <f t="shared" si="312"/>
        <v>#VALUE!</v>
      </c>
      <c r="AE963" t="e">
        <f t="shared" si="313"/>
        <v>#VALUE!</v>
      </c>
      <c r="AF963" t="e">
        <f t="shared" si="314"/>
        <v>#VALUE!</v>
      </c>
    </row>
    <row r="964" spans="5:32" x14ac:dyDescent="0.2">
      <c r="E964">
        <f t="shared" ref="E964:E1027" si="321">E963+1</f>
        <v>962</v>
      </c>
      <c r="F964">
        <f t="shared" si="315"/>
        <v>18.289925363583741</v>
      </c>
      <c r="G964" t="e">
        <f t="shared" ref="G964:G997" si="322">IF(E964&lt;=$B$3,IF(AND((E964-$E$2)&lt;0,E964&lt;$B$4),G963+1/F964,G963+L963/F964))</f>
        <v>#VALUE!</v>
      </c>
      <c r="H964" t="e">
        <f t="shared" ref="H964:H997" si="323">IF(E964&lt;=$B$3,IF(AND((E964-$E$2)&lt;60,E964&lt;$B$4),H963+1/F964,H963+L963/F964))</f>
        <v>#VALUE!</v>
      </c>
      <c r="I964" t="e">
        <f t="shared" ref="I964:I997" si="324">IF(E964&lt;=$B$3,IF(AND((E964-$E$2)&lt;120,E964&lt;$B$4),I963+1/F964,I963+L963/F964))</f>
        <v>#VALUE!</v>
      </c>
      <c r="J964" t="e">
        <f t="shared" ref="J964:J997" si="325">IF(E964&lt;=$B$3,IF(AND((E964-$E$2)&lt;180,E964&lt;$B$4),J963+1/F964,J963+L963/F964))</f>
        <v>#VALUE!</v>
      </c>
      <c r="K964" t="e">
        <f t="shared" ref="K964:K997" si="326">IF(E964&lt;=$B$3,IF(AND((E964-$E$2)&lt;240,E964&lt;$B$4),K963+1/F964,K963+L963/F964))</f>
        <v>#VALUE!</v>
      </c>
      <c r="L964" t="e">
        <f t="shared" ref="L964:L997" si="327">L963*(1-Q964)</f>
        <v>#VALUE!</v>
      </c>
      <c r="M964">
        <f>IF($B$9="זכר",INDEX(תמותה!$A$1:$E$121,ROUNDDOWN(E964/12,0)+1,2),INDEX(תמותה!$A$1:$E$121,ROUNDDOWN(E964/12,0)+1,3))</f>
        <v>2.5104000000000001E-2</v>
      </c>
      <c r="N964" t="e">
        <f>IF($B$9="זכר",INDEX('שיפור גברים'!$A$1:$GQ$121,ROUNDDOWN(E964/12,0)+1,ROUNDDOWN((E964+$B$7-$B$8)/12,0)+2),INDEX('שיפור נשים'!$A$1:$GQ$121,ROUNDDOWN(E964/12,0)+1,ROUNDDOWN((E964+$B$7-$B$8)/12,0)+2))</f>
        <v>#VALUE!</v>
      </c>
      <c r="O964" t="e">
        <f>IF($B$9="זכר",INDEX('שיפור גברים'!$A$1:$GQ$121,ROUNDDOWN(E964/12,0)+1,ROUNDDOWN((E964+$B$7-$B$8)/12,0)+1),INDEX('שיפור נשים'!$A$1:$GQ$121,ROUNDDOWN(E964/12,0)+1,ROUNDDOWN((E964+$B$7-$B$8)/12,0)+1))</f>
        <v>#VALUE!</v>
      </c>
      <c r="P964">
        <f t="shared" si="316"/>
        <v>0.83333333333333337</v>
      </c>
      <c r="Q964" t="e">
        <f t="shared" si="317"/>
        <v>#VALUE!</v>
      </c>
      <c r="R964">
        <f t="shared" ref="R964:R1027" si="328">R963+1</f>
        <v>962</v>
      </c>
      <c r="S964" t="e">
        <f t="shared" ref="S964:S1027" si="329">S963*(1-Z964)</f>
        <v>#VALUE!</v>
      </c>
      <c r="T964">
        <f>IF($B$11="זכר",INDEX(תמותה!$A$1:$E$121,ROUNDDOWN(R964/12,0)+1,2),INDEX(תמותה!$A$1:$E$121,ROUNDDOWN(R964/12,0)+1,3))</f>
        <v>2.5104000000000001E-2</v>
      </c>
      <c r="U964" t="e">
        <f>IF($B$11="זכר",INDEX('שיפור גברים'!$A$1:$GQ$121,ROUNDDOWN(R964/12,0)+1,ROUNDDOWN((E964+$B$7-$B$8)/12,0)+2),INDEX('שיפור נשים'!$A$1:$GQ$121,ROUNDDOWN(R964/12,0)+1,ROUNDDOWN((E964+$B$7-$B$8)/12,0)+2))</f>
        <v>#VALUE!</v>
      </c>
      <c r="V964" t="e">
        <f>IF($B$11="זכר",INDEX('שיפור גברים'!$A$1:$GQ$121,ROUNDDOWN(R964/12,0)+1,ROUNDDOWN((E964+$B$7-$B$8)/12,0)+1),INDEX('שיפור נשים'!$A$1:$GQ$121,ROUNDDOWN(R964/12,0)+1,ROUNDDOWN((E964+$B$7-$B$8)/12,0)+1))</f>
        <v>#VALUE!</v>
      </c>
      <c r="W964">
        <f t="shared" si="318"/>
        <v>0.83333333333333337</v>
      </c>
      <c r="X964" t="e">
        <f t="shared" ref="X964:X1027" si="330">X963*(1-AA964)+Q964*S964*L963</f>
        <v>#VALUE!</v>
      </c>
      <c r="Y964">
        <f>IF($B$11="זכר",INDEX(תמותה!$A$1:$E$121,ROUNDDOWN(R964/12,0)+1,4),INDEX(תמותה!$A$1:$E$121,ROUNDDOWN(R964/12,0)+1,5))</f>
        <v>3.1798E-2</v>
      </c>
      <c r="Z964" t="e">
        <f t="shared" si="319"/>
        <v>#VALUE!</v>
      </c>
      <c r="AA964" t="e">
        <f t="shared" si="320"/>
        <v>#VALUE!</v>
      </c>
      <c r="AB964" t="e">
        <f t="shared" ref="AB964:AB1027" si="331">IF(E964&lt;=$B$3,IF(AND((E964-$E$2)&lt;0,E964&lt;$B$4),AB963+0/F964,AB963+X963/F964))</f>
        <v>#VALUE!</v>
      </c>
      <c r="AC964" t="e">
        <f t="shared" ref="AC964:AC1027" si="332">IF(E964&lt;=$B$3,IF(AND((E964-$E$2)&lt;60,E964&lt;$B$4),AC963+0/F964,AC963+X963/F964))</f>
        <v>#VALUE!</v>
      </c>
      <c r="AD964" t="e">
        <f t="shared" ref="AD964:AD1027" si="333">IF(E964&lt;=$B$3,IF(AND((E964-$E$2)&lt;120,E964&lt;$B$4),AD963+0/F964,AD963+X963/F964))</f>
        <v>#VALUE!</v>
      </c>
      <c r="AE964" t="e">
        <f t="shared" ref="AE964:AE1027" si="334">IF(E964&lt;=$B$3,IF(AND((E964-$E$2)&lt;180,E964&lt;$B$4),AE963+0/F964,AE963+X963/F964))</f>
        <v>#VALUE!</v>
      </c>
      <c r="AF964" t="e">
        <f t="shared" ref="AF964:AF1027" si="335">IF(E964&lt;=$B$3,IF(AND((E964-$E$2)&lt;240,E964&lt;$B$4),AF963+0/F964,AF963+X963/F964))</f>
        <v>#VALUE!</v>
      </c>
    </row>
    <row r="965" spans="5:32" x14ac:dyDescent="0.2">
      <c r="E965">
        <f t="shared" si="321"/>
        <v>963</v>
      </c>
      <c r="F965">
        <f t="shared" si="315"/>
        <v>18.345208049544262</v>
      </c>
      <c r="G965" t="e">
        <f t="shared" si="322"/>
        <v>#VALUE!</v>
      </c>
      <c r="H965" t="e">
        <f t="shared" si="323"/>
        <v>#VALUE!</v>
      </c>
      <c r="I965" t="e">
        <f t="shared" si="324"/>
        <v>#VALUE!</v>
      </c>
      <c r="J965" t="e">
        <f t="shared" si="325"/>
        <v>#VALUE!</v>
      </c>
      <c r="K965" t="e">
        <f t="shared" si="326"/>
        <v>#VALUE!</v>
      </c>
      <c r="L965" t="e">
        <f t="shared" si="327"/>
        <v>#VALUE!</v>
      </c>
      <c r="M965">
        <f>IF($B$9="זכר",INDEX(תמותה!$A$1:$E$121,ROUNDDOWN(E965/12,0)+1,2),INDEX(תמותה!$A$1:$E$121,ROUNDDOWN(E965/12,0)+1,3))</f>
        <v>2.5104000000000001E-2</v>
      </c>
      <c r="N965" t="e">
        <f>IF($B$9="זכר",INDEX('שיפור גברים'!$A$1:$GQ$121,ROUNDDOWN(E965/12,0)+1,ROUNDDOWN((E965+$B$7-$B$8)/12,0)+2),INDEX('שיפור נשים'!$A$1:$GQ$121,ROUNDDOWN(E965/12,0)+1,ROUNDDOWN((E965+$B$7-$B$8)/12,0)+2))</f>
        <v>#VALUE!</v>
      </c>
      <c r="O965" t="e">
        <f>IF($B$9="זכר",INDEX('שיפור גברים'!$A$1:$GQ$121,ROUNDDOWN(E965/12,0)+1,ROUNDDOWN((E965+$B$7-$B$8)/12,0)+1),INDEX('שיפור נשים'!$A$1:$GQ$121,ROUNDDOWN(E965/12,0)+1,ROUNDDOWN((E965+$B$7-$B$8)/12,0)+1))</f>
        <v>#VALUE!</v>
      </c>
      <c r="P965">
        <f t="shared" si="316"/>
        <v>0.91666666666666663</v>
      </c>
      <c r="Q965" t="e">
        <f t="shared" si="317"/>
        <v>#VALUE!</v>
      </c>
      <c r="R965">
        <f t="shared" si="328"/>
        <v>963</v>
      </c>
      <c r="S965" t="e">
        <f t="shared" si="329"/>
        <v>#VALUE!</v>
      </c>
      <c r="T965">
        <f>IF($B$11="זכר",INDEX(תמותה!$A$1:$E$121,ROUNDDOWN(R965/12,0)+1,2),INDEX(תמותה!$A$1:$E$121,ROUNDDOWN(R965/12,0)+1,3))</f>
        <v>2.5104000000000001E-2</v>
      </c>
      <c r="U965" t="e">
        <f>IF($B$11="זכר",INDEX('שיפור גברים'!$A$1:$GQ$121,ROUNDDOWN(R965/12,0)+1,ROUNDDOWN((E965+$B$7-$B$8)/12,0)+2),INDEX('שיפור נשים'!$A$1:$GQ$121,ROUNDDOWN(R965/12,0)+1,ROUNDDOWN((E965+$B$7-$B$8)/12,0)+2))</f>
        <v>#VALUE!</v>
      </c>
      <c r="V965" t="e">
        <f>IF($B$11="זכר",INDEX('שיפור גברים'!$A$1:$GQ$121,ROUNDDOWN(R965/12,0)+1,ROUNDDOWN((E965+$B$7-$B$8)/12,0)+1),INDEX('שיפור נשים'!$A$1:$GQ$121,ROUNDDOWN(R965/12,0)+1,ROUNDDOWN((E965+$B$7-$B$8)/12,0)+1))</f>
        <v>#VALUE!</v>
      </c>
      <c r="W965">
        <f t="shared" si="318"/>
        <v>0.91666666666666663</v>
      </c>
      <c r="X965" t="e">
        <f t="shared" si="330"/>
        <v>#VALUE!</v>
      </c>
      <c r="Y965">
        <f>IF($B$11="זכר",INDEX(תמותה!$A$1:$E$121,ROUNDDOWN(R965/12,0)+1,4),INDEX(תמותה!$A$1:$E$121,ROUNDDOWN(R965/12,0)+1,5))</f>
        <v>3.1798E-2</v>
      </c>
      <c r="Z965" t="e">
        <f t="shared" si="319"/>
        <v>#VALUE!</v>
      </c>
      <c r="AA965" t="e">
        <f t="shared" si="320"/>
        <v>#VALUE!</v>
      </c>
      <c r="AB965" t="e">
        <f t="shared" si="331"/>
        <v>#VALUE!</v>
      </c>
      <c r="AC965" t="e">
        <f t="shared" si="332"/>
        <v>#VALUE!</v>
      </c>
      <c r="AD965" t="e">
        <f t="shared" si="333"/>
        <v>#VALUE!</v>
      </c>
      <c r="AE965" t="e">
        <f t="shared" si="334"/>
        <v>#VALUE!</v>
      </c>
      <c r="AF965" t="e">
        <f t="shared" si="335"/>
        <v>#VALUE!</v>
      </c>
    </row>
    <row r="966" spans="5:32" x14ac:dyDescent="0.2">
      <c r="E966">
        <f t="shared" si="321"/>
        <v>964</v>
      </c>
      <c r="F966">
        <f t="shared" si="315"/>
        <v>18.400657831614055</v>
      </c>
      <c r="G966" t="e">
        <f t="shared" si="322"/>
        <v>#VALUE!</v>
      </c>
      <c r="H966" t="e">
        <f t="shared" si="323"/>
        <v>#VALUE!</v>
      </c>
      <c r="I966" t="e">
        <f t="shared" si="324"/>
        <v>#VALUE!</v>
      </c>
      <c r="J966" t="e">
        <f t="shared" si="325"/>
        <v>#VALUE!</v>
      </c>
      <c r="K966" t="e">
        <f t="shared" si="326"/>
        <v>#VALUE!</v>
      </c>
      <c r="L966" t="e">
        <f t="shared" si="327"/>
        <v>#VALUE!</v>
      </c>
      <c r="M966">
        <f>IF($B$9="זכר",INDEX(תמותה!$A$1:$E$121,ROUNDDOWN(E966/12,0)+1,2),INDEX(תמותה!$A$1:$E$121,ROUNDDOWN(E966/12,0)+1,3))</f>
        <v>2.5104000000000001E-2</v>
      </c>
      <c r="N966" t="e">
        <f>IF($B$9="זכר",INDEX('שיפור גברים'!$A$1:$GQ$121,ROUNDDOWN(E966/12,0)+1,ROUNDDOWN((E966+$B$7-$B$8)/12,0)+2),INDEX('שיפור נשים'!$A$1:$GQ$121,ROUNDDOWN(E966/12,0)+1,ROUNDDOWN((E966+$B$7-$B$8)/12,0)+2))</f>
        <v>#VALUE!</v>
      </c>
      <c r="O966" t="e">
        <f>IF($B$9="זכר",INDEX('שיפור גברים'!$A$1:$GQ$121,ROUNDDOWN(E966/12,0)+1,ROUNDDOWN((E966+$B$7-$B$8)/12,0)+1),INDEX('שיפור נשים'!$A$1:$GQ$121,ROUNDDOWN(E966/12,0)+1,ROUNDDOWN((E966+$B$7-$B$8)/12,0)+1))</f>
        <v>#VALUE!</v>
      </c>
      <c r="P966">
        <f t="shared" si="316"/>
        <v>1</v>
      </c>
      <c r="Q966" t="e">
        <f t="shared" si="317"/>
        <v>#VALUE!</v>
      </c>
      <c r="R966">
        <f t="shared" si="328"/>
        <v>964</v>
      </c>
      <c r="S966" t="e">
        <f t="shared" si="329"/>
        <v>#VALUE!</v>
      </c>
      <c r="T966">
        <f>IF($B$11="זכר",INDEX(תמותה!$A$1:$E$121,ROUNDDOWN(R966/12,0)+1,2),INDEX(תמותה!$A$1:$E$121,ROUNDDOWN(R966/12,0)+1,3))</f>
        <v>2.5104000000000001E-2</v>
      </c>
      <c r="U966" t="e">
        <f>IF($B$11="זכר",INDEX('שיפור גברים'!$A$1:$GQ$121,ROUNDDOWN(R966/12,0)+1,ROUNDDOWN((E966+$B$7-$B$8)/12,0)+2),INDEX('שיפור נשים'!$A$1:$GQ$121,ROUNDDOWN(R966/12,0)+1,ROUNDDOWN((E966+$B$7-$B$8)/12,0)+2))</f>
        <v>#VALUE!</v>
      </c>
      <c r="V966" t="e">
        <f>IF($B$11="זכר",INDEX('שיפור גברים'!$A$1:$GQ$121,ROUNDDOWN(R966/12,0)+1,ROUNDDOWN((E966+$B$7-$B$8)/12,0)+1),INDEX('שיפור נשים'!$A$1:$GQ$121,ROUNDDOWN(R966/12,0)+1,ROUNDDOWN((E966+$B$7-$B$8)/12,0)+1))</f>
        <v>#VALUE!</v>
      </c>
      <c r="W966">
        <f t="shared" si="318"/>
        <v>1</v>
      </c>
      <c r="X966" t="e">
        <f t="shared" si="330"/>
        <v>#VALUE!</v>
      </c>
      <c r="Y966">
        <f>IF($B$11="זכר",INDEX(תמותה!$A$1:$E$121,ROUNDDOWN(R966/12,0)+1,4),INDEX(תמותה!$A$1:$E$121,ROUNDDOWN(R966/12,0)+1,5))</f>
        <v>3.1798E-2</v>
      </c>
      <c r="Z966" t="e">
        <f t="shared" si="319"/>
        <v>#VALUE!</v>
      </c>
      <c r="AA966" t="e">
        <f t="shared" si="320"/>
        <v>#VALUE!</v>
      </c>
      <c r="AB966" t="e">
        <f t="shared" si="331"/>
        <v>#VALUE!</v>
      </c>
      <c r="AC966" t="e">
        <f t="shared" si="332"/>
        <v>#VALUE!</v>
      </c>
      <c r="AD966" t="e">
        <f t="shared" si="333"/>
        <v>#VALUE!</v>
      </c>
      <c r="AE966" t="e">
        <f t="shared" si="334"/>
        <v>#VALUE!</v>
      </c>
      <c r="AF966" t="e">
        <f t="shared" si="335"/>
        <v>#VALUE!</v>
      </c>
    </row>
    <row r="967" spans="5:32" x14ac:dyDescent="0.2">
      <c r="E967">
        <f t="shared" si="321"/>
        <v>965</v>
      </c>
      <c r="F967">
        <f t="shared" si="315"/>
        <v>18.456275214853761</v>
      </c>
      <c r="G967" t="e">
        <f t="shared" si="322"/>
        <v>#VALUE!</v>
      </c>
      <c r="H967" t="e">
        <f t="shared" si="323"/>
        <v>#VALUE!</v>
      </c>
      <c r="I967" t="e">
        <f t="shared" si="324"/>
        <v>#VALUE!</v>
      </c>
      <c r="J967" t="e">
        <f t="shared" si="325"/>
        <v>#VALUE!</v>
      </c>
      <c r="K967" t="e">
        <f t="shared" si="326"/>
        <v>#VALUE!</v>
      </c>
      <c r="L967" t="e">
        <f t="shared" si="327"/>
        <v>#VALUE!</v>
      </c>
      <c r="M967">
        <f>IF($B$9="זכר",INDEX(תמותה!$A$1:$E$121,ROUNDDOWN(E967/12,0)+1,2),INDEX(תמותה!$A$1:$E$121,ROUNDDOWN(E967/12,0)+1,3))</f>
        <v>2.5104000000000001E-2</v>
      </c>
      <c r="N967" t="e">
        <f>IF($B$9="זכר",INDEX('שיפור גברים'!$A$1:$GQ$121,ROUNDDOWN(E967/12,0)+1,ROUNDDOWN((E967+$B$7-$B$8)/12,0)+2),INDEX('שיפור נשים'!$A$1:$GQ$121,ROUNDDOWN(E967/12,0)+1,ROUNDDOWN((E967+$B$7-$B$8)/12,0)+2))</f>
        <v>#VALUE!</v>
      </c>
      <c r="O967" t="e">
        <f>IF($B$9="זכר",INDEX('שיפור גברים'!$A$1:$GQ$121,ROUNDDOWN(E967/12,0)+1,ROUNDDOWN((E967+$B$7-$B$8)/12,0)+1),INDEX('שיפור נשים'!$A$1:$GQ$121,ROUNDDOWN(E967/12,0)+1,ROUNDDOWN((E967+$B$7-$B$8)/12,0)+1))</f>
        <v>#VALUE!</v>
      </c>
      <c r="P967">
        <f t="shared" si="316"/>
        <v>8.3333333333333329E-2</v>
      </c>
      <c r="Q967" t="e">
        <f t="shared" si="317"/>
        <v>#VALUE!</v>
      </c>
      <c r="R967">
        <f t="shared" si="328"/>
        <v>965</v>
      </c>
      <c r="S967" t="e">
        <f t="shared" si="329"/>
        <v>#VALUE!</v>
      </c>
      <c r="T967">
        <f>IF($B$11="זכר",INDEX(תמותה!$A$1:$E$121,ROUNDDOWN(R967/12,0)+1,2),INDEX(תמותה!$A$1:$E$121,ROUNDDOWN(R967/12,0)+1,3))</f>
        <v>2.5104000000000001E-2</v>
      </c>
      <c r="U967" t="e">
        <f>IF($B$11="זכר",INDEX('שיפור גברים'!$A$1:$GQ$121,ROUNDDOWN(R967/12,0)+1,ROUNDDOWN((E967+$B$7-$B$8)/12,0)+2),INDEX('שיפור נשים'!$A$1:$GQ$121,ROUNDDOWN(R967/12,0)+1,ROUNDDOWN((E967+$B$7-$B$8)/12,0)+2))</f>
        <v>#VALUE!</v>
      </c>
      <c r="V967" t="e">
        <f>IF($B$11="זכר",INDEX('שיפור גברים'!$A$1:$GQ$121,ROUNDDOWN(R967/12,0)+1,ROUNDDOWN((E967+$B$7-$B$8)/12,0)+1),INDEX('שיפור נשים'!$A$1:$GQ$121,ROUNDDOWN(R967/12,0)+1,ROUNDDOWN((E967+$B$7-$B$8)/12,0)+1))</f>
        <v>#VALUE!</v>
      </c>
      <c r="W967">
        <f t="shared" si="318"/>
        <v>8.3333333333333329E-2</v>
      </c>
      <c r="X967" t="e">
        <f t="shared" si="330"/>
        <v>#VALUE!</v>
      </c>
      <c r="Y967">
        <f>IF($B$11="זכר",INDEX(תמותה!$A$1:$E$121,ROUNDDOWN(R967/12,0)+1,4),INDEX(תמותה!$A$1:$E$121,ROUNDDOWN(R967/12,0)+1,5))</f>
        <v>3.1798E-2</v>
      </c>
      <c r="Z967" t="e">
        <f t="shared" si="319"/>
        <v>#VALUE!</v>
      </c>
      <c r="AA967" t="e">
        <f t="shared" si="320"/>
        <v>#VALUE!</v>
      </c>
      <c r="AB967" t="e">
        <f t="shared" si="331"/>
        <v>#VALUE!</v>
      </c>
      <c r="AC967" t="e">
        <f t="shared" si="332"/>
        <v>#VALUE!</v>
      </c>
      <c r="AD967" t="e">
        <f t="shared" si="333"/>
        <v>#VALUE!</v>
      </c>
      <c r="AE967" t="e">
        <f t="shared" si="334"/>
        <v>#VALUE!</v>
      </c>
      <c r="AF967" t="e">
        <f t="shared" si="335"/>
        <v>#VALUE!</v>
      </c>
    </row>
    <row r="968" spans="5:32" x14ac:dyDescent="0.2">
      <c r="E968">
        <f t="shared" si="321"/>
        <v>966</v>
      </c>
      <c r="F968">
        <f t="shared" si="315"/>
        <v>18.512060705850626</v>
      </c>
      <c r="G968" t="e">
        <f t="shared" si="322"/>
        <v>#VALUE!</v>
      </c>
      <c r="H968" t="e">
        <f t="shared" si="323"/>
        <v>#VALUE!</v>
      </c>
      <c r="I968" t="e">
        <f t="shared" si="324"/>
        <v>#VALUE!</v>
      </c>
      <c r="J968" t="e">
        <f t="shared" si="325"/>
        <v>#VALUE!</v>
      </c>
      <c r="K968" t="e">
        <f t="shared" si="326"/>
        <v>#VALUE!</v>
      </c>
      <c r="L968" t="e">
        <f t="shared" si="327"/>
        <v>#VALUE!</v>
      </c>
      <c r="M968">
        <f>IF($B$9="זכר",INDEX(תמותה!$A$1:$E$121,ROUNDDOWN(E968/12,0)+1,2),INDEX(תמותה!$A$1:$E$121,ROUNDDOWN(E968/12,0)+1,3))</f>
        <v>2.5104000000000001E-2</v>
      </c>
      <c r="N968" t="e">
        <f>IF($B$9="זכר",INDEX('שיפור גברים'!$A$1:$GQ$121,ROUNDDOWN(E968/12,0)+1,ROUNDDOWN((E968+$B$7-$B$8)/12,0)+2),INDEX('שיפור נשים'!$A$1:$GQ$121,ROUNDDOWN(E968/12,0)+1,ROUNDDOWN((E968+$B$7-$B$8)/12,0)+2))</f>
        <v>#VALUE!</v>
      </c>
      <c r="O968" t="e">
        <f>IF($B$9="זכר",INDEX('שיפור גברים'!$A$1:$GQ$121,ROUNDDOWN(E968/12,0)+1,ROUNDDOWN((E968+$B$7-$B$8)/12,0)+1),INDEX('שיפור נשים'!$A$1:$GQ$121,ROUNDDOWN(E968/12,0)+1,ROUNDDOWN((E968+$B$7-$B$8)/12,0)+1))</f>
        <v>#VALUE!</v>
      </c>
      <c r="P968">
        <f t="shared" si="316"/>
        <v>0.16666666666666666</v>
      </c>
      <c r="Q968" t="e">
        <f t="shared" si="317"/>
        <v>#VALUE!</v>
      </c>
      <c r="R968">
        <f t="shared" si="328"/>
        <v>966</v>
      </c>
      <c r="S968" t="e">
        <f t="shared" si="329"/>
        <v>#VALUE!</v>
      </c>
      <c r="T968">
        <f>IF($B$11="זכר",INDEX(תמותה!$A$1:$E$121,ROUNDDOWN(R968/12,0)+1,2),INDEX(תמותה!$A$1:$E$121,ROUNDDOWN(R968/12,0)+1,3))</f>
        <v>2.5104000000000001E-2</v>
      </c>
      <c r="U968" t="e">
        <f>IF($B$11="זכר",INDEX('שיפור גברים'!$A$1:$GQ$121,ROUNDDOWN(R968/12,0)+1,ROUNDDOWN((E968+$B$7-$B$8)/12,0)+2),INDEX('שיפור נשים'!$A$1:$GQ$121,ROUNDDOWN(R968/12,0)+1,ROUNDDOWN((E968+$B$7-$B$8)/12,0)+2))</f>
        <v>#VALUE!</v>
      </c>
      <c r="V968" t="e">
        <f>IF($B$11="זכר",INDEX('שיפור גברים'!$A$1:$GQ$121,ROUNDDOWN(R968/12,0)+1,ROUNDDOWN((E968+$B$7-$B$8)/12,0)+1),INDEX('שיפור נשים'!$A$1:$GQ$121,ROUNDDOWN(R968/12,0)+1,ROUNDDOWN((E968+$B$7-$B$8)/12,0)+1))</f>
        <v>#VALUE!</v>
      </c>
      <c r="W968">
        <f t="shared" si="318"/>
        <v>0.16666666666666666</v>
      </c>
      <c r="X968" t="e">
        <f t="shared" si="330"/>
        <v>#VALUE!</v>
      </c>
      <c r="Y968">
        <f>IF($B$11="זכר",INDEX(תמותה!$A$1:$E$121,ROUNDDOWN(R968/12,0)+1,4),INDEX(תמותה!$A$1:$E$121,ROUNDDOWN(R968/12,0)+1,5))</f>
        <v>3.1798E-2</v>
      </c>
      <c r="Z968" t="e">
        <f t="shared" si="319"/>
        <v>#VALUE!</v>
      </c>
      <c r="AA968" t="e">
        <f t="shared" si="320"/>
        <v>#VALUE!</v>
      </c>
      <c r="AB968" t="e">
        <f t="shared" si="331"/>
        <v>#VALUE!</v>
      </c>
      <c r="AC968" t="e">
        <f t="shared" si="332"/>
        <v>#VALUE!</v>
      </c>
      <c r="AD968" t="e">
        <f t="shared" si="333"/>
        <v>#VALUE!</v>
      </c>
      <c r="AE968" t="e">
        <f t="shared" si="334"/>
        <v>#VALUE!</v>
      </c>
      <c r="AF968" t="e">
        <f t="shared" si="335"/>
        <v>#VALUE!</v>
      </c>
    </row>
    <row r="969" spans="5:32" x14ac:dyDescent="0.2">
      <c r="E969">
        <f t="shared" si="321"/>
        <v>967</v>
      </c>
      <c r="F969">
        <f t="shared" si="315"/>
        <v>18.56801481272311</v>
      </c>
      <c r="G969" t="e">
        <f t="shared" si="322"/>
        <v>#VALUE!</v>
      </c>
      <c r="H969" t="e">
        <f t="shared" si="323"/>
        <v>#VALUE!</v>
      </c>
      <c r="I969" t="e">
        <f t="shared" si="324"/>
        <v>#VALUE!</v>
      </c>
      <c r="J969" t="e">
        <f t="shared" si="325"/>
        <v>#VALUE!</v>
      </c>
      <c r="K969" t="e">
        <f t="shared" si="326"/>
        <v>#VALUE!</v>
      </c>
      <c r="L969" t="e">
        <f t="shared" si="327"/>
        <v>#VALUE!</v>
      </c>
      <c r="M969">
        <f>IF($B$9="זכר",INDEX(תמותה!$A$1:$E$121,ROUNDDOWN(E969/12,0)+1,2),INDEX(תמותה!$A$1:$E$121,ROUNDDOWN(E969/12,0)+1,3))</f>
        <v>2.5104000000000001E-2</v>
      </c>
      <c r="N969" t="e">
        <f>IF($B$9="זכר",INDEX('שיפור גברים'!$A$1:$GQ$121,ROUNDDOWN(E969/12,0)+1,ROUNDDOWN((E969+$B$7-$B$8)/12,0)+2),INDEX('שיפור נשים'!$A$1:$GQ$121,ROUNDDOWN(E969/12,0)+1,ROUNDDOWN((E969+$B$7-$B$8)/12,0)+2))</f>
        <v>#VALUE!</v>
      </c>
      <c r="O969" t="e">
        <f>IF($B$9="זכר",INDEX('שיפור גברים'!$A$1:$GQ$121,ROUNDDOWN(E969/12,0)+1,ROUNDDOWN((E969+$B$7-$B$8)/12,0)+1),INDEX('שיפור נשים'!$A$1:$GQ$121,ROUNDDOWN(E969/12,0)+1,ROUNDDOWN((E969+$B$7-$B$8)/12,0)+1))</f>
        <v>#VALUE!</v>
      </c>
      <c r="P969">
        <f t="shared" si="316"/>
        <v>0.25</v>
      </c>
      <c r="Q969" t="e">
        <f t="shared" si="317"/>
        <v>#VALUE!</v>
      </c>
      <c r="R969">
        <f t="shared" si="328"/>
        <v>967</v>
      </c>
      <c r="S969" t="e">
        <f t="shared" si="329"/>
        <v>#VALUE!</v>
      </c>
      <c r="T969">
        <f>IF($B$11="זכר",INDEX(תמותה!$A$1:$E$121,ROUNDDOWN(R969/12,0)+1,2),INDEX(תמותה!$A$1:$E$121,ROUNDDOWN(R969/12,0)+1,3))</f>
        <v>2.5104000000000001E-2</v>
      </c>
      <c r="U969" t="e">
        <f>IF($B$11="זכר",INDEX('שיפור גברים'!$A$1:$GQ$121,ROUNDDOWN(R969/12,0)+1,ROUNDDOWN((E969+$B$7-$B$8)/12,0)+2),INDEX('שיפור נשים'!$A$1:$GQ$121,ROUNDDOWN(R969/12,0)+1,ROUNDDOWN((E969+$B$7-$B$8)/12,0)+2))</f>
        <v>#VALUE!</v>
      </c>
      <c r="V969" t="e">
        <f>IF($B$11="זכר",INDEX('שיפור גברים'!$A$1:$GQ$121,ROUNDDOWN(R969/12,0)+1,ROUNDDOWN((E969+$B$7-$B$8)/12,0)+1),INDEX('שיפור נשים'!$A$1:$GQ$121,ROUNDDOWN(R969/12,0)+1,ROUNDDOWN((E969+$B$7-$B$8)/12,0)+1))</f>
        <v>#VALUE!</v>
      </c>
      <c r="W969">
        <f t="shared" si="318"/>
        <v>0.25</v>
      </c>
      <c r="X969" t="e">
        <f t="shared" si="330"/>
        <v>#VALUE!</v>
      </c>
      <c r="Y969">
        <f>IF($B$11="זכר",INDEX(תמותה!$A$1:$E$121,ROUNDDOWN(R969/12,0)+1,4),INDEX(תמותה!$A$1:$E$121,ROUNDDOWN(R969/12,0)+1,5))</f>
        <v>3.1798E-2</v>
      </c>
      <c r="Z969" t="e">
        <f t="shared" si="319"/>
        <v>#VALUE!</v>
      </c>
      <c r="AA969" t="e">
        <f t="shared" si="320"/>
        <v>#VALUE!</v>
      </c>
      <c r="AB969" t="e">
        <f t="shared" si="331"/>
        <v>#VALUE!</v>
      </c>
      <c r="AC969" t="e">
        <f t="shared" si="332"/>
        <v>#VALUE!</v>
      </c>
      <c r="AD969" t="e">
        <f t="shared" si="333"/>
        <v>#VALUE!</v>
      </c>
      <c r="AE969" t="e">
        <f t="shared" si="334"/>
        <v>#VALUE!</v>
      </c>
      <c r="AF969" t="e">
        <f t="shared" si="335"/>
        <v>#VALUE!</v>
      </c>
    </row>
    <row r="970" spans="5:32" x14ac:dyDescent="0.2">
      <c r="E970">
        <f t="shared" si="321"/>
        <v>968</v>
      </c>
      <c r="F970">
        <f t="shared" si="315"/>
        <v>18.624138045125459</v>
      </c>
      <c r="G970" t="e">
        <f t="shared" si="322"/>
        <v>#VALUE!</v>
      </c>
      <c r="H970" t="e">
        <f t="shared" si="323"/>
        <v>#VALUE!</v>
      </c>
      <c r="I970" t="e">
        <f t="shared" si="324"/>
        <v>#VALUE!</v>
      </c>
      <c r="J970" t="e">
        <f t="shared" si="325"/>
        <v>#VALUE!</v>
      </c>
      <c r="K970" t="e">
        <f t="shared" si="326"/>
        <v>#VALUE!</v>
      </c>
      <c r="L970" t="e">
        <f t="shared" si="327"/>
        <v>#VALUE!</v>
      </c>
      <c r="M970">
        <f>IF($B$9="זכר",INDEX(תמותה!$A$1:$E$121,ROUNDDOWN(E970/12,0)+1,2),INDEX(תמותה!$A$1:$E$121,ROUNDDOWN(E970/12,0)+1,3))</f>
        <v>2.5104000000000001E-2</v>
      </c>
      <c r="N970" t="e">
        <f>IF($B$9="זכר",INDEX('שיפור גברים'!$A$1:$GQ$121,ROUNDDOWN(E970/12,0)+1,ROUNDDOWN((E970+$B$7-$B$8)/12,0)+2),INDEX('שיפור נשים'!$A$1:$GQ$121,ROUNDDOWN(E970/12,0)+1,ROUNDDOWN((E970+$B$7-$B$8)/12,0)+2))</f>
        <v>#VALUE!</v>
      </c>
      <c r="O970" t="e">
        <f>IF($B$9="זכר",INDEX('שיפור גברים'!$A$1:$GQ$121,ROUNDDOWN(E970/12,0)+1,ROUNDDOWN((E970+$B$7-$B$8)/12,0)+1),INDEX('שיפור נשים'!$A$1:$GQ$121,ROUNDDOWN(E970/12,0)+1,ROUNDDOWN((E970+$B$7-$B$8)/12,0)+1))</f>
        <v>#VALUE!</v>
      </c>
      <c r="P970">
        <f t="shared" si="316"/>
        <v>0.33333333333333331</v>
      </c>
      <c r="Q970" t="e">
        <f t="shared" si="317"/>
        <v>#VALUE!</v>
      </c>
      <c r="R970">
        <f t="shared" si="328"/>
        <v>968</v>
      </c>
      <c r="S970" t="e">
        <f t="shared" si="329"/>
        <v>#VALUE!</v>
      </c>
      <c r="T970">
        <f>IF($B$11="זכר",INDEX(תמותה!$A$1:$E$121,ROUNDDOWN(R970/12,0)+1,2),INDEX(תמותה!$A$1:$E$121,ROUNDDOWN(R970/12,0)+1,3))</f>
        <v>2.5104000000000001E-2</v>
      </c>
      <c r="U970" t="e">
        <f>IF($B$11="זכר",INDEX('שיפור גברים'!$A$1:$GQ$121,ROUNDDOWN(R970/12,0)+1,ROUNDDOWN((E970+$B$7-$B$8)/12,0)+2),INDEX('שיפור נשים'!$A$1:$GQ$121,ROUNDDOWN(R970/12,0)+1,ROUNDDOWN((E970+$B$7-$B$8)/12,0)+2))</f>
        <v>#VALUE!</v>
      </c>
      <c r="V970" t="e">
        <f>IF($B$11="זכר",INDEX('שיפור גברים'!$A$1:$GQ$121,ROUNDDOWN(R970/12,0)+1,ROUNDDOWN((E970+$B$7-$B$8)/12,0)+1),INDEX('שיפור נשים'!$A$1:$GQ$121,ROUNDDOWN(R970/12,0)+1,ROUNDDOWN((E970+$B$7-$B$8)/12,0)+1))</f>
        <v>#VALUE!</v>
      </c>
      <c r="W970">
        <f t="shared" si="318"/>
        <v>0.33333333333333331</v>
      </c>
      <c r="X970" t="e">
        <f t="shared" si="330"/>
        <v>#VALUE!</v>
      </c>
      <c r="Y970">
        <f>IF($B$11="זכר",INDEX(תמותה!$A$1:$E$121,ROUNDDOWN(R970/12,0)+1,4),INDEX(תמותה!$A$1:$E$121,ROUNDDOWN(R970/12,0)+1,5))</f>
        <v>3.1798E-2</v>
      </c>
      <c r="Z970" t="e">
        <f t="shared" si="319"/>
        <v>#VALUE!</v>
      </c>
      <c r="AA970" t="e">
        <f t="shared" si="320"/>
        <v>#VALUE!</v>
      </c>
      <c r="AB970" t="e">
        <f t="shared" si="331"/>
        <v>#VALUE!</v>
      </c>
      <c r="AC970" t="e">
        <f t="shared" si="332"/>
        <v>#VALUE!</v>
      </c>
      <c r="AD970" t="e">
        <f t="shared" si="333"/>
        <v>#VALUE!</v>
      </c>
      <c r="AE970" t="e">
        <f t="shared" si="334"/>
        <v>#VALUE!</v>
      </c>
      <c r="AF970" t="e">
        <f t="shared" si="335"/>
        <v>#VALUE!</v>
      </c>
    </row>
    <row r="971" spans="5:32" x14ac:dyDescent="0.2">
      <c r="E971">
        <f t="shared" si="321"/>
        <v>969</v>
      </c>
      <c r="F971">
        <f t="shared" si="315"/>
        <v>18.680430914252415</v>
      </c>
      <c r="G971" t="e">
        <f t="shared" si="322"/>
        <v>#VALUE!</v>
      </c>
      <c r="H971" t="e">
        <f t="shared" si="323"/>
        <v>#VALUE!</v>
      </c>
      <c r="I971" t="e">
        <f t="shared" si="324"/>
        <v>#VALUE!</v>
      </c>
      <c r="J971" t="e">
        <f t="shared" si="325"/>
        <v>#VALUE!</v>
      </c>
      <c r="K971" t="e">
        <f t="shared" si="326"/>
        <v>#VALUE!</v>
      </c>
      <c r="L971" t="e">
        <f t="shared" si="327"/>
        <v>#VALUE!</v>
      </c>
      <c r="M971">
        <f>IF($B$9="זכר",INDEX(תמותה!$A$1:$E$121,ROUNDDOWN(E971/12,0)+1,2),INDEX(תמותה!$A$1:$E$121,ROUNDDOWN(E971/12,0)+1,3))</f>
        <v>2.5104000000000001E-2</v>
      </c>
      <c r="N971" t="e">
        <f>IF($B$9="זכר",INDEX('שיפור גברים'!$A$1:$GQ$121,ROUNDDOWN(E971/12,0)+1,ROUNDDOWN((E971+$B$7-$B$8)/12,0)+2),INDEX('שיפור נשים'!$A$1:$GQ$121,ROUNDDOWN(E971/12,0)+1,ROUNDDOWN((E971+$B$7-$B$8)/12,0)+2))</f>
        <v>#VALUE!</v>
      </c>
      <c r="O971" t="e">
        <f>IF($B$9="זכר",INDEX('שיפור גברים'!$A$1:$GQ$121,ROUNDDOWN(E971/12,0)+1,ROUNDDOWN((E971+$B$7-$B$8)/12,0)+1),INDEX('שיפור נשים'!$A$1:$GQ$121,ROUNDDOWN(E971/12,0)+1,ROUNDDOWN((E971+$B$7-$B$8)/12,0)+1))</f>
        <v>#VALUE!</v>
      </c>
      <c r="P971">
        <f t="shared" si="316"/>
        <v>0.41666666666666669</v>
      </c>
      <c r="Q971" t="e">
        <f t="shared" si="317"/>
        <v>#VALUE!</v>
      </c>
      <c r="R971">
        <f t="shared" si="328"/>
        <v>969</v>
      </c>
      <c r="S971" t="e">
        <f t="shared" si="329"/>
        <v>#VALUE!</v>
      </c>
      <c r="T971">
        <f>IF($B$11="זכר",INDEX(תמותה!$A$1:$E$121,ROUNDDOWN(R971/12,0)+1,2),INDEX(תמותה!$A$1:$E$121,ROUNDDOWN(R971/12,0)+1,3))</f>
        <v>2.5104000000000001E-2</v>
      </c>
      <c r="U971" t="e">
        <f>IF($B$11="זכר",INDEX('שיפור גברים'!$A$1:$GQ$121,ROUNDDOWN(R971/12,0)+1,ROUNDDOWN((E971+$B$7-$B$8)/12,0)+2),INDEX('שיפור נשים'!$A$1:$GQ$121,ROUNDDOWN(R971/12,0)+1,ROUNDDOWN((E971+$B$7-$B$8)/12,0)+2))</f>
        <v>#VALUE!</v>
      </c>
      <c r="V971" t="e">
        <f>IF($B$11="זכר",INDEX('שיפור גברים'!$A$1:$GQ$121,ROUNDDOWN(R971/12,0)+1,ROUNDDOWN((E971+$B$7-$B$8)/12,0)+1),INDEX('שיפור נשים'!$A$1:$GQ$121,ROUNDDOWN(R971/12,0)+1,ROUNDDOWN((E971+$B$7-$B$8)/12,0)+1))</f>
        <v>#VALUE!</v>
      </c>
      <c r="W971">
        <f t="shared" si="318"/>
        <v>0.41666666666666669</v>
      </c>
      <c r="X971" t="e">
        <f t="shared" si="330"/>
        <v>#VALUE!</v>
      </c>
      <c r="Y971">
        <f>IF($B$11="זכר",INDEX(תמותה!$A$1:$E$121,ROUNDDOWN(R971/12,0)+1,4),INDEX(תמותה!$A$1:$E$121,ROUNDDOWN(R971/12,0)+1,5))</f>
        <v>3.1798E-2</v>
      </c>
      <c r="Z971" t="e">
        <f t="shared" si="319"/>
        <v>#VALUE!</v>
      </c>
      <c r="AA971" t="e">
        <f t="shared" si="320"/>
        <v>#VALUE!</v>
      </c>
      <c r="AB971" t="e">
        <f t="shared" si="331"/>
        <v>#VALUE!</v>
      </c>
      <c r="AC971" t="e">
        <f t="shared" si="332"/>
        <v>#VALUE!</v>
      </c>
      <c r="AD971" t="e">
        <f t="shared" si="333"/>
        <v>#VALUE!</v>
      </c>
      <c r="AE971" t="e">
        <f t="shared" si="334"/>
        <v>#VALUE!</v>
      </c>
      <c r="AF971" t="e">
        <f t="shared" si="335"/>
        <v>#VALUE!</v>
      </c>
    </row>
    <row r="972" spans="5:32" x14ac:dyDescent="0.2">
      <c r="E972">
        <f t="shared" si="321"/>
        <v>970</v>
      </c>
      <c r="F972">
        <f t="shared" si="315"/>
        <v>18.736893932843838</v>
      </c>
      <c r="G972" t="e">
        <f t="shared" si="322"/>
        <v>#VALUE!</v>
      </c>
      <c r="H972" t="e">
        <f t="shared" si="323"/>
        <v>#VALUE!</v>
      </c>
      <c r="I972" t="e">
        <f t="shared" si="324"/>
        <v>#VALUE!</v>
      </c>
      <c r="J972" t="e">
        <f t="shared" si="325"/>
        <v>#VALUE!</v>
      </c>
      <c r="K972" t="e">
        <f t="shared" si="326"/>
        <v>#VALUE!</v>
      </c>
      <c r="L972" t="e">
        <f t="shared" si="327"/>
        <v>#VALUE!</v>
      </c>
      <c r="M972">
        <f>IF($B$9="זכר",INDEX(תמותה!$A$1:$E$121,ROUNDDOWN(E972/12,0)+1,2),INDEX(תמותה!$A$1:$E$121,ROUNDDOWN(E972/12,0)+1,3))</f>
        <v>2.5104000000000001E-2</v>
      </c>
      <c r="N972" t="e">
        <f>IF($B$9="זכר",INDEX('שיפור גברים'!$A$1:$GQ$121,ROUNDDOWN(E972/12,0)+1,ROUNDDOWN((E972+$B$7-$B$8)/12,0)+2),INDEX('שיפור נשים'!$A$1:$GQ$121,ROUNDDOWN(E972/12,0)+1,ROUNDDOWN((E972+$B$7-$B$8)/12,0)+2))</f>
        <v>#VALUE!</v>
      </c>
      <c r="O972" t="e">
        <f>IF($B$9="זכר",INDEX('שיפור גברים'!$A$1:$GQ$121,ROUNDDOWN(E972/12,0)+1,ROUNDDOWN((E972+$B$7-$B$8)/12,0)+1),INDEX('שיפור נשים'!$A$1:$GQ$121,ROUNDDOWN(E972/12,0)+1,ROUNDDOWN((E972+$B$7-$B$8)/12,0)+1))</f>
        <v>#VALUE!</v>
      </c>
      <c r="P972">
        <f t="shared" si="316"/>
        <v>0.5</v>
      </c>
      <c r="Q972" t="e">
        <f t="shared" si="317"/>
        <v>#VALUE!</v>
      </c>
      <c r="R972">
        <f t="shared" si="328"/>
        <v>970</v>
      </c>
      <c r="S972" t="e">
        <f t="shared" si="329"/>
        <v>#VALUE!</v>
      </c>
      <c r="T972">
        <f>IF($B$11="זכר",INDEX(תמותה!$A$1:$E$121,ROUNDDOWN(R972/12,0)+1,2),INDEX(תמותה!$A$1:$E$121,ROUNDDOWN(R972/12,0)+1,3))</f>
        <v>2.5104000000000001E-2</v>
      </c>
      <c r="U972" t="e">
        <f>IF($B$11="זכר",INDEX('שיפור גברים'!$A$1:$GQ$121,ROUNDDOWN(R972/12,0)+1,ROUNDDOWN((E972+$B$7-$B$8)/12,0)+2),INDEX('שיפור נשים'!$A$1:$GQ$121,ROUNDDOWN(R972/12,0)+1,ROUNDDOWN((E972+$B$7-$B$8)/12,0)+2))</f>
        <v>#VALUE!</v>
      </c>
      <c r="V972" t="e">
        <f>IF($B$11="זכר",INDEX('שיפור גברים'!$A$1:$GQ$121,ROUNDDOWN(R972/12,0)+1,ROUNDDOWN((E972+$B$7-$B$8)/12,0)+1),INDEX('שיפור נשים'!$A$1:$GQ$121,ROUNDDOWN(R972/12,0)+1,ROUNDDOWN((E972+$B$7-$B$8)/12,0)+1))</f>
        <v>#VALUE!</v>
      </c>
      <c r="W972">
        <f t="shared" si="318"/>
        <v>0.5</v>
      </c>
      <c r="X972" t="e">
        <f t="shared" si="330"/>
        <v>#VALUE!</v>
      </c>
      <c r="Y972">
        <f>IF($B$11="זכר",INDEX(תמותה!$A$1:$E$121,ROUNDDOWN(R972/12,0)+1,4),INDEX(תמותה!$A$1:$E$121,ROUNDDOWN(R972/12,0)+1,5))</f>
        <v>3.1798E-2</v>
      </c>
      <c r="Z972" t="e">
        <f t="shared" si="319"/>
        <v>#VALUE!</v>
      </c>
      <c r="AA972" t="e">
        <f t="shared" si="320"/>
        <v>#VALUE!</v>
      </c>
      <c r="AB972" t="e">
        <f t="shared" si="331"/>
        <v>#VALUE!</v>
      </c>
      <c r="AC972" t="e">
        <f t="shared" si="332"/>
        <v>#VALUE!</v>
      </c>
      <c r="AD972" t="e">
        <f t="shared" si="333"/>
        <v>#VALUE!</v>
      </c>
      <c r="AE972" t="e">
        <f t="shared" si="334"/>
        <v>#VALUE!</v>
      </c>
      <c r="AF972" t="e">
        <f t="shared" si="335"/>
        <v>#VALUE!</v>
      </c>
    </row>
    <row r="973" spans="5:32" x14ac:dyDescent="0.2">
      <c r="E973">
        <f t="shared" si="321"/>
        <v>971</v>
      </c>
      <c r="F973">
        <f t="shared" si="315"/>
        <v>18.793527615189387</v>
      </c>
      <c r="G973" t="e">
        <f t="shared" si="322"/>
        <v>#VALUE!</v>
      </c>
      <c r="H973" t="e">
        <f t="shared" si="323"/>
        <v>#VALUE!</v>
      </c>
      <c r="I973" t="e">
        <f t="shared" si="324"/>
        <v>#VALUE!</v>
      </c>
      <c r="J973" t="e">
        <f t="shared" si="325"/>
        <v>#VALUE!</v>
      </c>
      <c r="K973" t="e">
        <f t="shared" si="326"/>
        <v>#VALUE!</v>
      </c>
      <c r="L973" t="e">
        <f t="shared" si="327"/>
        <v>#VALUE!</v>
      </c>
      <c r="M973">
        <f>IF($B$9="זכר",INDEX(תמותה!$A$1:$E$121,ROUNDDOWN(E973/12,0)+1,2),INDEX(תמותה!$A$1:$E$121,ROUNDDOWN(E973/12,0)+1,3))</f>
        <v>2.5104000000000001E-2</v>
      </c>
      <c r="N973" t="e">
        <f>IF($B$9="זכר",INDEX('שיפור גברים'!$A$1:$GQ$121,ROUNDDOWN(E973/12,0)+1,ROUNDDOWN((E973+$B$7-$B$8)/12,0)+2),INDEX('שיפור נשים'!$A$1:$GQ$121,ROUNDDOWN(E973/12,0)+1,ROUNDDOWN((E973+$B$7-$B$8)/12,0)+2))</f>
        <v>#VALUE!</v>
      </c>
      <c r="O973" t="e">
        <f>IF($B$9="זכר",INDEX('שיפור גברים'!$A$1:$GQ$121,ROUNDDOWN(E973/12,0)+1,ROUNDDOWN((E973+$B$7-$B$8)/12,0)+1),INDEX('שיפור נשים'!$A$1:$GQ$121,ROUNDDOWN(E973/12,0)+1,ROUNDDOWN((E973+$B$7-$B$8)/12,0)+1))</f>
        <v>#VALUE!</v>
      </c>
      <c r="P973">
        <f t="shared" si="316"/>
        <v>0.58333333333333337</v>
      </c>
      <c r="Q973" t="e">
        <f t="shared" si="317"/>
        <v>#VALUE!</v>
      </c>
      <c r="R973">
        <f t="shared" si="328"/>
        <v>971</v>
      </c>
      <c r="S973" t="e">
        <f t="shared" si="329"/>
        <v>#VALUE!</v>
      </c>
      <c r="T973">
        <f>IF($B$11="זכר",INDEX(תמותה!$A$1:$E$121,ROUNDDOWN(R973/12,0)+1,2),INDEX(תמותה!$A$1:$E$121,ROUNDDOWN(R973/12,0)+1,3))</f>
        <v>2.5104000000000001E-2</v>
      </c>
      <c r="U973" t="e">
        <f>IF($B$11="זכר",INDEX('שיפור גברים'!$A$1:$GQ$121,ROUNDDOWN(R973/12,0)+1,ROUNDDOWN((E973+$B$7-$B$8)/12,0)+2),INDEX('שיפור נשים'!$A$1:$GQ$121,ROUNDDOWN(R973/12,0)+1,ROUNDDOWN((E973+$B$7-$B$8)/12,0)+2))</f>
        <v>#VALUE!</v>
      </c>
      <c r="V973" t="e">
        <f>IF($B$11="זכר",INDEX('שיפור גברים'!$A$1:$GQ$121,ROUNDDOWN(R973/12,0)+1,ROUNDDOWN((E973+$B$7-$B$8)/12,0)+1),INDEX('שיפור נשים'!$A$1:$GQ$121,ROUNDDOWN(R973/12,0)+1,ROUNDDOWN((E973+$B$7-$B$8)/12,0)+1))</f>
        <v>#VALUE!</v>
      </c>
      <c r="W973">
        <f t="shared" si="318"/>
        <v>0.58333333333333337</v>
      </c>
      <c r="X973" t="e">
        <f t="shared" si="330"/>
        <v>#VALUE!</v>
      </c>
      <c r="Y973">
        <f>IF($B$11="זכר",INDEX(תמותה!$A$1:$E$121,ROUNDDOWN(R973/12,0)+1,4),INDEX(תמותה!$A$1:$E$121,ROUNDDOWN(R973/12,0)+1,5))</f>
        <v>3.1798E-2</v>
      </c>
      <c r="Z973" t="e">
        <f t="shared" si="319"/>
        <v>#VALUE!</v>
      </c>
      <c r="AA973" t="e">
        <f t="shared" si="320"/>
        <v>#VALUE!</v>
      </c>
      <c r="AB973" t="e">
        <f t="shared" si="331"/>
        <v>#VALUE!</v>
      </c>
      <c r="AC973" t="e">
        <f t="shared" si="332"/>
        <v>#VALUE!</v>
      </c>
      <c r="AD973" t="e">
        <f t="shared" si="333"/>
        <v>#VALUE!</v>
      </c>
      <c r="AE973" t="e">
        <f t="shared" si="334"/>
        <v>#VALUE!</v>
      </c>
      <c r="AF973" t="e">
        <f t="shared" si="335"/>
        <v>#VALUE!</v>
      </c>
    </row>
    <row r="974" spans="5:32" x14ac:dyDescent="0.2">
      <c r="E974">
        <f t="shared" si="321"/>
        <v>972</v>
      </c>
      <c r="F974">
        <f t="shared" si="315"/>
        <v>18.85033247713319</v>
      </c>
      <c r="G974" t="e">
        <f t="shared" si="322"/>
        <v>#VALUE!</v>
      </c>
      <c r="H974" t="e">
        <f t="shared" si="323"/>
        <v>#VALUE!</v>
      </c>
      <c r="I974" t="e">
        <f t="shared" si="324"/>
        <v>#VALUE!</v>
      </c>
      <c r="J974" t="e">
        <f t="shared" si="325"/>
        <v>#VALUE!</v>
      </c>
      <c r="K974" t="e">
        <f t="shared" si="326"/>
        <v>#VALUE!</v>
      </c>
      <c r="L974" t="e">
        <f t="shared" si="327"/>
        <v>#VALUE!</v>
      </c>
      <c r="M974">
        <f>IF($B$9="זכר",INDEX(תמותה!$A$1:$E$121,ROUNDDOWN(E974/12,0)+1,2),INDEX(תמותה!$A$1:$E$121,ROUNDDOWN(E974/12,0)+1,3))</f>
        <v>2.8868999999999999E-2</v>
      </c>
      <c r="N974" t="e">
        <f>IF($B$9="זכר",INDEX('שיפור גברים'!$A$1:$GQ$121,ROUNDDOWN(E974/12,0)+1,ROUNDDOWN((E974+$B$7-$B$8)/12,0)+2),INDEX('שיפור נשים'!$A$1:$GQ$121,ROUNDDOWN(E974/12,0)+1,ROUNDDOWN((E974+$B$7-$B$8)/12,0)+2))</f>
        <v>#VALUE!</v>
      </c>
      <c r="O974" t="e">
        <f>IF($B$9="זכר",INDEX('שיפור גברים'!$A$1:$GQ$121,ROUNDDOWN(E974/12,0)+1,ROUNDDOWN((E974+$B$7-$B$8)/12,0)+1),INDEX('שיפור נשים'!$A$1:$GQ$121,ROUNDDOWN(E974/12,0)+1,ROUNDDOWN((E974+$B$7-$B$8)/12,0)+1))</f>
        <v>#VALUE!</v>
      </c>
      <c r="P974">
        <f t="shared" si="316"/>
        <v>0.66666666666666663</v>
      </c>
      <c r="Q974" t="e">
        <f t="shared" si="317"/>
        <v>#VALUE!</v>
      </c>
      <c r="R974">
        <f t="shared" si="328"/>
        <v>972</v>
      </c>
      <c r="S974" t="e">
        <f t="shared" si="329"/>
        <v>#VALUE!</v>
      </c>
      <c r="T974">
        <f>IF($B$11="זכר",INDEX(תמותה!$A$1:$E$121,ROUNDDOWN(R974/12,0)+1,2),INDEX(תמותה!$A$1:$E$121,ROUNDDOWN(R974/12,0)+1,3))</f>
        <v>2.8868999999999999E-2</v>
      </c>
      <c r="U974" t="e">
        <f>IF($B$11="זכר",INDEX('שיפור גברים'!$A$1:$GQ$121,ROUNDDOWN(R974/12,0)+1,ROUNDDOWN((E974+$B$7-$B$8)/12,0)+2),INDEX('שיפור נשים'!$A$1:$GQ$121,ROUNDDOWN(R974/12,0)+1,ROUNDDOWN((E974+$B$7-$B$8)/12,0)+2))</f>
        <v>#VALUE!</v>
      </c>
      <c r="V974" t="e">
        <f>IF($B$11="זכר",INDEX('שיפור גברים'!$A$1:$GQ$121,ROUNDDOWN(R974/12,0)+1,ROUNDDOWN((E974+$B$7-$B$8)/12,0)+1),INDEX('שיפור נשים'!$A$1:$GQ$121,ROUNDDOWN(R974/12,0)+1,ROUNDDOWN((E974+$B$7-$B$8)/12,0)+1))</f>
        <v>#VALUE!</v>
      </c>
      <c r="W974">
        <f t="shared" si="318"/>
        <v>0.66666666666666663</v>
      </c>
      <c r="X974" t="e">
        <f t="shared" si="330"/>
        <v>#VALUE!</v>
      </c>
      <c r="Y974">
        <f>IF($B$11="זכר",INDEX(תמותה!$A$1:$E$121,ROUNDDOWN(R974/12,0)+1,4),INDEX(תמותה!$A$1:$E$121,ROUNDDOWN(R974/12,0)+1,5))</f>
        <v>3.6725000000000001E-2</v>
      </c>
      <c r="Z974" t="e">
        <f t="shared" si="319"/>
        <v>#VALUE!</v>
      </c>
      <c r="AA974" t="e">
        <f t="shared" si="320"/>
        <v>#VALUE!</v>
      </c>
      <c r="AB974" t="e">
        <f t="shared" si="331"/>
        <v>#VALUE!</v>
      </c>
      <c r="AC974" t="e">
        <f t="shared" si="332"/>
        <v>#VALUE!</v>
      </c>
      <c r="AD974" t="e">
        <f t="shared" si="333"/>
        <v>#VALUE!</v>
      </c>
      <c r="AE974" t="e">
        <f t="shared" si="334"/>
        <v>#VALUE!</v>
      </c>
      <c r="AF974" t="e">
        <f t="shared" si="335"/>
        <v>#VALUE!</v>
      </c>
    </row>
    <row r="975" spans="5:32" x14ac:dyDescent="0.2">
      <c r="E975">
        <f t="shared" si="321"/>
        <v>973</v>
      </c>
      <c r="F975">
        <f t="shared" si="315"/>
        <v>18.907309036078573</v>
      </c>
      <c r="G975" t="e">
        <f t="shared" si="322"/>
        <v>#VALUE!</v>
      </c>
      <c r="H975" t="e">
        <f t="shared" si="323"/>
        <v>#VALUE!</v>
      </c>
      <c r="I975" t="e">
        <f t="shared" si="324"/>
        <v>#VALUE!</v>
      </c>
      <c r="J975" t="e">
        <f t="shared" si="325"/>
        <v>#VALUE!</v>
      </c>
      <c r="K975" t="e">
        <f t="shared" si="326"/>
        <v>#VALUE!</v>
      </c>
      <c r="L975" t="e">
        <f t="shared" si="327"/>
        <v>#VALUE!</v>
      </c>
      <c r="M975">
        <f>IF($B$9="זכר",INDEX(תמותה!$A$1:$E$121,ROUNDDOWN(E975/12,0)+1,2),INDEX(תמותה!$A$1:$E$121,ROUNDDOWN(E975/12,0)+1,3))</f>
        <v>2.8868999999999999E-2</v>
      </c>
      <c r="N975" t="e">
        <f>IF($B$9="זכר",INDEX('שיפור גברים'!$A$1:$GQ$121,ROUNDDOWN(E975/12,0)+1,ROUNDDOWN((E975+$B$7-$B$8)/12,0)+2),INDEX('שיפור נשים'!$A$1:$GQ$121,ROUNDDOWN(E975/12,0)+1,ROUNDDOWN((E975+$B$7-$B$8)/12,0)+2))</f>
        <v>#VALUE!</v>
      </c>
      <c r="O975" t="e">
        <f>IF($B$9="זכר",INDEX('שיפור גברים'!$A$1:$GQ$121,ROUNDDOWN(E975/12,0)+1,ROUNDDOWN((E975+$B$7-$B$8)/12,0)+1),INDEX('שיפור נשים'!$A$1:$GQ$121,ROUNDDOWN(E975/12,0)+1,ROUNDDOWN((E975+$B$7-$B$8)/12,0)+1))</f>
        <v>#VALUE!</v>
      </c>
      <c r="P975">
        <f t="shared" si="316"/>
        <v>0.75</v>
      </c>
      <c r="Q975" t="e">
        <f t="shared" si="317"/>
        <v>#VALUE!</v>
      </c>
      <c r="R975">
        <f t="shared" si="328"/>
        <v>973</v>
      </c>
      <c r="S975" t="e">
        <f t="shared" si="329"/>
        <v>#VALUE!</v>
      </c>
      <c r="T975">
        <f>IF($B$11="זכר",INDEX(תמותה!$A$1:$E$121,ROUNDDOWN(R975/12,0)+1,2),INDEX(תמותה!$A$1:$E$121,ROUNDDOWN(R975/12,0)+1,3))</f>
        <v>2.8868999999999999E-2</v>
      </c>
      <c r="U975" t="e">
        <f>IF($B$11="זכר",INDEX('שיפור גברים'!$A$1:$GQ$121,ROUNDDOWN(R975/12,0)+1,ROUNDDOWN((E975+$B$7-$B$8)/12,0)+2),INDEX('שיפור נשים'!$A$1:$GQ$121,ROUNDDOWN(R975/12,0)+1,ROUNDDOWN((E975+$B$7-$B$8)/12,0)+2))</f>
        <v>#VALUE!</v>
      </c>
      <c r="V975" t="e">
        <f>IF($B$11="זכר",INDEX('שיפור גברים'!$A$1:$GQ$121,ROUNDDOWN(R975/12,0)+1,ROUNDDOWN((E975+$B$7-$B$8)/12,0)+1),INDEX('שיפור נשים'!$A$1:$GQ$121,ROUNDDOWN(R975/12,0)+1,ROUNDDOWN((E975+$B$7-$B$8)/12,0)+1))</f>
        <v>#VALUE!</v>
      </c>
      <c r="W975">
        <f t="shared" si="318"/>
        <v>0.75</v>
      </c>
      <c r="X975" t="e">
        <f t="shared" si="330"/>
        <v>#VALUE!</v>
      </c>
      <c r="Y975">
        <f>IF($B$11="זכר",INDEX(תמותה!$A$1:$E$121,ROUNDDOWN(R975/12,0)+1,4),INDEX(תמותה!$A$1:$E$121,ROUNDDOWN(R975/12,0)+1,5))</f>
        <v>3.6725000000000001E-2</v>
      </c>
      <c r="Z975" t="e">
        <f t="shared" si="319"/>
        <v>#VALUE!</v>
      </c>
      <c r="AA975" t="e">
        <f t="shared" si="320"/>
        <v>#VALUE!</v>
      </c>
      <c r="AB975" t="e">
        <f t="shared" si="331"/>
        <v>#VALUE!</v>
      </c>
      <c r="AC975" t="e">
        <f t="shared" si="332"/>
        <v>#VALUE!</v>
      </c>
      <c r="AD975" t="e">
        <f t="shared" si="333"/>
        <v>#VALUE!</v>
      </c>
      <c r="AE975" t="e">
        <f t="shared" si="334"/>
        <v>#VALUE!</v>
      </c>
      <c r="AF975" t="e">
        <f t="shared" si="335"/>
        <v>#VALUE!</v>
      </c>
    </row>
    <row r="976" spans="5:32" x14ac:dyDescent="0.2">
      <c r="E976">
        <f t="shared" si="321"/>
        <v>974</v>
      </c>
      <c r="F976">
        <f t="shared" si="315"/>
        <v>18.964457810992709</v>
      </c>
      <c r="G976" t="e">
        <f t="shared" si="322"/>
        <v>#VALUE!</v>
      </c>
      <c r="H976" t="e">
        <f t="shared" si="323"/>
        <v>#VALUE!</v>
      </c>
      <c r="I976" t="e">
        <f t="shared" si="324"/>
        <v>#VALUE!</v>
      </c>
      <c r="J976" t="e">
        <f t="shared" si="325"/>
        <v>#VALUE!</v>
      </c>
      <c r="K976" t="e">
        <f t="shared" si="326"/>
        <v>#VALUE!</v>
      </c>
      <c r="L976" t="e">
        <f t="shared" si="327"/>
        <v>#VALUE!</v>
      </c>
      <c r="M976">
        <f>IF($B$9="זכר",INDEX(תמותה!$A$1:$E$121,ROUNDDOWN(E976/12,0)+1,2),INDEX(תמותה!$A$1:$E$121,ROUNDDOWN(E976/12,0)+1,3))</f>
        <v>2.8868999999999999E-2</v>
      </c>
      <c r="N976" t="e">
        <f>IF($B$9="זכר",INDEX('שיפור גברים'!$A$1:$GQ$121,ROUNDDOWN(E976/12,0)+1,ROUNDDOWN((E976+$B$7-$B$8)/12,0)+2),INDEX('שיפור נשים'!$A$1:$GQ$121,ROUNDDOWN(E976/12,0)+1,ROUNDDOWN((E976+$B$7-$B$8)/12,0)+2))</f>
        <v>#VALUE!</v>
      </c>
      <c r="O976" t="e">
        <f>IF($B$9="זכר",INDEX('שיפור גברים'!$A$1:$GQ$121,ROUNDDOWN(E976/12,0)+1,ROUNDDOWN((E976+$B$7-$B$8)/12,0)+1),INDEX('שיפור נשים'!$A$1:$GQ$121,ROUNDDOWN(E976/12,0)+1,ROUNDDOWN((E976+$B$7-$B$8)/12,0)+1))</f>
        <v>#VALUE!</v>
      </c>
      <c r="P976">
        <f t="shared" si="316"/>
        <v>0.83333333333333337</v>
      </c>
      <c r="Q976" t="e">
        <f t="shared" si="317"/>
        <v>#VALUE!</v>
      </c>
      <c r="R976">
        <f t="shared" si="328"/>
        <v>974</v>
      </c>
      <c r="S976" t="e">
        <f t="shared" si="329"/>
        <v>#VALUE!</v>
      </c>
      <c r="T976">
        <f>IF($B$11="זכר",INDEX(תמותה!$A$1:$E$121,ROUNDDOWN(R976/12,0)+1,2),INDEX(תמותה!$A$1:$E$121,ROUNDDOWN(R976/12,0)+1,3))</f>
        <v>2.8868999999999999E-2</v>
      </c>
      <c r="U976" t="e">
        <f>IF($B$11="זכר",INDEX('שיפור גברים'!$A$1:$GQ$121,ROUNDDOWN(R976/12,0)+1,ROUNDDOWN((E976+$B$7-$B$8)/12,0)+2),INDEX('שיפור נשים'!$A$1:$GQ$121,ROUNDDOWN(R976/12,0)+1,ROUNDDOWN((E976+$B$7-$B$8)/12,0)+2))</f>
        <v>#VALUE!</v>
      </c>
      <c r="V976" t="e">
        <f>IF($B$11="זכר",INDEX('שיפור גברים'!$A$1:$GQ$121,ROUNDDOWN(R976/12,0)+1,ROUNDDOWN((E976+$B$7-$B$8)/12,0)+1),INDEX('שיפור נשים'!$A$1:$GQ$121,ROUNDDOWN(R976/12,0)+1,ROUNDDOWN((E976+$B$7-$B$8)/12,0)+1))</f>
        <v>#VALUE!</v>
      </c>
      <c r="W976">
        <f t="shared" si="318"/>
        <v>0.83333333333333337</v>
      </c>
      <c r="X976" t="e">
        <f t="shared" si="330"/>
        <v>#VALUE!</v>
      </c>
      <c r="Y976">
        <f>IF($B$11="זכר",INDEX(תמותה!$A$1:$E$121,ROUNDDOWN(R976/12,0)+1,4),INDEX(תמותה!$A$1:$E$121,ROUNDDOWN(R976/12,0)+1,5))</f>
        <v>3.6725000000000001E-2</v>
      </c>
      <c r="Z976" t="e">
        <f t="shared" si="319"/>
        <v>#VALUE!</v>
      </c>
      <c r="AA976" t="e">
        <f t="shared" si="320"/>
        <v>#VALUE!</v>
      </c>
      <c r="AB976" t="e">
        <f t="shared" si="331"/>
        <v>#VALUE!</v>
      </c>
      <c r="AC976" t="e">
        <f t="shared" si="332"/>
        <v>#VALUE!</v>
      </c>
      <c r="AD976" t="e">
        <f t="shared" si="333"/>
        <v>#VALUE!</v>
      </c>
      <c r="AE976" t="e">
        <f t="shared" si="334"/>
        <v>#VALUE!</v>
      </c>
      <c r="AF976" t="e">
        <f t="shared" si="335"/>
        <v>#VALUE!</v>
      </c>
    </row>
    <row r="977" spans="5:32" x14ac:dyDescent="0.2">
      <c r="E977">
        <f t="shared" si="321"/>
        <v>975</v>
      </c>
      <c r="F977">
        <f t="shared" si="315"/>
        <v>19.021779322411454</v>
      </c>
      <c r="G977" t="e">
        <f t="shared" si="322"/>
        <v>#VALUE!</v>
      </c>
      <c r="H977" t="e">
        <f t="shared" si="323"/>
        <v>#VALUE!</v>
      </c>
      <c r="I977" t="e">
        <f t="shared" si="324"/>
        <v>#VALUE!</v>
      </c>
      <c r="J977" t="e">
        <f t="shared" si="325"/>
        <v>#VALUE!</v>
      </c>
      <c r="K977" t="e">
        <f t="shared" si="326"/>
        <v>#VALUE!</v>
      </c>
      <c r="L977" t="e">
        <f t="shared" si="327"/>
        <v>#VALUE!</v>
      </c>
      <c r="M977">
        <f>IF($B$9="זכר",INDEX(תמותה!$A$1:$E$121,ROUNDDOWN(E977/12,0)+1,2),INDEX(תמותה!$A$1:$E$121,ROUNDDOWN(E977/12,0)+1,3))</f>
        <v>2.8868999999999999E-2</v>
      </c>
      <c r="N977" t="e">
        <f>IF($B$9="זכר",INDEX('שיפור גברים'!$A$1:$GQ$121,ROUNDDOWN(E977/12,0)+1,ROUNDDOWN((E977+$B$7-$B$8)/12,0)+2),INDEX('שיפור נשים'!$A$1:$GQ$121,ROUNDDOWN(E977/12,0)+1,ROUNDDOWN((E977+$B$7-$B$8)/12,0)+2))</f>
        <v>#VALUE!</v>
      </c>
      <c r="O977" t="e">
        <f>IF($B$9="זכר",INDEX('שיפור גברים'!$A$1:$GQ$121,ROUNDDOWN(E977/12,0)+1,ROUNDDOWN((E977+$B$7-$B$8)/12,0)+1),INDEX('שיפור נשים'!$A$1:$GQ$121,ROUNDDOWN(E977/12,0)+1,ROUNDDOWN((E977+$B$7-$B$8)/12,0)+1))</f>
        <v>#VALUE!</v>
      </c>
      <c r="P977">
        <f t="shared" si="316"/>
        <v>0.91666666666666663</v>
      </c>
      <c r="Q977" t="e">
        <f t="shared" si="317"/>
        <v>#VALUE!</v>
      </c>
      <c r="R977">
        <f t="shared" si="328"/>
        <v>975</v>
      </c>
      <c r="S977" t="e">
        <f t="shared" si="329"/>
        <v>#VALUE!</v>
      </c>
      <c r="T977">
        <f>IF($B$11="זכר",INDEX(תמותה!$A$1:$E$121,ROUNDDOWN(R977/12,0)+1,2),INDEX(תמותה!$A$1:$E$121,ROUNDDOWN(R977/12,0)+1,3))</f>
        <v>2.8868999999999999E-2</v>
      </c>
      <c r="U977" t="e">
        <f>IF($B$11="זכר",INDEX('שיפור גברים'!$A$1:$GQ$121,ROUNDDOWN(R977/12,0)+1,ROUNDDOWN((E977+$B$7-$B$8)/12,0)+2),INDEX('שיפור נשים'!$A$1:$GQ$121,ROUNDDOWN(R977/12,0)+1,ROUNDDOWN((E977+$B$7-$B$8)/12,0)+2))</f>
        <v>#VALUE!</v>
      </c>
      <c r="V977" t="e">
        <f>IF($B$11="זכר",INDEX('שיפור גברים'!$A$1:$GQ$121,ROUNDDOWN(R977/12,0)+1,ROUNDDOWN((E977+$B$7-$B$8)/12,0)+1),INDEX('שיפור נשים'!$A$1:$GQ$121,ROUNDDOWN(R977/12,0)+1,ROUNDDOWN((E977+$B$7-$B$8)/12,0)+1))</f>
        <v>#VALUE!</v>
      </c>
      <c r="W977">
        <f t="shared" si="318"/>
        <v>0.91666666666666663</v>
      </c>
      <c r="X977" t="e">
        <f t="shared" si="330"/>
        <v>#VALUE!</v>
      </c>
      <c r="Y977">
        <f>IF($B$11="זכר",INDEX(תמותה!$A$1:$E$121,ROUNDDOWN(R977/12,0)+1,4),INDEX(תמותה!$A$1:$E$121,ROUNDDOWN(R977/12,0)+1,5))</f>
        <v>3.6725000000000001E-2</v>
      </c>
      <c r="Z977" t="e">
        <f t="shared" si="319"/>
        <v>#VALUE!</v>
      </c>
      <c r="AA977" t="e">
        <f t="shared" si="320"/>
        <v>#VALUE!</v>
      </c>
      <c r="AB977" t="e">
        <f t="shared" si="331"/>
        <v>#VALUE!</v>
      </c>
      <c r="AC977" t="e">
        <f t="shared" si="332"/>
        <v>#VALUE!</v>
      </c>
      <c r="AD977" t="e">
        <f t="shared" si="333"/>
        <v>#VALUE!</v>
      </c>
      <c r="AE977" t="e">
        <f t="shared" si="334"/>
        <v>#VALUE!</v>
      </c>
      <c r="AF977" t="e">
        <f t="shared" si="335"/>
        <v>#VALUE!</v>
      </c>
    </row>
    <row r="978" spans="5:32" x14ac:dyDescent="0.2">
      <c r="E978">
        <f t="shared" si="321"/>
        <v>976</v>
      </c>
      <c r="F978">
        <f t="shared" si="315"/>
        <v>19.079274092443978</v>
      </c>
      <c r="G978" t="e">
        <f t="shared" si="322"/>
        <v>#VALUE!</v>
      </c>
      <c r="H978" t="e">
        <f t="shared" si="323"/>
        <v>#VALUE!</v>
      </c>
      <c r="I978" t="e">
        <f t="shared" si="324"/>
        <v>#VALUE!</v>
      </c>
      <c r="J978" t="e">
        <f t="shared" si="325"/>
        <v>#VALUE!</v>
      </c>
      <c r="K978" t="e">
        <f t="shared" si="326"/>
        <v>#VALUE!</v>
      </c>
      <c r="L978" t="e">
        <f t="shared" si="327"/>
        <v>#VALUE!</v>
      </c>
      <c r="M978">
        <f>IF($B$9="זכר",INDEX(תמותה!$A$1:$E$121,ROUNDDOWN(E978/12,0)+1,2),INDEX(תמותה!$A$1:$E$121,ROUNDDOWN(E978/12,0)+1,3))</f>
        <v>2.8868999999999999E-2</v>
      </c>
      <c r="N978" t="e">
        <f>IF($B$9="זכר",INDEX('שיפור גברים'!$A$1:$GQ$121,ROUNDDOWN(E978/12,0)+1,ROUNDDOWN((E978+$B$7-$B$8)/12,0)+2),INDEX('שיפור נשים'!$A$1:$GQ$121,ROUNDDOWN(E978/12,0)+1,ROUNDDOWN((E978+$B$7-$B$8)/12,0)+2))</f>
        <v>#VALUE!</v>
      </c>
      <c r="O978" t="e">
        <f>IF($B$9="זכר",INDEX('שיפור גברים'!$A$1:$GQ$121,ROUNDDOWN(E978/12,0)+1,ROUNDDOWN((E978+$B$7-$B$8)/12,0)+1),INDEX('שיפור נשים'!$A$1:$GQ$121,ROUNDDOWN(E978/12,0)+1,ROUNDDOWN((E978+$B$7-$B$8)/12,0)+1))</f>
        <v>#VALUE!</v>
      </c>
      <c r="P978">
        <f t="shared" si="316"/>
        <v>1</v>
      </c>
      <c r="Q978" t="e">
        <f t="shared" si="317"/>
        <v>#VALUE!</v>
      </c>
      <c r="R978">
        <f t="shared" si="328"/>
        <v>976</v>
      </c>
      <c r="S978" t="e">
        <f t="shared" si="329"/>
        <v>#VALUE!</v>
      </c>
      <c r="T978">
        <f>IF($B$11="זכר",INDEX(תמותה!$A$1:$E$121,ROUNDDOWN(R978/12,0)+1,2),INDEX(תמותה!$A$1:$E$121,ROUNDDOWN(R978/12,0)+1,3))</f>
        <v>2.8868999999999999E-2</v>
      </c>
      <c r="U978" t="e">
        <f>IF($B$11="זכר",INDEX('שיפור גברים'!$A$1:$GQ$121,ROUNDDOWN(R978/12,0)+1,ROUNDDOWN((E978+$B$7-$B$8)/12,0)+2),INDEX('שיפור נשים'!$A$1:$GQ$121,ROUNDDOWN(R978/12,0)+1,ROUNDDOWN((E978+$B$7-$B$8)/12,0)+2))</f>
        <v>#VALUE!</v>
      </c>
      <c r="V978" t="e">
        <f>IF($B$11="זכר",INDEX('שיפור גברים'!$A$1:$GQ$121,ROUNDDOWN(R978/12,0)+1,ROUNDDOWN((E978+$B$7-$B$8)/12,0)+1),INDEX('שיפור נשים'!$A$1:$GQ$121,ROUNDDOWN(R978/12,0)+1,ROUNDDOWN((E978+$B$7-$B$8)/12,0)+1))</f>
        <v>#VALUE!</v>
      </c>
      <c r="W978">
        <f t="shared" si="318"/>
        <v>1</v>
      </c>
      <c r="X978" t="e">
        <f t="shared" si="330"/>
        <v>#VALUE!</v>
      </c>
      <c r="Y978">
        <f>IF($B$11="זכר",INDEX(תמותה!$A$1:$E$121,ROUNDDOWN(R978/12,0)+1,4),INDEX(תמותה!$A$1:$E$121,ROUNDDOWN(R978/12,0)+1,5))</f>
        <v>3.6725000000000001E-2</v>
      </c>
      <c r="Z978" t="e">
        <f t="shared" si="319"/>
        <v>#VALUE!</v>
      </c>
      <c r="AA978" t="e">
        <f t="shared" si="320"/>
        <v>#VALUE!</v>
      </c>
      <c r="AB978" t="e">
        <f t="shared" si="331"/>
        <v>#VALUE!</v>
      </c>
      <c r="AC978" t="e">
        <f t="shared" si="332"/>
        <v>#VALUE!</v>
      </c>
      <c r="AD978" t="e">
        <f t="shared" si="333"/>
        <v>#VALUE!</v>
      </c>
      <c r="AE978" t="e">
        <f t="shared" si="334"/>
        <v>#VALUE!</v>
      </c>
      <c r="AF978" t="e">
        <f t="shared" si="335"/>
        <v>#VALUE!</v>
      </c>
    </row>
    <row r="979" spans="5:32" x14ac:dyDescent="0.2">
      <c r="E979">
        <f t="shared" si="321"/>
        <v>977</v>
      </c>
      <c r="F979">
        <f t="shared" si="315"/>
        <v>19.136942644777566</v>
      </c>
      <c r="G979" t="e">
        <f t="shared" si="322"/>
        <v>#VALUE!</v>
      </c>
      <c r="H979" t="e">
        <f t="shared" si="323"/>
        <v>#VALUE!</v>
      </c>
      <c r="I979" t="e">
        <f t="shared" si="324"/>
        <v>#VALUE!</v>
      </c>
      <c r="J979" t="e">
        <f t="shared" si="325"/>
        <v>#VALUE!</v>
      </c>
      <c r="K979" t="e">
        <f t="shared" si="326"/>
        <v>#VALUE!</v>
      </c>
      <c r="L979" t="e">
        <f t="shared" si="327"/>
        <v>#VALUE!</v>
      </c>
      <c r="M979">
        <f>IF($B$9="זכר",INDEX(תמותה!$A$1:$E$121,ROUNDDOWN(E979/12,0)+1,2),INDEX(תמותה!$A$1:$E$121,ROUNDDOWN(E979/12,0)+1,3))</f>
        <v>2.8868999999999999E-2</v>
      </c>
      <c r="N979" t="e">
        <f>IF($B$9="זכר",INDEX('שיפור גברים'!$A$1:$GQ$121,ROUNDDOWN(E979/12,0)+1,ROUNDDOWN((E979+$B$7-$B$8)/12,0)+2),INDEX('שיפור נשים'!$A$1:$GQ$121,ROUNDDOWN(E979/12,0)+1,ROUNDDOWN((E979+$B$7-$B$8)/12,0)+2))</f>
        <v>#VALUE!</v>
      </c>
      <c r="O979" t="e">
        <f>IF($B$9="זכר",INDEX('שיפור גברים'!$A$1:$GQ$121,ROUNDDOWN(E979/12,0)+1,ROUNDDOWN((E979+$B$7-$B$8)/12,0)+1),INDEX('שיפור נשים'!$A$1:$GQ$121,ROUNDDOWN(E979/12,0)+1,ROUNDDOWN((E979+$B$7-$B$8)/12,0)+1))</f>
        <v>#VALUE!</v>
      </c>
      <c r="P979">
        <f t="shared" si="316"/>
        <v>8.3333333333333329E-2</v>
      </c>
      <c r="Q979" t="e">
        <f t="shared" si="317"/>
        <v>#VALUE!</v>
      </c>
      <c r="R979">
        <f t="shared" si="328"/>
        <v>977</v>
      </c>
      <c r="S979" t="e">
        <f t="shared" si="329"/>
        <v>#VALUE!</v>
      </c>
      <c r="T979">
        <f>IF($B$11="זכר",INDEX(תמותה!$A$1:$E$121,ROUNDDOWN(R979/12,0)+1,2),INDEX(תמותה!$A$1:$E$121,ROUNDDOWN(R979/12,0)+1,3))</f>
        <v>2.8868999999999999E-2</v>
      </c>
      <c r="U979" t="e">
        <f>IF($B$11="זכר",INDEX('שיפור גברים'!$A$1:$GQ$121,ROUNDDOWN(R979/12,0)+1,ROUNDDOWN((E979+$B$7-$B$8)/12,0)+2),INDEX('שיפור נשים'!$A$1:$GQ$121,ROUNDDOWN(R979/12,0)+1,ROUNDDOWN((E979+$B$7-$B$8)/12,0)+2))</f>
        <v>#VALUE!</v>
      </c>
      <c r="V979" t="e">
        <f>IF($B$11="זכר",INDEX('שיפור גברים'!$A$1:$GQ$121,ROUNDDOWN(R979/12,0)+1,ROUNDDOWN((E979+$B$7-$B$8)/12,0)+1),INDEX('שיפור נשים'!$A$1:$GQ$121,ROUNDDOWN(R979/12,0)+1,ROUNDDOWN((E979+$B$7-$B$8)/12,0)+1))</f>
        <v>#VALUE!</v>
      </c>
      <c r="W979">
        <f t="shared" si="318"/>
        <v>8.3333333333333329E-2</v>
      </c>
      <c r="X979" t="e">
        <f t="shared" si="330"/>
        <v>#VALUE!</v>
      </c>
      <c r="Y979">
        <f>IF($B$11="זכר",INDEX(תמותה!$A$1:$E$121,ROUNDDOWN(R979/12,0)+1,4),INDEX(תמותה!$A$1:$E$121,ROUNDDOWN(R979/12,0)+1,5))</f>
        <v>3.6725000000000001E-2</v>
      </c>
      <c r="Z979" t="e">
        <f t="shared" si="319"/>
        <v>#VALUE!</v>
      </c>
      <c r="AA979" t="e">
        <f t="shared" si="320"/>
        <v>#VALUE!</v>
      </c>
      <c r="AB979" t="e">
        <f t="shared" si="331"/>
        <v>#VALUE!</v>
      </c>
      <c r="AC979" t="e">
        <f t="shared" si="332"/>
        <v>#VALUE!</v>
      </c>
      <c r="AD979" t="e">
        <f t="shared" si="333"/>
        <v>#VALUE!</v>
      </c>
      <c r="AE979" t="e">
        <f t="shared" si="334"/>
        <v>#VALUE!</v>
      </c>
      <c r="AF979" t="e">
        <f t="shared" si="335"/>
        <v>#VALUE!</v>
      </c>
    </row>
    <row r="980" spans="5:32" x14ac:dyDescent="0.2">
      <c r="E980">
        <f t="shared" si="321"/>
        <v>978</v>
      </c>
      <c r="F980">
        <f t="shared" si="315"/>
        <v>19.194785504682393</v>
      </c>
      <c r="G980" t="e">
        <f t="shared" si="322"/>
        <v>#VALUE!</v>
      </c>
      <c r="H980" t="e">
        <f t="shared" si="323"/>
        <v>#VALUE!</v>
      </c>
      <c r="I980" t="e">
        <f t="shared" si="324"/>
        <v>#VALUE!</v>
      </c>
      <c r="J980" t="e">
        <f t="shared" si="325"/>
        <v>#VALUE!</v>
      </c>
      <c r="K980" t="e">
        <f t="shared" si="326"/>
        <v>#VALUE!</v>
      </c>
      <c r="L980" t="e">
        <f t="shared" si="327"/>
        <v>#VALUE!</v>
      </c>
      <c r="M980">
        <f>IF($B$9="זכר",INDEX(תמותה!$A$1:$E$121,ROUNDDOWN(E980/12,0)+1,2),INDEX(תמותה!$A$1:$E$121,ROUNDDOWN(E980/12,0)+1,3))</f>
        <v>2.8868999999999999E-2</v>
      </c>
      <c r="N980" t="e">
        <f>IF($B$9="זכר",INDEX('שיפור גברים'!$A$1:$GQ$121,ROUNDDOWN(E980/12,0)+1,ROUNDDOWN((E980+$B$7-$B$8)/12,0)+2),INDEX('שיפור נשים'!$A$1:$GQ$121,ROUNDDOWN(E980/12,0)+1,ROUNDDOWN((E980+$B$7-$B$8)/12,0)+2))</f>
        <v>#VALUE!</v>
      </c>
      <c r="O980" t="e">
        <f>IF($B$9="זכר",INDEX('שיפור גברים'!$A$1:$GQ$121,ROUNDDOWN(E980/12,0)+1,ROUNDDOWN((E980+$B$7-$B$8)/12,0)+1),INDEX('שיפור נשים'!$A$1:$GQ$121,ROUNDDOWN(E980/12,0)+1,ROUNDDOWN((E980+$B$7-$B$8)/12,0)+1))</f>
        <v>#VALUE!</v>
      </c>
      <c r="P980">
        <f t="shared" si="316"/>
        <v>0.16666666666666666</v>
      </c>
      <c r="Q980" t="e">
        <f t="shared" si="317"/>
        <v>#VALUE!</v>
      </c>
      <c r="R980">
        <f t="shared" si="328"/>
        <v>978</v>
      </c>
      <c r="S980" t="e">
        <f t="shared" si="329"/>
        <v>#VALUE!</v>
      </c>
      <c r="T980">
        <f>IF($B$11="זכר",INDEX(תמותה!$A$1:$E$121,ROUNDDOWN(R980/12,0)+1,2),INDEX(תמותה!$A$1:$E$121,ROUNDDOWN(R980/12,0)+1,3))</f>
        <v>2.8868999999999999E-2</v>
      </c>
      <c r="U980" t="e">
        <f>IF($B$11="זכר",INDEX('שיפור גברים'!$A$1:$GQ$121,ROUNDDOWN(R980/12,0)+1,ROUNDDOWN((E980+$B$7-$B$8)/12,0)+2),INDEX('שיפור נשים'!$A$1:$GQ$121,ROUNDDOWN(R980/12,0)+1,ROUNDDOWN((E980+$B$7-$B$8)/12,0)+2))</f>
        <v>#VALUE!</v>
      </c>
      <c r="V980" t="e">
        <f>IF($B$11="זכר",INDEX('שיפור גברים'!$A$1:$GQ$121,ROUNDDOWN(R980/12,0)+1,ROUNDDOWN((E980+$B$7-$B$8)/12,0)+1),INDEX('שיפור נשים'!$A$1:$GQ$121,ROUNDDOWN(R980/12,0)+1,ROUNDDOWN((E980+$B$7-$B$8)/12,0)+1))</f>
        <v>#VALUE!</v>
      </c>
      <c r="W980">
        <f t="shared" si="318"/>
        <v>0.16666666666666666</v>
      </c>
      <c r="X980" t="e">
        <f t="shared" si="330"/>
        <v>#VALUE!</v>
      </c>
      <c r="Y980">
        <f>IF($B$11="זכר",INDEX(תמותה!$A$1:$E$121,ROUNDDOWN(R980/12,0)+1,4),INDEX(תמותה!$A$1:$E$121,ROUNDDOWN(R980/12,0)+1,5))</f>
        <v>3.6725000000000001E-2</v>
      </c>
      <c r="Z980" t="e">
        <f t="shared" si="319"/>
        <v>#VALUE!</v>
      </c>
      <c r="AA980" t="e">
        <f t="shared" si="320"/>
        <v>#VALUE!</v>
      </c>
      <c r="AB980" t="e">
        <f t="shared" si="331"/>
        <v>#VALUE!</v>
      </c>
      <c r="AC980" t="e">
        <f t="shared" si="332"/>
        <v>#VALUE!</v>
      </c>
      <c r="AD980" t="e">
        <f t="shared" si="333"/>
        <v>#VALUE!</v>
      </c>
      <c r="AE980" t="e">
        <f t="shared" si="334"/>
        <v>#VALUE!</v>
      </c>
      <c r="AF980" t="e">
        <f t="shared" si="335"/>
        <v>#VALUE!</v>
      </c>
    </row>
    <row r="981" spans="5:32" x14ac:dyDescent="0.2">
      <c r="E981">
        <f t="shared" si="321"/>
        <v>979</v>
      </c>
      <c r="F981">
        <f t="shared" si="315"/>
        <v>19.252803199016338</v>
      </c>
      <c r="G981" t="e">
        <f t="shared" si="322"/>
        <v>#VALUE!</v>
      </c>
      <c r="H981" t="e">
        <f t="shared" si="323"/>
        <v>#VALUE!</v>
      </c>
      <c r="I981" t="e">
        <f t="shared" si="324"/>
        <v>#VALUE!</v>
      </c>
      <c r="J981" t="e">
        <f t="shared" si="325"/>
        <v>#VALUE!</v>
      </c>
      <c r="K981" t="e">
        <f t="shared" si="326"/>
        <v>#VALUE!</v>
      </c>
      <c r="L981" t="e">
        <f t="shared" si="327"/>
        <v>#VALUE!</v>
      </c>
      <c r="M981">
        <f>IF($B$9="זכר",INDEX(תמותה!$A$1:$E$121,ROUNDDOWN(E981/12,0)+1,2),INDEX(תמותה!$A$1:$E$121,ROUNDDOWN(E981/12,0)+1,3))</f>
        <v>2.8868999999999999E-2</v>
      </c>
      <c r="N981" t="e">
        <f>IF($B$9="זכר",INDEX('שיפור גברים'!$A$1:$GQ$121,ROUNDDOWN(E981/12,0)+1,ROUNDDOWN((E981+$B$7-$B$8)/12,0)+2),INDEX('שיפור נשים'!$A$1:$GQ$121,ROUNDDOWN(E981/12,0)+1,ROUNDDOWN((E981+$B$7-$B$8)/12,0)+2))</f>
        <v>#VALUE!</v>
      </c>
      <c r="O981" t="e">
        <f>IF($B$9="זכר",INDEX('שיפור גברים'!$A$1:$GQ$121,ROUNDDOWN(E981/12,0)+1,ROUNDDOWN((E981+$B$7-$B$8)/12,0)+1),INDEX('שיפור נשים'!$A$1:$GQ$121,ROUNDDOWN(E981/12,0)+1,ROUNDDOWN((E981+$B$7-$B$8)/12,0)+1))</f>
        <v>#VALUE!</v>
      </c>
      <c r="P981">
        <f t="shared" si="316"/>
        <v>0.25</v>
      </c>
      <c r="Q981" t="e">
        <f t="shared" si="317"/>
        <v>#VALUE!</v>
      </c>
      <c r="R981">
        <f t="shared" si="328"/>
        <v>979</v>
      </c>
      <c r="S981" t="e">
        <f t="shared" si="329"/>
        <v>#VALUE!</v>
      </c>
      <c r="T981">
        <f>IF($B$11="זכר",INDEX(תמותה!$A$1:$E$121,ROUNDDOWN(R981/12,0)+1,2),INDEX(תמותה!$A$1:$E$121,ROUNDDOWN(R981/12,0)+1,3))</f>
        <v>2.8868999999999999E-2</v>
      </c>
      <c r="U981" t="e">
        <f>IF($B$11="זכר",INDEX('שיפור גברים'!$A$1:$GQ$121,ROUNDDOWN(R981/12,0)+1,ROUNDDOWN((E981+$B$7-$B$8)/12,0)+2),INDEX('שיפור נשים'!$A$1:$GQ$121,ROUNDDOWN(R981/12,0)+1,ROUNDDOWN((E981+$B$7-$B$8)/12,0)+2))</f>
        <v>#VALUE!</v>
      </c>
      <c r="V981" t="e">
        <f>IF($B$11="זכר",INDEX('שיפור גברים'!$A$1:$GQ$121,ROUNDDOWN(R981/12,0)+1,ROUNDDOWN((E981+$B$7-$B$8)/12,0)+1),INDEX('שיפור נשים'!$A$1:$GQ$121,ROUNDDOWN(R981/12,0)+1,ROUNDDOWN((E981+$B$7-$B$8)/12,0)+1))</f>
        <v>#VALUE!</v>
      </c>
      <c r="W981">
        <f t="shared" si="318"/>
        <v>0.25</v>
      </c>
      <c r="X981" t="e">
        <f t="shared" si="330"/>
        <v>#VALUE!</v>
      </c>
      <c r="Y981">
        <f>IF($B$11="זכר",INDEX(תמותה!$A$1:$E$121,ROUNDDOWN(R981/12,0)+1,4),INDEX(תמותה!$A$1:$E$121,ROUNDDOWN(R981/12,0)+1,5))</f>
        <v>3.6725000000000001E-2</v>
      </c>
      <c r="Z981" t="e">
        <f t="shared" si="319"/>
        <v>#VALUE!</v>
      </c>
      <c r="AA981" t="e">
        <f t="shared" si="320"/>
        <v>#VALUE!</v>
      </c>
      <c r="AB981" t="e">
        <f t="shared" si="331"/>
        <v>#VALUE!</v>
      </c>
      <c r="AC981" t="e">
        <f t="shared" si="332"/>
        <v>#VALUE!</v>
      </c>
      <c r="AD981" t="e">
        <f t="shared" si="333"/>
        <v>#VALUE!</v>
      </c>
      <c r="AE981" t="e">
        <f t="shared" si="334"/>
        <v>#VALUE!</v>
      </c>
      <c r="AF981" t="e">
        <f t="shared" si="335"/>
        <v>#VALUE!</v>
      </c>
    </row>
    <row r="982" spans="5:32" x14ac:dyDescent="0.2">
      <c r="E982">
        <f t="shared" si="321"/>
        <v>980</v>
      </c>
      <c r="F982">
        <f t="shared" si="315"/>
        <v>19.310996256229686</v>
      </c>
      <c r="G982" t="e">
        <f t="shared" si="322"/>
        <v>#VALUE!</v>
      </c>
      <c r="H982" t="e">
        <f t="shared" si="323"/>
        <v>#VALUE!</v>
      </c>
      <c r="I982" t="e">
        <f t="shared" si="324"/>
        <v>#VALUE!</v>
      </c>
      <c r="J982" t="e">
        <f t="shared" si="325"/>
        <v>#VALUE!</v>
      </c>
      <c r="K982" t="e">
        <f t="shared" si="326"/>
        <v>#VALUE!</v>
      </c>
      <c r="L982" t="e">
        <f t="shared" si="327"/>
        <v>#VALUE!</v>
      </c>
      <c r="M982">
        <f>IF($B$9="זכר",INDEX(תמותה!$A$1:$E$121,ROUNDDOWN(E982/12,0)+1,2),INDEX(תמותה!$A$1:$E$121,ROUNDDOWN(E982/12,0)+1,3))</f>
        <v>2.8868999999999999E-2</v>
      </c>
      <c r="N982" t="e">
        <f>IF($B$9="זכר",INDEX('שיפור גברים'!$A$1:$GQ$121,ROUNDDOWN(E982/12,0)+1,ROUNDDOWN((E982+$B$7-$B$8)/12,0)+2),INDEX('שיפור נשים'!$A$1:$GQ$121,ROUNDDOWN(E982/12,0)+1,ROUNDDOWN((E982+$B$7-$B$8)/12,0)+2))</f>
        <v>#VALUE!</v>
      </c>
      <c r="O982" t="e">
        <f>IF($B$9="זכר",INDEX('שיפור גברים'!$A$1:$GQ$121,ROUNDDOWN(E982/12,0)+1,ROUNDDOWN((E982+$B$7-$B$8)/12,0)+1),INDEX('שיפור נשים'!$A$1:$GQ$121,ROUNDDOWN(E982/12,0)+1,ROUNDDOWN((E982+$B$7-$B$8)/12,0)+1))</f>
        <v>#VALUE!</v>
      </c>
      <c r="P982">
        <f t="shared" si="316"/>
        <v>0.33333333333333331</v>
      </c>
      <c r="Q982" t="e">
        <f t="shared" si="317"/>
        <v>#VALUE!</v>
      </c>
      <c r="R982">
        <f t="shared" si="328"/>
        <v>980</v>
      </c>
      <c r="S982" t="e">
        <f t="shared" si="329"/>
        <v>#VALUE!</v>
      </c>
      <c r="T982">
        <f>IF($B$11="זכר",INDEX(תמותה!$A$1:$E$121,ROUNDDOWN(R982/12,0)+1,2),INDEX(תמותה!$A$1:$E$121,ROUNDDOWN(R982/12,0)+1,3))</f>
        <v>2.8868999999999999E-2</v>
      </c>
      <c r="U982" t="e">
        <f>IF($B$11="זכר",INDEX('שיפור גברים'!$A$1:$GQ$121,ROUNDDOWN(R982/12,0)+1,ROUNDDOWN((E982+$B$7-$B$8)/12,0)+2),INDEX('שיפור נשים'!$A$1:$GQ$121,ROUNDDOWN(R982/12,0)+1,ROUNDDOWN((E982+$B$7-$B$8)/12,0)+2))</f>
        <v>#VALUE!</v>
      </c>
      <c r="V982" t="e">
        <f>IF($B$11="זכר",INDEX('שיפור גברים'!$A$1:$GQ$121,ROUNDDOWN(R982/12,0)+1,ROUNDDOWN((E982+$B$7-$B$8)/12,0)+1),INDEX('שיפור נשים'!$A$1:$GQ$121,ROUNDDOWN(R982/12,0)+1,ROUNDDOWN((E982+$B$7-$B$8)/12,0)+1))</f>
        <v>#VALUE!</v>
      </c>
      <c r="W982">
        <f t="shared" si="318"/>
        <v>0.33333333333333331</v>
      </c>
      <c r="X982" t="e">
        <f t="shared" si="330"/>
        <v>#VALUE!</v>
      </c>
      <c r="Y982">
        <f>IF($B$11="זכר",INDEX(תמותה!$A$1:$E$121,ROUNDDOWN(R982/12,0)+1,4),INDEX(תמותה!$A$1:$E$121,ROUNDDOWN(R982/12,0)+1,5))</f>
        <v>3.6725000000000001E-2</v>
      </c>
      <c r="Z982" t="e">
        <f t="shared" si="319"/>
        <v>#VALUE!</v>
      </c>
      <c r="AA982" t="e">
        <f t="shared" si="320"/>
        <v>#VALUE!</v>
      </c>
      <c r="AB982" t="e">
        <f t="shared" si="331"/>
        <v>#VALUE!</v>
      </c>
      <c r="AC982" t="e">
        <f t="shared" si="332"/>
        <v>#VALUE!</v>
      </c>
      <c r="AD982" t="e">
        <f t="shared" si="333"/>
        <v>#VALUE!</v>
      </c>
      <c r="AE982" t="e">
        <f t="shared" si="334"/>
        <v>#VALUE!</v>
      </c>
      <c r="AF982" t="e">
        <f t="shared" si="335"/>
        <v>#VALUE!</v>
      </c>
    </row>
    <row r="983" spans="5:32" x14ac:dyDescent="0.2">
      <c r="E983">
        <f t="shared" si="321"/>
        <v>981</v>
      </c>
      <c r="F983">
        <f t="shared" si="315"/>
        <v>19.369365206370045</v>
      </c>
      <c r="G983" t="e">
        <f t="shared" si="322"/>
        <v>#VALUE!</v>
      </c>
      <c r="H983" t="e">
        <f t="shared" si="323"/>
        <v>#VALUE!</v>
      </c>
      <c r="I983" t="e">
        <f t="shared" si="324"/>
        <v>#VALUE!</v>
      </c>
      <c r="J983" t="e">
        <f t="shared" si="325"/>
        <v>#VALUE!</v>
      </c>
      <c r="K983" t="e">
        <f t="shared" si="326"/>
        <v>#VALUE!</v>
      </c>
      <c r="L983" t="e">
        <f t="shared" si="327"/>
        <v>#VALUE!</v>
      </c>
      <c r="M983">
        <f>IF($B$9="זכר",INDEX(תמותה!$A$1:$E$121,ROUNDDOWN(E983/12,0)+1,2),INDEX(תמותה!$A$1:$E$121,ROUNDDOWN(E983/12,0)+1,3))</f>
        <v>2.8868999999999999E-2</v>
      </c>
      <c r="N983" t="e">
        <f>IF($B$9="זכר",INDEX('שיפור גברים'!$A$1:$GQ$121,ROUNDDOWN(E983/12,0)+1,ROUNDDOWN((E983+$B$7-$B$8)/12,0)+2),INDEX('שיפור נשים'!$A$1:$GQ$121,ROUNDDOWN(E983/12,0)+1,ROUNDDOWN((E983+$B$7-$B$8)/12,0)+2))</f>
        <v>#VALUE!</v>
      </c>
      <c r="O983" t="e">
        <f>IF($B$9="זכר",INDEX('שיפור גברים'!$A$1:$GQ$121,ROUNDDOWN(E983/12,0)+1,ROUNDDOWN((E983+$B$7-$B$8)/12,0)+1),INDEX('שיפור נשים'!$A$1:$GQ$121,ROUNDDOWN(E983/12,0)+1,ROUNDDOWN((E983+$B$7-$B$8)/12,0)+1))</f>
        <v>#VALUE!</v>
      </c>
      <c r="P983">
        <f t="shared" si="316"/>
        <v>0.41666666666666669</v>
      </c>
      <c r="Q983" t="e">
        <f t="shared" si="317"/>
        <v>#VALUE!</v>
      </c>
      <c r="R983">
        <f t="shared" si="328"/>
        <v>981</v>
      </c>
      <c r="S983" t="e">
        <f t="shared" si="329"/>
        <v>#VALUE!</v>
      </c>
      <c r="T983">
        <f>IF($B$11="זכר",INDEX(תמותה!$A$1:$E$121,ROUNDDOWN(R983/12,0)+1,2),INDEX(תמותה!$A$1:$E$121,ROUNDDOWN(R983/12,0)+1,3))</f>
        <v>2.8868999999999999E-2</v>
      </c>
      <c r="U983" t="e">
        <f>IF($B$11="זכר",INDEX('שיפור גברים'!$A$1:$GQ$121,ROUNDDOWN(R983/12,0)+1,ROUNDDOWN((E983+$B$7-$B$8)/12,0)+2),INDEX('שיפור נשים'!$A$1:$GQ$121,ROUNDDOWN(R983/12,0)+1,ROUNDDOWN((E983+$B$7-$B$8)/12,0)+2))</f>
        <v>#VALUE!</v>
      </c>
      <c r="V983" t="e">
        <f>IF($B$11="זכר",INDEX('שיפור גברים'!$A$1:$GQ$121,ROUNDDOWN(R983/12,0)+1,ROUNDDOWN((E983+$B$7-$B$8)/12,0)+1),INDEX('שיפור נשים'!$A$1:$GQ$121,ROUNDDOWN(R983/12,0)+1,ROUNDDOWN((E983+$B$7-$B$8)/12,0)+1))</f>
        <v>#VALUE!</v>
      </c>
      <c r="W983">
        <f t="shared" si="318"/>
        <v>0.41666666666666669</v>
      </c>
      <c r="X983" t="e">
        <f t="shared" si="330"/>
        <v>#VALUE!</v>
      </c>
      <c r="Y983">
        <f>IF($B$11="זכר",INDEX(תמותה!$A$1:$E$121,ROUNDDOWN(R983/12,0)+1,4),INDEX(תמותה!$A$1:$E$121,ROUNDDOWN(R983/12,0)+1,5))</f>
        <v>3.6725000000000001E-2</v>
      </c>
      <c r="Z983" t="e">
        <f t="shared" si="319"/>
        <v>#VALUE!</v>
      </c>
      <c r="AA983" t="e">
        <f t="shared" si="320"/>
        <v>#VALUE!</v>
      </c>
      <c r="AB983" t="e">
        <f t="shared" si="331"/>
        <v>#VALUE!</v>
      </c>
      <c r="AC983" t="e">
        <f t="shared" si="332"/>
        <v>#VALUE!</v>
      </c>
      <c r="AD983" t="e">
        <f t="shared" si="333"/>
        <v>#VALUE!</v>
      </c>
      <c r="AE983" t="e">
        <f t="shared" si="334"/>
        <v>#VALUE!</v>
      </c>
      <c r="AF983" t="e">
        <f t="shared" si="335"/>
        <v>#VALUE!</v>
      </c>
    </row>
    <row r="984" spans="5:32" x14ac:dyDescent="0.2">
      <c r="E984">
        <f t="shared" si="321"/>
        <v>982</v>
      </c>
      <c r="F984">
        <f t="shared" si="315"/>
        <v>19.427910581087129</v>
      </c>
      <c r="G984" t="e">
        <f t="shared" si="322"/>
        <v>#VALUE!</v>
      </c>
      <c r="H984" t="e">
        <f t="shared" si="323"/>
        <v>#VALUE!</v>
      </c>
      <c r="I984" t="e">
        <f t="shared" si="324"/>
        <v>#VALUE!</v>
      </c>
      <c r="J984" t="e">
        <f t="shared" si="325"/>
        <v>#VALUE!</v>
      </c>
      <c r="K984" t="e">
        <f t="shared" si="326"/>
        <v>#VALUE!</v>
      </c>
      <c r="L984" t="e">
        <f t="shared" si="327"/>
        <v>#VALUE!</v>
      </c>
      <c r="M984">
        <f>IF($B$9="זכר",INDEX(תמותה!$A$1:$E$121,ROUNDDOWN(E984/12,0)+1,2),INDEX(תמותה!$A$1:$E$121,ROUNDDOWN(E984/12,0)+1,3))</f>
        <v>2.8868999999999999E-2</v>
      </c>
      <c r="N984" t="e">
        <f>IF($B$9="זכר",INDEX('שיפור גברים'!$A$1:$GQ$121,ROUNDDOWN(E984/12,0)+1,ROUNDDOWN((E984+$B$7-$B$8)/12,0)+2),INDEX('שיפור נשים'!$A$1:$GQ$121,ROUNDDOWN(E984/12,0)+1,ROUNDDOWN((E984+$B$7-$B$8)/12,0)+2))</f>
        <v>#VALUE!</v>
      </c>
      <c r="O984" t="e">
        <f>IF($B$9="זכר",INDEX('שיפור גברים'!$A$1:$GQ$121,ROUNDDOWN(E984/12,0)+1,ROUNDDOWN((E984+$B$7-$B$8)/12,0)+1),INDEX('שיפור נשים'!$A$1:$GQ$121,ROUNDDOWN(E984/12,0)+1,ROUNDDOWN((E984+$B$7-$B$8)/12,0)+1))</f>
        <v>#VALUE!</v>
      </c>
      <c r="P984">
        <f t="shared" si="316"/>
        <v>0.5</v>
      </c>
      <c r="Q984" t="e">
        <f t="shared" si="317"/>
        <v>#VALUE!</v>
      </c>
      <c r="R984">
        <f t="shared" si="328"/>
        <v>982</v>
      </c>
      <c r="S984" t="e">
        <f t="shared" si="329"/>
        <v>#VALUE!</v>
      </c>
      <c r="T984">
        <f>IF($B$11="זכר",INDEX(תמותה!$A$1:$E$121,ROUNDDOWN(R984/12,0)+1,2),INDEX(תמותה!$A$1:$E$121,ROUNDDOWN(R984/12,0)+1,3))</f>
        <v>2.8868999999999999E-2</v>
      </c>
      <c r="U984" t="e">
        <f>IF($B$11="זכר",INDEX('שיפור גברים'!$A$1:$GQ$121,ROUNDDOWN(R984/12,0)+1,ROUNDDOWN((E984+$B$7-$B$8)/12,0)+2),INDEX('שיפור נשים'!$A$1:$GQ$121,ROUNDDOWN(R984/12,0)+1,ROUNDDOWN((E984+$B$7-$B$8)/12,0)+2))</f>
        <v>#VALUE!</v>
      </c>
      <c r="V984" t="e">
        <f>IF($B$11="זכר",INDEX('שיפור גברים'!$A$1:$GQ$121,ROUNDDOWN(R984/12,0)+1,ROUNDDOWN((E984+$B$7-$B$8)/12,0)+1),INDEX('שיפור נשים'!$A$1:$GQ$121,ROUNDDOWN(R984/12,0)+1,ROUNDDOWN((E984+$B$7-$B$8)/12,0)+1))</f>
        <v>#VALUE!</v>
      </c>
      <c r="W984">
        <f t="shared" si="318"/>
        <v>0.5</v>
      </c>
      <c r="X984" t="e">
        <f t="shared" si="330"/>
        <v>#VALUE!</v>
      </c>
      <c r="Y984">
        <f>IF($B$11="זכר",INDEX(תמותה!$A$1:$E$121,ROUNDDOWN(R984/12,0)+1,4),INDEX(תמותה!$A$1:$E$121,ROUNDDOWN(R984/12,0)+1,5))</f>
        <v>3.6725000000000001E-2</v>
      </c>
      <c r="Z984" t="e">
        <f t="shared" si="319"/>
        <v>#VALUE!</v>
      </c>
      <c r="AA984" t="e">
        <f t="shared" si="320"/>
        <v>#VALUE!</v>
      </c>
      <c r="AB984" t="e">
        <f t="shared" si="331"/>
        <v>#VALUE!</v>
      </c>
      <c r="AC984" t="e">
        <f t="shared" si="332"/>
        <v>#VALUE!</v>
      </c>
      <c r="AD984" t="e">
        <f t="shared" si="333"/>
        <v>#VALUE!</v>
      </c>
      <c r="AE984" t="e">
        <f t="shared" si="334"/>
        <v>#VALUE!</v>
      </c>
      <c r="AF984" t="e">
        <f t="shared" si="335"/>
        <v>#VALUE!</v>
      </c>
    </row>
    <row r="985" spans="5:32" x14ac:dyDescent="0.2">
      <c r="E985">
        <f t="shared" si="321"/>
        <v>983</v>
      </c>
      <c r="F985">
        <f t="shared" si="315"/>
        <v>19.486632913637571</v>
      </c>
      <c r="G985" t="e">
        <f t="shared" si="322"/>
        <v>#VALUE!</v>
      </c>
      <c r="H985" t="e">
        <f t="shared" si="323"/>
        <v>#VALUE!</v>
      </c>
      <c r="I985" t="e">
        <f t="shared" si="324"/>
        <v>#VALUE!</v>
      </c>
      <c r="J985" t="e">
        <f t="shared" si="325"/>
        <v>#VALUE!</v>
      </c>
      <c r="K985" t="e">
        <f t="shared" si="326"/>
        <v>#VALUE!</v>
      </c>
      <c r="L985" t="e">
        <f t="shared" si="327"/>
        <v>#VALUE!</v>
      </c>
      <c r="M985">
        <f>IF($B$9="זכר",INDEX(תמותה!$A$1:$E$121,ROUNDDOWN(E985/12,0)+1,2),INDEX(תמותה!$A$1:$E$121,ROUNDDOWN(E985/12,0)+1,3))</f>
        <v>2.8868999999999999E-2</v>
      </c>
      <c r="N985" t="e">
        <f>IF($B$9="זכר",INDEX('שיפור גברים'!$A$1:$GQ$121,ROUNDDOWN(E985/12,0)+1,ROUNDDOWN((E985+$B$7-$B$8)/12,0)+2),INDEX('שיפור נשים'!$A$1:$GQ$121,ROUNDDOWN(E985/12,0)+1,ROUNDDOWN((E985+$B$7-$B$8)/12,0)+2))</f>
        <v>#VALUE!</v>
      </c>
      <c r="O985" t="e">
        <f>IF($B$9="זכר",INDEX('שיפור גברים'!$A$1:$GQ$121,ROUNDDOWN(E985/12,0)+1,ROUNDDOWN((E985+$B$7-$B$8)/12,0)+1),INDEX('שיפור נשים'!$A$1:$GQ$121,ROUNDDOWN(E985/12,0)+1,ROUNDDOWN((E985+$B$7-$B$8)/12,0)+1))</f>
        <v>#VALUE!</v>
      </c>
      <c r="P985">
        <f t="shared" si="316"/>
        <v>0.58333333333333337</v>
      </c>
      <c r="Q985" t="e">
        <f t="shared" si="317"/>
        <v>#VALUE!</v>
      </c>
      <c r="R985">
        <f t="shared" si="328"/>
        <v>983</v>
      </c>
      <c r="S985" t="e">
        <f t="shared" si="329"/>
        <v>#VALUE!</v>
      </c>
      <c r="T985">
        <f>IF($B$11="זכר",INDEX(תמותה!$A$1:$E$121,ROUNDDOWN(R985/12,0)+1,2),INDEX(תמותה!$A$1:$E$121,ROUNDDOWN(R985/12,0)+1,3))</f>
        <v>2.8868999999999999E-2</v>
      </c>
      <c r="U985" t="e">
        <f>IF($B$11="זכר",INDEX('שיפור גברים'!$A$1:$GQ$121,ROUNDDOWN(R985/12,0)+1,ROUNDDOWN((E985+$B$7-$B$8)/12,0)+2),INDEX('שיפור נשים'!$A$1:$GQ$121,ROUNDDOWN(R985/12,0)+1,ROUNDDOWN((E985+$B$7-$B$8)/12,0)+2))</f>
        <v>#VALUE!</v>
      </c>
      <c r="V985" t="e">
        <f>IF($B$11="זכר",INDEX('שיפור גברים'!$A$1:$GQ$121,ROUNDDOWN(R985/12,0)+1,ROUNDDOWN((E985+$B$7-$B$8)/12,0)+1),INDEX('שיפור נשים'!$A$1:$GQ$121,ROUNDDOWN(R985/12,0)+1,ROUNDDOWN((E985+$B$7-$B$8)/12,0)+1))</f>
        <v>#VALUE!</v>
      </c>
      <c r="W985">
        <f t="shared" si="318"/>
        <v>0.58333333333333337</v>
      </c>
      <c r="X985" t="e">
        <f t="shared" si="330"/>
        <v>#VALUE!</v>
      </c>
      <c r="Y985">
        <f>IF($B$11="זכר",INDEX(תמותה!$A$1:$E$121,ROUNDDOWN(R985/12,0)+1,4),INDEX(תמותה!$A$1:$E$121,ROUNDDOWN(R985/12,0)+1,5))</f>
        <v>3.6725000000000001E-2</v>
      </c>
      <c r="Z985" t="e">
        <f t="shared" si="319"/>
        <v>#VALUE!</v>
      </c>
      <c r="AA985" t="e">
        <f t="shared" si="320"/>
        <v>#VALUE!</v>
      </c>
      <c r="AB985" t="e">
        <f t="shared" si="331"/>
        <v>#VALUE!</v>
      </c>
      <c r="AC985" t="e">
        <f t="shared" si="332"/>
        <v>#VALUE!</v>
      </c>
      <c r="AD985" t="e">
        <f t="shared" si="333"/>
        <v>#VALUE!</v>
      </c>
      <c r="AE985" t="e">
        <f t="shared" si="334"/>
        <v>#VALUE!</v>
      </c>
      <c r="AF985" t="e">
        <f t="shared" si="335"/>
        <v>#VALUE!</v>
      </c>
    </row>
    <row r="986" spans="5:32" x14ac:dyDescent="0.2">
      <c r="E986">
        <f t="shared" si="321"/>
        <v>984</v>
      </c>
      <c r="F986">
        <f t="shared" si="315"/>
        <v>19.545532738889861</v>
      </c>
      <c r="G986" t="e">
        <f t="shared" si="322"/>
        <v>#VALUE!</v>
      </c>
      <c r="H986" t="e">
        <f t="shared" si="323"/>
        <v>#VALUE!</v>
      </c>
      <c r="I986" t="e">
        <f t="shared" si="324"/>
        <v>#VALUE!</v>
      </c>
      <c r="J986" t="e">
        <f t="shared" si="325"/>
        <v>#VALUE!</v>
      </c>
      <c r="K986" t="e">
        <f t="shared" si="326"/>
        <v>#VALUE!</v>
      </c>
      <c r="L986" t="e">
        <f t="shared" si="327"/>
        <v>#VALUE!</v>
      </c>
      <c r="M986">
        <f>IF($B$9="זכר",INDEX(תמותה!$A$1:$E$121,ROUNDDOWN(E986/12,0)+1,2),INDEX(תמותה!$A$1:$E$121,ROUNDDOWN(E986/12,0)+1,3))</f>
        <v>3.3488999999999998E-2</v>
      </c>
      <c r="N986" t="e">
        <f>IF($B$9="זכר",INDEX('שיפור גברים'!$A$1:$GQ$121,ROUNDDOWN(E986/12,0)+1,ROUNDDOWN((E986+$B$7-$B$8)/12,0)+2),INDEX('שיפור נשים'!$A$1:$GQ$121,ROUNDDOWN(E986/12,0)+1,ROUNDDOWN((E986+$B$7-$B$8)/12,0)+2))</f>
        <v>#VALUE!</v>
      </c>
      <c r="O986" t="e">
        <f>IF($B$9="זכר",INDEX('שיפור גברים'!$A$1:$GQ$121,ROUNDDOWN(E986/12,0)+1,ROUNDDOWN((E986+$B$7-$B$8)/12,0)+1),INDEX('שיפור נשים'!$A$1:$GQ$121,ROUNDDOWN(E986/12,0)+1,ROUNDDOWN((E986+$B$7-$B$8)/12,0)+1))</f>
        <v>#VALUE!</v>
      </c>
      <c r="P986">
        <f t="shared" si="316"/>
        <v>0.66666666666666663</v>
      </c>
      <c r="Q986" t="e">
        <f t="shared" si="317"/>
        <v>#VALUE!</v>
      </c>
      <c r="R986">
        <f t="shared" si="328"/>
        <v>984</v>
      </c>
      <c r="S986" t="e">
        <f t="shared" si="329"/>
        <v>#VALUE!</v>
      </c>
      <c r="T986">
        <f>IF($B$11="זכר",INDEX(תמותה!$A$1:$E$121,ROUNDDOWN(R986/12,0)+1,2),INDEX(תמותה!$A$1:$E$121,ROUNDDOWN(R986/12,0)+1,3))</f>
        <v>3.3488999999999998E-2</v>
      </c>
      <c r="U986" t="e">
        <f>IF($B$11="זכר",INDEX('שיפור גברים'!$A$1:$GQ$121,ROUNDDOWN(R986/12,0)+1,ROUNDDOWN((E986+$B$7-$B$8)/12,0)+2),INDEX('שיפור נשים'!$A$1:$GQ$121,ROUNDDOWN(R986/12,0)+1,ROUNDDOWN((E986+$B$7-$B$8)/12,0)+2))</f>
        <v>#VALUE!</v>
      </c>
      <c r="V986" t="e">
        <f>IF($B$11="זכר",INDEX('שיפור גברים'!$A$1:$GQ$121,ROUNDDOWN(R986/12,0)+1,ROUNDDOWN((E986+$B$7-$B$8)/12,0)+1),INDEX('שיפור נשים'!$A$1:$GQ$121,ROUNDDOWN(R986/12,0)+1,ROUNDDOWN((E986+$B$7-$B$8)/12,0)+1))</f>
        <v>#VALUE!</v>
      </c>
      <c r="W986">
        <f t="shared" si="318"/>
        <v>0.66666666666666663</v>
      </c>
      <c r="X986" t="e">
        <f t="shared" si="330"/>
        <v>#VALUE!</v>
      </c>
      <c r="Y986">
        <f>IF($B$11="זכר",INDEX(תמותה!$A$1:$E$121,ROUNDDOWN(R986/12,0)+1,4),INDEX(תמותה!$A$1:$E$121,ROUNDDOWN(R986/12,0)+1,5))</f>
        <v>4.1679000000000001E-2</v>
      </c>
      <c r="Z986" t="e">
        <f t="shared" si="319"/>
        <v>#VALUE!</v>
      </c>
      <c r="AA986" t="e">
        <f t="shared" si="320"/>
        <v>#VALUE!</v>
      </c>
      <c r="AB986" t="e">
        <f t="shared" si="331"/>
        <v>#VALUE!</v>
      </c>
      <c r="AC986" t="e">
        <f t="shared" si="332"/>
        <v>#VALUE!</v>
      </c>
      <c r="AD986" t="e">
        <f t="shared" si="333"/>
        <v>#VALUE!</v>
      </c>
      <c r="AE986" t="e">
        <f t="shared" si="334"/>
        <v>#VALUE!</v>
      </c>
      <c r="AF986" t="e">
        <f t="shared" si="335"/>
        <v>#VALUE!</v>
      </c>
    </row>
    <row r="987" spans="5:32" x14ac:dyDescent="0.2">
      <c r="E987">
        <f t="shared" si="321"/>
        <v>985</v>
      </c>
      <c r="F987">
        <f t="shared" si="315"/>
        <v>19.604610593329149</v>
      </c>
      <c r="G987" t="e">
        <f t="shared" si="322"/>
        <v>#VALUE!</v>
      </c>
      <c r="H987" t="e">
        <f t="shared" si="323"/>
        <v>#VALUE!</v>
      </c>
      <c r="I987" t="e">
        <f t="shared" si="324"/>
        <v>#VALUE!</v>
      </c>
      <c r="J987" t="e">
        <f t="shared" si="325"/>
        <v>#VALUE!</v>
      </c>
      <c r="K987" t="e">
        <f t="shared" si="326"/>
        <v>#VALUE!</v>
      </c>
      <c r="L987" t="e">
        <f t="shared" si="327"/>
        <v>#VALUE!</v>
      </c>
      <c r="M987">
        <f>IF($B$9="זכר",INDEX(תמותה!$A$1:$E$121,ROUNDDOWN(E987/12,0)+1,2),INDEX(תמותה!$A$1:$E$121,ROUNDDOWN(E987/12,0)+1,3))</f>
        <v>3.3488999999999998E-2</v>
      </c>
      <c r="N987" t="e">
        <f>IF($B$9="זכר",INDEX('שיפור גברים'!$A$1:$GQ$121,ROUNDDOWN(E987/12,0)+1,ROUNDDOWN((E987+$B$7-$B$8)/12,0)+2),INDEX('שיפור נשים'!$A$1:$GQ$121,ROUNDDOWN(E987/12,0)+1,ROUNDDOWN((E987+$B$7-$B$8)/12,0)+2))</f>
        <v>#VALUE!</v>
      </c>
      <c r="O987" t="e">
        <f>IF($B$9="זכר",INDEX('שיפור גברים'!$A$1:$GQ$121,ROUNDDOWN(E987/12,0)+1,ROUNDDOWN((E987+$B$7-$B$8)/12,0)+1),INDEX('שיפור נשים'!$A$1:$GQ$121,ROUNDDOWN(E987/12,0)+1,ROUNDDOWN((E987+$B$7-$B$8)/12,0)+1))</f>
        <v>#VALUE!</v>
      </c>
      <c r="P987">
        <f t="shared" si="316"/>
        <v>0.75</v>
      </c>
      <c r="Q987" t="e">
        <f t="shared" si="317"/>
        <v>#VALUE!</v>
      </c>
      <c r="R987">
        <f t="shared" si="328"/>
        <v>985</v>
      </c>
      <c r="S987" t="e">
        <f t="shared" si="329"/>
        <v>#VALUE!</v>
      </c>
      <c r="T987">
        <f>IF($B$11="זכר",INDEX(תמותה!$A$1:$E$121,ROUNDDOWN(R987/12,0)+1,2),INDEX(תמותה!$A$1:$E$121,ROUNDDOWN(R987/12,0)+1,3))</f>
        <v>3.3488999999999998E-2</v>
      </c>
      <c r="U987" t="e">
        <f>IF($B$11="זכר",INDEX('שיפור גברים'!$A$1:$GQ$121,ROUNDDOWN(R987/12,0)+1,ROUNDDOWN((E987+$B$7-$B$8)/12,0)+2),INDEX('שיפור נשים'!$A$1:$GQ$121,ROUNDDOWN(R987/12,0)+1,ROUNDDOWN((E987+$B$7-$B$8)/12,0)+2))</f>
        <v>#VALUE!</v>
      </c>
      <c r="V987" t="e">
        <f>IF($B$11="זכר",INDEX('שיפור גברים'!$A$1:$GQ$121,ROUNDDOWN(R987/12,0)+1,ROUNDDOWN((E987+$B$7-$B$8)/12,0)+1),INDEX('שיפור נשים'!$A$1:$GQ$121,ROUNDDOWN(R987/12,0)+1,ROUNDDOWN((E987+$B$7-$B$8)/12,0)+1))</f>
        <v>#VALUE!</v>
      </c>
      <c r="W987">
        <f t="shared" si="318"/>
        <v>0.75</v>
      </c>
      <c r="X987" t="e">
        <f t="shared" si="330"/>
        <v>#VALUE!</v>
      </c>
      <c r="Y987">
        <f>IF($B$11="זכר",INDEX(תמותה!$A$1:$E$121,ROUNDDOWN(R987/12,0)+1,4),INDEX(תמותה!$A$1:$E$121,ROUNDDOWN(R987/12,0)+1,5))</f>
        <v>4.1679000000000001E-2</v>
      </c>
      <c r="Z987" t="e">
        <f t="shared" si="319"/>
        <v>#VALUE!</v>
      </c>
      <c r="AA987" t="e">
        <f t="shared" si="320"/>
        <v>#VALUE!</v>
      </c>
      <c r="AB987" t="e">
        <f t="shared" si="331"/>
        <v>#VALUE!</v>
      </c>
      <c r="AC987" t="e">
        <f t="shared" si="332"/>
        <v>#VALUE!</v>
      </c>
      <c r="AD987" t="e">
        <f t="shared" si="333"/>
        <v>#VALUE!</v>
      </c>
      <c r="AE987" t="e">
        <f t="shared" si="334"/>
        <v>#VALUE!</v>
      </c>
      <c r="AF987" t="e">
        <f t="shared" si="335"/>
        <v>#VALUE!</v>
      </c>
    </row>
    <row r="988" spans="5:32" x14ac:dyDescent="0.2">
      <c r="E988">
        <f t="shared" si="321"/>
        <v>986</v>
      </c>
      <c r="F988">
        <f t="shared" si="315"/>
        <v>19.663867015062131</v>
      </c>
      <c r="G988" t="e">
        <f t="shared" si="322"/>
        <v>#VALUE!</v>
      </c>
      <c r="H988" t="e">
        <f t="shared" si="323"/>
        <v>#VALUE!</v>
      </c>
      <c r="I988" t="e">
        <f t="shared" si="324"/>
        <v>#VALUE!</v>
      </c>
      <c r="J988" t="e">
        <f t="shared" si="325"/>
        <v>#VALUE!</v>
      </c>
      <c r="K988" t="e">
        <f t="shared" si="326"/>
        <v>#VALUE!</v>
      </c>
      <c r="L988" t="e">
        <f t="shared" si="327"/>
        <v>#VALUE!</v>
      </c>
      <c r="M988">
        <f>IF($B$9="זכר",INDEX(תמותה!$A$1:$E$121,ROUNDDOWN(E988/12,0)+1,2),INDEX(תמותה!$A$1:$E$121,ROUNDDOWN(E988/12,0)+1,3))</f>
        <v>3.3488999999999998E-2</v>
      </c>
      <c r="N988" t="e">
        <f>IF($B$9="זכר",INDEX('שיפור גברים'!$A$1:$GQ$121,ROUNDDOWN(E988/12,0)+1,ROUNDDOWN((E988+$B$7-$B$8)/12,0)+2),INDEX('שיפור נשים'!$A$1:$GQ$121,ROUNDDOWN(E988/12,0)+1,ROUNDDOWN((E988+$B$7-$B$8)/12,0)+2))</f>
        <v>#VALUE!</v>
      </c>
      <c r="O988" t="e">
        <f>IF($B$9="זכר",INDEX('שיפור גברים'!$A$1:$GQ$121,ROUNDDOWN(E988/12,0)+1,ROUNDDOWN((E988+$B$7-$B$8)/12,0)+1),INDEX('שיפור נשים'!$A$1:$GQ$121,ROUNDDOWN(E988/12,0)+1,ROUNDDOWN((E988+$B$7-$B$8)/12,0)+1))</f>
        <v>#VALUE!</v>
      </c>
      <c r="P988">
        <f t="shared" si="316"/>
        <v>0.83333333333333337</v>
      </c>
      <c r="Q988" t="e">
        <f t="shared" si="317"/>
        <v>#VALUE!</v>
      </c>
      <c r="R988">
        <f t="shared" si="328"/>
        <v>986</v>
      </c>
      <c r="S988" t="e">
        <f t="shared" si="329"/>
        <v>#VALUE!</v>
      </c>
      <c r="T988">
        <f>IF($B$11="זכר",INDEX(תמותה!$A$1:$E$121,ROUNDDOWN(R988/12,0)+1,2),INDEX(תמותה!$A$1:$E$121,ROUNDDOWN(R988/12,0)+1,3))</f>
        <v>3.3488999999999998E-2</v>
      </c>
      <c r="U988" t="e">
        <f>IF($B$11="זכר",INDEX('שיפור גברים'!$A$1:$GQ$121,ROUNDDOWN(R988/12,0)+1,ROUNDDOWN((E988+$B$7-$B$8)/12,0)+2),INDEX('שיפור נשים'!$A$1:$GQ$121,ROUNDDOWN(R988/12,0)+1,ROUNDDOWN((E988+$B$7-$B$8)/12,0)+2))</f>
        <v>#VALUE!</v>
      </c>
      <c r="V988" t="e">
        <f>IF($B$11="זכר",INDEX('שיפור גברים'!$A$1:$GQ$121,ROUNDDOWN(R988/12,0)+1,ROUNDDOWN((E988+$B$7-$B$8)/12,0)+1),INDEX('שיפור נשים'!$A$1:$GQ$121,ROUNDDOWN(R988/12,0)+1,ROUNDDOWN((E988+$B$7-$B$8)/12,0)+1))</f>
        <v>#VALUE!</v>
      </c>
      <c r="W988">
        <f t="shared" si="318"/>
        <v>0.83333333333333337</v>
      </c>
      <c r="X988" t="e">
        <f t="shared" si="330"/>
        <v>#VALUE!</v>
      </c>
      <c r="Y988">
        <f>IF($B$11="זכר",INDEX(תמותה!$A$1:$E$121,ROUNDDOWN(R988/12,0)+1,4),INDEX(תמותה!$A$1:$E$121,ROUNDDOWN(R988/12,0)+1,5))</f>
        <v>4.1679000000000001E-2</v>
      </c>
      <c r="Z988" t="e">
        <f t="shared" si="319"/>
        <v>#VALUE!</v>
      </c>
      <c r="AA988" t="e">
        <f t="shared" si="320"/>
        <v>#VALUE!</v>
      </c>
      <c r="AB988" t="e">
        <f t="shared" si="331"/>
        <v>#VALUE!</v>
      </c>
      <c r="AC988" t="e">
        <f t="shared" si="332"/>
        <v>#VALUE!</v>
      </c>
      <c r="AD988" t="e">
        <f t="shared" si="333"/>
        <v>#VALUE!</v>
      </c>
      <c r="AE988" t="e">
        <f t="shared" si="334"/>
        <v>#VALUE!</v>
      </c>
      <c r="AF988" t="e">
        <f t="shared" si="335"/>
        <v>#VALUE!</v>
      </c>
    </row>
    <row r="989" spans="5:32" x14ac:dyDescent="0.2">
      <c r="E989">
        <f t="shared" si="321"/>
        <v>987</v>
      </c>
      <c r="F989">
        <f t="shared" si="315"/>
        <v>19.723302543821987</v>
      </c>
      <c r="G989" t="e">
        <f t="shared" si="322"/>
        <v>#VALUE!</v>
      </c>
      <c r="H989" t="e">
        <f t="shared" si="323"/>
        <v>#VALUE!</v>
      </c>
      <c r="I989" t="e">
        <f t="shared" si="324"/>
        <v>#VALUE!</v>
      </c>
      <c r="J989" t="e">
        <f t="shared" si="325"/>
        <v>#VALUE!</v>
      </c>
      <c r="K989" t="e">
        <f t="shared" si="326"/>
        <v>#VALUE!</v>
      </c>
      <c r="L989" t="e">
        <f t="shared" si="327"/>
        <v>#VALUE!</v>
      </c>
      <c r="M989">
        <f>IF($B$9="זכר",INDEX(תמותה!$A$1:$E$121,ROUNDDOWN(E989/12,0)+1,2),INDEX(תמותה!$A$1:$E$121,ROUNDDOWN(E989/12,0)+1,3))</f>
        <v>3.3488999999999998E-2</v>
      </c>
      <c r="N989" t="e">
        <f>IF($B$9="זכר",INDEX('שיפור גברים'!$A$1:$GQ$121,ROUNDDOWN(E989/12,0)+1,ROUNDDOWN((E989+$B$7-$B$8)/12,0)+2),INDEX('שיפור נשים'!$A$1:$GQ$121,ROUNDDOWN(E989/12,0)+1,ROUNDDOWN((E989+$B$7-$B$8)/12,0)+2))</f>
        <v>#VALUE!</v>
      </c>
      <c r="O989" t="e">
        <f>IF($B$9="זכר",INDEX('שיפור גברים'!$A$1:$GQ$121,ROUNDDOWN(E989/12,0)+1,ROUNDDOWN((E989+$B$7-$B$8)/12,0)+1),INDEX('שיפור נשים'!$A$1:$GQ$121,ROUNDDOWN(E989/12,0)+1,ROUNDDOWN((E989+$B$7-$B$8)/12,0)+1))</f>
        <v>#VALUE!</v>
      </c>
      <c r="P989">
        <f t="shared" si="316"/>
        <v>0.91666666666666663</v>
      </c>
      <c r="Q989" t="e">
        <f t="shared" si="317"/>
        <v>#VALUE!</v>
      </c>
      <c r="R989">
        <f t="shared" si="328"/>
        <v>987</v>
      </c>
      <c r="S989" t="e">
        <f t="shared" si="329"/>
        <v>#VALUE!</v>
      </c>
      <c r="T989">
        <f>IF($B$11="זכר",INDEX(תמותה!$A$1:$E$121,ROUNDDOWN(R989/12,0)+1,2),INDEX(תמותה!$A$1:$E$121,ROUNDDOWN(R989/12,0)+1,3))</f>
        <v>3.3488999999999998E-2</v>
      </c>
      <c r="U989" t="e">
        <f>IF($B$11="זכר",INDEX('שיפור גברים'!$A$1:$GQ$121,ROUNDDOWN(R989/12,0)+1,ROUNDDOWN((E989+$B$7-$B$8)/12,0)+2),INDEX('שיפור נשים'!$A$1:$GQ$121,ROUNDDOWN(R989/12,0)+1,ROUNDDOWN((E989+$B$7-$B$8)/12,0)+2))</f>
        <v>#VALUE!</v>
      </c>
      <c r="V989" t="e">
        <f>IF($B$11="זכר",INDEX('שיפור גברים'!$A$1:$GQ$121,ROUNDDOWN(R989/12,0)+1,ROUNDDOWN((E989+$B$7-$B$8)/12,0)+1),INDEX('שיפור נשים'!$A$1:$GQ$121,ROUNDDOWN(R989/12,0)+1,ROUNDDOWN((E989+$B$7-$B$8)/12,0)+1))</f>
        <v>#VALUE!</v>
      </c>
      <c r="W989">
        <f t="shared" si="318"/>
        <v>0.91666666666666663</v>
      </c>
      <c r="X989" t="e">
        <f t="shared" si="330"/>
        <v>#VALUE!</v>
      </c>
      <c r="Y989">
        <f>IF($B$11="זכר",INDEX(תמותה!$A$1:$E$121,ROUNDDOWN(R989/12,0)+1,4),INDEX(תמותה!$A$1:$E$121,ROUNDDOWN(R989/12,0)+1,5))</f>
        <v>4.1679000000000001E-2</v>
      </c>
      <c r="Z989" t="e">
        <f t="shared" si="319"/>
        <v>#VALUE!</v>
      </c>
      <c r="AA989" t="e">
        <f t="shared" si="320"/>
        <v>#VALUE!</v>
      </c>
      <c r="AB989" t="e">
        <f t="shared" si="331"/>
        <v>#VALUE!</v>
      </c>
      <c r="AC989" t="e">
        <f t="shared" si="332"/>
        <v>#VALUE!</v>
      </c>
      <c r="AD989" t="e">
        <f t="shared" si="333"/>
        <v>#VALUE!</v>
      </c>
      <c r="AE989" t="e">
        <f t="shared" si="334"/>
        <v>#VALUE!</v>
      </c>
      <c r="AF989" t="e">
        <f t="shared" si="335"/>
        <v>#VALUE!</v>
      </c>
    </row>
    <row r="990" spans="5:32" x14ac:dyDescent="0.2">
      <c r="E990">
        <f t="shared" si="321"/>
        <v>988</v>
      </c>
      <c r="F990">
        <f t="shared" si="315"/>
        <v>19.782917720973312</v>
      </c>
      <c r="G990" t="e">
        <f t="shared" si="322"/>
        <v>#VALUE!</v>
      </c>
      <c r="H990" t="e">
        <f t="shared" si="323"/>
        <v>#VALUE!</v>
      </c>
      <c r="I990" t="e">
        <f t="shared" si="324"/>
        <v>#VALUE!</v>
      </c>
      <c r="J990" t="e">
        <f t="shared" si="325"/>
        <v>#VALUE!</v>
      </c>
      <c r="K990" t="e">
        <f t="shared" si="326"/>
        <v>#VALUE!</v>
      </c>
      <c r="L990" t="e">
        <f t="shared" si="327"/>
        <v>#VALUE!</v>
      </c>
      <c r="M990">
        <f>IF($B$9="זכר",INDEX(תמותה!$A$1:$E$121,ROUNDDOWN(E990/12,0)+1,2),INDEX(תמותה!$A$1:$E$121,ROUNDDOWN(E990/12,0)+1,3))</f>
        <v>3.3488999999999998E-2</v>
      </c>
      <c r="N990" t="e">
        <f>IF($B$9="זכר",INDEX('שיפור גברים'!$A$1:$GQ$121,ROUNDDOWN(E990/12,0)+1,ROUNDDOWN((E990+$B$7-$B$8)/12,0)+2),INDEX('שיפור נשים'!$A$1:$GQ$121,ROUNDDOWN(E990/12,0)+1,ROUNDDOWN((E990+$B$7-$B$8)/12,0)+2))</f>
        <v>#VALUE!</v>
      </c>
      <c r="O990" t="e">
        <f>IF($B$9="זכר",INDEX('שיפור גברים'!$A$1:$GQ$121,ROUNDDOWN(E990/12,0)+1,ROUNDDOWN((E990+$B$7-$B$8)/12,0)+1),INDEX('שיפור נשים'!$A$1:$GQ$121,ROUNDDOWN(E990/12,0)+1,ROUNDDOWN((E990+$B$7-$B$8)/12,0)+1))</f>
        <v>#VALUE!</v>
      </c>
      <c r="P990">
        <f t="shared" si="316"/>
        <v>1</v>
      </c>
      <c r="Q990" t="e">
        <f t="shared" si="317"/>
        <v>#VALUE!</v>
      </c>
      <c r="R990">
        <f t="shared" si="328"/>
        <v>988</v>
      </c>
      <c r="S990" t="e">
        <f t="shared" si="329"/>
        <v>#VALUE!</v>
      </c>
      <c r="T990">
        <f>IF($B$11="זכר",INDEX(תמותה!$A$1:$E$121,ROUNDDOWN(R990/12,0)+1,2),INDEX(תמותה!$A$1:$E$121,ROUNDDOWN(R990/12,0)+1,3))</f>
        <v>3.3488999999999998E-2</v>
      </c>
      <c r="U990" t="e">
        <f>IF($B$11="זכר",INDEX('שיפור גברים'!$A$1:$GQ$121,ROUNDDOWN(R990/12,0)+1,ROUNDDOWN((E990+$B$7-$B$8)/12,0)+2),INDEX('שיפור נשים'!$A$1:$GQ$121,ROUNDDOWN(R990/12,0)+1,ROUNDDOWN((E990+$B$7-$B$8)/12,0)+2))</f>
        <v>#VALUE!</v>
      </c>
      <c r="V990" t="e">
        <f>IF($B$11="זכר",INDEX('שיפור גברים'!$A$1:$GQ$121,ROUNDDOWN(R990/12,0)+1,ROUNDDOWN((E990+$B$7-$B$8)/12,0)+1),INDEX('שיפור נשים'!$A$1:$GQ$121,ROUNDDOWN(R990/12,0)+1,ROUNDDOWN((E990+$B$7-$B$8)/12,0)+1))</f>
        <v>#VALUE!</v>
      </c>
      <c r="W990">
        <f t="shared" si="318"/>
        <v>1</v>
      </c>
      <c r="X990" t="e">
        <f t="shared" si="330"/>
        <v>#VALUE!</v>
      </c>
      <c r="Y990">
        <f>IF($B$11="זכר",INDEX(תמותה!$A$1:$E$121,ROUNDDOWN(R990/12,0)+1,4),INDEX(תמותה!$A$1:$E$121,ROUNDDOWN(R990/12,0)+1,5))</f>
        <v>4.1679000000000001E-2</v>
      </c>
      <c r="Z990" t="e">
        <f t="shared" si="319"/>
        <v>#VALUE!</v>
      </c>
      <c r="AA990" t="e">
        <f t="shared" si="320"/>
        <v>#VALUE!</v>
      </c>
      <c r="AB990" t="e">
        <f t="shared" si="331"/>
        <v>#VALUE!</v>
      </c>
      <c r="AC990" t="e">
        <f t="shared" si="332"/>
        <v>#VALUE!</v>
      </c>
      <c r="AD990" t="e">
        <f t="shared" si="333"/>
        <v>#VALUE!</v>
      </c>
      <c r="AE990" t="e">
        <f t="shared" si="334"/>
        <v>#VALUE!</v>
      </c>
      <c r="AF990" t="e">
        <f t="shared" si="335"/>
        <v>#VALUE!</v>
      </c>
    </row>
    <row r="991" spans="5:32" x14ac:dyDescent="0.2">
      <c r="E991">
        <f t="shared" si="321"/>
        <v>989</v>
      </c>
      <c r="F991">
        <f t="shared" si="315"/>
        <v>19.842713089516963</v>
      </c>
      <c r="G991" t="e">
        <f t="shared" si="322"/>
        <v>#VALUE!</v>
      </c>
      <c r="H991" t="e">
        <f t="shared" si="323"/>
        <v>#VALUE!</v>
      </c>
      <c r="I991" t="e">
        <f t="shared" si="324"/>
        <v>#VALUE!</v>
      </c>
      <c r="J991" t="e">
        <f t="shared" si="325"/>
        <v>#VALUE!</v>
      </c>
      <c r="K991" t="e">
        <f t="shared" si="326"/>
        <v>#VALUE!</v>
      </c>
      <c r="L991" t="e">
        <f t="shared" si="327"/>
        <v>#VALUE!</v>
      </c>
      <c r="M991">
        <f>IF($B$9="זכר",INDEX(תמותה!$A$1:$E$121,ROUNDDOWN(E991/12,0)+1,2),INDEX(תמותה!$A$1:$E$121,ROUNDDOWN(E991/12,0)+1,3))</f>
        <v>3.3488999999999998E-2</v>
      </c>
      <c r="N991" t="e">
        <f>IF($B$9="זכר",INDEX('שיפור גברים'!$A$1:$GQ$121,ROUNDDOWN(E991/12,0)+1,ROUNDDOWN((E991+$B$7-$B$8)/12,0)+2),INDEX('שיפור נשים'!$A$1:$GQ$121,ROUNDDOWN(E991/12,0)+1,ROUNDDOWN((E991+$B$7-$B$8)/12,0)+2))</f>
        <v>#VALUE!</v>
      </c>
      <c r="O991" t="e">
        <f>IF($B$9="זכר",INDEX('שיפור גברים'!$A$1:$GQ$121,ROUNDDOWN(E991/12,0)+1,ROUNDDOWN((E991+$B$7-$B$8)/12,0)+1),INDEX('שיפור נשים'!$A$1:$GQ$121,ROUNDDOWN(E991/12,0)+1,ROUNDDOWN((E991+$B$7-$B$8)/12,0)+1))</f>
        <v>#VALUE!</v>
      </c>
      <c r="P991">
        <f t="shared" si="316"/>
        <v>8.3333333333333329E-2</v>
      </c>
      <c r="Q991" t="e">
        <f t="shared" si="317"/>
        <v>#VALUE!</v>
      </c>
      <c r="R991">
        <f t="shared" si="328"/>
        <v>989</v>
      </c>
      <c r="S991" t="e">
        <f t="shared" si="329"/>
        <v>#VALUE!</v>
      </c>
      <c r="T991">
        <f>IF($B$11="זכר",INDEX(תמותה!$A$1:$E$121,ROUNDDOWN(R991/12,0)+1,2),INDEX(תמותה!$A$1:$E$121,ROUNDDOWN(R991/12,0)+1,3))</f>
        <v>3.3488999999999998E-2</v>
      </c>
      <c r="U991" t="e">
        <f>IF($B$11="זכר",INDEX('שיפור גברים'!$A$1:$GQ$121,ROUNDDOWN(R991/12,0)+1,ROUNDDOWN((E991+$B$7-$B$8)/12,0)+2),INDEX('שיפור נשים'!$A$1:$GQ$121,ROUNDDOWN(R991/12,0)+1,ROUNDDOWN((E991+$B$7-$B$8)/12,0)+2))</f>
        <v>#VALUE!</v>
      </c>
      <c r="V991" t="e">
        <f>IF($B$11="זכר",INDEX('שיפור גברים'!$A$1:$GQ$121,ROUNDDOWN(R991/12,0)+1,ROUNDDOWN((E991+$B$7-$B$8)/12,0)+1),INDEX('שיפור נשים'!$A$1:$GQ$121,ROUNDDOWN(R991/12,0)+1,ROUNDDOWN((E991+$B$7-$B$8)/12,0)+1))</f>
        <v>#VALUE!</v>
      </c>
      <c r="W991">
        <f t="shared" si="318"/>
        <v>8.3333333333333329E-2</v>
      </c>
      <c r="X991" t="e">
        <f t="shared" si="330"/>
        <v>#VALUE!</v>
      </c>
      <c r="Y991">
        <f>IF($B$11="זכר",INDEX(תמותה!$A$1:$E$121,ROUNDDOWN(R991/12,0)+1,4),INDEX(תמותה!$A$1:$E$121,ROUNDDOWN(R991/12,0)+1,5))</f>
        <v>4.1679000000000001E-2</v>
      </c>
      <c r="Z991" t="e">
        <f t="shared" si="319"/>
        <v>#VALUE!</v>
      </c>
      <c r="AA991" t="e">
        <f t="shared" si="320"/>
        <v>#VALUE!</v>
      </c>
      <c r="AB991" t="e">
        <f t="shared" si="331"/>
        <v>#VALUE!</v>
      </c>
      <c r="AC991" t="e">
        <f t="shared" si="332"/>
        <v>#VALUE!</v>
      </c>
      <c r="AD991" t="e">
        <f t="shared" si="333"/>
        <v>#VALUE!</v>
      </c>
      <c r="AE991" t="e">
        <f t="shared" si="334"/>
        <v>#VALUE!</v>
      </c>
      <c r="AF991" t="e">
        <f t="shared" si="335"/>
        <v>#VALUE!</v>
      </c>
    </row>
    <row r="992" spans="5:32" x14ac:dyDescent="0.2">
      <c r="E992">
        <f t="shared" si="321"/>
        <v>990</v>
      </c>
      <c r="F992">
        <f t="shared" si="315"/>
        <v>19.902689194095089</v>
      </c>
      <c r="G992" t="e">
        <f t="shared" si="322"/>
        <v>#VALUE!</v>
      </c>
      <c r="H992" t="e">
        <f t="shared" si="323"/>
        <v>#VALUE!</v>
      </c>
      <c r="I992" t="e">
        <f t="shared" si="324"/>
        <v>#VALUE!</v>
      </c>
      <c r="J992" t="e">
        <f t="shared" si="325"/>
        <v>#VALUE!</v>
      </c>
      <c r="K992" t="e">
        <f t="shared" si="326"/>
        <v>#VALUE!</v>
      </c>
      <c r="L992" t="e">
        <f t="shared" si="327"/>
        <v>#VALUE!</v>
      </c>
      <c r="M992">
        <f>IF($B$9="זכר",INDEX(תמותה!$A$1:$E$121,ROUNDDOWN(E992/12,0)+1,2),INDEX(תמותה!$A$1:$E$121,ROUNDDOWN(E992/12,0)+1,3))</f>
        <v>3.3488999999999998E-2</v>
      </c>
      <c r="N992" t="e">
        <f>IF($B$9="זכר",INDEX('שיפור גברים'!$A$1:$GQ$121,ROUNDDOWN(E992/12,0)+1,ROUNDDOWN((E992+$B$7-$B$8)/12,0)+2),INDEX('שיפור נשים'!$A$1:$GQ$121,ROUNDDOWN(E992/12,0)+1,ROUNDDOWN((E992+$B$7-$B$8)/12,0)+2))</f>
        <v>#VALUE!</v>
      </c>
      <c r="O992" t="e">
        <f>IF($B$9="זכר",INDEX('שיפור גברים'!$A$1:$GQ$121,ROUNDDOWN(E992/12,0)+1,ROUNDDOWN((E992+$B$7-$B$8)/12,0)+1),INDEX('שיפור נשים'!$A$1:$GQ$121,ROUNDDOWN(E992/12,0)+1,ROUNDDOWN((E992+$B$7-$B$8)/12,0)+1))</f>
        <v>#VALUE!</v>
      </c>
      <c r="P992">
        <f t="shared" si="316"/>
        <v>0.16666666666666666</v>
      </c>
      <c r="Q992" t="e">
        <f t="shared" si="317"/>
        <v>#VALUE!</v>
      </c>
      <c r="R992">
        <f t="shared" si="328"/>
        <v>990</v>
      </c>
      <c r="S992" t="e">
        <f t="shared" si="329"/>
        <v>#VALUE!</v>
      </c>
      <c r="T992">
        <f>IF($B$11="זכר",INDEX(תמותה!$A$1:$E$121,ROUNDDOWN(R992/12,0)+1,2),INDEX(תמותה!$A$1:$E$121,ROUNDDOWN(R992/12,0)+1,3))</f>
        <v>3.3488999999999998E-2</v>
      </c>
      <c r="U992" t="e">
        <f>IF($B$11="זכר",INDEX('שיפור גברים'!$A$1:$GQ$121,ROUNDDOWN(R992/12,0)+1,ROUNDDOWN((E992+$B$7-$B$8)/12,0)+2),INDEX('שיפור נשים'!$A$1:$GQ$121,ROUNDDOWN(R992/12,0)+1,ROUNDDOWN((E992+$B$7-$B$8)/12,0)+2))</f>
        <v>#VALUE!</v>
      </c>
      <c r="V992" t="e">
        <f>IF($B$11="זכר",INDEX('שיפור גברים'!$A$1:$GQ$121,ROUNDDOWN(R992/12,0)+1,ROUNDDOWN((E992+$B$7-$B$8)/12,0)+1),INDEX('שיפור נשים'!$A$1:$GQ$121,ROUNDDOWN(R992/12,0)+1,ROUNDDOWN((E992+$B$7-$B$8)/12,0)+1))</f>
        <v>#VALUE!</v>
      </c>
      <c r="W992">
        <f t="shared" si="318"/>
        <v>0.16666666666666666</v>
      </c>
      <c r="X992" t="e">
        <f t="shared" si="330"/>
        <v>#VALUE!</v>
      </c>
      <c r="Y992">
        <f>IF($B$11="זכר",INDEX(תמותה!$A$1:$E$121,ROUNDDOWN(R992/12,0)+1,4),INDEX(תמותה!$A$1:$E$121,ROUNDDOWN(R992/12,0)+1,5))</f>
        <v>4.1679000000000001E-2</v>
      </c>
      <c r="Z992" t="e">
        <f t="shared" si="319"/>
        <v>#VALUE!</v>
      </c>
      <c r="AA992" t="e">
        <f t="shared" si="320"/>
        <v>#VALUE!</v>
      </c>
      <c r="AB992" t="e">
        <f t="shared" si="331"/>
        <v>#VALUE!</v>
      </c>
      <c r="AC992" t="e">
        <f t="shared" si="332"/>
        <v>#VALUE!</v>
      </c>
      <c r="AD992" t="e">
        <f t="shared" si="333"/>
        <v>#VALUE!</v>
      </c>
      <c r="AE992" t="e">
        <f t="shared" si="334"/>
        <v>#VALUE!</v>
      </c>
      <c r="AF992" t="e">
        <f t="shared" si="335"/>
        <v>#VALUE!</v>
      </c>
    </row>
    <row r="993" spans="5:32" x14ac:dyDescent="0.2">
      <c r="E993">
        <f t="shared" si="321"/>
        <v>991</v>
      </c>
      <c r="F993">
        <f t="shared" si="315"/>
        <v>19.962846580996061</v>
      </c>
      <c r="G993" t="e">
        <f t="shared" si="322"/>
        <v>#VALUE!</v>
      </c>
      <c r="H993" t="e">
        <f t="shared" si="323"/>
        <v>#VALUE!</v>
      </c>
      <c r="I993" t="e">
        <f t="shared" si="324"/>
        <v>#VALUE!</v>
      </c>
      <c r="J993" t="e">
        <f t="shared" si="325"/>
        <v>#VALUE!</v>
      </c>
      <c r="K993" t="e">
        <f t="shared" si="326"/>
        <v>#VALUE!</v>
      </c>
      <c r="L993" t="e">
        <f t="shared" si="327"/>
        <v>#VALUE!</v>
      </c>
      <c r="M993">
        <f>IF($B$9="זכר",INDEX(תמותה!$A$1:$E$121,ROUNDDOWN(E993/12,0)+1,2),INDEX(תמותה!$A$1:$E$121,ROUNDDOWN(E993/12,0)+1,3))</f>
        <v>3.3488999999999998E-2</v>
      </c>
      <c r="N993" t="e">
        <f>IF($B$9="זכר",INDEX('שיפור גברים'!$A$1:$GQ$121,ROUNDDOWN(E993/12,0)+1,ROUNDDOWN((E993+$B$7-$B$8)/12,0)+2),INDEX('שיפור נשים'!$A$1:$GQ$121,ROUNDDOWN(E993/12,0)+1,ROUNDDOWN((E993+$B$7-$B$8)/12,0)+2))</f>
        <v>#VALUE!</v>
      </c>
      <c r="O993" t="e">
        <f>IF($B$9="זכר",INDEX('שיפור גברים'!$A$1:$GQ$121,ROUNDDOWN(E993/12,0)+1,ROUNDDOWN((E993+$B$7-$B$8)/12,0)+1),INDEX('שיפור נשים'!$A$1:$GQ$121,ROUNDDOWN(E993/12,0)+1,ROUNDDOWN((E993+$B$7-$B$8)/12,0)+1))</f>
        <v>#VALUE!</v>
      </c>
      <c r="P993">
        <f t="shared" si="316"/>
        <v>0.25</v>
      </c>
      <c r="Q993" t="e">
        <f t="shared" si="317"/>
        <v>#VALUE!</v>
      </c>
      <c r="R993">
        <f t="shared" si="328"/>
        <v>991</v>
      </c>
      <c r="S993" t="e">
        <f t="shared" si="329"/>
        <v>#VALUE!</v>
      </c>
      <c r="T993">
        <f>IF($B$11="זכר",INDEX(תמותה!$A$1:$E$121,ROUNDDOWN(R993/12,0)+1,2),INDEX(תמותה!$A$1:$E$121,ROUNDDOWN(R993/12,0)+1,3))</f>
        <v>3.3488999999999998E-2</v>
      </c>
      <c r="U993" t="e">
        <f>IF($B$11="זכר",INDEX('שיפור גברים'!$A$1:$GQ$121,ROUNDDOWN(R993/12,0)+1,ROUNDDOWN((E993+$B$7-$B$8)/12,0)+2),INDEX('שיפור נשים'!$A$1:$GQ$121,ROUNDDOWN(R993/12,0)+1,ROUNDDOWN((E993+$B$7-$B$8)/12,0)+2))</f>
        <v>#VALUE!</v>
      </c>
      <c r="V993" t="e">
        <f>IF($B$11="זכר",INDEX('שיפור גברים'!$A$1:$GQ$121,ROUNDDOWN(R993/12,0)+1,ROUNDDOWN((E993+$B$7-$B$8)/12,0)+1),INDEX('שיפור נשים'!$A$1:$GQ$121,ROUNDDOWN(R993/12,0)+1,ROUNDDOWN((E993+$B$7-$B$8)/12,0)+1))</f>
        <v>#VALUE!</v>
      </c>
      <c r="W993">
        <f t="shared" si="318"/>
        <v>0.25</v>
      </c>
      <c r="X993" t="e">
        <f t="shared" si="330"/>
        <v>#VALUE!</v>
      </c>
      <c r="Y993">
        <f>IF($B$11="זכר",INDEX(תמותה!$A$1:$E$121,ROUNDDOWN(R993/12,0)+1,4),INDEX(תמותה!$A$1:$E$121,ROUNDDOWN(R993/12,0)+1,5))</f>
        <v>4.1679000000000001E-2</v>
      </c>
      <c r="Z993" t="e">
        <f t="shared" si="319"/>
        <v>#VALUE!</v>
      </c>
      <c r="AA993" t="e">
        <f t="shared" si="320"/>
        <v>#VALUE!</v>
      </c>
      <c r="AB993" t="e">
        <f t="shared" si="331"/>
        <v>#VALUE!</v>
      </c>
      <c r="AC993" t="e">
        <f t="shared" si="332"/>
        <v>#VALUE!</v>
      </c>
      <c r="AD993" t="e">
        <f t="shared" si="333"/>
        <v>#VALUE!</v>
      </c>
      <c r="AE993" t="e">
        <f t="shared" si="334"/>
        <v>#VALUE!</v>
      </c>
      <c r="AF993" t="e">
        <f t="shared" si="335"/>
        <v>#VALUE!</v>
      </c>
    </row>
    <row r="994" spans="5:32" x14ac:dyDescent="0.2">
      <c r="E994">
        <f t="shared" si="321"/>
        <v>992</v>
      </c>
      <c r="F994">
        <f t="shared" si="315"/>
        <v>20.023185798159435</v>
      </c>
      <c r="G994" t="e">
        <f t="shared" si="322"/>
        <v>#VALUE!</v>
      </c>
      <c r="H994" t="e">
        <f t="shared" si="323"/>
        <v>#VALUE!</v>
      </c>
      <c r="I994" t="e">
        <f t="shared" si="324"/>
        <v>#VALUE!</v>
      </c>
      <c r="J994" t="e">
        <f t="shared" si="325"/>
        <v>#VALUE!</v>
      </c>
      <c r="K994" t="e">
        <f t="shared" si="326"/>
        <v>#VALUE!</v>
      </c>
      <c r="L994" t="e">
        <f t="shared" si="327"/>
        <v>#VALUE!</v>
      </c>
      <c r="M994">
        <f>IF($B$9="זכר",INDEX(תמותה!$A$1:$E$121,ROUNDDOWN(E994/12,0)+1,2),INDEX(תמותה!$A$1:$E$121,ROUNDDOWN(E994/12,0)+1,3))</f>
        <v>3.3488999999999998E-2</v>
      </c>
      <c r="N994" t="e">
        <f>IF($B$9="זכר",INDEX('שיפור גברים'!$A$1:$GQ$121,ROUNDDOWN(E994/12,0)+1,ROUNDDOWN((E994+$B$7-$B$8)/12,0)+2),INDEX('שיפור נשים'!$A$1:$GQ$121,ROUNDDOWN(E994/12,0)+1,ROUNDDOWN((E994+$B$7-$B$8)/12,0)+2))</f>
        <v>#VALUE!</v>
      </c>
      <c r="O994" t="e">
        <f>IF($B$9="זכר",INDEX('שיפור גברים'!$A$1:$GQ$121,ROUNDDOWN(E994/12,0)+1,ROUNDDOWN((E994+$B$7-$B$8)/12,0)+1),INDEX('שיפור נשים'!$A$1:$GQ$121,ROUNDDOWN(E994/12,0)+1,ROUNDDOWN((E994+$B$7-$B$8)/12,0)+1))</f>
        <v>#VALUE!</v>
      </c>
      <c r="P994">
        <f t="shared" si="316"/>
        <v>0.33333333333333331</v>
      </c>
      <c r="Q994" t="e">
        <f t="shared" si="317"/>
        <v>#VALUE!</v>
      </c>
      <c r="R994">
        <f t="shared" si="328"/>
        <v>992</v>
      </c>
      <c r="S994" t="e">
        <f t="shared" si="329"/>
        <v>#VALUE!</v>
      </c>
      <c r="T994">
        <f>IF($B$11="זכר",INDEX(תמותה!$A$1:$E$121,ROUNDDOWN(R994/12,0)+1,2),INDEX(תמותה!$A$1:$E$121,ROUNDDOWN(R994/12,0)+1,3))</f>
        <v>3.3488999999999998E-2</v>
      </c>
      <c r="U994" t="e">
        <f>IF($B$11="זכר",INDEX('שיפור גברים'!$A$1:$GQ$121,ROUNDDOWN(R994/12,0)+1,ROUNDDOWN((E994+$B$7-$B$8)/12,0)+2),INDEX('שיפור נשים'!$A$1:$GQ$121,ROUNDDOWN(R994/12,0)+1,ROUNDDOWN((E994+$B$7-$B$8)/12,0)+2))</f>
        <v>#VALUE!</v>
      </c>
      <c r="V994" t="e">
        <f>IF($B$11="זכר",INDEX('שיפור גברים'!$A$1:$GQ$121,ROUNDDOWN(R994/12,0)+1,ROUNDDOWN((E994+$B$7-$B$8)/12,0)+1),INDEX('שיפור נשים'!$A$1:$GQ$121,ROUNDDOWN(R994/12,0)+1,ROUNDDOWN((E994+$B$7-$B$8)/12,0)+1))</f>
        <v>#VALUE!</v>
      </c>
      <c r="W994">
        <f t="shared" si="318"/>
        <v>0.33333333333333331</v>
      </c>
      <c r="X994" t="e">
        <f t="shared" si="330"/>
        <v>#VALUE!</v>
      </c>
      <c r="Y994">
        <f>IF($B$11="זכר",INDEX(תמותה!$A$1:$E$121,ROUNDDOWN(R994/12,0)+1,4),INDEX(תמותה!$A$1:$E$121,ROUNDDOWN(R994/12,0)+1,5))</f>
        <v>4.1679000000000001E-2</v>
      </c>
      <c r="Z994" t="e">
        <f t="shared" si="319"/>
        <v>#VALUE!</v>
      </c>
      <c r="AA994" t="e">
        <f t="shared" si="320"/>
        <v>#VALUE!</v>
      </c>
      <c r="AB994" t="e">
        <f t="shared" si="331"/>
        <v>#VALUE!</v>
      </c>
      <c r="AC994" t="e">
        <f t="shared" si="332"/>
        <v>#VALUE!</v>
      </c>
      <c r="AD994" t="e">
        <f t="shared" si="333"/>
        <v>#VALUE!</v>
      </c>
      <c r="AE994" t="e">
        <f t="shared" si="334"/>
        <v>#VALUE!</v>
      </c>
      <c r="AF994" t="e">
        <f t="shared" si="335"/>
        <v>#VALUE!</v>
      </c>
    </row>
    <row r="995" spans="5:32" x14ac:dyDescent="0.2">
      <c r="E995">
        <f t="shared" si="321"/>
        <v>993</v>
      </c>
      <c r="F995">
        <f t="shared" si="315"/>
        <v>20.083707395180969</v>
      </c>
      <c r="G995" t="e">
        <f t="shared" si="322"/>
        <v>#VALUE!</v>
      </c>
      <c r="H995" t="e">
        <f t="shared" si="323"/>
        <v>#VALUE!</v>
      </c>
      <c r="I995" t="e">
        <f t="shared" si="324"/>
        <v>#VALUE!</v>
      </c>
      <c r="J995" t="e">
        <f t="shared" si="325"/>
        <v>#VALUE!</v>
      </c>
      <c r="K995" t="e">
        <f t="shared" si="326"/>
        <v>#VALUE!</v>
      </c>
      <c r="L995" t="e">
        <f t="shared" si="327"/>
        <v>#VALUE!</v>
      </c>
      <c r="M995">
        <f>IF($B$9="זכר",INDEX(תמותה!$A$1:$E$121,ROUNDDOWN(E995/12,0)+1,2),INDEX(תמותה!$A$1:$E$121,ROUNDDOWN(E995/12,0)+1,3))</f>
        <v>3.3488999999999998E-2</v>
      </c>
      <c r="N995" t="e">
        <f>IF($B$9="זכר",INDEX('שיפור גברים'!$A$1:$GQ$121,ROUNDDOWN(E995/12,0)+1,ROUNDDOWN((E995+$B$7-$B$8)/12,0)+2),INDEX('שיפור נשים'!$A$1:$GQ$121,ROUNDDOWN(E995/12,0)+1,ROUNDDOWN((E995+$B$7-$B$8)/12,0)+2))</f>
        <v>#VALUE!</v>
      </c>
      <c r="O995" t="e">
        <f>IF($B$9="זכר",INDEX('שיפור גברים'!$A$1:$GQ$121,ROUNDDOWN(E995/12,0)+1,ROUNDDOWN((E995+$B$7-$B$8)/12,0)+1),INDEX('שיפור נשים'!$A$1:$GQ$121,ROUNDDOWN(E995/12,0)+1,ROUNDDOWN((E995+$B$7-$B$8)/12,0)+1))</f>
        <v>#VALUE!</v>
      </c>
      <c r="P995">
        <f t="shared" si="316"/>
        <v>0.41666666666666669</v>
      </c>
      <c r="Q995" t="e">
        <f t="shared" si="317"/>
        <v>#VALUE!</v>
      </c>
      <c r="R995">
        <f t="shared" si="328"/>
        <v>993</v>
      </c>
      <c r="S995" t="e">
        <f t="shared" si="329"/>
        <v>#VALUE!</v>
      </c>
      <c r="T995">
        <f>IF($B$11="זכר",INDEX(תמותה!$A$1:$E$121,ROUNDDOWN(R995/12,0)+1,2),INDEX(תמותה!$A$1:$E$121,ROUNDDOWN(R995/12,0)+1,3))</f>
        <v>3.3488999999999998E-2</v>
      </c>
      <c r="U995" t="e">
        <f>IF($B$11="זכר",INDEX('שיפור גברים'!$A$1:$GQ$121,ROUNDDOWN(R995/12,0)+1,ROUNDDOWN((E995+$B$7-$B$8)/12,0)+2),INDEX('שיפור נשים'!$A$1:$GQ$121,ROUNDDOWN(R995/12,0)+1,ROUNDDOWN((E995+$B$7-$B$8)/12,0)+2))</f>
        <v>#VALUE!</v>
      </c>
      <c r="V995" t="e">
        <f>IF($B$11="זכר",INDEX('שיפור גברים'!$A$1:$GQ$121,ROUNDDOWN(R995/12,0)+1,ROUNDDOWN((E995+$B$7-$B$8)/12,0)+1),INDEX('שיפור נשים'!$A$1:$GQ$121,ROUNDDOWN(R995/12,0)+1,ROUNDDOWN((E995+$B$7-$B$8)/12,0)+1))</f>
        <v>#VALUE!</v>
      </c>
      <c r="W995">
        <f t="shared" si="318"/>
        <v>0.41666666666666669</v>
      </c>
      <c r="X995" t="e">
        <f t="shared" si="330"/>
        <v>#VALUE!</v>
      </c>
      <c r="Y995">
        <f>IF($B$11="זכר",INDEX(תמותה!$A$1:$E$121,ROUNDDOWN(R995/12,0)+1,4),INDEX(תמותה!$A$1:$E$121,ROUNDDOWN(R995/12,0)+1,5))</f>
        <v>4.1679000000000001E-2</v>
      </c>
      <c r="Z995" t="e">
        <f t="shared" si="319"/>
        <v>#VALUE!</v>
      </c>
      <c r="AA995" t="e">
        <f t="shared" si="320"/>
        <v>#VALUE!</v>
      </c>
      <c r="AB995" t="e">
        <f t="shared" si="331"/>
        <v>#VALUE!</v>
      </c>
      <c r="AC995" t="e">
        <f t="shared" si="332"/>
        <v>#VALUE!</v>
      </c>
      <c r="AD995" t="e">
        <f t="shared" si="333"/>
        <v>#VALUE!</v>
      </c>
      <c r="AE995" t="e">
        <f t="shared" si="334"/>
        <v>#VALUE!</v>
      </c>
      <c r="AF995" t="e">
        <f t="shared" si="335"/>
        <v>#VALUE!</v>
      </c>
    </row>
    <row r="996" spans="5:32" x14ac:dyDescent="0.2">
      <c r="E996">
        <f t="shared" si="321"/>
        <v>994</v>
      </c>
      <c r="F996">
        <f t="shared" si="315"/>
        <v>20.14441192331762</v>
      </c>
      <c r="G996" t="e">
        <f t="shared" si="322"/>
        <v>#VALUE!</v>
      </c>
      <c r="H996" t="e">
        <f t="shared" si="323"/>
        <v>#VALUE!</v>
      </c>
      <c r="I996" t="e">
        <f t="shared" si="324"/>
        <v>#VALUE!</v>
      </c>
      <c r="J996" t="e">
        <f t="shared" si="325"/>
        <v>#VALUE!</v>
      </c>
      <c r="K996" t="e">
        <f t="shared" si="326"/>
        <v>#VALUE!</v>
      </c>
      <c r="L996" t="e">
        <f t="shared" si="327"/>
        <v>#VALUE!</v>
      </c>
      <c r="M996">
        <f>IF($B$9="זכר",INDEX(תמותה!$A$1:$E$121,ROUNDDOWN(E996/12,0)+1,2),INDEX(תמותה!$A$1:$E$121,ROUNDDOWN(E996/12,0)+1,3))</f>
        <v>3.3488999999999998E-2</v>
      </c>
      <c r="N996" t="e">
        <f>IF($B$9="זכר",INDEX('שיפור גברים'!$A$1:$GQ$121,ROUNDDOWN(E996/12,0)+1,ROUNDDOWN((E996+$B$7-$B$8)/12,0)+2),INDEX('שיפור נשים'!$A$1:$GQ$121,ROUNDDOWN(E996/12,0)+1,ROUNDDOWN((E996+$B$7-$B$8)/12,0)+2))</f>
        <v>#VALUE!</v>
      </c>
      <c r="O996" t="e">
        <f>IF($B$9="זכר",INDEX('שיפור גברים'!$A$1:$GQ$121,ROUNDDOWN(E996/12,0)+1,ROUNDDOWN((E996+$B$7-$B$8)/12,0)+1),INDEX('שיפור נשים'!$A$1:$GQ$121,ROUNDDOWN(E996/12,0)+1,ROUNDDOWN((E996+$B$7-$B$8)/12,0)+1))</f>
        <v>#VALUE!</v>
      </c>
      <c r="P996">
        <f t="shared" si="316"/>
        <v>0.5</v>
      </c>
      <c r="Q996" t="e">
        <f t="shared" si="317"/>
        <v>#VALUE!</v>
      </c>
      <c r="R996">
        <f t="shared" si="328"/>
        <v>994</v>
      </c>
      <c r="S996" t="e">
        <f t="shared" si="329"/>
        <v>#VALUE!</v>
      </c>
      <c r="T996">
        <f>IF($B$11="זכר",INDEX(תמותה!$A$1:$E$121,ROUNDDOWN(R996/12,0)+1,2),INDEX(תמותה!$A$1:$E$121,ROUNDDOWN(R996/12,0)+1,3))</f>
        <v>3.3488999999999998E-2</v>
      </c>
      <c r="U996" t="e">
        <f>IF($B$11="זכר",INDEX('שיפור גברים'!$A$1:$GQ$121,ROUNDDOWN(R996/12,0)+1,ROUNDDOWN((E996+$B$7-$B$8)/12,0)+2),INDEX('שיפור נשים'!$A$1:$GQ$121,ROUNDDOWN(R996/12,0)+1,ROUNDDOWN((E996+$B$7-$B$8)/12,0)+2))</f>
        <v>#VALUE!</v>
      </c>
      <c r="V996" t="e">
        <f>IF($B$11="זכר",INDEX('שיפור גברים'!$A$1:$GQ$121,ROUNDDOWN(R996/12,0)+1,ROUNDDOWN((E996+$B$7-$B$8)/12,0)+1),INDEX('שיפור נשים'!$A$1:$GQ$121,ROUNDDOWN(R996/12,0)+1,ROUNDDOWN((E996+$B$7-$B$8)/12,0)+1))</f>
        <v>#VALUE!</v>
      </c>
      <c r="W996">
        <f t="shared" si="318"/>
        <v>0.5</v>
      </c>
      <c r="X996" t="e">
        <f t="shared" si="330"/>
        <v>#VALUE!</v>
      </c>
      <c r="Y996">
        <f>IF($B$11="זכר",INDEX(תמותה!$A$1:$E$121,ROUNDDOWN(R996/12,0)+1,4),INDEX(תמותה!$A$1:$E$121,ROUNDDOWN(R996/12,0)+1,5))</f>
        <v>4.1679000000000001E-2</v>
      </c>
      <c r="Z996" t="e">
        <f t="shared" si="319"/>
        <v>#VALUE!</v>
      </c>
      <c r="AA996" t="e">
        <f t="shared" si="320"/>
        <v>#VALUE!</v>
      </c>
      <c r="AB996" t="e">
        <f t="shared" si="331"/>
        <v>#VALUE!</v>
      </c>
      <c r="AC996" t="e">
        <f t="shared" si="332"/>
        <v>#VALUE!</v>
      </c>
      <c r="AD996" t="e">
        <f t="shared" si="333"/>
        <v>#VALUE!</v>
      </c>
      <c r="AE996" t="e">
        <f t="shared" si="334"/>
        <v>#VALUE!</v>
      </c>
      <c r="AF996" t="e">
        <f t="shared" si="335"/>
        <v>#VALUE!</v>
      </c>
    </row>
    <row r="997" spans="5:32" x14ac:dyDescent="0.2">
      <c r="E997">
        <f t="shared" si="321"/>
        <v>995</v>
      </c>
      <c r="F997">
        <f t="shared" si="315"/>
        <v>20.205299935492526</v>
      </c>
      <c r="G997" t="e">
        <f t="shared" si="322"/>
        <v>#VALUE!</v>
      </c>
      <c r="H997" t="e">
        <f t="shared" si="323"/>
        <v>#VALUE!</v>
      </c>
      <c r="I997" t="e">
        <f t="shared" si="324"/>
        <v>#VALUE!</v>
      </c>
      <c r="J997" t="e">
        <f t="shared" si="325"/>
        <v>#VALUE!</v>
      </c>
      <c r="K997" t="e">
        <f t="shared" si="326"/>
        <v>#VALUE!</v>
      </c>
      <c r="L997" t="e">
        <f t="shared" si="327"/>
        <v>#VALUE!</v>
      </c>
      <c r="M997">
        <f>IF($B$9="זכר",INDEX(תמותה!$A$1:$E$121,ROUNDDOWN(E997/12,0)+1,2),INDEX(תמותה!$A$1:$E$121,ROUNDDOWN(E997/12,0)+1,3))</f>
        <v>3.3488999999999998E-2</v>
      </c>
      <c r="N997" t="e">
        <f>IF($B$9="זכר",INDEX('שיפור גברים'!$A$1:$GQ$121,ROUNDDOWN(E997/12,0)+1,ROUNDDOWN((E997+$B$7-$B$8)/12,0)+2),INDEX('שיפור נשים'!$A$1:$GQ$121,ROUNDDOWN(E997/12,0)+1,ROUNDDOWN((E997+$B$7-$B$8)/12,0)+2))</f>
        <v>#VALUE!</v>
      </c>
      <c r="O997" t="e">
        <f>IF($B$9="זכר",INDEX('שיפור גברים'!$A$1:$GQ$121,ROUNDDOWN(E997/12,0)+1,ROUNDDOWN((E997+$B$7-$B$8)/12,0)+1),INDEX('שיפור נשים'!$A$1:$GQ$121,ROUNDDOWN(E997/12,0)+1,ROUNDDOWN((E997+$B$7-$B$8)/12,0)+1))</f>
        <v>#VALUE!</v>
      </c>
      <c r="P997">
        <f t="shared" si="316"/>
        <v>0.58333333333333337</v>
      </c>
      <c r="Q997" t="e">
        <f t="shared" si="317"/>
        <v>#VALUE!</v>
      </c>
      <c r="R997">
        <f t="shared" si="328"/>
        <v>995</v>
      </c>
      <c r="S997" t="e">
        <f t="shared" si="329"/>
        <v>#VALUE!</v>
      </c>
      <c r="T997">
        <f>IF($B$11="זכר",INDEX(תמותה!$A$1:$E$121,ROUNDDOWN(R997/12,0)+1,2),INDEX(תמותה!$A$1:$E$121,ROUNDDOWN(R997/12,0)+1,3))</f>
        <v>3.3488999999999998E-2</v>
      </c>
      <c r="U997" t="e">
        <f>IF($B$11="זכר",INDEX('שיפור גברים'!$A$1:$GQ$121,ROUNDDOWN(R997/12,0)+1,ROUNDDOWN((E997+$B$7-$B$8)/12,0)+2),INDEX('שיפור נשים'!$A$1:$GQ$121,ROUNDDOWN(R997/12,0)+1,ROUNDDOWN((E997+$B$7-$B$8)/12,0)+2))</f>
        <v>#VALUE!</v>
      </c>
      <c r="V997" t="e">
        <f>IF($B$11="זכר",INDEX('שיפור גברים'!$A$1:$GQ$121,ROUNDDOWN(R997/12,0)+1,ROUNDDOWN((E997+$B$7-$B$8)/12,0)+1),INDEX('שיפור נשים'!$A$1:$GQ$121,ROUNDDOWN(R997/12,0)+1,ROUNDDOWN((E997+$B$7-$B$8)/12,0)+1))</f>
        <v>#VALUE!</v>
      </c>
      <c r="W997">
        <f t="shared" si="318"/>
        <v>0.58333333333333337</v>
      </c>
      <c r="X997" t="e">
        <f t="shared" si="330"/>
        <v>#VALUE!</v>
      </c>
      <c r="Y997">
        <f>IF($B$11="זכר",INDEX(תמותה!$A$1:$E$121,ROUNDDOWN(R997/12,0)+1,4),INDEX(תמותה!$A$1:$E$121,ROUNDDOWN(R997/12,0)+1,5))</f>
        <v>4.1679000000000001E-2</v>
      </c>
      <c r="Z997" t="e">
        <f t="shared" si="319"/>
        <v>#VALUE!</v>
      </c>
      <c r="AA997" t="e">
        <f t="shared" si="320"/>
        <v>#VALUE!</v>
      </c>
      <c r="AB997" t="e">
        <f t="shared" si="331"/>
        <v>#VALUE!</v>
      </c>
      <c r="AC997" t="e">
        <f t="shared" si="332"/>
        <v>#VALUE!</v>
      </c>
      <c r="AD997" t="e">
        <f t="shared" si="333"/>
        <v>#VALUE!</v>
      </c>
      <c r="AE997" t="e">
        <f t="shared" si="334"/>
        <v>#VALUE!</v>
      </c>
      <c r="AF997" t="e">
        <f t="shared" si="335"/>
        <v>#VALUE!</v>
      </c>
    </row>
    <row r="998" spans="5:32" x14ac:dyDescent="0.2">
      <c r="E998">
        <f t="shared" si="321"/>
        <v>996</v>
      </c>
      <c r="F998">
        <f t="shared" si="315"/>
        <v>20.266371986300118</v>
      </c>
      <c r="G998" t="e">
        <f t="shared" ref="G998:G1061" si="336">IF(E998&lt;=$B$3,IF(AND((E998-$E$2)&lt;0,E998&lt;$B$4),G997+1/F998,G997+L997/F998))</f>
        <v>#VALUE!</v>
      </c>
      <c r="H998" t="e">
        <f t="shared" ref="H998:H1061" si="337">IF(E998&lt;=$B$3,IF(AND((E998-$E$2)&lt;60,E998&lt;$B$4),H997+1/F998,H997+L997/F998))</f>
        <v>#VALUE!</v>
      </c>
      <c r="I998" t="e">
        <f t="shared" ref="I998:I1061" si="338">IF(E998&lt;=$B$3,IF(AND((E998-$E$2)&lt;120,E998&lt;$B$4),I997+1/F998,I997+L997/F998))</f>
        <v>#VALUE!</v>
      </c>
      <c r="J998" t="e">
        <f t="shared" ref="J998:J1061" si="339">IF(E998&lt;=$B$3,IF(AND((E998-$E$2)&lt;180,E998&lt;$B$4),J997+1/F998,J997+L997/F998))</f>
        <v>#VALUE!</v>
      </c>
      <c r="K998" t="e">
        <f t="shared" ref="K998:K1061" si="340">IF(E998&lt;=$B$3,IF(AND((E998-$E$2)&lt;240,E998&lt;$B$4),K997+1/F998,K997+L997/F998))</f>
        <v>#VALUE!</v>
      </c>
      <c r="L998" t="e">
        <f t="shared" ref="L998:L1061" si="341">L997*(1-Q998)</f>
        <v>#VALUE!</v>
      </c>
      <c r="M998">
        <f>IF($B$9="זכר",INDEX(תמותה!$A$1:$E$121,ROUNDDOWN(E998/12,0)+1,2),INDEX(תמותה!$A$1:$E$121,ROUNDDOWN(E998/12,0)+1,3))</f>
        <v>3.8847E-2</v>
      </c>
      <c r="N998" t="e">
        <f>IF($B$9="זכר",INDEX('שיפור גברים'!$A$1:$GQ$121,ROUNDDOWN(E998/12,0)+1,ROUNDDOWN((E998+$B$7-$B$8)/12,0)+2),INDEX('שיפור נשים'!$A$1:$GQ$121,ROUNDDOWN(E998/12,0)+1,ROUNDDOWN((E998+$B$7-$B$8)/12,0)+2))</f>
        <v>#VALUE!</v>
      </c>
      <c r="O998" t="e">
        <f>IF($B$9="זכר",INDEX('שיפור גברים'!$A$1:$GQ$121,ROUNDDOWN(E998/12,0)+1,ROUNDDOWN((E998+$B$7-$B$8)/12,0)+1),INDEX('שיפור נשים'!$A$1:$GQ$121,ROUNDDOWN(E998/12,0)+1,ROUNDDOWN((E998+$B$7-$B$8)/12,0)+1))</f>
        <v>#VALUE!</v>
      </c>
      <c r="P998">
        <f t="shared" ref="P998:P1061" si="342">(MOD((E998-$E$2+7),12)+1)/12</f>
        <v>0.66666666666666663</v>
      </c>
      <c r="Q998" t="e">
        <f t="shared" si="317"/>
        <v>#VALUE!</v>
      </c>
      <c r="R998">
        <f t="shared" si="328"/>
        <v>996</v>
      </c>
      <c r="S998" t="e">
        <f t="shared" si="329"/>
        <v>#VALUE!</v>
      </c>
      <c r="T998">
        <f>IF($B$11="זכר",INDEX(תמותה!$A$1:$E$121,ROUNDDOWN(R998/12,0)+1,2),INDEX(תמותה!$A$1:$E$121,ROUNDDOWN(R998/12,0)+1,3))</f>
        <v>3.8847E-2</v>
      </c>
      <c r="U998" t="e">
        <f>IF($B$11="זכר",INDEX('שיפור גברים'!$A$1:$GQ$121,ROUNDDOWN(R998/12,0)+1,ROUNDDOWN((E998+$B$7-$B$8)/12,0)+2),INDEX('שיפור נשים'!$A$1:$GQ$121,ROUNDDOWN(R998/12,0)+1,ROUNDDOWN((E998+$B$7-$B$8)/12,0)+2))</f>
        <v>#VALUE!</v>
      </c>
      <c r="V998" t="e">
        <f>IF($B$11="זכר",INDEX('שיפור גברים'!$A$1:$GQ$121,ROUNDDOWN(R998/12,0)+1,ROUNDDOWN((E998+$B$7-$B$8)/12,0)+1),INDEX('שיפור נשים'!$A$1:$GQ$121,ROUNDDOWN(R998/12,0)+1,ROUNDDOWN((E998+$B$7-$B$8)/12,0)+1))</f>
        <v>#VALUE!</v>
      </c>
      <c r="W998">
        <f t="shared" si="318"/>
        <v>0.66666666666666663</v>
      </c>
      <c r="X998" t="e">
        <f t="shared" si="330"/>
        <v>#VALUE!</v>
      </c>
      <c r="Y998">
        <f>IF($B$11="זכר",INDEX(תמותה!$A$1:$E$121,ROUNDDOWN(R998/12,0)+1,4),INDEX(תמותה!$A$1:$E$121,ROUNDDOWN(R998/12,0)+1,5))</f>
        <v>4.7427999999999998E-2</v>
      </c>
      <c r="Z998" t="e">
        <f t="shared" si="319"/>
        <v>#VALUE!</v>
      </c>
      <c r="AA998" t="e">
        <f t="shared" si="320"/>
        <v>#VALUE!</v>
      </c>
      <c r="AB998" t="e">
        <f t="shared" si="331"/>
        <v>#VALUE!</v>
      </c>
      <c r="AC998" t="e">
        <f t="shared" si="332"/>
        <v>#VALUE!</v>
      </c>
      <c r="AD998" t="e">
        <f t="shared" si="333"/>
        <v>#VALUE!</v>
      </c>
      <c r="AE998" t="e">
        <f t="shared" si="334"/>
        <v>#VALUE!</v>
      </c>
      <c r="AF998" t="e">
        <f t="shared" si="335"/>
        <v>#VALUE!</v>
      </c>
    </row>
    <row r="999" spans="5:32" x14ac:dyDescent="0.2">
      <c r="E999">
        <f t="shared" si="321"/>
        <v>997</v>
      </c>
      <c r="F999">
        <f t="shared" si="315"/>
        <v>20.327628632011127</v>
      </c>
      <c r="G999" t="e">
        <f t="shared" si="336"/>
        <v>#VALUE!</v>
      </c>
      <c r="H999" t="e">
        <f t="shared" si="337"/>
        <v>#VALUE!</v>
      </c>
      <c r="I999" t="e">
        <f t="shared" si="338"/>
        <v>#VALUE!</v>
      </c>
      <c r="J999" t="e">
        <f t="shared" si="339"/>
        <v>#VALUE!</v>
      </c>
      <c r="K999" t="e">
        <f t="shared" si="340"/>
        <v>#VALUE!</v>
      </c>
      <c r="L999" t="e">
        <f t="shared" si="341"/>
        <v>#VALUE!</v>
      </c>
      <c r="M999">
        <f>IF($B$9="זכר",INDEX(תמותה!$A$1:$E$121,ROUNDDOWN(E999/12,0)+1,2),INDEX(תמותה!$A$1:$E$121,ROUNDDOWN(E999/12,0)+1,3))</f>
        <v>3.8847E-2</v>
      </c>
      <c r="N999" t="e">
        <f>IF($B$9="זכר",INDEX('שיפור גברים'!$A$1:$GQ$121,ROUNDDOWN(E999/12,0)+1,ROUNDDOWN((E999+$B$7-$B$8)/12,0)+2),INDEX('שיפור נשים'!$A$1:$GQ$121,ROUNDDOWN(E999/12,0)+1,ROUNDDOWN((E999+$B$7-$B$8)/12,0)+2))</f>
        <v>#VALUE!</v>
      </c>
      <c r="O999" t="e">
        <f>IF($B$9="זכר",INDEX('שיפור גברים'!$A$1:$GQ$121,ROUNDDOWN(E999/12,0)+1,ROUNDDOWN((E999+$B$7-$B$8)/12,0)+1),INDEX('שיפור נשים'!$A$1:$GQ$121,ROUNDDOWN(E999/12,0)+1,ROUNDDOWN((E999+$B$7-$B$8)/12,0)+1))</f>
        <v>#VALUE!</v>
      </c>
      <c r="P999">
        <f t="shared" si="342"/>
        <v>0.75</v>
      </c>
      <c r="Q999" t="e">
        <f t="shared" si="317"/>
        <v>#VALUE!</v>
      </c>
      <c r="R999">
        <f t="shared" si="328"/>
        <v>997</v>
      </c>
      <c r="S999" t="e">
        <f t="shared" si="329"/>
        <v>#VALUE!</v>
      </c>
      <c r="T999">
        <f>IF($B$11="זכר",INDEX(תמותה!$A$1:$E$121,ROUNDDOWN(R999/12,0)+1,2),INDEX(תמותה!$A$1:$E$121,ROUNDDOWN(R999/12,0)+1,3))</f>
        <v>3.8847E-2</v>
      </c>
      <c r="U999" t="e">
        <f>IF($B$11="זכר",INDEX('שיפור גברים'!$A$1:$GQ$121,ROUNDDOWN(R999/12,0)+1,ROUNDDOWN((E999+$B$7-$B$8)/12,0)+2),INDEX('שיפור נשים'!$A$1:$GQ$121,ROUNDDOWN(R999/12,0)+1,ROUNDDOWN((E999+$B$7-$B$8)/12,0)+2))</f>
        <v>#VALUE!</v>
      </c>
      <c r="V999" t="e">
        <f>IF($B$11="זכר",INDEX('שיפור גברים'!$A$1:$GQ$121,ROUNDDOWN(R999/12,0)+1,ROUNDDOWN((E999+$B$7-$B$8)/12,0)+1),INDEX('שיפור נשים'!$A$1:$GQ$121,ROUNDDOWN(R999/12,0)+1,ROUNDDOWN((E999+$B$7-$B$8)/12,0)+1))</f>
        <v>#VALUE!</v>
      </c>
      <c r="W999">
        <f t="shared" si="318"/>
        <v>0.75</v>
      </c>
      <c r="X999" t="e">
        <f t="shared" si="330"/>
        <v>#VALUE!</v>
      </c>
      <c r="Y999">
        <f>IF($B$11="זכר",INDEX(תמותה!$A$1:$E$121,ROUNDDOWN(R999/12,0)+1,4),INDEX(תמותה!$A$1:$E$121,ROUNDDOWN(R999/12,0)+1,5))</f>
        <v>4.7427999999999998E-2</v>
      </c>
      <c r="Z999" t="e">
        <f t="shared" si="319"/>
        <v>#VALUE!</v>
      </c>
      <c r="AA999" t="e">
        <f t="shared" si="320"/>
        <v>#VALUE!</v>
      </c>
      <c r="AB999" t="e">
        <f t="shared" si="331"/>
        <v>#VALUE!</v>
      </c>
      <c r="AC999" t="e">
        <f t="shared" si="332"/>
        <v>#VALUE!</v>
      </c>
      <c r="AD999" t="e">
        <f t="shared" si="333"/>
        <v>#VALUE!</v>
      </c>
      <c r="AE999" t="e">
        <f t="shared" si="334"/>
        <v>#VALUE!</v>
      </c>
      <c r="AF999" t="e">
        <f t="shared" si="335"/>
        <v>#VALUE!</v>
      </c>
    </row>
    <row r="1000" spans="5:32" x14ac:dyDescent="0.2">
      <c r="E1000">
        <f t="shared" si="321"/>
        <v>998</v>
      </c>
      <c r="F1000">
        <f t="shared" si="315"/>
        <v>20.389070430577622</v>
      </c>
      <c r="G1000" t="e">
        <f t="shared" si="336"/>
        <v>#VALUE!</v>
      </c>
      <c r="H1000" t="e">
        <f t="shared" si="337"/>
        <v>#VALUE!</v>
      </c>
      <c r="I1000" t="e">
        <f t="shared" si="338"/>
        <v>#VALUE!</v>
      </c>
      <c r="J1000" t="e">
        <f t="shared" si="339"/>
        <v>#VALUE!</v>
      </c>
      <c r="K1000" t="e">
        <f t="shared" si="340"/>
        <v>#VALUE!</v>
      </c>
      <c r="L1000" t="e">
        <f t="shared" si="341"/>
        <v>#VALUE!</v>
      </c>
      <c r="M1000">
        <f>IF($B$9="זכר",INDEX(תמותה!$A$1:$E$121,ROUNDDOWN(E1000/12,0)+1,2),INDEX(תמותה!$A$1:$E$121,ROUNDDOWN(E1000/12,0)+1,3))</f>
        <v>3.8847E-2</v>
      </c>
      <c r="N1000" t="e">
        <f>IF($B$9="זכר",INDEX('שיפור גברים'!$A$1:$GQ$121,ROUNDDOWN(E1000/12,0)+1,ROUNDDOWN((E1000+$B$7-$B$8)/12,0)+2),INDEX('שיפור נשים'!$A$1:$GQ$121,ROUNDDOWN(E1000/12,0)+1,ROUNDDOWN((E1000+$B$7-$B$8)/12,0)+2))</f>
        <v>#VALUE!</v>
      </c>
      <c r="O1000" t="e">
        <f>IF($B$9="זכר",INDEX('שיפור גברים'!$A$1:$GQ$121,ROUNDDOWN(E1000/12,0)+1,ROUNDDOWN((E1000+$B$7-$B$8)/12,0)+1),INDEX('שיפור נשים'!$A$1:$GQ$121,ROUNDDOWN(E1000/12,0)+1,ROUNDDOWN((E1000+$B$7-$B$8)/12,0)+1))</f>
        <v>#VALUE!</v>
      </c>
      <c r="P1000">
        <f t="shared" si="342"/>
        <v>0.83333333333333337</v>
      </c>
      <c r="Q1000" t="e">
        <f t="shared" si="317"/>
        <v>#VALUE!</v>
      </c>
      <c r="R1000">
        <f t="shared" si="328"/>
        <v>998</v>
      </c>
      <c r="S1000" t="e">
        <f t="shared" si="329"/>
        <v>#VALUE!</v>
      </c>
      <c r="T1000">
        <f>IF($B$11="זכר",INDEX(תמותה!$A$1:$E$121,ROUNDDOWN(R1000/12,0)+1,2),INDEX(תמותה!$A$1:$E$121,ROUNDDOWN(R1000/12,0)+1,3))</f>
        <v>3.8847E-2</v>
      </c>
      <c r="U1000" t="e">
        <f>IF($B$11="זכר",INDEX('שיפור גברים'!$A$1:$GQ$121,ROUNDDOWN(R1000/12,0)+1,ROUNDDOWN((E1000+$B$7-$B$8)/12,0)+2),INDEX('שיפור נשים'!$A$1:$GQ$121,ROUNDDOWN(R1000/12,0)+1,ROUNDDOWN((E1000+$B$7-$B$8)/12,0)+2))</f>
        <v>#VALUE!</v>
      </c>
      <c r="V1000" t="e">
        <f>IF($B$11="זכר",INDEX('שיפור גברים'!$A$1:$GQ$121,ROUNDDOWN(R1000/12,0)+1,ROUNDDOWN((E1000+$B$7-$B$8)/12,0)+1),INDEX('שיפור נשים'!$A$1:$GQ$121,ROUNDDOWN(R1000/12,0)+1,ROUNDDOWN((E1000+$B$7-$B$8)/12,0)+1))</f>
        <v>#VALUE!</v>
      </c>
      <c r="W1000">
        <f t="shared" si="318"/>
        <v>0.83333333333333337</v>
      </c>
      <c r="X1000" t="e">
        <f t="shared" si="330"/>
        <v>#VALUE!</v>
      </c>
      <c r="Y1000">
        <f>IF($B$11="זכר",INDEX(תמותה!$A$1:$E$121,ROUNDDOWN(R1000/12,0)+1,4),INDEX(תמותה!$A$1:$E$121,ROUNDDOWN(R1000/12,0)+1,5))</f>
        <v>4.7427999999999998E-2</v>
      </c>
      <c r="Z1000" t="e">
        <f t="shared" si="319"/>
        <v>#VALUE!</v>
      </c>
      <c r="AA1000" t="e">
        <f t="shared" si="320"/>
        <v>#VALUE!</v>
      </c>
      <c r="AB1000" t="e">
        <f t="shared" si="331"/>
        <v>#VALUE!</v>
      </c>
      <c r="AC1000" t="e">
        <f t="shared" si="332"/>
        <v>#VALUE!</v>
      </c>
      <c r="AD1000" t="e">
        <f t="shared" si="333"/>
        <v>#VALUE!</v>
      </c>
      <c r="AE1000" t="e">
        <f t="shared" si="334"/>
        <v>#VALUE!</v>
      </c>
      <c r="AF1000" t="e">
        <f t="shared" si="335"/>
        <v>#VALUE!</v>
      </c>
    </row>
    <row r="1001" spans="5:32" x14ac:dyDescent="0.2">
      <c r="E1001">
        <f t="shared" si="321"/>
        <v>999</v>
      </c>
      <c r="F1001">
        <f t="shared" si="315"/>
        <v>20.45069794163814</v>
      </c>
      <c r="G1001" t="e">
        <f t="shared" si="336"/>
        <v>#VALUE!</v>
      </c>
      <c r="H1001" t="e">
        <f t="shared" si="337"/>
        <v>#VALUE!</v>
      </c>
      <c r="I1001" t="e">
        <f t="shared" si="338"/>
        <v>#VALUE!</v>
      </c>
      <c r="J1001" t="e">
        <f t="shared" si="339"/>
        <v>#VALUE!</v>
      </c>
      <c r="K1001" t="e">
        <f t="shared" si="340"/>
        <v>#VALUE!</v>
      </c>
      <c r="L1001" t="e">
        <f t="shared" si="341"/>
        <v>#VALUE!</v>
      </c>
      <c r="M1001">
        <f>IF($B$9="זכר",INDEX(תמותה!$A$1:$E$121,ROUNDDOWN(E1001/12,0)+1,2),INDEX(תמותה!$A$1:$E$121,ROUNDDOWN(E1001/12,0)+1,3))</f>
        <v>3.8847E-2</v>
      </c>
      <c r="N1001" t="e">
        <f>IF($B$9="זכר",INDEX('שיפור גברים'!$A$1:$GQ$121,ROUNDDOWN(E1001/12,0)+1,ROUNDDOWN((E1001+$B$7-$B$8)/12,0)+2),INDEX('שיפור נשים'!$A$1:$GQ$121,ROUNDDOWN(E1001/12,0)+1,ROUNDDOWN((E1001+$B$7-$B$8)/12,0)+2))</f>
        <v>#VALUE!</v>
      </c>
      <c r="O1001" t="e">
        <f>IF($B$9="זכר",INDEX('שיפור גברים'!$A$1:$GQ$121,ROUNDDOWN(E1001/12,0)+1,ROUNDDOWN((E1001+$B$7-$B$8)/12,0)+1),INDEX('שיפור נשים'!$A$1:$GQ$121,ROUNDDOWN(E1001/12,0)+1,ROUNDDOWN((E1001+$B$7-$B$8)/12,0)+1))</f>
        <v>#VALUE!</v>
      </c>
      <c r="P1001">
        <f t="shared" si="342"/>
        <v>0.91666666666666663</v>
      </c>
      <c r="Q1001" t="e">
        <f t="shared" si="317"/>
        <v>#VALUE!</v>
      </c>
      <c r="R1001">
        <f t="shared" si="328"/>
        <v>999</v>
      </c>
      <c r="S1001" t="e">
        <f t="shared" si="329"/>
        <v>#VALUE!</v>
      </c>
      <c r="T1001">
        <f>IF($B$11="זכר",INDEX(תמותה!$A$1:$E$121,ROUNDDOWN(R1001/12,0)+1,2),INDEX(תמותה!$A$1:$E$121,ROUNDDOWN(R1001/12,0)+1,3))</f>
        <v>3.8847E-2</v>
      </c>
      <c r="U1001" t="e">
        <f>IF($B$11="זכר",INDEX('שיפור גברים'!$A$1:$GQ$121,ROUNDDOWN(R1001/12,0)+1,ROUNDDOWN((E1001+$B$7-$B$8)/12,0)+2),INDEX('שיפור נשים'!$A$1:$GQ$121,ROUNDDOWN(R1001/12,0)+1,ROUNDDOWN((E1001+$B$7-$B$8)/12,0)+2))</f>
        <v>#VALUE!</v>
      </c>
      <c r="V1001" t="e">
        <f>IF($B$11="זכר",INDEX('שיפור גברים'!$A$1:$GQ$121,ROUNDDOWN(R1001/12,0)+1,ROUNDDOWN((E1001+$B$7-$B$8)/12,0)+1),INDEX('שיפור נשים'!$A$1:$GQ$121,ROUNDDOWN(R1001/12,0)+1,ROUNDDOWN((E1001+$B$7-$B$8)/12,0)+1))</f>
        <v>#VALUE!</v>
      </c>
      <c r="W1001">
        <f t="shared" si="318"/>
        <v>0.91666666666666663</v>
      </c>
      <c r="X1001" t="e">
        <f t="shared" si="330"/>
        <v>#VALUE!</v>
      </c>
      <c r="Y1001">
        <f>IF($B$11="זכר",INDEX(תמותה!$A$1:$E$121,ROUNDDOWN(R1001/12,0)+1,4),INDEX(תמותה!$A$1:$E$121,ROUNDDOWN(R1001/12,0)+1,5))</f>
        <v>4.7427999999999998E-2</v>
      </c>
      <c r="Z1001" t="e">
        <f t="shared" si="319"/>
        <v>#VALUE!</v>
      </c>
      <c r="AA1001" t="e">
        <f t="shared" si="320"/>
        <v>#VALUE!</v>
      </c>
      <c r="AB1001" t="e">
        <f t="shared" si="331"/>
        <v>#VALUE!</v>
      </c>
      <c r="AC1001" t="e">
        <f t="shared" si="332"/>
        <v>#VALUE!</v>
      </c>
      <c r="AD1001" t="e">
        <f t="shared" si="333"/>
        <v>#VALUE!</v>
      </c>
      <c r="AE1001" t="e">
        <f t="shared" si="334"/>
        <v>#VALUE!</v>
      </c>
      <c r="AF1001" t="e">
        <f t="shared" si="335"/>
        <v>#VALUE!</v>
      </c>
    </row>
    <row r="1002" spans="5:32" x14ac:dyDescent="0.2">
      <c r="E1002">
        <f t="shared" si="321"/>
        <v>1000</v>
      </c>
      <c r="F1002">
        <f t="shared" si="315"/>
        <v>20.512511726522806</v>
      </c>
      <c r="G1002" t="e">
        <f t="shared" si="336"/>
        <v>#VALUE!</v>
      </c>
      <c r="H1002" t="e">
        <f t="shared" si="337"/>
        <v>#VALUE!</v>
      </c>
      <c r="I1002" t="e">
        <f t="shared" si="338"/>
        <v>#VALUE!</v>
      </c>
      <c r="J1002" t="e">
        <f t="shared" si="339"/>
        <v>#VALUE!</v>
      </c>
      <c r="K1002" t="e">
        <f t="shared" si="340"/>
        <v>#VALUE!</v>
      </c>
      <c r="L1002" t="e">
        <f t="shared" si="341"/>
        <v>#VALUE!</v>
      </c>
      <c r="M1002">
        <f>IF($B$9="זכר",INDEX(תמותה!$A$1:$E$121,ROUNDDOWN(E1002/12,0)+1,2),INDEX(תמותה!$A$1:$E$121,ROUNDDOWN(E1002/12,0)+1,3))</f>
        <v>3.8847E-2</v>
      </c>
      <c r="N1002" t="e">
        <f>IF($B$9="זכר",INDEX('שיפור גברים'!$A$1:$GQ$121,ROUNDDOWN(E1002/12,0)+1,ROUNDDOWN((E1002+$B$7-$B$8)/12,0)+2),INDEX('שיפור נשים'!$A$1:$GQ$121,ROUNDDOWN(E1002/12,0)+1,ROUNDDOWN((E1002+$B$7-$B$8)/12,0)+2))</f>
        <v>#VALUE!</v>
      </c>
      <c r="O1002" t="e">
        <f>IF($B$9="זכר",INDEX('שיפור גברים'!$A$1:$GQ$121,ROUNDDOWN(E1002/12,0)+1,ROUNDDOWN((E1002+$B$7-$B$8)/12,0)+1),INDEX('שיפור נשים'!$A$1:$GQ$121,ROUNDDOWN(E1002/12,0)+1,ROUNDDOWN((E1002+$B$7-$B$8)/12,0)+1))</f>
        <v>#VALUE!</v>
      </c>
      <c r="P1002">
        <f t="shared" si="342"/>
        <v>1</v>
      </c>
      <c r="Q1002" t="e">
        <f t="shared" si="317"/>
        <v>#VALUE!</v>
      </c>
      <c r="R1002">
        <f t="shared" si="328"/>
        <v>1000</v>
      </c>
      <c r="S1002" t="e">
        <f t="shared" si="329"/>
        <v>#VALUE!</v>
      </c>
      <c r="T1002">
        <f>IF($B$11="זכר",INDEX(תמותה!$A$1:$E$121,ROUNDDOWN(R1002/12,0)+1,2),INDEX(תמותה!$A$1:$E$121,ROUNDDOWN(R1002/12,0)+1,3))</f>
        <v>3.8847E-2</v>
      </c>
      <c r="U1002" t="e">
        <f>IF($B$11="זכר",INDEX('שיפור גברים'!$A$1:$GQ$121,ROUNDDOWN(R1002/12,0)+1,ROUNDDOWN((E1002+$B$7-$B$8)/12,0)+2),INDEX('שיפור נשים'!$A$1:$GQ$121,ROUNDDOWN(R1002/12,0)+1,ROUNDDOWN((E1002+$B$7-$B$8)/12,0)+2))</f>
        <v>#VALUE!</v>
      </c>
      <c r="V1002" t="e">
        <f>IF($B$11="זכר",INDEX('שיפור גברים'!$A$1:$GQ$121,ROUNDDOWN(R1002/12,0)+1,ROUNDDOWN((E1002+$B$7-$B$8)/12,0)+1),INDEX('שיפור נשים'!$A$1:$GQ$121,ROUNDDOWN(R1002/12,0)+1,ROUNDDOWN((E1002+$B$7-$B$8)/12,0)+1))</f>
        <v>#VALUE!</v>
      </c>
      <c r="W1002">
        <f t="shared" si="318"/>
        <v>1</v>
      </c>
      <c r="X1002" t="e">
        <f t="shared" si="330"/>
        <v>#VALUE!</v>
      </c>
      <c r="Y1002">
        <f>IF($B$11="זכר",INDEX(תמותה!$A$1:$E$121,ROUNDDOWN(R1002/12,0)+1,4),INDEX(תמותה!$A$1:$E$121,ROUNDDOWN(R1002/12,0)+1,5))</f>
        <v>4.7427999999999998E-2</v>
      </c>
      <c r="Z1002" t="e">
        <f t="shared" si="319"/>
        <v>#VALUE!</v>
      </c>
      <c r="AA1002" t="e">
        <f t="shared" si="320"/>
        <v>#VALUE!</v>
      </c>
      <c r="AB1002" t="e">
        <f t="shared" si="331"/>
        <v>#VALUE!</v>
      </c>
      <c r="AC1002" t="e">
        <f t="shared" si="332"/>
        <v>#VALUE!</v>
      </c>
      <c r="AD1002" t="e">
        <f t="shared" si="333"/>
        <v>#VALUE!</v>
      </c>
      <c r="AE1002" t="e">
        <f t="shared" si="334"/>
        <v>#VALUE!</v>
      </c>
      <c r="AF1002" t="e">
        <f t="shared" si="335"/>
        <v>#VALUE!</v>
      </c>
    </row>
    <row r="1003" spans="5:32" x14ac:dyDescent="0.2">
      <c r="E1003">
        <f t="shared" si="321"/>
        <v>1001</v>
      </c>
      <c r="F1003">
        <f t="shared" si="315"/>
        <v>20.574512348258349</v>
      </c>
      <c r="G1003" t="e">
        <f t="shared" si="336"/>
        <v>#VALUE!</v>
      </c>
      <c r="H1003" t="e">
        <f t="shared" si="337"/>
        <v>#VALUE!</v>
      </c>
      <c r="I1003" t="e">
        <f t="shared" si="338"/>
        <v>#VALUE!</v>
      </c>
      <c r="J1003" t="e">
        <f t="shared" si="339"/>
        <v>#VALUE!</v>
      </c>
      <c r="K1003" t="e">
        <f t="shared" si="340"/>
        <v>#VALUE!</v>
      </c>
      <c r="L1003" t="e">
        <f t="shared" si="341"/>
        <v>#VALUE!</v>
      </c>
      <c r="M1003">
        <f>IF($B$9="זכר",INDEX(תמותה!$A$1:$E$121,ROUNDDOWN(E1003/12,0)+1,2),INDEX(תמותה!$A$1:$E$121,ROUNDDOWN(E1003/12,0)+1,3))</f>
        <v>3.8847E-2</v>
      </c>
      <c r="N1003" t="e">
        <f>IF($B$9="זכר",INDEX('שיפור גברים'!$A$1:$GQ$121,ROUNDDOWN(E1003/12,0)+1,ROUNDDOWN((E1003+$B$7-$B$8)/12,0)+2),INDEX('שיפור נשים'!$A$1:$GQ$121,ROUNDDOWN(E1003/12,0)+1,ROUNDDOWN((E1003+$B$7-$B$8)/12,0)+2))</f>
        <v>#VALUE!</v>
      </c>
      <c r="O1003" t="e">
        <f>IF($B$9="זכר",INDEX('שיפור גברים'!$A$1:$GQ$121,ROUNDDOWN(E1003/12,0)+1,ROUNDDOWN((E1003+$B$7-$B$8)/12,0)+1),INDEX('שיפור נשים'!$A$1:$GQ$121,ROUNDDOWN(E1003/12,0)+1,ROUNDDOWN((E1003+$B$7-$B$8)/12,0)+1))</f>
        <v>#VALUE!</v>
      </c>
      <c r="P1003">
        <f t="shared" si="342"/>
        <v>8.3333333333333329E-2</v>
      </c>
      <c r="Q1003" t="e">
        <f t="shared" si="317"/>
        <v>#VALUE!</v>
      </c>
      <c r="R1003">
        <f t="shared" si="328"/>
        <v>1001</v>
      </c>
      <c r="S1003" t="e">
        <f t="shared" si="329"/>
        <v>#VALUE!</v>
      </c>
      <c r="T1003">
        <f>IF($B$11="זכר",INDEX(תמותה!$A$1:$E$121,ROUNDDOWN(R1003/12,0)+1,2),INDEX(תמותה!$A$1:$E$121,ROUNDDOWN(R1003/12,0)+1,3))</f>
        <v>3.8847E-2</v>
      </c>
      <c r="U1003" t="e">
        <f>IF($B$11="זכר",INDEX('שיפור גברים'!$A$1:$GQ$121,ROUNDDOWN(R1003/12,0)+1,ROUNDDOWN((E1003+$B$7-$B$8)/12,0)+2),INDEX('שיפור נשים'!$A$1:$GQ$121,ROUNDDOWN(R1003/12,0)+1,ROUNDDOWN((E1003+$B$7-$B$8)/12,0)+2))</f>
        <v>#VALUE!</v>
      </c>
      <c r="V1003" t="e">
        <f>IF($B$11="זכר",INDEX('שיפור גברים'!$A$1:$GQ$121,ROUNDDOWN(R1003/12,0)+1,ROUNDDOWN((E1003+$B$7-$B$8)/12,0)+1),INDEX('שיפור נשים'!$A$1:$GQ$121,ROUNDDOWN(R1003/12,0)+1,ROUNDDOWN((E1003+$B$7-$B$8)/12,0)+1))</f>
        <v>#VALUE!</v>
      </c>
      <c r="W1003">
        <f t="shared" si="318"/>
        <v>8.3333333333333329E-2</v>
      </c>
      <c r="X1003" t="e">
        <f t="shared" si="330"/>
        <v>#VALUE!</v>
      </c>
      <c r="Y1003">
        <f>IF($B$11="זכר",INDEX(תמותה!$A$1:$E$121,ROUNDDOWN(R1003/12,0)+1,4),INDEX(תמותה!$A$1:$E$121,ROUNDDOWN(R1003/12,0)+1,5))</f>
        <v>4.7427999999999998E-2</v>
      </c>
      <c r="Z1003" t="e">
        <f t="shared" si="319"/>
        <v>#VALUE!</v>
      </c>
      <c r="AA1003" t="e">
        <f t="shared" si="320"/>
        <v>#VALUE!</v>
      </c>
      <c r="AB1003" t="e">
        <f t="shared" si="331"/>
        <v>#VALUE!</v>
      </c>
      <c r="AC1003" t="e">
        <f t="shared" si="332"/>
        <v>#VALUE!</v>
      </c>
      <c r="AD1003" t="e">
        <f t="shared" si="333"/>
        <v>#VALUE!</v>
      </c>
      <c r="AE1003" t="e">
        <f t="shared" si="334"/>
        <v>#VALUE!</v>
      </c>
      <c r="AF1003" t="e">
        <f t="shared" si="335"/>
        <v>#VALUE!</v>
      </c>
    </row>
    <row r="1004" spans="5:32" x14ac:dyDescent="0.2">
      <c r="E1004">
        <f t="shared" si="321"/>
        <v>1002</v>
      </c>
      <c r="F1004">
        <f t="shared" si="315"/>
        <v>20.636700371573315</v>
      </c>
      <c r="G1004" t="e">
        <f t="shared" si="336"/>
        <v>#VALUE!</v>
      </c>
      <c r="H1004" t="e">
        <f t="shared" si="337"/>
        <v>#VALUE!</v>
      </c>
      <c r="I1004" t="e">
        <f t="shared" si="338"/>
        <v>#VALUE!</v>
      </c>
      <c r="J1004" t="e">
        <f t="shared" si="339"/>
        <v>#VALUE!</v>
      </c>
      <c r="K1004" t="e">
        <f t="shared" si="340"/>
        <v>#VALUE!</v>
      </c>
      <c r="L1004" t="e">
        <f t="shared" si="341"/>
        <v>#VALUE!</v>
      </c>
      <c r="M1004">
        <f>IF($B$9="זכר",INDEX(תמותה!$A$1:$E$121,ROUNDDOWN(E1004/12,0)+1,2),INDEX(תמותה!$A$1:$E$121,ROUNDDOWN(E1004/12,0)+1,3))</f>
        <v>3.8847E-2</v>
      </c>
      <c r="N1004" t="e">
        <f>IF($B$9="זכר",INDEX('שיפור גברים'!$A$1:$GQ$121,ROUNDDOWN(E1004/12,0)+1,ROUNDDOWN((E1004+$B$7-$B$8)/12,0)+2),INDEX('שיפור נשים'!$A$1:$GQ$121,ROUNDDOWN(E1004/12,0)+1,ROUNDDOWN((E1004+$B$7-$B$8)/12,0)+2))</f>
        <v>#VALUE!</v>
      </c>
      <c r="O1004" t="e">
        <f>IF($B$9="זכר",INDEX('שיפור גברים'!$A$1:$GQ$121,ROUNDDOWN(E1004/12,0)+1,ROUNDDOWN((E1004+$B$7-$B$8)/12,0)+1),INDEX('שיפור נשים'!$A$1:$GQ$121,ROUNDDOWN(E1004/12,0)+1,ROUNDDOWN((E1004+$B$7-$B$8)/12,0)+1))</f>
        <v>#VALUE!</v>
      </c>
      <c r="P1004">
        <f t="shared" si="342"/>
        <v>0.16666666666666666</v>
      </c>
      <c r="Q1004" t="e">
        <f t="shared" si="317"/>
        <v>#VALUE!</v>
      </c>
      <c r="R1004">
        <f t="shared" si="328"/>
        <v>1002</v>
      </c>
      <c r="S1004" t="e">
        <f t="shared" si="329"/>
        <v>#VALUE!</v>
      </c>
      <c r="T1004">
        <f>IF($B$11="זכר",INDEX(תמותה!$A$1:$E$121,ROUNDDOWN(R1004/12,0)+1,2),INDEX(תמותה!$A$1:$E$121,ROUNDDOWN(R1004/12,0)+1,3))</f>
        <v>3.8847E-2</v>
      </c>
      <c r="U1004" t="e">
        <f>IF($B$11="זכר",INDEX('שיפור גברים'!$A$1:$GQ$121,ROUNDDOWN(R1004/12,0)+1,ROUNDDOWN((E1004+$B$7-$B$8)/12,0)+2),INDEX('שיפור נשים'!$A$1:$GQ$121,ROUNDDOWN(R1004/12,0)+1,ROUNDDOWN((E1004+$B$7-$B$8)/12,0)+2))</f>
        <v>#VALUE!</v>
      </c>
      <c r="V1004" t="e">
        <f>IF($B$11="זכר",INDEX('שיפור גברים'!$A$1:$GQ$121,ROUNDDOWN(R1004/12,0)+1,ROUNDDOWN((E1004+$B$7-$B$8)/12,0)+1),INDEX('שיפור נשים'!$A$1:$GQ$121,ROUNDDOWN(R1004/12,0)+1,ROUNDDOWN((E1004+$B$7-$B$8)/12,0)+1))</f>
        <v>#VALUE!</v>
      </c>
      <c r="W1004">
        <f t="shared" si="318"/>
        <v>0.16666666666666666</v>
      </c>
      <c r="X1004" t="e">
        <f t="shared" si="330"/>
        <v>#VALUE!</v>
      </c>
      <c r="Y1004">
        <f>IF($B$11="זכר",INDEX(תמותה!$A$1:$E$121,ROUNDDOWN(R1004/12,0)+1,4),INDEX(תמותה!$A$1:$E$121,ROUNDDOWN(R1004/12,0)+1,5))</f>
        <v>4.7427999999999998E-2</v>
      </c>
      <c r="Z1004" t="e">
        <f t="shared" si="319"/>
        <v>#VALUE!</v>
      </c>
      <c r="AA1004" t="e">
        <f t="shared" si="320"/>
        <v>#VALUE!</v>
      </c>
      <c r="AB1004" t="e">
        <f t="shared" si="331"/>
        <v>#VALUE!</v>
      </c>
      <c r="AC1004" t="e">
        <f t="shared" si="332"/>
        <v>#VALUE!</v>
      </c>
      <c r="AD1004" t="e">
        <f t="shared" si="333"/>
        <v>#VALUE!</v>
      </c>
      <c r="AE1004" t="e">
        <f t="shared" si="334"/>
        <v>#VALUE!</v>
      </c>
      <c r="AF1004" t="e">
        <f t="shared" si="335"/>
        <v>#VALUE!</v>
      </c>
    </row>
    <row r="1005" spans="5:32" x14ac:dyDescent="0.2">
      <c r="E1005">
        <f t="shared" si="321"/>
        <v>1003</v>
      </c>
      <c r="F1005">
        <f t="shared" si="315"/>
        <v>20.699076362903202</v>
      </c>
      <c r="G1005" t="e">
        <f t="shared" si="336"/>
        <v>#VALUE!</v>
      </c>
      <c r="H1005" t="e">
        <f t="shared" si="337"/>
        <v>#VALUE!</v>
      </c>
      <c r="I1005" t="e">
        <f t="shared" si="338"/>
        <v>#VALUE!</v>
      </c>
      <c r="J1005" t="e">
        <f t="shared" si="339"/>
        <v>#VALUE!</v>
      </c>
      <c r="K1005" t="e">
        <f t="shared" si="340"/>
        <v>#VALUE!</v>
      </c>
      <c r="L1005" t="e">
        <f t="shared" si="341"/>
        <v>#VALUE!</v>
      </c>
      <c r="M1005">
        <f>IF($B$9="זכר",INDEX(תמותה!$A$1:$E$121,ROUNDDOWN(E1005/12,0)+1,2),INDEX(תמותה!$A$1:$E$121,ROUNDDOWN(E1005/12,0)+1,3))</f>
        <v>3.8847E-2</v>
      </c>
      <c r="N1005" t="e">
        <f>IF($B$9="זכר",INDEX('שיפור גברים'!$A$1:$GQ$121,ROUNDDOWN(E1005/12,0)+1,ROUNDDOWN((E1005+$B$7-$B$8)/12,0)+2),INDEX('שיפור נשים'!$A$1:$GQ$121,ROUNDDOWN(E1005/12,0)+1,ROUNDDOWN((E1005+$B$7-$B$8)/12,0)+2))</f>
        <v>#VALUE!</v>
      </c>
      <c r="O1005" t="e">
        <f>IF($B$9="זכר",INDEX('שיפור גברים'!$A$1:$GQ$121,ROUNDDOWN(E1005/12,0)+1,ROUNDDOWN((E1005+$B$7-$B$8)/12,0)+1),INDEX('שיפור נשים'!$A$1:$GQ$121,ROUNDDOWN(E1005/12,0)+1,ROUNDDOWN((E1005+$B$7-$B$8)/12,0)+1))</f>
        <v>#VALUE!</v>
      </c>
      <c r="P1005">
        <f t="shared" si="342"/>
        <v>0.25</v>
      </c>
      <c r="Q1005" t="e">
        <f t="shared" si="317"/>
        <v>#VALUE!</v>
      </c>
      <c r="R1005">
        <f t="shared" si="328"/>
        <v>1003</v>
      </c>
      <c r="S1005" t="e">
        <f t="shared" si="329"/>
        <v>#VALUE!</v>
      </c>
      <c r="T1005">
        <f>IF($B$11="זכר",INDEX(תמותה!$A$1:$E$121,ROUNDDOWN(R1005/12,0)+1,2),INDEX(תמותה!$A$1:$E$121,ROUNDDOWN(R1005/12,0)+1,3))</f>
        <v>3.8847E-2</v>
      </c>
      <c r="U1005" t="e">
        <f>IF($B$11="זכר",INDEX('שיפור גברים'!$A$1:$GQ$121,ROUNDDOWN(R1005/12,0)+1,ROUNDDOWN((E1005+$B$7-$B$8)/12,0)+2),INDEX('שיפור נשים'!$A$1:$GQ$121,ROUNDDOWN(R1005/12,0)+1,ROUNDDOWN((E1005+$B$7-$B$8)/12,0)+2))</f>
        <v>#VALUE!</v>
      </c>
      <c r="V1005" t="e">
        <f>IF($B$11="זכר",INDEX('שיפור גברים'!$A$1:$GQ$121,ROUNDDOWN(R1005/12,0)+1,ROUNDDOWN((E1005+$B$7-$B$8)/12,0)+1),INDEX('שיפור נשים'!$A$1:$GQ$121,ROUNDDOWN(R1005/12,0)+1,ROUNDDOWN((E1005+$B$7-$B$8)/12,0)+1))</f>
        <v>#VALUE!</v>
      </c>
      <c r="W1005">
        <f t="shared" si="318"/>
        <v>0.25</v>
      </c>
      <c r="X1005" t="e">
        <f t="shared" si="330"/>
        <v>#VALUE!</v>
      </c>
      <c r="Y1005">
        <f>IF($B$11="זכר",INDEX(תמותה!$A$1:$E$121,ROUNDDOWN(R1005/12,0)+1,4),INDEX(תמותה!$A$1:$E$121,ROUNDDOWN(R1005/12,0)+1,5))</f>
        <v>4.7427999999999998E-2</v>
      </c>
      <c r="Z1005" t="e">
        <f t="shared" si="319"/>
        <v>#VALUE!</v>
      </c>
      <c r="AA1005" t="e">
        <f t="shared" si="320"/>
        <v>#VALUE!</v>
      </c>
      <c r="AB1005" t="e">
        <f t="shared" si="331"/>
        <v>#VALUE!</v>
      </c>
      <c r="AC1005" t="e">
        <f t="shared" si="332"/>
        <v>#VALUE!</v>
      </c>
      <c r="AD1005" t="e">
        <f t="shared" si="333"/>
        <v>#VALUE!</v>
      </c>
      <c r="AE1005" t="e">
        <f t="shared" si="334"/>
        <v>#VALUE!</v>
      </c>
      <c r="AF1005" t="e">
        <f t="shared" si="335"/>
        <v>#VALUE!</v>
      </c>
    </row>
    <row r="1006" spans="5:32" x14ac:dyDescent="0.2">
      <c r="E1006">
        <f t="shared" si="321"/>
        <v>1004</v>
      </c>
      <c r="F1006">
        <f t="shared" si="315"/>
        <v>20.761640890395554</v>
      </c>
      <c r="G1006" t="e">
        <f t="shared" si="336"/>
        <v>#VALUE!</v>
      </c>
      <c r="H1006" t="e">
        <f t="shared" si="337"/>
        <v>#VALUE!</v>
      </c>
      <c r="I1006" t="e">
        <f t="shared" si="338"/>
        <v>#VALUE!</v>
      </c>
      <c r="J1006" t="e">
        <f t="shared" si="339"/>
        <v>#VALUE!</v>
      </c>
      <c r="K1006" t="e">
        <f t="shared" si="340"/>
        <v>#VALUE!</v>
      </c>
      <c r="L1006" t="e">
        <f t="shared" si="341"/>
        <v>#VALUE!</v>
      </c>
      <c r="M1006">
        <f>IF($B$9="זכר",INDEX(תמותה!$A$1:$E$121,ROUNDDOWN(E1006/12,0)+1,2),INDEX(תמותה!$A$1:$E$121,ROUNDDOWN(E1006/12,0)+1,3))</f>
        <v>3.8847E-2</v>
      </c>
      <c r="N1006" t="e">
        <f>IF($B$9="זכר",INDEX('שיפור גברים'!$A$1:$GQ$121,ROUNDDOWN(E1006/12,0)+1,ROUNDDOWN((E1006+$B$7-$B$8)/12,0)+2),INDEX('שיפור נשים'!$A$1:$GQ$121,ROUNDDOWN(E1006/12,0)+1,ROUNDDOWN((E1006+$B$7-$B$8)/12,0)+2))</f>
        <v>#VALUE!</v>
      </c>
      <c r="O1006" t="e">
        <f>IF($B$9="זכר",INDEX('שיפור גברים'!$A$1:$GQ$121,ROUNDDOWN(E1006/12,0)+1,ROUNDDOWN((E1006+$B$7-$B$8)/12,0)+1),INDEX('שיפור נשים'!$A$1:$GQ$121,ROUNDDOWN(E1006/12,0)+1,ROUNDDOWN((E1006+$B$7-$B$8)/12,0)+1))</f>
        <v>#VALUE!</v>
      </c>
      <c r="P1006">
        <f t="shared" si="342"/>
        <v>0.33333333333333331</v>
      </c>
      <c r="Q1006" t="e">
        <f t="shared" si="317"/>
        <v>#VALUE!</v>
      </c>
      <c r="R1006">
        <f t="shared" si="328"/>
        <v>1004</v>
      </c>
      <c r="S1006" t="e">
        <f t="shared" si="329"/>
        <v>#VALUE!</v>
      </c>
      <c r="T1006">
        <f>IF($B$11="זכר",INDEX(תמותה!$A$1:$E$121,ROUNDDOWN(R1006/12,0)+1,2),INDEX(תמותה!$A$1:$E$121,ROUNDDOWN(R1006/12,0)+1,3))</f>
        <v>3.8847E-2</v>
      </c>
      <c r="U1006" t="e">
        <f>IF($B$11="זכר",INDEX('שיפור גברים'!$A$1:$GQ$121,ROUNDDOWN(R1006/12,0)+1,ROUNDDOWN((E1006+$B$7-$B$8)/12,0)+2),INDEX('שיפור נשים'!$A$1:$GQ$121,ROUNDDOWN(R1006/12,0)+1,ROUNDDOWN((E1006+$B$7-$B$8)/12,0)+2))</f>
        <v>#VALUE!</v>
      </c>
      <c r="V1006" t="e">
        <f>IF($B$11="זכר",INDEX('שיפור גברים'!$A$1:$GQ$121,ROUNDDOWN(R1006/12,0)+1,ROUNDDOWN((E1006+$B$7-$B$8)/12,0)+1),INDEX('שיפור נשים'!$A$1:$GQ$121,ROUNDDOWN(R1006/12,0)+1,ROUNDDOWN((E1006+$B$7-$B$8)/12,0)+1))</f>
        <v>#VALUE!</v>
      </c>
      <c r="W1006">
        <f t="shared" si="318"/>
        <v>0.33333333333333331</v>
      </c>
      <c r="X1006" t="e">
        <f t="shared" si="330"/>
        <v>#VALUE!</v>
      </c>
      <c r="Y1006">
        <f>IF($B$11="זכר",INDEX(תמותה!$A$1:$E$121,ROUNDDOWN(R1006/12,0)+1,4),INDEX(תמותה!$A$1:$E$121,ROUNDDOWN(R1006/12,0)+1,5))</f>
        <v>4.7427999999999998E-2</v>
      </c>
      <c r="Z1006" t="e">
        <f t="shared" si="319"/>
        <v>#VALUE!</v>
      </c>
      <c r="AA1006" t="e">
        <f t="shared" si="320"/>
        <v>#VALUE!</v>
      </c>
      <c r="AB1006" t="e">
        <f t="shared" si="331"/>
        <v>#VALUE!</v>
      </c>
      <c r="AC1006" t="e">
        <f t="shared" si="332"/>
        <v>#VALUE!</v>
      </c>
      <c r="AD1006" t="e">
        <f t="shared" si="333"/>
        <v>#VALUE!</v>
      </c>
      <c r="AE1006" t="e">
        <f t="shared" si="334"/>
        <v>#VALUE!</v>
      </c>
      <c r="AF1006" t="e">
        <f t="shared" si="335"/>
        <v>#VALUE!</v>
      </c>
    </row>
    <row r="1007" spans="5:32" x14ac:dyDescent="0.2">
      <c r="E1007">
        <f t="shared" si="321"/>
        <v>1005</v>
      </c>
      <c r="F1007">
        <f t="shared" si="315"/>
        <v>20.824394523915245</v>
      </c>
      <c r="G1007" t="e">
        <f t="shared" si="336"/>
        <v>#VALUE!</v>
      </c>
      <c r="H1007" t="e">
        <f t="shared" si="337"/>
        <v>#VALUE!</v>
      </c>
      <c r="I1007" t="e">
        <f t="shared" si="338"/>
        <v>#VALUE!</v>
      </c>
      <c r="J1007" t="e">
        <f t="shared" si="339"/>
        <v>#VALUE!</v>
      </c>
      <c r="K1007" t="e">
        <f t="shared" si="340"/>
        <v>#VALUE!</v>
      </c>
      <c r="L1007" t="e">
        <f t="shared" si="341"/>
        <v>#VALUE!</v>
      </c>
      <c r="M1007">
        <f>IF($B$9="זכר",INDEX(תמותה!$A$1:$E$121,ROUNDDOWN(E1007/12,0)+1,2),INDEX(תמותה!$A$1:$E$121,ROUNDDOWN(E1007/12,0)+1,3))</f>
        <v>3.8847E-2</v>
      </c>
      <c r="N1007" t="e">
        <f>IF($B$9="זכר",INDEX('שיפור גברים'!$A$1:$GQ$121,ROUNDDOWN(E1007/12,0)+1,ROUNDDOWN((E1007+$B$7-$B$8)/12,0)+2),INDEX('שיפור נשים'!$A$1:$GQ$121,ROUNDDOWN(E1007/12,0)+1,ROUNDDOWN((E1007+$B$7-$B$8)/12,0)+2))</f>
        <v>#VALUE!</v>
      </c>
      <c r="O1007" t="e">
        <f>IF($B$9="זכר",INDEX('שיפור גברים'!$A$1:$GQ$121,ROUNDDOWN(E1007/12,0)+1,ROUNDDOWN((E1007+$B$7-$B$8)/12,0)+1),INDEX('שיפור נשים'!$A$1:$GQ$121,ROUNDDOWN(E1007/12,0)+1,ROUNDDOWN((E1007+$B$7-$B$8)/12,0)+1))</f>
        <v>#VALUE!</v>
      </c>
      <c r="P1007">
        <f t="shared" si="342"/>
        <v>0.41666666666666669</v>
      </c>
      <c r="Q1007" t="e">
        <f t="shared" si="317"/>
        <v>#VALUE!</v>
      </c>
      <c r="R1007">
        <f t="shared" si="328"/>
        <v>1005</v>
      </c>
      <c r="S1007" t="e">
        <f t="shared" si="329"/>
        <v>#VALUE!</v>
      </c>
      <c r="T1007">
        <f>IF($B$11="זכר",INDEX(תמותה!$A$1:$E$121,ROUNDDOWN(R1007/12,0)+1,2),INDEX(תמותה!$A$1:$E$121,ROUNDDOWN(R1007/12,0)+1,3))</f>
        <v>3.8847E-2</v>
      </c>
      <c r="U1007" t="e">
        <f>IF($B$11="זכר",INDEX('שיפור גברים'!$A$1:$GQ$121,ROUNDDOWN(R1007/12,0)+1,ROUNDDOWN((E1007+$B$7-$B$8)/12,0)+2),INDEX('שיפור נשים'!$A$1:$GQ$121,ROUNDDOWN(R1007/12,0)+1,ROUNDDOWN((E1007+$B$7-$B$8)/12,0)+2))</f>
        <v>#VALUE!</v>
      </c>
      <c r="V1007" t="e">
        <f>IF($B$11="זכר",INDEX('שיפור גברים'!$A$1:$GQ$121,ROUNDDOWN(R1007/12,0)+1,ROUNDDOWN((E1007+$B$7-$B$8)/12,0)+1),INDEX('שיפור נשים'!$A$1:$GQ$121,ROUNDDOWN(R1007/12,0)+1,ROUNDDOWN((E1007+$B$7-$B$8)/12,0)+1))</f>
        <v>#VALUE!</v>
      </c>
      <c r="W1007">
        <f t="shared" si="318"/>
        <v>0.41666666666666669</v>
      </c>
      <c r="X1007" t="e">
        <f t="shared" si="330"/>
        <v>#VALUE!</v>
      </c>
      <c r="Y1007">
        <f>IF($B$11="זכר",INDEX(תמותה!$A$1:$E$121,ROUNDDOWN(R1007/12,0)+1,4),INDEX(תמותה!$A$1:$E$121,ROUNDDOWN(R1007/12,0)+1,5))</f>
        <v>4.7427999999999998E-2</v>
      </c>
      <c r="Z1007" t="e">
        <f t="shared" si="319"/>
        <v>#VALUE!</v>
      </c>
      <c r="AA1007" t="e">
        <f t="shared" si="320"/>
        <v>#VALUE!</v>
      </c>
      <c r="AB1007" t="e">
        <f t="shared" si="331"/>
        <v>#VALUE!</v>
      </c>
      <c r="AC1007" t="e">
        <f t="shared" si="332"/>
        <v>#VALUE!</v>
      </c>
      <c r="AD1007" t="e">
        <f t="shared" si="333"/>
        <v>#VALUE!</v>
      </c>
      <c r="AE1007" t="e">
        <f t="shared" si="334"/>
        <v>#VALUE!</v>
      </c>
      <c r="AF1007" t="e">
        <f t="shared" si="335"/>
        <v>#VALUE!</v>
      </c>
    </row>
    <row r="1008" spans="5:32" x14ac:dyDescent="0.2">
      <c r="E1008">
        <f t="shared" si="321"/>
        <v>1006</v>
      </c>
      <c r="F1008">
        <f t="shared" si="315"/>
        <v>20.887337835049575</v>
      </c>
      <c r="G1008" t="e">
        <f t="shared" si="336"/>
        <v>#VALUE!</v>
      </c>
      <c r="H1008" t="e">
        <f t="shared" si="337"/>
        <v>#VALUE!</v>
      </c>
      <c r="I1008" t="e">
        <f t="shared" si="338"/>
        <v>#VALUE!</v>
      </c>
      <c r="J1008" t="e">
        <f t="shared" si="339"/>
        <v>#VALUE!</v>
      </c>
      <c r="K1008" t="e">
        <f t="shared" si="340"/>
        <v>#VALUE!</v>
      </c>
      <c r="L1008" t="e">
        <f t="shared" si="341"/>
        <v>#VALUE!</v>
      </c>
      <c r="M1008">
        <f>IF($B$9="זכר",INDEX(תמותה!$A$1:$E$121,ROUNDDOWN(E1008/12,0)+1,2),INDEX(תמותה!$A$1:$E$121,ROUNDDOWN(E1008/12,0)+1,3))</f>
        <v>3.8847E-2</v>
      </c>
      <c r="N1008" t="e">
        <f>IF($B$9="זכר",INDEX('שיפור גברים'!$A$1:$GQ$121,ROUNDDOWN(E1008/12,0)+1,ROUNDDOWN((E1008+$B$7-$B$8)/12,0)+2),INDEX('שיפור נשים'!$A$1:$GQ$121,ROUNDDOWN(E1008/12,0)+1,ROUNDDOWN((E1008+$B$7-$B$8)/12,0)+2))</f>
        <v>#VALUE!</v>
      </c>
      <c r="O1008" t="e">
        <f>IF($B$9="זכר",INDEX('שיפור גברים'!$A$1:$GQ$121,ROUNDDOWN(E1008/12,0)+1,ROUNDDOWN((E1008+$B$7-$B$8)/12,0)+1),INDEX('שיפור נשים'!$A$1:$GQ$121,ROUNDDOWN(E1008/12,0)+1,ROUNDDOWN((E1008+$B$7-$B$8)/12,0)+1))</f>
        <v>#VALUE!</v>
      </c>
      <c r="P1008">
        <f t="shared" si="342"/>
        <v>0.5</v>
      </c>
      <c r="Q1008" t="e">
        <f t="shared" si="317"/>
        <v>#VALUE!</v>
      </c>
      <c r="R1008">
        <f t="shared" si="328"/>
        <v>1006</v>
      </c>
      <c r="S1008" t="e">
        <f t="shared" si="329"/>
        <v>#VALUE!</v>
      </c>
      <c r="T1008">
        <f>IF($B$11="זכר",INDEX(תמותה!$A$1:$E$121,ROUNDDOWN(R1008/12,0)+1,2),INDEX(תמותה!$A$1:$E$121,ROUNDDOWN(R1008/12,0)+1,3))</f>
        <v>3.8847E-2</v>
      </c>
      <c r="U1008" t="e">
        <f>IF($B$11="זכר",INDEX('שיפור גברים'!$A$1:$GQ$121,ROUNDDOWN(R1008/12,0)+1,ROUNDDOWN((E1008+$B$7-$B$8)/12,0)+2),INDEX('שיפור נשים'!$A$1:$GQ$121,ROUNDDOWN(R1008/12,0)+1,ROUNDDOWN((E1008+$B$7-$B$8)/12,0)+2))</f>
        <v>#VALUE!</v>
      </c>
      <c r="V1008" t="e">
        <f>IF($B$11="זכר",INDEX('שיפור גברים'!$A$1:$GQ$121,ROUNDDOWN(R1008/12,0)+1,ROUNDDOWN((E1008+$B$7-$B$8)/12,0)+1),INDEX('שיפור נשים'!$A$1:$GQ$121,ROUNDDOWN(R1008/12,0)+1,ROUNDDOWN((E1008+$B$7-$B$8)/12,0)+1))</f>
        <v>#VALUE!</v>
      </c>
      <c r="W1008">
        <f t="shared" si="318"/>
        <v>0.5</v>
      </c>
      <c r="X1008" t="e">
        <f t="shared" si="330"/>
        <v>#VALUE!</v>
      </c>
      <c r="Y1008">
        <f>IF($B$11="זכר",INDEX(תמותה!$A$1:$E$121,ROUNDDOWN(R1008/12,0)+1,4),INDEX(תמותה!$A$1:$E$121,ROUNDDOWN(R1008/12,0)+1,5))</f>
        <v>4.7427999999999998E-2</v>
      </c>
      <c r="Z1008" t="e">
        <f t="shared" si="319"/>
        <v>#VALUE!</v>
      </c>
      <c r="AA1008" t="e">
        <f t="shared" si="320"/>
        <v>#VALUE!</v>
      </c>
      <c r="AB1008" t="e">
        <f t="shared" si="331"/>
        <v>#VALUE!</v>
      </c>
      <c r="AC1008" t="e">
        <f t="shared" si="332"/>
        <v>#VALUE!</v>
      </c>
      <c r="AD1008" t="e">
        <f t="shared" si="333"/>
        <v>#VALUE!</v>
      </c>
      <c r="AE1008" t="e">
        <f t="shared" si="334"/>
        <v>#VALUE!</v>
      </c>
      <c r="AF1008" t="e">
        <f t="shared" si="335"/>
        <v>#VALUE!</v>
      </c>
    </row>
    <row r="1009" spans="5:32" x14ac:dyDescent="0.2">
      <c r="E1009">
        <f t="shared" si="321"/>
        <v>1007</v>
      </c>
      <c r="F1009">
        <f t="shared" si="315"/>
        <v>20.950471397113493</v>
      </c>
      <c r="G1009" t="e">
        <f t="shared" si="336"/>
        <v>#VALUE!</v>
      </c>
      <c r="H1009" t="e">
        <f t="shared" si="337"/>
        <v>#VALUE!</v>
      </c>
      <c r="I1009" t="e">
        <f t="shared" si="338"/>
        <v>#VALUE!</v>
      </c>
      <c r="J1009" t="e">
        <f t="shared" si="339"/>
        <v>#VALUE!</v>
      </c>
      <c r="K1009" t="e">
        <f t="shared" si="340"/>
        <v>#VALUE!</v>
      </c>
      <c r="L1009" t="e">
        <f t="shared" si="341"/>
        <v>#VALUE!</v>
      </c>
      <c r="M1009">
        <f>IF($B$9="זכר",INDEX(תמותה!$A$1:$E$121,ROUNDDOWN(E1009/12,0)+1,2),INDEX(תמותה!$A$1:$E$121,ROUNDDOWN(E1009/12,0)+1,3))</f>
        <v>3.8847E-2</v>
      </c>
      <c r="N1009" t="e">
        <f>IF($B$9="זכר",INDEX('שיפור גברים'!$A$1:$GQ$121,ROUNDDOWN(E1009/12,0)+1,ROUNDDOWN((E1009+$B$7-$B$8)/12,0)+2),INDEX('שיפור נשים'!$A$1:$GQ$121,ROUNDDOWN(E1009/12,0)+1,ROUNDDOWN((E1009+$B$7-$B$8)/12,0)+2))</f>
        <v>#VALUE!</v>
      </c>
      <c r="O1009" t="e">
        <f>IF($B$9="זכר",INDEX('שיפור גברים'!$A$1:$GQ$121,ROUNDDOWN(E1009/12,0)+1,ROUNDDOWN((E1009+$B$7-$B$8)/12,0)+1),INDEX('שיפור נשים'!$A$1:$GQ$121,ROUNDDOWN(E1009/12,0)+1,ROUNDDOWN((E1009+$B$7-$B$8)/12,0)+1))</f>
        <v>#VALUE!</v>
      </c>
      <c r="P1009">
        <f t="shared" si="342"/>
        <v>0.58333333333333337</v>
      </c>
      <c r="Q1009" t="e">
        <f t="shared" si="317"/>
        <v>#VALUE!</v>
      </c>
      <c r="R1009">
        <f t="shared" si="328"/>
        <v>1007</v>
      </c>
      <c r="S1009" t="e">
        <f t="shared" si="329"/>
        <v>#VALUE!</v>
      </c>
      <c r="T1009">
        <f>IF($B$11="זכר",INDEX(תמותה!$A$1:$E$121,ROUNDDOWN(R1009/12,0)+1,2),INDEX(תמותה!$A$1:$E$121,ROUNDDOWN(R1009/12,0)+1,3))</f>
        <v>3.8847E-2</v>
      </c>
      <c r="U1009" t="e">
        <f>IF($B$11="זכר",INDEX('שיפור גברים'!$A$1:$GQ$121,ROUNDDOWN(R1009/12,0)+1,ROUNDDOWN((E1009+$B$7-$B$8)/12,0)+2),INDEX('שיפור נשים'!$A$1:$GQ$121,ROUNDDOWN(R1009/12,0)+1,ROUNDDOWN((E1009+$B$7-$B$8)/12,0)+2))</f>
        <v>#VALUE!</v>
      </c>
      <c r="V1009" t="e">
        <f>IF($B$11="זכר",INDEX('שיפור גברים'!$A$1:$GQ$121,ROUNDDOWN(R1009/12,0)+1,ROUNDDOWN((E1009+$B$7-$B$8)/12,0)+1),INDEX('שיפור נשים'!$A$1:$GQ$121,ROUNDDOWN(R1009/12,0)+1,ROUNDDOWN((E1009+$B$7-$B$8)/12,0)+1))</f>
        <v>#VALUE!</v>
      </c>
      <c r="W1009">
        <f t="shared" si="318"/>
        <v>0.58333333333333337</v>
      </c>
      <c r="X1009" t="e">
        <f t="shared" si="330"/>
        <v>#VALUE!</v>
      </c>
      <c r="Y1009">
        <f>IF($B$11="זכר",INDEX(תמותה!$A$1:$E$121,ROUNDDOWN(R1009/12,0)+1,4),INDEX(תמותה!$A$1:$E$121,ROUNDDOWN(R1009/12,0)+1,5))</f>
        <v>4.7427999999999998E-2</v>
      </c>
      <c r="Z1009" t="e">
        <f t="shared" si="319"/>
        <v>#VALUE!</v>
      </c>
      <c r="AA1009" t="e">
        <f t="shared" si="320"/>
        <v>#VALUE!</v>
      </c>
      <c r="AB1009" t="e">
        <f t="shared" si="331"/>
        <v>#VALUE!</v>
      </c>
      <c r="AC1009" t="e">
        <f t="shared" si="332"/>
        <v>#VALUE!</v>
      </c>
      <c r="AD1009" t="e">
        <f t="shared" si="333"/>
        <v>#VALUE!</v>
      </c>
      <c r="AE1009" t="e">
        <f t="shared" si="334"/>
        <v>#VALUE!</v>
      </c>
      <c r="AF1009" t="e">
        <f t="shared" si="335"/>
        <v>#VALUE!</v>
      </c>
    </row>
    <row r="1010" spans="5:32" x14ac:dyDescent="0.2">
      <c r="E1010">
        <f t="shared" si="321"/>
        <v>1008</v>
      </c>
      <c r="F1010">
        <f t="shared" si="315"/>
        <v>21.013795785154866</v>
      </c>
      <c r="G1010" t="e">
        <f t="shared" si="336"/>
        <v>#VALUE!</v>
      </c>
      <c r="H1010" t="e">
        <f t="shared" si="337"/>
        <v>#VALUE!</v>
      </c>
      <c r="I1010" t="e">
        <f t="shared" si="338"/>
        <v>#VALUE!</v>
      </c>
      <c r="J1010" t="e">
        <f t="shared" si="339"/>
        <v>#VALUE!</v>
      </c>
      <c r="K1010" t="e">
        <f t="shared" si="340"/>
        <v>#VALUE!</v>
      </c>
      <c r="L1010" t="e">
        <f t="shared" si="341"/>
        <v>#VALUE!</v>
      </c>
      <c r="M1010">
        <f>IF($B$9="זכר",INDEX(תמותה!$A$1:$E$121,ROUNDDOWN(E1010/12,0)+1,2),INDEX(תמותה!$A$1:$E$121,ROUNDDOWN(E1010/12,0)+1,3))</f>
        <v>4.5450999999999998E-2</v>
      </c>
      <c r="N1010" t="e">
        <f>IF($B$9="זכר",INDEX('שיפור גברים'!$A$1:$GQ$121,ROUNDDOWN(E1010/12,0)+1,ROUNDDOWN((E1010+$B$7-$B$8)/12,0)+2),INDEX('שיפור נשים'!$A$1:$GQ$121,ROUNDDOWN(E1010/12,0)+1,ROUNDDOWN((E1010+$B$7-$B$8)/12,0)+2))</f>
        <v>#VALUE!</v>
      </c>
      <c r="O1010" t="e">
        <f>IF($B$9="זכר",INDEX('שיפור גברים'!$A$1:$GQ$121,ROUNDDOWN(E1010/12,0)+1,ROUNDDOWN((E1010+$B$7-$B$8)/12,0)+1),INDEX('שיפור נשים'!$A$1:$GQ$121,ROUNDDOWN(E1010/12,0)+1,ROUNDDOWN((E1010+$B$7-$B$8)/12,0)+1))</f>
        <v>#VALUE!</v>
      </c>
      <c r="P1010">
        <f t="shared" si="342"/>
        <v>0.66666666666666663</v>
      </c>
      <c r="Q1010" t="e">
        <f t="shared" si="317"/>
        <v>#VALUE!</v>
      </c>
      <c r="R1010">
        <f t="shared" si="328"/>
        <v>1008</v>
      </c>
      <c r="S1010" t="e">
        <f t="shared" si="329"/>
        <v>#VALUE!</v>
      </c>
      <c r="T1010">
        <f>IF($B$11="זכר",INDEX(תמותה!$A$1:$E$121,ROUNDDOWN(R1010/12,0)+1,2),INDEX(תמותה!$A$1:$E$121,ROUNDDOWN(R1010/12,0)+1,3))</f>
        <v>4.5450999999999998E-2</v>
      </c>
      <c r="U1010" t="e">
        <f>IF($B$11="זכר",INDEX('שיפור גברים'!$A$1:$GQ$121,ROUNDDOWN(R1010/12,0)+1,ROUNDDOWN((E1010+$B$7-$B$8)/12,0)+2),INDEX('שיפור נשים'!$A$1:$GQ$121,ROUNDDOWN(R1010/12,0)+1,ROUNDDOWN((E1010+$B$7-$B$8)/12,0)+2))</f>
        <v>#VALUE!</v>
      </c>
      <c r="V1010" t="e">
        <f>IF($B$11="זכר",INDEX('שיפור גברים'!$A$1:$GQ$121,ROUNDDOWN(R1010/12,0)+1,ROUNDDOWN((E1010+$B$7-$B$8)/12,0)+1),INDEX('שיפור נשים'!$A$1:$GQ$121,ROUNDDOWN(R1010/12,0)+1,ROUNDDOWN((E1010+$B$7-$B$8)/12,0)+1))</f>
        <v>#VALUE!</v>
      </c>
      <c r="W1010">
        <f t="shared" si="318"/>
        <v>0.66666666666666663</v>
      </c>
      <c r="X1010" t="e">
        <f t="shared" si="330"/>
        <v>#VALUE!</v>
      </c>
      <c r="Y1010">
        <f>IF($B$11="זכר",INDEX(תמותה!$A$1:$E$121,ROUNDDOWN(R1010/12,0)+1,4),INDEX(תמותה!$A$1:$E$121,ROUNDDOWN(R1010/12,0)+1,5))</f>
        <v>5.4030000000000002E-2</v>
      </c>
      <c r="Z1010" t="e">
        <f t="shared" si="319"/>
        <v>#VALUE!</v>
      </c>
      <c r="AA1010" t="e">
        <f t="shared" si="320"/>
        <v>#VALUE!</v>
      </c>
      <c r="AB1010" t="e">
        <f t="shared" si="331"/>
        <v>#VALUE!</v>
      </c>
      <c r="AC1010" t="e">
        <f t="shared" si="332"/>
        <v>#VALUE!</v>
      </c>
      <c r="AD1010" t="e">
        <f t="shared" si="333"/>
        <v>#VALUE!</v>
      </c>
      <c r="AE1010" t="e">
        <f t="shared" si="334"/>
        <v>#VALUE!</v>
      </c>
      <c r="AF1010" t="e">
        <f t="shared" si="335"/>
        <v>#VALUE!</v>
      </c>
    </row>
    <row r="1011" spans="5:32" x14ac:dyDescent="0.2">
      <c r="E1011">
        <f t="shared" si="321"/>
        <v>1009</v>
      </c>
      <c r="F1011">
        <f t="shared" si="315"/>
        <v>21.077311575959698</v>
      </c>
      <c r="G1011" t="e">
        <f t="shared" si="336"/>
        <v>#VALUE!</v>
      </c>
      <c r="H1011" t="e">
        <f t="shared" si="337"/>
        <v>#VALUE!</v>
      </c>
      <c r="I1011" t="e">
        <f t="shared" si="338"/>
        <v>#VALUE!</v>
      </c>
      <c r="J1011" t="e">
        <f t="shared" si="339"/>
        <v>#VALUE!</v>
      </c>
      <c r="K1011" t="e">
        <f t="shared" si="340"/>
        <v>#VALUE!</v>
      </c>
      <c r="L1011" t="e">
        <f t="shared" si="341"/>
        <v>#VALUE!</v>
      </c>
      <c r="M1011">
        <f>IF($B$9="זכר",INDEX(תמותה!$A$1:$E$121,ROUNDDOWN(E1011/12,0)+1,2),INDEX(תמותה!$A$1:$E$121,ROUNDDOWN(E1011/12,0)+1,3))</f>
        <v>4.5450999999999998E-2</v>
      </c>
      <c r="N1011" t="e">
        <f>IF($B$9="זכר",INDEX('שיפור גברים'!$A$1:$GQ$121,ROUNDDOWN(E1011/12,0)+1,ROUNDDOWN((E1011+$B$7-$B$8)/12,0)+2),INDEX('שיפור נשים'!$A$1:$GQ$121,ROUNDDOWN(E1011/12,0)+1,ROUNDDOWN((E1011+$B$7-$B$8)/12,0)+2))</f>
        <v>#VALUE!</v>
      </c>
      <c r="O1011" t="e">
        <f>IF($B$9="זכר",INDEX('שיפור גברים'!$A$1:$GQ$121,ROUNDDOWN(E1011/12,0)+1,ROUNDDOWN((E1011+$B$7-$B$8)/12,0)+1),INDEX('שיפור נשים'!$A$1:$GQ$121,ROUNDDOWN(E1011/12,0)+1,ROUNDDOWN((E1011+$B$7-$B$8)/12,0)+1))</f>
        <v>#VALUE!</v>
      </c>
      <c r="P1011">
        <f t="shared" si="342"/>
        <v>0.75</v>
      </c>
      <c r="Q1011" t="e">
        <f t="shared" si="317"/>
        <v>#VALUE!</v>
      </c>
      <c r="R1011">
        <f t="shared" si="328"/>
        <v>1009</v>
      </c>
      <c r="S1011" t="e">
        <f t="shared" si="329"/>
        <v>#VALUE!</v>
      </c>
      <c r="T1011">
        <f>IF($B$11="זכר",INDEX(תמותה!$A$1:$E$121,ROUNDDOWN(R1011/12,0)+1,2),INDEX(תמותה!$A$1:$E$121,ROUNDDOWN(R1011/12,0)+1,3))</f>
        <v>4.5450999999999998E-2</v>
      </c>
      <c r="U1011" t="e">
        <f>IF($B$11="זכר",INDEX('שיפור גברים'!$A$1:$GQ$121,ROUNDDOWN(R1011/12,0)+1,ROUNDDOWN((E1011+$B$7-$B$8)/12,0)+2),INDEX('שיפור נשים'!$A$1:$GQ$121,ROUNDDOWN(R1011/12,0)+1,ROUNDDOWN((E1011+$B$7-$B$8)/12,0)+2))</f>
        <v>#VALUE!</v>
      </c>
      <c r="V1011" t="e">
        <f>IF($B$11="זכר",INDEX('שיפור גברים'!$A$1:$GQ$121,ROUNDDOWN(R1011/12,0)+1,ROUNDDOWN((E1011+$B$7-$B$8)/12,0)+1),INDEX('שיפור נשים'!$A$1:$GQ$121,ROUNDDOWN(R1011/12,0)+1,ROUNDDOWN((E1011+$B$7-$B$8)/12,0)+1))</f>
        <v>#VALUE!</v>
      </c>
      <c r="W1011">
        <f t="shared" si="318"/>
        <v>0.75</v>
      </c>
      <c r="X1011" t="e">
        <f t="shared" si="330"/>
        <v>#VALUE!</v>
      </c>
      <c r="Y1011">
        <f>IF($B$11="זכר",INDEX(תמותה!$A$1:$E$121,ROUNDDOWN(R1011/12,0)+1,4),INDEX(תמותה!$A$1:$E$121,ROUNDDOWN(R1011/12,0)+1,5))</f>
        <v>5.4030000000000002E-2</v>
      </c>
      <c r="Z1011" t="e">
        <f t="shared" si="319"/>
        <v>#VALUE!</v>
      </c>
      <c r="AA1011" t="e">
        <f t="shared" si="320"/>
        <v>#VALUE!</v>
      </c>
      <c r="AB1011" t="e">
        <f t="shared" si="331"/>
        <v>#VALUE!</v>
      </c>
      <c r="AC1011" t="e">
        <f t="shared" si="332"/>
        <v>#VALUE!</v>
      </c>
      <c r="AD1011" t="e">
        <f t="shared" si="333"/>
        <v>#VALUE!</v>
      </c>
      <c r="AE1011" t="e">
        <f t="shared" si="334"/>
        <v>#VALUE!</v>
      </c>
      <c r="AF1011" t="e">
        <f t="shared" si="335"/>
        <v>#VALUE!</v>
      </c>
    </row>
    <row r="1012" spans="5:32" x14ac:dyDescent="0.2">
      <c r="E1012">
        <f t="shared" si="321"/>
        <v>1010</v>
      </c>
      <c r="F1012">
        <f t="shared" si="315"/>
        <v>21.141019348057323</v>
      </c>
      <c r="G1012" t="e">
        <f t="shared" si="336"/>
        <v>#VALUE!</v>
      </c>
      <c r="H1012" t="e">
        <f t="shared" si="337"/>
        <v>#VALUE!</v>
      </c>
      <c r="I1012" t="e">
        <f t="shared" si="338"/>
        <v>#VALUE!</v>
      </c>
      <c r="J1012" t="e">
        <f t="shared" si="339"/>
        <v>#VALUE!</v>
      </c>
      <c r="K1012" t="e">
        <f t="shared" si="340"/>
        <v>#VALUE!</v>
      </c>
      <c r="L1012" t="e">
        <f t="shared" si="341"/>
        <v>#VALUE!</v>
      </c>
      <c r="M1012">
        <f>IF($B$9="זכר",INDEX(תמותה!$A$1:$E$121,ROUNDDOWN(E1012/12,0)+1,2),INDEX(תמותה!$A$1:$E$121,ROUNDDOWN(E1012/12,0)+1,3))</f>
        <v>4.5450999999999998E-2</v>
      </c>
      <c r="N1012" t="e">
        <f>IF($B$9="זכר",INDEX('שיפור גברים'!$A$1:$GQ$121,ROUNDDOWN(E1012/12,0)+1,ROUNDDOWN((E1012+$B$7-$B$8)/12,0)+2),INDEX('שיפור נשים'!$A$1:$GQ$121,ROUNDDOWN(E1012/12,0)+1,ROUNDDOWN((E1012+$B$7-$B$8)/12,0)+2))</f>
        <v>#VALUE!</v>
      </c>
      <c r="O1012" t="e">
        <f>IF($B$9="זכר",INDEX('שיפור גברים'!$A$1:$GQ$121,ROUNDDOWN(E1012/12,0)+1,ROUNDDOWN((E1012+$B$7-$B$8)/12,0)+1),INDEX('שיפור נשים'!$A$1:$GQ$121,ROUNDDOWN(E1012/12,0)+1,ROUNDDOWN((E1012+$B$7-$B$8)/12,0)+1))</f>
        <v>#VALUE!</v>
      </c>
      <c r="P1012">
        <f t="shared" si="342"/>
        <v>0.83333333333333337</v>
      </c>
      <c r="Q1012" t="e">
        <f t="shared" si="317"/>
        <v>#VALUE!</v>
      </c>
      <c r="R1012">
        <f t="shared" si="328"/>
        <v>1010</v>
      </c>
      <c r="S1012" t="e">
        <f t="shared" si="329"/>
        <v>#VALUE!</v>
      </c>
      <c r="T1012">
        <f>IF($B$11="זכר",INDEX(תמותה!$A$1:$E$121,ROUNDDOWN(R1012/12,0)+1,2),INDEX(תמותה!$A$1:$E$121,ROUNDDOWN(R1012/12,0)+1,3))</f>
        <v>4.5450999999999998E-2</v>
      </c>
      <c r="U1012" t="e">
        <f>IF($B$11="זכר",INDEX('שיפור גברים'!$A$1:$GQ$121,ROUNDDOWN(R1012/12,0)+1,ROUNDDOWN((E1012+$B$7-$B$8)/12,0)+2),INDEX('שיפור נשים'!$A$1:$GQ$121,ROUNDDOWN(R1012/12,0)+1,ROUNDDOWN((E1012+$B$7-$B$8)/12,0)+2))</f>
        <v>#VALUE!</v>
      </c>
      <c r="V1012" t="e">
        <f>IF($B$11="זכר",INDEX('שיפור גברים'!$A$1:$GQ$121,ROUNDDOWN(R1012/12,0)+1,ROUNDDOWN((E1012+$B$7-$B$8)/12,0)+1),INDEX('שיפור נשים'!$A$1:$GQ$121,ROUNDDOWN(R1012/12,0)+1,ROUNDDOWN((E1012+$B$7-$B$8)/12,0)+1))</f>
        <v>#VALUE!</v>
      </c>
      <c r="W1012">
        <f t="shared" si="318"/>
        <v>0.83333333333333337</v>
      </c>
      <c r="X1012" t="e">
        <f t="shared" si="330"/>
        <v>#VALUE!</v>
      </c>
      <c r="Y1012">
        <f>IF($B$11="זכר",INDEX(תמותה!$A$1:$E$121,ROUNDDOWN(R1012/12,0)+1,4),INDEX(תמותה!$A$1:$E$121,ROUNDDOWN(R1012/12,0)+1,5))</f>
        <v>5.4030000000000002E-2</v>
      </c>
      <c r="Z1012" t="e">
        <f t="shared" si="319"/>
        <v>#VALUE!</v>
      </c>
      <c r="AA1012" t="e">
        <f t="shared" si="320"/>
        <v>#VALUE!</v>
      </c>
      <c r="AB1012" t="e">
        <f t="shared" si="331"/>
        <v>#VALUE!</v>
      </c>
      <c r="AC1012" t="e">
        <f t="shared" si="332"/>
        <v>#VALUE!</v>
      </c>
      <c r="AD1012" t="e">
        <f t="shared" si="333"/>
        <v>#VALUE!</v>
      </c>
      <c r="AE1012" t="e">
        <f t="shared" si="334"/>
        <v>#VALUE!</v>
      </c>
      <c r="AF1012" t="e">
        <f t="shared" si="335"/>
        <v>#VALUE!</v>
      </c>
    </row>
    <row r="1013" spans="5:32" x14ac:dyDescent="0.2">
      <c r="E1013">
        <f t="shared" si="321"/>
        <v>1011</v>
      </c>
      <c r="F1013">
        <f t="shared" si="315"/>
        <v>21.204919681725755</v>
      </c>
      <c r="G1013" t="e">
        <f t="shared" si="336"/>
        <v>#VALUE!</v>
      </c>
      <c r="H1013" t="e">
        <f t="shared" si="337"/>
        <v>#VALUE!</v>
      </c>
      <c r="I1013" t="e">
        <f t="shared" si="338"/>
        <v>#VALUE!</v>
      </c>
      <c r="J1013" t="e">
        <f t="shared" si="339"/>
        <v>#VALUE!</v>
      </c>
      <c r="K1013" t="e">
        <f t="shared" si="340"/>
        <v>#VALUE!</v>
      </c>
      <c r="L1013" t="e">
        <f t="shared" si="341"/>
        <v>#VALUE!</v>
      </c>
      <c r="M1013">
        <f>IF($B$9="זכר",INDEX(תמותה!$A$1:$E$121,ROUNDDOWN(E1013/12,0)+1,2),INDEX(תמותה!$A$1:$E$121,ROUNDDOWN(E1013/12,0)+1,3))</f>
        <v>4.5450999999999998E-2</v>
      </c>
      <c r="N1013" t="e">
        <f>IF($B$9="זכר",INDEX('שיפור גברים'!$A$1:$GQ$121,ROUNDDOWN(E1013/12,0)+1,ROUNDDOWN((E1013+$B$7-$B$8)/12,0)+2),INDEX('שיפור נשים'!$A$1:$GQ$121,ROUNDDOWN(E1013/12,0)+1,ROUNDDOWN((E1013+$B$7-$B$8)/12,0)+2))</f>
        <v>#VALUE!</v>
      </c>
      <c r="O1013" t="e">
        <f>IF($B$9="זכר",INDEX('שיפור גברים'!$A$1:$GQ$121,ROUNDDOWN(E1013/12,0)+1,ROUNDDOWN((E1013+$B$7-$B$8)/12,0)+1),INDEX('שיפור נשים'!$A$1:$GQ$121,ROUNDDOWN(E1013/12,0)+1,ROUNDDOWN((E1013+$B$7-$B$8)/12,0)+1))</f>
        <v>#VALUE!</v>
      </c>
      <c r="P1013">
        <f t="shared" si="342"/>
        <v>0.91666666666666663</v>
      </c>
      <c r="Q1013" t="e">
        <f t="shared" si="317"/>
        <v>#VALUE!</v>
      </c>
      <c r="R1013">
        <f t="shared" si="328"/>
        <v>1011</v>
      </c>
      <c r="S1013" t="e">
        <f t="shared" si="329"/>
        <v>#VALUE!</v>
      </c>
      <c r="T1013">
        <f>IF($B$11="זכר",INDEX(תמותה!$A$1:$E$121,ROUNDDOWN(R1013/12,0)+1,2),INDEX(תמותה!$A$1:$E$121,ROUNDDOWN(R1013/12,0)+1,3))</f>
        <v>4.5450999999999998E-2</v>
      </c>
      <c r="U1013" t="e">
        <f>IF($B$11="זכר",INDEX('שיפור גברים'!$A$1:$GQ$121,ROUNDDOWN(R1013/12,0)+1,ROUNDDOWN((E1013+$B$7-$B$8)/12,0)+2),INDEX('שיפור נשים'!$A$1:$GQ$121,ROUNDDOWN(R1013/12,0)+1,ROUNDDOWN((E1013+$B$7-$B$8)/12,0)+2))</f>
        <v>#VALUE!</v>
      </c>
      <c r="V1013" t="e">
        <f>IF($B$11="זכר",INDEX('שיפור גברים'!$A$1:$GQ$121,ROUNDDOWN(R1013/12,0)+1,ROUNDDOWN((E1013+$B$7-$B$8)/12,0)+1),INDEX('שיפור נשים'!$A$1:$GQ$121,ROUNDDOWN(R1013/12,0)+1,ROUNDDOWN((E1013+$B$7-$B$8)/12,0)+1))</f>
        <v>#VALUE!</v>
      </c>
      <c r="W1013">
        <f t="shared" si="318"/>
        <v>0.91666666666666663</v>
      </c>
      <c r="X1013" t="e">
        <f t="shared" si="330"/>
        <v>#VALUE!</v>
      </c>
      <c r="Y1013">
        <f>IF($B$11="זכר",INDEX(תמותה!$A$1:$E$121,ROUNDDOWN(R1013/12,0)+1,4),INDEX(תמותה!$A$1:$E$121,ROUNDDOWN(R1013/12,0)+1,5))</f>
        <v>5.4030000000000002E-2</v>
      </c>
      <c r="Z1013" t="e">
        <f t="shared" si="319"/>
        <v>#VALUE!</v>
      </c>
      <c r="AA1013" t="e">
        <f t="shared" si="320"/>
        <v>#VALUE!</v>
      </c>
      <c r="AB1013" t="e">
        <f t="shared" si="331"/>
        <v>#VALUE!</v>
      </c>
      <c r="AC1013" t="e">
        <f t="shared" si="332"/>
        <v>#VALUE!</v>
      </c>
      <c r="AD1013" t="e">
        <f t="shared" si="333"/>
        <v>#VALUE!</v>
      </c>
      <c r="AE1013" t="e">
        <f t="shared" si="334"/>
        <v>#VALUE!</v>
      </c>
      <c r="AF1013" t="e">
        <f t="shared" si="335"/>
        <v>#VALUE!</v>
      </c>
    </row>
    <row r="1014" spans="5:32" x14ac:dyDescent="0.2">
      <c r="E1014">
        <f t="shared" si="321"/>
        <v>1012</v>
      </c>
      <c r="F1014">
        <f t="shared" si="315"/>
        <v>21.26901315899697</v>
      </c>
      <c r="G1014" t="e">
        <f t="shared" si="336"/>
        <v>#VALUE!</v>
      </c>
      <c r="H1014" t="e">
        <f t="shared" si="337"/>
        <v>#VALUE!</v>
      </c>
      <c r="I1014" t="e">
        <f t="shared" si="338"/>
        <v>#VALUE!</v>
      </c>
      <c r="J1014" t="e">
        <f t="shared" si="339"/>
        <v>#VALUE!</v>
      </c>
      <c r="K1014" t="e">
        <f t="shared" si="340"/>
        <v>#VALUE!</v>
      </c>
      <c r="L1014" t="e">
        <f t="shared" si="341"/>
        <v>#VALUE!</v>
      </c>
      <c r="M1014">
        <f>IF($B$9="זכר",INDEX(תמותה!$A$1:$E$121,ROUNDDOWN(E1014/12,0)+1,2),INDEX(תמותה!$A$1:$E$121,ROUNDDOWN(E1014/12,0)+1,3))</f>
        <v>4.5450999999999998E-2</v>
      </c>
      <c r="N1014" t="e">
        <f>IF($B$9="זכר",INDEX('שיפור גברים'!$A$1:$GQ$121,ROUNDDOWN(E1014/12,0)+1,ROUNDDOWN((E1014+$B$7-$B$8)/12,0)+2),INDEX('שיפור נשים'!$A$1:$GQ$121,ROUNDDOWN(E1014/12,0)+1,ROUNDDOWN((E1014+$B$7-$B$8)/12,0)+2))</f>
        <v>#VALUE!</v>
      </c>
      <c r="O1014" t="e">
        <f>IF($B$9="זכר",INDEX('שיפור גברים'!$A$1:$GQ$121,ROUNDDOWN(E1014/12,0)+1,ROUNDDOWN((E1014+$B$7-$B$8)/12,0)+1),INDEX('שיפור נשים'!$A$1:$GQ$121,ROUNDDOWN(E1014/12,0)+1,ROUNDDOWN((E1014+$B$7-$B$8)/12,0)+1))</f>
        <v>#VALUE!</v>
      </c>
      <c r="P1014">
        <f t="shared" si="342"/>
        <v>1</v>
      </c>
      <c r="Q1014" t="e">
        <f t="shared" si="317"/>
        <v>#VALUE!</v>
      </c>
      <c r="R1014">
        <f t="shared" si="328"/>
        <v>1012</v>
      </c>
      <c r="S1014" t="e">
        <f t="shared" si="329"/>
        <v>#VALUE!</v>
      </c>
      <c r="T1014">
        <f>IF($B$11="זכר",INDEX(תמותה!$A$1:$E$121,ROUNDDOWN(R1014/12,0)+1,2),INDEX(תמותה!$A$1:$E$121,ROUNDDOWN(R1014/12,0)+1,3))</f>
        <v>4.5450999999999998E-2</v>
      </c>
      <c r="U1014" t="e">
        <f>IF($B$11="זכר",INDEX('שיפור גברים'!$A$1:$GQ$121,ROUNDDOWN(R1014/12,0)+1,ROUNDDOWN((E1014+$B$7-$B$8)/12,0)+2),INDEX('שיפור נשים'!$A$1:$GQ$121,ROUNDDOWN(R1014/12,0)+1,ROUNDDOWN((E1014+$B$7-$B$8)/12,0)+2))</f>
        <v>#VALUE!</v>
      </c>
      <c r="V1014" t="e">
        <f>IF($B$11="זכר",INDEX('שיפור גברים'!$A$1:$GQ$121,ROUNDDOWN(R1014/12,0)+1,ROUNDDOWN((E1014+$B$7-$B$8)/12,0)+1),INDEX('שיפור נשים'!$A$1:$GQ$121,ROUNDDOWN(R1014/12,0)+1,ROUNDDOWN((E1014+$B$7-$B$8)/12,0)+1))</f>
        <v>#VALUE!</v>
      </c>
      <c r="W1014">
        <f t="shared" si="318"/>
        <v>1</v>
      </c>
      <c r="X1014" t="e">
        <f t="shared" si="330"/>
        <v>#VALUE!</v>
      </c>
      <c r="Y1014">
        <f>IF($B$11="זכר",INDEX(תמותה!$A$1:$E$121,ROUNDDOWN(R1014/12,0)+1,4),INDEX(תמותה!$A$1:$E$121,ROUNDDOWN(R1014/12,0)+1,5))</f>
        <v>5.4030000000000002E-2</v>
      </c>
      <c r="Z1014" t="e">
        <f t="shared" si="319"/>
        <v>#VALUE!</v>
      </c>
      <c r="AA1014" t="e">
        <f t="shared" si="320"/>
        <v>#VALUE!</v>
      </c>
      <c r="AB1014" t="e">
        <f t="shared" si="331"/>
        <v>#VALUE!</v>
      </c>
      <c r="AC1014" t="e">
        <f t="shared" si="332"/>
        <v>#VALUE!</v>
      </c>
      <c r="AD1014" t="e">
        <f t="shared" si="333"/>
        <v>#VALUE!</v>
      </c>
      <c r="AE1014" t="e">
        <f t="shared" si="334"/>
        <v>#VALUE!</v>
      </c>
      <c r="AF1014" t="e">
        <f t="shared" si="335"/>
        <v>#VALUE!</v>
      </c>
    </row>
    <row r="1015" spans="5:32" x14ac:dyDescent="0.2">
      <c r="E1015">
        <f t="shared" si="321"/>
        <v>1013</v>
      </c>
      <c r="F1015">
        <f t="shared" si="315"/>
        <v>21.333300363662115</v>
      </c>
      <c r="G1015" t="e">
        <f t="shared" si="336"/>
        <v>#VALUE!</v>
      </c>
      <c r="H1015" t="e">
        <f t="shared" si="337"/>
        <v>#VALUE!</v>
      </c>
      <c r="I1015" t="e">
        <f t="shared" si="338"/>
        <v>#VALUE!</v>
      </c>
      <c r="J1015" t="e">
        <f t="shared" si="339"/>
        <v>#VALUE!</v>
      </c>
      <c r="K1015" t="e">
        <f t="shared" si="340"/>
        <v>#VALUE!</v>
      </c>
      <c r="L1015" t="e">
        <f t="shared" si="341"/>
        <v>#VALUE!</v>
      </c>
      <c r="M1015">
        <f>IF($B$9="זכר",INDEX(תמותה!$A$1:$E$121,ROUNDDOWN(E1015/12,0)+1,2),INDEX(תמותה!$A$1:$E$121,ROUNDDOWN(E1015/12,0)+1,3))</f>
        <v>4.5450999999999998E-2</v>
      </c>
      <c r="N1015" t="e">
        <f>IF($B$9="זכר",INDEX('שיפור גברים'!$A$1:$GQ$121,ROUNDDOWN(E1015/12,0)+1,ROUNDDOWN((E1015+$B$7-$B$8)/12,0)+2),INDEX('שיפור נשים'!$A$1:$GQ$121,ROUNDDOWN(E1015/12,0)+1,ROUNDDOWN((E1015+$B$7-$B$8)/12,0)+2))</f>
        <v>#VALUE!</v>
      </c>
      <c r="O1015" t="e">
        <f>IF($B$9="זכר",INDEX('שיפור גברים'!$A$1:$GQ$121,ROUNDDOWN(E1015/12,0)+1,ROUNDDOWN((E1015+$B$7-$B$8)/12,0)+1),INDEX('שיפור נשים'!$A$1:$GQ$121,ROUNDDOWN(E1015/12,0)+1,ROUNDDOWN((E1015+$B$7-$B$8)/12,0)+1))</f>
        <v>#VALUE!</v>
      </c>
      <c r="P1015">
        <f t="shared" si="342"/>
        <v>8.3333333333333329E-2</v>
      </c>
      <c r="Q1015" t="e">
        <f t="shared" si="317"/>
        <v>#VALUE!</v>
      </c>
      <c r="R1015">
        <f t="shared" si="328"/>
        <v>1013</v>
      </c>
      <c r="S1015" t="e">
        <f t="shared" si="329"/>
        <v>#VALUE!</v>
      </c>
      <c r="T1015">
        <f>IF($B$11="זכר",INDEX(תמותה!$A$1:$E$121,ROUNDDOWN(R1015/12,0)+1,2),INDEX(תמותה!$A$1:$E$121,ROUNDDOWN(R1015/12,0)+1,3))</f>
        <v>4.5450999999999998E-2</v>
      </c>
      <c r="U1015" t="e">
        <f>IF($B$11="זכר",INDEX('שיפור גברים'!$A$1:$GQ$121,ROUNDDOWN(R1015/12,0)+1,ROUNDDOWN((E1015+$B$7-$B$8)/12,0)+2),INDEX('שיפור נשים'!$A$1:$GQ$121,ROUNDDOWN(R1015/12,0)+1,ROUNDDOWN((E1015+$B$7-$B$8)/12,0)+2))</f>
        <v>#VALUE!</v>
      </c>
      <c r="V1015" t="e">
        <f>IF($B$11="זכר",INDEX('שיפור גברים'!$A$1:$GQ$121,ROUNDDOWN(R1015/12,0)+1,ROUNDDOWN((E1015+$B$7-$B$8)/12,0)+1),INDEX('שיפור נשים'!$A$1:$GQ$121,ROUNDDOWN(R1015/12,0)+1,ROUNDDOWN((E1015+$B$7-$B$8)/12,0)+1))</f>
        <v>#VALUE!</v>
      </c>
      <c r="W1015">
        <f t="shared" si="318"/>
        <v>8.3333333333333329E-2</v>
      </c>
      <c r="X1015" t="e">
        <f t="shared" si="330"/>
        <v>#VALUE!</v>
      </c>
      <c r="Y1015">
        <f>IF($B$11="זכר",INDEX(תמותה!$A$1:$E$121,ROUNDDOWN(R1015/12,0)+1,4),INDEX(תמותה!$A$1:$E$121,ROUNDDOWN(R1015/12,0)+1,5))</f>
        <v>5.4030000000000002E-2</v>
      </c>
      <c r="Z1015" t="e">
        <f t="shared" si="319"/>
        <v>#VALUE!</v>
      </c>
      <c r="AA1015" t="e">
        <f t="shared" si="320"/>
        <v>#VALUE!</v>
      </c>
      <c r="AB1015" t="e">
        <f t="shared" si="331"/>
        <v>#VALUE!</v>
      </c>
      <c r="AC1015" t="e">
        <f t="shared" si="332"/>
        <v>#VALUE!</v>
      </c>
      <c r="AD1015" t="e">
        <f t="shared" si="333"/>
        <v>#VALUE!</v>
      </c>
      <c r="AE1015" t="e">
        <f t="shared" si="334"/>
        <v>#VALUE!</v>
      </c>
      <c r="AF1015" t="e">
        <f t="shared" si="335"/>
        <v>#VALUE!</v>
      </c>
    </row>
    <row r="1016" spans="5:32" x14ac:dyDescent="0.2">
      <c r="E1016">
        <f t="shared" si="321"/>
        <v>1014</v>
      </c>
      <c r="F1016">
        <f t="shared" si="315"/>
        <v>21.397781881276938</v>
      </c>
      <c r="G1016" t="e">
        <f t="shared" si="336"/>
        <v>#VALUE!</v>
      </c>
      <c r="H1016" t="e">
        <f t="shared" si="337"/>
        <v>#VALUE!</v>
      </c>
      <c r="I1016" t="e">
        <f t="shared" si="338"/>
        <v>#VALUE!</v>
      </c>
      <c r="J1016" t="e">
        <f t="shared" si="339"/>
        <v>#VALUE!</v>
      </c>
      <c r="K1016" t="e">
        <f t="shared" si="340"/>
        <v>#VALUE!</v>
      </c>
      <c r="L1016" t="e">
        <f t="shared" si="341"/>
        <v>#VALUE!</v>
      </c>
      <c r="M1016">
        <f>IF($B$9="זכר",INDEX(תמותה!$A$1:$E$121,ROUNDDOWN(E1016/12,0)+1,2),INDEX(תמותה!$A$1:$E$121,ROUNDDOWN(E1016/12,0)+1,3))</f>
        <v>4.5450999999999998E-2</v>
      </c>
      <c r="N1016" t="e">
        <f>IF($B$9="זכר",INDEX('שיפור גברים'!$A$1:$GQ$121,ROUNDDOWN(E1016/12,0)+1,ROUNDDOWN((E1016+$B$7-$B$8)/12,0)+2),INDEX('שיפור נשים'!$A$1:$GQ$121,ROUNDDOWN(E1016/12,0)+1,ROUNDDOWN((E1016+$B$7-$B$8)/12,0)+2))</f>
        <v>#VALUE!</v>
      </c>
      <c r="O1016" t="e">
        <f>IF($B$9="זכר",INDEX('שיפור גברים'!$A$1:$GQ$121,ROUNDDOWN(E1016/12,0)+1,ROUNDDOWN((E1016+$B$7-$B$8)/12,0)+1),INDEX('שיפור נשים'!$A$1:$GQ$121,ROUNDDOWN(E1016/12,0)+1,ROUNDDOWN((E1016+$B$7-$B$8)/12,0)+1))</f>
        <v>#VALUE!</v>
      </c>
      <c r="P1016">
        <f t="shared" si="342"/>
        <v>0.16666666666666666</v>
      </c>
      <c r="Q1016" t="e">
        <f t="shared" si="317"/>
        <v>#VALUE!</v>
      </c>
      <c r="R1016">
        <f t="shared" si="328"/>
        <v>1014</v>
      </c>
      <c r="S1016" t="e">
        <f t="shared" si="329"/>
        <v>#VALUE!</v>
      </c>
      <c r="T1016">
        <f>IF($B$11="זכר",INDEX(תמותה!$A$1:$E$121,ROUNDDOWN(R1016/12,0)+1,2),INDEX(תמותה!$A$1:$E$121,ROUNDDOWN(R1016/12,0)+1,3))</f>
        <v>4.5450999999999998E-2</v>
      </c>
      <c r="U1016" t="e">
        <f>IF($B$11="זכר",INDEX('שיפור גברים'!$A$1:$GQ$121,ROUNDDOWN(R1016/12,0)+1,ROUNDDOWN((E1016+$B$7-$B$8)/12,0)+2),INDEX('שיפור נשים'!$A$1:$GQ$121,ROUNDDOWN(R1016/12,0)+1,ROUNDDOWN((E1016+$B$7-$B$8)/12,0)+2))</f>
        <v>#VALUE!</v>
      </c>
      <c r="V1016" t="e">
        <f>IF($B$11="זכר",INDEX('שיפור גברים'!$A$1:$GQ$121,ROUNDDOWN(R1016/12,0)+1,ROUNDDOWN((E1016+$B$7-$B$8)/12,0)+1),INDEX('שיפור נשים'!$A$1:$GQ$121,ROUNDDOWN(R1016/12,0)+1,ROUNDDOWN((E1016+$B$7-$B$8)/12,0)+1))</f>
        <v>#VALUE!</v>
      </c>
      <c r="W1016">
        <f t="shared" si="318"/>
        <v>0.16666666666666666</v>
      </c>
      <c r="X1016" t="e">
        <f t="shared" si="330"/>
        <v>#VALUE!</v>
      </c>
      <c r="Y1016">
        <f>IF($B$11="זכר",INDEX(תמותה!$A$1:$E$121,ROUNDDOWN(R1016/12,0)+1,4),INDEX(תמותה!$A$1:$E$121,ROUNDDOWN(R1016/12,0)+1,5))</f>
        <v>5.4030000000000002E-2</v>
      </c>
      <c r="Z1016" t="e">
        <f t="shared" si="319"/>
        <v>#VALUE!</v>
      </c>
      <c r="AA1016" t="e">
        <f t="shared" si="320"/>
        <v>#VALUE!</v>
      </c>
      <c r="AB1016" t="e">
        <f t="shared" si="331"/>
        <v>#VALUE!</v>
      </c>
      <c r="AC1016" t="e">
        <f t="shared" si="332"/>
        <v>#VALUE!</v>
      </c>
      <c r="AD1016" t="e">
        <f t="shared" si="333"/>
        <v>#VALUE!</v>
      </c>
      <c r="AE1016" t="e">
        <f t="shared" si="334"/>
        <v>#VALUE!</v>
      </c>
      <c r="AF1016" t="e">
        <f t="shared" si="335"/>
        <v>#VALUE!</v>
      </c>
    </row>
    <row r="1017" spans="5:32" x14ac:dyDescent="0.2">
      <c r="E1017">
        <f t="shared" si="321"/>
        <v>1015</v>
      </c>
      <c r="F1017">
        <f t="shared" si="315"/>
        <v>21.462458299167071</v>
      </c>
      <c r="G1017" t="e">
        <f t="shared" si="336"/>
        <v>#VALUE!</v>
      </c>
      <c r="H1017" t="e">
        <f t="shared" si="337"/>
        <v>#VALUE!</v>
      </c>
      <c r="I1017" t="e">
        <f t="shared" si="338"/>
        <v>#VALUE!</v>
      </c>
      <c r="J1017" t="e">
        <f t="shared" si="339"/>
        <v>#VALUE!</v>
      </c>
      <c r="K1017" t="e">
        <f t="shared" si="340"/>
        <v>#VALUE!</v>
      </c>
      <c r="L1017" t="e">
        <f t="shared" si="341"/>
        <v>#VALUE!</v>
      </c>
      <c r="M1017">
        <f>IF($B$9="זכר",INDEX(תמותה!$A$1:$E$121,ROUNDDOWN(E1017/12,0)+1,2),INDEX(תמותה!$A$1:$E$121,ROUNDDOWN(E1017/12,0)+1,3))</f>
        <v>4.5450999999999998E-2</v>
      </c>
      <c r="N1017" t="e">
        <f>IF($B$9="זכר",INDEX('שיפור גברים'!$A$1:$GQ$121,ROUNDDOWN(E1017/12,0)+1,ROUNDDOWN((E1017+$B$7-$B$8)/12,0)+2),INDEX('שיפור נשים'!$A$1:$GQ$121,ROUNDDOWN(E1017/12,0)+1,ROUNDDOWN((E1017+$B$7-$B$8)/12,0)+2))</f>
        <v>#VALUE!</v>
      </c>
      <c r="O1017" t="e">
        <f>IF($B$9="זכר",INDEX('שיפור גברים'!$A$1:$GQ$121,ROUNDDOWN(E1017/12,0)+1,ROUNDDOWN((E1017+$B$7-$B$8)/12,0)+1),INDEX('שיפור נשים'!$A$1:$GQ$121,ROUNDDOWN(E1017/12,0)+1,ROUNDDOWN((E1017+$B$7-$B$8)/12,0)+1))</f>
        <v>#VALUE!</v>
      </c>
      <c r="P1017">
        <f t="shared" si="342"/>
        <v>0.25</v>
      </c>
      <c r="Q1017" t="e">
        <f t="shared" si="317"/>
        <v>#VALUE!</v>
      </c>
      <c r="R1017">
        <f t="shared" si="328"/>
        <v>1015</v>
      </c>
      <c r="S1017" t="e">
        <f t="shared" si="329"/>
        <v>#VALUE!</v>
      </c>
      <c r="T1017">
        <f>IF($B$11="זכר",INDEX(תמותה!$A$1:$E$121,ROUNDDOWN(R1017/12,0)+1,2),INDEX(תמותה!$A$1:$E$121,ROUNDDOWN(R1017/12,0)+1,3))</f>
        <v>4.5450999999999998E-2</v>
      </c>
      <c r="U1017" t="e">
        <f>IF($B$11="זכר",INDEX('שיפור גברים'!$A$1:$GQ$121,ROUNDDOWN(R1017/12,0)+1,ROUNDDOWN((E1017+$B$7-$B$8)/12,0)+2),INDEX('שיפור נשים'!$A$1:$GQ$121,ROUNDDOWN(R1017/12,0)+1,ROUNDDOWN((E1017+$B$7-$B$8)/12,0)+2))</f>
        <v>#VALUE!</v>
      </c>
      <c r="V1017" t="e">
        <f>IF($B$11="זכר",INDEX('שיפור גברים'!$A$1:$GQ$121,ROUNDDOWN(R1017/12,0)+1,ROUNDDOWN((E1017+$B$7-$B$8)/12,0)+1),INDEX('שיפור נשים'!$A$1:$GQ$121,ROUNDDOWN(R1017/12,0)+1,ROUNDDOWN((E1017+$B$7-$B$8)/12,0)+1))</f>
        <v>#VALUE!</v>
      </c>
      <c r="W1017">
        <f t="shared" si="318"/>
        <v>0.25</v>
      </c>
      <c r="X1017" t="e">
        <f t="shared" si="330"/>
        <v>#VALUE!</v>
      </c>
      <c r="Y1017">
        <f>IF($B$11="זכר",INDEX(תמותה!$A$1:$E$121,ROUNDDOWN(R1017/12,0)+1,4),INDEX(תמותה!$A$1:$E$121,ROUNDDOWN(R1017/12,0)+1,5))</f>
        <v>5.4030000000000002E-2</v>
      </c>
      <c r="Z1017" t="e">
        <f t="shared" si="319"/>
        <v>#VALUE!</v>
      </c>
      <c r="AA1017" t="e">
        <f t="shared" si="320"/>
        <v>#VALUE!</v>
      </c>
      <c r="AB1017" t="e">
        <f t="shared" si="331"/>
        <v>#VALUE!</v>
      </c>
      <c r="AC1017" t="e">
        <f t="shared" si="332"/>
        <v>#VALUE!</v>
      </c>
      <c r="AD1017" t="e">
        <f t="shared" si="333"/>
        <v>#VALUE!</v>
      </c>
      <c r="AE1017" t="e">
        <f t="shared" si="334"/>
        <v>#VALUE!</v>
      </c>
      <c r="AF1017" t="e">
        <f t="shared" si="335"/>
        <v>#VALUE!</v>
      </c>
    </row>
    <row r="1018" spans="5:32" x14ac:dyDescent="0.2">
      <c r="E1018">
        <f t="shared" si="321"/>
        <v>1016</v>
      </c>
      <c r="F1018">
        <f t="shared" si="315"/>
        <v>21.527330206433341</v>
      </c>
      <c r="G1018" t="e">
        <f t="shared" si="336"/>
        <v>#VALUE!</v>
      </c>
      <c r="H1018" t="e">
        <f t="shared" si="337"/>
        <v>#VALUE!</v>
      </c>
      <c r="I1018" t="e">
        <f t="shared" si="338"/>
        <v>#VALUE!</v>
      </c>
      <c r="J1018" t="e">
        <f t="shared" si="339"/>
        <v>#VALUE!</v>
      </c>
      <c r="K1018" t="e">
        <f t="shared" si="340"/>
        <v>#VALUE!</v>
      </c>
      <c r="L1018" t="e">
        <f t="shared" si="341"/>
        <v>#VALUE!</v>
      </c>
      <c r="M1018">
        <f>IF($B$9="זכר",INDEX(תמותה!$A$1:$E$121,ROUNDDOWN(E1018/12,0)+1,2),INDEX(תמותה!$A$1:$E$121,ROUNDDOWN(E1018/12,0)+1,3))</f>
        <v>4.5450999999999998E-2</v>
      </c>
      <c r="N1018" t="e">
        <f>IF($B$9="זכר",INDEX('שיפור גברים'!$A$1:$GQ$121,ROUNDDOWN(E1018/12,0)+1,ROUNDDOWN((E1018+$B$7-$B$8)/12,0)+2),INDEX('שיפור נשים'!$A$1:$GQ$121,ROUNDDOWN(E1018/12,0)+1,ROUNDDOWN((E1018+$B$7-$B$8)/12,0)+2))</f>
        <v>#VALUE!</v>
      </c>
      <c r="O1018" t="e">
        <f>IF($B$9="זכר",INDEX('שיפור גברים'!$A$1:$GQ$121,ROUNDDOWN(E1018/12,0)+1,ROUNDDOWN((E1018+$B$7-$B$8)/12,0)+1),INDEX('שיפור נשים'!$A$1:$GQ$121,ROUNDDOWN(E1018/12,0)+1,ROUNDDOWN((E1018+$B$7-$B$8)/12,0)+1))</f>
        <v>#VALUE!</v>
      </c>
      <c r="P1018">
        <f t="shared" si="342"/>
        <v>0.33333333333333331</v>
      </c>
      <c r="Q1018" t="e">
        <f t="shared" si="317"/>
        <v>#VALUE!</v>
      </c>
      <c r="R1018">
        <f t="shared" si="328"/>
        <v>1016</v>
      </c>
      <c r="S1018" t="e">
        <f t="shared" si="329"/>
        <v>#VALUE!</v>
      </c>
      <c r="T1018">
        <f>IF($B$11="זכר",INDEX(תמותה!$A$1:$E$121,ROUNDDOWN(R1018/12,0)+1,2),INDEX(תמותה!$A$1:$E$121,ROUNDDOWN(R1018/12,0)+1,3))</f>
        <v>4.5450999999999998E-2</v>
      </c>
      <c r="U1018" t="e">
        <f>IF($B$11="זכר",INDEX('שיפור גברים'!$A$1:$GQ$121,ROUNDDOWN(R1018/12,0)+1,ROUNDDOWN((E1018+$B$7-$B$8)/12,0)+2),INDEX('שיפור נשים'!$A$1:$GQ$121,ROUNDDOWN(R1018/12,0)+1,ROUNDDOWN((E1018+$B$7-$B$8)/12,0)+2))</f>
        <v>#VALUE!</v>
      </c>
      <c r="V1018" t="e">
        <f>IF($B$11="זכר",INDEX('שיפור גברים'!$A$1:$GQ$121,ROUNDDOWN(R1018/12,0)+1,ROUNDDOWN((E1018+$B$7-$B$8)/12,0)+1),INDEX('שיפור נשים'!$A$1:$GQ$121,ROUNDDOWN(R1018/12,0)+1,ROUNDDOWN((E1018+$B$7-$B$8)/12,0)+1))</f>
        <v>#VALUE!</v>
      </c>
      <c r="W1018">
        <f t="shared" si="318"/>
        <v>0.33333333333333331</v>
      </c>
      <c r="X1018" t="e">
        <f t="shared" si="330"/>
        <v>#VALUE!</v>
      </c>
      <c r="Y1018">
        <f>IF($B$11="זכר",INDEX(תמותה!$A$1:$E$121,ROUNDDOWN(R1018/12,0)+1,4),INDEX(תמותה!$A$1:$E$121,ROUNDDOWN(R1018/12,0)+1,5))</f>
        <v>5.4030000000000002E-2</v>
      </c>
      <c r="Z1018" t="e">
        <f t="shared" si="319"/>
        <v>#VALUE!</v>
      </c>
      <c r="AA1018" t="e">
        <f t="shared" si="320"/>
        <v>#VALUE!</v>
      </c>
      <c r="AB1018" t="e">
        <f t="shared" si="331"/>
        <v>#VALUE!</v>
      </c>
      <c r="AC1018" t="e">
        <f t="shared" si="332"/>
        <v>#VALUE!</v>
      </c>
      <c r="AD1018" t="e">
        <f t="shared" si="333"/>
        <v>#VALUE!</v>
      </c>
      <c r="AE1018" t="e">
        <f t="shared" si="334"/>
        <v>#VALUE!</v>
      </c>
      <c r="AF1018" t="e">
        <f t="shared" si="335"/>
        <v>#VALUE!</v>
      </c>
    </row>
    <row r="1019" spans="5:32" x14ac:dyDescent="0.2">
      <c r="E1019">
        <f t="shared" si="321"/>
        <v>1017</v>
      </c>
      <c r="F1019">
        <f t="shared" si="315"/>
        <v>21.592398193957237</v>
      </c>
      <c r="G1019" t="e">
        <f t="shared" si="336"/>
        <v>#VALUE!</v>
      </c>
      <c r="H1019" t="e">
        <f t="shared" si="337"/>
        <v>#VALUE!</v>
      </c>
      <c r="I1019" t="e">
        <f t="shared" si="338"/>
        <v>#VALUE!</v>
      </c>
      <c r="J1019" t="e">
        <f t="shared" si="339"/>
        <v>#VALUE!</v>
      </c>
      <c r="K1019" t="e">
        <f t="shared" si="340"/>
        <v>#VALUE!</v>
      </c>
      <c r="L1019" t="e">
        <f t="shared" si="341"/>
        <v>#VALUE!</v>
      </c>
      <c r="M1019">
        <f>IF($B$9="זכר",INDEX(תמותה!$A$1:$E$121,ROUNDDOWN(E1019/12,0)+1,2),INDEX(תמותה!$A$1:$E$121,ROUNDDOWN(E1019/12,0)+1,3))</f>
        <v>4.5450999999999998E-2</v>
      </c>
      <c r="N1019" t="e">
        <f>IF($B$9="זכר",INDEX('שיפור גברים'!$A$1:$GQ$121,ROUNDDOWN(E1019/12,0)+1,ROUNDDOWN((E1019+$B$7-$B$8)/12,0)+2),INDEX('שיפור נשים'!$A$1:$GQ$121,ROUNDDOWN(E1019/12,0)+1,ROUNDDOWN((E1019+$B$7-$B$8)/12,0)+2))</f>
        <v>#VALUE!</v>
      </c>
      <c r="O1019" t="e">
        <f>IF($B$9="זכר",INDEX('שיפור גברים'!$A$1:$GQ$121,ROUNDDOWN(E1019/12,0)+1,ROUNDDOWN((E1019+$B$7-$B$8)/12,0)+1),INDEX('שיפור נשים'!$A$1:$GQ$121,ROUNDDOWN(E1019/12,0)+1,ROUNDDOWN((E1019+$B$7-$B$8)/12,0)+1))</f>
        <v>#VALUE!</v>
      </c>
      <c r="P1019">
        <f t="shared" si="342"/>
        <v>0.41666666666666669</v>
      </c>
      <c r="Q1019" t="e">
        <f t="shared" si="317"/>
        <v>#VALUE!</v>
      </c>
      <c r="R1019">
        <f t="shared" si="328"/>
        <v>1017</v>
      </c>
      <c r="S1019" t="e">
        <f t="shared" si="329"/>
        <v>#VALUE!</v>
      </c>
      <c r="T1019">
        <f>IF($B$11="זכר",INDEX(תמותה!$A$1:$E$121,ROUNDDOWN(R1019/12,0)+1,2),INDEX(תמותה!$A$1:$E$121,ROUNDDOWN(R1019/12,0)+1,3))</f>
        <v>4.5450999999999998E-2</v>
      </c>
      <c r="U1019" t="e">
        <f>IF($B$11="זכר",INDEX('שיפור גברים'!$A$1:$GQ$121,ROUNDDOWN(R1019/12,0)+1,ROUNDDOWN((E1019+$B$7-$B$8)/12,0)+2),INDEX('שיפור נשים'!$A$1:$GQ$121,ROUNDDOWN(R1019/12,0)+1,ROUNDDOWN((E1019+$B$7-$B$8)/12,0)+2))</f>
        <v>#VALUE!</v>
      </c>
      <c r="V1019" t="e">
        <f>IF($B$11="זכר",INDEX('שיפור גברים'!$A$1:$GQ$121,ROUNDDOWN(R1019/12,0)+1,ROUNDDOWN((E1019+$B$7-$B$8)/12,0)+1),INDEX('שיפור נשים'!$A$1:$GQ$121,ROUNDDOWN(R1019/12,0)+1,ROUNDDOWN((E1019+$B$7-$B$8)/12,0)+1))</f>
        <v>#VALUE!</v>
      </c>
      <c r="W1019">
        <f t="shared" si="318"/>
        <v>0.41666666666666669</v>
      </c>
      <c r="X1019" t="e">
        <f t="shared" si="330"/>
        <v>#VALUE!</v>
      </c>
      <c r="Y1019">
        <f>IF($B$11="זכר",INDEX(תמותה!$A$1:$E$121,ROUNDDOWN(R1019/12,0)+1,4),INDEX(תמותה!$A$1:$E$121,ROUNDDOWN(R1019/12,0)+1,5))</f>
        <v>5.4030000000000002E-2</v>
      </c>
      <c r="Z1019" t="e">
        <f t="shared" si="319"/>
        <v>#VALUE!</v>
      </c>
      <c r="AA1019" t="e">
        <f t="shared" si="320"/>
        <v>#VALUE!</v>
      </c>
      <c r="AB1019" t="e">
        <f t="shared" si="331"/>
        <v>#VALUE!</v>
      </c>
      <c r="AC1019" t="e">
        <f t="shared" si="332"/>
        <v>#VALUE!</v>
      </c>
      <c r="AD1019" t="e">
        <f t="shared" si="333"/>
        <v>#VALUE!</v>
      </c>
      <c r="AE1019" t="e">
        <f t="shared" si="334"/>
        <v>#VALUE!</v>
      </c>
      <c r="AF1019" t="e">
        <f t="shared" si="335"/>
        <v>#VALUE!</v>
      </c>
    </row>
    <row r="1020" spans="5:32" x14ac:dyDescent="0.2">
      <c r="E1020">
        <f t="shared" si="321"/>
        <v>1018</v>
      </c>
      <c r="F1020">
        <f t="shared" si="315"/>
        <v>21.657662854406201</v>
      </c>
      <c r="G1020" t="e">
        <f t="shared" si="336"/>
        <v>#VALUE!</v>
      </c>
      <c r="H1020" t="e">
        <f t="shared" si="337"/>
        <v>#VALUE!</v>
      </c>
      <c r="I1020" t="e">
        <f t="shared" si="338"/>
        <v>#VALUE!</v>
      </c>
      <c r="J1020" t="e">
        <f t="shared" si="339"/>
        <v>#VALUE!</v>
      </c>
      <c r="K1020" t="e">
        <f t="shared" si="340"/>
        <v>#VALUE!</v>
      </c>
      <c r="L1020" t="e">
        <f t="shared" si="341"/>
        <v>#VALUE!</v>
      </c>
      <c r="M1020">
        <f>IF($B$9="זכר",INDEX(תמותה!$A$1:$E$121,ROUNDDOWN(E1020/12,0)+1,2),INDEX(תמותה!$A$1:$E$121,ROUNDDOWN(E1020/12,0)+1,3))</f>
        <v>4.5450999999999998E-2</v>
      </c>
      <c r="N1020" t="e">
        <f>IF($B$9="זכר",INDEX('שיפור גברים'!$A$1:$GQ$121,ROUNDDOWN(E1020/12,0)+1,ROUNDDOWN((E1020+$B$7-$B$8)/12,0)+2),INDEX('שיפור נשים'!$A$1:$GQ$121,ROUNDDOWN(E1020/12,0)+1,ROUNDDOWN((E1020+$B$7-$B$8)/12,0)+2))</f>
        <v>#VALUE!</v>
      </c>
      <c r="O1020" t="e">
        <f>IF($B$9="זכר",INDEX('שיפור גברים'!$A$1:$GQ$121,ROUNDDOWN(E1020/12,0)+1,ROUNDDOWN((E1020+$B$7-$B$8)/12,0)+1),INDEX('שיפור נשים'!$A$1:$GQ$121,ROUNDDOWN(E1020/12,0)+1,ROUNDDOWN((E1020+$B$7-$B$8)/12,0)+1))</f>
        <v>#VALUE!</v>
      </c>
      <c r="P1020">
        <f t="shared" si="342"/>
        <v>0.5</v>
      </c>
      <c r="Q1020" t="e">
        <f t="shared" si="317"/>
        <v>#VALUE!</v>
      </c>
      <c r="R1020">
        <f t="shared" si="328"/>
        <v>1018</v>
      </c>
      <c r="S1020" t="e">
        <f t="shared" si="329"/>
        <v>#VALUE!</v>
      </c>
      <c r="T1020">
        <f>IF($B$11="זכר",INDEX(תמותה!$A$1:$E$121,ROUNDDOWN(R1020/12,0)+1,2),INDEX(תמותה!$A$1:$E$121,ROUNDDOWN(R1020/12,0)+1,3))</f>
        <v>4.5450999999999998E-2</v>
      </c>
      <c r="U1020" t="e">
        <f>IF($B$11="זכר",INDEX('שיפור גברים'!$A$1:$GQ$121,ROUNDDOWN(R1020/12,0)+1,ROUNDDOWN((E1020+$B$7-$B$8)/12,0)+2),INDEX('שיפור נשים'!$A$1:$GQ$121,ROUNDDOWN(R1020/12,0)+1,ROUNDDOWN((E1020+$B$7-$B$8)/12,0)+2))</f>
        <v>#VALUE!</v>
      </c>
      <c r="V1020" t="e">
        <f>IF($B$11="זכר",INDEX('שיפור גברים'!$A$1:$GQ$121,ROUNDDOWN(R1020/12,0)+1,ROUNDDOWN((E1020+$B$7-$B$8)/12,0)+1),INDEX('שיפור נשים'!$A$1:$GQ$121,ROUNDDOWN(R1020/12,0)+1,ROUNDDOWN((E1020+$B$7-$B$8)/12,0)+1))</f>
        <v>#VALUE!</v>
      </c>
      <c r="W1020">
        <f t="shared" si="318"/>
        <v>0.5</v>
      </c>
      <c r="X1020" t="e">
        <f t="shared" si="330"/>
        <v>#VALUE!</v>
      </c>
      <c r="Y1020">
        <f>IF($B$11="זכר",INDEX(תמותה!$A$1:$E$121,ROUNDDOWN(R1020/12,0)+1,4),INDEX(תמותה!$A$1:$E$121,ROUNDDOWN(R1020/12,0)+1,5))</f>
        <v>5.4030000000000002E-2</v>
      </c>
      <c r="Z1020" t="e">
        <f t="shared" si="319"/>
        <v>#VALUE!</v>
      </c>
      <c r="AA1020" t="e">
        <f t="shared" si="320"/>
        <v>#VALUE!</v>
      </c>
      <c r="AB1020" t="e">
        <f t="shared" si="331"/>
        <v>#VALUE!</v>
      </c>
      <c r="AC1020" t="e">
        <f t="shared" si="332"/>
        <v>#VALUE!</v>
      </c>
      <c r="AD1020" t="e">
        <f t="shared" si="333"/>
        <v>#VALUE!</v>
      </c>
      <c r="AE1020" t="e">
        <f t="shared" si="334"/>
        <v>#VALUE!</v>
      </c>
      <c r="AF1020" t="e">
        <f t="shared" si="335"/>
        <v>#VALUE!</v>
      </c>
    </row>
    <row r="1021" spans="5:32" x14ac:dyDescent="0.2">
      <c r="E1021">
        <f t="shared" si="321"/>
        <v>1019</v>
      </c>
      <c r="F1021">
        <f t="shared" si="315"/>
        <v>21.723124782239033</v>
      </c>
      <c r="G1021" t="e">
        <f t="shared" si="336"/>
        <v>#VALUE!</v>
      </c>
      <c r="H1021" t="e">
        <f t="shared" si="337"/>
        <v>#VALUE!</v>
      </c>
      <c r="I1021" t="e">
        <f t="shared" si="338"/>
        <v>#VALUE!</v>
      </c>
      <c r="J1021" t="e">
        <f t="shared" si="339"/>
        <v>#VALUE!</v>
      </c>
      <c r="K1021" t="e">
        <f t="shared" si="340"/>
        <v>#VALUE!</v>
      </c>
      <c r="L1021" t="e">
        <f t="shared" si="341"/>
        <v>#VALUE!</v>
      </c>
      <c r="M1021">
        <f>IF($B$9="זכר",INDEX(תמותה!$A$1:$E$121,ROUNDDOWN(E1021/12,0)+1,2),INDEX(תמותה!$A$1:$E$121,ROUNDDOWN(E1021/12,0)+1,3))</f>
        <v>4.5450999999999998E-2</v>
      </c>
      <c r="N1021" t="e">
        <f>IF($B$9="זכר",INDEX('שיפור גברים'!$A$1:$GQ$121,ROUNDDOWN(E1021/12,0)+1,ROUNDDOWN((E1021+$B$7-$B$8)/12,0)+2),INDEX('שיפור נשים'!$A$1:$GQ$121,ROUNDDOWN(E1021/12,0)+1,ROUNDDOWN((E1021+$B$7-$B$8)/12,0)+2))</f>
        <v>#VALUE!</v>
      </c>
      <c r="O1021" t="e">
        <f>IF($B$9="זכר",INDEX('שיפור גברים'!$A$1:$GQ$121,ROUNDDOWN(E1021/12,0)+1,ROUNDDOWN((E1021+$B$7-$B$8)/12,0)+1),INDEX('שיפור נשים'!$A$1:$GQ$121,ROUNDDOWN(E1021/12,0)+1,ROUNDDOWN((E1021+$B$7-$B$8)/12,0)+1))</f>
        <v>#VALUE!</v>
      </c>
      <c r="P1021">
        <f t="shared" si="342"/>
        <v>0.58333333333333337</v>
      </c>
      <c r="Q1021" t="e">
        <f t="shared" si="317"/>
        <v>#VALUE!</v>
      </c>
      <c r="R1021">
        <f t="shared" si="328"/>
        <v>1019</v>
      </c>
      <c r="S1021" t="e">
        <f t="shared" si="329"/>
        <v>#VALUE!</v>
      </c>
      <c r="T1021">
        <f>IF($B$11="זכר",INDEX(תמותה!$A$1:$E$121,ROUNDDOWN(R1021/12,0)+1,2),INDEX(תמותה!$A$1:$E$121,ROUNDDOWN(R1021/12,0)+1,3))</f>
        <v>4.5450999999999998E-2</v>
      </c>
      <c r="U1021" t="e">
        <f>IF($B$11="זכר",INDEX('שיפור גברים'!$A$1:$GQ$121,ROUNDDOWN(R1021/12,0)+1,ROUNDDOWN((E1021+$B$7-$B$8)/12,0)+2),INDEX('שיפור נשים'!$A$1:$GQ$121,ROUNDDOWN(R1021/12,0)+1,ROUNDDOWN((E1021+$B$7-$B$8)/12,0)+2))</f>
        <v>#VALUE!</v>
      </c>
      <c r="V1021" t="e">
        <f>IF($B$11="זכר",INDEX('שיפור גברים'!$A$1:$GQ$121,ROUNDDOWN(R1021/12,0)+1,ROUNDDOWN((E1021+$B$7-$B$8)/12,0)+1),INDEX('שיפור נשים'!$A$1:$GQ$121,ROUNDDOWN(R1021/12,0)+1,ROUNDDOWN((E1021+$B$7-$B$8)/12,0)+1))</f>
        <v>#VALUE!</v>
      </c>
      <c r="W1021">
        <f t="shared" si="318"/>
        <v>0.58333333333333337</v>
      </c>
      <c r="X1021" t="e">
        <f t="shared" si="330"/>
        <v>#VALUE!</v>
      </c>
      <c r="Y1021">
        <f>IF($B$11="זכר",INDEX(תמותה!$A$1:$E$121,ROUNDDOWN(R1021/12,0)+1,4),INDEX(תמותה!$A$1:$E$121,ROUNDDOWN(R1021/12,0)+1,5))</f>
        <v>5.4030000000000002E-2</v>
      </c>
      <c r="Z1021" t="e">
        <f t="shared" si="319"/>
        <v>#VALUE!</v>
      </c>
      <c r="AA1021" t="e">
        <f t="shared" si="320"/>
        <v>#VALUE!</v>
      </c>
      <c r="AB1021" t="e">
        <f t="shared" si="331"/>
        <v>#VALUE!</v>
      </c>
      <c r="AC1021" t="e">
        <f t="shared" si="332"/>
        <v>#VALUE!</v>
      </c>
      <c r="AD1021" t="e">
        <f t="shared" si="333"/>
        <v>#VALUE!</v>
      </c>
      <c r="AE1021" t="e">
        <f t="shared" si="334"/>
        <v>#VALUE!</v>
      </c>
      <c r="AF1021" t="e">
        <f t="shared" si="335"/>
        <v>#VALUE!</v>
      </c>
    </row>
    <row r="1022" spans="5:32" x14ac:dyDescent="0.2">
      <c r="E1022">
        <f t="shared" si="321"/>
        <v>1020</v>
      </c>
      <c r="F1022">
        <f t="shared" si="315"/>
        <v>21.788784573711375</v>
      </c>
      <c r="G1022" t="e">
        <f t="shared" si="336"/>
        <v>#VALUE!</v>
      </c>
      <c r="H1022" t="e">
        <f t="shared" si="337"/>
        <v>#VALUE!</v>
      </c>
      <c r="I1022" t="e">
        <f t="shared" si="338"/>
        <v>#VALUE!</v>
      </c>
      <c r="J1022" t="e">
        <f t="shared" si="339"/>
        <v>#VALUE!</v>
      </c>
      <c r="K1022" t="e">
        <f t="shared" si="340"/>
        <v>#VALUE!</v>
      </c>
      <c r="L1022" t="e">
        <f t="shared" si="341"/>
        <v>#VALUE!</v>
      </c>
      <c r="M1022">
        <f>IF($B$9="זכר",INDEX(תמותה!$A$1:$E$121,ROUNDDOWN(E1022/12,0)+1,2),INDEX(תמותה!$A$1:$E$121,ROUNDDOWN(E1022/12,0)+1,3))</f>
        <v>5.3177000000000002E-2</v>
      </c>
      <c r="N1022" t="e">
        <f>IF($B$9="זכר",INDEX('שיפור גברים'!$A$1:$GQ$121,ROUNDDOWN(E1022/12,0)+1,ROUNDDOWN((E1022+$B$7-$B$8)/12,0)+2),INDEX('שיפור נשים'!$A$1:$GQ$121,ROUNDDOWN(E1022/12,0)+1,ROUNDDOWN((E1022+$B$7-$B$8)/12,0)+2))</f>
        <v>#VALUE!</v>
      </c>
      <c r="O1022" t="e">
        <f>IF($B$9="זכר",INDEX('שיפור גברים'!$A$1:$GQ$121,ROUNDDOWN(E1022/12,0)+1,ROUNDDOWN((E1022+$B$7-$B$8)/12,0)+1),INDEX('שיפור נשים'!$A$1:$GQ$121,ROUNDDOWN(E1022/12,0)+1,ROUNDDOWN((E1022+$B$7-$B$8)/12,0)+1))</f>
        <v>#VALUE!</v>
      </c>
      <c r="P1022">
        <f t="shared" si="342"/>
        <v>0.66666666666666663</v>
      </c>
      <c r="Q1022" t="e">
        <f t="shared" si="317"/>
        <v>#VALUE!</v>
      </c>
      <c r="R1022">
        <f t="shared" si="328"/>
        <v>1020</v>
      </c>
      <c r="S1022" t="e">
        <f t="shared" si="329"/>
        <v>#VALUE!</v>
      </c>
      <c r="T1022">
        <f>IF($B$11="זכר",INDEX(תמותה!$A$1:$E$121,ROUNDDOWN(R1022/12,0)+1,2),INDEX(תמותה!$A$1:$E$121,ROUNDDOWN(R1022/12,0)+1,3))</f>
        <v>5.3177000000000002E-2</v>
      </c>
      <c r="U1022" t="e">
        <f>IF($B$11="זכר",INDEX('שיפור גברים'!$A$1:$GQ$121,ROUNDDOWN(R1022/12,0)+1,ROUNDDOWN((E1022+$B$7-$B$8)/12,0)+2),INDEX('שיפור נשים'!$A$1:$GQ$121,ROUNDDOWN(R1022/12,0)+1,ROUNDDOWN((E1022+$B$7-$B$8)/12,0)+2))</f>
        <v>#VALUE!</v>
      </c>
      <c r="V1022" t="e">
        <f>IF($B$11="זכר",INDEX('שיפור גברים'!$A$1:$GQ$121,ROUNDDOWN(R1022/12,0)+1,ROUNDDOWN((E1022+$B$7-$B$8)/12,0)+1),INDEX('שיפור נשים'!$A$1:$GQ$121,ROUNDDOWN(R1022/12,0)+1,ROUNDDOWN((E1022+$B$7-$B$8)/12,0)+1))</f>
        <v>#VALUE!</v>
      </c>
      <c r="W1022">
        <f t="shared" si="318"/>
        <v>0.66666666666666663</v>
      </c>
      <c r="X1022" t="e">
        <f t="shared" si="330"/>
        <v>#VALUE!</v>
      </c>
      <c r="Y1022">
        <f>IF($B$11="זכר",INDEX(תמותה!$A$1:$E$121,ROUNDDOWN(R1022/12,0)+1,4),INDEX(תמותה!$A$1:$E$121,ROUNDDOWN(R1022/12,0)+1,5))</f>
        <v>6.2137999999999999E-2</v>
      </c>
      <c r="Z1022" t="e">
        <f t="shared" si="319"/>
        <v>#VALUE!</v>
      </c>
      <c r="AA1022" t="e">
        <f t="shared" si="320"/>
        <v>#VALUE!</v>
      </c>
      <c r="AB1022" t="e">
        <f t="shared" si="331"/>
        <v>#VALUE!</v>
      </c>
      <c r="AC1022" t="e">
        <f t="shared" si="332"/>
        <v>#VALUE!</v>
      </c>
      <c r="AD1022" t="e">
        <f t="shared" si="333"/>
        <v>#VALUE!</v>
      </c>
      <c r="AE1022" t="e">
        <f t="shared" si="334"/>
        <v>#VALUE!</v>
      </c>
      <c r="AF1022" t="e">
        <f t="shared" si="335"/>
        <v>#VALUE!</v>
      </c>
    </row>
    <row r="1023" spans="5:32" x14ac:dyDescent="0.2">
      <c r="E1023">
        <f t="shared" si="321"/>
        <v>1021</v>
      </c>
      <c r="F1023">
        <f t="shared" si="315"/>
        <v>21.85464282688109</v>
      </c>
      <c r="G1023" t="e">
        <f t="shared" si="336"/>
        <v>#VALUE!</v>
      </c>
      <c r="H1023" t="e">
        <f t="shared" si="337"/>
        <v>#VALUE!</v>
      </c>
      <c r="I1023" t="e">
        <f t="shared" si="338"/>
        <v>#VALUE!</v>
      </c>
      <c r="J1023" t="e">
        <f t="shared" si="339"/>
        <v>#VALUE!</v>
      </c>
      <c r="K1023" t="e">
        <f t="shared" si="340"/>
        <v>#VALUE!</v>
      </c>
      <c r="L1023" t="e">
        <f t="shared" si="341"/>
        <v>#VALUE!</v>
      </c>
      <c r="M1023">
        <f>IF($B$9="זכר",INDEX(תמותה!$A$1:$E$121,ROUNDDOWN(E1023/12,0)+1,2),INDEX(תמותה!$A$1:$E$121,ROUNDDOWN(E1023/12,0)+1,3))</f>
        <v>5.3177000000000002E-2</v>
      </c>
      <c r="N1023" t="e">
        <f>IF($B$9="זכר",INDEX('שיפור גברים'!$A$1:$GQ$121,ROUNDDOWN(E1023/12,0)+1,ROUNDDOWN((E1023+$B$7-$B$8)/12,0)+2),INDEX('שיפור נשים'!$A$1:$GQ$121,ROUNDDOWN(E1023/12,0)+1,ROUNDDOWN((E1023+$B$7-$B$8)/12,0)+2))</f>
        <v>#VALUE!</v>
      </c>
      <c r="O1023" t="e">
        <f>IF($B$9="זכר",INDEX('שיפור גברים'!$A$1:$GQ$121,ROUNDDOWN(E1023/12,0)+1,ROUNDDOWN((E1023+$B$7-$B$8)/12,0)+1),INDEX('שיפור נשים'!$A$1:$GQ$121,ROUNDDOWN(E1023/12,0)+1,ROUNDDOWN((E1023+$B$7-$B$8)/12,0)+1))</f>
        <v>#VALUE!</v>
      </c>
      <c r="P1023">
        <f t="shared" si="342"/>
        <v>0.75</v>
      </c>
      <c r="Q1023" t="e">
        <f t="shared" si="317"/>
        <v>#VALUE!</v>
      </c>
      <c r="R1023">
        <f t="shared" si="328"/>
        <v>1021</v>
      </c>
      <c r="S1023" t="e">
        <f t="shared" si="329"/>
        <v>#VALUE!</v>
      </c>
      <c r="T1023">
        <f>IF($B$11="זכר",INDEX(תמותה!$A$1:$E$121,ROUNDDOWN(R1023/12,0)+1,2),INDEX(תמותה!$A$1:$E$121,ROUNDDOWN(R1023/12,0)+1,3))</f>
        <v>5.3177000000000002E-2</v>
      </c>
      <c r="U1023" t="e">
        <f>IF($B$11="זכר",INDEX('שיפור גברים'!$A$1:$GQ$121,ROUNDDOWN(R1023/12,0)+1,ROUNDDOWN((E1023+$B$7-$B$8)/12,0)+2),INDEX('שיפור נשים'!$A$1:$GQ$121,ROUNDDOWN(R1023/12,0)+1,ROUNDDOWN((E1023+$B$7-$B$8)/12,0)+2))</f>
        <v>#VALUE!</v>
      </c>
      <c r="V1023" t="e">
        <f>IF($B$11="זכר",INDEX('שיפור גברים'!$A$1:$GQ$121,ROUNDDOWN(R1023/12,0)+1,ROUNDDOWN((E1023+$B$7-$B$8)/12,0)+1),INDEX('שיפור נשים'!$A$1:$GQ$121,ROUNDDOWN(R1023/12,0)+1,ROUNDDOWN((E1023+$B$7-$B$8)/12,0)+1))</f>
        <v>#VALUE!</v>
      </c>
      <c r="W1023">
        <f t="shared" si="318"/>
        <v>0.75</v>
      </c>
      <c r="X1023" t="e">
        <f t="shared" si="330"/>
        <v>#VALUE!</v>
      </c>
      <c r="Y1023">
        <f>IF($B$11="זכר",INDEX(תמותה!$A$1:$E$121,ROUNDDOWN(R1023/12,0)+1,4),INDEX(תמותה!$A$1:$E$121,ROUNDDOWN(R1023/12,0)+1,5))</f>
        <v>6.2137999999999999E-2</v>
      </c>
      <c r="Z1023" t="e">
        <f t="shared" si="319"/>
        <v>#VALUE!</v>
      </c>
      <c r="AA1023" t="e">
        <f t="shared" si="320"/>
        <v>#VALUE!</v>
      </c>
      <c r="AB1023" t="e">
        <f t="shared" si="331"/>
        <v>#VALUE!</v>
      </c>
      <c r="AC1023" t="e">
        <f t="shared" si="332"/>
        <v>#VALUE!</v>
      </c>
      <c r="AD1023" t="e">
        <f t="shared" si="333"/>
        <v>#VALUE!</v>
      </c>
      <c r="AE1023" t="e">
        <f t="shared" si="334"/>
        <v>#VALUE!</v>
      </c>
      <c r="AF1023" t="e">
        <f t="shared" si="335"/>
        <v>#VALUE!</v>
      </c>
    </row>
    <row r="1024" spans="5:32" x14ac:dyDescent="0.2">
      <c r="E1024">
        <f t="shared" si="321"/>
        <v>1022</v>
      </c>
      <c r="F1024">
        <f t="shared" si="315"/>
        <v>21.920700141613676</v>
      </c>
      <c r="G1024" t="e">
        <f t="shared" si="336"/>
        <v>#VALUE!</v>
      </c>
      <c r="H1024" t="e">
        <f t="shared" si="337"/>
        <v>#VALUE!</v>
      </c>
      <c r="I1024" t="e">
        <f t="shared" si="338"/>
        <v>#VALUE!</v>
      </c>
      <c r="J1024" t="e">
        <f t="shared" si="339"/>
        <v>#VALUE!</v>
      </c>
      <c r="K1024" t="e">
        <f t="shared" si="340"/>
        <v>#VALUE!</v>
      </c>
      <c r="L1024" t="e">
        <f t="shared" si="341"/>
        <v>#VALUE!</v>
      </c>
      <c r="M1024">
        <f>IF($B$9="זכר",INDEX(תמותה!$A$1:$E$121,ROUNDDOWN(E1024/12,0)+1,2),INDEX(תמותה!$A$1:$E$121,ROUNDDOWN(E1024/12,0)+1,3))</f>
        <v>5.3177000000000002E-2</v>
      </c>
      <c r="N1024" t="e">
        <f>IF($B$9="זכר",INDEX('שיפור גברים'!$A$1:$GQ$121,ROUNDDOWN(E1024/12,0)+1,ROUNDDOWN((E1024+$B$7-$B$8)/12,0)+2),INDEX('שיפור נשים'!$A$1:$GQ$121,ROUNDDOWN(E1024/12,0)+1,ROUNDDOWN((E1024+$B$7-$B$8)/12,0)+2))</f>
        <v>#VALUE!</v>
      </c>
      <c r="O1024" t="e">
        <f>IF($B$9="זכר",INDEX('שיפור גברים'!$A$1:$GQ$121,ROUNDDOWN(E1024/12,0)+1,ROUNDDOWN((E1024+$B$7-$B$8)/12,0)+1),INDEX('שיפור נשים'!$A$1:$GQ$121,ROUNDDOWN(E1024/12,0)+1,ROUNDDOWN((E1024+$B$7-$B$8)/12,0)+1))</f>
        <v>#VALUE!</v>
      </c>
      <c r="P1024">
        <f t="shared" si="342"/>
        <v>0.83333333333333337</v>
      </c>
      <c r="Q1024" t="e">
        <f t="shared" si="317"/>
        <v>#VALUE!</v>
      </c>
      <c r="R1024">
        <f t="shared" si="328"/>
        <v>1022</v>
      </c>
      <c r="S1024" t="e">
        <f t="shared" si="329"/>
        <v>#VALUE!</v>
      </c>
      <c r="T1024">
        <f>IF($B$11="זכר",INDEX(תמותה!$A$1:$E$121,ROUNDDOWN(R1024/12,0)+1,2),INDEX(תמותה!$A$1:$E$121,ROUNDDOWN(R1024/12,0)+1,3))</f>
        <v>5.3177000000000002E-2</v>
      </c>
      <c r="U1024" t="e">
        <f>IF($B$11="זכר",INDEX('שיפור גברים'!$A$1:$GQ$121,ROUNDDOWN(R1024/12,0)+1,ROUNDDOWN((E1024+$B$7-$B$8)/12,0)+2),INDEX('שיפור נשים'!$A$1:$GQ$121,ROUNDDOWN(R1024/12,0)+1,ROUNDDOWN((E1024+$B$7-$B$8)/12,0)+2))</f>
        <v>#VALUE!</v>
      </c>
      <c r="V1024" t="e">
        <f>IF($B$11="זכר",INDEX('שיפור גברים'!$A$1:$GQ$121,ROUNDDOWN(R1024/12,0)+1,ROUNDDOWN((E1024+$B$7-$B$8)/12,0)+1),INDEX('שיפור נשים'!$A$1:$GQ$121,ROUNDDOWN(R1024/12,0)+1,ROUNDDOWN((E1024+$B$7-$B$8)/12,0)+1))</f>
        <v>#VALUE!</v>
      </c>
      <c r="W1024">
        <f t="shared" si="318"/>
        <v>0.83333333333333337</v>
      </c>
      <c r="X1024" t="e">
        <f t="shared" si="330"/>
        <v>#VALUE!</v>
      </c>
      <c r="Y1024">
        <f>IF($B$11="זכר",INDEX(תמותה!$A$1:$E$121,ROUNDDOWN(R1024/12,0)+1,4),INDEX(תמותה!$A$1:$E$121,ROUNDDOWN(R1024/12,0)+1,5))</f>
        <v>6.2137999999999999E-2</v>
      </c>
      <c r="Z1024" t="e">
        <f t="shared" si="319"/>
        <v>#VALUE!</v>
      </c>
      <c r="AA1024" t="e">
        <f t="shared" si="320"/>
        <v>#VALUE!</v>
      </c>
      <c r="AB1024" t="e">
        <f t="shared" si="331"/>
        <v>#VALUE!</v>
      </c>
      <c r="AC1024" t="e">
        <f t="shared" si="332"/>
        <v>#VALUE!</v>
      </c>
      <c r="AD1024" t="e">
        <f t="shared" si="333"/>
        <v>#VALUE!</v>
      </c>
      <c r="AE1024" t="e">
        <f t="shared" si="334"/>
        <v>#VALUE!</v>
      </c>
      <c r="AF1024" t="e">
        <f t="shared" si="335"/>
        <v>#VALUE!</v>
      </c>
    </row>
    <row r="1025" spans="5:32" x14ac:dyDescent="0.2">
      <c r="E1025">
        <f t="shared" si="321"/>
        <v>1023</v>
      </c>
      <c r="F1025">
        <f t="shared" si="315"/>
        <v>21.98695711958781</v>
      </c>
      <c r="G1025" t="e">
        <f t="shared" si="336"/>
        <v>#VALUE!</v>
      </c>
      <c r="H1025" t="e">
        <f t="shared" si="337"/>
        <v>#VALUE!</v>
      </c>
      <c r="I1025" t="e">
        <f t="shared" si="338"/>
        <v>#VALUE!</v>
      </c>
      <c r="J1025" t="e">
        <f t="shared" si="339"/>
        <v>#VALUE!</v>
      </c>
      <c r="K1025" t="e">
        <f t="shared" si="340"/>
        <v>#VALUE!</v>
      </c>
      <c r="L1025" t="e">
        <f t="shared" si="341"/>
        <v>#VALUE!</v>
      </c>
      <c r="M1025">
        <f>IF($B$9="זכר",INDEX(תמותה!$A$1:$E$121,ROUNDDOWN(E1025/12,0)+1,2),INDEX(תמותה!$A$1:$E$121,ROUNDDOWN(E1025/12,0)+1,3))</f>
        <v>5.3177000000000002E-2</v>
      </c>
      <c r="N1025" t="e">
        <f>IF($B$9="זכר",INDEX('שיפור גברים'!$A$1:$GQ$121,ROUNDDOWN(E1025/12,0)+1,ROUNDDOWN((E1025+$B$7-$B$8)/12,0)+2),INDEX('שיפור נשים'!$A$1:$GQ$121,ROUNDDOWN(E1025/12,0)+1,ROUNDDOWN((E1025+$B$7-$B$8)/12,0)+2))</f>
        <v>#VALUE!</v>
      </c>
      <c r="O1025" t="e">
        <f>IF($B$9="זכר",INDEX('שיפור גברים'!$A$1:$GQ$121,ROUNDDOWN(E1025/12,0)+1,ROUNDDOWN((E1025+$B$7-$B$8)/12,0)+1),INDEX('שיפור נשים'!$A$1:$GQ$121,ROUNDDOWN(E1025/12,0)+1,ROUNDDOWN((E1025+$B$7-$B$8)/12,0)+1))</f>
        <v>#VALUE!</v>
      </c>
      <c r="P1025">
        <f t="shared" si="342"/>
        <v>0.91666666666666663</v>
      </c>
      <c r="Q1025" t="e">
        <f t="shared" si="317"/>
        <v>#VALUE!</v>
      </c>
      <c r="R1025">
        <f t="shared" si="328"/>
        <v>1023</v>
      </c>
      <c r="S1025" t="e">
        <f t="shared" si="329"/>
        <v>#VALUE!</v>
      </c>
      <c r="T1025">
        <f>IF($B$11="זכר",INDEX(תמותה!$A$1:$E$121,ROUNDDOWN(R1025/12,0)+1,2),INDEX(תמותה!$A$1:$E$121,ROUNDDOWN(R1025/12,0)+1,3))</f>
        <v>5.3177000000000002E-2</v>
      </c>
      <c r="U1025" t="e">
        <f>IF($B$11="זכר",INDEX('שיפור גברים'!$A$1:$GQ$121,ROUNDDOWN(R1025/12,0)+1,ROUNDDOWN((E1025+$B$7-$B$8)/12,0)+2),INDEX('שיפור נשים'!$A$1:$GQ$121,ROUNDDOWN(R1025/12,0)+1,ROUNDDOWN((E1025+$B$7-$B$8)/12,0)+2))</f>
        <v>#VALUE!</v>
      </c>
      <c r="V1025" t="e">
        <f>IF($B$11="זכר",INDEX('שיפור גברים'!$A$1:$GQ$121,ROUNDDOWN(R1025/12,0)+1,ROUNDDOWN((E1025+$B$7-$B$8)/12,0)+1),INDEX('שיפור נשים'!$A$1:$GQ$121,ROUNDDOWN(R1025/12,0)+1,ROUNDDOWN((E1025+$B$7-$B$8)/12,0)+1))</f>
        <v>#VALUE!</v>
      </c>
      <c r="W1025">
        <f t="shared" si="318"/>
        <v>0.91666666666666663</v>
      </c>
      <c r="X1025" t="e">
        <f t="shared" si="330"/>
        <v>#VALUE!</v>
      </c>
      <c r="Y1025">
        <f>IF($B$11="זכר",INDEX(תמותה!$A$1:$E$121,ROUNDDOWN(R1025/12,0)+1,4),INDEX(תמותה!$A$1:$E$121,ROUNDDOWN(R1025/12,0)+1,5))</f>
        <v>6.2137999999999999E-2</v>
      </c>
      <c r="Z1025" t="e">
        <f t="shared" si="319"/>
        <v>#VALUE!</v>
      </c>
      <c r="AA1025" t="e">
        <f t="shared" si="320"/>
        <v>#VALUE!</v>
      </c>
      <c r="AB1025" t="e">
        <f t="shared" si="331"/>
        <v>#VALUE!</v>
      </c>
      <c r="AC1025" t="e">
        <f t="shared" si="332"/>
        <v>#VALUE!</v>
      </c>
      <c r="AD1025" t="e">
        <f t="shared" si="333"/>
        <v>#VALUE!</v>
      </c>
      <c r="AE1025" t="e">
        <f t="shared" si="334"/>
        <v>#VALUE!</v>
      </c>
      <c r="AF1025" t="e">
        <f t="shared" si="335"/>
        <v>#VALUE!</v>
      </c>
    </row>
    <row r="1026" spans="5:32" x14ac:dyDescent="0.2">
      <c r="E1026">
        <f t="shared" si="321"/>
        <v>1024</v>
      </c>
      <c r="F1026">
        <f t="shared" si="315"/>
        <v>22.053414364300775</v>
      </c>
      <c r="G1026" t="e">
        <f t="shared" si="336"/>
        <v>#VALUE!</v>
      </c>
      <c r="H1026" t="e">
        <f t="shared" si="337"/>
        <v>#VALUE!</v>
      </c>
      <c r="I1026" t="e">
        <f t="shared" si="338"/>
        <v>#VALUE!</v>
      </c>
      <c r="J1026" t="e">
        <f t="shared" si="339"/>
        <v>#VALUE!</v>
      </c>
      <c r="K1026" t="e">
        <f t="shared" si="340"/>
        <v>#VALUE!</v>
      </c>
      <c r="L1026" t="e">
        <f t="shared" si="341"/>
        <v>#VALUE!</v>
      </c>
      <c r="M1026">
        <f>IF($B$9="זכר",INDEX(תמותה!$A$1:$E$121,ROUNDDOWN(E1026/12,0)+1,2),INDEX(תמותה!$A$1:$E$121,ROUNDDOWN(E1026/12,0)+1,3))</f>
        <v>5.3177000000000002E-2</v>
      </c>
      <c r="N1026" t="e">
        <f>IF($B$9="זכר",INDEX('שיפור גברים'!$A$1:$GQ$121,ROUNDDOWN(E1026/12,0)+1,ROUNDDOWN((E1026+$B$7-$B$8)/12,0)+2),INDEX('שיפור נשים'!$A$1:$GQ$121,ROUNDDOWN(E1026/12,0)+1,ROUNDDOWN((E1026+$B$7-$B$8)/12,0)+2))</f>
        <v>#VALUE!</v>
      </c>
      <c r="O1026" t="e">
        <f>IF($B$9="זכר",INDEX('שיפור גברים'!$A$1:$GQ$121,ROUNDDOWN(E1026/12,0)+1,ROUNDDOWN((E1026+$B$7-$B$8)/12,0)+1),INDEX('שיפור נשים'!$A$1:$GQ$121,ROUNDDOWN(E1026/12,0)+1,ROUNDDOWN((E1026+$B$7-$B$8)/12,0)+1))</f>
        <v>#VALUE!</v>
      </c>
      <c r="P1026">
        <f t="shared" si="342"/>
        <v>1</v>
      </c>
      <c r="Q1026" t="e">
        <f t="shared" si="317"/>
        <v>#VALUE!</v>
      </c>
      <c r="R1026">
        <f t="shared" si="328"/>
        <v>1024</v>
      </c>
      <c r="S1026" t="e">
        <f t="shared" si="329"/>
        <v>#VALUE!</v>
      </c>
      <c r="T1026">
        <f>IF($B$11="זכר",INDEX(תמותה!$A$1:$E$121,ROUNDDOWN(R1026/12,0)+1,2),INDEX(תמותה!$A$1:$E$121,ROUNDDOWN(R1026/12,0)+1,3))</f>
        <v>5.3177000000000002E-2</v>
      </c>
      <c r="U1026" t="e">
        <f>IF($B$11="זכר",INDEX('שיפור גברים'!$A$1:$GQ$121,ROUNDDOWN(R1026/12,0)+1,ROUNDDOWN((E1026+$B$7-$B$8)/12,0)+2),INDEX('שיפור נשים'!$A$1:$GQ$121,ROUNDDOWN(R1026/12,0)+1,ROUNDDOWN((E1026+$B$7-$B$8)/12,0)+2))</f>
        <v>#VALUE!</v>
      </c>
      <c r="V1026" t="e">
        <f>IF($B$11="זכר",INDEX('שיפור גברים'!$A$1:$GQ$121,ROUNDDOWN(R1026/12,0)+1,ROUNDDOWN((E1026+$B$7-$B$8)/12,0)+1),INDEX('שיפור נשים'!$A$1:$GQ$121,ROUNDDOWN(R1026/12,0)+1,ROUNDDOWN((E1026+$B$7-$B$8)/12,0)+1))</f>
        <v>#VALUE!</v>
      </c>
      <c r="W1026">
        <f t="shared" si="318"/>
        <v>1</v>
      </c>
      <c r="X1026" t="e">
        <f t="shared" si="330"/>
        <v>#VALUE!</v>
      </c>
      <c r="Y1026">
        <f>IF($B$11="זכר",INDEX(תמותה!$A$1:$E$121,ROUNDDOWN(R1026/12,0)+1,4),INDEX(תמותה!$A$1:$E$121,ROUNDDOWN(R1026/12,0)+1,5))</f>
        <v>6.2137999999999999E-2</v>
      </c>
      <c r="Z1026" t="e">
        <f t="shared" si="319"/>
        <v>#VALUE!</v>
      </c>
      <c r="AA1026" t="e">
        <f t="shared" si="320"/>
        <v>#VALUE!</v>
      </c>
      <c r="AB1026" t="e">
        <f t="shared" si="331"/>
        <v>#VALUE!</v>
      </c>
      <c r="AC1026" t="e">
        <f t="shared" si="332"/>
        <v>#VALUE!</v>
      </c>
      <c r="AD1026" t="e">
        <f t="shared" si="333"/>
        <v>#VALUE!</v>
      </c>
      <c r="AE1026" t="e">
        <f t="shared" si="334"/>
        <v>#VALUE!</v>
      </c>
      <c r="AF1026" t="e">
        <f t="shared" si="335"/>
        <v>#VALUE!</v>
      </c>
    </row>
    <row r="1027" spans="5:32" x14ac:dyDescent="0.2">
      <c r="E1027">
        <f t="shared" si="321"/>
        <v>1025</v>
      </c>
      <c r="F1027">
        <f t="shared" ref="F1027:F1090" si="343">(1+$B$2)^((E1027-$E$2+1)/12)</f>
        <v>22.120072481073972</v>
      </c>
      <c r="G1027" t="e">
        <f t="shared" si="336"/>
        <v>#VALUE!</v>
      </c>
      <c r="H1027" t="e">
        <f t="shared" si="337"/>
        <v>#VALUE!</v>
      </c>
      <c r="I1027" t="e">
        <f t="shared" si="338"/>
        <v>#VALUE!</v>
      </c>
      <c r="J1027" t="e">
        <f t="shared" si="339"/>
        <v>#VALUE!</v>
      </c>
      <c r="K1027" t="e">
        <f t="shared" si="340"/>
        <v>#VALUE!</v>
      </c>
      <c r="L1027" t="e">
        <f t="shared" si="341"/>
        <v>#VALUE!</v>
      </c>
      <c r="M1027">
        <f>IF($B$9="זכר",INDEX(תמותה!$A$1:$E$121,ROUNDDOWN(E1027/12,0)+1,2),INDEX(תמותה!$A$1:$E$121,ROUNDDOWN(E1027/12,0)+1,3))</f>
        <v>5.3177000000000002E-2</v>
      </c>
      <c r="N1027" t="e">
        <f>IF($B$9="זכר",INDEX('שיפור גברים'!$A$1:$GQ$121,ROUNDDOWN(E1027/12,0)+1,ROUNDDOWN((E1027+$B$7-$B$8)/12,0)+2),INDEX('שיפור נשים'!$A$1:$GQ$121,ROUNDDOWN(E1027/12,0)+1,ROUNDDOWN((E1027+$B$7-$B$8)/12,0)+2))</f>
        <v>#VALUE!</v>
      </c>
      <c r="O1027" t="e">
        <f>IF($B$9="זכר",INDEX('שיפור גברים'!$A$1:$GQ$121,ROUNDDOWN(E1027/12,0)+1,ROUNDDOWN((E1027+$B$7-$B$8)/12,0)+1),INDEX('שיפור נשים'!$A$1:$GQ$121,ROUNDDOWN(E1027/12,0)+1,ROUNDDOWN((E1027+$B$7-$B$8)/12,0)+1))</f>
        <v>#VALUE!</v>
      </c>
      <c r="P1027">
        <f t="shared" si="342"/>
        <v>8.3333333333333329E-2</v>
      </c>
      <c r="Q1027" t="e">
        <f t="shared" ref="Q1027:Q1090" si="344">IF(E1027&lt;$B$12,1-(1-M1027*(N1027*P1027+O1027*(1-P1027)))^(1/12),1)</f>
        <v>#VALUE!</v>
      </c>
      <c r="R1027">
        <f t="shared" si="328"/>
        <v>1025</v>
      </c>
      <c r="S1027" t="e">
        <f t="shared" si="329"/>
        <v>#VALUE!</v>
      </c>
      <c r="T1027">
        <f>IF($B$11="זכר",INDEX(תמותה!$A$1:$E$121,ROUNDDOWN(R1027/12,0)+1,2),INDEX(תמותה!$A$1:$E$121,ROUNDDOWN(R1027/12,0)+1,3))</f>
        <v>5.3177000000000002E-2</v>
      </c>
      <c r="U1027" t="e">
        <f>IF($B$11="זכר",INDEX('שיפור גברים'!$A$1:$GQ$121,ROUNDDOWN(R1027/12,0)+1,ROUNDDOWN((E1027+$B$7-$B$8)/12,0)+2),INDEX('שיפור נשים'!$A$1:$GQ$121,ROUNDDOWN(R1027/12,0)+1,ROUNDDOWN((E1027+$B$7-$B$8)/12,0)+2))</f>
        <v>#VALUE!</v>
      </c>
      <c r="V1027" t="e">
        <f>IF($B$11="זכר",INDEX('שיפור גברים'!$A$1:$GQ$121,ROUNDDOWN(R1027/12,0)+1,ROUNDDOWN((E1027+$B$7-$B$8)/12,0)+1),INDEX('שיפור נשים'!$A$1:$GQ$121,ROUNDDOWN(R1027/12,0)+1,ROUNDDOWN((E1027+$B$7-$B$8)/12,0)+1))</f>
        <v>#VALUE!</v>
      </c>
      <c r="W1027">
        <f t="shared" ref="W1027:W1090" si="345">(MOD((R1027-$E$2+7),12)+1)/12</f>
        <v>8.3333333333333329E-2</v>
      </c>
      <c r="X1027" t="e">
        <f t="shared" si="330"/>
        <v>#VALUE!</v>
      </c>
      <c r="Y1027">
        <f>IF($B$11="זכר",INDEX(תמותה!$A$1:$E$121,ROUNDDOWN(R1027/12,0)+1,4),INDEX(תמותה!$A$1:$E$121,ROUNDDOWN(R1027/12,0)+1,5))</f>
        <v>6.2137999999999999E-2</v>
      </c>
      <c r="Z1027" t="e">
        <f t="shared" ref="Z1027:Z1090" si="346">IF(R1027&lt;$B$12,1-(1-T1027*(U1027*W1027+V1027*(1-W1027)))^(1/12),1)</f>
        <v>#VALUE!</v>
      </c>
      <c r="AA1027" t="e">
        <f t="shared" ref="AA1027:AA1090" si="347">IF(R1027&lt;$B$12,1-(1-Y1027*(U1027*W1027+V1027*(1-W1027)))^(1/12),1)</f>
        <v>#VALUE!</v>
      </c>
      <c r="AB1027" t="e">
        <f t="shared" si="331"/>
        <v>#VALUE!</v>
      </c>
      <c r="AC1027" t="e">
        <f t="shared" si="332"/>
        <v>#VALUE!</v>
      </c>
      <c r="AD1027" t="e">
        <f t="shared" si="333"/>
        <v>#VALUE!</v>
      </c>
      <c r="AE1027" t="e">
        <f t="shared" si="334"/>
        <v>#VALUE!</v>
      </c>
      <c r="AF1027" t="e">
        <f t="shared" si="335"/>
        <v>#VALUE!</v>
      </c>
    </row>
    <row r="1028" spans="5:32" x14ac:dyDescent="0.2">
      <c r="E1028">
        <f t="shared" ref="E1028:E1091" si="348">E1027+1</f>
        <v>1026</v>
      </c>
      <c r="F1028">
        <f t="shared" si="343"/>
        <v>22.186932077058433</v>
      </c>
      <c r="G1028" t="e">
        <f t="shared" si="336"/>
        <v>#VALUE!</v>
      </c>
      <c r="H1028" t="e">
        <f t="shared" si="337"/>
        <v>#VALUE!</v>
      </c>
      <c r="I1028" t="e">
        <f t="shared" si="338"/>
        <v>#VALUE!</v>
      </c>
      <c r="J1028" t="e">
        <f t="shared" si="339"/>
        <v>#VALUE!</v>
      </c>
      <c r="K1028" t="e">
        <f t="shared" si="340"/>
        <v>#VALUE!</v>
      </c>
      <c r="L1028" t="e">
        <f t="shared" si="341"/>
        <v>#VALUE!</v>
      </c>
      <c r="M1028">
        <f>IF($B$9="זכר",INDEX(תמותה!$A$1:$E$121,ROUNDDOWN(E1028/12,0)+1,2),INDEX(תמותה!$A$1:$E$121,ROUNDDOWN(E1028/12,0)+1,3))</f>
        <v>5.3177000000000002E-2</v>
      </c>
      <c r="N1028" t="e">
        <f>IF($B$9="זכר",INDEX('שיפור גברים'!$A$1:$GQ$121,ROUNDDOWN(E1028/12,0)+1,ROUNDDOWN((E1028+$B$7-$B$8)/12,0)+2),INDEX('שיפור נשים'!$A$1:$GQ$121,ROUNDDOWN(E1028/12,0)+1,ROUNDDOWN((E1028+$B$7-$B$8)/12,0)+2))</f>
        <v>#VALUE!</v>
      </c>
      <c r="O1028" t="e">
        <f>IF($B$9="זכר",INDEX('שיפור גברים'!$A$1:$GQ$121,ROUNDDOWN(E1028/12,0)+1,ROUNDDOWN((E1028+$B$7-$B$8)/12,0)+1),INDEX('שיפור נשים'!$A$1:$GQ$121,ROUNDDOWN(E1028/12,0)+1,ROUNDDOWN((E1028+$B$7-$B$8)/12,0)+1))</f>
        <v>#VALUE!</v>
      </c>
      <c r="P1028">
        <f t="shared" si="342"/>
        <v>0.16666666666666666</v>
      </c>
      <c r="Q1028" t="e">
        <f t="shared" si="344"/>
        <v>#VALUE!</v>
      </c>
      <c r="R1028">
        <f t="shared" ref="R1028:R1091" si="349">R1027+1</f>
        <v>1026</v>
      </c>
      <c r="S1028" t="e">
        <f t="shared" ref="S1028:S1091" si="350">S1027*(1-Z1028)</f>
        <v>#VALUE!</v>
      </c>
      <c r="T1028">
        <f>IF($B$11="זכר",INDEX(תמותה!$A$1:$E$121,ROUNDDOWN(R1028/12,0)+1,2),INDEX(תמותה!$A$1:$E$121,ROUNDDOWN(R1028/12,0)+1,3))</f>
        <v>5.3177000000000002E-2</v>
      </c>
      <c r="U1028" t="e">
        <f>IF($B$11="זכר",INDEX('שיפור גברים'!$A$1:$GQ$121,ROUNDDOWN(R1028/12,0)+1,ROUNDDOWN((E1028+$B$7-$B$8)/12,0)+2),INDEX('שיפור נשים'!$A$1:$GQ$121,ROUNDDOWN(R1028/12,0)+1,ROUNDDOWN((E1028+$B$7-$B$8)/12,0)+2))</f>
        <v>#VALUE!</v>
      </c>
      <c r="V1028" t="e">
        <f>IF($B$11="זכר",INDEX('שיפור גברים'!$A$1:$GQ$121,ROUNDDOWN(R1028/12,0)+1,ROUNDDOWN((E1028+$B$7-$B$8)/12,0)+1),INDEX('שיפור נשים'!$A$1:$GQ$121,ROUNDDOWN(R1028/12,0)+1,ROUNDDOWN((E1028+$B$7-$B$8)/12,0)+1))</f>
        <v>#VALUE!</v>
      </c>
      <c r="W1028">
        <f t="shared" si="345"/>
        <v>0.16666666666666666</v>
      </c>
      <c r="X1028" t="e">
        <f t="shared" ref="X1028:X1091" si="351">X1027*(1-AA1028)+Q1028*S1028*L1027</f>
        <v>#VALUE!</v>
      </c>
      <c r="Y1028">
        <f>IF($B$11="זכר",INDEX(תמותה!$A$1:$E$121,ROUNDDOWN(R1028/12,0)+1,4),INDEX(תמותה!$A$1:$E$121,ROUNDDOWN(R1028/12,0)+1,5))</f>
        <v>6.2137999999999999E-2</v>
      </c>
      <c r="Z1028" t="e">
        <f t="shared" si="346"/>
        <v>#VALUE!</v>
      </c>
      <c r="AA1028" t="e">
        <f t="shared" si="347"/>
        <v>#VALUE!</v>
      </c>
      <c r="AB1028" t="e">
        <f t="shared" ref="AB1028:AB1091" si="352">IF(E1028&lt;=$B$3,IF(AND((E1028-$E$2)&lt;0,E1028&lt;$B$4),AB1027+0/F1028,AB1027+X1027/F1028))</f>
        <v>#VALUE!</v>
      </c>
      <c r="AC1028" t="e">
        <f t="shared" ref="AC1028:AC1091" si="353">IF(E1028&lt;=$B$3,IF(AND((E1028-$E$2)&lt;60,E1028&lt;$B$4),AC1027+0/F1028,AC1027+X1027/F1028))</f>
        <v>#VALUE!</v>
      </c>
      <c r="AD1028" t="e">
        <f t="shared" ref="AD1028:AD1091" si="354">IF(E1028&lt;=$B$3,IF(AND((E1028-$E$2)&lt;120,E1028&lt;$B$4),AD1027+0/F1028,AD1027+X1027/F1028))</f>
        <v>#VALUE!</v>
      </c>
      <c r="AE1028" t="e">
        <f t="shared" ref="AE1028:AE1091" si="355">IF(E1028&lt;=$B$3,IF(AND((E1028-$E$2)&lt;180,E1028&lt;$B$4),AE1027+0/F1028,AE1027+X1027/F1028))</f>
        <v>#VALUE!</v>
      </c>
      <c r="AF1028" t="e">
        <f t="shared" ref="AF1028:AF1091" si="356">IF(E1028&lt;=$B$3,IF(AND((E1028-$E$2)&lt;240,E1028&lt;$B$4),AF1027+0/F1028,AF1027+X1027/F1028))</f>
        <v>#VALUE!</v>
      </c>
    </row>
    <row r="1029" spans="5:32" x14ac:dyDescent="0.2">
      <c r="E1029">
        <f t="shared" si="348"/>
        <v>1027</v>
      </c>
      <c r="F1029">
        <f t="shared" si="343"/>
        <v>22.253993761240352</v>
      </c>
      <c r="G1029" t="e">
        <f t="shared" si="336"/>
        <v>#VALUE!</v>
      </c>
      <c r="H1029" t="e">
        <f t="shared" si="337"/>
        <v>#VALUE!</v>
      </c>
      <c r="I1029" t="e">
        <f t="shared" si="338"/>
        <v>#VALUE!</v>
      </c>
      <c r="J1029" t="e">
        <f t="shared" si="339"/>
        <v>#VALUE!</v>
      </c>
      <c r="K1029" t="e">
        <f t="shared" si="340"/>
        <v>#VALUE!</v>
      </c>
      <c r="L1029" t="e">
        <f t="shared" si="341"/>
        <v>#VALUE!</v>
      </c>
      <c r="M1029">
        <f>IF($B$9="זכר",INDEX(תמותה!$A$1:$E$121,ROUNDDOWN(E1029/12,0)+1,2),INDEX(תמותה!$A$1:$E$121,ROUNDDOWN(E1029/12,0)+1,3))</f>
        <v>5.3177000000000002E-2</v>
      </c>
      <c r="N1029" t="e">
        <f>IF($B$9="זכר",INDEX('שיפור גברים'!$A$1:$GQ$121,ROUNDDOWN(E1029/12,0)+1,ROUNDDOWN((E1029+$B$7-$B$8)/12,0)+2),INDEX('שיפור נשים'!$A$1:$GQ$121,ROUNDDOWN(E1029/12,0)+1,ROUNDDOWN((E1029+$B$7-$B$8)/12,0)+2))</f>
        <v>#VALUE!</v>
      </c>
      <c r="O1029" t="e">
        <f>IF($B$9="זכר",INDEX('שיפור גברים'!$A$1:$GQ$121,ROUNDDOWN(E1029/12,0)+1,ROUNDDOWN((E1029+$B$7-$B$8)/12,0)+1),INDEX('שיפור נשים'!$A$1:$GQ$121,ROUNDDOWN(E1029/12,0)+1,ROUNDDOWN((E1029+$B$7-$B$8)/12,0)+1))</f>
        <v>#VALUE!</v>
      </c>
      <c r="P1029">
        <f t="shared" si="342"/>
        <v>0.25</v>
      </c>
      <c r="Q1029" t="e">
        <f t="shared" si="344"/>
        <v>#VALUE!</v>
      </c>
      <c r="R1029">
        <f t="shared" si="349"/>
        <v>1027</v>
      </c>
      <c r="S1029" t="e">
        <f t="shared" si="350"/>
        <v>#VALUE!</v>
      </c>
      <c r="T1029">
        <f>IF($B$11="זכר",INDEX(תמותה!$A$1:$E$121,ROUNDDOWN(R1029/12,0)+1,2),INDEX(תמותה!$A$1:$E$121,ROUNDDOWN(R1029/12,0)+1,3))</f>
        <v>5.3177000000000002E-2</v>
      </c>
      <c r="U1029" t="e">
        <f>IF($B$11="זכר",INDEX('שיפור גברים'!$A$1:$GQ$121,ROUNDDOWN(R1029/12,0)+1,ROUNDDOWN((E1029+$B$7-$B$8)/12,0)+2),INDEX('שיפור נשים'!$A$1:$GQ$121,ROUNDDOWN(R1029/12,0)+1,ROUNDDOWN((E1029+$B$7-$B$8)/12,0)+2))</f>
        <v>#VALUE!</v>
      </c>
      <c r="V1029" t="e">
        <f>IF($B$11="זכר",INDEX('שיפור גברים'!$A$1:$GQ$121,ROUNDDOWN(R1029/12,0)+1,ROUNDDOWN((E1029+$B$7-$B$8)/12,0)+1),INDEX('שיפור נשים'!$A$1:$GQ$121,ROUNDDOWN(R1029/12,0)+1,ROUNDDOWN((E1029+$B$7-$B$8)/12,0)+1))</f>
        <v>#VALUE!</v>
      </c>
      <c r="W1029">
        <f t="shared" si="345"/>
        <v>0.25</v>
      </c>
      <c r="X1029" t="e">
        <f t="shared" si="351"/>
        <v>#VALUE!</v>
      </c>
      <c r="Y1029">
        <f>IF($B$11="זכר",INDEX(תמותה!$A$1:$E$121,ROUNDDOWN(R1029/12,0)+1,4),INDEX(תמותה!$A$1:$E$121,ROUNDDOWN(R1029/12,0)+1,5))</f>
        <v>6.2137999999999999E-2</v>
      </c>
      <c r="Z1029" t="e">
        <f t="shared" si="346"/>
        <v>#VALUE!</v>
      </c>
      <c r="AA1029" t="e">
        <f t="shared" si="347"/>
        <v>#VALUE!</v>
      </c>
      <c r="AB1029" t="e">
        <f t="shared" si="352"/>
        <v>#VALUE!</v>
      </c>
      <c r="AC1029" t="e">
        <f t="shared" si="353"/>
        <v>#VALUE!</v>
      </c>
      <c r="AD1029" t="e">
        <f t="shared" si="354"/>
        <v>#VALUE!</v>
      </c>
      <c r="AE1029" t="e">
        <f t="shared" si="355"/>
        <v>#VALUE!</v>
      </c>
      <c r="AF1029" t="e">
        <f t="shared" si="356"/>
        <v>#VALUE!</v>
      </c>
    </row>
    <row r="1030" spans="5:32" x14ac:dyDescent="0.2">
      <c r="E1030">
        <f t="shared" si="348"/>
        <v>1028</v>
      </c>
      <c r="F1030">
        <f t="shared" si="343"/>
        <v>22.321258144446603</v>
      </c>
      <c r="G1030" t="e">
        <f t="shared" si="336"/>
        <v>#VALUE!</v>
      </c>
      <c r="H1030" t="e">
        <f t="shared" si="337"/>
        <v>#VALUE!</v>
      </c>
      <c r="I1030" t="e">
        <f t="shared" si="338"/>
        <v>#VALUE!</v>
      </c>
      <c r="J1030" t="e">
        <f t="shared" si="339"/>
        <v>#VALUE!</v>
      </c>
      <c r="K1030" t="e">
        <f t="shared" si="340"/>
        <v>#VALUE!</v>
      </c>
      <c r="L1030" t="e">
        <f t="shared" si="341"/>
        <v>#VALUE!</v>
      </c>
      <c r="M1030">
        <f>IF($B$9="זכר",INDEX(תמותה!$A$1:$E$121,ROUNDDOWN(E1030/12,0)+1,2),INDEX(תמותה!$A$1:$E$121,ROUNDDOWN(E1030/12,0)+1,3))</f>
        <v>5.3177000000000002E-2</v>
      </c>
      <c r="N1030" t="e">
        <f>IF($B$9="זכר",INDEX('שיפור גברים'!$A$1:$GQ$121,ROUNDDOWN(E1030/12,0)+1,ROUNDDOWN((E1030+$B$7-$B$8)/12,0)+2),INDEX('שיפור נשים'!$A$1:$GQ$121,ROUNDDOWN(E1030/12,0)+1,ROUNDDOWN((E1030+$B$7-$B$8)/12,0)+2))</f>
        <v>#VALUE!</v>
      </c>
      <c r="O1030" t="e">
        <f>IF($B$9="זכר",INDEX('שיפור גברים'!$A$1:$GQ$121,ROUNDDOWN(E1030/12,0)+1,ROUNDDOWN((E1030+$B$7-$B$8)/12,0)+1),INDEX('שיפור נשים'!$A$1:$GQ$121,ROUNDDOWN(E1030/12,0)+1,ROUNDDOWN((E1030+$B$7-$B$8)/12,0)+1))</f>
        <v>#VALUE!</v>
      </c>
      <c r="P1030">
        <f t="shared" si="342"/>
        <v>0.33333333333333331</v>
      </c>
      <c r="Q1030" t="e">
        <f t="shared" si="344"/>
        <v>#VALUE!</v>
      </c>
      <c r="R1030">
        <f t="shared" si="349"/>
        <v>1028</v>
      </c>
      <c r="S1030" t="e">
        <f t="shared" si="350"/>
        <v>#VALUE!</v>
      </c>
      <c r="T1030">
        <f>IF($B$11="זכר",INDEX(תמותה!$A$1:$E$121,ROUNDDOWN(R1030/12,0)+1,2),INDEX(תמותה!$A$1:$E$121,ROUNDDOWN(R1030/12,0)+1,3))</f>
        <v>5.3177000000000002E-2</v>
      </c>
      <c r="U1030" t="e">
        <f>IF($B$11="זכר",INDEX('שיפור גברים'!$A$1:$GQ$121,ROUNDDOWN(R1030/12,0)+1,ROUNDDOWN((E1030+$B$7-$B$8)/12,0)+2),INDEX('שיפור נשים'!$A$1:$GQ$121,ROUNDDOWN(R1030/12,0)+1,ROUNDDOWN((E1030+$B$7-$B$8)/12,0)+2))</f>
        <v>#VALUE!</v>
      </c>
      <c r="V1030" t="e">
        <f>IF($B$11="זכר",INDEX('שיפור גברים'!$A$1:$GQ$121,ROUNDDOWN(R1030/12,0)+1,ROUNDDOWN((E1030+$B$7-$B$8)/12,0)+1),INDEX('שיפור נשים'!$A$1:$GQ$121,ROUNDDOWN(R1030/12,0)+1,ROUNDDOWN((E1030+$B$7-$B$8)/12,0)+1))</f>
        <v>#VALUE!</v>
      </c>
      <c r="W1030">
        <f t="shared" si="345"/>
        <v>0.33333333333333331</v>
      </c>
      <c r="X1030" t="e">
        <f t="shared" si="351"/>
        <v>#VALUE!</v>
      </c>
      <c r="Y1030">
        <f>IF($B$11="זכר",INDEX(תמותה!$A$1:$E$121,ROUNDDOWN(R1030/12,0)+1,4),INDEX(תמותה!$A$1:$E$121,ROUNDDOWN(R1030/12,0)+1,5))</f>
        <v>6.2137999999999999E-2</v>
      </c>
      <c r="Z1030" t="e">
        <f t="shared" si="346"/>
        <v>#VALUE!</v>
      </c>
      <c r="AA1030" t="e">
        <f t="shared" si="347"/>
        <v>#VALUE!</v>
      </c>
      <c r="AB1030" t="e">
        <f t="shared" si="352"/>
        <v>#VALUE!</v>
      </c>
      <c r="AC1030" t="e">
        <f t="shared" si="353"/>
        <v>#VALUE!</v>
      </c>
      <c r="AD1030" t="e">
        <f t="shared" si="354"/>
        <v>#VALUE!</v>
      </c>
      <c r="AE1030" t="e">
        <f t="shared" si="355"/>
        <v>#VALUE!</v>
      </c>
      <c r="AF1030" t="e">
        <f t="shared" si="356"/>
        <v>#VALUE!</v>
      </c>
    </row>
    <row r="1031" spans="5:32" x14ac:dyDescent="0.2">
      <c r="E1031">
        <f t="shared" si="348"/>
        <v>1029</v>
      </c>
      <c r="F1031">
        <f t="shared" si="343"/>
        <v>22.388725839350379</v>
      </c>
      <c r="G1031" t="e">
        <f t="shared" si="336"/>
        <v>#VALUE!</v>
      </c>
      <c r="H1031" t="e">
        <f t="shared" si="337"/>
        <v>#VALUE!</v>
      </c>
      <c r="I1031" t="e">
        <f t="shared" si="338"/>
        <v>#VALUE!</v>
      </c>
      <c r="J1031" t="e">
        <f t="shared" si="339"/>
        <v>#VALUE!</v>
      </c>
      <c r="K1031" t="e">
        <f t="shared" si="340"/>
        <v>#VALUE!</v>
      </c>
      <c r="L1031" t="e">
        <f t="shared" si="341"/>
        <v>#VALUE!</v>
      </c>
      <c r="M1031">
        <f>IF($B$9="זכר",INDEX(תמותה!$A$1:$E$121,ROUNDDOWN(E1031/12,0)+1,2),INDEX(תמותה!$A$1:$E$121,ROUNDDOWN(E1031/12,0)+1,3))</f>
        <v>5.3177000000000002E-2</v>
      </c>
      <c r="N1031" t="e">
        <f>IF($B$9="זכר",INDEX('שיפור גברים'!$A$1:$GQ$121,ROUNDDOWN(E1031/12,0)+1,ROUNDDOWN((E1031+$B$7-$B$8)/12,0)+2),INDEX('שיפור נשים'!$A$1:$GQ$121,ROUNDDOWN(E1031/12,0)+1,ROUNDDOWN((E1031+$B$7-$B$8)/12,0)+2))</f>
        <v>#VALUE!</v>
      </c>
      <c r="O1031" t="e">
        <f>IF($B$9="זכר",INDEX('שיפור גברים'!$A$1:$GQ$121,ROUNDDOWN(E1031/12,0)+1,ROUNDDOWN((E1031+$B$7-$B$8)/12,0)+1),INDEX('שיפור נשים'!$A$1:$GQ$121,ROUNDDOWN(E1031/12,0)+1,ROUNDDOWN((E1031+$B$7-$B$8)/12,0)+1))</f>
        <v>#VALUE!</v>
      </c>
      <c r="P1031">
        <f t="shared" si="342"/>
        <v>0.41666666666666669</v>
      </c>
      <c r="Q1031" t="e">
        <f t="shared" si="344"/>
        <v>#VALUE!</v>
      </c>
      <c r="R1031">
        <f t="shared" si="349"/>
        <v>1029</v>
      </c>
      <c r="S1031" t="e">
        <f t="shared" si="350"/>
        <v>#VALUE!</v>
      </c>
      <c r="T1031">
        <f>IF($B$11="זכר",INDEX(תמותה!$A$1:$E$121,ROUNDDOWN(R1031/12,0)+1,2),INDEX(תמותה!$A$1:$E$121,ROUNDDOWN(R1031/12,0)+1,3))</f>
        <v>5.3177000000000002E-2</v>
      </c>
      <c r="U1031" t="e">
        <f>IF($B$11="זכר",INDEX('שיפור גברים'!$A$1:$GQ$121,ROUNDDOWN(R1031/12,0)+1,ROUNDDOWN((E1031+$B$7-$B$8)/12,0)+2),INDEX('שיפור נשים'!$A$1:$GQ$121,ROUNDDOWN(R1031/12,0)+1,ROUNDDOWN((E1031+$B$7-$B$8)/12,0)+2))</f>
        <v>#VALUE!</v>
      </c>
      <c r="V1031" t="e">
        <f>IF($B$11="זכר",INDEX('שיפור גברים'!$A$1:$GQ$121,ROUNDDOWN(R1031/12,0)+1,ROUNDDOWN((E1031+$B$7-$B$8)/12,0)+1),INDEX('שיפור נשים'!$A$1:$GQ$121,ROUNDDOWN(R1031/12,0)+1,ROUNDDOWN((E1031+$B$7-$B$8)/12,0)+1))</f>
        <v>#VALUE!</v>
      </c>
      <c r="W1031">
        <f t="shared" si="345"/>
        <v>0.41666666666666669</v>
      </c>
      <c r="X1031" t="e">
        <f t="shared" si="351"/>
        <v>#VALUE!</v>
      </c>
      <c r="Y1031">
        <f>IF($B$11="זכר",INDEX(תמותה!$A$1:$E$121,ROUNDDOWN(R1031/12,0)+1,4),INDEX(תמותה!$A$1:$E$121,ROUNDDOWN(R1031/12,0)+1,5))</f>
        <v>6.2137999999999999E-2</v>
      </c>
      <c r="Z1031" t="e">
        <f t="shared" si="346"/>
        <v>#VALUE!</v>
      </c>
      <c r="AA1031" t="e">
        <f t="shared" si="347"/>
        <v>#VALUE!</v>
      </c>
      <c r="AB1031" t="e">
        <f t="shared" si="352"/>
        <v>#VALUE!</v>
      </c>
      <c r="AC1031" t="e">
        <f t="shared" si="353"/>
        <v>#VALUE!</v>
      </c>
      <c r="AD1031" t="e">
        <f t="shared" si="354"/>
        <v>#VALUE!</v>
      </c>
      <c r="AE1031" t="e">
        <f t="shared" si="355"/>
        <v>#VALUE!</v>
      </c>
      <c r="AF1031" t="e">
        <f t="shared" si="356"/>
        <v>#VALUE!</v>
      </c>
    </row>
    <row r="1032" spans="5:32" x14ac:dyDescent="0.2">
      <c r="E1032">
        <f t="shared" si="348"/>
        <v>1030</v>
      </c>
      <c r="F1032">
        <f t="shared" si="343"/>
        <v>22.456397460476701</v>
      </c>
      <c r="G1032" t="e">
        <f t="shared" si="336"/>
        <v>#VALUE!</v>
      </c>
      <c r="H1032" t="e">
        <f t="shared" si="337"/>
        <v>#VALUE!</v>
      </c>
      <c r="I1032" t="e">
        <f t="shared" si="338"/>
        <v>#VALUE!</v>
      </c>
      <c r="J1032" t="e">
        <f t="shared" si="339"/>
        <v>#VALUE!</v>
      </c>
      <c r="K1032" t="e">
        <f t="shared" si="340"/>
        <v>#VALUE!</v>
      </c>
      <c r="L1032" t="e">
        <f t="shared" si="341"/>
        <v>#VALUE!</v>
      </c>
      <c r="M1032">
        <f>IF($B$9="זכר",INDEX(תמותה!$A$1:$E$121,ROUNDDOWN(E1032/12,0)+1,2),INDEX(תמותה!$A$1:$E$121,ROUNDDOWN(E1032/12,0)+1,3))</f>
        <v>5.3177000000000002E-2</v>
      </c>
      <c r="N1032" t="e">
        <f>IF($B$9="זכר",INDEX('שיפור גברים'!$A$1:$GQ$121,ROUNDDOWN(E1032/12,0)+1,ROUNDDOWN((E1032+$B$7-$B$8)/12,0)+2),INDEX('שיפור נשים'!$A$1:$GQ$121,ROUNDDOWN(E1032/12,0)+1,ROUNDDOWN((E1032+$B$7-$B$8)/12,0)+2))</f>
        <v>#VALUE!</v>
      </c>
      <c r="O1032" t="e">
        <f>IF($B$9="זכר",INDEX('שיפור גברים'!$A$1:$GQ$121,ROUNDDOWN(E1032/12,0)+1,ROUNDDOWN((E1032+$B$7-$B$8)/12,0)+1),INDEX('שיפור נשים'!$A$1:$GQ$121,ROUNDDOWN(E1032/12,0)+1,ROUNDDOWN((E1032+$B$7-$B$8)/12,0)+1))</f>
        <v>#VALUE!</v>
      </c>
      <c r="P1032">
        <f t="shared" si="342"/>
        <v>0.5</v>
      </c>
      <c r="Q1032" t="e">
        <f t="shared" si="344"/>
        <v>#VALUE!</v>
      </c>
      <c r="R1032">
        <f t="shared" si="349"/>
        <v>1030</v>
      </c>
      <c r="S1032" t="e">
        <f t="shared" si="350"/>
        <v>#VALUE!</v>
      </c>
      <c r="T1032">
        <f>IF($B$11="זכר",INDEX(תמותה!$A$1:$E$121,ROUNDDOWN(R1032/12,0)+1,2),INDEX(תמותה!$A$1:$E$121,ROUNDDOWN(R1032/12,0)+1,3))</f>
        <v>5.3177000000000002E-2</v>
      </c>
      <c r="U1032" t="e">
        <f>IF($B$11="זכר",INDEX('שיפור גברים'!$A$1:$GQ$121,ROUNDDOWN(R1032/12,0)+1,ROUNDDOWN((E1032+$B$7-$B$8)/12,0)+2),INDEX('שיפור נשים'!$A$1:$GQ$121,ROUNDDOWN(R1032/12,0)+1,ROUNDDOWN((E1032+$B$7-$B$8)/12,0)+2))</f>
        <v>#VALUE!</v>
      </c>
      <c r="V1032" t="e">
        <f>IF($B$11="זכר",INDEX('שיפור גברים'!$A$1:$GQ$121,ROUNDDOWN(R1032/12,0)+1,ROUNDDOWN((E1032+$B$7-$B$8)/12,0)+1),INDEX('שיפור נשים'!$A$1:$GQ$121,ROUNDDOWN(R1032/12,0)+1,ROUNDDOWN((E1032+$B$7-$B$8)/12,0)+1))</f>
        <v>#VALUE!</v>
      </c>
      <c r="W1032">
        <f t="shared" si="345"/>
        <v>0.5</v>
      </c>
      <c r="X1032" t="e">
        <f t="shared" si="351"/>
        <v>#VALUE!</v>
      </c>
      <c r="Y1032">
        <f>IF($B$11="זכר",INDEX(תמותה!$A$1:$E$121,ROUNDDOWN(R1032/12,0)+1,4),INDEX(תמותה!$A$1:$E$121,ROUNDDOWN(R1032/12,0)+1,5))</f>
        <v>6.2137999999999999E-2</v>
      </c>
      <c r="Z1032" t="e">
        <f t="shared" si="346"/>
        <v>#VALUE!</v>
      </c>
      <c r="AA1032" t="e">
        <f t="shared" si="347"/>
        <v>#VALUE!</v>
      </c>
      <c r="AB1032" t="e">
        <f t="shared" si="352"/>
        <v>#VALUE!</v>
      </c>
      <c r="AC1032" t="e">
        <f t="shared" si="353"/>
        <v>#VALUE!</v>
      </c>
      <c r="AD1032" t="e">
        <f t="shared" si="354"/>
        <v>#VALUE!</v>
      </c>
      <c r="AE1032" t="e">
        <f t="shared" si="355"/>
        <v>#VALUE!</v>
      </c>
      <c r="AF1032" t="e">
        <f t="shared" si="356"/>
        <v>#VALUE!</v>
      </c>
    </row>
    <row r="1033" spans="5:32" x14ac:dyDescent="0.2">
      <c r="E1033">
        <f t="shared" si="348"/>
        <v>1031</v>
      </c>
      <c r="F1033">
        <f t="shared" si="343"/>
        <v>22.524273624208014</v>
      </c>
      <c r="G1033" t="e">
        <f t="shared" si="336"/>
        <v>#VALUE!</v>
      </c>
      <c r="H1033" t="e">
        <f t="shared" si="337"/>
        <v>#VALUE!</v>
      </c>
      <c r="I1033" t="e">
        <f t="shared" si="338"/>
        <v>#VALUE!</v>
      </c>
      <c r="J1033" t="e">
        <f t="shared" si="339"/>
        <v>#VALUE!</v>
      </c>
      <c r="K1033" t="e">
        <f t="shared" si="340"/>
        <v>#VALUE!</v>
      </c>
      <c r="L1033" t="e">
        <f t="shared" si="341"/>
        <v>#VALUE!</v>
      </c>
      <c r="M1033">
        <f>IF($B$9="זכר",INDEX(תמותה!$A$1:$E$121,ROUNDDOWN(E1033/12,0)+1,2),INDEX(תמותה!$A$1:$E$121,ROUNDDOWN(E1033/12,0)+1,3))</f>
        <v>5.3177000000000002E-2</v>
      </c>
      <c r="N1033" t="e">
        <f>IF($B$9="זכר",INDEX('שיפור גברים'!$A$1:$GQ$121,ROUNDDOWN(E1033/12,0)+1,ROUNDDOWN((E1033+$B$7-$B$8)/12,0)+2),INDEX('שיפור נשים'!$A$1:$GQ$121,ROUNDDOWN(E1033/12,0)+1,ROUNDDOWN((E1033+$B$7-$B$8)/12,0)+2))</f>
        <v>#VALUE!</v>
      </c>
      <c r="O1033" t="e">
        <f>IF($B$9="זכר",INDEX('שיפור גברים'!$A$1:$GQ$121,ROUNDDOWN(E1033/12,0)+1,ROUNDDOWN((E1033+$B$7-$B$8)/12,0)+1),INDEX('שיפור נשים'!$A$1:$GQ$121,ROUNDDOWN(E1033/12,0)+1,ROUNDDOWN((E1033+$B$7-$B$8)/12,0)+1))</f>
        <v>#VALUE!</v>
      </c>
      <c r="P1033">
        <f t="shared" si="342"/>
        <v>0.58333333333333337</v>
      </c>
      <c r="Q1033" t="e">
        <f t="shared" si="344"/>
        <v>#VALUE!</v>
      </c>
      <c r="R1033">
        <f t="shared" si="349"/>
        <v>1031</v>
      </c>
      <c r="S1033" t="e">
        <f t="shared" si="350"/>
        <v>#VALUE!</v>
      </c>
      <c r="T1033">
        <f>IF($B$11="זכר",INDEX(תמותה!$A$1:$E$121,ROUNDDOWN(R1033/12,0)+1,2),INDEX(תמותה!$A$1:$E$121,ROUNDDOWN(R1033/12,0)+1,3))</f>
        <v>5.3177000000000002E-2</v>
      </c>
      <c r="U1033" t="e">
        <f>IF($B$11="זכר",INDEX('שיפור גברים'!$A$1:$GQ$121,ROUNDDOWN(R1033/12,0)+1,ROUNDDOWN((E1033+$B$7-$B$8)/12,0)+2),INDEX('שיפור נשים'!$A$1:$GQ$121,ROUNDDOWN(R1033/12,0)+1,ROUNDDOWN((E1033+$B$7-$B$8)/12,0)+2))</f>
        <v>#VALUE!</v>
      </c>
      <c r="V1033" t="e">
        <f>IF($B$11="זכר",INDEX('שיפור גברים'!$A$1:$GQ$121,ROUNDDOWN(R1033/12,0)+1,ROUNDDOWN((E1033+$B$7-$B$8)/12,0)+1),INDEX('שיפור נשים'!$A$1:$GQ$121,ROUNDDOWN(R1033/12,0)+1,ROUNDDOWN((E1033+$B$7-$B$8)/12,0)+1))</f>
        <v>#VALUE!</v>
      </c>
      <c r="W1033">
        <f t="shared" si="345"/>
        <v>0.58333333333333337</v>
      </c>
      <c r="X1033" t="e">
        <f t="shared" si="351"/>
        <v>#VALUE!</v>
      </c>
      <c r="Y1033">
        <f>IF($B$11="זכר",INDEX(תמותה!$A$1:$E$121,ROUNDDOWN(R1033/12,0)+1,4),INDEX(תמותה!$A$1:$E$121,ROUNDDOWN(R1033/12,0)+1,5))</f>
        <v>6.2137999999999999E-2</v>
      </c>
      <c r="Z1033" t="e">
        <f t="shared" si="346"/>
        <v>#VALUE!</v>
      </c>
      <c r="AA1033" t="e">
        <f t="shared" si="347"/>
        <v>#VALUE!</v>
      </c>
      <c r="AB1033" t="e">
        <f t="shared" si="352"/>
        <v>#VALUE!</v>
      </c>
      <c r="AC1033" t="e">
        <f t="shared" si="353"/>
        <v>#VALUE!</v>
      </c>
      <c r="AD1033" t="e">
        <f t="shared" si="354"/>
        <v>#VALUE!</v>
      </c>
      <c r="AE1033" t="e">
        <f t="shared" si="355"/>
        <v>#VALUE!</v>
      </c>
      <c r="AF1033" t="e">
        <f t="shared" si="356"/>
        <v>#VALUE!</v>
      </c>
    </row>
    <row r="1034" spans="5:32" x14ac:dyDescent="0.2">
      <c r="E1034">
        <f t="shared" si="348"/>
        <v>1032</v>
      </c>
      <c r="F1034">
        <f t="shared" si="343"/>
        <v>22.592354948789851</v>
      </c>
      <c r="G1034" t="e">
        <f t="shared" si="336"/>
        <v>#VALUE!</v>
      </c>
      <c r="H1034" t="e">
        <f t="shared" si="337"/>
        <v>#VALUE!</v>
      </c>
      <c r="I1034" t="e">
        <f t="shared" si="338"/>
        <v>#VALUE!</v>
      </c>
      <c r="J1034" t="e">
        <f t="shared" si="339"/>
        <v>#VALUE!</v>
      </c>
      <c r="K1034" t="e">
        <f t="shared" si="340"/>
        <v>#VALUE!</v>
      </c>
      <c r="L1034" t="e">
        <f t="shared" si="341"/>
        <v>#VALUE!</v>
      </c>
      <c r="M1034">
        <f>IF($B$9="זכר",INDEX(תמותה!$A$1:$E$121,ROUNDDOWN(E1034/12,0)+1,2),INDEX(תמותה!$A$1:$E$121,ROUNDDOWN(E1034/12,0)+1,3))</f>
        <v>6.1685999999999998E-2</v>
      </c>
      <c r="N1034" t="e">
        <f>IF($B$9="זכר",INDEX('שיפור גברים'!$A$1:$GQ$121,ROUNDDOWN(E1034/12,0)+1,ROUNDDOWN((E1034+$B$7-$B$8)/12,0)+2),INDEX('שיפור נשים'!$A$1:$GQ$121,ROUNDDOWN(E1034/12,0)+1,ROUNDDOWN((E1034+$B$7-$B$8)/12,0)+2))</f>
        <v>#VALUE!</v>
      </c>
      <c r="O1034" t="e">
        <f>IF($B$9="זכר",INDEX('שיפור גברים'!$A$1:$GQ$121,ROUNDDOWN(E1034/12,0)+1,ROUNDDOWN((E1034+$B$7-$B$8)/12,0)+1),INDEX('שיפור נשים'!$A$1:$GQ$121,ROUNDDOWN(E1034/12,0)+1,ROUNDDOWN((E1034+$B$7-$B$8)/12,0)+1))</f>
        <v>#VALUE!</v>
      </c>
      <c r="P1034">
        <f t="shared" si="342"/>
        <v>0.66666666666666663</v>
      </c>
      <c r="Q1034" t="e">
        <f t="shared" si="344"/>
        <v>#VALUE!</v>
      </c>
      <c r="R1034">
        <f t="shared" si="349"/>
        <v>1032</v>
      </c>
      <c r="S1034" t="e">
        <f t="shared" si="350"/>
        <v>#VALUE!</v>
      </c>
      <c r="T1034">
        <f>IF($B$11="זכר",INDEX(תמותה!$A$1:$E$121,ROUNDDOWN(R1034/12,0)+1,2),INDEX(תמותה!$A$1:$E$121,ROUNDDOWN(R1034/12,0)+1,3))</f>
        <v>6.1685999999999998E-2</v>
      </c>
      <c r="U1034" t="e">
        <f>IF($B$11="זכר",INDEX('שיפור גברים'!$A$1:$GQ$121,ROUNDDOWN(R1034/12,0)+1,ROUNDDOWN((E1034+$B$7-$B$8)/12,0)+2),INDEX('שיפור נשים'!$A$1:$GQ$121,ROUNDDOWN(R1034/12,0)+1,ROUNDDOWN((E1034+$B$7-$B$8)/12,0)+2))</f>
        <v>#VALUE!</v>
      </c>
      <c r="V1034" t="e">
        <f>IF($B$11="זכר",INDEX('שיפור גברים'!$A$1:$GQ$121,ROUNDDOWN(R1034/12,0)+1,ROUNDDOWN((E1034+$B$7-$B$8)/12,0)+1),INDEX('שיפור נשים'!$A$1:$GQ$121,ROUNDDOWN(R1034/12,0)+1,ROUNDDOWN((E1034+$B$7-$B$8)/12,0)+1))</f>
        <v>#VALUE!</v>
      </c>
      <c r="W1034">
        <f t="shared" si="345"/>
        <v>0.66666666666666663</v>
      </c>
      <c r="X1034" t="e">
        <f t="shared" si="351"/>
        <v>#VALUE!</v>
      </c>
      <c r="Y1034">
        <f>IF($B$11="זכר",INDEX(תמותה!$A$1:$E$121,ROUNDDOWN(R1034/12,0)+1,4),INDEX(תמותה!$A$1:$E$121,ROUNDDOWN(R1034/12,0)+1,5))</f>
        <v>7.1608000000000005E-2</v>
      </c>
      <c r="Z1034" t="e">
        <f t="shared" si="346"/>
        <v>#VALUE!</v>
      </c>
      <c r="AA1034" t="e">
        <f t="shared" si="347"/>
        <v>#VALUE!</v>
      </c>
      <c r="AB1034" t="e">
        <f t="shared" si="352"/>
        <v>#VALUE!</v>
      </c>
      <c r="AC1034" t="e">
        <f t="shared" si="353"/>
        <v>#VALUE!</v>
      </c>
      <c r="AD1034" t="e">
        <f t="shared" si="354"/>
        <v>#VALUE!</v>
      </c>
      <c r="AE1034" t="e">
        <f t="shared" si="355"/>
        <v>#VALUE!</v>
      </c>
      <c r="AF1034" t="e">
        <f t="shared" si="356"/>
        <v>#VALUE!</v>
      </c>
    </row>
    <row r="1035" spans="5:32" x14ac:dyDescent="0.2">
      <c r="E1035">
        <f t="shared" si="348"/>
        <v>1033</v>
      </c>
      <c r="F1035">
        <f t="shared" si="343"/>
        <v>22.660642054336464</v>
      </c>
      <c r="G1035" t="e">
        <f t="shared" si="336"/>
        <v>#VALUE!</v>
      </c>
      <c r="H1035" t="e">
        <f t="shared" si="337"/>
        <v>#VALUE!</v>
      </c>
      <c r="I1035" t="e">
        <f t="shared" si="338"/>
        <v>#VALUE!</v>
      </c>
      <c r="J1035" t="e">
        <f t="shared" si="339"/>
        <v>#VALUE!</v>
      </c>
      <c r="K1035" t="e">
        <f t="shared" si="340"/>
        <v>#VALUE!</v>
      </c>
      <c r="L1035" t="e">
        <f t="shared" si="341"/>
        <v>#VALUE!</v>
      </c>
      <c r="M1035">
        <f>IF($B$9="זכר",INDEX(תמותה!$A$1:$E$121,ROUNDDOWN(E1035/12,0)+1,2),INDEX(תמותה!$A$1:$E$121,ROUNDDOWN(E1035/12,0)+1,3))</f>
        <v>6.1685999999999998E-2</v>
      </c>
      <c r="N1035" t="e">
        <f>IF($B$9="זכר",INDEX('שיפור גברים'!$A$1:$GQ$121,ROUNDDOWN(E1035/12,0)+1,ROUNDDOWN((E1035+$B$7-$B$8)/12,0)+2),INDEX('שיפור נשים'!$A$1:$GQ$121,ROUNDDOWN(E1035/12,0)+1,ROUNDDOWN((E1035+$B$7-$B$8)/12,0)+2))</f>
        <v>#VALUE!</v>
      </c>
      <c r="O1035" t="e">
        <f>IF($B$9="זכר",INDEX('שיפור גברים'!$A$1:$GQ$121,ROUNDDOWN(E1035/12,0)+1,ROUNDDOWN((E1035+$B$7-$B$8)/12,0)+1),INDEX('שיפור נשים'!$A$1:$GQ$121,ROUNDDOWN(E1035/12,0)+1,ROUNDDOWN((E1035+$B$7-$B$8)/12,0)+1))</f>
        <v>#VALUE!</v>
      </c>
      <c r="P1035">
        <f t="shared" si="342"/>
        <v>0.75</v>
      </c>
      <c r="Q1035" t="e">
        <f t="shared" si="344"/>
        <v>#VALUE!</v>
      </c>
      <c r="R1035">
        <f t="shared" si="349"/>
        <v>1033</v>
      </c>
      <c r="S1035" t="e">
        <f t="shared" si="350"/>
        <v>#VALUE!</v>
      </c>
      <c r="T1035">
        <f>IF($B$11="זכר",INDEX(תמותה!$A$1:$E$121,ROUNDDOWN(R1035/12,0)+1,2),INDEX(תמותה!$A$1:$E$121,ROUNDDOWN(R1035/12,0)+1,3))</f>
        <v>6.1685999999999998E-2</v>
      </c>
      <c r="U1035" t="e">
        <f>IF($B$11="זכר",INDEX('שיפור גברים'!$A$1:$GQ$121,ROUNDDOWN(R1035/12,0)+1,ROUNDDOWN((E1035+$B$7-$B$8)/12,0)+2),INDEX('שיפור נשים'!$A$1:$GQ$121,ROUNDDOWN(R1035/12,0)+1,ROUNDDOWN((E1035+$B$7-$B$8)/12,0)+2))</f>
        <v>#VALUE!</v>
      </c>
      <c r="V1035" t="e">
        <f>IF($B$11="זכר",INDEX('שיפור גברים'!$A$1:$GQ$121,ROUNDDOWN(R1035/12,0)+1,ROUNDDOWN((E1035+$B$7-$B$8)/12,0)+1),INDEX('שיפור נשים'!$A$1:$GQ$121,ROUNDDOWN(R1035/12,0)+1,ROUNDDOWN((E1035+$B$7-$B$8)/12,0)+1))</f>
        <v>#VALUE!</v>
      </c>
      <c r="W1035">
        <f t="shared" si="345"/>
        <v>0.75</v>
      </c>
      <c r="X1035" t="e">
        <f t="shared" si="351"/>
        <v>#VALUE!</v>
      </c>
      <c r="Y1035">
        <f>IF($B$11="זכר",INDEX(תמותה!$A$1:$E$121,ROUNDDOWN(R1035/12,0)+1,4),INDEX(תמותה!$A$1:$E$121,ROUNDDOWN(R1035/12,0)+1,5))</f>
        <v>7.1608000000000005E-2</v>
      </c>
      <c r="Z1035" t="e">
        <f t="shared" si="346"/>
        <v>#VALUE!</v>
      </c>
      <c r="AA1035" t="e">
        <f t="shared" si="347"/>
        <v>#VALUE!</v>
      </c>
      <c r="AB1035" t="e">
        <f t="shared" si="352"/>
        <v>#VALUE!</v>
      </c>
      <c r="AC1035" t="e">
        <f t="shared" si="353"/>
        <v>#VALUE!</v>
      </c>
      <c r="AD1035" t="e">
        <f t="shared" si="354"/>
        <v>#VALUE!</v>
      </c>
      <c r="AE1035" t="e">
        <f t="shared" si="355"/>
        <v>#VALUE!</v>
      </c>
      <c r="AF1035" t="e">
        <f t="shared" si="356"/>
        <v>#VALUE!</v>
      </c>
    </row>
    <row r="1036" spans="5:32" x14ac:dyDescent="0.2">
      <c r="E1036">
        <f t="shared" si="348"/>
        <v>1034</v>
      </c>
      <c r="F1036">
        <f t="shared" si="343"/>
        <v>22.729135562836387</v>
      </c>
      <c r="G1036" t="e">
        <f t="shared" si="336"/>
        <v>#VALUE!</v>
      </c>
      <c r="H1036" t="e">
        <f t="shared" si="337"/>
        <v>#VALUE!</v>
      </c>
      <c r="I1036" t="e">
        <f t="shared" si="338"/>
        <v>#VALUE!</v>
      </c>
      <c r="J1036" t="e">
        <f t="shared" si="339"/>
        <v>#VALUE!</v>
      </c>
      <c r="K1036" t="e">
        <f t="shared" si="340"/>
        <v>#VALUE!</v>
      </c>
      <c r="L1036" t="e">
        <f t="shared" si="341"/>
        <v>#VALUE!</v>
      </c>
      <c r="M1036">
        <f>IF($B$9="זכר",INDEX(תמותה!$A$1:$E$121,ROUNDDOWN(E1036/12,0)+1,2),INDEX(תמותה!$A$1:$E$121,ROUNDDOWN(E1036/12,0)+1,3))</f>
        <v>6.1685999999999998E-2</v>
      </c>
      <c r="N1036" t="e">
        <f>IF($B$9="זכר",INDEX('שיפור גברים'!$A$1:$GQ$121,ROUNDDOWN(E1036/12,0)+1,ROUNDDOWN((E1036+$B$7-$B$8)/12,0)+2),INDEX('שיפור נשים'!$A$1:$GQ$121,ROUNDDOWN(E1036/12,0)+1,ROUNDDOWN((E1036+$B$7-$B$8)/12,0)+2))</f>
        <v>#VALUE!</v>
      </c>
      <c r="O1036" t="e">
        <f>IF($B$9="זכר",INDEX('שיפור גברים'!$A$1:$GQ$121,ROUNDDOWN(E1036/12,0)+1,ROUNDDOWN((E1036+$B$7-$B$8)/12,0)+1),INDEX('שיפור נשים'!$A$1:$GQ$121,ROUNDDOWN(E1036/12,0)+1,ROUNDDOWN((E1036+$B$7-$B$8)/12,0)+1))</f>
        <v>#VALUE!</v>
      </c>
      <c r="P1036">
        <f t="shared" si="342"/>
        <v>0.83333333333333337</v>
      </c>
      <c r="Q1036" t="e">
        <f t="shared" si="344"/>
        <v>#VALUE!</v>
      </c>
      <c r="R1036">
        <f t="shared" si="349"/>
        <v>1034</v>
      </c>
      <c r="S1036" t="e">
        <f t="shared" si="350"/>
        <v>#VALUE!</v>
      </c>
      <c r="T1036">
        <f>IF($B$11="זכר",INDEX(תמותה!$A$1:$E$121,ROUNDDOWN(R1036/12,0)+1,2),INDEX(תמותה!$A$1:$E$121,ROUNDDOWN(R1036/12,0)+1,3))</f>
        <v>6.1685999999999998E-2</v>
      </c>
      <c r="U1036" t="e">
        <f>IF($B$11="זכר",INDEX('שיפור גברים'!$A$1:$GQ$121,ROUNDDOWN(R1036/12,0)+1,ROUNDDOWN((E1036+$B$7-$B$8)/12,0)+2),INDEX('שיפור נשים'!$A$1:$GQ$121,ROUNDDOWN(R1036/12,0)+1,ROUNDDOWN((E1036+$B$7-$B$8)/12,0)+2))</f>
        <v>#VALUE!</v>
      </c>
      <c r="V1036" t="e">
        <f>IF($B$11="זכר",INDEX('שיפור גברים'!$A$1:$GQ$121,ROUNDDOWN(R1036/12,0)+1,ROUNDDOWN((E1036+$B$7-$B$8)/12,0)+1),INDEX('שיפור נשים'!$A$1:$GQ$121,ROUNDDOWN(R1036/12,0)+1,ROUNDDOWN((E1036+$B$7-$B$8)/12,0)+1))</f>
        <v>#VALUE!</v>
      </c>
      <c r="W1036">
        <f t="shared" si="345"/>
        <v>0.83333333333333337</v>
      </c>
      <c r="X1036" t="e">
        <f t="shared" si="351"/>
        <v>#VALUE!</v>
      </c>
      <c r="Y1036">
        <f>IF($B$11="זכר",INDEX(תמותה!$A$1:$E$121,ROUNDDOWN(R1036/12,0)+1,4),INDEX(תמותה!$A$1:$E$121,ROUNDDOWN(R1036/12,0)+1,5))</f>
        <v>7.1608000000000005E-2</v>
      </c>
      <c r="Z1036" t="e">
        <f t="shared" si="346"/>
        <v>#VALUE!</v>
      </c>
      <c r="AA1036" t="e">
        <f t="shared" si="347"/>
        <v>#VALUE!</v>
      </c>
      <c r="AB1036" t="e">
        <f t="shared" si="352"/>
        <v>#VALUE!</v>
      </c>
      <c r="AC1036" t="e">
        <f t="shared" si="353"/>
        <v>#VALUE!</v>
      </c>
      <c r="AD1036" t="e">
        <f t="shared" si="354"/>
        <v>#VALUE!</v>
      </c>
      <c r="AE1036" t="e">
        <f t="shared" si="355"/>
        <v>#VALUE!</v>
      </c>
      <c r="AF1036" t="e">
        <f t="shared" si="356"/>
        <v>#VALUE!</v>
      </c>
    </row>
    <row r="1037" spans="5:32" x14ac:dyDescent="0.2">
      <c r="E1037">
        <f t="shared" si="348"/>
        <v>1035</v>
      </c>
      <c r="F1037">
        <f t="shared" si="343"/>
        <v>22.797836098158207</v>
      </c>
      <c r="G1037" t="e">
        <f t="shared" si="336"/>
        <v>#VALUE!</v>
      </c>
      <c r="H1037" t="e">
        <f t="shared" si="337"/>
        <v>#VALUE!</v>
      </c>
      <c r="I1037" t="e">
        <f t="shared" si="338"/>
        <v>#VALUE!</v>
      </c>
      <c r="J1037" t="e">
        <f t="shared" si="339"/>
        <v>#VALUE!</v>
      </c>
      <c r="K1037" t="e">
        <f t="shared" si="340"/>
        <v>#VALUE!</v>
      </c>
      <c r="L1037" t="e">
        <f t="shared" si="341"/>
        <v>#VALUE!</v>
      </c>
      <c r="M1037">
        <f>IF($B$9="זכר",INDEX(תמותה!$A$1:$E$121,ROUNDDOWN(E1037/12,0)+1,2),INDEX(תמותה!$A$1:$E$121,ROUNDDOWN(E1037/12,0)+1,3))</f>
        <v>6.1685999999999998E-2</v>
      </c>
      <c r="N1037" t="e">
        <f>IF($B$9="זכר",INDEX('שיפור גברים'!$A$1:$GQ$121,ROUNDDOWN(E1037/12,0)+1,ROUNDDOWN((E1037+$B$7-$B$8)/12,0)+2),INDEX('שיפור נשים'!$A$1:$GQ$121,ROUNDDOWN(E1037/12,0)+1,ROUNDDOWN((E1037+$B$7-$B$8)/12,0)+2))</f>
        <v>#VALUE!</v>
      </c>
      <c r="O1037" t="e">
        <f>IF($B$9="זכר",INDEX('שיפור גברים'!$A$1:$GQ$121,ROUNDDOWN(E1037/12,0)+1,ROUNDDOWN((E1037+$B$7-$B$8)/12,0)+1),INDEX('שיפור נשים'!$A$1:$GQ$121,ROUNDDOWN(E1037/12,0)+1,ROUNDDOWN((E1037+$B$7-$B$8)/12,0)+1))</f>
        <v>#VALUE!</v>
      </c>
      <c r="P1037">
        <f t="shared" si="342"/>
        <v>0.91666666666666663</v>
      </c>
      <c r="Q1037" t="e">
        <f t="shared" si="344"/>
        <v>#VALUE!</v>
      </c>
      <c r="R1037">
        <f t="shared" si="349"/>
        <v>1035</v>
      </c>
      <c r="S1037" t="e">
        <f t="shared" si="350"/>
        <v>#VALUE!</v>
      </c>
      <c r="T1037">
        <f>IF($B$11="זכר",INDEX(תמותה!$A$1:$E$121,ROUNDDOWN(R1037/12,0)+1,2),INDEX(תמותה!$A$1:$E$121,ROUNDDOWN(R1037/12,0)+1,3))</f>
        <v>6.1685999999999998E-2</v>
      </c>
      <c r="U1037" t="e">
        <f>IF($B$11="זכר",INDEX('שיפור גברים'!$A$1:$GQ$121,ROUNDDOWN(R1037/12,0)+1,ROUNDDOWN((E1037+$B$7-$B$8)/12,0)+2),INDEX('שיפור נשים'!$A$1:$GQ$121,ROUNDDOWN(R1037/12,0)+1,ROUNDDOWN((E1037+$B$7-$B$8)/12,0)+2))</f>
        <v>#VALUE!</v>
      </c>
      <c r="V1037" t="e">
        <f>IF($B$11="זכר",INDEX('שיפור גברים'!$A$1:$GQ$121,ROUNDDOWN(R1037/12,0)+1,ROUNDDOWN((E1037+$B$7-$B$8)/12,0)+1),INDEX('שיפור נשים'!$A$1:$GQ$121,ROUNDDOWN(R1037/12,0)+1,ROUNDDOWN((E1037+$B$7-$B$8)/12,0)+1))</f>
        <v>#VALUE!</v>
      </c>
      <c r="W1037">
        <f t="shared" si="345"/>
        <v>0.91666666666666663</v>
      </c>
      <c r="X1037" t="e">
        <f t="shared" si="351"/>
        <v>#VALUE!</v>
      </c>
      <c r="Y1037">
        <f>IF($B$11="זכר",INDEX(תמותה!$A$1:$E$121,ROUNDDOWN(R1037/12,0)+1,4),INDEX(תמותה!$A$1:$E$121,ROUNDDOWN(R1037/12,0)+1,5))</f>
        <v>7.1608000000000005E-2</v>
      </c>
      <c r="Z1037" t="e">
        <f t="shared" si="346"/>
        <v>#VALUE!</v>
      </c>
      <c r="AA1037" t="e">
        <f t="shared" si="347"/>
        <v>#VALUE!</v>
      </c>
      <c r="AB1037" t="e">
        <f t="shared" si="352"/>
        <v>#VALUE!</v>
      </c>
      <c r="AC1037" t="e">
        <f t="shared" si="353"/>
        <v>#VALUE!</v>
      </c>
      <c r="AD1037" t="e">
        <f t="shared" si="354"/>
        <v>#VALUE!</v>
      </c>
      <c r="AE1037" t="e">
        <f t="shared" si="355"/>
        <v>#VALUE!</v>
      </c>
      <c r="AF1037" t="e">
        <f t="shared" si="356"/>
        <v>#VALUE!</v>
      </c>
    </row>
    <row r="1038" spans="5:32" x14ac:dyDescent="0.2">
      <c r="E1038">
        <f t="shared" si="348"/>
        <v>1036</v>
      </c>
      <c r="F1038">
        <f t="shared" si="343"/>
        <v>22.866744286056196</v>
      </c>
      <c r="G1038" t="e">
        <f t="shared" si="336"/>
        <v>#VALUE!</v>
      </c>
      <c r="H1038" t="e">
        <f t="shared" si="337"/>
        <v>#VALUE!</v>
      </c>
      <c r="I1038" t="e">
        <f t="shared" si="338"/>
        <v>#VALUE!</v>
      </c>
      <c r="J1038" t="e">
        <f t="shared" si="339"/>
        <v>#VALUE!</v>
      </c>
      <c r="K1038" t="e">
        <f t="shared" si="340"/>
        <v>#VALUE!</v>
      </c>
      <c r="L1038" t="e">
        <f t="shared" si="341"/>
        <v>#VALUE!</v>
      </c>
      <c r="M1038">
        <f>IF($B$9="זכר",INDEX(תמותה!$A$1:$E$121,ROUNDDOWN(E1038/12,0)+1,2),INDEX(תמותה!$A$1:$E$121,ROUNDDOWN(E1038/12,0)+1,3))</f>
        <v>6.1685999999999998E-2</v>
      </c>
      <c r="N1038" t="e">
        <f>IF($B$9="זכר",INDEX('שיפור גברים'!$A$1:$GQ$121,ROUNDDOWN(E1038/12,0)+1,ROUNDDOWN((E1038+$B$7-$B$8)/12,0)+2),INDEX('שיפור נשים'!$A$1:$GQ$121,ROUNDDOWN(E1038/12,0)+1,ROUNDDOWN((E1038+$B$7-$B$8)/12,0)+2))</f>
        <v>#VALUE!</v>
      </c>
      <c r="O1038" t="e">
        <f>IF($B$9="זכר",INDEX('שיפור גברים'!$A$1:$GQ$121,ROUNDDOWN(E1038/12,0)+1,ROUNDDOWN((E1038+$B$7-$B$8)/12,0)+1),INDEX('שיפור נשים'!$A$1:$GQ$121,ROUNDDOWN(E1038/12,0)+1,ROUNDDOWN((E1038+$B$7-$B$8)/12,0)+1))</f>
        <v>#VALUE!</v>
      </c>
      <c r="P1038">
        <f t="shared" si="342"/>
        <v>1</v>
      </c>
      <c r="Q1038" t="e">
        <f t="shared" si="344"/>
        <v>#VALUE!</v>
      </c>
      <c r="R1038">
        <f t="shared" si="349"/>
        <v>1036</v>
      </c>
      <c r="S1038" t="e">
        <f t="shared" si="350"/>
        <v>#VALUE!</v>
      </c>
      <c r="T1038">
        <f>IF($B$11="זכר",INDEX(תמותה!$A$1:$E$121,ROUNDDOWN(R1038/12,0)+1,2),INDEX(תמותה!$A$1:$E$121,ROUNDDOWN(R1038/12,0)+1,3))</f>
        <v>6.1685999999999998E-2</v>
      </c>
      <c r="U1038" t="e">
        <f>IF($B$11="זכר",INDEX('שיפור גברים'!$A$1:$GQ$121,ROUNDDOWN(R1038/12,0)+1,ROUNDDOWN((E1038+$B$7-$B$8)/12,0)+2),INDEX('שיפור נשים'!$A$1:$GQ$121,ROUNDDOWN(R1038/12,0)+1,ROUNDDOWN((E1038+$B$7-$B$8)/12,0)+2))</f>
        <v>#VALUE!</v>
      </c>
      <c r="V1038" t="e">
        <f>IF($B$11="זכר",INDEX('שיפור גברים'!$A$1:$GQ$121,ROUNDDOWN(R1038/12,0)+1,ROUNDDOWN((E1038+$B$7-$B$8)/12,0)+1),INDEX('שיפור נשים'!$A$1:$GQ$121,ROUNDDOWN(R1038/12,0)+1,ROUNDDOWN((E1038+$B$7-$B$8)/12,0)+1))</f>
        <v>#VALUE!</v>
      </c>
      <c r="W1038">
        <f t="shared" si="345"/>
        <v>1</v>
      </c>
      <c r="X1038" t="e">
        <f t="shared" si="351"/>
        <v>#VALUE!</v>
      </c>
      <c r="Y1038">
        <f>IF($B$11="זכר",INDEX(תמותה!$A$1:$E$121,ROUNDDOWN(R1038/12,0)+1,4),INDEX(תמותה!$A$1:$E$121,ROUNDDOWN(R1038/12,0)+1,5))</f>
        <v>7.1608000000000005E-2</v>
      </c>
      <c r="Z1038" t="e">
        <f t="shared" si="346"/>
        <v>#VALUE!</v>
      </c>
      <c r="AA1038" t="e">
        <f t="shared" si="347"/>
        <v>#VALUE!</v>
      </c>
      <c r="AB1038" t="e">
        <f t="shared" si="352"/>
        <v>#VALUE!</v>
      </c>
      <c r="AC1038" t="e">
        <f t="shared" si="353"/>
        <v>#VALUE!</v>
      </c>
      <c r="AD1038" t="e">
        <f t="shared" si="354"/>
        <v>#VALUE!</v>
      </c>
      <c r="AE1038" t="e">
        <f t="shared" si="355"/>
        <v>#VALUE!</v>
      </c>
      <c r="AF1038" t="e">
        <f t="shared" si="356"/>
        <v>#VALUE!</v>
      </c>
    </row>
    <row r="1039" spans="5:32" x14ac:dyDescent="0.2">
      <c r="E1039">
        <f t="shared" si="348"/>
        <v>1037</v>
      </c>
      <c r="F1039">
        <f t="shared" si="343"/>
        <v>22.93586075417598</v>
      </c>
      <c r="G1039" t="e">
        <f t="shared" si="336"/>
        <v>#VALUE!</v>
      </c>
      <c r="H1039" t="e">
        <f t="shared" si="337"/>
        <v>#VALUE!</v>
      </c>
      <c r="I1039" t="e">
        <f t="shared" si="338"/>
        <v>#VALUE!</v>
      </c>
      <c r="J1039" t="e">
        <f t="shared" si="339"/>
        <v>#VALUE!</v>
      </c>
      <c r="K1039" t="e">
        <f t="shared" si="340"/>
        <v>#VALUE!</v>
      </c>
      <c r="L1039" t="e">
        <f t="shared" si="341"/>
        <v>#VALUE!</v>
      </c>
      <c r="M1039">
        <f>IF($B$9="זכר",INDEX(תמותה!$A$1:$E$121,ROUNDDOWN(E1039/12,0)+1,2),INDEX(תמותה!$A$1:$E$121,ROUNDDOWN(E1039/12,0)+1,3))</f>
        <v>6.1685999999999998E-2</v>
      </c>
      <c r="N1039" t="e">
        <f>IF($B$9="זכר",INDEX('שיפור גברים'!$A$1:$GQ$121,ROUNDDOWN(E1039/12,0)+1,ROUNDDOWN((E1039+$B$7-$B$8)/12,0)+2),INDEX('שיפור נשים'!$A$1:$GQ$121,ROUNDDOWN(E1039/12,0)+1,ROUNDDOWN((E1039+$B$7-$B$8)/12,0)+2))</f>
        <v>#VALUE!</v>
      </c>
      <c r="O1039" t="e">
        <f>IF($B$9="זכר",INDEX('שיפור גברים'!$A$1:$GQ$121,ROUNDDOWN(E1039/12,0)+1,ROUNDDOWN((E1039+$B$7-$B$8)/12,0)+1),INDEX('שיפור נשים'!$A$1:$GQ$121,ROUNDDOWN(E1039/12,0)+1,ROUNDDOWN((E1039+$B$7-$B$8)/12,0)+1))</f>
        <v>#VALUE!</v>
      </c>
      <c r="P1039">
        <f t="shared" si="342"/>
        <v>8.3333333333333329E-2</v>
      </c>
      <c r="Q1039" t="e">
        <f t="shared" si="344"/>
        <v>#VALUE!</v>
      </c>
      <c r="R1039">
        <f t="shared" si="349"/>
        <v>1037</v>
      </c>
      <c r="S1039" t="e">
        <f t="shared" si="350"/>
        <v>#VALUE!</v>
      </c>
      <c r="T1039">
        <f>IF($B$11="זכר",INDEX(תמותה!$A$1:$E$121,ROUNDDOWN(R1039/12,0)+1,2),INDEX(תמותה!$A$1:$E$121,ROUNDDOWN(R1039/12,0)+1,3))</f>
        <v>6.1685999999999998E-2</v>
      </c>
      <c r="U1039" t="e">
        <f>IF($B$11="זכר",INDEX('שיפור גברים'!$A$1:$GQ$121,ROUNDDOWN(R1039/12,0)+1,ROUNDDOWN((E1039+$B$7-$B$8)/12,0)+2),INDEX('שיפור נשים'!$A$1:$GQ$121,ROUNDDOWN(R1039/12,0)+1,ROUNDDOWN((E1039+$B$7-$B$8)/12,0)+2))</f>
        <v>#VALUE!</v>
      </c>
      <c r="V1039" t="e">
        <f>IF($B$11="זכר",INDEX('שיפור גברים'!$A$1:$GQ$121,ROUNDDOWN(R1039/12,0)+1,ROUNDDOWN((E1039+$B$7-$B$8)/12,0)+1),INDEX('שיפור נשים'!$A$1:$GQ$121,ROUNDDOWN(R1039/12,0)+1,ROUNDDOWN((E1039+$B$7-$B$8)/12,0)+1))</f>
        <v>#VALUE!</v>
      </c>
      <c r="W1039">
        <f t="shared" si="345"/>
        <v>8.3333333333333329E-2</v>
      </c>
      <c r="X1039" t="e">
        <f t="shared" si="351"/>
        <v>#VALUE!</v>
      </c>
      <c r="Y1039">
        <f>IF($B$11="זכר",INDEX(תמותה!$A$1:$E$121,ROUNDDOWN(R1039/12,0)+1,4),INDEX(תמותה!$A$1:$E$121,ROUNDDOWN(R1039/12,0)+1,5))</f>
        <v>7.1608000000000005E-2</v>
      </c>
      <c r="Z1039" t="e">
        <f t="shared" si="346"/>
        <v>#VALUE!</v>
      </c>
      <c r="AA1039" t="e">
        <f t="shared" si="347"/>
        <v>#VALUE!</v>
      </c>
      <c r="AB1039" t="e">
        <f t="shared" si="352"/>
        <v>#VALUE!</v>
      </c>
      <c r="AC1039" t="e">
        <f t="shared" si="353"/>
        <v>#VALUE!</v>
      </c>
      <c r="AD1039" t="e">
        <f t="shared" si="354"/>
        <v>#VALUE!</v>
      </c>
      <c r="AE1039" t="e">
        <f t="shared" si="355"/>
        <v>#VALUE!</v>
      </c>
      <c r="AF1039" t="e">
        <f t="shared" si="356"/>
        <v>#VALUE!</v>
      </c>
    </row>
    <row r="1040" spans="5:32" x14ac:dyDescent="0.2">
      <c r="E1040">
        <f t="shared" si="348"/>
        <v>1038</v>
      </c>
      <c r="F1040">
        <f t="shared" si="343"/>
        <v>23.005186132060345</v>
      </c>
      <c r="G1040" t="e">
        <f t="shared" si="336"/>
        <v>#VALUE!</v>
      </c>
      <c r="H1040" t="e">
        <f t="shared" si="337"/>
        <v>#VALUE!</v>
      </c>
      <c r="I1040" t="e">
        <f t="shared" si="338"/>
        <v>#VALUE!</v>
      </c>
      <c r="J1040" t="e">
        <f t="shared" si="339"/>
        <v>#VALUE!</v>
      </c>
      <c r="K1040" t="e">
        <f t="shared" si="340"/>
        <v>#VALUE!</v>
      </c>
      <c r="L1040" t="e">
        <f t="shared" si="341"/>
        <v>#VALUE!</v>
      </c>
      <c r="M1040">
        <f>IF($B$9="זכר",INDEX(תמותה!$A$1:$E$121,ROUNDDOWN(E1040/12,0)+1,2),INDEX(תמותה!$A$1:$E$121,ROUNDDOWN(E1040/12,0)+1,3))</f>
        <v>6.1685999999999998E-2</v>
      </c>
      <c r="N1040" t="e">
        <f>IF($B$9="זכר",INDEX('שיפור גברים'!$A$1:$GQ$121,ROUNDDOWN(E1040/12,0)+1,ROUNDDOWN((E1040+$B$7-$B$8)/12,0)+2),INDEX('שיפור נשים'!$A$1:$GQ$121,ROUNDDOWN(E1040/12,0)+1,ROUNDDOWN((E1040+$B$7-$B$8)/12,0)+2))</f>
        <v>#VALUE!</v>
      </c>
      <c r="O1040" t="e">
        <f>IF($B$9="זכר",INDEX('שיפור גברים'!$A$1:$GQ$121,ROUNDDOWN(E1040/12,0)+1,ROUNDDOWN((E1040+$B$7-$B$8)/12,0)+1),INDEX('שיפור נשים'!$A$1:$GQ$121,ROUNDDOWN(E1040/12,0)+1,ROUNDDOWN((E1040+$B$7-$B$8)/12,0)+1))</f>
        <v>#VALUE!</v>
      </c>
      <c r="P1040">
        <f t="shared" si="342"/>
        <v>0.16666666666666666</v>
      </c>
      <c r="Q1040" t="e">
        <f t="shared" si="344"/>
        <v>#VALUE!</v>
      </c>
      <c r="R1040">
        <f t="shared" si="349"/>
        <v>1038</v>
      </c>
      <c r="S1040" t="e">
        <f t="shared" si="350"/>
        <v>#VALUE!</v>
      </c>
      <c r="T1040">
        <f>IF($B$11="זכר",INDEX(תמותה!$A$1:$E$121,ROUNDDOWN(R1040/12,0)+1,2),INDEX(תמותה!$A$1:$E$121,ROUNDDOWN(R1040/12,0)+1,3))</f>
        <v>6.1685999999999998E-2</v>
      </c>
      <c r="U1040" t="e">
        <f>IF($B$11="זכר",INDEX('שיפור גברים'!$A$1:$GQ$121,ROUNDDOWN(R1040/12,0)+1,ROUNDDOWN((E1040+$B$7-$B$8)/12,0)+2),INDEX('שיפור נשים'!$A$1:$GQ$121,ROUNDDOWN(R1040/12,0)+1,ROUNDDOWN((E1040+$B$7-$B$8)/12,0)+2))</f>
        <v>#VALUE!</v>
      </c>
      <c r="V1040" t="e">
        <f>IF($B$11="זכר",INDEX('שיפור גברים'!$A$1:$GQ$121,ROUNDDOWN(R1040/12,0)+1,ROUNDDOWN((E1040+$B$7-$B$8)/12,0)+1),INDEX('שיפור נשים'!$A$1:$GQ$121,ROUNDDOWN(R1040/12,0)+1,ROUNDDOWN((E1040+$B$7-$B$8)/12,0)+1))</f>
        <v>#VALUE!</v>
      </c>
      <c r="W1040">
        <f t="shared" si="345"/>
        <v>0.16666666666666666</v>
      </c>
      <c r="X1040" t="e">
        <f t="shared" si="351"/>
        <v>#VALUE!</v>
      </c>
      <c r="Y1040">
        <f>IF($B$11="זכר",INDEX(תמותה!$A$1:$E$121,ROUNDDOWN(R1040/12,0)+1,4),INDEX(תמותה!$A$1:$E$121,ROUNDDOWN(R1040/12,0)+1,5))</f>
        <v>7.1608000000000005E-2</v>
      </c>
      <c r="Z1040" t="e">
        <f t="shared" si="346"/>
        <v>#VALUE!</v>
      </c>
      <c r="AA1040" t="e">
        <f t="shared" si="347"/>
        <v>#VALUE!</v>
      </c>
      <c r="AB1040" t="e">
        <f t="shared" si="352"/>
        <v>#VALUE!</v>
      </c>
      <c r="AC1040" t="e">
        <f t="shared" si="353"/>
        <v>#VALUE!</v>
      </c>
      <c r="AD1040" t="e">
        <f t="shared" si="354"/>
        <v>#VALUE!</v>
      </c>
      <c r="AE1040" t="e">
        <f t="shared" si="355"/>
        <v>#VALUE!</v>
      </c>
      <c r="AF1040" t="e">
        <f t="shared" si="356"/>
        <v>#VALUE!</v>
      </c>
    </row>
    <row r="1041" spans="5:32" x14ac:dyDescent="0.2">
      <c r="E1041">
        <f t="shared" si="348"/>
        <v>1039</v>
      </c>
      <c r="F1041">
        <f t="shared" si="343"/>
        <v>23.074721051154896</v>
      </c>
      <c r="G1041" t="e">
        <f t="shared" si="336"/>
        <v>#VALUE!</v>
      </c>
      <c r="H1041" t="e">
        <f t="shared" si="337"/>
        <v>#VALUE!</v>
      </c>
      <c r="I1041" t="e">
        <f t="shared" si="338"/>
        <v>#VALUE!</v>
      </c>
      <c r="J1041" t="e">
        <f t="shared" si="339"/>
        <v>#VALUE!</v>
      </c>
      <c r="K1041" t="e">
        <f t="shared" si="340"/>
        <v>#VALUE!</v>
      </c>
      <c r="L1041" t="e">
        <f t="shared" si="341"/>
        <v>#VALUE!</v>
      </c>
      <c r="M1041">
        <f>IF($B$9="זכר",INDEX(תמותה!$A$1:$E$121,ROUNDDOWN(E1041/12,0)+1,2),INDEX(תמותה!$A$1:$E$121,ROUNDDOWN(E1041/12,0)+1,3))</f>
        <v>6.1685999999999998E-2</v>
      </c>
      <c r="N1041" t="e">
        <f>IF($B$9="זכר",INDEX('שיפור גברים'!$A$1:$GQ$121,ROUNDDOWN(E1041/12,0)+1,ROUNDDOWN((E1041+$B$7-$B$8)/12,0)+2),INDEX('שיפור נשים'!$A$1:$GQ$121,ROUNDDOWN(E1041/12,0)+1,ROUNDDOWN((E1041+$B$7-$B$8)/12,0)+2))</f>
        <v>#VALUE!</v>
      </c>
      <c r="O1041" t="e">
        <f>IF($B$9="זכר",INDEX('שיפור גברים'!$A$1:$GQ$121,ROUNDDOWN(E1041/12,0)+1,ROUNDDOWN((E1041+$B$7-$B$8)/12,0)+1),INDEX('שיפור נשים'!$A$1:$GQ$121,ROUNDDOWN(E1041/12,0)+1,ROUNDDOWN((E1041+$B$7-$B$8)/12,0)+1))</f>
        <v>#VALUE!</v>
      </c>
      <c r="P1041">
        <f t="shared" si="342"/>
        <v>0.25</v>
      </c>
      <c r="Q1041" t="e">
        <f t="shared" si="344"/>
        <v>#VALUE!</v>
      </c>
      <c r="R1041">
        <f t="shared" si="349"/>
        <v>1039</v>
      </c>
      <c r="S1041" t="e">
        <f t="shared" si="350"/>
        <v>#VALUE!</v>
      </c>
      <c r="T1041">
        <f>IF($B$11="זכר",INDEX(תמותה!$A$1:$E$121,ROUNDDOWN(R1041/12,0)+1,2),INDEX(תמותה!$A$1:$E$121,ROUNDDOWN(R1041/12,0)+1,3))</f>
        <v>6.1685999999999998E-2</v>
      </c>
      <c r="U1041" t="e">
        <f>IF($B$11="זכר",INDEX('שיפור גברים'!$A$1:$GQ$121,ROUNDDOWN(R1041/12,0)+1,ROUNDDOWN((E1041+$B$7-$B$8)/12,0)+2),INDEX('שיפור נשים'!$A$1:$GQ$121,ROUNDDOWN(R1041/12,0)+1,ROUNDDOWN((E1041+$B$7-$B$8)/12,0)+2))</f>
        <v>#VALUE!</v>
      </c>
      <c r="V1041" t="e">
        <f>IF($B$11="זכר",INDEX('שיפור גברים'!$A$1:$GQ$121,ROUNDDOWN(R1041/12,0)+1,ROUNDDOWN((E1041+$B$7-$B$8)/12,0)+1),INDEX('שיפור נשים'!$A$1:$GQ$121,ROUNDDOWN(R1041/12,0)+1,ROUNDDOWN((E1041+$B$7-$B$8)/12,0)+1))</f>
        <v>#VALUE!</v>
      </c>
      <c r="W1041">
        <f t="shared" si="345"/>
        <v>0.25</v>
      </c>
      <c r="X1041" t="e">
        <f t="shared" si="351"/>
        <v>#VALUE!</v>
      </c>
      <c r="Y1041">
        <f>IF($B$11="זכר",INDEX(תמותה!$A$1:$E$121,ROUNDDOWN(R1041/12,0)+1,4),INDEX(תמותה!$A$1:$E$121,ROUNDDOWN(R1041/12,0)+1,5))</f>
        <v>7.1608000000000005E-2</v>
      </c>
      <c r="Z1041" t="e">
        <f t="shared" si="346"/>
        <v>#VALUE!</v>
      </c>
      <c r="AA1041" t="e">
        <f t="shared" si="347"/>
        <v>#VALUE!</v>
      </c>
      <c r="AB1041" t="e">
        <f t="shared" si="352"/>
        <v>#VALUE!</v>
      </c>
      <c r="AC1041" t="e">
        <f t="shared" si="353"/>
        <v>#VALUE!</v>
      </c>
      <c r="AD1041" t="e">
        <f t="shared" si="354"/>
        <v>#VALUE!</v>
      </c>
      <c r="AE1041" t="e">
        <f t="shared" si="355"/>
        <v>#VALUE!</v>
      </c>
      <c r="AF1041" t="e">
        <f t="shared" si="356"/>
        <v>#VALUE!</v>
      </c>
    </row>
    <row r="1042" spans="5:32" x14ac:dyDescent="0.2">
      <c r="E1042">
        <f t="shared" si="348"/>
        <v>1040</v>
      </c>
      <c r="F1042">
        <f t="shared" si="343"/>
        <v>23.144466144813805</v>
      </c>
      <c r="G1042" t="e">
        <f t="shared" si="336"/>
        <v>#VALUE!</v>
      </c>
      <c r="H1042" t="e">
        <f t="shared" si="337"/>
        <v>#VALUE!</v>
      </c>
      <c r="I1042" t="e">
        <f t="shared" si="338"/>
        <v>#VALUE!</v>
      </c>
      <c r="J1042" t="e">
        <f t="shared" si="339"/>
        <v>#VALUE!</v>
      </c>
      <c r="K1042" t="e">
        <f t="shared" si="340"/>
        <v>#VALUE!</v>
      </c>
      <c r="L1042" t="e">
        <f t="shared" si="341"/>
        <v>#VALUE!</v>
      </c>
      <c r="M1042">
        <f>IF($B$9="זכר",INDEX(תמותה!$A$1:$E$121,ROUNDDOWN(E1042/12,0)+1,2),INDEX(תמותה!$A$1:$E$121,ROUNDDOWN(E1042/12,0)+1,3))</f>
        <v>6.1685999999999998E-2</v>
      </c>
      <c r="N1042" t="e">
        <f>IF($B$9="זכר",INDEX('שיפור גברים'!$A$1:$GQ$121,ROUNDDOWN(E1042/12,0)+1,ROUNDDOWN((E1042+$B$7-$B$8)/12,0)+2),INDEX('שיפור נשים'!$A$1:$GQ$121,ROUNDDOWN(E1042/12,0)+1,ROUNDDOWN((E1042+$B$7-$B$8)/12,0)+2))</f>
        <v>#VALUE!</v>
      </c>
      <c r="O1042" t="e">
        <f>IF($B$9="זכר",INDEX('שיפור גברים'!$A$1:$GQ$121,ROUNDDOWN(E1042/12,0)+1,ROUNDDOWN((E1042+$B$7-$B$8)/12,0)+1),INDEX('שיפור נשים'!$A$1:$GQ$121,ROUNDDOWN(E1042/12,0)+1,ROUNDDOWN((E1042+$B$7-$B$8)/12,0)+1))</f>
        <v>#VALUE!</v>
      </c>
      <c r="P1042">
        <f t="shared" si="342"/>
        <v>0.33333333333333331</v>
      </c>
      <c r="Q1042" t="e">
        <f t="shared" si="344"/>
        <v>#VALUE!</v>
      </c>
      <c r="R1042">
        <f t="shared" si="349"/>
        <v>1040</v>
      </c>
      <c r="S1042" t="e">
        <f t="shared" si="350"/>
        <v>#VALUE!</v>
      </c>
      <c r="T1042">
        <f>IF($B$11="זכר",INDEX(תמותה!$A$1:$E$121,ROUNDDOWN(R1042/12,0)+1,2),INDEX(תמותה!$A$1:$E$121,ROUNDDOWN(R1042/12,0)+1,3))</f>
        <v>6.1685999999999998E-2</v>
      </c>
      <c r="U1042" t="e">
        <f>IF($B$11="זכר",INDEX('שיפור גברים'!$A$1:$GQ$121,ROUNDDOWN(R1042/12,0)+1,ROUNDDOWN((E1042+$B$7-$B$8)/12,0)+2),INDEX('שיפור נשים'!$A$1:$GQ$121,ROUNDDOWN(R1042/12,0)+1,ROUNDDOWN((E1042+$B$7-$B$8)/12,0)+2))</f>
        <v>#VALUE!</v>
      </c>
      <c r="V1042" t="e">
        <f>IF($B$11="זכר",INDEX('שיפור גברים'!$A$1:$GQ$121,ROUNDDOWN(R1042/12,0)+1,ROUNDDOWN((E1042+$B$7-$B$8)/12,0)+1),INDEX('שיפור נשים'!$A$1:$GQ$121,ROUNDDOWN(R1042/12,0)+1,ROUNDDOWN((E1042+$B$7-$B$8)/12,0)+1))</f>
        <v>#VALUE!</v>
      </c>
      <c r="W1042">
        <f t="shared" si="345"/>
        <v>0.33333333333333331</v>
      </c>
      <c r="X1042" t="e">
        <f t="shared" si="351"/>
        <v>#VALUE!</v>
      </c>
      <c r="Y1042">
        <f>IF($B$11="זכר",INDEX(תמותה!$A$1:$E$121,ROUNDDOWN(R1042/12,0)+1,4),INDEX(תמותה!$A$1:$E$121,ROUNDDOWN(R1042/12,0)+1,5))</f>
        <v>7.1608000000000005E-2</v>
      </c>
      <c r="Z1042" t="e">
        <f t="shared" si="346"/>
        <v>#VALUE!</v>
      </c>
      <c r="AA1042" t="e">
        <f t="shared" si="347"/>
        <v>#VALUE!</v>
      </c>
      <c r="AB1042" t="e">
        <f t="shared" si="352"/>
        <v>#VALUE!</v>
      </c>
      <c r="AC1042" t="e">
        <f t="shared" si="353"/>
        <v>#VALUE!</v>
      </c>
      <c r="AD1042" t="e">
        <f t="shared" si="354"/>
        <v>#VALUE!</v>
      </c>
      <c r="AE1042" t="e">
        <f t="shared" si="355"/>
        <v>#VALUE!</v>
      </c>
      <c r="AF1042" t="e">
        <f t="shared" si="356"/>
        <v>#VALUE!</v>
      </c>
    </row>
    <row r="1043" spans="5:32" x14ac:dyDescent="0.2">
      <c r="E1043">
        <f t="shared" si="348"/>
        <v>1041</v>
      </c>
      <c r="F1043">
        <f t="shared" si="343"/>
        <v>23.214422048305622</v>
      </c>
      <c r="G1043" t="e">
        <f t="shared" si="336"/>
        <v>#VALUE!</v>
      </c>
      <c r="H1043" t="e">
        <f t="shared" si="337"/>
        <v>#VALUE!</v>
      </c>
      <c r="I1043" t="e">
        <f t="shared" si="338"/>
        <v>#VALUE!</v>
      </c>
      <c r="J1043" t="e">
        <f t="shared" si="339"/>
        <v>#VALUE!</v>
      </c>
      <c r="K1043" t="e">
        <f t="shared" si="340"/>
        <v>#VALUE!</v>
      </c>
      <c r="L1043" t="e">
        <f t="shared" si="341"/>
        <v>#VALUE!</v>
      </c>
      <c r="M1043">
        <f>IF($B$9="זכר",INDEX(תמותה!$A$1:$E$121,ROUNDDOWN(E1043/12,0)+1,2),INDEX(תמותה!$A$1:$E$121,ROUNDDOWN(E1043/12,0)+1,3))</f>
        <v>6.1685999999999998E-2</v>
      </c>
      <c r="N1043" t="e">
        <f>IF($B$9="זכר",INDEX('שיפור גברים'!$A$1:$GQ$121,ROUNDDOWN(E1043/12,0)+1,ROUNDDOWN((E1043+$B$7-$B$8)/12,0)+2),INDEX('שיפור נשים'!$A$1:$GQ$121,ROUNDDOWN(E1043/12,0)+1,ROUNDDOWN((E1043+$B$7-$B$8)/12,0)+2))</f>
        <v>#VALUE!</v>
      </c>
      <c r="O1043" t="e">
        <f>IF($B$9="זכר",INDEX('שיפור גברים'!$A$1:$GQ$121,ROUNDDOWN(E1043/12,0)+1,ROUNDDOWN((E1043+$B$7-$B$8)/12,0)+1),INDEX('שיפור נשים'!$A$1:$GQ$121,ROUNDDOWN(E1043/12,0)+1,ROUNDDOWN((E1043+$B$7-$B$8)/12,0)+1))</f>
        <v>#VALUE!</v>
      </c>
      <c r="P1043">
        <f t="shared" si="342"/>
        <v>0.41666666666666669</v>
      </c>
      <c r="Q1043" t="e">
        <f t="shared" si="344"/>
        <v>#VALUE!</v>
      </c>
      <c r="R1043">
        <f t="shared" si="349"/>
        <v>1041</v>
      </c>
      <c r="S1043" t="e">
        <f t="shared" si="350"/>
        <v>#VALUE!</v>
      </c>
      <c r="T1043">
        <f>IF($B$11="זכר",INDEX(תמותה!$A$1:$E$121,ROUNDDOWN(R1043/12,0)+1,2),INDEX(תמותה!$A$1:$E$121,ROUNDDOWN(R1043/12,0)+1,3))</f>
        <v>6.1685999999999998E-2</v>
      </c>
      <c r="U1043" t="e">
        <f>IF($B$11="זכר",INDEX('שיפור גברים'!$A$1:$GQ$121,ROUNDDOWN(R1043/12,0)+1,ROUNDDOWN((E1043+$B$7-$B$8)/12,0)+2),INDEX('שיפור נשים'!$A$1:$GQ$121,ROUNDDOWN(R1043/12,0)+1,ROUNDDOWN((E1043+$B$7-$B$8)/12,0)+2))</f>
        <v>#VALUE!</v>
      </c>
      <c r="V1043" t="e">
        <f>IF($B$11="זכר",INDEX('שיפור גברים'!$A$1:$GQ$121,ROUNDDOWN(R1043/12,0)+1,ROUNDDOWN((E1043+$B$7-$B$8)/12,0)+1),INDEX('שיפור נשים'!$A$1:$GQ$121,ROUNDDOWN(R1043/12,0)+1,ROUNDDOWN((E1043+$B$7-$B$8)/12,0)+1))</f>
        <v>#VALUE!</v>
      </c>
      <c r="W1043">
        <f t="shared" si="345"/>
        <v>0.41666666666666669</v>
      </c>
      <c r="X1043" t="e">
        <f t="shared" si="351"/>
        <v>#VALUE!</v>
      </c>
      <c r="Y1043">
        <f>IF($B$11="זכר",INDEX(תמותה!$A$1:$E$121,ROUNDDOWN(R1043/12,0)+1,4),INDEX(תמותה!$A$1:$E$121,ROUNDDOWN(R1043/12,0)+1,5))</f>
        <v>7.1608000000000005E-2</v>
      </c>
      <c r="Z1043" t="e">
        <f t="shared" si="346"/>
        <v>#VALUE!</v>
      </c>
      <c r="AA1043" t="e">
        <f t="shared" si="347"/>
        <v>#VALUE!</v>
      </c>
      <c r="AB1043" t="e">
        <f t="shared" si="352"/>
        <v>#VALUE!</v>
      </c>
      <c r="AC1043" t="e">
        <f t="shared" si="353"/>
        <v>#VALUE!</v>
      </c>
      <c r="AD1043" t="e">
        <f t="shared" si="354"/>
        <v>#VALUE!</v>
      </c>
      <c r="AE1043" t="e">
        <f t="shared" si="355"/>
        <v>#VALUE!</v>
      </c>
      <c r="AF1043" t="e">
        <f t="shared" si="356"/>
        <v>#VALUE!</v>
      </c>
    </row>
    <row r="1044" spans="5:32" x14ac:dyDescent="0.2">
      <c r="E1044">
        <f t="shared" si="348"/>
        <v>1042</v>
      </c>
      <c r="F1044">
        <f t="shared" si="343"/>
        <v>23.28458939881908</v>
      </c>
      <c r="G1044" t="e">
        <f t="shared" si="336"/>
        <v>#VALUE!</v>
      </c>
      <c r="H1044" t="e">
        <f t="shared" si="337"/>
        <v>#VALUE!</v>
      </c>
      <c r="I1044" t="e">
        <f t="shared" si="338"/>
        <v>#VALUE!</v>
      </c>
      <c r="J1044" t="e">
        <f t="shared" si="339"/>
        <v>#VALUE!</v>
      </c>
      <c r="K1044" t="e">
        <f t="shared" si="340"/>
        <v>#VALUE!</v>
      </c>
      <c r="L1044" t="e">
        <f t="shared" si="341"/>
        <v>#VALUE!</v>
      </c>
      <c r="M1044">
        <f>IF($B$9="זכר",INDEX(תמותה!$A$1:$E$121,ROUNDDOWN(E1044/12,0)+1,2),INDEX(תמותה!$A$1:$E$121,ROUNDDOWN(E1044/12,0)+1,3))</f>
        <v>6.1685999999999998E-2</v>
      </c>
      <c r="N1044" t="e">
        <f>IF($B$9="זכר",INDEX('שיפור גברים'!$A$1:$GQ$121,ROUNDDOWN(E1044/12,0)+1,ROUNDDOWN((E1044+$B$7-$B$8)/12,0)+2),INDEX('שיפור נשים'!$A$1:$GQ$121,ROUNDDOWN(E1044/12,0)+1,ROUNDDOWN((E1044+$B$7-$B$8)/12,0)+2))</f>
        <v>#VALUE!</v>
      </c>
      <c r="O1044" t="e">
        <f>IF($B$9="זכר",INDEX('שיפור גברים'!$A$1:$GQ$121,ROUNDDOWN(E1044/12,0)+1,ROUNDDOWN((E1044+$B$7-$B$8)/12,0)+1),INDEX('שיפור נשים'!$A$1:$GQ$121,ROUNDDOWN(E1044/12,0)+1,ROUNDDOWN((E1044+$B$7-$B$8)/12,0)+1))</f>
        <v>#VALUE!</v>
      </c>
      <c r="P1044">
        <f t="shared" si="342"/>
        <v>0.5</v>
      </c>
      <c r="Q1044" t="e">
        <f t="shared" si="344"/>
        <v>#VALUE!</v>
      </c>
      <c r="R1044">
        <f t="shared" si="349"/>
        <v>1042</v>
      </c>
      <c r="S1044" t="e">
        <f t="shared" si="350"/>
        <v>#VALUE!</v>
      </c>
      <c r="T1044">
        <f>IF($B$11="זכר",INDEX(תמותה!$A$1:$E$121,ROUNDDOWN(R1044/12,0)+1,2),INDEX(תמותה!$A$1:$E$121,ROUNDDOWN(R1044/12,0)+1,3))</f>
        <v>6.1685999999999998E-2</v>
      </c>
      <c r="U1044" t="e">
        <f>IF($B$11="זכר",INDEX('שיפור גברים'!$A$1:$GQ$121,ROUNDDOWN(R1044/12,0)+1,ROUNDDOWN((E1044+$B$7-$B$8)/12,0)+2),INDEX('שיפור נשים'!$A$1:$GQ$121,ROUNDDOWN(R1044/12,0)+1,ROUNDDOWN((E1044+$B$7-$B$8)/12,0)+2))</f>
        <v>#VALUE!</v>
      </c>
      <c r="V1044" t="e">
        <f>IF($B$11="זכר",INDEX('שיפור גברים'!$A$1:$GQ$121,ROUNDDOWN(R1044/12,0)+1,ROUNDDOWN((E1044+$B$7-$B$8)/12,0)+1),INDEX('שיפור נשים'!$A$1:$GQ$121,ROUNDDOWN(R1044/12,0)+1,ROUNDDOWN((E1044+$B$7-$B$8)/12,0)+1))</f>
        <v>#VALUE!</v>
      </c>
      <c r="W1044">
        <f t="shared" si="345"/>
        <v>0.5</v>
      </c>
      <c r="X1044" t="e">
        <f t="shared" si="351"/>
        <v>#VALUE!</v>
      </c>
      <c r="Y1044">
        <f>IF($B$11="זכר",INDEX(תמותה!$A$1:$E$121,ROUNDDOWN(R1044/12,0)+1,4),INDEX(תמותה!$A$1:$E$121,ROUNDDOWN(R1044/12,0)+1,5))</f>
        <v>7.1608000000000005E-2</v>
      </c>
      <c r="Z1044" t="e">
        <f t="shared" si="346"/>
        <v>#VALUE!</v>
      </c>
      <c r="AA1044" t="e">
        <f t="shared" si="347"/>
        <v>#VALUE!</v>
      </c>
      <c r="AB1044" t="e">
        <f t="shared" si="352"/>
        <v>#VALUE!</v>
      </c>
      <c r="AC1044" t="e">
        <f t="shared" si="353"/>
        <v>#VALUE!</v>
      </c>
      <c r="AD1044" t="e">
        <f t="shared" si="354"/>
        <v>#VALUE!</v>
      </c>
      <c r="AE1044" t="e">
        <f t="shared" si="355"/>
        <v>#VALUE!</v>
      </c>
      <c r="AF1044" t="e">
        <f t="shared" si="356"/>
        <v>#VALUE!</v>
      </c>
    </row>
    <row r="1045" spans="5:32" x14ac:dyDescent="0.2">
      <c r="E1045">
        <f t="shared" si="348"/>
        <v>1043</v>
      </c>
      <c r="F1045">
        <f t="shared" si="343"/>
        <v>23.354968835468807</v>
      </c>
      <c r="G1045" t="e">
        <f t="shared" si="336"/>
        <v>#VALUE!</v>
      </c>
      <c r="H1045" t="e">
        <f t="shared" si="337"/>
        <v>#VALUE!</v>
      </c>
      <c r="I1045" t="e">
        <f t="shared" si="338"/>
        <v>#VALUE!</v>
      </c>
      <c r="J1045" t="e">
        <f t="shared" si="339"/>
        <v>#VALUE!</v>
      </c>
      <c r="K1045" t="e">
        <f t="shared" si="340"/>
        <v>#VALUE!</v>
      </c>
      <c r="L1045" t="e">
        <f t="shared" si="341"/>
        <v>#VALUE!</v>
      </c>
      <c r="M1045">
        <f>IF($B$9="זכר",INDEX(תמותה!$A$1:$E$121,ROUNDDOWN(E1045/12,0)+1,2),INDEX(תמותה!$A$1:$E$121,ROUNDDOWN(E1045/12,0)+1,3))</f>
        <v>6.1685999999999998E-2</v>
      </c>
      <c r="N1045" t="e">
        <f>IF($B$9="זכר",INDEX('שיפור גברים'!$A$1:$GQ$121,ROUNDDOWN(E1045/12,0)+1,ROUNDDOWN((E1045+$B$7-$B$8)/12,0)+2),INDEX('שיפור נשים'!$A$1:$GQ$121,ROUNDDOWN(E1045/12,0)+1,ROUNDDOWN((E1045+$B$7-$B$8)/12,0)+2))</f>
        <v>#VALUE!</v>
      </c>
      <c r="O1045" t="e">
        <f>IF($B$9="זכר",INDEX('שיפור גברים'!$A$1:$GQ$121,ROUNDDOWN(E1045/12,0)+1,ROUNDDOWN((E1045+$B$7-$B$8)/12,0)+1),INDEX('שיפור נשים'!$A$1:$GQ$121,ROUNDDOWN(E1045/12,0)+1,ROUNDDOWN((E1045+$B$7-$B$8)/12,0)+1))</f>
        <v>#VALUE!</v>
      </c>
      <c r="P1045">
        <f t="shared" si="342"/>
        <v>0.58333333333333337</v>
      </c>
      <c r="Q1045" t="e">
        <f t="shared" si="344"/>
        <v>#VALUE!</v>
      </c>
      <c r="R1045">
        <f t="shared" si="349"/>
        <v>1043</v>
      </c>
      <c r="S1045" t="e">
        <f t="shared" si="350"/>
        <v>#VALUE!</v>
      </c>
      <c r="T1045">
        <f>IF($B$11="זכר",INDEX(תמותה!$A$1:$E$121,ROUNDDOWN(R1045/12,0)+1,2),INDEX(תמותה!$A$1:$E$121,ROUNDDOWN(R1045/12,0)+1,3))</f>
        <v>6.1685999999999998E-2</v>
      </c>
      <c r="U1045" t="e">
        <f>IF($B$11="זכר",INDEX('שיפור גברים'!$A$1:$GQ$121,ROUNDDOWN(R1045/12,0)+1,ROUNDDOWN((E1045+$B$7-$B$8)/12,0)+2),INDEX('שיפור נשים'!$A$1:$GQ$121,ROUNDDOWN(R1045/12,0)+1,ROUNDDOWN((E1045+$B$7-$B$8)/12,0)+2))</f>
        <v>#VALUE!</v>
      </c>
      <c r="V1045" t="e">
        <f>IF($B$11="זכר",INDEX('שיפור גברים'!$A$1:$GQ$121,ROUNDDOWN(R1045/12,0)+1,ROUNDDOWN((E1045+$B$7-$B$8)/12,0)+1),INDEX('שיפור נשים'!$A$1:$GQ$121,ROUNDDOWN(R1045/12,0)+1,ROUNDDOWN((E1045+$B$7-$B$8)/12,0)+1))</f>
        <v>#VALUE!</v>
      </c>
      <c r="W1045">
        <f t="shared" si="345"/>
        <v>0.58333333333333337</v>
      </c>
      <c r="X1045" t="e">
        <f t="shared" si="351"/>
        <v>#VALUE!</v>
      </c>
      <c r="Y1045">
        <f>IF($B$11="זכר",INDEX(תמותה!$A$1:$E$121,ROUNDDOWN(R1045/12,0)+1,4),INDEX(תמותה!$A$1:$E$121,ROUNDDOWN(R1045/12,0)+1,5))</f>
        <v>7.1608000000000005E-2</v>
      </c>
      <c r="Z1045" t="e">
        <f t="shared" si="346"/>
        <v>#VALUE!</v>
      </c>
      <c r="AA1045" t="e">
        <f t="shared" si="347"/>
        <v>#VALUE!</v>
      </c>
      <c r="AB1045" t="e">
        <f t="shared" si="352"/>
        <v>#VALUE!</v>
      </c>
      <c r="AC1045" t="e">
        <f t="shared" si="353"/>
        <v>#VALUE!</v>
      </c>
      <c r="AD1045" t="e">
        <f t="shared" si="354"/>
        <v>#VALUE!</v>
      </c>
      <c r="AE1045" t="e">
        <f t="shared" si="355"/>
        <v>#VALUE!</v>
      </c>
      <c r="AF1045" t="e">
        <f t="shared" si="356"/>
        <v>#VALUE!</v>
      </c>
    </row>
    <row r="1046" spans="5:32" x14ac:dyDescent="0.2">
      <c r="E1046">
        <f t="shared" si="348"/>
        <v>1044</v>
      </c>
      <c r="F1046">
        <f t="shared" si="343"/>
        <v>23.425560999301229</v>
      </c>
      <c r="G1046" t="e">
        <f t="shared" si="336"/>
        <v>#VALUE!</v>
      </c>
      <c r="H1046" t="e">
        <f t="shared" si="337"/>
        <v>#VALUE!</v>
      </c>
      <c r="I1046" t="e">
        <f t="shared" si="338"/>
        <v>#VALUE!</v>
      </c>
      <c r="J1046" t="e">
        <f t="shared" si="339"/>
        <v>#VALUE!</v>
      </c>
      <c r="K1046" t="e">
        <f t="shared" si="340"/>
        <v>#VALUE!</v>
      </c>
      <c r="L1046" t="e">
        <f t="shared" si="341"/>
        <v>#VALUE!</v>
      </c>
      <c r="M1046">
        <f>IF($B$9="זכר",INDEX(תמותה!$A$1:$E$121,ROUNDDOWN(E1046/12,0)+1,2),INDEX(תמותה!$A$1:$E$121,ROUNDDOWN(E1046/12,0)+1,3))</f>
        <v>7.1554999999999994E-2</v>
      </c>
      <c r="N1046" t="e">
        <f>IF($B$9="זכר",INDEX('שיפור גברים'!$A$1:$GQ$121,ROUNDDOWN(E1046/12,0)+1,ROUNDDOWN((E1046+$B$7-$B$8)/12,0)+2),INDEX('שיפור נשים'!$A$1:$GQ$121,ROUNDDOWN(E1046/12,0)+1,ROUNDDOWN((E1046+$B$7-$B$8)/12,0)+2))</f>
        <v>#VALUE!</v>
      </c>
      <c r="O1046" t="e">
        <f>IF($B$9="זכר",INDEX('שיפור גברים'!$A$1:$GQ$121,ROUNDDOWN(E1046/12,0)+1,ROUNDDOWN((E1046+$B$7-$B$8)/12,0)+1),INDEX('שיפור נשים'!$A$1:$GQ$121,ROUNDDOWN(E1046/12,0)+1,ROUNDDOWN((E1046+$B$7-$B$8)/12,0)+1))</f>
        <v>#VALUE!</v>
      </c>
      <c r="P1046">
        <f t="shared" si="342"/>
        <v>0.66666666666666663</v>
      </c>
      <c r="Q1046" t="e">
        <f t="shared" si="344"/>
        <v>#VALUE!</v>
      </c>
      <c r="R1046">
        <f t="shared" si="349"/>
        <v>1044</v>
      </c>
      <c r="S1046" t="e">
        <f t="shared" si="350"/>
        <v>#VALUE!</v>
      </c>
      <c r="T1046">
        <f>IF($B$11="זכר",INDEX(תמותה!$A$1:$E$121,ROUNDDOWN(R1046/12,0)+1,2),INDEX(תמותה!$A$1:$E$121,ROUNDDOWN(R1046/12,0)+1,3))</f>
        <v>7.1554999999999994E-2</v>
      </c>
      <c r="U1046" t="e">
        <f>IF($B$11="זכר",INDEX('שיפור גברים'!$A$1:$GQ$121,ROUNDDOWN(R1046/12,0)+1,ROUNDDOWN((E1046+$B$7-$B$8)/12,0)+2),INDEX('שיפור נשים'!$A$1:$GQ$121,ROUNDDOWN(R1046/12,0)+1,ROUNDDOWN((E1046+$B$7-$B$8)/12,0)+2))</f>
        <v>#VALUE!</v>
      </c>
      <c r="V1046" t="e">
        <f>IF($B$11="זכר",INDEX('שיפור גברים'!$A$1:$GQ$121,ROUNDDOWN(R1046/12,0)+1,ROUNDDOWN((E1046+$B$7-$B$8)/12,0)+1),INDEX('שיפור נשים'!$A$1:$GQ$121,ROUNDDOWN(R1046/12,0)+1,ROUNDDOWN((E1046+$B$7-$B$8)/12,0)+1))</f>
        <v>#VALUE!</v>
      </c>
      <c r="W1046">
        <f t="shared" si="345"/>
        <v>0.66666666666666663</v>
      </c>
      <c r="X1046" t="e">
        <f t="shared" si="351"/>
        <v>#VALUE!</v>
      </c>
      <c r="Y1046">
        <f>IF($B$11="זכר",INDEX(תמותה!$A$1:$E$121,ROUNDDOWN(R1046/12,0)+1,4),INDEX(תמותה!$A$1:$E$121,ROUNDDOWN(R1046/12,0)+1,5))</f>
        <v>8.1403000000000003E-2</v>
      </c>
      <c r="Z1046" t="e">
        <f t="shared" si="346"/>
        <v>#VALUE!</v>
      </c>
      <c r="AA1046" t="e">
        <f t="shared" si="347"/>
        <v>#VALUE!</v>
      </c>
      <c r="AB1046" t="e">
        <f t="shared" si="352"/>
        <v>#VALUE!</v>
      </c>
      <c r="AC1046" t="e">
        <f t="shared" si="353"/>
        <v>#VALUE!</v>
      </c>
      <c r="AD1046" t="e">
        <f t="shared" si="354"/>
        <v>#VALUE!</v>
      </c>
      <c r="AE1046" t="e">
        <f t="shared" si="355"/>
        <v>#VALUE!</v>
      </c>
      <c r="AF1046" t="e">
        <f t="shared" si="356"/>
        <v>#VALUE!</v>
      </c>
    </row>
    <row r="1047" spans="5:32" x14ac:dyDescent="0.2">
      <c r="E1047">
        <f t="shared" si="348"/>
        <v>1045</v>
      </c>
      <c r="F1047">
        <f t="shared" si="343"/>
        <v>23.496366533300392</v>
      </c>
      <c r="G1047" t="e">
        <f t="shared" si="336"/>
        <v>#VALUE!</v>
      </c>
      <c r="H1047" t="e">
        <f t="shared" si="337"/>
        <v>#VALUE!</v>
      </c>
      <c r="I1047" t="e">
        <f t="shared" si="338"/>
        <v>#VALUE!</v>
      </c>
      <c r="J1047" t="e">
        <f t="shared" si="339"/>
        <v>#VALUE!</v>
      </c>
      <c r="K1047" t="e">
        <f t="shared" si="340"/>
        <v>#VALUE!</v>
      </c>
      <c r="L1047" t="e">
        <f t="shared" si="341"/>
        <v>#VALUE!</v>
      </c>
      <c r="M1047">
        <f>IF($B$9="זכר",INDEX(תמותה!$A$1:$E$121,ROUNDDOWN(E1047/12,0)+1,2),INDEX(תמותה!$A$1:$E$121,ROUNDDOWN(E1047/12,0)+1,3))</f>
        <v>7.1554999999999994E-2</v>
      </c>
      <c r="N1047" t="e">
        <f>IF($B$9="זכר",INDEX('שיפור גברים'!$A$1:$GQ$121,ROUNDDOWN(E1047/12,0)+1,ROUNDDOWN((E1047+$B$7-$B$8)/12,0)+2),INDEX('שיפור נשים'!$A$1:$GQ$121,ROUNDDOWN(E1047/12,0)+1,ROUNDDOWN((E1047+$B$7-$B$8)/12,0)+2))</f>
        <v>#VALUE!</v>
      </c>
      <c r="O1047" t="e">
        <f>IF($B$9="זכר",INDEX('שיפור גברים'!$A$1:$GQ$121,ROUNDDOWN(E1047/12,0)+1,ROUNDDOWN((E1047+$B$7-$B$8)/12,0)+1),INDEX('שיפור נשים'!$A$1:$GQ$121,ROUNDDOWN(E1047/12,0)+1,ROUNDDOWN((E1047+$B$7-$B$8)/12,0)+1))</f>
        <v>#VALUE!</v>
      </c>
      <c r="P1047">
        <f t="shared" si="342"/>
        <v>0.75</v>
      </c>
      <c r="Q1047" t="e">
        <f t="shared" si="344"/>
        <v>#VALUE!</v>
      </c>
      <c r="R1047">
        <f t="shared" si="349"/>
        <v>1045</v>
      </c>
      <c r="S1047" t="e">
        <f t="shared" si="350"/>
        <v>#VALUE!</v>
      </c>
      <c r="T1047">
        <f>IF($B$11="זכר",INDEX(תמותה!$A$1:$E$121,ROUNDDOWN(R1047/12,0)+1,2),INDEX(תמותה!$A$1:$E$121,ROUNDDOWN(R1047/12,0)+1,3))</f>
        <v>7.1554999999999994E-2</v>
      </c>
      <c r="U1047" t="e">
        <f>IF($B$11="זכר",INDEX('שיפור גברים'!$A$1:$GQ$121,ROUNDDOWN(R1047/12,0)+1,ROUNDDOWN((E1047+$B$7-$B$8)/12,0)+2),INDEX('שיפור נשים'!$A$1:$GQ$121,ROUNDDOWN(R1047/12,0)+1,ROUNDDOWN((E1047+$B$7-$B$8)/12,0)+2))</f>
        <v>#VALUE!</v>
      </c>
      <c r="V1047" t="e">
        <f>IF($B$11="זכר",INDEX('שיפור גברים'!$A$1:$GQ$121,ROUNDDOWN(R1047/12,0)+1,ROUNDDOWN((E1047+$B$7-$B$8)/12,0)+1),INDEX('שיפור נשים'!$A$1:$GQ$121,ROUNDDOWN(R1047/12,0)+1,ROUNDDOWN((E1047+$B$7-$B$8)/12,0)+1))</f>
        <v>#VALUE!</v>
      </c>
      <c r="W1047">
        <f t="shared" si="345"/>
        <v>0.75</v>
      </c>
      <c r="X1047" t="e">
        <f t="shared" si="351"/>
        <v>#VALUE!</v>
      </c>
      <c r="Y1047">
        <f>IF($B$11="זכר",INDEX(תמותה!$A$1:$E$121,ROUNDDOWN(R1047/12,0)+1,4),INDEX(תמותה!$A$1:$E$121,ROUNDDOWN(R1047/12,0)+1,5))</f>
        <v>8.1403000000000003E-2</v>
      </c>
      <c r="Z1047" t="e">
        <f t="shared" si="346"/>
        <v>#VALUE!</v>
      </c>
      <c r="AA1047" t="e">
        <f t="shared" si="347"/>
        <v>#VALUE!</v>
      </c>
      <c r="AB1047" t="e">
        <f t="shared" si="352"/>
        <v>#VALUE!</v>
      </c>
      <c r="AC1047" t="e">
        <f t="shared" si="353"/>
        <v>#VALUE!</v>
      </c>
      <c r="AD1047" t="e">
        <f t="shared" si="354"/>
        <v>#VALUE!</v>
      </c>
      <c r="AE1047" t="e">
        <f t="shared" si="355"/>
        <v>#VALUE!</v>
      </c>
      <c r="AF1047" t="e">
        <f t="shared" si="356"/>
        <v>#VALUE!</v>
      </c>
    </row>
    <row r="1048" spans="5:32" x14ac:dyDescent="0.2">
      <c r="E1048">
        <f t="shared" si="348"/>
        <v>1046</v>
      </c>
      <c r="F1048">
        <f t="shared" si="343"/>
        <v>23.567386082393792</v>
      </c>
      <c r="G1048" t="e">
        <f t="shared" si="336"/>
        <v>#VALUE!</v>
      </c>
      <c r="H1048" t="e">
        <f t="shared" si="337"/>
        <v>#VALUE!</v>
      </c>
      <c r="I1048" t="e">
        <f t="shared" si="338"/>
        <v>#VALUE!</v>
      </c>
      <c r="J1048" t="e">
        <f t="shared" si="339"/>
        <v>#VALUE!</v>
      </c>
      <c r="K1048" t="e">
        <f t="shared" si="340"/>
        <v>#VALUE!</v>
      </c>
      <c r="L1048" t="e">
        <f t="shared" si="341"/>
        <v>#VALUE!</v>
      </c>
      <c r="M1048">
        <f>IF($B$9="זכר",INDEX(תמותה!$A$1:$E$121,ROUNDDOWN(E1048/12,0)+1,2),INDEX(תמותה!$A$1:$E$121,ROUNDDOWN(E1048/12,0)+1,3))</f>
        <v>7.1554999999999994E-2</v>
      </c>
      <c r="N1048" t="e">
        <f>IF($B$9="זכר",INDEX('שיפור גברים'!$A$1:$GQ$121,ROUNDDOWN(E1048/12,0)+1,ROUNDDOWN((E1048+$B$7-$B$8)/12,0)+2),INDEX('שיפור נשים'!$A$1:$GQ$121,ROUNDDOWN(E1048/12,0)+1,ROUNDDOWN((E1048+$B$7-$B$8)/12,0)+2))</f>
        <v>#VALUE!</v>
      </c>
      <c r="O1048" t="e">
        <f>IF($B$9="זכר",INDEX('שיפור גברים'!$A$1:$GQ$121,ROUNDDOWN(E1048/12,0)+1,ROUNDDOWN((E1048+$B$7-$B$8)/12,0)+1),INDEX('שיפור נשים'!$A$1:$GQ$121,ROUNDDOWN(E1048/12,0)+1,ROUNDDOWN((E1048+$B$7-$B$8)/12,0)+1))</f>
        <v>#VALUE!</v>
      </c>
      <c r="P1048">
        <f t="shared" si="342"/>
        <v>0.83333333333333337</v>
      </c>
      <c r="Q1048" t="e">
        <f t="shared" si="344"/>
        <v>#VALUE!</v>
      </c>
      <c r="R1048">
        <f t="shared" si="349"/>
        <v>1046</v>
      </c>
      <c r="S1048" t="e">
        <f t="shared" si="350"/>
        <v>#VALUE!</v>
      </c>
      <c r="T1048">
        <f>IF($B$11="זכר",INDEX(תמותה!$A$1:$E$121,ROUNDDOWN(R1048/12,0)+1,2),INDEX(תמותה!$A$1:$E$121,ROUNDDOWN(R1048/12,0)+1,3))</f>
        <v>7.1554999999999994E-2</v>
      </c>
      <c r="U1048" t="e">
        <f>IF($B$11="זכר",INDEX('שיפור גברים'!$A$1:$GQ$121,ROUNDDOWN(R1048/12,0)+1,ROUNDDOWN((E1048+$B$7-$B$8)/12,0)+2),INDEX('שיפור נשים'!$A$1:$GQ$121,ROUNDDOWN(R1048/12,0)+1,ROUNDDOWN((E1048+$B$7-$B$8)/12,0)+2))</f>
        <v>#VALUE!</v>
      </c>
      <c r="V1048" t="e">
        <f>IF($B$11="זכר",INDEX('שיפור גברים'!$A$1:$GQ$121,ROUNDDOWN(R1048/12,0)+1,ROUNDDOWN((E1048+$B$7-$B$8)/12,0)+1),INDEX('שיפור נשים'!$A$1:$GQ$121,ROUNDDOWN(R1048/12,0)+1,ROUNDDOWN((E1048+$B$7-$B$8)/12,0)+1))</f>
        <v>#VALUE!</v>
      </c>
      <c r="W1048">
        <f t="shared" si="345"/>
        <v>0.83333333333333337</v>
      </c>
      <c r="X1048" t="e">
        <f t="shared" si="351"/>
        <v>#VALUE!</v>
      </c>
      <c r="Y1048">
        <f>IF($B$11="זכר",INDEX(תמותה!$A$1:$E$121,ROUNDDOWN(R1048/12,0)+1,4),INDEX(תמותה!$A$1:$E$121,ROUNDDOWN(R1048/12,0)+1,5))</f>
        <v>8.1403000000000003E-2</v>
      </c>
      <c r="Z1048" t="e">
        <f t="shared" si="346"/>
        <v>#VALUE!</v>
      </c>
      <c r="AA1048" t="e">
        <f t="shared" si="347"/>
        <v>#VALUE!</v>
      </c>
      <c r="AB1048" t="e">
        <f t="shared" si="352"/>
        <v>#VALUE!</v>
      </c>
      <c r="AC1048" t="e">
        <f t="shared" si="353"/>
        <v>#VALUE!</v>
      </c>
      <c r="AD1048" t="e">
        <f t="shared" si="354"/>
        <v>#VALUE!</v>
      </c>
      <c r="AE1048" t="e">
        <f t="shared" si="355"/>
        <v>#VALUE!</v>
      </c>
      <c r="AF1048" t="e">
        <f t="shared" si="356"/>
        <v>#VALUE!</v>
      </c>
    </row>
    <row r="1049" spans="5:32" x14ac:dyDescent="0.2">
      <c r="E1049">
        <f t="shared" si="348"/>
        <v>1047</v>
      </c>
      <c r="F1049">
        <f t="shared" si="343"/>
        <v>23.638620293458281</v>
      </c>
      <c r="G1049" t="e">
        <f t="shared" si="336"/>
        <v>#VALUE!</v>
      </c>
      <c r="H1049" t="e">
        <f t="shared" si="337"/>
        <v>#VALUE!</v>
      </c>
      <c r="I1049" t="e">
        <f t="shared" si="338"/>
        <v>#VALUE!</v>
      </c>
      <c r="J1049" t="e">
        <f t="shared" si="339"/>
        <v>#VALUE!</v>
      </c>
      <c r="K1049" t="e">
        <f t="shared" si="340"/>
        <v>#VALUE!</v>
      </c>
      <c r="L1049" t="e">
        <f t="shared" si="341"/>
        <v>#VALUE!</v>
      </c>
      <c r="M1049">
        <f>IF($B$9="זכר",INDEX(תמותה!$A$1:$E$121,ROUNDDOWN(E1049/12,0)+1,2),INDEX(תמותה!$A$1:$E$121,ROUNDDOWN(E1049/12,0)+1,3))</f>
        <v>7.1554999999999994E-2</v>
      </c>
      <c r="N1049" t="e">
        <f>IF($B$9="זכר",INDEX('שיפור גברים'!$A$1:$GQ$121,ROUNDDOWN(E1049/12,0)+1,ROUNDDOWN((E1049+$B$7-$B$8)/12,0)+2),INDEX('שיפור נשים'!$A$1:$GQ$121,ROUNDDOWN(E1049/12,0)+1,ROUNDDOWN((E1049+$B$7-$B$8)/12,0)+2))</f>
        <v>#VALUE!</v>
      </c>
      <c r="O1049" t="e">
        <f>IF($B$9="זכר",INDEX('שיפור גברים'!$A$1:$GQ$121,ROUNDDOWN(E1049/12,0)+1,ROUNDDOWN((E1049+$B$7-$B$8)/12,0)+1),INDEX('שיפור נשים'!$A$1:$GQ$121,ROUNDDOWN(E1049/12,0)+1,ROUNDDOWN((E1049+$B$7-$B$8)/12,0)+1))</f>
        <v>#VALUE!</v>
      </c>
      <c r="P1049">
        <f t="shared" si="342"/>
        <v>0.91666666666666663</v>
      </c>
      <c r="Q1049" t="e">
        <f t="shared" si="344"/>
        <v>#VALUE!</v>
      </c>
      <c r="R1049">
        <f t="shared" si="349"/>
        <v>1047</v>
      </c>
      <c r="S1049" t="e">
        <f t="shared" si="350"/>
        <v>#VALUE!</v>
      </c>
      <c r="T1049">
        <f>IF($B$11="זכר",INDEX(תמותה!$A$1:$E$121,ROUNDDOWN(R1049/12,0)+1,2),INDEX(תמותה!$A$1:$E$121,ROUNDDOWN(R1049/12,0)+1,3))</f>
        <v>7.1554999999999994E-2</v>
      </c>
      <c r="U1049" t="e">
        <f>IF($B$11="זכר",INDEX('שיפור גברים'!$A$1:$GQ$121,ROUNDDOWN(R1049/12,0)+1,ROUNDDOWN((E1049+$B$7-$B$8)/12,0)+2),INDEX('שיפור נשים'!$A$1:$GQ$121,ROUNDDOWN(R1049/12,0)+1,ROUNDDOWN((E1049+$B$7-$B$8)/12,0)+2))</f>
        <v>#VALUE!</v>
      </c>
      <c r="V1049" t="e">
        <f>IF($B$11="זכר",INDEX('שיפור גברים'!$A$1:$GQ$121,ROUNDDOWN(R1049/12,0)+1,ROUNDDOWN((E1049+$B$7-$B$8)/12,0)+1),INDEX('שיפור נשים'!$A$1:$GQ$121,ROUNDDOWN(R1049/12,0)+1,ROUNDDOWN((E1049+$B$7-$B$8)/12,0)+1))</f>
        <v>#VALUE!</v>
      </c>
      <c r="W1049">
        <f t="shared" si="345"/>
        <v>0.91666666666666663</v>
      </c>
      <c r="X1049" t="e">
        <f t="shared" si="351"/>
        <v>#VALUE!</v>
      </c>
      <c r="Y1049">
        <f>IF($B$11="זכר",INDEX(תמותה!$A$1:$E$121,ROUNDDOWN(R1049/12,0)+1,4),INDEX(תמותה!$A$1:$E$121,ROUNDDOWN(R1049/12,0)+1,5))</f>
        <v>8.1403000000000003E-2</v>
      </c>
      <c r="Z1049" t="e">
        <f t="shared" si="346"/>
        <v>#VALUE!</v>
      </c>
      <c r="AA1049" t="e">
        <f t="shared" si="347"/>
        <v>#VALUE!</v>
      </c>
      <c r="AB1049" t="e">
        <f t="shared" si="352"/>
        <v>#VALUE!</v>
      </c>
      <c r="AC1049" t="e">
        <f t="shared" si="353"/>
        <v>#VALUE!</v>
      </c>
      <c r="AD1049" t="e">
        <f t="shared" si="354"/>
        <v>#VALUE!</v>
      </c>
      <c r="AE1049" t="e">
        <f t="shared" si="355"/>
        <v>#VALUE!</v>
      </c>
      <c r="AF1049" t="e">
        <f t="shared" si="356"/>
        <v>#VALUE!</v>
      </c>
    </row>
    <row r="1050" spans="5:32" x14ac:dyDescent="0.2">
      <c r="E1050">
        <f t="shared" si="348"/>
        <v>1048</v>
      </c>
      <c r="F1050">
        <f t="shared" si="343"/>
        <v>23.710069815325948</v>
      </c>
      <c r="G1050" t="e">
        <f t="shared" si="336"/>
        <v>#VALUE!</v>
      </c>
      <c r="H1050" t="e">
        <f t="shared" si="337"/>
        <v>#VALUE!</v>
      </c>
      <c r="I1050" t="e">
        <f t="shared" si="338"/>
        <v>#VALUE!</v>
      </c>
      <c r="J1050" t="e">
        <f t="shared" si="339"/>
        <v>#VALUE!</v>
      </c>
      <c r="K1050" t="e">
        <f t="shared" si="340"/>
        <v>#VALUE!</v>
      </c>
      <c r="L1050" t="e">
        <f t="shared" si="341"/>
        <v>#VALUE!</v>
      </c>
      <c r="M1050">
        <f>IF($B$9="זכר",INDEX(תמותה!$A$1:$E$121,ROUNDDOWN(E1050/12,0)+1,2),INDEX(תמותה!$A$1:$E$121,ROUNDDOWN(E1050/12,0)+1,3))</f>
        <v>7.1554999999999994E-2</v>
      </c>
      <c r="N1050" t="e">
        <f>IF($B$9="זכר",INDEX('שיפור גברים'!$A$1:$GQ$121,ROUNDDOWN(E1050/12,0)+1,ROUNDDOWN((E1050+$B$7-$B$8)/12,0)+2),INDEX('שיפור נשים'!$A$1:$GQ$121,ROUNDDOWN(E1050/12,0)+1,ROUNDDOWN((E1050+$B$7-$B$8)/12,0)+2))</f>
        <v>#VALUE!</v>
      </c>
      <c r="O1050" t="e">
        <f>IF($B$9="זכר",INDEX('שיפור גברים'!$A$1:$GQ$121,ROUNDDOWN(E1050/12,0)+1,ROUNDDOWN((E1050+$B$7-$B$8)/12,0)+1),INDEX('שיפור נשים'!$A$1:$GQ$121,ROUNDDOWN(E1050/12,0)+1,ROUNDDOWN((E1050+$B$7-$B$8)/12,0)+1))</f>
        <v>#VALUE!</v>
      </c>
      <c r="P1050">
        <f t="shared" si="342"/>
        <v>1</v>
      </c>
      <c r="Q1050" t="e">
        <f t="shared" si="344"/>
        <v>#VALUE!</v>
      </c>
      <c r="R1050">
        <f t="shared" si="349"/>
        <v>1048</v>
      </c>
      <c r="S1050" t="e">
        <f t="shared" si="350"/>
        <v>#VALUE!</v>
      </c>
      <c r="T1050">
        <f>IF($B$11="זכר",INDEX(תמותה!$A$1:$E$121,ROUNDDOWN(R1050/12,0)+1,2),INDEX(תמותה!$A$1:$E$121,ROUNDDOWN(R1050/12,0)+1,3))</f>
        <v>7.1554999999999994E-2</v>
      </c>
      <c r="U1050" t="e">
        <f>IF($B$11="זכר",INDEX('שיפור גברים'!$A$1:$GQ$121,ROUNDDOWN(R1050/12,0)+1,ROUNDDOWN((E1050+$B$7-$B$8)/12,0)+2),INDEX('שיפור נשים'!$A$1:$GQ$121,ROUNDDOWN(R1050/12,0)+1,ROUNDDOWN((E1050+$B$7-$B$8)/12,0)+2))</f>
        <v>#VALUE!</v>
      </c>
      <c r="V1050" t="e">
        <f>IF($B$11="זכר",INDEX('שיפור גברים'!$A$1:$GQ$121,ROUNDDOWN(R1050/12,0)+1,ROUNDDOWN((E1050+$B$7-$B$8)/12,0)+1),INDEX('שיפור נשים'!$A$1:$GQ$121,ROUNDDOWN(R1050/12,0)+1,ROUNDDOWN((E1050+$B$7-$B$8)/12,0)+1))</f>
        <v>#VALUE!</v>
      </c>
      <c r="W1050">
        <f t="shared" si="345"/>
        <v>1</v>
      </c>
      <c r="X1050" t="e">
        <f t="shared" si="351"/>
        <v>#VALUE!</v>
      </c>
      <c r="Y1050">
        <f>IF($B$11="זכר",INDEX(תמותה!$A$1:$E$121,ROUNDDOWN(R1050/12,0)+1,4),INDEX(תמותה!$A$1:$E$121,ROUNDDOWN(R1050/12,0)+1,5))</f>
        <v>8.1403000000000003E-2</v>
      </c>
      <c r="Z1050" t="e">
        <f t="shared" si="346"/>
        <v>#VALUE!</v>
      </c>
      <c r="AA1050" t="e">
        <f t="shared" si="347"/>
        <v>#VALUE!</v>
      </c>
      <c r="AB1050" t="e">
        <f t="shared" si="352"/>
        <v>#VALUE!</v>
      </c>
      <c r="AC1050" t="e">
        <f t="shared" si="353"/>
        <v>#VALUE!</v>
      </c>
      <c r="AD1050" t="e">
        <f t="shared" si="354"/>
        <v>#VALUE!</v>
      </c>
      <c r="AE1050" t="e">
        <f t="shared" si="355"/>
        <v>#VALUE!</v>
      </c>
      <c r="AF1050" t="e">
        <f t="shared" si="356"/>
        <v>#VALUE!</v>
      </c>
    </row>
    <row r="1051" spans="5:32" x14ac:dyDescent="0.2">
      <c r="E1051">
        <f t="shared" si="348"/>
        <v>1049</v>
      </c>
      <c r="F1051">
        <f t="shared" si="343"/>
        <v>23.781735298789989</v>
      </c>
      <c r="G1051" t="e">
        <f t="shared" si="336"/>
        <v>#VALUE!</v>
      </c>
      <c r="H1051" t="e">
        <f t="shared" si="337"/>
        <v>#VALUE!</v>
      </c>
      <c r="I1051" t="e">
        <f t="shared" si="338"/>
        <v>#VALUE!</v>
      </c>
      <c r="J1051" t="e">
        <f t="shared" si="339"/>
        <v>#VALUE!</v>
      </c>
      <c r="K1051" t="e">
        <f t="shared" si="340"/>
        <v>#VALUE!</v>
      </c>
      <c r="L1051" t="e">
        <f t="shared" si="341"/>
        <v>#VALUE!</v>
      </c>
      <c r="M1051">
        <f>IF($B$9="זכר",INDEX(תמותה!$A$1:$E$121,ROUNDDOWN(E1051/12,0)+1,2),INDEX(תמותה!$A$1:$E$121,ROUNDDOWN(E1051/12,0)+1,3))</f>
        <v>7.1554999999999994E-2</v>
      </c>
      <c r="N1051" t="e">
        <f>IF($B$9="זכר",INDEX('שיפור גברים'!$A$1:$GQ$121,ROUNDDOWN(E1051/12,0)+1,ROUNDDOWN((E1051+$B$7-$B$8)/12,0)+2),INDEX('שיפור נשים'!$A$1:$GQ$121,ROUNDDOWN(E1051/12,0)+1,ROUNDDOWN((E1051+$B$7-$B$8)/12,0)+2))</f>
        <v>#VALUE!</v>
      </c>
      <c r="O1051" t="e">
        <f>IF($B$9="זכר",INDEX('שיפור גברים'!$A$1:$GQ$121,ROUNDDOWN(E1051/12,0)+1,ROUNDDOWN((E1051+$B$7-$B$8)/12,0)+1),INDEX('שיפור נשים'!$A$1:$GQ$121,ROUNDDOWN(E1051/12,0)+1,ROUNDDOWN((E1051+$B$7-$B$8)/12,0)+1))</f>
        <v>#VALUE!</v>
      </c>
      <c r="P1051">
        <f t="shared" si="342"/>
        <v>8.3333333333333329E-2</v>
      </c>
      <c r="Q1051" t="e">
        <f t="shared" si="344"/>
        <v>#VALUE!</v>
      </c>
      <c r="R1051">
        <f t="shared" si="349"/>
        <v>1049</v>
      </c>
      <c r="S1051" t="e">
        <f t="shared" si="350"/>
        <v>#VALUE!</v>
      </c>
      <c r="T1051">
        <f>IF($B$11="זכר",INDEX(תמותה!$A$1:$E$121,ROUNDDOWN(R1051/12,0)+1,2),INDEX(תמותה!$A$1:$E$121,ROUNDDOWN(R1051/12,0)+1,3))</f>
        <v>7.1554999999999994E-2</v>
      </c>
      <c r="U1051" t="e">
        <f>IF($B$11="זכר",INDEX('שיפור גברים'!$A$1:$GQ$121,ROUNDDOWN(R1051/12,0)+1,ROUNDDOWN((E1051+$B$7-$B$8)/12,0)+2),INDEX('שיפור נשים'!$A$1:$GQ$121,ROUNDDOWN(R1051/12,0)+1,ROUNDDOWN((E1051+$B$7-$B$8)/12,0)+2))</f>
        <v>#VALUE!</v>
      </c>
      <c r="V1051" t="e">
        <f>IF($B$11="זכר",INDEX('שיפור גברים'!$A$1:$GQ$121,ROUNDDOWN(R1051/12,0)+1,ROUNDDOWN((E1051+$B$7-$B$8)/12,0)+1),INDEX('שיפור נשים'!$A$1:$GQ$121,ROUNDDOWN(R1051/12,0)+1,ROUNDDOWN((E1051+$B$7-$B$8)/12,0)+1))</f>
        <v>#VALUE!</v>
      </c>
      <c r="W1051">
        <f t="shared" si="345"/>
        <v>8.3333333333333329E-2</v>
      </c>
      <c r="X1051" t="e">
        <f t="shared" si="351"/>
        <v>#VALUE!</v>
      </c>
      <c r="Y1051">
        <f>IF($B$11="זכר",INDEX(תמותה!$A$1:$E$121,ROUNDDOWN(R1051/12,0)+1,4),INDEX(תמותה!$A$1:$E$121,ROUNDDOWN(R1051/12,0)+1,5))</f>
        <v>8.1403000000000003E-2</v>
      </c>
      <c r="Z1051" t="e">
        <f t="shared" si="346"/>
        <v>#VALUE!</v>
      </c>
      <c r="AA1051" t="e">
        <f t="shared" si="347"/>
        <v>#VALUE!</v>
      </c>
      <c r="AB1051" t="e">
        <f t="shared" si="352"/>
        <v>#VALUE!</v>
      </c>
      <c r="AC1051" t="e">
        <f t="shared" si="353"/>
        <v>#VALUE!</v>
      </c>
      <c r="AD1051" t="e">
        <f t="shared" si="354"/>
        <v>#VALUE!</v>
      </c>
      <c r="AE1051" t="e">
        <f t="shared" si="355"/>
        <v>#VALUE!</v>
      </c>
      <c r="AF1051" t="e">
        <f t="shared" si="356"/>
        <v>#VALUE!</v>
      </c>
    </row>
    <row r="1052" spans="5:32" x14ac:dyDescent="0.2">
      <c r="E1052">
        <f t="shared" si="348"/>
        <v>1050</v>
      </c>
      <c r="F1052">
        <f t="shared" si="343"/>
        <v>23.85361739661073</v>
      </c>
      <c r="G1052" t="e">
        <f t="shared" si="336"/>
        <v>#VALUE!</v>
      </c>
      <c r="H1052" t="e">
        <f t="shared" si="337"/>
        <v>#VALUE!</v>
      </c>
      <c r="I1052" t="e">
        <f t="shared" si="338"/>
        <v>#VALUE!</v>
      </c>
      <c r="J1052" t="e">
        <f t="shared" si="339"/>
        <v>#VALUE!</v>
      </c>
      <c r="K1052" t="e">
        <f t="shared" si="340"/>
        <v>#VALUE!</v>
      </c>
      <c r="L1052" t="e">
        <f t="shared" si="341"/>
        <v>#VALUE!</v>
      </c>
      <c r="M1052">
        <f>IF($B$9="זכר",INDEX(תמותה!$A$1:$E$121,ROUNDDOWN(E1052/12,0)+1,2),INDEX(תמותה!$A$1:$E$121,ROUNDDOWN(E1052/12,0)+1,3))</f>
        <v>7.1554999999999994E-2</v>
      </c>
      <c r="N1052" t="e">
        <f>IF($B$9="זכר",INDEX('שיפור גברים'!$A$1:$GQ$121,ROUNDDOWN(E1052/12,0)+1,ROUNDDOWN((E1052+$B$7-$B$8)/12,0)+2),INDEX('שיפור נשים'!$A$1:$GQ$121,ROUNDDOWN(E1052/12,0)+1,ROUNDDOWN((E1052+$B$7-$B$8)/12,0)+2))</f>
        <v>#VALUE!</v>
      </c>
      <c r="O1052" t="e">
        <f>IF($B$9="זכר",INDEX('שיפור גברים'!$A$1:$GQ$121,ROUNDDOWN(E1052/12,0)+1,ROUNDDOWN((E1052+$B$7-$B$8)/12,0)+1),INDEX('שיפור נשים'!$A$1:$GQ$121,ROUNDDOWN(E1052/12,0)+1,ROUNDDOWN((E1052+$B$7-$B$8)/12,0)+1))</f>
        <v>#VALUE!</v>
      </c>
      <c r="P1052">
        <f t="shared" si="342"/>
        <v>0.16666666666666666</v>
      </c>
      <c r="Q1052" t="e">
        <f t="shared" si="344"/>
        <v>#VALUE!</v>
      </c>
      <c r="R1052">
        <f t="shared" si="349"/>
        <v>1050</v>
      </c>
      <c r="S1052" t="e">
        <f t="shared" si="350"/>
        <v>#VALUE!</v>
      </c>
      <c r="T1052">
        <f>IF($B$11="זכר",INDEX(תמותה!$A$1:$E$121,ROUNDDOWN(R1052/12,0)+1,2),INDEX(תמותה!$A$1:$E$121,ROUNDDOWN(R1052/12,0)+1,3))</f>
        <v>7.1554999999999994E-2</v>
      </c>
      <c r="U1052" t="e">
        <f>IF($B$11="זכר",INDEX('שיפור גברים'!$A$1:$GQ$121,ROUNDDOWN(R1052/12,0)+1,ROUNDDOWN((E1052+$B$7-$B$8)/12,0)+2),INDEX('שיפור נשים'!$A$1:$GQ$121,ROUNDDOWN(R1052/12,0)+1,ROUNDDOWN((E1052+$B$7-$B$8)/12,0)+2))</f>
        <v>#VALUE!</v>
      </c>
      <c r="V1052" t="e">
        <f>IF($B$11="זכר",INDEX('שיפור גברים'!$A$1:$GQ$121,ROUNDDOWN(R1052/12,0)+1,ROUNDDOWN((E1052+$B$7-$B$8)/12,0)+1),INDEX('שיפור נשים'!$A$1:$GQ$121,ROUNDDOWN(R1052/12,0)+1,ROUNDDOWN((E1052+$B$7-$B$8)/12,0)+1))</f>
        <v>#VALUE!</v>
      </c>
      <c r="W1052">
        <f t="shared" si="345"/>
        <v>0.16666666666666666</v>
      </c>
      <c r="X1052" t="e">
        <f t="shared" si="351"/>
        <v>#VALUE!</v>
      </c>
      <c r="Y1052">
        <f>IF($B$11="זכר",INDEX(תמותה!$A$1:$E$121,ROUNDDOWN(R1052/12,0)+1,4),INDEX(תמותה!$A$1:$E$121,ROUNDDOWN(R1052/12,0)+1,5))</f>
        <v>8.1403000000000003E-2</v>
      </c>
      <c r="Z1052" t="e">
        <f t="shared" si="346"/>
        <v>#VALUE!</v>
      </c>
      <c r="AA1052" t="e">
        <f t="shared" si="347"/>
        <v>#VALUE!</v>
      </c>
      <c r="AB1052" t="e">
        <f t="shared" si="352"/>
        <v>#VALUE!</v>
      </c>
      <c r="AC1052" t="e">
        <f t="shared" si="353"/>
        <v>#VALUE!</v>
      </c>
      <c r="AD1052" t="e">
        <f t="shared" si="354"/>
        <v>#VALUE!</v>
      </c>
      <c r="AE1052" t="e">
        <f t="shared" si="355"/>
        <v>#VALUE!</v>
      </c>
      <c r="AF1052" t="e">
        <f t="shared" si="356"/>
        <v>#VALUE!</v>
      </c>
    </row>
    <row r="1053" spans="5:32" x14ac:dyDescent="0.2">
      <c r="E1053">
        <f t="shared" si="348"/>
        <v>1051</v>
      </c>
      <c r="F1053">
        <f t="shared" si="343"/>
        <v>23.925716763521489</v>
      </c>
      <c r="G1053" t="e">
        <f t="shared" si="336"/>
        <v>#VALUE!</v>
      </c>
      <c r="H1053" t="e">
        <f t="shared" si="337"/>
        <v>#VALUE!</v>
      </c>
      <c r="I1053" t="e">
        <f t="shared" si="338"/>
        <v>#VALUE!</v>
      </c>
      <c r="J1053" t="e">
        <f t="shared" si="339"/>
        <v>#VALUE!</v>
      </c>
      <c r="K1053" t="e">
        <f t="shared" si="340"/>
        <v>#VALUE!</v>
      </c>
      <c r="L1053" t="e">
        <f t="shared" si="341"/>
        <v>#VALUE!</v>
      </c>
      <c r="M1053">
        <f>IF($B$9="זכר",INDEX(תמותה!$A$1:$E$121,ROUNDDOWN(E1053/12,0)+1,2),INDEX(תמותה!$A$1:$E$121,ROUNDDOWN(E1053/12,0)+1,3))</f>
        <v>7.1554999999999994E-2</v>
      </c>
      <c r="N1053" t="e">
        <f>IF($B$9="זכר",INDEX('שיפור גברים'!$A$1:$GQ$121,ROUNDDOWN(E1053/12,0)+1,ROUNDDOWN((E1053+$B$7-$B$8)/12,0)+2),INDEX('שיפור נשים'!$A$1:$GQ$121,ROUNDDOWN(E1053/12,0)+1,ROUNDDOWN((E1053+$B$7-$B$8)/12,0)+2))</f>
        <v>#VALUE!</v>
      </c>
      <c r="O1053" t="e">
        <f>IF($B$9="זכר",INDEX('שיפור גברים'!$A$1:$GQ$121,ROUNDDOWN(E1053/12,0)+1,ROUNDDOWN((E1053+$B$7-$B$8)/12,0)+1),INDEX('שיפור נשים'!$A$1:$GQ$121,ROUNDDOWN(E1053/12,0)+1,ROUNDDOWN((E1053+$B$7-$B$8)/12,0)+1))</f>
        <v>#VALUE!</v>
      </c>
      <c r="P1053">
        <f t="shared" si="342"/>
        <v>0.25</v>
      </c>
      <c r="Q1053" t="e">
        <f t="shared" si="344"/>
        <v>#VALUE!</v>
      </c>
      <c r="R1053">
        <f t="shared" si="349"/>
        <v>1051</v>
      </c>
      <c r="S1053" t="e">
        <f t="shared" si="350"/>
        <v>#VALUE!</v>
      </c>
      <c r="T1053">
        <f>IF($B$11="זכר",INDEX(תמותה!$A$1:$E$121,ROUNDDOWN(R1053/12,0)+1,2),INDEX(תמותה!$A$1:$E$121,ROUNDDOWN(R1053/12,0)+1,3))</f>
        <v>7.1554999999999994E-2</v>
      </c>
      <c r="U1053" t="e">
        <f>IF($B$11="זכר",INDEX('שיפור גברים'!$A$1:$GQ$121,ROUNDDOWN(R1053/12,0)+1,ROUNDDOWN((E1053+$B$7-$B$8)/12,0)+2),INDEX('שיפור נשים'!$A$1:$GQ$121,ROUNDDOWN(R1053/12,0)+1,ROUNDDOWN((E1053+$B$7-$B$8)/12,0)+2))</f>
        <v>#VALUE!</v>
      </c>
      <c r="V1053" t="e">
        <f>IF($B$11="זכר",INDEX('שיפור גברים'!$A$1:$GQ$121,ROUNDDOWN(R1053/12,0)+1,ROUNDDOWN((E1053+$B$7-$B$8)/12,0)+1),INDEX('שיפור נשים'!$A$1:$GQ$121,ROUNDDOWN(R1053/12,0)+1,ROUNDDOWN((E1053+$B$7-$B$8)/12,0)+1))</f>
        <v>#VALUE!</v>
      </c>
      <c r="W1053">
        <f t="shared" si="345"/>
        <v>0.25</v>
      </c>
      <c r="X1053" t="e">
        <f t="shared" si="351"/>
        <v>#VALUE!</v>
      </c>
      <c r="Y1053">
        <f>IF($B$11="זכר",INDEX(תמותה!$A$1:$E$121,ROUNDDOWN(R1053/12,0)+1,4),INDEX(תמותה!$A$1:$E$121,ROUNDDOWN(R1053/12,0)+1,5))</f>
        <v>8.1403000000000003E-2</v>
      </c>
      <c r="Z1053" t="e">
        <f t="shared" si="346"/>
        <v>#VALUE!</v>
      </c>
      <c r="AA1053" t="e">
        <f t="shared" si="347"/>
        <v>#VALUE!</v>
      </c>
      <c r="AB1053" t="e">
        <f t="shared" si="352"/>
        <v>#VALUE!</v>
      </c>
      <c r="AC1053" t="e">
        <f t="shared" si="353"/>
        <v>#VALUE!</v>
      </c>
      <c r="AD1053" t="e">
        <f t="shared" si="354"/>
        <v>#VALUE!</v>
      </c>
      <c r="AE1053" t="e">
        <f t="shared" si="355"/>
        <v>#VALUE!</v>
      </c>
      <c r="AF1053" t="e">
        <f t="shared" si="356"/>
        <v>#VALUE!</v>
      </c>
    </row>
    <row r="1054" spans="5:32" x14ac:dyDescent="0.2">
      <c r="E1054">
        <f t="shared" si="348"/>
        <v>1052</v>
      </c>
      <c r="F1054">
        <f t="shared" si="343"/>
        <v>23.998034056234538</v>
      </c>
      <c r="G1054" t="e">
        <f t="shared" si="336"/>
        <v>#VALUE!</v>
      </c>
      <c r="H1054" t="e">
        <f t="shared" si="337"/>
        <v>#VALUE!</v>
      </c>
      <c r="I1054" t="e">
        <f t="shared" si="338"/>
        <v>#VALUE!</v>
      </c>
      <c r="J1054" t="e">
        <f t="shared" si="339"/>
        <v>#VALUE!</v>
      </c>
      <c r="K1054" t="e">
        <f t="shared" si="340"/>
        <v>#VALUE!</v>
      </c>
      <c r="L1054" t="e">
        <f t="shared" si="341"/>
        <v>#VALUE!</v>
      </c>
      <c r="M1054">
        <f>IF($B$9="זכר",INDEX(תמותה!$A$1:$E$121,ROUNDDOWN(E1054/12,0)+1,2),INDEX(תמותה!$A$1:$E$121,ROUNDDOWN(E1054/12,0)+1,3))</f>
        <v>7.1554999999999994E-2</v>
      </c>
      <c r="N1054" t="e">
        <f>IF($B$9="זכר",INDEX('שיפור גברים'!$A$1:$GQ$121,ROUNDDOWN(E1054/12,0)+1,ROUNDDOWN((E1054+$B$7-$B$8)/12,0)+2),INDEX('שיפור נשים'!$A$1:$GQ$121,ROUNDDOWN(E1054/12,0)+1,ROUNDDOWN((E1054+$B$7-$B$8)/12,0)+2))</f>
        <v>#VALUE!</v>
      </c>
      <c r="O1054" t="e">
        <f>IF($B$9="זכר",INDEX('שיפור גברים'!$A$1:$GQ$121,ROUNDDOWN(E1054/12,0)+1,ROUNDDOWN((E1054+$B$7-$B$8)/12,0)+1),INDEX('שיפור נשים'!$A$1:$GQ$121,ROUNDDOWN(E1054/12,0)+1,ROUNDDOWN((E1054+$B$7-$B$8)/12,0)+1))</f>
        <v>#VALUE!</v>
      </c>
      <c r="P1054">
        <f t="shared" si="342"/>
        <v>0.33333333333333331</v>
      </c>
      <c r="Q1054" t="e">
        <f t="shared" si="344"/>
        <v>#VALUE!</v>
      </c>
      <c r="R1054">
        <f t="shared" si="349"/>
        <v>1052</v>
      </c>
      <c r="S1054" t="e">
        <f t="shared" si="350"/>
        <v>#VALUE!</v>
      </c>
      <c r="T1054">
        <f>IF($B$11="זכר",INDEX(תמותה!$A$1:$E$121,ROUNDDOWN(R1054/12,0)+1,2),INDEX(תמותה!$A$1:$E$121,ROUNDDOWN(R1054/12,0)+1,3))</f>
        <v>7.1554999999999994E-2</v>
      </c>
      <c r="U1054" t="e">
        <f>IF($B$11="זכר",INDEX('שיפור גברים'!$A$1:$GQ$121,ROUNDDOWN(R1054/12,0)+1,ROUNDDOWN((E1054+$B$7-$B$8)/12,0)+2),INDEX('שיפור נשים'!$A$1:$GQ$121,ROUNDDOWN(R1054/12,0)+1,ROUNDDOWN((E1054+$B$7-$B$8)/12,0)+2))</f>
        <v>#VALUE!</v>
      </c>
      <c r="V1054" t="e">
        <f>IF($B$11="זכר",INDEX('שיפור גברים'!$A$1:$GQ$121,ROUNDDOWN(R1054/12,0)+1,ROUNDDOWN((E1054+$B$7-$B$8)/12,0)+1),INDEX('שיפור נשים'!$A$1:$GQ$121,ROUNDDOWN(R1054/12,0)+1,ROUNDDOWN((E1054+$B$7-$B$8)/12,0)+1))</f>
        <v>#VALUE!</v>
      </c>
      <c r="W1054">
        <f t="shared" si="345"/>
        <v>0.33333333333333331</v>
      </c>
      <c r="X1054" t="e">
        <f t="shared" si="351"/>
        <v>#VALUE!</v>
      </c>
      <c r="Y1054">
        <f>IF($B$11="זכר",INDEX(תמותה!$A$1:$E$121,ROUNDDOWN(R1054/12,0)+1,4),INDEX(תמותה!$A$1:$E$121,ROUNDDOWN(R1054/12,0)+1,5))</f>
        <v>8.1403000000000003E-2</v>
      </c>
      <c r="Z1054" t="e">
        <f t="shared" si="346"/>
        <v>#VALUE!</v>
      </c>
      <c r="AA1054" t="e">
        <f t="shared" si="347"/>
        <v>#VALUE!</v>
      </c>
      <c r="AB1054" t="e">
        <f t="shared" si="352"/>
        <v>#VALUE!</v>
      </c>
      <c r="AC1054" t="e">
        <f t="shared" si="353"/>
        <v>#VALUE!</v>
      </c>
      <c r="AD1054" t="e">
        <f t="shared" si="354"/>
        <v>#VALUE!</v>
      </c>
      <c r="AE1054" t="e">
        <f t="shared" si="355"/>
        <v>#VALUE!</v>
      </c>
      <c r="AF1054" t="e">
        <f t="shared" si="356"/>
        <v>#VALUE!</v>
      </c>
    </row>
    <row r="1055" spans="5:32" x14ac:dyDescent="0.2">
      <c r="E1055">
        <f t="shared" si="348"/>
        <v>1053</v>
      </c>
      <c r="F1055">
        <f t="shared" si="343"/>
        <v>24.070569933447132</v>
      </c>
      <c r="G1055" t="e">
        <f t="shared" si="336"/>
        <v>#VALUE!</v>
      </c>
      <c r="H1055" t="e">
        <f t="shared" si="337"/>
        <v>#VALUE!</v>
      </c>
      <c r="I1055" t="e">
        <f t="shared" si="338"/>
        <v>#VALUE!</v>
      </c>
      <c r="J1055" t="e">
        <f t="shared" si="339"/>
        <v>#VALUE!</v>
      </c>
      <c r="K1055" t="e">
        <f t="shared" si="340"/>
        <v>#VALUE!</v>
      </c>
      <c r="L1055" t="e">
        <f t="shared" si="341"/>
        <v>#VALUE!</v>
      </c>
      <c r="M1055">
        <f>IF($B$9="זכר",INDEX(תמותה!$A$1:$E$121,ROUNDDOWN(E1055/12,0)+1,2),INDEX(תמותה!$A$1:$E$121,ROUNDDOWN(E1055/12,0)+1,3))</f>
        <v>7.1554999999999994E-2</v>
      </c>
      <c r="N1055" t="e">
        <f>IF($B$9="זכר",INDEX('שיפור גברים'!$A$1:$GQ$121,ROUNDDOWN(E1055/12,0)+1,ROUNDDOWN((E1055+$B$7-$B$8)/12,0)+2),INDEX('שיפור נשים'!$A$1:$GQ$121,ROUNDDOWN(E1055/12,0)+1,ROUNDDOWN((E1055+$B$7-$B$8)/12,0)+2))</f>
        <v>#VALUE!</v>
      </c>
      <c r="O1055" t="e">
        <f>IF($B$9="זכר",INDEX('שיפור גברים'!$A$1:$GQ$121,ROUNDDOWN(E1055/12,0)+1,ROUNDDOWN((E1055+$B$7-$B$8)/12,0)+1),INDEX('שיפור נשים'!$A$1:$GQ$121,ROUNDDOWN(E1055/12,0)+1,ROUNDDOWN((E1055+$B$7-$B$8)/12,0)+1))</f>
        <v>#VALUE!</v>
      </c>
      <c r="P1055">
        <f t="shared" si="342"/>
        <v>0.41666666666666669</v>
      </c>
      <c r="Q1055" t="e">
        <f t="shared" si="344"/>
        <v>#VALUE!</v>
      </c>
      <c r="R1055">
        <f t="shared" si="349"/>
        <v>1053</v>
      </c>
      <c r="S1055" t="e">
        <f t="shared" si="350"/>
        <v>#VALUE!</v>
      </c>
      <c r="T1055">
        <f>IF($B$11="זכר",INDEX(תמותה!$A$1:$E$121,ROUNDDOWN(R1055/12,0)+1,2),INDEX(תמותה!$A$1:$E$121,ROUNDDOWN(R1055/12,0)+1,3))</f>
        <v>7.1554999999999994E-2</v>
      </c>
      <c r="U1055" t="e">
        <f>IF($B$11="זכר",INDEX('שיפור גברים'!$A$1:$GQ$121,ROUNDDOWN(R1055/12,0)+1,ROUNDDOWN((E1055+$B$7-$B$8)/12,0)+2),INDEX('שיפור נשים'!$A$1:$GQ$121,ROUNDDOWN(R1055/12,0)+1,ROUNDDOWN((E1055+$B$7-$B$8)/12,0)+2))</f>
        <v>#VALUE!</v>
      </c>
      <c r="V1055" t="e">
        <f>IF($B$11="זכר",INDEX('שיפור גברים'!$A$1:$GQ$121,ROUNDDOWN(R1055/12,0)+1,ROUNDDOWN((E1055+$B$7-$B$8)/12,0)+1),INDEX('שיפור נשים'!$A$1:$GQ$121,ROUNDDOWN(R1055/12,0)+1,ROUNDDOWN((E1055+$B$7-$B$8)/12,0)+1))</f>
        <v>#VALUE!</v>
      </c>
      <c r="W1055">
        <f t="shared" si="345"/>
        <v>0.41666666666666669</v>
      </c>
      <c r="X1055" t="e">
        <f t="shared" si="351"/>
        <v>#VALUE!</v>
      </c>
      <c r="Y1055">
        <f>IF($B$11="זכר",INDEX(תמותה!$A$1:$E$121,ROUNDDOWN(R1055/12,0)+1,4),INDEX(תמותה!$A$1:$E$121,ROUNDDOWN(R1055/12,0)+1,5))</f>
        <v>8.1403000000000003E-2</v>
      </c>
      <c r="Z1055" t="e">
        <f t="shared" si="346"/>
        <v>#VALUE!</v>
      </c>
      <c r="AA1055" t="e">
        <f t="shared" si="347"/>
        <v>#VALUE!</v>
      </c>
      <c r="AB1055" t="e">
        <f t="shared" si="352"/>
        <v>#VALUE!</v>
      </c>
      <c r="AC1055" t="e">
        <f t="shared" si="353"/>
        <v>#VALUE!</v>
      </c>
      <c r="AD1055" t="e">
        <f t="shared" si="354"/>
        <v>#VALUE!</v>
      </c>
      <c r="AE1055" t="e">
        <f t="shared" si="355"/>
        <v>#VALUE!</v>
      </c>
      <c r="AF1055" t="e">
        <f t="shared" si="356"/>
        <v>#VALUE!</v>
      </c>
    </row>
    <row r="1056" spans="5:32" x14ac:dyDescent="0.2">
      <c r="E1056">
        <f t="shared" si="348"/>
        <v>1054</v>
      </c>
      <c r="F1056">
        <f t="shared" si="343"/>
        <v>24.143325055847527</v>
      </c>
      <c r="G1056" t="e">
        <f t="shared" si="336"/>
        <v>#VALUE!</v>
      </c>
      <c r="H1056" t="e">
        <f t="shared" si="337"/>
        <v>#VALUE!</v>
      </c>
      <c r="I1056" t="e">
        <f t="shared" si="338"/>
        <v>#VALUE!</v>
      </c>
      <c r="J1056" t="e">
        <f t="shared" si="339"/>
        <v>#VALUE!</v>
      </c>
      <c r="K1056" t="e">
        <f t="shared" si="340"/>
        <v>#VALUE!</v>
      </c>
      <c r="L1056" t="e">
        <f t="shared" si="341"/>
        <v>#VALUE!</v>
      </c>
      <c r="M1056">
        <f>IF($B$9="זכר",INDEX(תמותה!$A$1:$E$121,ROUNDDOWN(E1056/12,0)+1,2),INDEX(תמותה!$A$1:$E$121,ROUNDDOWN(E1056/12,0)+1,3))</f>
        <v>7.1554999999999994E-2</v>
      </c>
      <c r="N1056" t="e">
        <f>IF($B$9="זכר",INDEX('שיפור גברים'!$A$1:$GQ$121,ROUNDDOWN(E1056/12,0)+1,ROUNDDOWN((E1056+$B$7-$B$8)/12,0)+2),INDEX('שיפור נשים'!$A$1:$GQ$121,ROUNDDOWN(E1056/12,0)+1,ROUNDDOWN((E1056+$B$7-$B$8)/12,0)+2))</f>
        <v>#VALUE!</v>
      </c>
      <c r="O1056" t="e">
        <f>IF($B$9="זכר",INDEX('שיפור גברים'!$A$1:$GQ$121,ROUNDDOWN(E1056/12,0)+1,ROUNDDOWN((E1056+$B$7-$B$8)/12,0)+1),INDEX('שיפור נשים'!$A$1:$GQ$121,ROUNDDOWN(E1056/12,0)+1,ROUNDDOWN((E1056+$B$7-$B$8)/12,0)+1))</f>
        <v>#VALUE!</v>
      </c>
      <c r="P1056">
        <f t="shared" si="342"/>
        <v>0.5</v>
      </c>
      <c r="Q1056" t="e">
        <f t="shared" si="344"/>
        <v>#VALUE!</v>
      </c>
      <c r="R1056">
        <f t="shared" si="349"/>
        <v>1054</v>
      </c>
      <c r="S1056" t="e">
        <f t="shared" si="350"/>
        <v>#VALUE!</v>
      </c>
      <c r="T1056">
        <f>IF($B$11="זכר",INDEX(תמותה!$A$1:$E$121,ROUNDDOWN(R1056/12,0)+1,2),INDEX(תמותה!$A$1:$E$121,ROUNDDOWN(R1056/12,0)+1,3))</f>
        <v>7.1554999999999994E-2</v>
      </c>
      <c r="U1056" t="e">
        <f>IF($B$11="זכר",INDEX('שיפור גברים'!$A$1:$GQ$121,ROUNDDOWN(R1056/12,0)+1,ROUNDDOWN((E1056+$B$7-$B$8)/12,0)+2),INDEX('שיפור נשים'!$A$1:$GQ$121,ROUNDDOWN(R1056/12,0)+1,ROUNDDOWN((E1056+$B$7-$B$8)/12,0)+2))</f>
        <v>#VALUE!</v>
      </c>
      <c r="V1056" t="e">
        <f>IF($B$11="זכר",INDEX('שיפור גברים'!$A$1:$GQ$121,ROUNDDOWN(R1056/12,0)+1,ROUNDDOWN((E1056+$B$7-$B$8)/12,0)+1),INDEX('שיפור נשים'!$A$1:$GQ$121,ROUNDDOWN(R1056/12,0)+1,ROUNDDOWN((E1056+$B$7-$B$8)/12,0)+1))</f>
        <v>#VALUE!</v>
      </c>
      <c r="W1056">
        <f t="shared" si="345"/>
        <v>0.5</v>
      </c>
      <c r="X1056" t="e">
        <f t="shared" si="351"/>
        <v>#VALUE!</v>
      </c>
      <c r="Y1056">
        <f>IF($B$11="זכר",INDEX(תמותה!$A$1:$E$121,ROUNDDOWN(R1056/12,0)+1,4),INDEX(תמותה!$A$1:$E$121,ROUNDDOWN(R1056/12,0)+1,5))</f>
        <v>8.1403000000000003E-2</v>
      </c>
      <c r="Z1056" t="e">
        <f t="shared" si="346"/>
        <v>#VALUE!</v>
      </c>
      <c r="AA1056" t="e">
        <f t="shared" si="347"/>
        <v>#VALUE!</v>
      </c>
      <c r="AB1056" t="e">
        <f t="shared" si="352"/>
        <v>#VALUE!</v>
      </c>
      <c r="AC1056" t="e">
        <f t="shared" si="353"/>
        <v>#VALUE!</v>
      </c>
      <c r="AD1056" t="e">
        <f t="shared" si="354"/>
        <v>#VALUE!</v>
      </c>
      <c r="AE1056" t="e">
        <f t="shared" si="355"/>
        <v>#VALUE!</v>
      </c>
      <c r="AF1056" t="e">
        <f t="shared" si="356"/>
        <v>#VALUE!</v>
      </c>
    </row>
    <row r="1057" spans="5:32" x14ac:dyDescent="0.2">
      <c r="E1057">
        <f t="shared" si="348"/>
        <v>1055</v>
      </c>
      <c r="F1057">
        <f t="shared" si="343"/>
        <v>24.216300086120896</v>
      </c>
      <c r="G1057" t="e">
        <f t="shared" si="336"/>
        <v>#VALUE!</v>
      </c>
      <c r="H1057" t="e">
        <f t="shared" si="337"/>
        <v>#VALUE!</v>
      </c>
      <c r="I1057" t="e">
        <f t="shared" si="338"/>
        <v>#VALUE!</v>
      </c>
      <c r="J1057" t="e">
        <f t="shared" si="339"/>
        <v>#VALUE!</v>
      </c>
      <c r="K1057" t="e">
        <f t="shared" si="340"/>
        <v>#VALUE!</v>
      </c>
      <c r="L1057" t="e">
        <f t="shared" si="341"/>
        <v>#VALUE!</v>
      </c>
      <c r="M1057">
        <f>IF($B$9="זכר",INDEX(תמותה!$A$1:$E$121,ROUNDDOWN(E1057/12,0)+1,2),INDEX(תמותה!$A$1:$E$121,ROUNDDOWN(E1057/12,0)+1,3))</f>
        <v>7.1554999999999994E-2</v>
      </c>
      <c r="N1057" t="e">
        <f>IF($B$9="זכר",INDEX('שיפור גברים'!$A$1:$GQ$121,ROUNDDOWN(E1057/12,0)+1,ROUNDDOWN((E1057+$B$7-$B$8)/12,0)+2),INDEX('שיפור נשים'!$A$1:$GQ$121,ROUNDDOWN(E1057/12,0)+1,ROUNDDOWN((E1057+$B$7-$B$8)/12,0)+2))</f>
        <v>#VALUE!</v>
      </c>
      <c r="O1057" t="e">
        <f>IF($B$9="זכר",INDEX('שיפור גברים'!$A$1:$GQ$121,ROUNDDOWN(E1057/12,0)+1,ROUNDDOWN((E1057+$B$7-$B$8)/12,0)+1),INDEX('שיפור נשים'!$A$1:$GQ$121,ROUNDDOWN(E1057/12,0)+1,ROUNDDOWN((E1057+$B$7-$B$8)/12,0)+1))</f>
        <v>#VALUE!</v>
      </c>
      <c r="P1057">
        <f t="shared" si="342"/>
        <v>0.58333333333333337</v>
      </c>
      <c r="Q1057" t="e">
        <f t="shared" si="344"/>
        <v>#VALUE!</v>
      </c>
      <c r="R1057">
        <f t="shared" si="349"/>
        <v>1055</v>
      </c>
      <c r="S1057" t="e">
        <f t="shared" si="350"/>
        <v>#VALUE!</v>
      </c>
      <c r="T1057">
        <f>IF($B$11="זכר",INDEX(תמותה!$A$1:$E$121,ROUNDDOWN(R1057/12,0)+1,2),INDEX(תמותה!$A$1:$E$121,ROUNDDOWN(R1057/12,0)+1,3))</f>
        <v>7.1554999999999994E-2</v>
      </c>
      <c r="U1057" t="e">
        <f>IF($B$11="זכר",INDEX('שיפור גברים'!$A$1:$GQ$121,ROUNDDOWN(R1057/12,0)+1,ROUNDDOWN((E1057+$B$7-$B$8)/12,0)+2),INDEX('שיפור נשים'!$A$1:$GQ$121,ROUNDDOWN(R1057/12,0)+1,ROUNDDOWN((E1057+$B$7-$B$8)/12,0)+2))</f>
        <v>#VALUE!</v>
      </c>
      <c r="V1057" t="e">
        <f>IF($B$11="זכר",INDEX('שיפור גברים'!$A$1:$GQ$121,ROUNDDOWN(R1057/12,0)+1,ROUNDDOWN((E1057+$B$7-$B$8)/12,0)+1),INDEX('שיפור נשים'!$A$1:$GQ$121,ROUNDDOWN(R1057/12,0)+1,ROUNDDOWN((E1057+$B$7-$B$8)/12,0)+1))</f>
        <v>#VALUE!</v>
      </c>
      <c r="W1057">
        <f t="shared" si="345"/>
        <v>0.58333333333333337</v>
      </c>
      <c r="X1057" t="e">
        <f t="shared" si="351"/>
        <v>#VALUE!</v>
      </c>
      <c r="Y1057">
        <f>IF($B$11="זכר",INDEX(תמותה!$A$1:$E$121,ROUNDDOWN(R1057/12,0)+1,4),INDEX(תמותה!$A$1:$E$121,ROUNDDOWN(R1057/12,0)+1,5))</f>
        <v>8.1403000000000003E-2</v>
      </c>
      <c r="Z1057" t="e">
        <f t="shared" si="346"/>
        <v>#VALUE!</v>
      </c>
      <c r="AA1057" t="e">
        <f t="shared" si="347"/>
        <v>#VALUE!</v>
      </c>
      <c r="AB1057" t="e">
        <f t="shared" si="352"/>
        <v>#VALUE!</v>
      </c>
      <c r="AC1057" t="e">
        <f t="shared" si="353"/>
        <v>#VALUE!</v>
      </c>
      <c r="AD1057" t="e">
        <f t="shared" si="354"/>
        <v>#VALUE!</v>
      </c>
      <c r="AE1057" t="e">
        <f t="shared" si="355"/>
        <v>#VALUE!</v>
      </c>
      <c r="AF1057" t="e">
        <f t="shared" si="356"/>
        <v>#VALUE!</v>
      </c>
    </row>
    <row r="1058" spans="5:32" x14ac:dyDescent="0.2">
      <c r="E1058">
        <f t="shared" si="348"/>
        <v>1056</v>
      </c>
      <c r="F1058">
        <f t="shared" si="343"/>
        <v>24.289495688955459</v>
      </c>
      <c r="G1058" t="e">
        <f t="shared" si="336"/>
        <v>#VALUE!</v>
      </c>
      <c r="H1058" t="e">
        <f t="shared" si="337"/>
        <v>#VALUE!</v>
      </c>
      <c r="I1058" t="e">
        <f t="shared" si="338"/>
        <v>#VALUE!</v>
      </c>
      <c r="J1058" t="e">
        <f t="shared" si="339"/>
        <v>#VALUE!</v>
      </c>
      <c r="K1058" t="e">
        <f t="shared" si="340"/>
        <v>#VALUE!</v>
      </c>
      <c r="L1058" t="e">
        <f t="shared" si="341"/>
        <v>#VALUE!</v>
      </c>
      <c r="M1058">
        <f>IF($B$9="זכר",INDEX(תמותה!$A$1:$E$121,ROUNDDOWN(E1058/12,0)+1,2),INDEX(תמותה!$A$1:$E$121,ROUNDDOWN(E1058/12,0)+1,3))</f>
        <v>8.3003999999999994E-2</v>
      </c>
      <c r="N1058" t="e">
        <f>IF($B$9="זכר",INDEX('שיפור גברים'!$A$1:$GQ$121,ROUNDDOWN(E1058/12,0)+1,ROUNDDOWN((E1058+$B$7-$B$8)/12,0)+2),INDEX('שיפור נשים'!$A$1:$GQ$121,ROUNDDOWN(E1058/12,0)+1,ROUNDDOWN((E1058+$B$7-$B$8)/12,0)+2))</f>
        <v>#VALUE!</v>
      </c>
      <c r="O1058" t="e">
        <f>IF($B$9="זכר",INDEX('שיפור גברים'!$A$1:$GQ$121,ROUNDDOWN(E1058/12,0)+1,ROUNDDOWN((E1058+$B$7-$B$8)/12,0)+1),INDEX('שיפור נשים'!$A$1:$GQ$121,ROUNDDOWN(E1058/12,0)+1,ROUNDDOWN((E1058+$B$7-$B$8)/12,0)+1))</f>
        <v>#VALUE!</v>
      </c>
      <c r="P1058">
        <f t="shared" si="342"/>
        <v>0.66666666666666663</v>
      </c>
      <c r="Q1058" t="e">
        <f t="shared" si="344"/>
        <v>#VALUE!</v>
      </c>
      <c r="R1058">
        <f t="shared" si="349"/>
        <v>1056</v>
      </c>
      <c r="S1058" t="e">
        <f t="shared" si="350"/>
        <v>#VALUE!</v>
      </c>
      <c r="T1058">
        <f>IF($B$11="זכר",INDEX(תמותה!$A$1:$E$121,ROUNDDOWN(R1058/12,0)+1,2),INDEX(תמותה!$A$1:$E$121,ROUNDDOWN(R1058/12,0)+1,3))</f>
        <v>8.3003999999999994E-2</v>
      </c>
      <c r="U1058" t="e">
        <f>IF($B$11="זכר",INDEX('שיפור גברים'!$A$1:$GQ$121,ROUNDDOWN(R1058/12,0)+1,ROUNDDOWN((E1058+$B$7-$B$8)/12,0)+2),INDEX('שיפור נשים'!$A$1:$GQ$121,ROUNDDOWN(R1058/12,0)+1,ROUNDDOWN((E1058+$B$7-$B$8)/12,0)+2))</f>
        <v>#VALUE!</v>
      </c>
      <c r="V1058" t="e">
        <f>IF($B$11="זכר",INDEX('שיפור גברים'!$A$1:$GQ$121,ROUNDDOWN(R1058/12,0)+1,ROUNDDOWN((E1058+$B$7-$B$8)/12,0)+1),INDEX('שיפור נשים'!$A$1:$GQ$121,ROUNDDOWN(R1058/12,0)+1,ROUNDDOWN((E1058+$B$7-$B$8)/12,0)+1))</f>
        <v>#VALUE!</v>
      </c>
      <c r="W1058">
        <f t="shared" si="345"/>
        <v>0.66666666666666663</v>
      </c>
      <c r="X1058" t="e">
        <f t="shared" si="351"/>
        <v>#VALUE!</v>
      </c>
      <c r="Y1058">
        <f>IF($B$11="זכר",INDEX(תמותה!$A$1:$E$121,ROUNDDOWN(R1058/12,0)+1,4),INDEX(תמותה!$A$1:$E$121,ROUNDDOWN(R1058/12,0)+1,5))</f>
        <v>9.3145000000000006E-2</v>
      </c>
      <c r="Z1058" t="e">
        <f t="shared" si="346"/>
        <v>#VALUE!</v>
      </c>
      <c r="AA1058" t="e">
        <f t="shared" si="347"/>
        <v>#VALUE!</v>
      </c>
      <c r="AB1058" t="e">
        <f t="shared" si="352"/>
        <v>#VALUE!</v>
      </c>
      <c r="AC1058" t="e">
        <f t="shared" si="353"/>
        <v>#VALUE!</v>
      </c>
      <c r="AD1058" t="e">
        <f t="shared" si="354"/>
        <v>#VALUE!</v>
      </c>
      <c r="AE1058" t="e">
        <f t="shared" si="355"/>
        <v>#VALUE!</v>
      </c>
      <c r="AF1058" t="e">
        <f t="shared" si="356"/>
        <v>#VALUE!</v>
      </c>
    </row>
    <row r="1059" spans="5:32" x14ac:dyDescent="0.2">
      <c r="E1059">
        <f t="shared" si="348"/>
        <v>1057</v>
      </c>
      <c r="F1059">
        <f t="shared" si="343"/>
        <v>24.362912531048519</v>
      </c>
      <c r="G1059" t="e">
        <f t="shared" si="336"/>
        <v>#VALUE!</v>
      </c>
      <c r="H1059" t="e">
        <f t="shared" si="337"/>
        <v>#VALUE!</v>
      </c>
      <c r="I1059" t="e">
        <f t="shared" si="338"/>
        <v>#VALUE!</v>
      </c>
      <c r="J1059" t="e">
        <f t="shared" si="339"/>
        <v>#VALUE!</v>
      </c>
      <c r="K1059" t="e">
        <f t="shared" si="340"/>
        <v>#VALUE!</v>
      </c>
      <c r="L1059" t="e">
        <f t="shared" si="341"/>
        <v>#VALUE!</v>
      </c>
      <c r="M1059">
        <f>IF($B$9="זכר",INDEX(תמותה!$A$1:$E$121,ROUNDDOWN(E1059/12,0)+1,2),INDEX(תמותה!$A$1:$E$121,ROUNDDOWN(E1059/12,0)+1,3))</f>
        <v>8.3003999999999994E-2</v>
      </c>
      <c r="N1059" t="e">
        <f>IF($B$9="זכר",INDEX('שיפור גברים'!$A$1:$GQ$121,ROUNDDOWN(E1059/12,0)+1,ROUNDDOWN((E1059+$B$7-$B$8)/12,0)+2),INDEX('שיפור נשים'!$A$1:$GQ$121,ROUNDDOWN(E1059/12,0)+1,ROUNDDOWN((E1059+$B$7-$B$8)/12,0)+2))</f>
        <v>#VALUE!</v>
      </c>
      <c r="O1059" t="e">
        <f>IF($B$9="זכר",INDEX('שיפור גברים'!$A$1:$GQ$121,ROUNDDOWN(E1059/12,0)+1,ROUNDDOWN((E1059+$B$7-$B$8)/12,0)+1),INDEX('שיפור נשים'!$A$1:$GQ$121,ROUNDDOWN(E1059/12,0)+1,ROUNDDOWN((E1059+$B$7-$B$8)/12,0)+1))</f>
        <v>#VALUE!</v>
      </c>
      <c r="P1059">
        <f t="shared" si="342"/>
        <v>0.75</v>
      </c>
      <c r="Q1059" t="e">
        <f t="shared" si="344"/>
        <v>#VALUE!</v>
      </c>
      <c r="R1059">
        <f t="shared" si="349"/>
        <v>1057</v>
      </c>
      <c r="S1059" t="e">
        <f t="shared" si="350"/>
        <v>#VALUE!</v>
      </c>
      <c r="T1059">
        <f>IF($B$11="זכר",INDEX(תמותה!$A$1:$E$121,ROUNDDOWN(R1059/12,0)+1,2),INDEX(תמותה!$A$1:$E$121,ROUNDDOWN(R1059/12,0)+1,3))</f>
        <v>8.3003999999999994E-2</v>
      </c>
      <c r="U1059" t="e">
        <f>IF($B$11="זכר",INDEX('שיפור גברים'!$A$1:$GQ$121,ROUNDDOWN(R1059/12,0)+1,ROUNDDOWN((E1059+$B$7-$B$8)/12,0)+2),INDEX('שיפור נשים'!$A$1:$GQ$121,ROUNDDOWN(R1059/12,0)+1,ROUNDDOWN((E1059+$B$7-$B$8)/12,0)+2))</f>
        <v>#VALUE!</v>
      </c>
      <c r="V1059" t="e">
        <f>IF($B$11="זכר",INDEX('שיפור גברים'!$A$1:$GQ$121,ROUNDDOWN(R1059/12,0)+1,ROUNDDOWN((E1059+$B$7-$B$8)/12,0)+1),INDEX('שיפור נשים'!$A$1:$GQ$121,ROUNDDOWN(R1059/12,0)+1,ROUNDDOWN((E1059+$B$7-$B$8)/12,0)+1))</f>
        <v>#VALUE!</v>
      </c>
      <c r="W1059">
        <f t="shared" si="345"/>
        <v>0.75</v>
      </c>
      <c r="X1059" t="e">
        <f t="shared" si="351"/>
        <v>#VALUE!</v>
      </c>
      <c r="Y1059">
        <f>IF($B$11="זכר",INDEX(תמותה!$A$1:$E$121,ROUNDDOWN(R1059/12,0)+1,4),INDEX(תמותה!$A$1:$E$121,ROUNDDOWN(R1059/12,0)+1,5))</f>
        <v>9.3145000000000006E-2</v>
      </c>
      <c r="Z1059" t="e">
        <f t="shared" si="346"/>
        <v>#VALUE!</v>
      </c>
      <c r="AA1059" t="e">
        <f t="shared" si="347"/>
        <v>#VALUE!</v>
      </c>
      <c r="AB1059" t="e">
        <f t="shared" si="352"/>
        <v>#VALUE!</v>
      </c>
      <c r="AC1059" t="e">
        <f t="shared" si="353"/>
        <v>#VALUE!</v>
      </c>
      <c r="AD1059" t="e">
        <f t="shared" si="354"/>
        <v>#VALUE!</v>
      </c>
      <c r="AE1059" t="e">
        <f t="shared" si="355"/>
        <v>#VALUE!</v>
      </c>
      <c r="AF1059" t="e">
        <f t="shared" si="356"/>
        <v>#VALUE!</v>
      </c>
    </row>
    <row r="1060" spans="5:32" x14ac:dyDescent="0.2">
      <c r="E1060">
        <f t="shared" si="348"/>
        <v>1058</v>
      </c>
      <c r="F1060">
        <f t="shared" si="343"/>
        <v>24.436551281112475</v>
      </c>
      <c r="G1060" t="e">
        <f t="shared" si="336"/>
        <v>#VALUE!</v>
      </c>
      <c r="H1060" t="e">
        <f t="shared" si="337"/>
        <v>#VALUE!</v>
      </c>
      <c r="I1060" t="e">
        <f t="shared" si="338"/>
        <v>#VALUE!</v>
      </c>
      <c r="J1060" t="e">
        <f t="shared" si="339"/>
        <v>#VALUE!</v>
      </c>
      <c r="K1060" t="e">
        <f t="shared" si="340"/>
        <v>#VALUE!</v>
      </c>
      <c r="L1060" t="e">
        <f t="shared" si="341"/>
        <v>#VALUE!</v>
      </c>
      <c r="M1060">
        <f>IF($B$9="זכר",INDEX(תמותה!$A$1:$E$121,ROUNDDOWN(E1060/12,0)+1,2),INDEX(תמותה!$A$1:$E$121,ROUNDDOWN(E1060/12,0)+1,3))</f>
        <v>8.3003999999999994E-2</v>
      </c>
      <c r="N1060" t="e">
        <f>IF($B$9="זכר",INDEX('שיפור גברים'!$A$1:$GQ$121,ROUNDDOWN(E1060/12,0)+1,ROUNDDOWN((E1060+$B$7-$B$8)/12,0)+2),INDEX('שיפור נשים'!$A$1:$GQ$121,ROUNDDOWN(E1060/12,0)+1,ROUNDDOWN((E1060+$B$7-$B$8)/12,0)+2))</f>
        <v>#VALUE!</v>
      </c>
      <c r="O1060" t="e">
        <f>IF($B$9="זכר",INDEX('שיפור גברים'!$A$1:$GQ$121,ROUNDDOWN(E1060/12,0)+1,ROUNDDOWN((E1060+$B$7-$B$8)/12,0)+1),INDEX('שיפור נשים'!$A$1:$GQ$121,ROUNDDOWN(E1060/12,0)+1,ROUNDDOWN((E1060+$B$7-$B$8)/12,0)+1))</f>
        <v>#VALUE!</v>
      </c>
      <c r="P1060">
        <f t="shared" si="342"/>
        <v>0.83333333333333337</v>
      </c>
      <c r="Q1060" t="e">
        <f t="shared" si="344"/>
        <v>#VALUE!</v>
      </c>
      <c r="R1060">
        <f t="shared" si="349"/>
        <v>1058</v>
      </c>
      <c r="S1060" t="e">
        <f t="shared" si="350"/>
        <v>#VALUE!</v>
      </c>
      <c r="T1060">
        <f>IF($B$11="זכר",INDEX(תמותה!$A$1:$E$121,ROUNDDOWN(R1060/12,0)+1,2),INDEX(תמותה!$A$1:$E$121,ROUNDDOWN(R1060/12,0)+1,3))</f>
        <v>8.3003999999999994E-2</v>
      </c>
      <c r="U1060" t="e">
        <f>IF($B$11="זכר",INDEX('שיפור גברים'!$A$1:$GQ$121,ROUNDDOWN(R1060/12,0)+1,ROUNDDOWN((E1060+$B$7-$B$8)/12,0)+2),INDEX('שיפור נשים'!$A$1:$GQ$121,ROUNDDOWN(R1060/12,0)+1,ROUNDDOWN((E1060+$B$7-$B$8)/12,0)+2))</f>
        <v>#VALUE!</v>
      </c>
      <c r="V1060" t="e">
        <f>IF($B$11="זכר",INDEX('שיפור גברים'!$A$1:$GQ$121,ROUNDDOWN(R1060/12,0)+1,ROUNDDOWN((E1060+$B$7-$B$8)/12,0)+1),INDEX('שיפור נשים'!$A$1:$GQ$121,ROUNDDOWN(R1060/12,0)+1,ROUNDDOWN((E1060+$B$7-$B$8)/12,0)+1))</f>
        <v>#VALUE!</v>
      </c>
      <c r="W1060">
        <f t="shared" si="345"/>
        <v>0.83333333333333337</v>
      </c>
      <c r="X1060" t="e">
        <f t="shared" si="351"/>
        <v>#VALUE!</v>
      </c>
      <c r="Y1060">
        <f>IF($B$11="זכר",INDEX(תמותה!$A$1:$E$121,ROUNDDOWN(R1060/12,0)+1,4),INDEX(תמותה!$A$1:$E$121,ROUNDDOWN(R1060/12,0)+1,5))</f>
        <v>9.3145000000000006E-2</v>
      </c>
      <c r="Z1060" t="e">
        <f t="shared" si="346"/>
        <v>#VALUE!</v>
      </c>
      <c r="AA1060" t="e">
        <f t="shared" si="347"/>
        <v>#VALUE!</v>
      </c>
      <c r="AB1060" t="e">
        <f t="shared" si="352"/>
        <v>#VALUE!</v>
      </c>
      <c r="AC1060" t="e">
        <f t="shared" si="353"/>
        <v>#VALUE!</v>
      </c>
      <c r="AD1060" t="e">
        <f t="shared" si="354"/>
        <v>#VALUE!</v>
      </c>
      <c r="AE1060" t="e">
        <f t="shared" si="355"/>
        <v>#VALUE!</v>
      </c>
      <c r="AF1060" t="e">
        <f t="shared" si="356"/>
        <v>#VALUE!</v>
      </c>
    </row>
    <row r="1061" spans="5:32" x14ac:dyDescent="0.2">
      <c r="E1061">
        <f t="shared" si="348"/>
        <v>1059</v>
      </c>
      <c r="F1061">
        <f t="shared" si="343"/>
        <v>24.510412609881023</v>
      </c>
      <c r="G1061" t="e">
        <f t="shared" si="336"/>
        <v>#VALUE!</v>
      </c>
      <c r="H1061" t="e">
        <f t="shared" si="337"/>
        <v>#VALUE!</v>
      </c>
      <c r="I1061" t="e">
        <f t="shared" si="338"/>
        <v>#VALUE!</v>
      </c>
      <c r="J1061" t="e">
        <f t="shared" si="339"/>
        <v>#VALUE!</v>
      </c>
      <c r="K1061" t="e">
        <f t="shared" si="340"/>
        <v>#VALUE!</v>
      </c>
      <c r="L1061" t="e">
        <f t="shared" si="341"/>
        <v>#VALUE!</v>
      </c>
      <c r="M1061">
        <f>IF($B$9="זכר",INDEX(תמותה!$A$1:$E$121,ROUNDDOWN(E1061/12,0)+1,2),INDEX(תמותה!$A$1:$E$121,ROUNDDOWN(E1061/12,0)+1,3))</f>
        <v>8.3003999999999994E-2</v>
      </c>
      <c r="N1061" t="e">
        <f>IF($B$9="זכר",INDEX('שיפור גברים'!$A$1:$GQ$121,ROUNDDOWN(E1061/12,0)+1,ROUNDDOWN((E1061+$B$7-$B$8)/12,0)+2),INDEX('שיפור נשים'!$A$1:$GQ$121,ROUNDDOWN(E1061/12,0)+1,ROUNDDOWN((E1061+$B$7-$B$8)/12,0)+2))</f>
        <v>#VALUE!</v>
      </c>
      <c r="O1061" t="e">
        <f>IF($B$9="זכר",INDEX('שיפור גברים'!$A$1:$GQ$121,ROUNDDOWN(E1061/12,0)+1,ROUNDDOWN((E1061+$B$7-$B$8)/12,0)+1),INDEX('שיפור נשים'!$A$1:$GQ$121,ROUNDDOWN(E1061/12,0)+1,ROUNDDOWN((E1061+$B$7-$B$8)/12,0)+1))</f>
        <v>#VALUE!</v>
      </c>
      <c r="P1061">
        <f t="shared" si="342"/>
        <v>0.91666666666666663</v>
      </c>
      <c r="Q1061" t="e">
        <f t="shared" si="344"/>
        <v>#VALUE!</v>
      </c>
      <c r="R1061">
        <f t="shared" si="349"/>
        <v>1059</v>
      </c>
      <c r="S1061" t="e">
        <f t="shared" si="350"/>
        <v>#VALUE!</v>
      </c>
      <c r="T1061">
        <f>IF($B$11="זכר",INDEX(תמותה!$A$1:$E$121,ROUNDDOWN(R1061/12,0)+1,2),INDEX(תמותה!$A$1:$E$121,ROUNDDOWN(R1061/12,0)+1,3))</f>
        <v>8.3003999999999994E-2</v>
      </c>
      <c r="U1061" t="e">
        <f>IF($B$11="זכר",INDEX('שיפור גברים'!$A$1:$GQ$121,ROUNDDOWN(R1061/12,0)+1,ROUNDDOWN((E1061+$B$7-$B$8)/12,0)+2),INDEX('שיפור נשים'!$A$1:$GQ$121,ROUNDDOWN(R1061/12,0)+1,ROUNDDOWN((E1061+$B$7-$B$8)/12,0)+2))</f>
        <v>#VALUE!</v>
      </c>
      <c r="V1061" t="e">
        <f>IF($B$11="זכר",INDEX('שיפור גברים'!$A$1:$GQ$121,ROUNDDOWN(R1061/12,0)+1,ROUNDDOWN((E1061+$B$7-$B$8)/12,0)+1),INDEX('שיפור נשים'!$A$1:$GQ$121,ROUNDDOWN(R1061/12,0)+1,ROUNDDOWN((E1061+$B$7-$B$8)/12,0)+1))</f>
        <v>#VALUE!</v>
      </c>
      <c r="W1061">
        <f t="shared" si="345"/>
        <v>0.91666666666666663</v>
      </c>
      <c r="X1061" t="e">
        <f t="shared" si="351"/>
        <v>#VALUE!</v>
      </c>
      <c r="Y1061">
        <f>IF($B$11="זכר",INDEX(תמותה!$A$1:$E$121,ROUNDDOWN(R1061/12,0)+1,4),INDEX(תמותה!$A$1:$E$121,ROUNDDOWN(R1061/12,0)+1,5))</f>
        <v>9.3145000000000006E-2</v>
      </c>
      <c r="Z1061" t="e">
        <f t="shared" si="346"/>
        <v>#VALUE!</v>
      </c>
      <c r="AA1061" t="e">
        <f t="shared" si="347"/>
        <v>#VALUE!</v>
      </c>
      <c r="AB1061" t="e">
        <f t="shared" si="352"/>
        <v>#VALUE!</v>
      </c>
      <c r="AC1061" t="e">
        <f t="shared" si="353"/>
        <v>#VALUE!</v>
      </c>
      <c r="AD1061" t="e">
        <f t="shared" si="354"/>
        <v>#VALUE!</v>
      </c>
      <c r="AE1061" t="e">
        <f t="shared" si="355"/>
        <v>#VALUE!</v>
      </c>
      <c r="AF1061" t="e">
        <f t="shared" si="356"/>
        <v>#VALUE!</v>
      </c>
    </row>
    <row r="1062" spans="5:32" x14ac:dyDescent="0.2">
      <c r="E1062">
        <f t="shared" si="348"/>
        <v>1060</v>
      </c>
      <c r="F1062">
        <f t="shared" si="343"/>
        <v>24.584497190115169</v>
      </c>
      <c r="G1062" t="e">
        <f t="shared" ref="G1062:G1125" si="357">IF(E1062&lt;=$B$3,IF(AND((E1062-$E$2)&lt;0,E1062&lt;$B$4),G1061+1/F1062,G1061+L1061/F1062))</f>
        <v>#VALUE!</v>
      </c>
      <c r="H1062" t="e">
        <f t="shared" ref="H1062:H1125" si="358">IF(E1062&lt;=$B$3,IF(AND((E1062-$E$2)&lt;60,E1062&lt;$B$4),H1061+1/F1062,H1061+L1061/F1062))</f>
        <v>#VALUE!</v>
      </c>
      <c r="I1062" t="e">
        <f t="shared" ref="I1062:I1125" si="359">IF(E1062&lt;=$B$3,IF(AND((E1062-$E$2)&lt;120,E1062&lt;$B$4),I1061+1/F1062,I1061+L1061/F1062))</f>
        <v>#VALUE!</v>
      </c>
      <c r="J1062" t="e">
        <f t="shared" ref="J1062:J1125" si="360">IF(E1062&lt;=$B$3,IF(AND((E1062-$E$2)&lt;180,E1062&lt;$B$4),J1061+1/F1062,J1061+L1061/F1062))</f>
        <v>#VALUE!</v>
      </c>
      <c r="K1062" t="e">
        <f t="shared" ref="K1062:K1125" si="361">IF(E1062&lt;=$B$3,IF(AND((E1062-$E$2)&lt;240,E1062&lt;$B$4),K1061+1/F1062,K1061+L1061/F1062))</f>
        <v>#VALUE!</v>
      </c>
      <c r="L1062" t="e">
        <f t="shared" ref="L1062:L1125" si="362">L1061*(1-Q1062)</f>
        <v>#VALUE!</v>
      </c>
      <c r="M1062">
        <f>IF($B$9="זכר",INDEX(תמותה!$A$1:$E$121,ROUNDDOWN(E1062/12,0)+1,2),INDEX(תמותה!$A$1:$E$121,ROUNDDOWN(E1062/12,0)+1,3))</f>
        <v>8.3003999999999994E-2</v>
      </c>
      <c r="N1062" t="e">
        <f>IF($B$9="זכר",INDEX('שיפור גברים'!$A$1:$GQ$121,ROUNDDOWN(E1062/12,0)+1,ROUNDDOWN((E1062+$B$7-$B$8)/12,0)+2),INDEX('שיפור נשים'!$A$1:$GQ$121,ROUNDDOWN(E1062/12,0)+1,ROUNDDOWN((E1062+$B$7-$B$8)/12,0)+2))</f>
        <v>#VALUE!</v>
      </c>
      <c r="O1062" t="e">
        <f>IF($B$9="זכר",INDEX('שיפור גברים'!$A$1:$GQ$121,ROUNDDOWN(E1062/12,0)+1,ROUNDDOWN((E1062+$B$7-$B$8)/12,0)+1),INDEX('שיפור נשים'!$A$1:$GQ$121,ROUNDDOWN(E1062/12,0)+1,ROUNDDOWN((E1062+$B$7-$B$8)/12,0)+1))</f>
        <v>#VALUE!</v>
      </c>
      <c r="P1062">
        <f t="shared" ref="P1062:P1125" si="363">(MOD((E1062-$E$2+7),12)+1)/12</f>
        <v>1</v>
      </c>
      <c r="Q1062" t="e">
        <f t="shared" si="344"/>
        <v>#VALUE!</v>
      </c>
      <c r="R1062">
        <f t="shared" si="349"/>
        <v>1060</v>
      </c>
      <c r="S1062" t="e">
        <f t="shared" si="350"/>
        <v>#VALUE!</v>
      </c>
      <c r="T1062">
        <f>IF($B$11="זכר",INDEX(תמותה!$A$1:$E$121,ROUNDDOWN(R1062/12,0)+1,2),INDEX(תמותה!$A$1:$E$121,ROUNDDOWN(R1062/12,0)+1,3))</f>
        <v>8.3003999999999994E-2</v>
      </c>
      <c r="U1062" t="e">
        <f>IF($B$11="זכר",INDEX('שיפור גברים'!$A$1:$GQ$121,ROUNDDOWN(R1062/12,0)+1,ROUNDDOWN((E1062+$B$7-$B$8)/12,0)+2),INDEX('שיפור נשים'!$A$1:$GQ$121,ROUNDDOWN(R1062/12,0)+1,ROUNDDOWN((E1062+$B$7-$B$8)/12,0)+2))</f>
        <v>#VALUE!</v>
      </c>
      <c r="V1062" t="e">
        <f>IF($B$11="זכר",INDEX('שיפור גברים'!$A$1:$GQ$121,ROUNDDOWN(R1062/12,0)+1,ROUNDDOWN((E1062+$B$7-$B$8)/12,0)+1),INDEX('שיפור נשים'!$A$1:$GQ$121,ROUNDDOWN(R1062/12,0)+1,ROUNDDOWN((E1062+$B$7-$B$8)/12,0)+1))</f>
        <v>#VALUE!</v>
      </c>
      <c r="W1062">
        <f t="shared" si="345"/>
        <v>1</v>
      </c>
      <c r="X1062" t="e">
        <f t="shared" si="351"/>
        <v>#VALUE!</v>
      </c>
      <c r="Y1062">
        <f>IF($B$11="זכר",INDEX(תמותה!$A$1:$E$121,ROUNDDOWN(R1062/12,0)+1,4),INDEX(תמותה!$A$1:$E$121,ROUNDDOWN(R1062/12,0)+1,5))</f>
        <v>9.3145000000000006E-2</v>
      </c>
      <c r="Z1062" t="e">
        <f t="shared" si="346"/>
        <v>#VALUE!</v>
      </c>
      <c r="AA1062" t="e">
        <f t="shared" si="347"/>
        <v>#VALUE!</v>
      </c>
      <c r="AB1062" t="e">
        <f t="shared" si="352"/>
        <v>#VALUE!</v>
      </c>
      <c r="AC1062" t="e">
        <f t="shared" si="353"/>
        <v>#VALUE!</v>
      </c>
      <c r="AD1062" t="e">
        <f t="shared" si="354"/>
        <v>#VALUE!</v>
      </c>
      <c r="AE1062" t="e">
        <f t="shared" si="355"/>
        <v>#VALUE!</v>
      </c>
      <c r="AF1062" t="e">
        <f t="shared" si="356"/>
        <v>#VALUE!</v>
      </c>
    </row>
    <row r="1063" spans="5:32" x14ac:dyDescent="0.2">
      <c r="E1063">
        <f t="shared" si="348"/>
        <v>1061</v>
      </c>
      <c r="F1063">
        <f t="shared" si="343"/>
        <v>24.658805696609374</v>
      </c>
      <c r="G1063" t="e">
        <f t="shared" si="357"/>
        <v>#VALUE!</v>
      </c>
      <c r="H1063" t="e">
        <f t="shared" si="358"/>
        <v>#VALUE!</v>
      </c>
      <c r="I1063" t="e">
        <f t="shared" si="359"/>
        <v>#VALUE!</v>
      </c>
      <c r="J1063" t="e">
        <f t="shared" si="360"/>
        <v>#VALUE!</v>
      </c>
      <c r="K1063" t="e">
        <f t="shared" si="361"/>
        <v>#VALUE!</v>
      </c>
      <c r="L1063" t="e">
        <f t="shared" si="362"/>
        <v>#VALUE!</v>
      </c>
      <c r="M1063">
        <f>IF($B$9="זכר",INDEX(תמותה!$A$1:$E$121,ROUNDDOWN(E1063/12,0)+1,2),INDEX(תמותה!$A$1:$E$121,ROUNDDOWN(E1063/12,0)+1,3))</f>
        <v>8.3003999999999994E-2</v>
      </c>
      <c r="N1063" t="e">
        <f>IF($B$9="זכר",INDEX('שיפור גברים'!$A$1:$GQ$121,ROUNDDOWN(E1063/12,0)+1,ROUNDDOWN((E1063+$B$7-$B$8)/12,0)+2),INDEX('שיפור נשים'!$A$1:$GQ$121,ROUNDDOWN(E1063/12,0)+1,ROUNDDOWN((E1063+$B$7-$B$8)/12,0)+2))</f>
        <v>#VALUE!</v>
      </c>
      <c r="O1063" t="e">
        <f>IF($B$9="זכר",INDEX('שיפור גברים'!$A$1:$GQ$121,ROUNDDOWN(E1063/12,0)+1,ROUNDDOWN((E1063+$B$7-$B$8)/12,0)+1),INDEX('שיפור נשים'!$A$1:$GQ$121,ROUNDDOWN(E1063/12,0)+1,ROUNDDOWN((E1063+$B$7-$B$8)/12,0)+1))</f>
        <v>#VALUE!</v>
      </c>
      <c r="P1063">
        <f t="shared" si="363"/>
        <v>8.3333333333333329E-2</v>
      </c>
      <c r="Q1063" t="e">
        <f t="shared" si="344"/>
        <v>#VALUE!</v>
      </c>
      <c r="R1063">
        <f t="shared" si="349"/>
        <v>1061</v>
      </c>
      <c r="S1063" t="e">
        <f t="shared" si="350"/>
        <v>#VALUE!</v>
      </c>
      <c r="T1063">
        <f>IF($B$11="זכר",INDEX(תמותה!$A$1:$E$121,ROUNDDOWN(R1063/12,0)+1,2),INDEX(תמותה!$A$1:$E$121,ROUNDDOWN(R1063/12,0)+1,3))</f>
        <v>8.3003999999999994E-2</v>
      </c>
      <c r="U1063" t="e">
        <f>IF($B$11="זכר",INDEX('שיפור גברים'!$A$1:$GQ$121,ROUNDDOWN(R1063/12,0)+1,ROUNDDOWN((E1063+$B$7-$B$8)/12,0)+2),INDEX('שיפור נשים'!$A$1:$GQ$121,ROUNDDOWN(R1063/12,0)+1,ROUNDDOWN((E1063+$B$7-$B$8)/12,0)+2))</f>
        <v>#VALUE!</v>
      </c>
      <c r="V1063" t="e">
        <f>IF($B$11="זכר",INDEX('שיפור גברים'!$A$1:$GQ$121,ROUNDDOWN(R1063/12,0)+1,ROUNDDOWN((E1063+$B$7-$B$8)/12,0)+1),INDEX('שיפור נשים'!$A$1:$GQ$121,ROUNDDOWN(R1063/12,0)+1,ROUNDDOWN((E1063+$B$7-$B$8)/12,0)+1))</f>
        <v>#VALUE!</v>
      </c>
      <c r="W1063">
        <f t="shared" si="345"/>
        <v>8.3333333333333329E-2</v>
      </c>
      <c r="X1063" t="e">
        <f t="shared" si="351"/>
        <v>#VALUE!</v>
      </c>
      <c r="Y1063">
        <f>IF($B$11="זכר",INDEX(תמותה!$A$1:$E$121,ROUNDDOWN(R1063/12,0)+1,4),INDEX(תמותה!$A$1:$E$121,ROUNDDOWN(R1063/12,0)+1,5))</f>
        <v>9.3145000000000006E-2</v>
      </c>
      <c r="Z1063" t="e">
        <f t="shared" si="346"/>
        <v>#VALUE!</v>
      </c>
      <c r="AA1063" t="e">
        <f t="shared" si="347"/>
        <v>#VALUE!</v>
      </c>
      <c r="AB1063" t="e">
        <f t="shared" si="352"/>
        <v>#VALUE!</v>
      </c>
      <c r="AC1063" t="e">
        <f t="shared" si="353"/>
        <v>#VALUE!</v>
      </c>
      <c r="AD1063" t="e">
        <f t="shared" si="354"/>
        <v>#VALUE!</v>
      </c>
      <c r="AE1063" t="e">
        <f t="shared" si="355"/>
        <v>#VALUE!</v>
      </c>
      <c r="AF1063" t="e">
        <f t="shared" si="356"/>
        <v>#VALUE!</v>
      </c>
    </row>
    <row r="1064" spans="5:32" x14ac:dyDescent="0.2">
      <c r="E1064">
        <f t="shared" si="348"/>
        <v>1062</v>
      </c>
      <c r="F1064">
        <f t="shared" si="343"/>
        <v>24.733338806197736</v>
      </c>
      <c r="G1064" t="e">
        <f t="shared" si="357"/>
        <v>#VALUE!</v>
      </c>
      <c r="H1064" t="e">
        <f t="shared" si="358"/>
        <v>#VALUE!</v>
      </c>
      <c r="I1064" t="e">
        <f t="shared" si="359"/>
        <v>#VALUE!</v>
      </c>
      <c r="J1064" t="e">
        <f t="shared" si="360"/>
        <v>#VALUE!</v>
      </c>
      <c r="K1064" t="e">
        <f t="shared" si="361"/>
        <v>#VALUE!</v>
      </c>
      <c r="L1064" t="e">
        <f t="shared" si="362"/>
        <v>#VALUE!</v>
      </c>
      <c r="M1064">
        <f>IF($B$9="זכר",INDEX(תמותה!$A$1:$E$121,ROUNDDOWN(E1064/12,0)+1,2),INDEX(תמותה!$A$1:$E$121,ROUNDDOWN(E1064/12,0)+1,3))</f>
        <v>8.3003999999999994E-2</v>
      </c>
      <c r="N1064" t="e">
        <f>IF($B$9="זכר",INDEX('שיפור גברים'!$A$1:$GQ$121,ROUNDDOWN(E1064/12,0)+1,ROUNDDOWN((E1064+$B$7-$B$8)/12,0)+2),INDEX('שיפור נשים'!$A$1:$GQ$121,ROUNDDOWN(E1064/12,0)+1,ROUNDDOWN((E1064+$B$7-$B$8)/12,0)+2))</f>
        <v>#VALUE!</v>
      </c>
      <c r="O1064" t="e">
        <f>IF($B$9="זכר",INDEX('שיפור גברים'!$A$1:$GQ$121,ROUNDDOWN(E1064/12,0)+1,ROUNDDOWN((E1064+$B$7-$B$8)/12,0)+1),INDEX('שיפור נשים'!$A$1:$GQ$121,ROUNDDOWN(E1064/12,0)+1,ROUNDDOWN((E1064+$B$7-$B$8)/12,0)+1))</f>
        <v>#VALUE!</v>
      </c>
      <c r="P1064">
        <f t="shared" si="363"/>
        <v>0.16666666666666666</v>
      </c>
      <c r="Q1064" t="e">
        <f t="shared" si="344"/>
        <v>#VALUE!</v>
      </c>
      <c r="R1064">
        <f t="shared" si="349"/>
        <v>1062</v>
      </c>
      <c r="S1064" t="e">
        <f t="shared" si="350"/>
        <v>#VALUE!</v>
      </c>
      <c r="T1064">
        <f>IF($B$11="זכר",INDEX(תמותה!$A$1:$E$121,ROUNDDOWN(R1064/12,0)+1,2),INDEX(תמותה!$A$1:$E$121,ROUNDDOWN(R1064/12,0)+1,3))</f>
        <v>8.3003999999999994E-2</v>
      </c>
      <c r="U1064" t="e">
        <f>IF($B$11="זכר",INDEX('שיפור גברים'!$A$1:$GQ$121,ROUNDDOWN(R1064/12,0)+1,ROUNDDOWN((E1064+$B$7-$B$8)/12,0)+2),INDEX('שיפור נשים'!$A$1:$GQ$121,ROUNDDOWN(R1064/12,0)+1,ROUNDDOWN((E1064+$B$7-$B$8)/12,0)+2))</f>
        <v>#VALUE!</v>
      </c>
      <c r="V1064" t="e">
        <f>IF($B$11="זכר",INDEX('שיפור גברים'!$A$1:$GQ$121,ROUNDDOWN(R1064/12,0)+1,ROUNDDOWN((E1064+$B$7-$B$8)/12,0)+1),INDEX('שיפור נשים'!$A$1:$GQ$121,ROUNDDOWN(R1064/12,0)+1,ROUNDDOWN((E1064+$B$7-$B$8)/12,0)+1))</f>
        <v>#VALUE!</v>
      </c>
      <c r="W1064">
        <f t="shared" si="345"/>
        <v>0.16666666666666666</v>
      </c>
      <c r="X1064" t="e">
        <f t="shared" si="351"/>
        <v>#VALUE!</v>
      </c>
      <c r="Y1064">
        <f>IF($B$11="זכר",INDEX(תמותה!$A$1:$E$121,ROUNDDOWN(R1064/12,0)+1,4),INDEX(תמותה!$A$1:$E$121,ROUNDDOWN(R1064/12,0)+1,5))</f>
        <v>9.3145000000000006E-2</v>
      </c>
      <c r="Z1064" t="e">
        <f t="shared" si="346"/>
        <v>#VALUE!</v>
      </c>
      <c r="AA1064" t="e">
        <f t="shared" si="347"/>
        <v>#VALUE!</v>
      </c>
      <c r="AB1064" t="e">
        <f t="shared" si="352"/>
        <v>#VALUE!</v>
      </c>
      <c r="AC1064" t="e">
        <f t="shared" si="353"/>
        <v>#VALUE!</v>
      </c>
      <c r="AD1064" t="e">
        <f t="shared" si="354"/>
        <v>#VALUE!</v>
      </c>
      <c r="AE1064" t="e">
        <f t="shared" si="355"/>
        <v>#VALUE!</v>
      </c>
      <c r="AF1064" t="e">
        <f t="shared" si="356"/>
        <v>#VALUE!</v>
      </c>
    </row>
    <row r="1065" spans="5:32" x14ac:dyDescent="0.2">
      <c r="E1065">
        <f t="shared" si="348"/>
        <v>1063</v>
      </c>
      <c r="F1065">
        <f t="shared" si="343"/>
        <v>24.808097197760159</v>
      </c>
      <c r="G1065" t="e">
        <f t="shared" si="357"/>
        <v>#VALUE!</v>
      </c>
      <c r="H1065" t="e">
        <f t="shared" si="358"/>
        <v>#VALUE!</v>
      </c>
      <c r="I1065" t="e">
        <f t="shared" si="359"/>
        <v>#VALUE!</v>
      </c>
      <c r="J1065" t="e">
        <f t="shared" si="360"/>
        <v>#VALUE!</v>
      </c>
      <c r="K1065" t="e">
        <f t="shared" si="361"/>
        <v>#VALUE!</v>
      </c>
      <c r="L1065" t="e">
        <f t="shared" si="362"/>
        <v>#VALUE!</v>
      </c>
      <c r="M1065">
        <f>IF($B$9="זכר",INDEX(תמותה!$A$1:$E$121,ROUNDDOWN(E1065/12,0)+1,2),INDEX(תמותה!$A$1:$E$121,ROUNDDOWN(E1065/12,0)+1,3))</f>
        <v>8.3003999999999994E-2</v>
      </c>
      <c r="N1065" t="e">
        <f>IF($B$9="זכר",INDEX('שיפור גברים'!$A$1:$GQ$121,ROUNDDOWN(E1065/12,0)+1,ROUNDDOWN((E1065+$B$7-$B$8)/12,0)+2),INDEX('שיפור נשים'!$A$1:$GQ$121,ROUNDDOWN(E1065/12,0)+1,ROUNDDOWN((E1065+$B$7-$B$8)/12,0)+2))</f>
        <v>#VALUE!</v>
      </c>
      <c r="O1065" t="e">
        <f>IF($B$9="זכר",INDEX('שיפור גברים'!$A$1:$GQ$121,ROUNDDOWN(E1065/12,0)+1,ROUNDDOWN((E1065+$B$7-$B$8)/12,0)+1),INDEX('שיפור נשים'!$A$1:$GQ$121,ROUNDDOWN(E1065/12,0)+1,ROUNDDOWN((E1065+$B$7-$B$8)/12,0)+1))</f>
        <v>#VALUE!</v>
      </c>
      <c r="P1065">
        <f t="shared" si="363"/>
        <v>0.25</v>
      </c>
      <c r="Q1065" t="e">
        <f t="shared" si="344"/>
        <v>#VALUE!</v>
      </c>
      <c r="R1065">
        <f t="shared" si="349"/>
        <v>1063</v>
      </c>
      <c r="S1065" t="e">
        <f t="shared" si="350"/>
        <v>#VALUE!</v>
      </c>
      <c r="T1065">
        <f>IF($B$11="זכר",INDEX(תמותה!$A$1:$E$121,ROUNDDOWN(R1065/12,0)+1,2),INDEX(תמותה!$A$1:$E$121,ROUNDDOWN(R1065/12,0)+1,3))</f>
        <v>8.3003999999999994E-2</v>
      </c>
      <c r="U1065" t="e">
        <f>IF($B$11="זכר",INDEX('שיפור גברים'!$A$1:$GQ$121,ROUNDDOWN(R1065/12,0)+1,ROUNDDOWN((E1065+$B$7-$B$8)/12,0)+2),INDEX('שיפור נשים'!$A$1:$GQ$121,ROUNDDOWN(R1065/12,0)+1,ROUNDDOWN((E1065+$B$7-$B$8)/12,0)+2))</f>
        <v>#VALUE!</v>
      </c>
      <c r="V1065" t="e">
        <f>IF($B$11="זכר",INDEX('שיפור גברים'!$A$1:$GQ$121,ROUNDDOWN(R1065/12,0)+1,ROUNDDOWN((E1065+$B$7-$B$8)/12,0)+1),INDEX('שיפור נשים'!$A$1:$GQ$121,ROUNDDOWN(R1065/12,0)+1,ROUNDDOWN((E1065+$B$7-$B$8)/12,0)+1))</f>
        <v>#VALUE!</v>
      </c>
      <c r="W1065">
        <f t="shared" si="345"/>
        <v>0.25</v>
      </c>
      <c r="X1065" t="e">
        <f t="shared" si="351"/>
        <v>#VALUE!</v>
      </c>
      <c r="Y1065">
        <f>IF($B$11="זכר",INDEX(תמותה!$A$1:$E$121,ROUNDDOWN(R1065/12,0)+1,4),INDEX(תמותה!$A$1:$E$121,ROUNDDOWN(R1065/12,0)+1,5))</f>
        <v>9.3145000000000006E-2</v>
      </c>
      <c r="Z1065" t="e">
        <f t="shared" si="346"/>
        <v>#VALUE!</v>
      </c>
      <c r="AA1065" t="e">
        <f t="shared" si="347"/>
        <v>#VALUE!</v>
      </c>
      <c r="AB1065" t="e">
        <f t="shared" si="352"/>
        <v>#VALUE!</v>
      </c>
      <c r="AC1065" t="e">
        <f t="shared" si="353"/>
        <v>#VALUE!</v>
      </c>
      <c r="AD1065" t="e">
        <f t="shared" si="354"/>
        <v>#VALUE!</v>
      </c>
      <c r="AE1065" t="e">
        <f t="shared" si="355"/>
        <v>#VALUE!</v>
      </c>
      <c r="AF1065" t="e">
        <f t="shared" si="356"/>
        <v>#VALUE!</v>
      </c>
    </row>
    <row r="1066" spans="5:32" x14ac:dyDescent="0.2">
      <c r="E1066">
        <f t="shared" si="348"/>
        <v>1064</v>
      </c>
      <c r="F1066">
        <f t="shared" si="343"/>
        <v>24.883081552228465</v>
      </c>
      <c r="G1066" t="e">
        <f t="shared" si="357"/>
        <v>#VALUE!</v>
      </c>
      <c r="H1066" t="e">
        <f t="shared" si="358"/>
        <v>#VALUE!</v>
      </c>
      <c r="I1066" t="e">
        <f t="shared" si="359"/>
        <v>#VALUE!</v>
      </c>
      <c r="J1066" t="e">
        <f t="shared" si="360"/>
        <v>#VALUE!</v>
      </c>
      <c r="K1066" t="e">
        <f t="shared" si="361"/>
        <v>#VALUE!</v>
      </c>
      <c r="L1066" t="e">
        <f t="shared" si="362"/>
        <v>#VALUE!</v>
      </c>
      <c r="M1066">
        <f>IF($B$9="זכר",INDEX(תמותה!$A$1:$E$121,ROUNDDOWN(E1066/12,0)+1,2),INDEX(תמותה!$A$1:$E$121,ROUNDDOWN(E1066/12,0)+1,3))</f>
        <v>8.3003999999999994E-2</v>
      </c>
      <c r="N1066" t="e">
        <f>IF($B$9="זכר",INDEX('שיפור גברים'!$A$1:$GQ$121,ROUNDDOWN(E1066/12,0)+1,ROUNDDOWN((E1066+$B$7-$B$8)/12,0)+2),INDEX('שיפור נשים'!$A$1:$GQ$121,ROUNDDOWN(E1066/12,0)+1,ROUNDDOWN((E1066+$B$7-$B$8)/12,0)+2))</f>
        <v>#VALUE!</v>
      </c>
      <c r="O1066" t="e">
        <f>IF($B$9="זכר",INDEX('שיפור גברים'!$A$1:$GQ$121,ROUNDDOWN(E1066/12,0)+1,ROUNDDOWN((E1066+$B$7-$B$8)/12,0)+1),INDEX('שיפור נשים'!$A$1:$GQ$121,ROUNDDOWN(E1066/12,0)+1,ROUNDDOWN((E1066+$B$7-$B$8)/12,0)+1))</f>
        <v>#VALUE!</v>
      </c>
      <c r="P1066">
        <f t="shared" si="363"/>
        <v>0.33333333333333331</v>
      </c>
      <c r="Q1066" t="e">
        <f t="shared" si="344"/>
        <v>#VALUE!</v>
      </c>
      <c r="R1066">
        <f t="shared" si="349"/>
        <v>1064</v>
      </c>
      <c r="S1066" t="e">
        <f t="shared" si="350"/>
        <v>#VALUE!</v>
      </c>
      <c r="T1066">
        <f>IF($B$11="זכר",INDEX(תמותה!$A$1:$E$121,ROUNDDOWN(R1066/12,0)+1,2),INDEX(תמותה!$A$1:$E$121,ROUNDDOWN(R1066/12,0)+1,3))</f>
        <v>8.3003999999999994E-2</v>
      </c>
      <c r="U1066" t="e">
        <f>IF($B$11="זכר",INDEX('שיפור גברים'!$A$1:$GQ$121,ROUNDDOWN(R1066/12,0)+1,ROUNDDOWN((E1066+$B$7-$B$8)/12,0)+2),INDEX('שיפור נשים'!$A$1:$GQ$121,ROUNDDOWN(R1066/12,0)+1,ROUNDDOWN((E1066+$B$7-$B$8)/12,0)+2))</f>
        <v>#VALUE!</v>
      </c>
      <c r="V1066" t="e">
        <f>IF($B$11="זכר",INDEX('שיפור גברים'!$A$1:$GQ$121,ROUNDDOWN(R1066/12,0)+1,ROUNDDOWN((E1066+$B$7-$B$8)/12,0)+1),INDEX('שיפור נשים'!$A$1:$GQ$121,ROUNDDOWN(R1066/12,0)+1,ROUNDDOWN((E1066+$B$7-$B$8)/12,0)+1))</f>
        <v>#VALUE!</v>
      </c>
      <c r="W1066">
        <f t="shared" si="345"/>
        <v>0.33333333333333331</v>
      </c>
      <c r="X1066" t="e">
        <f t="shared" si="351"/>
        <v>#VALUE!</v>
      </c>
      <c r="Y1066">
        <f>IF($B$11="זכר",INDEX(תמותה!$A$1:$E$121,ROUNDDOWN(R1066/12,0)+1,4),INDEX(תמותה!$A$1:$E$121,ROUNDDOWN(R1066/12,0)+1,5))</f>
        <v>9.3145000000000006E-2</v>
      </c>
      <c r="Z1066" t="e">
        <f t="shared" si="346"/>
        <v>#VALUE!</v>
      </c>
      <c r="AA1066" t="e">
        <f t="shared" si="347"/>
        <v>#VALUE!</v>
      </c>
      <c r="AB1066" t="e">
        <f t="shared" si="352"/>
        <v>#VALUE!</v>
      </c>
      <c r="AC1066" t="e">
        <f t="shared" si="353"/>
        <v>#VALUE!</v>
      </c>
      <c r="AD1066" t="e">
        <f t="shared" si="354"/>
        <v>#VALUE!</v>
      </c>
      <c r="AE1066" t="e">
        <f t="shared" si="355"/>
        <v>#VALUE!</v>
      </c>
      <c r="AF1066" t="e">
        <f t="shared" si="356"/>
        <v>#VALUE!</v>
      </c>
    </row>
    <row r="1067" spans="5:32" x14ac:dyDescent="0.2">
      <c r="E1067">
        <f t="shared" si="348"/>
        <v>1065</v>
      </c>
      <c r="F1067">
        <f t="shared" si="343"/>
        <v>24.95829255259267</v>
      </c>
      <c r="G1067" t="e">
        <f t="shared" si="357"/>
        <v>#VALUE!</v>
      </c>
      <c r="H1067" t="e">
        <f t="shared" si="358"/>
        <v>#VALUE!</v>
      </c>
      <c r="I1067" t="e">
        <f t="shared" si="359"/>
        <v>#VALUE!</v>
      </c>
      <c r="J1067" t="e">
        <f t="shared" si="360"/>
        <v>#VALUE!</v>
      </c>
      <c r="K1067" t="e">
        <f t="shared" si="361"/>
        <v>#VALUE!</v>
      </c>
      <c r="L1067" t="e">
        <f t="shared" si="362"/>
        <v>#VALUE!</v>
      </c>
      <c r="M1067">
        <f>IF($B$9="זכר",INDEX(תמותה!$A$1:$E$121,ROUNDDOWN(E1067/12,0)+1,2),INDEX(תמותה!$A$1:$E$121,ROUNDDOWN(E1067/12,0)+1,3))</f>
        <v>8.3003999999999994E-2</v>
      </c>
      <c r="N1067" t="e">
        <f>IF($B$9="זכר",INDEX('שיפור גברים'!$A$1:$GQ$121,ROUNDDOWN(E1067/12,0)+1,ROUNDDOWN((E1067+$B$7-$B$8)/12,0)+2),INDEX('שיפור נשים'!$A$1:$GQ$121,ROUNDDOWN(E1067/12,0)+1,ROUNDDOWN((E1067+$B$7-$B$8)/12,0)+2))</f>
        <v>#VALUE!</v>
      </c>
      <c r="O1067" t="e">
        <f>IF($B$9="זכר",INDEX('שיפור גברים'!$A$1:$GQ$121,ROUNDDOWN(E1067/12,0)+1,ROUNDDOWN((E1067+$B$7-$B$8)/12,0)+1),INDEX('שיפור נשים'!$A$1:$GQ$121,ROUNDDOWN(E1067/12,0)+1,ROUNDDOWN((E1067+$B$7-$B$8)/12,0)+1))</f>
        <v>#VALUE!</v>
      </c>
      <c r="P1067">
        <f t="shared" si="363"/>
        <v>0.41666666666666669</v>
      </c>
      <c r="Q1067" t="e">
        <f t="shared" si="344"/>
        <v>#VALUE!</v>
      </c>
      <c r="R1067">
        <f t="shared" si="349"/>
        <v>1065</v>
      </c>
      <c r="S1067" t="e">
        <f t="shared" si="350"/>
        <v>#VALUE!</v>
      </c>
      <c r="T1067">
        <f>IF($B$11="זכר",INDEX(תמותה!$A$1:$E$121,ROUNDDOWN(R1067/12,0)+1,2),INDEX(תמותה!$A$1:$E$121,ROUNDDOWN(R1067/12,0)+1,3))</f>
        <v>8.3003999999999994E-2</v>
      </c>
      <c r="U1067" t="e">
        <f>IF($B$11="זכר",INDEX('שיפור גברים'!$A$1:$GQ$121,ROUNDDOWN(R1067/12,0)+1,ROUNDDOWN((E1067+$B$7-$B$8)/12,0)+2),INDEX('שיפור נשים'!$A$1:$GQ$121,ROUNDDOWN(R1067/12,0)+1,ROUNDDOWN((E1067+$B$7-$B$8)/12,0)+2))</f>
        <v>#VALUE!</v>
      </c>
      <c r="V1067" t="e">
        <f>IF($B$11="זכר",INDEX('שיפור גברים'!$A$1:$GQ$121,ROUNDDOWN(R1067/12,0)+1,ROUNDDOWN((E1067+$B$7-$B$8)/12,0)+1),INDEX('שיפור נשים'!$A$1:$GQ$121,ROUNDDOWN(R1067/12,0)+1,ROUNDDOWN((E1067+$B$7-$B$8)/12,0)+1))</f>
        <v>#VALUE!</v>
      </c>
      <c r="W1067">
        <f t="shared" si="345"/>
        <v>0.41666666666666669</v>
      </c>
      <c r="X1067" t="e">
        <f t="shared" si="351"/>
        <v>#VALUE!</v>
      </c>
      <c r="Y1067">
        <f>IF($B$11="זכר",INDEX(תמותה!$A$1:$E$121,ROUNDDOWN(R1067/12,0)+1,4),INDEX(תמותה!$A$1:$E$121,ROUNDDOWN(R1067/12,0)+1,5))</f>
        <v>9.3145000000000006E-2</v>
      </c>
      <c r="Z1067" t="e">
        <f t="shared" si="346"/>
        <v>#VALUE!</v>
      </c>
      <c r="AA1067" t="e">
        <f t="shared" si="347"/>
        <v>#VALUE!</v>
      </c>
      <c r="AB1067" t="e">
        <f t="shared" si="352"/>
        <v>#VALUE!</v>
      </c>
      <c r="AC1067" t="e">
        <f t="shared" si="353"/>
        <v>#VALUE!</v>
      </c>
      <c r="AD1067" t="e">
        <f t="shared" si="354"/>
        <v>#VALUE!</v>
      </c>
      <c r="AE1067" t="e">
        <f t="shared" si="355"/>
        <v>#VALUE!</v>
      </c>
      <c r="AF1067" t="e">
        <f t="shared" si="356"/>
        <v>#VALUE!</v>
      </c>
    </row>
    <row r="1068" spans="5:32" x14ac:dyDescent="0.2">
      <c r="E1068">
        <f t="shared" si="348"/>
        <v>1066</v>
      </c>
      <c r="F1068">
        <f t="shared" si="343"/>
        <v>25.033730883907186</v>
      </c>
      <c r="G1068" t="e">
        <f t="shared" si="357"/>
        <v>#VALUE!</v>
      </c>
      <c r="H1068" t="e">
        <f t="shared" si="358"/>
        <v>#VALUE!</v>
      </c>
      <c r="I1068" t="e">
        <f t="shared" si="359"/>
        <v>#VALUE!</v>
      </c>
      <c r="J1068" t="e">
        <f t="shared" si="360"/>
        <v>#VALUE!</v>
      </c>
      <c r="K1068" t="e">
        <f t="shared" si="361"/>
        <v>#VALUE!</v>
      </c>
      <c r="L1068" t="e">
        <f t="shared" si="362"/>
        <v>#VALUE!</v>
      </c>
      <c r="M1068">
        <f>IF($B$9="זכר",INDEX(תמותה!$A$1:$E$121,ROUNDDOWN(E1068/12,0)+1,2),INDEX(תמותה!$A$1:$E$121,ROUNDDOWN(E1068/12,0)+1,3))</f>
        <v>8.3003999999999994E-2</v>
      </c>
      <c r="N1068" t="e">
        <f>IF($B$9="זכר",INDEX('שיפור גברים'!$A$1:$GQ$121,ROUNDDOWN(E1068/12,0)+1,ROUNDDOWN((E1068+$B$7-$B$8)/12,0)+2),INDEX('שיפור נשים'!$A$1:$GQ$121,ROUNDDOWN(E1068/12,0)+1,ROUNDDOWN((E1068+$B$7-$B$8)/12,0)+2))</f>
        <v>#VALUE!</v>
      </c>
      <c r="O1068" t="e">
        <f>IF($B$9="זכר",INDEX('שיפור גברים'!$A$1:$GQ$121,ROUNDDOWN(E1068/12,0)+1,ROUNDDOWN((E1068+$B$7-$B$8)/12,0)+1),INDEX('שיפור נשים'!$A$1:$GQ$121,ROUNDDOWN(E1068/12,0)+1,ROUNDDOWN((E1068+$B$7-$B$8)/12,0)+1))</f>
        <v>#VALUE!</v>
      </c>
      <c r="P1068">
        <f t="shared" si="363"/>
        <v>0.5</v>
      </c>
      <c r="Q1068" t="e">
        <f t="shared" si="344"/>
        <v>#VALUE!</v>
      </c>
      <c r="R1068">
        <f t="shared" si="349"/>
        <v>1066</v>
      </c>
      <c r="S1068" t="e">
        <f t="shared" si="350"/>
        <v>#VALUE!</v>
      </c>
      <c r="T1068">
        <f>IF($B$11="זכר",INDEX(תמותה!$A$1:$E$121,ROUNDDOWN(R1068/12,0)+1,2),INDEX(תמותה!$A$1:$E$121,ROUNDDOWN(R1068/12,0)+1,3))</f>
        <v>8.3003999999999994E-2</v>
      </c>
      <c r="U1068" t="e">
        <f>IF($B$11="זכר",INDEX('שיפור גברים'!$A$1:$GQ$121,ROUNDDOWN(R1068/12,0)+1,ROUNDDOWN((E1068+$B$7-$B$8)/12,0)+2),INDEX('שיפור נשים'!$A$1:$GQ$121,ROUNDDOWN(R1068/12,0)+1,ROUNDDOWN((E1068+$B$7-$B$8)/12,0)+2))</f>
        <v>#VALUE!</v>
      </c>
      <c r="V1068" t="e">
        <f>IF($B$11="זכר",INDEX('שיפור גברים'!$A$1:$GQ$121,ROUNDDOWN(R1068/12,0)+1,ROUNDDOWN((E1068+$B$7-$B$8)/12,0)+1),INDEX('שיפור נשים'!$A$1:$GQ$121,ROUNDDOWN(R1068/12,0)+1,ROUNDDOWN((E1068+$B$7-$B$8)/12,0)+1))</f>
        <v>#VALUE!</v>
      </c>
      <c r="W1068">
        <f t="shared" si="345"/>
        <v>0.5</v>
      </c>
      <c r="X1068" t="e">
        <f t="shared" si="351"/>
        <v>#VALUE!</v>
      </c>
      <c r="Y1068">
        <f>IF($B$11="זכר",INDEX(תמותה!$A$1:$E$121,ROUNDDOWN(R1068/12,0)+1,4),INDEX(תמותה!$A$1:$E$121,ROUNDDOWN(R1068/12,0)+1,5))</f>
        <v>9.3145000000000006E-2</v>
      </c>
      <c r="Z1068" t="e">
        <f t="shared" si="346"/>
        <v>#VALUE!</v>
      </c>
      <c r="AA1068" t="e">
        <f t="shared" si="347"/>
        <v>#VALUE!</v>
      </c>
      <c r="AB1068" t="e">
        <f t="shared" si="352"/>
        <v>#VALUE!</v>
      </c>
      <c r="AC1068" t="e">
        <f t="shared" si="353"/>
        <v>#VALUE!</v>
      </c>
      <c r="AD1068" t="e">
        <f t="shared" si="354"/>
        <v>#VALUE!</v>
      </c>
      <c r="AE1068" t="e">
        <f t="shared" si="355"/>
        <v>#VALUE!</v>
      </c>
      <c r="AF1068" t="e">
        <f t="shared" si="356"/>
        <v>#VALUE!</v>
      </c>
    </row>
    <row r="1069" spans="5:32" x14ac:dyDescent="0.2">
      <c r="E1069">
        <f t="shared" si="348"/>
        <v>1067</v>
      </c>
      <c r="F1069">
        <f t="shared" si="343"/>
        <v>25.109397233297031</v>
      </c>
      <c r="G1069" t="e">
        <f t="shared" si="357"/>
        <v>#VALUE!</v>
      </c>
      <c r="H1069" t="e">
        <f t="shared" si="358"/>
        <v>#VALUE!</v>
      </c>
      <c r="I1069" t="e">
        <f t="shared" si="359"/>
        <v>#VALUE!</v>
      </c>
      <c r="J1069" t="e">
        <f t="shared" si="360"/>
        <v>#VALUE!</v>
      </c>
      <c r="K1069" t="e">
        <f t="shared" si="361"/>
        <v>#VALUE!</v>
      </c>
      <c r="L1069" t="e">
        <f t="shared" si="362"/>
        <v>#VALUE!</v>
      </c>
      <c r="M1069">
        <f>IF($B$9="זכר",INDEX(תמותה!$A$1:$E$121,ROUNDDOWN(E1069/12,0)+1,2),INDEX(תמותה!$A$1:$E$121,ROUNDDOWN(E1069/12,0)+1,3))</f>
        <v>8.3003999999999994E-2</v>
      </c>
      <c r="N1069" t="e">
        <f>IF($B$9="זכר",INDEX('שיפור גברים'!$A$1:$GQ$121,ROUNDDOWN(E1069/12,0)+1,ROUNDDOWN((E1069+$B$7-$B$8)/12,0)+2),INDEX('שיפור נשים'!$A$1:$GQ$121,ROUNDDOWN(E1069/12,0)+1,ROUNDDOWN((E1069+$B$7-$B$8)/12,0)+2))</f>
        <v>#VALUE!</v>
      </c>
      <c r="O1069" t="e">
        <f>IF($B$9="זכר",INDEX('שיפור גברים'!$A$1:$GQ$121,ROUNDDOWN(E1069/12,0)+1,ROUNDDOWN((E1069+$B$7-$B$8)/12,0)+1),INDEX('שיפור נשים'!$A$1:$GQ$121,ROUNDDOWN(E1069/12,0)+1,ROUNDDOWN((E1069+$B$7-$B$8)/12,0)+1))</f>
        <v>#VALUE!</v>
      </c>
      <c r="P1069">
        <f t="shared" si="363"/>
        <v>0.58333333333333337</v>
      </c>
      <c r="Q1069" t="e">
        <f t="shared" si="344"/>
        <v>#VALUE!</v>
      </c>
      <c r="R1069">
        <f t="shared" si="349"/>
        <v>1067</v>
      </c>
      <c r="S1069" t="e">
        <f t="shared" si="350"/>
        <v>#VALUE!</v>
      </c>
      <c r="T1069">
        <f>IF($B$11="זכר",INDEX(תמותה!$A$1:$E$121,ROUNDDOWN(R1069/12,0)+1,2),INDEX(תמותה!$A$1:$E$121,ROUNDDOWN(R1069/12,0)+1,3))</f>
        <v>8.3003999999999994E-2</v>
      </c>
      <c r="U1069" t="e">
        <f>IF($B$11="זכר",INDEX('שיפור גברים'!$A$1:$GQ$121,ROUNDDOWN(R1069/12,0)+1,ROUNDDOWN((E1069+$B$7-$B$8)/12,0)+2),INDEX('שיפור נשים'!$A$1:$GQ$121,ROUNDDOWN(R1069/12,0)+1,ROUNDDOWN((E1069+$B$7-$B$8)/12,0)+2))</f>
        <v>#VALUE!</v>
      </c>
      <c r="V1069" t="e">
        <f>IF($B$11="זכר",INDEX('שיפור גברים'!$A$1:$GQ$121,ROUNDDOWN(R1069/12,0)+1,ROUNDDOWN((E1069+$B$7-$B$8)/12,0)+1),INDEX('שיפור נשים'!$A$1:$GQ$121,ROUNDDOWN(R1069/12,0)+1,ROUNDDOWN((E1069+$B$7-$B$8)/12,0)+1))</f>
        <v>#VALUE!</v>
      </c>
      <c r="W1069">
        <f t="shared" si="345"/>
        <v>0.58333333333333337</v>
      </c>
      <c r="X1069" t="e">
        <f t="shared" si="351"/>
        <v>#VALUE!</v>
      </c>
      <c r="Y1069">
        <f>IF($B$11="זכר",INDEX(תמותה!$A$1:$E$121,ROUNDDOWN(R1069/12,0)+1,4),INDEX(תמותה!$A$1:$E$121,ROUNDDOWN(R1069/12,0)+1,5))</f>
        <v>9.3145000000000006E-2</v>
      </c>
      <c r="Z1069" t="e">
        <f t="shared" si="346"/>
        <v>#VALUE!</v>
      </c>
      <c r="AA1069" t="e">
        <f t="shared" si="347"/>
        <v>#VALUE!</v>
      </c>
      <c r="AB1069" t="e">
        <f t="shared" si="352"/>
        <v>#VALUE!</v>
      </c>
      <c r="AC1069" t="e">
        <f t="shared" si="353"/>
        <v>#VALUE!</v>
      </c>
      <c r="AD1069" t="e">
        <f t="shared" si="354"/>
        <v>#VALUE!</v>
      </c>
      <c r="AE1069" t="e">
        <f t="shared" si="355"/>
        <v>#VALUE!</v>
      </c>
      <c r="AF1069" t="e">
        <f t="shared" si="356"/>
        <v>#VALUE!</v>
      </c>
    </row>
    <row r="1070" spans="5:32" x14ac:dyDescent="0.2">
      <c r="E1070">
        <f t="shared" si="348"/>
        <v>1068</v>
      </c>
      <c r="F1070">
        <f t="shared" si="343"/>
        <v>25.185292289964135</v>
      </c>
      <c r="G1070" t="e">
        <f t="shared" si="357"/>
        <v>#VALUE!</v>
      </c>
      <c r="H1070" t="e">
        <f t="shared" si="358"/>
        <v>#VALUE!</v>
      </c>
      <c r="I1070" t="e">
        <f t="shared" si="359"/>
        <v>#VALUE!</v>
      </c>
      <c r="J1070" t="e">
        <f t="shared" si="360"/>
        <v>#VALUE!</v>
      </c>
      <c r="K1070" t="e">
        <f t="shared" si="361"/>
        <v>#VALUE!</v>
      </c>
      <c r="L1070" t="e">
        <f t="shared" si="362"/>
        <v>#VALUE!</v>
      </c>
      <c r="M1070">
        <f>IF($B$9="זכר",INDEX(תמותה!$A$1:$E$121,ROUNDDOWN(E1070/12,0)+1,2),INDEX(תמותה!$A$1:$E$121,ROUNDDOWN(E1070/12,0)+1,3))</f>
        <v>9.5454999999999998E-2</v>
      </c>
      <c r="N1070" t="e">
        <f>IF($B$9="זכר",INDEX('שיפור גברים'!$A$1:$GQ$121,ROUNDDOWN(E1070/12,0)+1,ROUNDDOWN((E1070+$B$7-$B$8)/12,0)+2),INDEX('שיפור נשים'!$A$1:$GQ$121,ROUNDDOWN(E1070/12,0)+1,ROUNDDOWN((E1070+$B$7-$B$8)/12,0)+2))</f>
        <v>#VALUE!</v>
      </c>
      <c r="O1070" t="e">
        <f>IF($B$9="זכר",INDEX('שיפור גברים'!$A$1:$GQ$121,ROUNDDOWN(E1070/12,0)+1,ROUNDDOWN((E1070+$B$7-$B$8)/12,0)+1),INDEX('שיפור נשים'!$A$1:$GQ$121,ROUNDDOWN(E1070/12,0)+1,ROUNDDOWN((E1070+$B$7-$B$8)/12,0)+1))</f>
        <v>#VALUE!</v>
      </c>
      <c r="P1070">
        <f t="shared" si="363"/>
        <v>0.66666666666666663</v>
      </c>
      <c r="Q1070" t="e">
        <f t="shared" si="344"/>
        <v>#VALUE!</v>
      </c>
      <c r="R1070">
        <f t="shared" si="349"/>
        <v>1068</v>
      </c>
      <c r="S1070" t="e">
        <f t="shared" si="350"/>
        <v>#VALUE!</v>
      </c>
      <c r="T1070">
        <f>IF($B$11="זכר",INDEX(תמותה!$A$1:$E$121,ROUNDDOWN(R1070/12,0)+1,2),INDEX(תמותה!$A$1:$E$121,ROUNDDOWN(R1070/12,0)+1,3))</f>
        <v>9.5454999999999998E-2</v>
      </c>
      <c r="U1070" t="e">
        <f>IF($B$11="זכר",INDEX('שיפור גברים'!$A$1:$GQ$121,ROUNDDOWN(R1070/12,0)+1,ROUNDDOWN((E1070+$B$7-$B$8)/12,0)+2),INDEX('שיפור נשים'!$A$1:$GQ$121,ROUNDDOWN(R1070/12,0)+1,ROUNDDOWN((E1070+$B$7-$B$8)/12,0)+2))</f>
        <v>#VALUE!</v>
      </c>
      <c r="V1070" t="e">
        <f>IF($B$11="זכר",INDEX('שיפור גברים'!$A$1:$GQ$121,ROUNDDOWN(R1070/12,0)+1,ROUNDDOWN((E1070+$B$7-$B$8)/12,0)+1),INDEX('שיפור נשים'!$A$1:$GQ$121,ROUNDDOWN(R1070/12,0)+1,ROUNDDOWN((E1070+$B$7-$B$8)/12,0)+1))</f>
        <v>#VALUE!</v>
      </c>
      <c r="W1070">
        <f t="shared" si="345"/>
        <v>0.66666666666666663</v>
      </c>
      <c r="X1070" t="e">
        <f t="shared" si="351"/>
        <v>#VALUE!</v>
      </c>
      <c r="Y1070">
        <f>IF($B$11="זכר",INDEX(תמותה!$A$1:$E$121,ROUNDDOWN(R1070/12,0)+1,4),INDEX(תמותה!$A$1:$E$121,ROUNDDOWN(R1070/12,0)+1,5))</f>
        <v>0.105202</v>
      </c>
      <c r="Z1070" t="e">
        <f t="shared" si="346"/>
        <v>#VALUE!</v>
      </c>
      <c r="AA1070" t="e">
        <f t="shared" si="347"/>
        <v>#VALUE!</v>
      </c>
      <c r="AB1070" t="e">
        <f t="shared" si="352"/>
        <v>#VALUE!</v>
      </c>
      <c r="AC1070" t="e">
        <f t="shared" si="353"/>
        <v>#VALUE!</v>
      </c>
      <c r="AD1070" t="e">
        <f t="shared" si="354"/>
        <v>#VALUE!</v>
      </c>
      <c r="AE1070" t="e">
        <f t="shared" si="355"/>
        <v>#VALUE!</v>
      </c>
      <c r="AF1070" t="e">
        <f t="shared" si="356"/>
        <v>#VALUE!</v>
      </c>
    </row>
    <row r="1071" spans="5:32" x14ac:dyDescent="0.2">
      <c r="E1071">
        <f t="shared" si="348"/>
        <v>1069</v>
      </c>
      <c r="F1071">
        <f t="shared" si="343"/>
        <v>25.261416745193589</v>
      </c>
      <c r="G1071" t="e">
        <f t="shared" si="357"/>
        <v>#VALUE!</v>
      </c>
      <c r="H1071" t="e">
        <f t="shared" si="358"/>
        <v>#VALUE!</v>
      </c>
      <c r="I1071" t="e">
        <f t="shared" si="359"/>
        <v>#VALUE!</v>
      </c>
      <c r="J1071" t="e">
        <f t="shared" si="360"/>
        <v>#VALUE!</v>
      </c>
      <c r="K1071" t="e">
        <f t="shared" si="361"/>
        <v>#VALUE!</v>
      </c>
      <c r="L1071" t="e">
        <f t="shared" si="362"/>
        <v>#VALUE!</v>
      </c>
      <c r="M1071">
        <f>IF($B$9="זכר",INDEX(תמותה!$A$1:$E$121,ROUNDDOWN(E1071/12,0)+1,2),INDEX(תמותה!$A$1:$E$121,ROUNDDOWN(E1071/12,0)+1,3))</f>
        <v>9.5454999999999998E-2</v>
      </c>
      <c r="N1071" t="e">
        <f>IF($B$9="זכר",INDEX('שיפור גברים'!$A$1:$GQ$121,ROUNDDOWN(E1071/12,0)+1,ROUNDDOWN((E1071+$B$7-$B$8)/12,0)+2),INDEX('שיפור נשים'!$A$1:$GQ$121,ROUNDDOWN(E1071/12,0)+1,ROUNDDOWN((E1071+$B$7-$B$8)/12,0)+2))</f>
        <v>#VALUE!</v>
      </c>
      <c r="O1071" t="e">
        <f>IF($B$9="זכר",INDEX('שיפור גברים'!$A$1:$GQ$121,ROUNDDOWN(E1071/12,0)+1,ROUNDDOWN((E1071+$B$7-$B$8)/12,0)+1),INDEX('שיפור נשים'!$A$1:$GQ$121,ROUNDDOWN(E1071/12,0)+1,ROUNDDOWN((E1071+$B$7-$B$8)/12,0)+1))</f>
        <v>#VALUE!</v>
      </c>
      <c r="P1071">
        <f t="shared" si="363"/>
        <v>0.75</v>
      </c>
      <c r="Q1071" t="e">
        <f t="shared" si="344"/>
        <v>#VALUE!</v>
      </c>
      <c r="R1071">
        <f t="shared" si="349"/>
        <v>1069</v>
      </c>
      <c r="S1071" t="e">
        <f t="shared" si="350"/>
        <v>#VALUE!</v>
      </c>
      <c r="T1071">
        <f>IF($B$11="זכר",INDEX(תמותה!$A$1:$E$121,ROUNDDOWN(R1071/12,0)+1,2),INDEX(תמותה!$A$1:$E$121,ROUNDDOWN(R1071/12,0)+1,3))</f>
        <v>9.5454999999999998E-2</v>
      </c>
      <c r="U1071" t="e">
        <f>IF($B$11="זכר",INDEX('שיפור גברים'!$A$1:$GQ$121,ROUNDDOWN(R1071/12,0)+1,ROUNDDOWN((E1071+$B$7-$B$8)/12,0)+2),INDEX('שיפור נשים'!$A$1:$GQ$121,ROUNDDOWN(R1071/12,0)+1,ROUNDDOWN((E1071+$B$7-$B$8)/12,0)+2))</f>
        <v>#VALUE!</v>
      </c>
      <c r="V1071" t="e">
        <f>IF($B$11="זכר",INDEX('שיפור גברים'!$A$1:$GQ$121,ROUNDDOWN(R1071/12,0)+1,ROUNDDOWN((E1071+$B$7-$B$8)/12,0)+1),INDEX('שיפור נשים'!$A$1:$GQ$121,ROUNDDOWN(R1071/12,0)+1,ROUNDDOWN((E1071+$B$7-$B$8)/12,0)+1))</f>
        <v>#VALUE!</v>
      </c>
      <c r="W1071">
        <f t="shared" si="345"/>
        <v>0.75</v>
      </c>
      <c r="X1071" t="e">
        <f t="shared" si="351"/>
        <v>#VALUE!</v>
      </c>
      <c r="Y1071">
        <f>IF($B$11="זכר",INDEX(תמותה!$A$1:$E$121,ROUNDDOWN(R1071/12,0)+1,4),INDEX(תמותה!$A$1:$E$121,ROUNDDOWN(R1071/12,0)+1,5))</f>
        <v>0.105202</v>
      </c>
      <c r="Z1071" t="e">
        <f t="shared" si="346"/>
        <v>#VALUE!</v>
      </c>
      <c r="AA1071" t="e">
        <f t="shared" si="347"/>
        <v>#VALUE!</v>
      </c>
      <c r="AB1071" t="e">
        <f t="shared" si="352"/>
        <v>#VALUE!</v>
      </c>
      <c r="AC1071" t="e">
        <f t="shared" si="353"/>
        <v>#VALUE!</v>
      </c>
      <c r="AD1071" t="e">
        <f t="shared" si="354"/>
        <v>#VALUE!</v>
      </c>
      <c r="AE1071" t="e">
        <f t="shared" si="355"/>
        <v>#VALUE!</v>
      </c>
      <c r="AF1071" t="e">
        <f t="shared" si="356"/>
        <v>#VALUE!</v>
      </c>
    </row>
    <row r="1072" spans="5:32" x14ac:dyDescent="0.2">
      <c r="E1072">
        <f t="shared" si="348"/>
        <v>1070</v>
      </c>
      <c r="F1072">
        <f t="shared" si="343"/>
        <v>25.337771292359903</v>
      </c>
      <c r="G1072" t="e">
        <f t="shared" si="357"/>
        <v>#VALUE!</v>
      </c>
      <c r="H1072" t="e">
        <f t="shared" si="358"/>
        <v>#VALUE!</v>
      </c>
      <c r="I1072" t="e">
        <f t="shared" si="359"/>
        <v>#VALUE!</v>
      </c>
      <c r="J1072" t="e">
        <f t="shared" si="360"/>
        <v>#VALUE!</v>
      </c>
      <c r="K1072" t="e">
        <f t="shared" si="361"/>
        <v>#VALUE!</v>
      </c>
      <c r="L1072" t="e">
        <f t="shared" si="362"/>
        <v>#VALUE!</v>
      </c>
      <c r="M1072">
        <f>IF($B$9="זכר",INDEX(תמותה!$A$1:$E$121,ROUNDDOWN(E1072/12,0)+1,2),INDEX(תמותה!$A$1:$E$121,ROUNDDOWN(E1072/12,0)+1,3))</f>
        <v>9.5454999999999998E-2</v>
      </c>
      <c r="N1072" t="e">
        <f>IF($B$9="זכר",INDEX('שיפור גברים'!$A$1:$GQ$121,ROUNDDOWN(E1072/12,0)+1,ROUNDDOWN((E1072+$B$7-$B$8)/12,0)+2),INDEX('שיפור נשים'!$A$1:$GQ$121,ROUNDDOWN(E1072/12,0)+1,ROUNDDOWN((E1072+$B$7-$B$8)/12,0)+2))</f>
        <v>#VALUE!</v>
      </c>
      <c r="O1072" t="e">
        <f>IF($B$9="זכר",INDEX('שיפור גברים'!$A$1:$GQ$121,ROUNDDOWN(E1072/12,0)+1,ROUNDDOWN((E1072+$B$7-$B$8)/12,0)+1),INDEX('שיפור נשים'!$A$1:$GQ$121,ROUNDDOWN(E1072/12,0)+1,ROUNDDOWN((E1072+$B$7-$B$8)/12,0)+1))</f>
        <v>#VALUE!</v>
      </c>
      <c r="P1072">
        <f t="shared" si="363"/>
        <v>0.83333333333333337</v>
      </c>
      <c r="Q1072" t="e">
        <f t="shared" si="344"/>
        <v>#VALUE!</v>
      </c>
      <c r="R1072">
        <f t="shared" si="349"/>
        <v>1070</v>
      </c>
      <c r="S1072" t="e">
        <f t="shared" si="350"/>
        <v>#VALUE!</v>
      </c>
      <c r="T1072">
        <f>IF($B$11="זכר",INDEX(תמותה!$A$1:$E$121,ROUNDDOWN(R1072/12,0)+1,2),INDEX(תמותה!$A$1:$E$121,ROUNDDOWN(R1072/12,0)+1,3))</f>
        <v>9.5454999999999998E-2</v>
      </c>
      <c r="U1072" t="e">
        <f>IF($B$11="זכר",INDEX('שיפור גברים'!$A$1:$GQ$121,ROUNDDOWN(R1072/12,0)+1,ROUNDDOWN((E1072+$B$7-$B$8)/12,0)+2),INDEX('שיפור נשים'!$A$1:$GQ$121,ROUNDDOWN(R1072/12,0)+1,ROUNDDOWN((E1072+$B$7-$B$8)/12,0)+2))</f>
        <v>#VALUE!</v>
      </c>
      <c r="V1072" t="e">
        <f>IF($B$11="זכר",INDEX('שיפור גברים'!$A$1:$GQ$121,ROUNDDOWN(R1072/12,0)+1,ROUNDDOWN((E1072+$B$7-$B$8)/12,0)+1),INDEX('שיפור נשים'!$A$1:$GQ$121,ROUNDDOWN(R1072/12,0)+1,ROUNDDOWN((E1072+$B$7-$B$8)/12,0)+1))</f>
        <v>#VALUE!</v>
      </c>
      <c r="W1072">
        <f t="shared" si="345"/>
        <v>0.83333333333333337</v>
      </c>
      <c r="X1072" t="e">
        <f t="shared" si="351"/>
        <v>#VALUE!</v>
      </c>
      <c r="Y1072">
        <f>IF($B$11="זכר",INDEX(תמותה!$A$1:$E$121,ROUNDDOWN(R1072/12,0)+1,4),INDEX(תמותה!$A$1:$E$121,ROUNDDOWN(R1072/12,0)+1,5))</f>
        <v>0.105202</v>
      </c>
      <c r="Z1072" t="e">
        <f t="shared" si="346"/>
        <v>#VALUE!</v>
      </c>
      <c r="AA1072" t="e">
        <f t="shared" si="347"/>
        <v>#VALUE!</v>
      </c>
      <c r="AB1072" t="e">
        <f t="shared" si="352"/>
        <v>#VALUE!</v>
      </c>
      <c r="AC1072" t="e">
        <f t="shared" si="353"/>
        <v>#VALUE!</v>
      </c>
      <c r="AD1072" t="e">
        <f t="shared" si="354"/>
        <v>#VALUE!</v>
      </c>
      <c r="AE1072" t="e">
        <f t="shared" si="355"/>
        <v>#VALUE!</v>
      </c>
      <c r="AF1072" t="e">
        <f t="shared" si="356"/>
        <v>#VALUE!</v>
      </c>
    </row>
    <row r="1073" spans="5:32" x14ac:dyDescent="0.2">
      <c r="E1073">
        <f t="shared" si="348"/>
        <v>1071</v>
      </c>
      <c r="F1073">
        <f t="shared" si="343"/>
        <v>25.414356626933433</v>
      </c>
      <c r="G1073" t="e">
        <f t="shared" si="357"/>
        <v>#VALUE!</v>
      </c>
      <c r="H1073" t="e">
        <f t="shared" si="358"/>
        <v>#VALUE!</v>
      </c>
      <c r="I1073" t="e">
        <f t="shared" si="359"/>
        <v>#VALUE!</v>
      </c>
      <c r="J1073" t="e">
        <f t="shared" si="360"/>
        <v>#VALUE!</v>
      </c>
      <c r="K1073" t="e">
        <f t="shared" si="361"/>
        <v>#VALUE!</v>
      </c>
      <c r="L1073" t="e">
        <f t="shared" si="362"/>
        <v>#VALUE!</v>
      </c>
      <c r="M1073">
        <f>IF($B$9="זכר",INDEX(תמותה!$A$1:$E$121,ROUNDDOWN(E1073/12,0)+1,2),INDEX(תמותה!$A$1:$E$121,ROUNDDOWN(E1073/12,0)+1,3))</f>
        <v>9.5454999999999998E-2</v>
      </c>
      <c r="N1073" t="e">
        <f>IF($B$9="זכר",INDEX('שיפור גברים'!$A$1:$GQ$121,ROUNDDOWN(E1073/12,0)+1,ROUNDDOWN((E1073+$B$7-$B$8)/12,0)+2),INDEX('שיפור נשים'!$A$1:$GQ$121,ROUNDDOWN(E1073/12,0)+1,ROUNDDOWN((E1073+$B$7-$B$8)/12,0)+2))</f>
        <v>#VALUE!</v>
      </c>
      <c r="O1073" t="e">
        <f>IF($B$9="זכר",INDEX('שיפור גברים'!$A$1:$GQ$121,ROUNDDOWN(E1073/12,0)+1,ROUNDDOWN((E1073+$B$7-$B$8)/12,0)+1),INDEX('שיפור נשים'!$A$1:$GQ$121,ROUNDDOWN(E1073/12,0)+1,ROUNDDOWN((E1073+$B$7-$B$8)/12,0)+1))</f>
        <v>#VALUE!</v>
      </c>
      <c r="P1073">
        <f t="shared" si="363"/>
        <v>0.91666666666666663</v>
      </c>
      <c r="Q1073" t="e">
        <f t="shared" si="344"/>
        <v>#VALUE!</v>
      </c>
      <c r="R1073">
        <f t="shared" si="349"/>
        <v>1071</v>
      </c>
      <c r="S1073" t="e">
        <f t="shared" si="350"/>
        <v>#VALUE!</v>
      </c>
      <c r="T1073">
        <f>IF($B$11="זכר",INDEX(תמותה!$A$1:$E$121,ROUNDDOWN(R1073/12,0)+1,2),INDEX(תמותה!$A$1:$E$121,ROUNDDOWN(R1073/12,0)+1,3))</f>
        <v>9.5454999999999998E-2</v>
      </c>
      <c r="U1073" t="e">
        <f>IF($B$11="זכר",INDEX('שיפור גברים'!$A$1:$GQ$121,ROUNDDOWN(R1073/12,0)+1,ROUNDDOWN((E1073+$B$7-$B$8)/12,0)+2),INDEX('שיפור נשים'!$A$1:$GQ$121,ROUNDDOWN(R1073/12,0)+1,ROUNDDOWN((E1073+$B$7-$B$8)/12,0)+2))</f>
        <v>#VALUE!</v>
      </c>
      <c r="V1073" t="e">
        <f>IF($B$11="זכר",INDEX('שיפור גברים'!$A$1:$GQ$121,ROUNDDOWN(R1073/12,0)+1,ROUNDDOWN((E1073+$B$7-$B$8)/12,0)+1),INDEX('שיפור נשים'!$A$1:$GQ$121,ROUNDDOWN(R1073/12,0)+1,ROUNDDOWN((E1073+$B$7-$B$8)/12,0)+1))</f>
        <v>#VALUE!</v>
      </c>
      <c r="W1073">
        <f t="shared" si="345"/>
        <v>0.91666666666666663</v>
      </c>
      <c r="X1073" t="e">
        <f t="shared" si="351"/>
        <v>#VALUE!</v>
      </c>
      <c r="Y1073">
        <f>IF($B$11="זכר",INDEX(תמותה!$A$1:$E$121,ROUNDDOWN(R1073/12,0)+1,4),INDEX(תמותה!$A$1:$E$121,ROUNDDOWN(R1073/12,0)+1,5))</f>
        <v>0.105202</v>
      </c>
      <c r="Z1073" t="e">
        <f t="shared" si="346"/>
        <v>#VALUE!</v>
      </c>
      <c r="AA1073" t="e">
        <f t="shared" si="347"/>
        <v>#VALUE!</v>
      </c>
      <c r="AB1073" t="e">
        <f t="shared" si="352"/>
        <v>#VALUE!</v>
      </c>
      <c r="AC1073" t="e">
        <f t="shared" si="353"/>
        <v>#VALUE!</v>
      </c>
      <c r="AD1073" t="e">
        <f t="shared" si="354"/>
        <v>#VALUE!</v>
      </c>
      <c r="AE1073" t="e">
        <f t="shared" si="355"/>
        <v>#VALUE!</v>
      </c>
      <c r="AF1073" t="e">
        <f t="shared" si="356"/>
        <v>#VALUE!</v>
      </c>
    </row>
    <row r="1074" spans="5:32" x14ac:dyDescent="0.2">
      <c r="E1074">
        <f t="shared" si="348"/>
        <v>1072</v>
      </c>
      <c r="F1074">
        <f t="shared" si="343"/>
        <v>25.491173446486616</v>
      </c>
      <c r="G1074" t="e">
        <f t="shared" si="357"/>
        <v>#VALUE!</v>
      </c>
      <c r="H1074" t="e">
        <f t="shared" si="358"/>
        <v>#VALUE!</v>
      </c>
      <c r="I1074" t="e">
        <f t="shared" si="359"/>
        <v>#VALUE!</v>
      </c>
      <c r="J1074" t="e">
        <f t="shared" si="360"/>
        <v>#VALUE!</v>
      </c>
      <c r="K1074" t="e">
        <f t="shared" si="361"/>
        <v>#VALUE!</v>
      </c>
      <c r="L1074" t="e">
        <f t="shared" si="362"/>
        <v>#VALUE!</v>
      </c>
      <c r="M1074">
        <f>IF($B$9="זכר",INDEX(תמותה!$A$1:$E$121,ROUNDDOWN(E1074/12,0)+1,2),INDEX(תמותה!$A$1:$E$121,ROUNDDOWN(E1074/12,0)+1,3))</f>
        <v>9.5454999999999998E-2</v>
      </c>
      <c r="N1074" t="e">
        <f>IF($B$9="זכר",INDEX('שיפור גברים'!$A$1:$GQ$121,ROUNDDOWN(E1074/12,0)+1,ROUNDDOWN((E1074+$B$7-$B$8)/12,0)+2),INDEX('שיפור נשים'!$A$1:$GQ$121,ROUNDDOWN(E1074/12,0)+1,ROUNDDOWN((E1074+$B$7-$B$8)/12,0)+2))</f>
        <v>#VALUE!</v>
      </c>
      <c r="O1074" t="e">
        <f>IF($B$9="זכר",INDEX('שיפור גברים'!$A$1:$GQ$121,ROUNDDOWN(E1074/12,0)+1,ROUNDDOWN((E1074+$B$7-$B$8)/12,0)+1),INDEX('שיפור נשים'!$A$1:$GQ$121,ROUNDDOWN(E1074/12,0)+1,ROUNDDOWN((E1074+$B$7-$B$8)/12,0)+1))</f>
        <v>#VALUE!</v>
      </c>
      <c r="P1074">
        <f t="shared" si="363"/>
        <v>1</v>
      </c>
      <c r="Q1074" t="e">
        <f t="shared" si="344"/>
        <v>#VALUE!</v>
      </c>
      <c r="R1074">
        <f t="shared" si="349"/>
        <v>1072</v>
      </c>
      <c r="S1074" t="e">
        <f t="shared" si="350"/>
        <v>#VALUE!</v>
      </c>
      <c r="T1074">
        <f>IF($B$11="זכר",INDEX(תמותה!$A$1:$E$121,ROUNDDOWN(R1074/12,0)+1,2),INDEX(תמותה!$A$1:$E$121,ROUNDDOWN(R1074/12,0)+1,3))</f>
        <v>9.5454999999999998E-2</v>
      </c>
      <c r="U1074" t="e">
        <f>IF($B$11="זכר",INDEX('שיפור גברים'!$A$1:$GQ$121,ROUNDDOWN(R1074/12,0)+1,ROUNDDOWN((E1074+$B$7-$B$8)/12,0)+2),INDEX('שיפור נשים'!$A$1:$GQ$121,ROUNDDOWN(R1074/12,0)+1,ROUNDDOWN((E1074+$B$7-$B$8)/12,0)+2))</f>
        <v>#VALUE!</v>
      </c>
      <c r="V1074" t="e">
        <f>IF($B$11="זכר",INDEX('שיפור גברים'!$A$1:$GQ$121,ROUNDDOWN(R1074/12,0)+1,ROUNDDOWN((E1074+$B$7-$B$8)/12,0)+1),INDEX('שיפור נשים'!$A$1:$GQ$121,ROUNDDOWN(R1074/12,0)+1,ROUNDDOWN((E1074+$B$7-$B$8)/12,0)+1))</f>
        <v>#VALUE!</v>
      </c>
      <c r="W1074">
        <f t="shared" si="345"/>
        <v>1</v>
      </c>
      <c r="X1074" t="e">
        <f t="shared" si="351"/>
        <v>#VALUE!</v>
      </c>
      <c r="Y1074">
        <f>IF($B$11="זכר",INDEX(תמותה!$A$1:$E$121,ROUNDDOWN(R1074/12,0)+1,4),INDEX(תמותה!$A$1:$E$121,ROUNDDOWN(R1074/12,0)+1,5))</f>
        <v>0.105202</v>
      </c>
      <c r="Z1074" t="e">
        <f t="shared" si="346"/>
        <v>#VALUE!</v>
      </c>
      <c r="AA1074" t="e">
        <f t="shared" si="347"/>
        <v>#VALUE!</v>
      </c>
      <c r="AB1074" t="e">
        <f t="shared" si="352"/>
        <v>#VALUE!</v>
      </c>
      <c r="AC1074" t="e">
        <f t="shared" si="353"/>
        <v>#VALUE!</v>
      </c>
      <c r="AD1074" t="e">
        <f t="shared" si="354"/>
        <v>#VALUE!</v>
      </c>
      <c r="AE1074" t="e">
        <f t="shared" si="355"/>
        <v>#VALUE!</v>
      </c>
      <c r="AF1074" t="e">
        <f t="shared" si="356"/>
        <v>#VALUE!</v>
      </c>
    </row>
    <row r="1075" spans="5:32" x14ac:dyDescent="0.2">
      <c r="E1075">
        <f t="shared" si="348"/>
        <v>1073</v>
      </c>
      <c r="F1075">
        <f t="shared" si="343"/>
        <v>25.568222450700329</v>
      </c>
      <c r="G1075" t="e">
        <f t="shared" si="357"/>
        <v>#VALUE!</v>
      </c>
      <c r="H1075" t="e">
        <f t="shared" si="358"/>
        <v>#VALUE!</v>
      </c>
      <c r="I1075" t="e">
        <f t="shared" si="359"/>
        <v>#VALUE!</v>
      </c>
      <c r="J1075" t="e">
        <f t="shared" si="360"/>
        <v>#VALUE!</v>
      </c>
      <c r="K1075" t="e">
        <f t="shared" si="361"/>
        <v>#VALUE!</v>
      </c>
      <c r="L1075" t="e">
        <f t="shared" si="362"/>
        <v>#VALUE!</v>
      </c>
      <c r="M1075">
        <f>IF($B$9="זכר",INDEX(תמותה!$A$1:$E$121,ROUNDDOWN(E1075/12,0)+1,2),INDEX(תמותה!$A$1:$E$121,ROUNDDOWN(E1075/12,0)+1,3))</f>
        <v>9.5454999999999998E-2</v>
      </c>
      <c r="N1075" t="e">
        <f>IF($B$9="זכר",INDEX('שיפור גברים'!$A$1:$GQ$121,ROUNDDOWN(E1075/12,0)+1,ROUNDDOWN((E1075+$B$7-$B$8)/12,0)+2),INDEX('שיפור נשים'!$A$1:$GQ$121,ROUNDDOWN(E1075/12,0)+1,ROUNDDOWN((E1075+$B$7-$B$8)/12,0)+2))</f>
        <v>#VALUE!</v>
      </c>
      <c r="O1075" t="e">
        <f>IF($B$9="זכר",INDEX('שיפור גברים'!$A$1:$GQ$121,ROUNDDOWN(E1075/12,0)+1,ROUNDDOWN((E1075+$B$7-$B$8)/12,0)+1),INDEX('שיפור נשים'!$A$1:$GQ$121,ROUNDDOWN(E1075/12,0)+1,ROUNDDOWN((E1075+$B$7-$B$8)/12,0)+1))</f>
        <v>#VALUE!</v>
      </c>
      <c r="P1075">
        <f t="shared" si="363"/>
        <v>8.3333333333333329E-2</v>
      </c>
      <c r="Q1075" t="e">
        <f t="shared" si="344"/>
        <v>#VALUE!</v>
      </c>
      <c r="R1075">
        <f t="shared" si="349"/>
        <v>1073</v>
      </c>
      <c r="S1075" t="e">
        <f t="shared" si="350"/>
        <v>#VALUE!</v>
      </c>
      <c r="T1075">
        <f>IF($B$11="זכר",INDEX(תמותה!$A$1:$E$121,ROUNDDOWN(R1075/12,0)+1,2),INDEX(תמותה!$A$1:$E$121,ROUNDDOWN(R1075/12,0)+1,3))</f>
        <v>9.5454999999999998E-2</v>
      </c>
      <c r="U1075" t="e">
        <f>IF($B$11="זכר",INDEX('שיפור גברים'!$A$1:$GQ$121,ROUNDDOWN(R1075/12,0)+1,ROUNDDOWN((E1075+$B$7-$B$8)/12,0)+2),INDEX('שיפור נשים'!$A$1:$GQ$121,ROUNDDOWN(R1075/12,0)+1,ROUNDDOWN((E1075+$B$7-$B$8)/12,0)+2))</f>
        <v>#VALUE!</v>
      </c>
      <c r="V1075" t="e">
        <f>IF($B$11="זכר",INDEX('שיפור גברים'!$A$1:$GQ$121,ROUNDDOWN(R1075/12,0)+1,ROUNDDOWN((E1075+$B$7-$B$8)/12,0)+1),INDEX('שיפור נשים'!$A$1:$GQ$121,ROUNDDOWN(R1075/12,0)+1,ROUNDDOWN((E1075+$B$7-$B$8)/12,0)+1))</f>
        <v>#VALUE!</v>
      </c>
      <c r="W1075">
        <f t="shared" si="345"/>
        <v>8.3333333333333329E-2</v>
      </c>
      <c r="X1075" t="e">
        <f t="shared" si="351"/>
        <v>#VALUE!</v>
      </c>
      <c r="Y1075">
        <f>IF($B$11="זכר",INDEX(תמותה!$A$1:$E$121,ROUNDDOWN(R1075/12,0)+1,4),INDEX(תמותה!$A$1:$E$121,ROUNDDOWN(R1075/12,0)+1,5))</f>
        <v>0.105202</v>
      </c>
      <c r="Z1075" t="e">
        <f t="shared" si="346"/>
        <v>#VALUE!</v>
      </c>
      <c r="AA1075" t="e">
        <f t="shared" si="347"/>
        <v>#VALUE!</v>
      </c>
      <c r="AB1075" t="e">
        <f t="shared" si="352"/>
        <v>#VALUE!</v>
      </c>
      <c r="AC1075" t="e">
        <f t="shared" si="353"/>
        <v>#VALUE!</v>
      </c>
      <c r="AD1075" t="e">
        <f t="shared" si="354"/>
        <v>#VALUE!</v>
      </c>
      <c r="AE1075" t="e">
        <f t="shared" si="355"/>
        <v>#VALUE!</v>
      </c>
      <c r="AF1075" t="e">
        <f t="shared" si="356"/>
        <v>#VALUE!</v>
      </c>
    </row>
    <row r="1076" spans="5:32" x14ac:dyDescent="0.2">
      <c r="E1076">
        <f t="shared" si="348"/>
        <v>1074</v>
      </c>
      <c r="F1076">
        <f t="shared" si="343"/>
        <v>25.645504341370305</v>
      </c>
      <c r="G1076" t="e">
        <f t="shared" si="357"/>
        <v>#VALUE!</v>
      </c>
      <c r="H1076" t="e">
        <f t="shared" si="358"/>
        <v>#VALUE!</v>
      </c>
      <c r="I1076" t="e">
        <f t="shared" si="359"/>
        <v>#VALUE!</v>
      </c>
      <c r="J1076" t="e">
        <f t="shared" si="360"/>
        <v>#VALUE!</v>
      </c>
      <c r="K1076" t="e">
        <f t="shared" si="361"/>
        <v>#VALUE!</v>
      </c>
      <c r="L1076" t="e">
        <f t="shared" si="362"/>
        <v>#VALUE!</v>
      </c>
      <c r="M1076">
        <f>IF($B$9="זכר",INDEX(תמותה!$A$1:$E$121,ROUNDDOWN(E1076/12,0)+1,2),INDEX(תמותה!$A$1:$E$121,ROUNDDOWN(E1076/12,0)+1,3))</f>
        <v>9.5454999999999998E-2</v>
      </c>
      <c r="N1076" t="e">
        <f>IF($B$9="זכר",INDEX('שיפור גברים'!$A$1:$GQ$121,ROUNDDOWN(E1076/12,0)+1,ROUNDDOWN((E1076+$B$7-$B$8)/12,0)+2),INDEX('שיפור נשים'!$A$1:$GQ$121,ROUNDDOWN(E1076/12,0)+1,ROUNDDOWN((E1076+$B$7-$B$8)/12,0)+2))</f>
        <v>#VALUE!</v>
      </c>
      <c r="O1076" t="e">
        <f>IF($B$9="זכר",INDEX('שיפור גברים'!$A$1:$GQ$121,ROUNDDOWN(E1076/12,0)+1,ROUNDDOWN((E1076+$B$7-$B$8)/12,0)+1),INDEX('שיפור נשים'!$A$1:$GQ$121,ROUNDDOWN(E1076/12,0)+1,ROUNDDOWN((E1076+$B$7-$B$8)/12,0)+1))</f>
        <v>#VALUE!</v>
      </c>
      <c r="P1076">
        <f t="shared" si="363"/>
        <v>0.16666666666666666</v>
      </c>
      <c r="Q1076" t="e">
        <f t="shared" si="344"/>
        <v>#VALUE!</v>
      </c>
      <c r="R1076">
        <f t="shared" si="349"/>
        <v>1074</v>
      </c>
      <c r="S1076" t="e">
        <f t="shared" si="350"/>
        <v>#VALUE!</v>
      </c>
      <c r="T1076">
        <f>IF($B$11="זכר",INDEX(תמותה!$A$1:$E$121,ROUNDDOWN(R1076/12,0)+1,2),INDEX(תמותה!$A$1:$E$121,ROUNDDOWN(R1076/12,0)+1,3))</f>
        <v>9.5454999999999998E-2</v>
      </c>
      <c r="U1076" t="e">
        <f>IF($B$11="זכר",INDEX('שיפור גברים'!$A$1:$GQ$121,ROUNDDOWN(R1076/12,0)+1,ROUNDDOWN((E1076+$B$7-$B$8)/12,0)+2),INDEX('שיפור נשים'!$A$1:$GQ$121,ROUNDDOWN(R1076/12,0)+1,ROUNDDOWN((E1076+$B$7-$B$8)/12,0)+2))</f>
        <v>#VALUE!</v>
      </c>
      <c r="V1076" t="e">
        <f>IF($B$11="זכר",INDEX('שיפור גברים'!$A$1:$GQ$121,ROUNDDOWN(R1076/12,0)+1,ROUNDDOWN((E1076+$B$7-$B$8)/12,0)+1),INDEX('שיפור נשים'!$A$1:$GQ$121,ROUNDDOWN(R1076/12,0)+1,ROUNDDOWN((E1076+$B$7-$B$8)/12,0)+1))</f>
        <v>#VALUE!</v>
      </c>
      <c r="W1076">
        <f t="shared" si="345"/>
        <v>0.16666666666666666</v>
      </c>
      <c r="X1076" t="e">
        <f t="shared" si="351"/>
        <v>#VALUE!</v>
      </c>
      <c r="Y1076">
        <f>IF($B$11="זכר",INDEX(תמותה!$A$1:$E$121,ROUNDDOWN(R1076/12,0)+1,4),INDEX(תמותה!$A$1:$E$121,ROUNDDOWN(R1076/12,0)+1,5))</f>
        <v>0.105202</v>
      </c>
      <c r="Z1076" t="e">
        <f t="shared" si="346"/>
        <v>#VALUE!</v>
      </c>
      <c r="AA1076" t="e">
        <f t="shared" si="347"/>
        <v>#VALUE!</v>
      </c>
      <c r="AB1076" t="e">
        <f t="shared" si="352"/>
        <v>#VALUE!</v>
      </c>
      <c r="AC1076" t="e">
        <f t="shared" si="353"/>
        <v>#VALUE!</v>
      </c>
      <c r="AD1076" t="e">
        <f t="shared" si="354"/>
        <v>#VALUE!</v>
      </c>
      <c r="AE1076" t="e">
        <f t="shared" si="355"/>
        <v>#VALUE!</v>
      </c>
      <c r="AF1076" t="e">
        <f t="shared" si="356"/>
        <v>#VALUE!</v>
      </c>
    </row>
    <row r="1077" spans="5:32" x14ac:dyDescent="0.2">
      <c r="E1077">
        <f t="shared" si="348"/>
        <v>1075</v>
      </c>
      <c r="F1077">
        <f t="shared" si="343"/>
        <v>25.723019822413555</v>
      </c>
      <c r="G1077" t="e">
        <f t="shared" si="357"/>
        <v>#VALUE!</v>
      </c>
      <c r="H1077" t="e">
        <f t="shared" si="358"/>
        <v>#VALUE!</v>
      </c>
      <c r="I1077" t="e">
        <f t="shared" si="359"/>
        <v>#VALUE!</v>
      </c>
      <c r="J1077" t="e">
        <f t="shared" si="360"/>
        <v>#VALUE!</v>
      </c>
      <c r="K1077" t="e">
        <f t="shared" si="361"/>
        <v>#VALUE!</v>
      </c>
      <c r="L1077" t="e">
        <f t="shared" si="362"/>
        <v>#VALUE!</v>
      </c>
      <c r="M1077">
        <f>IF($B$9="זכר",INDEX(תמותה!$A$1:$E$121,ROUNDDOWN(E1077/12,0)+1,2),INDEX(תמותה!$A$1:$E$121,ROUNDDOWN(E1077/12,0)+1,3))</f>
        <v>9.5454999999999998E-2</v>
      </c>
      <c r="N1077" t="e">
        <f>IF($B$9="זכר",INDEX('שיפור גברים'!$A$1:$GQ$121,ROUNDDOWN(E1077/12,0)+1,ROUNDDOWN((E1077+$B$7-$B$8)/12,0)+2),INDEX('שיפור נשים'!$A$1:$GQ$121,ROUNDDOWN(E1077/12,0)+1,ROUNDDOWN((E1077+$B$7-$B$8)/12,0)+2))</f>
        <v>#VALUE!</v>
      </c>
      <c r="O1077" t="e">
        <f>IF($B$9="זכר",INDEX('שיפור גברים'!$A$1:$GQ$121,ROUNDDOWN(E1077/12,0)+1,ROUNDDOWN((E1077+$B$7-$B$8)/12,0)+1),INDEX('שיפור נשים'!$A$1:$GQ$121,ROUNDDOWN(E1077/12,0)+1,ROUNDDOWN((E1077+$B$7-$B$8)/12,0)+1))</f>
        <v>#VALUE!</v>
      </c>
      <c r="P1077">
        <f t="shared" si="363"/>
        <v>0.25</v>
      </c>
      <c r="Q1077" t="e">
        <f t="shared" si="344"/>
        <v>#VALUE!</v>
      </c>
      <c r="R1077">
        <f t="shared" si="349"/>
        <v>1075</v>
      </c>
      <c r="S1077" t="e">
        <f t="shared" si="350"/>
        <v>#VALUE!</v>
      </c>
      <c r="T1077">
        <f>IF($B$11="זכר",INDEX(תמותה!$A$1:$E$121,ROUNDDOWN(R1077/12,0)+1,2),INDEX(תמותה!$A$1:$E$121,ROUNDDOWN(R1077/12,0)+1,3))</f>
        <v>9.5454999999999998E-2</v>
      </c>
      <c r="U1077" t="e">
        <f>IF($B$11="זכר",INDEX('שיפור גברים'!$A$1:$GQ$121,ROUNDDOWN(R1077/12,0)+1,ROUNDDOWN((E1077+$B$7-$B$8)/12,0)+2),INDEX('שיפור נשים'!$A$1:$GQ$121,ROUNDDOWN(R1077/12,0)+1,ROUNDDOWN((E1077+$B$7-$B$8)/12,0)+2))</f>
        <v>#VALUE!</v>
      </c>
      <c r="V1077" t="e">
        <f>IF($B$11="זכר",INDEX('שיפור גברים'!$A$1:$GQ$121,ROUNDDOWN(R1077/12,0)+1,ROUNDDOWN((E1077+$B$7-$B$8)/12,0)+1),INDEX('שיפור נשים'!$A$1:$GQ$121,ROUNDDOWN(R1077/12,0)+1,ROUNDDOWN((E1077+$B$7-$B$8)/12,0)+1))</f>
        <v>#VALUE!</v>
      </c>
      <c r="W1077">
        <f t="shared" si="345"/>
        <v>0.25</v>
      </c>
      <c r="X1077" t="e">
        <f t="shared" si="351"/>
        <v>#VALUE!</v>
      </c>
      <c r="Y1077">
        <f>IF($B$11="זכר",INDEX(תמותה!$A$1:$E$121,ROUNDDOWN(R1077/12,0)+1,4),INDEX(תמותה!$A$1:$E$121,ROUNDDOWN(R1077/12,0)+1,5))</f>
        <v>0.105202</v>
      </c>
      <c r="Z1077" t="e">
        <f t="shared" si="346"/>
        <v>#VALUE!</v>
      </c>
      <c r="AA1077" t="e">
        <f t="shared" si="347"/>
        <v>#VALUE!</v>
      </c>
      <c r="AB1077" t="e">
        <f t="shared" si="352"/>
        <v>#VALUE!</v>
      </c>
      <c r="AC1077" t="e">
        <f t="shared" si="353"/>
        <v>#VALUE!</v>
      </c>
      <c r="AD1077" t="e">
        <f t="shared" si="354"/>
        <v>#VALUE!</v>
      </c>
      <c r="AE1077" t="e">
        <f t="shared" si="355"/>
        <v>#VALUE!</v>
      </c>
      <c r="AF1077" t="e">
        <f t="shared" si="356"/>
        <v>#VALUE!</v>
      </c>
    </row>
    <row r="1078" spans="5:32" x14ac:dyDescent="0.2">
      <c r="E1078">
        <f t="shared" si="348"/>
        <v>1076</v>
      </c>
      <c r="F1078">
        <f t="shared" si="343"/>
        <v>25.800769599874648</v>
      </c>
      <c r="G1078" t="e">
        <f t="shared" si="357"/>
        <v>#VALUE!</v>
      </c>
      <c r="H1078" t="e">
        <f t="shared" si="358"/>
        <v>#VALUE!</v>
      </c>
      <c r="I1078" t="e">
        <f t="shared" si="359"/>
        <v>#VALUE!</v>
      </c>
      <c r="J1078" t="e">
        <f t="shared" si="360"/>
        <v>#VALUE!</v>
      </c>
      <c r="K1078" t="e">
        <f t="shared" si="361"/>
        <v>#VALUE!</v>
      </c>
      <c r="L1078" t="e">
        <f t="shared" si="362"/>
        <v>#VALUE!</v>
      </c>
      <c r="M1078">
        <f>IF($B$9="זכר",INDEX(תמותה!$A$1:$E$121,ROUNDDOWN(E1078/12,0)+1,2),INDEX(תמותה!$A$1:$E$121,ROUNDDOWN(E1078/12,0)+1,3))</f>
        <v>9.5454999999999998E-2</v>
      </c>
      <c r="N1078" t="e">
        <f>IF($B$9="זכר",INDEX('שיפור גברים'!$A$1:$GQ$121,ROUNDDOWN(E1078/12,0)+1,ROUNDDOWN((E1078+$B$7-$B$8)/12,0)+2),INDEX('שיפור נשים'!$A$1:$GQ$121,ROUNDDOWN(E1078/12,0)+1,ROUNDDOWN((E1078+$B$7-$B$8)/12,0)+2))</f>
        <v>#VALUE!</v>
      </c>
      <c r="O1078" t="e">
        <f>IF($B$9="זכר",INDEX('שיפור גברים'!$A$1:$GQ$121,ROUNDDOWN(E1078/12,0)+1,ROUNDDOWN((E1078+$B$7-$B$8)/12,0)+1),INDEX('שיפור נשים'!$A$1:$GQ$121,ROUNDDOWN(E1078/12,0)+1,ROUNDDOWN((E1078+$B$7-$B$8)/12,0)+1))</f>
        <v>#VALUE!</v>
      </c>
      <c r="P1078">
        <f t="shared" si="363"/>
        <v>0.33333333333333331</v>
      </c>
      <c r="Q1078" t="e">
        <f t="shared" si="344"/>
        <v>#VALUE!</v>
      </c>
      <c r="R1078">
        <f t="shared" si="349"/>
        <v>1076</v>
      </c>
      <c r="S1078" t="e">
        <f t="shared" si="350"/>
        <v>#VALUE!</v>
      </c>
      <c r="T1078">
        <f>IF($B$11="זכר",INDEX(תמותה!$A$1:$E$121,ROUNDDOWN(R1078/12,0)+1,2),INDEX(תמותה!$A$1:$E$121,ROUNDDOWN(R1078/12,0)+1,3))</f>
        <v>9.5454999999999998E-2</v>
      </c>
      <c r="U1078" t="e">
        <f>IF($B$11="זכר",INDEX('שיפור גברים'!$A$1:$GQ$121,ROUNDDOWN(R1078/12,0)+1,ROUNDDOWN((E1078+$B$7-$B$8)/12,0)+2),INDEX('שיפור נשים'!$A$1:$GQ$121,ROUNDDOWN(R1078/12,0)+1,ROUNDDOWN((E1078+$B$7-$B$8)/12,0)+2))</f>
        <v>#VALUE!</v>
      </c>
      <c r="V1078" t="e">
        <f>IF($B$11="זכר",INDEX('שיפור גברים'!$A$1:$GQ$121,ROUNDDOWN(R1078/12,0)+1,ROUNDDOWN((E1078+$B$7-$B$8)/12,0)+1),INDEX('שיפור נשים'!$A$1:$GQ$121,ROUNDDOWN(R1078/12,0)+1,ROUNDDOWN((E1078+$B$7-$B$8)/12,0)+1))</f>
        <v>#VALUE!</v>
      </c>
      <c r="W1078">
        <f t="shared" si="345"/>
        <v>0.33333333333333331</v>
      </c>
      <c r="X1078" t="e">
        <f t="shared" si="351"/>
        <v>#VALUE!</v>
      </c>
      <c r="Y1078">
        <f>IF($B$11="זכר",INDEX(תמותה!$A$1:$E$121,ROUNDDOWN(R1078/12,0)+1,4),INDEX(תמותה!$A$1:$E$121,ROUNDDOWN(R1078/12,0)+1,5))</f>
        <v>0.105202</v>
      </c>
      <c r="Z1078" t="e">
        <f t="shared" si="346"/>
        <v>#VALUE!</v>
      </c>
      <c r="AA1078" t="e">
        <f t="shared" si="347"/>
        <v>#VALUE!</v>
      </c>
      <c r="AB1078" t="e">
        <f t="shared" si="352"/>
        <v>#VALUE!</v>
      </c>
      <c r="AC1078" t="e">
        <f t="shared" si="353"/>
        <v>#VALUE!</v>
      </c>
      <c r="AD1078" t="e">
        <f t="shared" si="354"/>
        <v>#VALUE!</v>
      </c>
      <c r="AE1078" t="e">
        <f t="shared" si="355"/>
        <v>#VALUE!</v>
      </c>
      <c r="AF1078" t="e">
        <f t="shared" si="356"/>
        <v>#VALUE!</v>
      </c>
    </row>
    <row r="1079" spans="5:32" x14ac:dyDescent="0.2">
      <c r="E1079">
        <f t="shared" si="348"/>
        <v>1077</v>
      </c>
      <c r="F1079">
        <f t="shared" si="343"/>
        <v>25.878754381932289</v>
      </c>
      <c r="G1079" t="e">
        <f t="shared" si="357"/>
        <v>#VALUE!</v>
      </c>
      <c r="H1079" t="e">
        <f t="shared" si="358"/>
        <v>#VALUE!</v>
      </c>
      <c r="I1079" t="e">
        <f t="shared" si="359"/>
        <v>#VALUE!</v>
      </c>
      <c r="J1079" t="e">
        <f t="shared" si="360"/>
        <v>#VALUE!</v>
      </c>
      <c r="K1079" t="e">
        <f t="shared" si="361"/>
        <v>#VALUE!</v>
      </c>
      <c r="L1079" t="e">
        <f t="shared" si="362"/>
        <v>#VALUE!</v>
      </c>
      <c r="M1079">
        <f>IF($B$9="זכר",INDEX(תמותה!$A$1:$E$121,ROUNDDOWN(E1079/12,0)+1,2),INDEX(תמותה!$A$1:$E$121,ROUNDDOWN(E1079/12,0)+1,3))</f>
        <v>9.5454999999999998E-2</v>
      </c>
      <c r="N1079" t="e">
        <f>IF($B$9="זכר",INDEX('שיפור גברים'!$A$1:$GQ$121,ROUNDDOWN(E1079/12,0)+1,ROUNDDOWN((E1079+$B$7-$B$8)/12,0)+2),INDEX('שיפור נשים'!$A$1:$GQ$121,ROUNDDOWN(E1079/12,0)+1,ROUNDDOWN((E1079+$B$7-$B$8)/12,0)+2))</f>
        <v>#VALUE!</v>
      </c>
      <c r="O1079" t="e">
        <f>IF($B$9="זכר",INDEX('שיפור גברים'!$A$1:$GQ$121,ROUNDDOWN(E1079/12,0)+1,ROUNDDOWN((E1079+$B$7-$B$8)/12,0)+1),INDEX('שיפור נשים'!$A$1:$GQ$121,ROUNDDOWN(E1079/12,0)+1,ROUNDDOWN((E1079+$B$7-$B$8)/12,0)+1))</f>
        <v>#VALUE!</v>
      </c>
      <c r="P1079">
        <f t="shared" si="363"/>
        <v>0.41666666666666669</v>
      </c>
      <c r="Q1079" t="e">
        <f t="shared" si="344"/>
        <v>#VALUE!</v>
      </c>
      <c r="R1079">
        <f t="shared" si="349"/>
        <v>1077</v>
      </c>
      <c r="S1079" t="e">
        <f t="shared" si="350"/>
        <v>#VALUE!</v>
      </c>
      <c r="T1079">
        <f>IF($B$11="זכר",INDEX(תמותה!$A$1:$E$121,ROUNDDOWN(R1079/12,0)+1,2),INDEX(תמותה!$A$1:$E$121,ROUNDDOWN(R1079/12,0)+1,3))</f>
        <v>9.5454999999999998E-2</v>
      </c>
      <c r="U1079" t="e">
        <f>IF($B$11="זכר",INDEX('שיפור גברים'!$A$1:$GQ$121,ROUNDDOWN(R1079/12,0)+1,ROUNDDOWN((E1079+$B$7-$B$8)/12,0)+2),INDEX('שיפור נשים'!$A$1:$GQ$121,ROUNDDOWN(R1079/12,0)+1,ROUNDDOWN((E1079+$B$7-$B$8)/12,0)+2))</f>
        <v>#VALUE!</v>
      </c>
      <c r="V1079" t="e">
        <f>IF($B$11="זכר",INDEX('שיפור גברים'!$A$1:$GQ$121,ROUNDDOWN(R1079/12,0)+1,ROUNDDOWN((E1079+$B$7-$B$8)/12,0)+1),INDEX('שיפור נשים'!$A$1:$GQ$121,ROUNDDOWN(R1079/12,0)+1,ROUNDDOWN((E1079+$B$7-$B$8)/12,0)+1))</f>
        <v>#VALUE!</v>
      </c>
      <c r="W1079">
        <f t="shared" si="345"/>
        <v>0.41666666666666669</v>
      </c>
      <c r="X1079" t="e">
        <f t="shared" si="351"/>
        <v>#VALUE!</v>
      </c>
      <c r="Y1079">
        <f>IF($B$11="זכר",INDEX(תמותה!$A$1:$E$121,ROUNDDOWN(R1079/12,0)+1,4),INDEX(תמותה!$A$1:$E$121,ROUNDDOWN(R1079/12,0)+1,5))</f>
        <v>0.105202</v>
      </c>
      <c r="Z1079" t="e">
        <f t="shared" si="346"/>
        <v>#VALUE!</v>
      </c>
      <c r="AA1079" t="e">
        <f t="shared" si="347"/>
        <v>#VALUE!</v>
      </c>
      <c r="AB1079" t="e">
        <f t="shared" si="352"/>
        <v>#VALUE!</v>
      </c>
      <c r="AC1079" t="e">
        <f t="shared" si="353"/>
        <v>#VALUE!</v>
      </c>
      <c r="AD1079" t="e">
        <f t="shared" si="354"/>
        <v>#VALUE!</v>
      </c>
      <c r="AE1079" t="e">
        <f t="shared" si="355"/>
        <v>#VALUE!</v>
      </c>
      <c r="AF1079" t="e">
        <f t="shared" si="356"/>
        <v>#VALUE!</v>
      </c>
    </row>
    <row r="1080" spans="5:32" x14ac:dyDescent="0.2">
      <c r="E1080">
        <f t="shared" si="348"/>
        <v>1078</v>
      </c>
      <c r="F1080">
        <f t="shared" si="343"/>
        <v>25.95697487890569</v>
      </c>
      <c r="G1080" t="e">
        <f t="shared" si="357"/>
        <v>#VALUE!</v>
      </c>
      <c r="H1080" t="e">
        <f t="shared" si="358"/>
        <v>#VALUE!</v>
      </c>
      <c r="I1080" t="e">
        <f t="shared" si="359"/>
        <v>#VALUE!</v>
      </c>
      <c r="J1080" t="e">
        <f t="shared" si="360"/>
        <v>#VALUE!</v>
      </c>
      <c r="K1080" t="e">
        <f t="shared" si="361"/>
        <v>#VALUE!</v>
      </c>
      <c r="L1080" t="e">
        <f t="shared" si="362"/>
        <v>#VALUE!</v>
      </c>
      <c r="M1080">
        <f>IF($B$9="זכר",INDEX(תמותה!$A$1:$E$121,ROUNDDOWN(E1080/12,0)+1,2),INDEX(תמותה!$A$1:$E$121,ROUNDDOWN(E1080/12,0)+1,3))</f>
        <v>9.5454999999999998E-2</v>
      </c>
      <c r="N1080" t="e">
        <f>IF($B$9="זכר",INDEX('שיפור גברים'!$A$1:$GQ$121,ROUNDDOWN(E1080/12,0)+1,ROUNDDOWN((E1080+$B$7-$B$8)/12,0)+2),INDEX('שיפור נשים'!$A$1:$GQ$121,ROUNDDOWN(E1080/12,0)+1,ROUNDDOWN((E1080+$B$7-$B$8)/12,0)+2))</f>
        <v>#VALUE!</v>
      </c>
      <c r="O1080" t="e">
        <f>IF($B$9="זכר",INDEX('שיפור גברים'!$A$1:$GQ$121,ROUNDDOWN(E1080/12,0)+1,ROUNDDOWN((E1080+$B$7-$B$8)/12,0)+1),INDEX('שיפור נשים'!$A$1:$GQ$121,ROUNDDOWN(E1080/12,0)+1,ROUNDDOWN((E1080+$B$7-$B$8)/12,0)+1))</f>
        <v>#VALUE!</v>
      </c>
      <c r="P1080">
        <f t="shared" si="363"/>
        <v>0.5</v>
      </c>
      <c r="Q1080" t="e">
        <f t="shared" si="344"/>
        <v>#VALUE!</v>
      </c>
      <c r="R1080">
        <f t="shared" si="349"/>
        <v>1078</v>
      </c>
      <c r="S1080" t="e">
        <f t="shared" si="350"/>
        <v>#VALUE!</v>
      </c>
      <c r="T1080">
        <f>IF($B$11="זכר",INDEX(תמותה!$A$1:$E$121,ROUNDDOWN(R1080/12,0)+1,2),INDEX(תמותה!$A$1:$E$121,ROUNDDOWN(R1080/12,0)+1,3))</f>
        <v>9.5454999999999998E-2</v>
      </c>
      <c r="U1080" t="e">
        <f>IF($B$11="זכר",INDEX('שיפור גברים'!$A$1:$GQ$121,ROUNDDOWN(R1080/12,0)+1,ROUNDDOWN((E1080+$B$7-$B$8)/12,0)+2),INDEX('שיפור נשים'!$A$1:$GQ$121,ROUNDDOWN(R1080/12,0)+1,ROUNDDOWN((E1080+$B$7-$B$8)/12,0)+2))</f>
        <v>#VALUE!</v>
      </c>
      <c r="V1080" t="e">
        <f>IF($B$11="זכר",INDEX('שיפור גברים'!$A$1:$GQ$121,ROUNDDOWN(R1080/12,0)+1,ROUNDDOWN((E1080+$B$7-$B$8)/12,0)+1),INDEX('שיפור נשים'!$A$1:$GQ$121,ROUNDDOWN(R1080/12,0)+1,ROUNDDOWN((E1080+$B$7-$B$8)/12,0)+1))</f>
        <v>#VALUE!</v>
      </c>
      <c r="W1080">
        <f t="shared" si="345"/>
        <v>0.5</v>
      </c>
      <c r="X1080" t="e">
        <f t="shared" si="351"/>
        <v>#VALUE!</v>
      </c>
      <c r="Y1080">
        <f>IF($B$11="זכר",INDEX(תמותה!$A$1:$E$121,ROUNDDOWN(R1080/12,0)+1,4),INDEX(תמותה!$A$1:$E$121,ROUNDDOWN(R1080/12,0)+1,5))</f>
        <v>0.105202</v>
      </c>
      <c r="Z1080" t="e">
        <f t="shared" si="346"/>
        <v>#VALUE!</v>
      </c>
      <c r="AA1080" t="e">
        <f t="shared" si="347"/>
        <v>#VALUE!</v>
      </c>
      <c r="AB1080" t="e">
        <f t="shared" si="352"/>
        <v>#VALUE!</v>
      </c>
      <c r="AC1080" t="e">
        <f t="shared" si="353"/>
        <v>#VALUE!</v>
      </c>
      <c r="AD1080" t="e">
        <f t="shared" si="354"/>
        <v>#VALUE!</v>
      </c>
      <c r="AE1080" t="e">
        <f t="shared" si="355"/>
        <v>#VALUE!</v>
      </c>
      <c r="AF1080" t="e">
        <f t="shared" si="356"/>
        <v>#VALUE!</v>
      </c>
    </row>
    <row r="1081" spans="5:32" x14ac:dyDescent="0.2">
      <c r="E1081">
        <f t="shared" si="348"/>
        <v>1079</v>
      </c>
      <c r="F1081">
        <f t="shared" si="343"/>
        <v>26.03543180326103</v>
      </c>
      <c r="G1081" t="e">
        <f t="shared" si="357"/>
        <v>#VALUE!</v>
      </c>
      <c r="H1081" t="e">
        <f t="shared" si="358"/>
        <v>#VALUE!</v>
      </c>
      <c r="I1081" t="e">
        <f t="shared" si="359"/>
        <v>#VALUE!</v>
      </c>
      <c r="J1081" t="e">
        <f t="shared" si="360"/>
        <v>#VALUE!</v>
      </c>
      <c r="K1081" t="e">
        <f t="shared" si="361"/>
        <v>#VALUE!</v>
      </c>
      <c r="L1081" t="e">
        <f t="shared" si="362"/>
        <v>#VALUE!</v>
      </c>
      <c r="M1081">
        <f>IF($B$9="זכר",INDEX(תמותה!$A$1:$E$121,ROUNDDOWN(E1081/12,0)+1,2),INDEX(תמותה!$A$1:$E$121,ROUNDDOWN(E1081/12,0)+1,3))</f>
        <v>9.5454999999999998E-2</v>
      </c>
      <c r="N1081" t="e">
        <f>IF($B$9="זכר",INDEX('שיפור גברים'!$A$1:$GQ$121,ROUNDDOWN(E1081/12,0)+1,ROUNDDOWN((E1081+$B$7-$B$8)/12,0)+2),INDEX('שיפור נשים'!$A$1:$GQ$121,ROUNDDOWN(E1081/12,0)+1,ROUNDDOWN((E1081+$B$7-$B$8)/12,0)+2))</f>
        <v>#VALUE!</v>
      </c>
      <c r="O1081" t="e">
        <f>IF($B$9="זכר",INDEX('שיפור גברים'!$A$1:$GQ$121,ROUNDDOWN(E1081/12,0)+1,ROUNDDOWN((E1081+$B$7-$B$8)/12,0)+1),INDEX('שיפור נשים'!$A$1:$GQ$121,ROUNDDOWN(E1081/12,0)+1,ROUNDDOWN((E1081+$B$7-$B$8)/12,0)+1))</f>
        <v>#VALUE!</v>
      </c>
      <c r="P1081">
        <f t="shared" si="363"/>
        <v>0.58333333333333337</v>
      </c>
      <c r="Q1081" t="e">
        <f t="shared" si="344"/>
        <v>#VALUE!</v>
      </c>
      <c r="R1081">
        <f t="shared" si="349"/>
        <v>1079</v>
      </c>
      <c r="S1081" t="e">
        <f t="shared" si="350"/>
        <v>#VALUE!</v>
      </c>
      <c r="T1081">
        <f>IF($B$11="זכר",INDEX(תמותה!$A$1:$E$121,ROUNDDOWN(R1081/12,0)+1,2),INDEX(תמותה!$A$1:$E$121,ROUNDDOWN(R1081/12,0)+1,3))</f>
        <v>9.5454999999999998E-2</v>
      </c>
      <c r="U1081" t="e">
        <f>IF($B$11="זכר",INDEX('שיפור גברים'!$A$1:$GQ$121,ROUNDDOWN(R1081/12,0)+1,ROUNDDOWN((E1081+$B$7-$B$8)/12,0)+2),INDEX('שיפור נשים'!$A$1:$GQ$121,ROUNDDOWN(R1081/12,0)+1,ROUNDDOWN((E1081+$B$7-$B$8)/12,0)+2))</f>
        <v>#VALUE!</v>
      </c>
      <c r="V1081" t="e">
        <f>IF($B$11="זכר",INDEX('שיפור גברים'!$A$1:$GQ$121,ROUNDDOWN(R1081/12,0)+1,ROUNDDOWN((E1081+$B$7-$B$8)/12,0)+1),INDEX('שיפור נשים'!$A$1:$GQ$121,ROUNDDOWN(R1081/12,0)+1,ROUNDDOWN((E1081+$B$7-$B$8)/12,0)+1))</f>
        <v>#VALUE!</v>
      </c>
      <c r="W1081">
        <f t="shared" si="345"/>
        <v>0.58333333333333337</v>
      </c>
      <c r="X1081" t="e">
        <f t="shared" si="351"/>
        <v>#VALUE!</v>
      </c>
      <c r="Y1081">
        <f>IF($B$11="זכר",INDEX(תמותה!$A$1:$E$121,ROUNDDOWN(R1081/12,0)+1,4),INDEX(תמותה!$A$1:$E$121,ROUNDDOWN(R1081/12,0)+1,5))</f>
        <v>0.105202</v>
      </c>
      <c r="Z1081" t="e">
        <f t="shared" si="346"/>
        <v>#VALUE!</v>
      </c>
      <c r="AA1081" t="e">
        <f t="shared" si="347"/>
        <v>#VALUE!</v>
      </c>
      <c r="AB1081" t="e">
        <f t="shared" si="352"/>
        <v>#VALUE!</v>
      </c>
      <c r="AC1081" t="e">
        <f t="shared" si="353"/>
        <v>#VALUE!</v>
      </c>
      <c r="AD1081" t="e">
        <f t="shared" si="354"/>
        <v>#VALUE!</v>
      </c>
      <c r="AE1081" t="e">
        <f t="shared" si="355"/>
        <v>#VALUE!</v>
      </c>
      <c r="AF1081" t="e">
        <f t="shared" si="356"/>
        <v>#VALUE!</v>
      </c>
    </row>
    <row r="1082" spans="5:32" x14ac:dyDescent="0.2">
      <c r="E1082">
        <f t="shared" si="348"/>
        <v>1080</v>
      </c>
      <c r="F1082">
        <f t="shared" si="343"/>
        <v>26.114125869618011</v>
      </c>
      <c r="G1082" t="e">
        <f t="shared" si="357"/>
        <v>#VALUE!</v>
      </c>
      <c r="H1082" t="e">
        <f t="shared" si="358"/>
        <v>#VALUE!</v>
      </c>
      <c r="I1082" t="e">
        <f t="shared" si="359"/>
        <v>#VALUE!</v>
      </c>
      <c r="J1082" t="e">
        <f t="shared" si="360"/>
        <v>#VALUE!</v>
      </c>
      <c r="K1082" t="e">
        <f t="shared" si="361"/>
        <v>#VALUE!</v>
      </c>
      <c r="L1082" t="e">
        <f t="shared" si="362"/>
        <v>#VALUE!</v>
      </c>
      <c r="M1082">
        <f>IF($B$9="זכר",INDEX(תמותה!$A$1:$E$121,ROUNDDOWN(E1082/12,0)+1,2),INDEX(תמותה!$A$1:$E$121,ROUNDDOWN(E1082/12,0)+1,3))</f>
        <v>0.109773</v>
      </c>
      <c r="N1082" t="e">
        <f>IF($B$9="זכר",INDEX('שיפור גברים'!$A$1:$GQ$121,ROUNDDOWN(E1082/12,0)+1,ROUNDDOWN((E1082+$B$7-$B$8)/12,0)+2),INDEX('שיפור נשים'!$A$1:$GQ$121,ROUNDDOWN(E1082/12,0)+1,ROUNDDOWN((E1082+$B$7-$B$8)/12,0)+2))</f>
        <v>#VALUE!</v>
      </c>
      <c r="O1082" t="e">
        <f>IF($B$9="זכר",INDEX('שיפור גברים'!$A$1:$GQ$121,ROUNDDOWN(E1082/12,0)+1,ROUNDDOWN((E1082+$B$7-$B$8)/12,0)+1),INDEX('שיפור נשים'!$A$1:$GQ$121,ROUNDDOWN(E1082/12,0)+1,ROUNDDOWN((E1082+$B$7-$B$8)/12,0)+1))</f>
        <v>#VALUE!</v>
      </c>
      <c r="P1082">
        <f t="shared" si="363"/>
        <v>0.66666666666666663</v>
      </c>
      <c r="Q1082" t="e">
        <f t="shared" si="344"/>
        <v>#VALUE!</v>
      </c>
      <c r="R1082">
        <f t="shared" si="349"/>
        <v>1080</v>
      </c>
      <c r="S1082" t="e">
        <f t="shared" si="350"/>
        <v>#VALUE!</v>
      </c>
      <c r="T1082">
        <f>IF($B$11="זכר",INDEX(תמותה!$A$1:$E$121,ROUNDDOWN(R1082/12,0)+1,2),INDEX(תמותה!$A$1:$E$121,ROUNDDOWN(R1082/12,0)+1,3))</f>
        <v>0.109773</v>
      </c>
      <c r="U1082" t="e">
        <f>IF($B$11="זכר",INDEX('שיפור גברים'!$A$1:$GQ$121,ROUNDDOWN(R1082/12,0)+1,ROUNDDOWN((E1082+$B$7-$B$8)/12,0)+2),INDEX('שיפור נשים'!$A$1:$GQ$121,ROUNDDOWN(R1082/12,0)+1,ROUNDDOWN((E1082+$B$7-$B$8)/12,0)+2))</f>
        <v>#VALUE!</v>
      </c>
      <c r="V1082" t="e">
        <f>IF($B$11="זכר",INDEX('שיפור גברים'!$A$1:$GQ$121,ROUNDDOWN(R1082/12,0)+1,ROUNDDOWN((E1082+$B$7-$B$8)/12,0)+1),INDEX('שיפור נשים'!$A$1:$GQ$121,ROUNDDOWN(R1082/12,0)+1,ROUNDDOWN((E1082+$B$7-$B$8)/12,0)+1))</f>
        <v>#VALUE!</v>
      </c>
      <c r="W1082">
        <f t="shared" si="345"/>
        <v>0.66666666666666663</v>
      </c>
      <c r="X1082" t="e">
        <f t="shared" si="351"/>
        <v>#VALUE!</v>
      </c>
      <c r="Y1082">
        <f>IF($B$11="זכר",INDEX(תמותה!$A$1:$E$121,ROUNDDOWN(R1082/12,0)+1,4),INDEX(תמותה!$A$1:$E$121,ROUNDDOWN(R1082/12,0)+1,5))</f>
        <v>0.11772100000000001</v>
      </c>
      <c r="Z1082" t="e">
        <f t="shared" si="346"/>
        <v>#VALUE!</v>
      </c>
      <c r="AA1082" t="e">
        <f t="shared" si="347"/>
        <v>#VALUE!</v>
      </c>
      <c r="AB1082" t="e">
        <f t="shared" si="352"/>
        <v>#VALUE!</v>
      </c>
      <c r="AC1082" t="e">
        <f t="shared" si="353"/>
        <v>#VALUE!</v>
      </c>
      <c r="AD1082" t="e">
        <f t="shared" si="354"/>
        <v>#VALUE!</v>
      </c>
      <c r="AE1082" t="e">
        <f t="shared" si="355"/>
        <v>#VALUE!</v>
      </c>
      <c r="AF1082" t="e">
        <f t="shared" si="356"/>
        <v>#VALUE!</v>
      </c>
    </row>
    <row r="1083" spans="5:32" x14ac:dyDescent="0.2">
      <c r="E1083">
        <f t="shared" si="348"/>
        <v>1081</v>
      </c>
      <c r="F1083">
        <f t="shared" si="343"/>
        <v>26.193057794756328</v>
      </c>
      <c r="G1083" t="e">
        <f t="shared" si="357"/>
        <v>#VALUE!</v>
      </c>
      <c r="H1083" t="e">
        <f t="shared" si="358"/>
        <v>#VALUE!</v>
      </c>
      <c r="I1083" t="e">
        <f t="shared" si="359"/>
        <v>#VALUE!</v>
      </c>
      <c r="J1083" t="e">
        <f t="shared" si="360"/>
        <v>#VALUE!</v>
      </c>
      <c r="K1083" t="e">
        <f t="shared" si="361"/>
        <v>#VALUE!</v>
      </c>
      <c r="L1083" t="e">
        <f t="shared" si="362"/>
        <v>#VALUE!</v>
      </c>
      <c r="M1083">
        <f>IF($B$9="זכר",INDEX(תמותה!$A$1:$E$121,ROUNDDOWN(E1083/12,0)+1,2),INDEX(תמותה!$A$1:$E$121,ROUNDDOWN(E1083/12,0)+1,3))</f>
        <v>0.109773</v>
      </c>
      <c r="N1083" t="e">
        <f>IF($B$9="זכר",INDEX('שיפור גברים'!$A$1:$GQ$121,ROUNDDOWN(E1083/12,0)+1,ROUNDDOWN((E1083+$B$7-$B$8)/12,0)+2),INDEX('שיפור נשים'!$A$1:$GQ$121,ROUNDDOWN(E1083/12,0)+1,ROUNDDOWN((E1083+$B$7-$B$8)/12,0)+2))</f>
        <v>#VALUE!</v>
      </c>
      <c r="O1083" t="e">
        <f>IF($B$9="זכר",INDEX('שיפור גברים'!$A$1:$GQ$121,ROUNDDOWN(E1083/12,0)+1,ROUNDDOWN((E1083+$B$7-$B$8)/12,0)+1),INDEX('שיפור נשים'!$A$1:$GQ$121,ROUNDDOWN(E1083/12,0)+1,ROUNDDOWN((E1083+$B$7-$B$8)/12,0)+1))</f>
        <v>#VALUE!</v>
      </c>
      <c r="P1083">
        <f t="shared" si="363"/>
        <v>0.75</v>
      </c>
      <c r="Q1083" t="e">
        <f t="shared" si="344"/>
        <v>#VALUE!</v>
      </c>
      <c r="R1083">
        <f t="shared" si="349"/>
        <v>1081</v>
      </c>
      <c r="S1083" t="e">
        <f t="shared" si="350"/>
        <v>#VALUE!</v>
      </c>
      <c r="T1083">
        <f>IF($B$11="זכר",INDEX(תמותה!$A$1:$E$121,ROUNDDOWN(R1083/12,0)+1,2),INDEX(תמותה!$A$1:$E$121,ROUNDDOWN(R1083/12,0)+1,3))</f>
        <v>0.109773</v>
      </c>
      <c r="U1083" t="e">
        <f>IF($B$11="זכר",INDEX('שיפור גברים'!$A$1:$GQ$121,ROUNDDOWN(R1083/12,0)+1,ROUNDDOWN((E1083+$B$7-$B$8)/12,0)+2),INDEX('שיפור נשים'!$A$1:$GQ$121,ROUNDDOWN(R1083/12,0)+1,ROUNDDOWN((E1083+$B$7-$B$8)/12,0)+2))</f>
        <v>#VALUE!</v>
      </c>
      <c r="V1083" t="e">
        <f>IF($B$11="זכר",INDEX('שיפור גברים'!$A$1:$GQ$121,ROUNDDOWN(R1083/12,0)+1,ROUNDDOWN((E1083+$B$7-$B$8)/12,0)+1),INDEX('שיפור נשים'!$A$1:$GQ$121,ROUNDDOWN(R1083/12,0)+1,ROUNDDOWN((E1083+$B$7-$B$8)/12,0)+1))</f>
        <v>#VALUE!</v>
      </c>
      <c r="W1083">
        <f t="shared" si="345"/>
        <v>0.75</v>
      </c>
      <c r="X1083" t="e">
        <f t="shared" si="351"/>
        <v>#VALUE!</v>
      </c>
      <c r="Y1083">
        <f>IF($B$11="זכר",INDEX(תמותה!$A$1:$E$121,ROUNDDOWN(R1083/12,0)+1,4),INDEX(תמותה!$A$1:$E$121,ROUNDDOWN(R1083/12,0)+1,5))</f>
        <v>0.11772100000000001</v>
      </c>
      <c r="Z1083" t="e">
        <f t="shared" si="346"/>
        <v>#VALUE!</v>
      </c>
      <c r="AA1083" t="e">
        <f t="shared" si="347"/>
        <v>#VALUE!</v>
      </c>
      <c r="AB1083" t="e">
        <f t="shared" si="352"/>
        <v>#VALUE!</v>
      </c>
      <c r="AC1083" t="e">
        <f t="shared" si="353"/>
        <v>#VALUE!</v>
      </c>
      <c r="AD1083" t="e">
        <f t="shared" si="354"/>
        <v>#VALUE!</v>
      </c>
      <c r="AE1083" t="e">
        <f t="shared" si="355"/>
        <v>#VALUE!</v>
      </c>
      <c r="AF1083" t="e">
        <f t="shared" si="356"/>
        <v>#VALUE!</v>
      </c>
    </row>
    <row r="1084" spans="5:32" x14ac:dyDescent="0.2">
      <c r="E1084">
        <f t="shared" si="348"/>
        <v>1082</v>
      </c>
      <c r="F1084">
        <f t="shared" si="343"/>
        <v>26.272228297622146</v>
      </c>
      <c r="G1084" t="e">
        <f t="shared" si="357"/>
        <v>#VALUE!</v>
      </c>
      <c r="H1084" t="e">
        <f t="shared" si="358"/>
        <v>#VALUE!</v>
      </c>
      <c r="I1084" t="e">
        <f t="shared" si="359"/>
        <v>#VALUE!</v>
      </c>
      <c r="J1084" t="e">
        <f t="shared" si="360"/>
        <v>#VALUE!</v>
      </c>
      <c r="K1084" t="e">
        <f t="shared" si="361"/>
        <v>#VALUE!</v>
      </c>
      <c r="L1084" t="e">
        <f t="shared" si="362"/>
        <v>#VALUE!</v>
      </c>
      <c r="M1084">
        <f>IF($B$9="זכר",INDEX(תמותה!$A$1:$E$121,ROUNDDOWN(E1084/12,0)+1,2),INDEX(תמותה!$A$1:$E$121,ROUNDDOWN(E1084/12,0)+1,3))</f>
        <v>0.109773</v>
      </c>
      <c r="N1084" t="e">
        <f>IF($B$9="זכר",INDEX('שיפור גברים'!$A$1:$GQ$121,ROUNDDOWN(E1084/12,0)+1,ROUNDDOWN((E1084+$B$7-$B$8)/12,0)+2),INDEX('שיפור נשים'!$A$1:$GQ$121,ROUNDDOWN(E1084/12,0)+1,ROUNDDOWN((E1084+$B$7-$B$8)/12,0)+2))</f>
        <v>#VALUE!</v>
      </c>
      <c r="O1084" t="e">
        <f>IF($B$9="זכר",INDEX('שיפור גברים'!$A$1:$GQ$121,ROUNDDOWN(E1084/12,0)+1,ROUNDDOWN((E1084+$B$7-$B$8)/12,0)+1),INDEX('שיפור נשים'!$A$1:$GQ$121,ROUNDDOWN(E1084/12,0)+1,ROUNDDOWN((E1084+$B$7-$B$8)/12,0)+1))</f>
        <v>#VALUE!</v>
      </c>
      <c r="P1084">
        <f t="shared" si="363"/>
        <v>0.83333333333333337</v>
      </c>
      <c r="Q1084" t="e">
        <f t="shared" si="344"/>
        <v>#VALUE!</v>
      </c>
      <c r="R1084">
        <f t="shared" si="349"/>
        <v>1082</v>
      </c>
      <c r="S1084" t="e">
        <f t="shared" si="350"/>
        <v>#VALUE!</v>
      </c>
      <c r="T1084">
        <f>IF($B$11="זכר",INDEX(תמותה!$A$1:$E$121,ROUNDDOWN(R1084/12,0)+1,2),INDEX(תמותה!$A$1:$E$121,ROUNDDOWN(R1084/12,0)+1,3))</f>
        <v>0.109773</v>
      </c>
      <c r="U1084" t="e">
        <f>IF($B$11="זכר",INDEX('שיפור גברים'!$A$1:$GQ$121,ROUNDDOWN(R1084/12,0)+1,ROUNDDOWN((E1084+$B$7-$B$8)/12,0)+2),INDEX('שיפור נשים'!$A$1:$GQ$121,ROUNDDOWN(R1084/12,0)+1,ROUNDDOWN((E1084+$B$7-$B$8)/12,0)+2))</f>
        <v>#VALUE!</v>
      </c>
      <c r="V1084" t="e">
        <f>IF($B$11="זכר",INDEX('שיפור גברים'!$A$1:$GQ$121,ROUNDDOWN(R1084/12,0)+1,ROUNDDOWN((E1084+$B$7-$B$8)/12,0)+1),INDEX('שיפור נשים'!$A$1:$GQ$121,ROUNDDOWN(R1084/12,0)+1,ROUNDDOWN((E1084+$B$7-$B$8)/12,0)+1))</f>
        <v>#VALUE!</v>
      </c>
      <c r="W1084">
        <f t="shared" si="345"/>
        <v>0.83333333333333337</v>
      </c>
      <c r="X1084" t="e">
        <f t="shared" si="351"/>
        <v>#VALUE!</v>
      </c>
      <c r="Y1084">
        <f>IF($B$11="זכר",INDEX(תמותה!$A$1:$E$121,ROUNDDOWN(R1084/12,0)+1,4),INDEX(תמותה!$A$1:$E$121,ROUNDDOWN(R1084/12,0)+1,5))</f>
        <v>0.11772100000000001</v>
      </c>
      <c r="Z1084" t="e">
        <f t="shared" si="346"/>
        <v>#VALUE!</v>
      </c>
      <c r="AA1084" t="e">
        <f t="shared" si="347"/>
        <v>#VALUE!</v>
      </c>
      <c r="AB1084" t="e">
        <f t="shared" si="352"/>
        <v>#VALUE!</v>
      </c>
      <c r="AC1084" t="e">
        <f t="shared" si="353"/>
        <v>#VALUE!</v>
      </c>
      <c r="AD1084" t="e">
        <f t="shared" si="354"/>
        <v>#VALUE!</v>
      </c>
      <c r="AE1084" t="e">
        <f t="shared" si="355"/>
        <v>#VALUE!</v>
      </c>
      <c r="AF1084" t="e">
        <f t="shared" si="356"/>
        <v>#VALUE!</v>
      </c>
    </row>
    <row r="1085" spans="5:32" x14ac:dyDescent="0.2">
      <c r="E1085">
        <f t="shared" si="348"/>
        <v>1083</v>
      </c>
      <c r="F1085">
        <f t="shared" si="343"/>
        <v>26.351638099334739</v>
      </c>
      <c r="G1085" t="e">
        <f t="shared" si="357"/>
        <v>#VALUE!</v>
      </c>
      <c r="H1085" t="e">
        <f t="shared" si="358"/>
        <v>#VALUE!</v>
      </c>
      <c r="I1085" t="e">
        <f t="shared" si="359"/>
        <v>#VALUE!</v>
      </c>
      <c r="J1085" t="e">
        <f t="shared" si="360"/>
        <v>#VALUE!</v>
      </c>
      <c r="K1085" t="e">
        <f t="shared" si="361"/>
        <v>#VALUE!</v>
      </c>
      <c r="L1085" t="e">
        <f t="shared" si="362"/>
        <v>#VALUE!</v>
      </c>
      <c r="M1085">
        <f>IF($B$9="זכר",INDEX(תמותה!$A$1:$E$121,ROUNDDOWN(E1085/12,0)+1,2),INDEX(תמותה!$A$1:$E$121,ROUNDDOWN(E1085/12,0)+1,3))</f>
        <v>0.109773</v>
      </c>
      <c r="N1085" t="e">
        <f>IF($B$9="זכר",INDEX('שיפור גברים'!$A$1:$GQ$121,ROUNDDOWN(E1085/12,0)+1,ROUNDDOWN((E1085+$B$7-$B$8)/12,0)+2),INDEX('שיפור נשים'!$A$1:$GQ$121,ROUNDDOWN(E1085/12,0)+1,ROUNDDOWN((E1085+$B$7-$B$8)/12,0)+2))</f>
        <v>#VALUE!</v>
      </c>
      <c r="O1085" t="e">
        <f>IF($B$9="זכר",INDEX('שיפור גברים'!$A$1:$GQ$121,ROUNDDOWN(E1085/12,0)+1,ROUNDDOWN((E1085+$B$7-$B$8)/12,0)+1),INDEX('שיפור נשים'!$A$1:$GQ$121,ROUNDDOWN(E1085/12,0)+1,ROUNDDOWN((E1085+$B$7-$B$8)/12,0)+1))</f>
        <v>#VALUE!</v>
      </c>
      <c r="P1085">
        <f t="shared" si="363"/>
        <v>0.91666666666666663</v>
      </c>
      <c r="Q1085" t="e">
        <f t="shared" si="344"/>
        <v>#VALUE!</v>
      </c>
      <c r="R1085">
        <f t="shared" si="349"/>
        <v>1083</v>
      </c>
      <c r="S1085" t="e">
        <f t="shared" si="350"/>
        <v>#VALUE!</v>
      </c>
      <c r="T1085">
        <f>IF($B$11="זכר",INDEX(תמותה!$A$1:$E$121,ROUNDDOWN(R1085/12,0)+1,2),INDEX(תמותה!$A$1:$E$121,ROUNDDOWN(R1085/12,0)+1,3))</f>
        <v>0.109773</v>
      </c>
      <c r="U1085" t="e">
        <f>IF($B$11="זכר",INDEX('שיפור גברים'!$A$1:$GQ$121,ROUNDDOWN(R1085/12,0)+1,ROUNDDOWN((E1085+$B$7-$B$8)/12,0)+2),INDEX('שיפור נשים'!$A$1:$GQ$121,ROUNDDOWN(R1085/12,0)+1,ROUNDDOWN((E1085+$B$7-$B$8)/12,0)+2))</f>
        <v>#VALUE!</v>
      </c>
      <c r="V1085" t="e">
        <f>IF($B$11="זכר",INDEX('שיפור גברים'!$A$1:$GQ$121,ROUNDDOWN(R1085/12,0)+1,ROUNDDOWN((E1085+$B$7-$B$8)/12,0)+1),INDEX('שיפור נשים'!$A$1:$GQ$121,ROUNDDOWN(R1085/12,0)+1,ROUNDDOWN((E1085+$B$7-$B$8)/12,0)+1))</f>
        <v>#VALUE!</v>
      </c>
      <c r="W1085">
        <f t="shared" si="345"/>
        <v>0.91666666666666663</v>
      </c>
      <c r="X1085" t="e">
        <f t="shared" si="351"/>
        <v>#VALUE!</v>
      </c>
      <c r="Y1085">
        <f>IF($B$11="זכר",INDEX(תמותה!$A$1:$E$121,ROUNDDOWN(R1085/12,0)+1,4),INDEX(תמותה!$A$1:$E$121,ROUNDDOWN(R1085/12,0)+1,5))</f>
        <v>0.11772100000000001</v>
      </c>
      <c r="Z1085" t="e">
        <f t="shared" si="346"/>
        <v>#VALUE!</v>
      </c>
      <c r="AA1085" t="e">
        <f t="shared" si="347"/>
        <v>#VALUE!</v>
      </c>
      <c r="AB1085" t="e">
        <f t="shared" si="352"/>
        <v>#VALUE!</v>
      </c>
      <c r="AC1085" t="e">
        <f t="shared" si="353"/>
        <v>#VALUE!</v>
      </c>
      <c r="AD1085" t="e">
        <f t="shared" si="354"/>
        <v>#VALUE!</v>
      </c>
      <c r="AE1085" t="e">
        <f t="shared" si="355"/>
        <v>#VALUE!</v>
      </c>
      <c r="AF1085" t="e">
        <f t="shared" si="356"/>
        <v>#VALUE!</v>
      </c>
    </row>
    <row r="1086" spans="5:32" x14ac:dyDescent="0.2">
      <c r="E1086">
        <f t="shared" si="348"/>
        <v>1084</v>
      </c>
      <c r="F1086">
        <f t="shared" si="343"/>
        <v>26.431287923193043</v>
      </c>
      <c r="G1086" t="e">
        <f t="shared" si="357"/>
        <v>#VALUE!</v>
      </c>
      <c r="H1086" t="e">
        <f t="shared" si="358"/>
        <v>#VALUE!</v>
      </c>
      <c r="I1086" t="e">
        <f t="shared" si="359"/>
        <v>#VALUE!</v>
      </c>
      <c r="J1086" t="e">
        <f t="shared" si="360"/>
        <v>#VALUE!</v>
      </c>
      <c r="K1086" t="e">
        <f t="shared" si="361"/>
        <v>#VALUE!</v>
      </c>
      <c r="L1086" t="e">
        <f t="shared" si="362"/>
        <v>#VALUE!</v>
      </c>
      <c r="M1086">
        <f>IF($B$9="זכר",INDEX(תמותה!$A$1:$E$121,ROUNDDOWN(E1086/12,0)+1,2),INDEX(תמותה!$A$1:$E$121,ROUNDDOWN(E1086/12,0)+1,3))</f>
        <v>0.109773</v>
      </c>
      <c r="N1086" t="e">
        <f>IF($B$9="זכר",INDEX('שיפור גברים'!$A$1:$GQ$121,ROUNDDOWN(E1086/12,0)+1,ROUNDDOWN((E1086+$B$7-$B$8)/12,0)+2),INDEX('שיפור נשים'!$A$1:$GQ$121,ROUNDDOWN(E1086/12,0)+1,ROUNDDOWN((E1086+$B$7-$B$8)/12,0)+2))</f>
        <v>#VALUE!</v>
      </c>
      <c r="O1086" t="e">
        <f>IF($B$9="זכר",INDEX('שיפור גברים'!$A$1:$GQ$121,ROUNDDOWN(E1086/12,0)+1,ROUNDDOWN((E1086+$B$7-$B$8)/12,0)+1),INDEX('שיפור נשים'!$A$1:$GQ$121,ROUNDDOWN(E1086/12,0)+1,ROUNDDOWN((E1086+$B$7-$B$8)/12,0)+1))</f>
        <v>#VALUE!</v>
      </c>
      <c r="P1086">
        <f t="shared" si="363"/>
        <v>1</v>
      </c>
      <c r="Q1086" t="e">
        <f t="shared" si="344"/>
        <v>#VALUE!</v>
      </c>
      <c r="R1086">
        <f t="shared" si="349"/>
        <v>1084</v>
      </c>
      <c r="S1086" t="e">
        <f t="shared" si="350"/>
        <v>#VALUE!</v>
      </c>
      <c r="T1086">
        <f>IF($B$11="זכר",INDEX(תמותה!$A$1:$E$121,ROUNDDOWN(R1086/12,0)+1,2),INDEX(תמותה!$A$1:$E$121,ROUNDDOWN(R1086/12,0)+1,3))</f>
        <v>0.109773</v>
      </c>
      <c r="U1086" t="e">
        <f>IF($B$11="זכר",INDEX('שיפור גברים'!$A$1:$GQ$121,ROUNDDOWN(R1086/12,0)+1,ROUNDDOWN((E1086+$B$7-$B$8)/12,0)+2),INDEX('שיפור נשים'!$A$1:$GQ$121,ROUNDDOWN(R1086/12,0)+1,ROUNDDOWN((E1086+$B$7-$B$8)/12,0)+2))</f>
        <v>#VALUE!</v>
      </c>
      <c r="V1086" t="e">
        <f>IF($B$11="זכר",INDEX('שיפור גברים'!$A$1:$GQ$121,ROUNDDOWN(R1086/12,0)+1,ROUNDDOWN((E1086+$B$7-$B$8)/12,0)+1),INDEX('שיפור נשים'!$A$1:$GQ$121,ROUNDDOWN(R1086/12,0)+1,ROUNDDOWN((E1086+$B$7-$B$8)/12,0)+1))</f>
        <v>#VALUE!</v>
      </c>
      <c r="W1086">
        <f t="shared" si="345"/>
        <v>1</v>
      </c>
      <c r="X1086" t="e">
        <f t="shared" si="351"/>
        <v>#VALUE!</v>
      </c>
      <c r="Y1086">
        <f>IF($B$11="זכר",INDEX(תמותה!$A$1:$E$121,ROUNDDOWN(R1086/12,0)+1,4),INDEX(תמותה!$A$1:$E$121,ROUNDDOWN(R1086/12,0)+1,5))</f>
        <v>0.11772100000000001</v>
      </c>
      <c r="Z1086" t="e">
        <f t="shared" si="346"/>
        <v>#VALUE!</v>
      </c>
      <c r="AA1086" t="e">
        <f t="shared" si="347"/>
        <v>#VALUE!</v>
      </c>
      <c r="AB1086" t="e">
        <f t="shared" si="352"/>
        <v>#VALUE!</v>
      </c>
      <c r="AC1086" t="e">
        <f t="shared" si="353"/>
        <v>#VALUE!</v>
      </c>
      <c r="AD1086" t="e">
        <f t="shared" si="354"/>
        <v>#VALUE!</v>
      </c>
      <c r="AE1086" t="e">
        <f t="shared" si="355"/>
        <v>#VALUE!</v>
      </c>
      <c r="AF1086" t="e">
        <f t="shared" si="356"/>
        <v>#VALUE!</v>
      </c>
    </row>
    <row r="1087" spans="5:32" x14ac:dyDescent="0.2">
      <c r="E1087">
        <f t="shared" si="348"/>
        <v>1085</v>
      </c>
      <c r="F1087">
        <f t="shared" si="343"/>
        <v>26.511178494682156</v>
      </c>
      <c r="G1087" t="e">
        <f t="shared" si="357"/>
        <v>#VALUE!</v>
      </c>
      <c r="H1087" t="e">
        <f t="shared" si="358"/>
        <v>#VALUE!</v>
      </c>
      <c r="I1087" t="e">
        <f t="shared" si="359"/>
        <v>#VALUE!</v>
      </c>
      <c r="J1087" t="e">
        <f t="shared" si="360"/>
        <v>#VALUE!</v>
      </c>
      <c r="K1087" t="e">
        <f t="shared" si="361"/>
        <v>#VALUE!</v>
      </c>
      <c r="L1087" t="e">
        <f t="shared" si="362"/>
        <v>#VALUE!</v>
      </c>
      <c r="M1087">
        <f>IF($B$9="זכר",INDEX(תמותה!$A$1:$E$121,ROUNDDOWN(E1087/12,0)+1,2),INDEX(תמותה!$A$1:$E$121,ROUNDDOWN(E1087/12,0)+1,3))</f>
        <v>0.109773</v>
      </c>
      <c r="N1087" t="e">
        <f>IF($B$9="זכר",INDEX('שיפור גברים'!$A$1:$GQ$121,ROUNDDOWN(E1087/12,0)+1,ROUNDDOWN((E1087+$B$7-$B$8)/12,0)+2),INDEX('שיפור נשים'!$A$1:$GQ$121,ROUNDDOWN(E1087/12,0)+1,ROUNDDOWN((E1087+$B$7-$B$8)/12,0)+2))</f>
        <v>#VALUE!</v>
      </c>
      <c r="O1087" t="e">
        <f>IF($B$9="זכר",INDEX('שיפור גברים'!$A$1:$GQ$121,ROUNDDOWN(E1087/12,0)+1,ROUNDDOWN((E1087+$B$7-$B$8)/12,0)+1),INDEX('שיפור נשים'!$A$1:$GQ$121,ROUNDDOWN(E1087/12,0)+1,ROUNDDOWN((E1087+$B$7-$B$8)/12,0)+1))</f>
        <v>#VALUE!</v>
      </c>
      <c r="P1087">
        <f t="shared" si="363"/>
        <v>8.3333333333333329E-2</v>
      </c>
      <c r="Q1087" t="e">
        <f t="shared" si="344"/>
        <v>#VALUE!</v>
      </c>
      <c r="R1087">
        <f t="shared" si="349"/>
        <v>1085</v>
      </c>
      <c r="S1087" t="e">
        <f t="shared" si="350"/>
        <v>#VALUE!</v>
      </c>
      <c r="T1087">
        <f>IF($B$11="זכר",INDEX(תמותה!$A$1:$E$121,ROUNDDOWN(R1087/12,0)+1,2),INDEX(תמותה!$A$1:$E$121,ROUNDDOWN(R1087/12,0)+1,3))</f>
        <v>0.109773</v>
      </c>
      <c r="U1087" t="e">
        <f>IF($B$11="זכר",INDEX('שיפור גברים'!$A$1:$GQ$121,ROUNDDOWN(R1087/12,0)+1,ROUNDDOWN((E1087+$B$7-$B$8)/12,0)+2),INDEX('שיפור נשים'!$A$1:$GQ$121,ROUNDDOWN(R1087/12,0)+1,ROUNDDOWN((E1087+$B$7-$B$8)/12,0)+2))</f>
        <v>#VALUE!</v>
      </c>
      <c r="V1087" t="e">
        <f>IF($B$11="זכר",INDEX('שיפור גברים'!$A$1:$GQ$121,ROUNDDOWN(R1087/12,0)+1,ROUNDDOWN((E1087+$B$7-$B$8)/12,0)+1),INDEX('שיפור נשים'!$A$1:$GQ$121,ROUNDDOWN(R1087/12,0)+1,ROUNDDOWN((E1087+$B$7-$B$8)/12,0)+1))</f>
        <v>#VALUE!</v>
      </c>
      <c r="W1087">
        <f t="shared" si="345"/>
        <v>8.3333333333333329E-2</v>
      </c>
      <c r="X1087" t="e">
        <f t="shared" si="351"/>
        <v>#VALUE!</v>
      </c>
      <c r="Y1087">
        <f>IF($B$11="זכר",INDEX(תמותה!$A$1:$E$121,ROUNDDOWN(R1087/12,0)+1,4),INDEX(תמותה!$A$1:$E$121,ROUNDDOWN(R1087/12,0)+1,5))</f>
        <v>0.11772100000000001</v>
      </c>
      <c r="Z1087" t="e">
        <f t="shared" si="346"/>
        <v>#VALUE!</v>
      </c>
      <c r="AA1087" t="e">
        <f t="shared" si="347"/>
        <v>#VALUE!</v>
      </c>
      <c r="AB1087" t="e">
        <f t="shared" si="352"/>
        <v>#VALUE!</v>
      </c>
      <c r="AC1087" t="e">
        <f t="shared" si="353"/>
        <v>#VALUE!</v>
      </c>
      <c r="AD1087" t="e">
        <f t="shared" si="354"/>
        <v>#VALUE!</v>
      </c>
      <c r="AE1087" t="e">
        <f t="shared" si="355"/>
        <v>#VALUE!</v>
      </c>
      <c r="AF1087" t="e">
        <f t="shared" si="356"/>
        <v>#VALUE!</v>
      </c>
    </row>
    <row r="1088" spans="5:32" x14ac:dyDescent="0.2">
      <c r="E1088">
        <f t="shared" si="348"/>
        <v>1086</v>
      </c>
      <c r="F1088">
        <f t="shared" si="343"/>
        <v>26.591310541480055</v>
      </c>
      <c r="G1088" t="e">
        <f t="shared" si="357"/>
        <v>#VALUE!</v>
      </c>
      <c r="H1088" t="e">
        <f t="shared" si="358"/>
        <v>#VALUE!</v>
      </c>
      <c r="I1088" t="e">
        <f t="shared" si="359"/>
        <v>#VALUE!</v>
      </c>
      <c r="J1088" t="e">
        <f t="shared" si="360"/>
        <v>#VALUE!</v>
      </c>
      <c r="K1088" t="e">
        <f t="shared" si="361"/>
        <v>#VALUE!</v>
      </c>
      <c r="L1088" t="e">
        <f t="shared" si="362"/>
        <v>#VALUE!</v>
      </c>
      <c r="M1088">
        <f>IF($B$9="זכר",INDEX(תמותה!$A$1:$E$121,ROUNDDOWN(E1088/12,0)+1,2),INDEX(תמותה!$A$1:$E$121,ROUNDDOWN(E1088/12,0)+1,3))</f>
        <v>0.109773</v>
      </c>
      <c r="N1088" t="e">
        <f>IF($B$9="זכר",INDEX('שיפור גברים'!$A$1:$GQ$121,ROUNDDOWN(E1088/12,0)+1,ROUNDDOWN((E1088+$B$7-$B$8)/12,0)+2),INDEX('שיפור נשים'!$A$1:$GQ$121,ROUNDDOWN(E1088/12,0)+1,ROUNDDOWN((E1088+$B$7-$B$8)/12,0)+2))</f>
        <v>#VALUE!</v>
      </c>
      <c r="O1088" t="e">
        <f>IF($B$9="זכר",INDEX('שיפור גברים'!$A$1:$GQ$121,ROUNDDOWN(E1088/12,0)+1,ROUNDDOWN((E1088+$B$7-$B$8)/12,0)+1),INDEX('שיפור נשים'!$A$1:$GQ$121,ROUNDDOWN(E1088/12,0)+1,ROUNDDOWN((E1088+$B$7-$B$8)/12,0)+1))</f>
        <v>#VALUE!</v>
      </c>
      <c r="P1088">
        <f t="shared" si="363"/>
        <v>0.16666666666666666</v>
      </c>
      <c r="Q1088" t="e">
        <f t="shared" si="344"/>
        <v>#VALUE!</v>
      </c>
      <c r="R1088">
        <f t="shared" si="349"/>
        <v>1086</v>
      </c>
      <c r="S1088" t="e">
        <f t="shared" si="350"/>
        <v>#VALUE!</v>
      </c>
      <c r="T1088">
        <f>IF($B$11="זכר",INDEX(תמותה!$A$1:$E$121,ROUNDDOWN(R1088/12,0)+1,2),INDEX(תמותה!$A$1:$E$121,ROUNDDOWN(R1088/12,0)+1,3))</f>
        <v>0.109773</v>
      </c>
      <c r="U1088" t="e">
        <f>IF($B$11="זכר",INDEX('שיפור גברים'!$A$1:$GQ$121,ROUNDDOWN(R1088/12,0)+1,ROUNDDOWN((E1088+$B$7-$B$8)/12,0)+2),INDEX('שיפור נשים'!$A$1:$GQ$121,ROUNDDOWN(R1088/12,0)+1,ROUNDDOWN((E1088+$B$7-$B$8)/12,0)+2))</f>
        <v>#VALUE!</v>
      </c>
      <c r="V1088" t="e">
        <f>IF($B$11="זכר",INDEX('שיפור גברים'!$A$1:$GQ$121,ROUNDDOWN(R1088/12,0)+1,ROUNDDOWN((E1088+$B$7-$B$8)/12,0)+1),INDEX('שיפור נשים'!$A$1:$GQ$121,ROUNDDOWN(R1088/12,0)+1,ROUNDDOWN((E1088+$B$7-$B$8)/12,0)+1))</f>
        <v>#VALUE!</v>
      </c>
      <c r="W1088">
        <f t="shared" si="345"/>
        <v>0.16666666666666666</v>
      </c>
      <c r="X1088" t="e">
        <f t="shared" si="351"/>
        <v>#VALUE!</v>
      </c>
      <c r="Y1088">
        <f>IF($B$11="זכר",INDEX(תמותה!$A$1:$E$121,ROUNDDOWN(R1088/12,0)+1,4),INDEX(תמותה!$A$1:$E$121,ROUNDDOWN(R1088/12,0)+1,5))</f>
        <v>0.11772100000000001</v>
      </c>
      <c r="Z1088" t="e">
        <f t="shared" si="346"/>
        <v>#VALUE!</v>
      </c>
      <c r="AA1088" t="e">
        <f t="shared" si="347"/>
        <v>#VALUE!</v>
      </c>
      <c r="AB1088" t="e">
        <f t="shared" si="352"/>
        <v>#VALUE!</v>
      </c>
      <c r="AC1088" t="e">
        <f t="shared" si="353"/>
        <v>#VALUE!</v>
      </c>
      <c r="AD1088" t="e">
        <f t="shared" si="354"/>
        <v>#VALUE!</v>
      </c>
      <c r="AE1088" t="e">
        <f t="shared" si="355"/>
        <v>#VALUE!</v>
      </c>
      <c r="AF1088" t="e">
        <f t="shared" si="356"/>
        <v>#VALUE!</v>
      </c>
    </row>
    <row r="1089" spans="5:32" x14ac:dyDescent="0.2">
      <c r="E1089">
        <f t="shared" si="348"/>
        <v>1087</v>
      </c>
      <c r="F1089">
        <f t="shared" si="343"/>
        <v>26.671684793464166</v>
      </c>
      <c r="G1089" t="e">
        <f t="shared" si="357"/>
        <v>#VALUE!</v>
      </c>
      <c r="H1089" t="e">
        <f t="shared" si="358"/>
        <v>#VALUE!</v>
      </c>
      <c r="I1089" t="e">
        <f t="shared" si="359"/>
        <v>#VALUE!</v>
      </c>
      <c r="J1089" t="e">
        <f t="shared" si="360"/>
        <v>#VALUE!</v>
      </c>
      <c r="K1089" t="e">
        <f t="shared" si="361"/>
        <v>#VALUE!</v>
      </c>
      <c r="L1089" t="e">
        <f t="shared" si="362"/>
        <v>#VALUE!</v>
      </c>
      <c r="M1089">
        <f>IF($B$9="זכר",INDEX(תמותה!$A$1:$E$121,ROUNDDOWN(E1089/12,0)+1,2),INDEX(תמותה!$A$1:$E$121,ROUNDDOWN(E1089/12,0)+1,3))</f>
        <v>0.109773</v>
      </c>
      <c r="N1089" t="e">
        <f>IF($B$9="זכר",INDEX('שיפור גברים'!$A$1:$GQ$121,ROUNDDOWN(E1089/12,0)+1,ROUNDDOWN((E1089+$B$7-$B$8)/12,0)+2),INDEX('שיפור נשים'!$A$1:$GQ$121,ROUNDDOWN(E1089/12,0)+1,ROUNDDOWN((E1089+$B$7-$B$8)/12,0)+2))</f>
        <v>#VALUE!</v>
      </c>
      <c r="O1089" t="e">
        <f>IF($B$9="זכר",INDEX('שיפור גברים'!$A$1:$GQ$121,ROUNDDOWN(E1089/12,0)+1,ROUNDDOWN((E1089+$B$7-$B$8)/12,0)+1),INDEX('שיפור נשים'!$A$1:$GQ$121,ROUNDDOWN(E1089/12,0)+1,ROUNDDOWN((E1089+$B$7-$B$8)/12,0)+1))</f>
        <v>#VALUE!</v>
      </c>
      <c r="P1089">
        <f t="shared" si="363"/>
        <v>0.25</v>
      </c>
      <c r="Q1089" t="e">
        <f t="shared" si="344"/>
        <v>#VALUE!</v>
      </c>
      <c r="R1089">
        <f t="shared" si="349"/>
        <v>1087</v>
      </c>
      <c r="S1089" t="e">
        <f t="shared" si="350"/>
        <v>#VALUE!</v>
      </c>
      <c r="T1089">
        <f>IF($B$11="זכר",INDEX(תמותה!$A$1:$E$121,ROUNDDOWN(R1089/12,0)+1,2),INDEX(תמותה!$A$1:$E$121,ROUNDDOWN(R1089/12,0)+1,3))</f>
        <v>0.109773</v>
      </c>
      <c r="U1089" t="e">
        <f>IF($B$11="זכר",INDEX('שיפור גברים'!$A$1:$GQ$121,ROUNDDOWN(R1089/12,0)+1,ROUNDDOWN((E1089+$B$7-$B$8)/12,0)+2),INDEX('שיפור נשים'!$A$1:$GQ$121,ROUNDDOWN(R1089/12,0)+1,ROUNDDOWN((E1089+$B$7-$B$8)/12,0)+2))</f>
        <v>#VALUE!</v>
      </c>
      <c r="V1089" t="e">
        <f>IF($B$11="זכר",INDEX('שיפור גברים'!$A$1:$GQ$121,ROUNDDOWN(R1089/12,0)+1,ROUNDDOWN((E1089+$B$7-$B$8)/12,0)+1),INDEX('שיפור נשים'!$A$1:$GQ$121,ROUNDDOWN(R1089/12,0)+1,ROUNDDOWN((E1089+$B$7-$B$8)/12,0)+1))</f>
        <v>#VALUE!</v>
      </c>
      <c r="W1089">
        <f t="shared" si="345"/>
        <v>0.25</v>
      </c>
      <c r="X1089" t="e">
        <f t="shared" si="351"/>
        <v>#VALUE!</v>
      </c>
      <c r="Y1089">
        <f>IF($B$11="זכר",INDEX(תמותה!$A$1:$E$121,ROUNDDOWN(R1089/12,0)+1,4),INDEX(תמותה!$A$1:$E$121,ROUNDDOWN(R1089/12,0)+1,5))</f>
        <v>0.11772100000000001</v>
      </c>
      <c r="Z1089" t="e">
        <f t="shared" si="346"/>
        <v>#VALUE!</v>
      </c>
      <c r="AA1089" t="e">
        <f t="shared" si="347"/>
        <v>#VALUE!</v>
      </c>
      <c r="AB1089" t="e">
        <f t="shared" si="352"/>
        <v>#VALUE!</v>
      </c>
      <c r="AC1089" t="e">
        <f t="shared" si="353"/>
        <v>#VALUE!</v>
      </c>
      <c r="AD1089" t="e">
        <f t="shared" si="354"/>
        <v>#VALUE!</v>
      </c>
      <c r="AE1089" t="e">
        <f t="shared" si="355"/>
        <v>#VALUE!</v>
      </c>
      <c r="AF1089" t="e">
        <f t="shared" si="356"/>
        <v>#VALUE!</v>
      </c>
    </row>
    <row r="1090" spans="5:32" x14ac:dyDescent="0.2">
      <c r="E1090">
        <f t="shared" si="348"/>
        <v>1088</v>
      </c>
      <c r="F1090">
        <f t="shared" si="343"/>
        <v>26.752301982718027</v>
      </c>
      <c r="G1090" t="e">
        <f t="shared" si="357"/>
        <v>#VALUE!</v>
      </c>
      <c r="H1090" t="e">
        <f t="shared" si="358"/>
        <v>#VALUE!</v>
      </c>
      <c r="I1090" t="e">
        <f t="shared" si="359"/>
        <v>#VALUE!</v>
      </c>
      <c r="J1090" t="e">
        <f t="shared" si="360"/>
        <v>#VALUE!</v>
      </c>
      <c r="K1090" t="e">
        <f t="shared" si="361"/>
        <v>#VALUE!</v>
      </c>
      <c r="L1090" t="e">
        <f t="shared" si="362"/>
        <v>#VALUE!</v>
      </c>
      <c r="M1090">
        <f>IF($B$9="זכר",INDEX(תמותה!$A$1:$E$121,ROUNDDOWN(E1090/12,0)+1,2),INDEX(תמותה!$A$1:$E$121,ROUNDDOWN(E1090/12,0)+1,3))</f>
        <v>0.109773</v>
      </c>
      <c r="N1090" t="e">
        <f>IF($B$9="זכר",INDEX('שיפור גברים'!$A$1:$GQ$121,ROUNDDOWN(E1090/12,0)+1,ROUNDDOWN((E1090+$B$7-$B$8)/12,0)+2),INDEX('שיפור נשים'!$A$1:$GQ$121,ROUNDDOWN(E1090/12,0)+1,ROUNDDOWN((E1090+$B$7-$B$8)/12,0)+2))</f>
        <v>#VALUE!</v>
      </c>
      <c r="O1090" t="e">
        <f>IF($B$9="זכר",INDEX('שיפור גברים'!$A$1:$GQ$121,ROUNDDOWN(E1090/12,0)+1,ROUNDDOWN((E1090+$B$7-$B$8)/12,0)+1),INDEX('שיפור נשים'!$A$1:$GQ$121,ROUNDDOWN(E1090/12,0)+1,ROUNDDOWN((E1090+$B$7-$B$8)/12,0)+1))</f>
        <v>#VALUE!</v>
      </c>
      <c r="P1090">
        <f t="shared" si="363"/>
        <v>0.33333333333333331</v>
      </c>
      <c r="Q1090" t="e">
        <f t="shared" si="344"/>
        <v>#VALUE!</v>
      </c>
      <c r="R1090">
        <f t="shared" si="349"/>
        <v>1088</v>
      </c>
      <c r="S1090" t="e">
        <f t="shared" si="350"/>
        <v>#VALUE!</v>
      </c>
      <c r="T1090">
        <f>IF($B$11="זכר",INDEX(תמותה!$A$1:$E$121,ROUNDDOWN(R1090/12,0)+1,2),INDEX(תמותה!$A$1:$E$121,ROUNDDOWN(R1090/12,0)+1,3))</f>
        <v>0.109773</v>
      </c>
      <c r="U1090" t="e">
        <f>IF($B$11="זכר",INDEX('שיפור גברים'!$A$1:$GQ$121,ROUNDDOWN(R1090/12,0)+1,ROUNDDOWN((E1090+$B$7-$B$8)/12,0)+2),INDEX('שיפור נשים'!$A$1:$GQ$121,ROUNDDOWN(R1090/12,0)+1,ROUNDDOWN((E1090+$B$7-$B$8)/12,0)+2))</f>
        <v>#VALUE!</v>
      </c>
      <c r="V1090" t="e">
        <f>IF($B$11="זכר",INDEX('שיפור גברים'!$A$1:$GQ$121,ROUNDDOWN(R1090/12,0)+1,ROUNDDOWN((E1090+$B$7-$B$8)/12,0)+1),INDEX('שיפור נשים'!$A$1:$GQ$121,ROUNDDOWN(R1090/12,0)+1,ROUNDDOWN((E1090+$B$7-$B$8)/12,0)+1))</f>
        <v>#VALUE!</v>
      </c>
      <c r="W1090">
        <f t="shared" si="345"/>
        <v>0.33333333333333331</v>
      </c>
      <c r="X1090" t="e">
        <f t="shared" si="351"/>
        <v>#VALUE!</v>
      </c>
      <c r="Y1090">
        <f>IF($B$11="זכר",INDEX(תמותה!$A$1:$E$121,ROUNDDOWN(R1090/12,0)+1,4),INDEX(תמותה!$A$1:$E$121,ROUNDDOWN(R1090/12,0)+1,5))</f>
        <v>0.11772100000000001</v>
      </c>
      <c r="Z1090" t="e">
        <f t="shared" si="346"/>
        <v>#VALUE!</v>
      </c>
      <c r="AA1090" t="e">
        <f t="shared" si="347"/>
        <v>#VALUE!</v>
      </c>
      <c r="AB1090" t="e">
        <f t="shared" si="352"/>
        <v>#VALUE!</v>
      </c>
      <c r="AC1090" t="e">
        <f t="shared" si="353"/>
        <v>#VALUE!</v>
      </c>
      <c r="AD1090" t="e">
        <f t="shared" si="354"/>
        <v>#VALUE!</v>
      </c>
      <c r="AE1090" t="e">
        <f t="shared" si="355"/>
        <v>#VALUE!</v>
      </c>
      <c r="AF1090" t="e">
        <f t="shared" si="356"/>
        <v>#VALUE!</v>
      </c>
    </row>
    <row r="1091" spans="5:32" x14ac:dyDescent="0.2">
      <c r="E1091">
        <f t="shared" si="348"/>
        <v>1089</v>
      </c>
      <c r="F1091">
        <f t="shared" ref="F1091:F1154" si="364">(1+$B$2)^((E1091-$E$2+1)/12)</f>
        <v>26.833162843537952</v>
      </c>
      <c r="G1091" t="e">
        <f t="shared" si="357"/>
        <v>#VALUE!</v>
      </c>
      <c r="H1091" t="e">
        <f t="shared" si="358"/>
        <v>#VALUE!</v>
      </c>
      <c r="I1091" t="e">
        <f t="shared" si="359"/>
        <v>#VALUE!</v>
      </c>
      <c r="J1091" t="e">
        <f t="shared" si="360"/>
        <v>#VALUE!</v>
      </c>
      <c r="K1091" t="e">
        <f t="shared" si="361"/>
        <v>#VALUE!</v>
      </c>
      <c r="L1091" t="e">
        <f t="shared" si="362"/>
        <v>#VALUE!</v>
      </c>
      <c r="M1091">
        <f>IF($B$9="זכר",INDEX(תמותה!$A$1:$E$121,ROUNDDOWN(E1091/12,0)+1,2),INDEX(תמותה!$A$1:$E$121,ROUNDDOWN(E1091/12,0)+1,3))</f>
        <v>0.109773</v>
      </c>
      <c r="N1091" t="e">
        <f>IF($B$9="זכר",INDEX('שיפור גברים'!$A$1:$GQ$121,ROUNDDOWN(E1091/12,0)+1,ROUNDDOWN((E1091+$B$7-$B$8)/12,0)+2),INDEX('שיפור נשים'!$A$1:$GQ$121,ROUNDDOWN(E1091/12,0)+1,ROUNDDOWN((E1091+$B$7-$B$8)/12,0)+2))</f>
        <v>#VALUE!</v>
      </c>
      <c r="O1091" t="e">
        <f>IF($B$9="זכר",INDEX('שיפור גברים'!$A$1:$GQ$121,ROUNDDOWN(E1091/12,0)+1,ROUNDDOWN((E1091+$B$7-$B$8)/12,0)+1),INDEX('שיפור נשים'!$A$1:$GQ$121,ROUNDDOWN(E1091/12,0)+1,ROUNDDOWN((E1091+$B$7-$B$8)/12,0)+1))</f>
        <v>#VALUE!</v>
      </c>
      <c r="P1091">
        <f t="shared" si="363"/>
        <v>0.41666666666666669</v>
      </c>
      <c r="Q1091" t="e">
        <f t="shared" ref="Q1091:Q1154" si="365">IF(E1091&lt;$B$12,1-(1-M1091*(N1091*P1091+O1091*(1-P1091)))^(1/12),1)</f>
        <v>#VALUE!</v>
      </c>
      <c r="R1091">
        <f t="shared" si="349"/>
        <v>1089</v>
      </c>
      <c r="S1091" t="e">
        <f t="shared" si="350"/>
        <v>#VALUE!</v>
      </c>
      <c r="T1091">
        <f>IF($B$11="זכר",INDEX(תמותה!$A$1:$E$121,ROUNDDOWN(R1091/12,0)+1,2),INDEX(תמותה!$A$1:$E$121,ROUNDDOWN(R1091/12,0)+1,3))</f>
        <v>0.109773</v>
      </c>
      <c r="U1091" t="e">
        <f>IF($B$11="זכר",INDEX('שיפור גברים'!$A$1:$GQ$121,ROUNDDOWN(R1091/12,0)+1,ROUNDDOWN((E1091+$B$7-$B$8)/12,0)+2),INDEX('שיפור נשים'!$A$1:$GQ$121,ROUNDDOWN(R1091/12,0)+1,ROUNDDOWN((E1091+$B$7-$B$8)/12,0)+2))</f>
        <v>#VALUE!</v>
      </c>
      <c r="V1091" t="e">
        <f>IF($B$11="זכר",INDEX('שיפור גברים'!$A$1:$GQ$121,ROUNDDOWN(R1091/12,0)+1,ROUNDDOWN((E1091+$B$7-$B$8)/12,0)+1),INDEX('שיפור נשים'!$A$1:$GQ$121,ROUNDDOWN(R1091/12,0)+1,ROUNDDOWN((E1091+$B$7-$B$8)/12,0)+1))</f>
        <v>#VALUE!</v>
      </c>
      <c r="W1091">
        <f t="shared" ref="W1091:W1154" si="366">(MOD((R1091-$E$2+7),12)+1)/12</f>
        <v>0.41666666666666669</v>
      </c>
      <c r="X1091" t="e">
        <f t="shared" si="351"/>
        <v>#VALUE!</v>
      </c>
      <c r="Y1091">
        <f>IF($B$11="זכר",INDEX(תמותה!$A$1:$E$121,ROUNDDOWN(R1091/12,0)+1,4),INDEX(תמותה!$A$1:$E$121,ROUNDDOWN(R1091/12,0)+1,5))</f>
        <v>0.11772100000000001</v>
      </c>
      <c r="Z1091" t="e">
        <f t="shared" ref="Z1091:Z1154" si="367">IF(R1091&lt;$B$12,1-(1-T1091*(U1091*W1091+V1091*(1-W1091)))^(1/12),1)</f>
        <v>#VALUE!</v>
      </c>
      <c r="AA1091" t="e">
        <f t="shared" ref="AA1091:AA1154" si="368">IF(R1091&lt;$B$12,1-(1-Y1091*(U1091*W1091+V1091*(1-W1091)))^(1/12),1)</f>
        <v>#VALUE!</v>
      </c>
      <c r="AB1091" t="e">
        <f t="shared" si="352"/>
        <v>#VALUE!</v>
      </c>
      <c r="AC1091" t="e">
        <f t="shared" si="353"/>
        <v>#VALUE!</v>
      </c>
      <c r="AD1091" t="e">
        <f t="shared" si="354"/>
        <v>#VALUE!</v>
      </c>
      <c r="AE1091" t="e">
        <f t="shared" si="355"/>
        <v>#VALUE!</v>
      </c>
      <c r="AF1091" t="e">
        <f t="shared" si="356"/>
        <v>#VALUE!</v>
      </c>
    </row>
    <row r="1092" spans="5:32" x14ac:dyDescent="0.2">
      <c r="E1092">
        <f t="shared" ref="E1092:E1155" si="369">E1091+1</f>
        <v>1090</v>
      </c>
      <c r="F1092">
        <f t="shared" si="364"/>
        <v>26.914268112439732</v>
      </c>
      <c r="G1092" t="e">
        <f t="shared" si="357"/>
        <v>#VALUE!</v>
      </c>
      <c r="H1092" t="e">
        <f t="shared" si="358"/>
        <v>#VALUE!</v>
      </c>
      <c r="I1092" t="e">
        <f t="shared" si="359"/>
        <v>#VALUE!</v>
      </c>
      <c r="J1092" t="e">
        <f t="shared" si="360"/>
        <v>#VALUE!</v>
      </c>
      <c r="K1092" t="e">
        <f t="shared" si="361"/>
        <v>#VALUE!</v>
      </c>
      <c r="L1092" t="e">
        <f t="shared" si="362"/>
        <v>#VALUE!</v>
      </c>
      <c r="M1092">
        <f>IF($B$9="זכר",INDEX(תמותה!$A$1:$E$121,ROUNDDOWN(E1092/12,0)+1,2),INDEX(תמותה!$A$1:$E$121,ROUNDDOWN(E1092/12,0)+1,3))</f>
        <v>0.109773</v>
      </c>
      <c r="N1092" t="e">
        <f>IF($B$9="זכר",INDEX('שיפור גברים'!$A$1:$GQ$121,ROUNDDOWN(E1092/12,0)+1,ROUNDDOWN((E1092+$B$7-$B$8)/12,0)+2),INDEX('שיפור נשים'!$A$1:$GQ$121,ROUNDDOWN(E1092/12,0)+1,ROUNDDOWN((E1092+$B$7-$B$8)/12,0)+2))</f>
        <v>#VALUE!</v>
      </c>
      <c r="O1092" t="e">
        <f>IF($B$9="זכר",INDEX('שיפור גברים'!$A$1:$GQ$121,ROUNDDOWN(E1092/12,0)+1,ROUNDDOWN((E1092+$B$7-$B$8)/12,0)+1),INDEX('שיפור נשים'!$A$1:$GQ$121,ROUNDDOWN(E1092/12,0)+1,ROUNDDOWN((E1092+$B$7-$B$8)/12,0)+1))</f>
        <v>#VALUE!</v>
      </c>
      <c r="P1092">
        <f t="shared" si="363"/>
        <v>0.5</v>
      </c>
      <c r="Q1092" t="e">
        <f t="shared" si="365"/>
        <v>#VALUE!</v>
      </c>
      <c r="R1092">
        <f t="shared" ref="R1092:R1155" si="370">R1091+1</f>
        <v>1090</v>
      </c>
      <c r="S1092" t="e">
        <f t="shared" ref="S1092:S1155" si="371">S1091*(1-Z1092)</f>
        <v>#VALUE!</v>
      </c>
      <c r="T1092">
        <f>IF($B$11="זכר",INDEX(תמותה!$A$1:$E$121,ROUNDDOWN(R1092/12,0)+1,2),INDEX(תמותה!$A$1:$E$121,ROUNDDOWN(R1092/12,0)+1,3))</f>
        <v>0.109773</v>
      </c>
      <c r="U1092" t="e">
        <f>IF($B$11="זכר",INDEX('שיפור גברים'!$A$1:$GQ$121,ROUNDDOWN(R1092/12,0)+1,ROUNDDOWN((E1092+$B$7-$B$8)/12,0)+2),INDEX('שיפור נשים'!$A$1:$GQ$121,ROUNDDOWN(R1092/12,0)+1,ROUNDDOWN((E1092+$B$7-$B$8)/12,0)+2))</f>
        <v>#VALUE!</v>
      </c>
      <c r="V1092" t="e">
        <f>IF($B$11="זכר",INDEX('שיפור גברים'!$A$1:$GQ$121,ROUNDDOWN(R1092/12,0)+1,ROUNDDOWN((E1092+$B$7-$B$8)/12,0)+1),INDEX('שיפור נשים'!$A$1:$GQ$121,ROUNDDOWN(R1092/12,0)+1,ROUNDDOWN((E1092+$B$7-$B$8)/12,0)+1))</f>
        <v>#VALUE!</v>
      </c>
      <c r="W1092">
        <f t="shared" si="366"/>
        <v>0.5</v>
      </c>
      <c r="X1092" t="e">
        <f t="shared" ref="X1092:X1155" si="372">X1091*(1-AA1092)+Q1092*S1092*L1091</f>
        <v>#VALUE!</v>
      </c>
      <c r="Y1092">
        <f>IF($B$11="זכר",INDEX(תמותה!$A$1:$E$121,ROUNDDOWN(R1092/12,0)+1,4),INDEX(תמותה!$A$1:$E$121,ROUNDDOWN(R1092/12,0)+1,5))</f>
        <v>0.11772100000000001</v>
      </c>
      <c r="Z1092" t="e">
        <f t="shared" si="367"/>
        <v>#VALUE!</v>
      </c>
      <c r="AA1092" t="e">
        <f t="shared" si="368"/>
        <v>#VALUE!</v>
      </c>
      <c r="AB1092" t="e">
        <f t="shared" ref="AB1092:AB1155" si="373">IF(E1092&lt;=$B$3,IF(AND((E1092-$E$2)&lt;0,E1092&lt;$B$4),AB1091+0/F1092,AB1091+X1091/F1092))</f>
        <v>#VALUE!</v>
      </c>
      <c r="AC1092" t="e">
        <f t="shared" ref="AC1092:AC1155" si="374">IF(E1092&lt;=$B$3,IF(AND((E1092-$E$2)&lt;60,E1092&lt;$B$4),AC1091+0/F1092,AC1091+X1091/F1092))</f>
        <v>#VALUE!</v>
      </c>
      <c r="AD1092" t="e">
        <f t="shared" ref="AD1092:AD1155" si="375">IF(E1092&lt;=$B$3,IF(AND((E1092-$E$2)&lt;120,E1092&lt;$B$4),AD1091+0/F1092,AD1091+X1091/F1092))</f>
        <v>#VALUE!</v>
      </c>
      <c r="AE1092" t="e">
        <f t="shared" ref="AE1092:AE1155" si="376">IF(E1092&lt;=$B$3,IF(AND((E1092-$E$2)&lt;180,E1092&lt;$B$4),AE1091+0/F1092,AE1091+X1091/F1092))</f>
        <v>#VALUE!</v>
      </c>
      <c r="AF1092" t="e">
        <f t="shared" ref="AF1092:AF1155" si="377">IF(E1092&lt;=$B$3,IF(AND((E1092-$E$2)&lt;240,E1092&lt;$B$4),AF1091+0/F1092,AF1091+X1091/F1092))</f>
        <v>#VALUE!</v>
      </c>
    </row>
    <row r="1093" spans="5:32" x14ac:dyDescent="0.2">
      <c r="E1093">
        <f t="shared" si="369"/>
        <v>1091</v>
      </c>
      <c r="F1093">
        <f t="shared" si="364"/>
        <v>26.995618528165295</v>
      </c>
      <c r="G1093" t="e">
        <f t="shared" si="357"/>
        <v>#VALUE!</v>
      </c>
      <c r="H1093" t="e">
        <f t="shared" si="358"/>
        <v>#VALUE!</v>
      </c>
      <c r="I1093" t="e">
        <f t="shared" si="359"/>
        <v>#VALUE!</v>
      </c>
      <c r="J1093" t="e">
        <f t="shared" si="360"/>
        <v>#VALUE!</v>
      </c>
      <c r="K1093" t="e">
        <f t="shared" si="361"/>
        <v>#VALUE!</v>
      </c>
      <c r="L1093" t="e">
        <f t="shared" si="362"/>
        <v>#VALUE!</v>
      </c>
      <c r="M1093">
        <f>IF($B$9="זכר",INDEX(תמותה!$A$1:$E$121,ROUNDDOWN(E1093/12,0)+1,2),INDEX(תמותה!$A$1:$E$121,ROUNDDOWN(E1093/12,0)+1,3))</f>
        <v>0.109773</v>
      </c>
      <c r="N1093" t="e">
        <f>IF($B$9="זכר",INDEX('שיפור גברים'!$A$1:$GQ$121,ROUNDDOWN(E1093/12,0)+1,ROUNDDOWN((E1093+$B$7-$B$8)/12,0)+2),INDEX('שיפור נשים'!$A$1:$GQ$121,ROUNDDOWN(E1093/12,0)+1,ROUNDDOWN((E1093+$B$7-$B$8)/12,0)+2))</f>
        <v>#VALUE!</v>
      </c>
      <c r="O1093" t="e">
        <f>IF($B$9="זכר",INDEX('שיפור גברים'!$A$1:$GQ$121,ROUNDDOWN(E1093/12,0)+1,ROUNDDOWN((E1093+$B$7-$B$8)/12,0)+1),INDEX('שיפור נשים'!$A$1:$GQ$121,ROUNDDOWN(E1093/12,0)+1,ROUNDDOWN((E1093+$B$7-$B$8)/12,0)+1))</f>
        <v>#VALUE!</v>
      </c>
      <c r="P1093">
        <f t="shared" si="363"/>
        <v>0.58333333333333337</v>
      </c>
      <c r="Q1093" t="e">
        <f t="shared" si="365"/>
        <v>#VALUE!</v>
      </c>
      <c r="R1093">
        <f t="shared" si="370"/>
        <v>1091</v>
      </c>
      <c r="S1093" t="e">
        <f t="shared" si="371"/>
        <v>#VALUE!</v>
      </c>
      <c r="T1093">
        <f>IF($B$11="זכר",INDEX(תמותה!$A$1:$E$121,ROUNDDOWN(R1093/12,0)+1,2),INDEX(תמותה!$A$1:$E$121,ROUNDDOWN(R1093/12,0)+1,3))</f>
        <v>0.109773</v>
      </c>
      <c r="U1093" t="e">
        <f>IF($B$11="זכר",INDEX('שיפור גברים'!$A$1:$GQ$121,ROUNDDOWN(R1093/12,0)+1,ROUNDDOWN((E1093+$B$7-$B$8)/12,0)+2),INDEX('שיפור נשים'!$A$1:$GQ$121,ROUNDDOWN(R1093/12,0)+1,ROUNDDOWN((E1093+$B$7-$B$8)/12,0)+2))</f>
        <v>#VALUE!</v>
      </c>
      <c r="V1093" t="e">
        <f>IF($B$11="זכר",INDEX('שיפור גברים'!$A$1:$GQ$121,ROUNDDOWN(R1093/12,0)+1,ROUNDDOWN((E1093+$B$7-$B$8)/12,0)+1),INDEX('שיפור נשים'!$A$1:$GQ$121,ROUNDDOWN(R1093/12,0)+1,ROUNDDOWN((E1093+$B$7-$B$8)/12,0)+1))</f>
        <v>#VALUE!</v>
      </c>
      <c r="W1093">
        <f t="shared" si="366"/>
        <v>0.58333333333333337</v>
      </c>
      <c r="X1093" t="e">
        <f t="shared" si="372"/>
        <v>#VALUE!</v>
      </c>
      <c r="Y1093">
        <f>IF($B$11="זכר",INDEX(תמותה!$A$1:$E$121,ROUNDDOWN(R1093/12,0)+1,4),INDEX(תמותה!$A$1:$E$121,ROUNDDOWN(R1093/12,0)+1,5))</f>
        <v>0.11772100000000001</v>
      </c>
      <c r="Z1093" t="e">
        <f t="shared" si="367"/>
        <v>#VALUE!</v>
      </c>
      <c r="AA1093" t="e">
        <f t="shared" si="368"/>
        <v>#VALUE!</v>
      </c>
      <c r="AB1093" t="e">
        <f t="shared" si="373"/>
        <v>#VALUE!</v>
      </c>
      <c r="AC1093" t="e">
        <f t="shared" si="374"/>
        <v>#VALUE!</v>
      </c>
      <c r="AD1093" t="e">
        <f t="shared" si="375"/>
        <v>#VALUE!</v>
      </c>
      <c r="AE1093" t="e">
        <f t="shared" si="376"/>
        <v>#VALUE!</v>
      </c>
      <c r="AF1093" t="e">
        <f t="shared" si="377"/>
        <v>#VALUE!</v>
      </c>
    </row>
    <row r="1094" spans="5:32" x14ac:dyDescent="0.2">
      <c r="E1094">
        <f t="shared" si="369"/>
        <v>1092</v>
      </c>
      <c r="F1094">
        <f t="shared" si="364"/>
        <v>27.077214831689524</v>
      </c>
      <c r="G1094" t="e">
        <f t="shared" si="357"/>
        <v>#VALUE!</v>
      </c>
      <c r="H1094" t="e">
        <f t="shared" si="358"/>
        <v>#VALUE!</v>
      </c>
      <c r="I1094" t="e">
        <f t="shared" si="359"/>
        <v>#VALUE!</v>
      </c>
      <c r="J1094" t="e">
        <f t="shared" si="360"/>
        <v>#VALUE!</v>
      </c>
      <c r="K1094" t="e">
        <f t="shared" si="361"/>
        <v>#VALUE!</v>
      </c>
      <c r="L1094" t="e">
        <f t="shared" si="362"/>
        <v>#VALUE!</v>
      </c>
      <c r="M1094">
        <f>IF($B$9="זכר",INDEX(תמותה!$A$1:$E$121,ROUNDDOWN(E1094/12,0)+1,2),INDEX(תמותה!$A$1:$E$121,ROUNDDOWN(E1094/12,0)+1,3))</f>
        <v>0.124044</v>
      </c>
      <c r="N1094" t="e">
        <f>IF($B$9="זכר",INDEX('שיפור גברים'!$A$1:$GQ$121,ROUNDDOWN(E1094/12,0)+1,ROUNDDOWN((E1094+$B$7-$B$8)/12,0)+2),INDEX('שיפור נשים'!$A$1:$GQ$121,ROUNDDOWN(E1094/12,0)+1,ROUNDDOWN((E1094+$B$7-$B$8)/12,0)+2))</f>
        <v>#VALUE!</v>
      </c>
      <c r="O1094" t="e">
        <f>IF($B$9="זכר",INDEX('שיפור גברים'!$A$1:$GQ$121,ROUNDDOWN(E1094/12,0)+1,ROUNDDOWN((E1094+$B$7-$B$8)/12,0)+1),INDEX('שיפור נשים'!$A$1:$GQ$121,ROUNDDOWN(E1094/12,0)+1,ROUNDDOWN((E1094+$B$7-$B$8)/12,0)+1))</f>
        <v>#VALUE!</v>
      </c>
      <c r="P1094">
        <f t="shared" si="363"/>
        <v>0.66666666666666663</v>
      </c>
      <c r="Q1094" t="e">
        <f t="shared" si="365"/>
        <v>#VALUE!</v>
      </c>
      <c r="R1094">
        <f t="shared" si="370"/>
        <v>1092</v>
      </c>
      <c r="S1094" t="e">
        <f t="shared" si="371"/>
        <v>#VALUE!</v>
      </c>
      <c r="T1094">
        <f>IF($B$11="זכר",INDEX(תמותה!$A$1:$E$121,ROUNDDOWN(R1094/12,0)+1,2),INDEX(תמותה!$A$1:$E$121,ROUNDDOWN(R1094/12,0)+1,3))</f>
        <v>0.124044</v>
      </c>
      <c r="U1094" t="e">
        <f>IF($B$11="זכר",INDEX('שיפור גברים'!$A$1:$GQ$121,ROUNDDOWN(R1094/12,0)+1,ROUNDDOWN((E1094+$B$7-$B$8)/12,0)+2),INDEX('שיפור נשים'!$A$1:$GQ$121,ROUNDDOWN(R1094/12,0)+1,ROUNDDOWN((E1094+$B$7-$B$8)/12,0)+2))</f>
        <v>#VALUE!</v>
      </c>
      <c r="V1094" t="e">
        <f>IF($B$11="זכר",INDEX('שיפור גברים'!$A$1:$GQ$121,ROUNDDOWN(R1094/12,0)+1,ROUNDDOWN((E1094+$B$7-$B$8)/12,0)+1),INDEX('שיפור נשים'!$A$1:$GQ$121,ROUNDDOWN(R1094/12,0)+1,ROUNDDOWN((E1094+$B$7-$B$8)/12,0)+1))</f>
        <v>#VALUE!</v>
      </c>
      <c r="W1094">
        <f t="shared" si="366"/>
        <v>0.66666666666666663</v>
      </c>
      <c r="X1094" t="e">
        <f t="shared" si="372"/>
        <v>#VALUE!</v>
      </c>
      <c r="Y1094">
        <f>IF($B$11="זכר",INDEX(תמותה!$A$1:$E$121,ROUNDDOWN(R1094/12,0)+1,4),INDEX(תמותה!$A$1:$E$121,ROUNDDOWN(R1094/12,0)+1,5))</f>
        <v>0.130721</v>
      </c>
      <c r="Z1094" t="e">
        <f t="shared" si="367"/>
        <v>#VALUE!</v>
      </c>
      <c r="AA1094" t="e">
        <f t="shared" si="368"/>
        <v>#VALUE!</v>
      </c>
      <c r="AB1094" t="e">
        <f t="shared" si="373"/>
        <v>#VALUE!</v>
      </c>
      <c r="AC1094" t="e">
        <f t="shared" si="374"/>
        <v>#VALUE!</v>
      </c>
      <c r="AD1094" t="e">
        <f t="shared" si="375"/>
        <v>#VALUE!</v>
      </c>
      <c r="AE1094" t="e">
        <f t="shared" si="376"/>
        <v>#VALUE!</v>
      </c>
      <c r="AF1094" t="e">
        <f t="shared" si="377"/>
        <v>#VALUE!</v>
      </c>
    </row>
    <row r="1095" spans="5:32" x14ac:dyDescent="0.2">
      <c r="E1095">
        <f t="shared" si="369"/>
        <v>1093</v>
      </c>
      <c r="F1095">
        <f t="shared" si="364"/>
        <v>27.15905776622694</v>
      </c>
      <c r="G1095" t="e">
        <f t="shared" si="357"/>
        <v>#VALUE!</v>
      </c>
      <c r="H1095" t="e">
        <f t="shared" si="358"/>
        <v>#VALUE!</v>
      </c>
      <c r="I1095" t="e">
        <f t="shared" si="359"/>
        <v>#VALUE!</v>
      </c>
      <c r="J1095" t="e">
        <f t="shared" si="360"/>
        <v>#VALUE!</v>
      </c>
      <c r="K1095" t="e">
        <f t="shared" si="361"/>
        <v>#VALUE!</v>
      </c>
      <c r="L1095" t="e">
        <f t="shared" si="362"/>
        <v>#VALUE!</v>
      </c>
      <c r="M1095">
        <f>IF($B$9="זכר",INDEX(תמותה!$A$1:$E$121,ROUNDDOWN(E1095/12,0)+1,2),INDEX(תמותה!$A$1:$E$121,ROUNDDOWN(E1095/12,0)+1,3))</f>
        <v>0.124044</v>
      </c>
      <c r="N1095" t="e">
        <f>IF($B$9="זכר",INDEX('שיפור גברים'!$A$1:$GQ$121,ROUNDDOWN(E1095/12,0)+1,ROUNDDOWN((E1095+$B$7-$B$8)/12,0)+2),INDEX('שיפור נשים'!$A$1:$GQ$121,ROUNDDOWN(E1095/12,0)+1,ROUNDDOWN((E1095+$B$7-$B$8)/12,0)+2))</f>
        <v>#VALUE!</v>
      </c>
      <c r="O1095" t="e">
        <f>IF($B$9="זכר",INDEX('שיפור גברים'!$A$1:$GQ$121,ROUNDDOWN(E1095/12,0)+1,ROUNDDOWN((E1095+$B$7-$B$8)/12,0)+1),INDEX('שיפור נשים'!$A$1:$GQ$121,ROUNDDOWN(E1095/12,0)+1,ROUNDDOWN((E1095+$B$7-$B$8)/12,0)+1))</f>
        <v>#VALUE!</v>
      </c>
      <c r="P1095">
        <f t="shared" si="363"/>
        <v>0.75</v>
      </c>
      <c r="Q1095" t="e">
        <f t="shared" si="365"/>
        <v>#VALUE!</v>
      </c>
      <c r="R1095">
        <f t="shared" si="370"/>
        <v>1093</v>
      </c>
      <c r="S1095" t="e">
        <f t="shared" si="371"/>
        <v>#VALUE!</v>
      </c>
      <c r="T1095">
        <f>IF($B$11="זכר",INDEX(תמותה!$A$1:$E$121,ROUNDDOWN(R1095/12,0)+1,2),INDEX(תמותה!$A$1:$E$121,ROUNDDOWN(R1095/12,0)+1,3))</f>
        <v>0.124044</v>
      </c>
      <c r="U1095" t="e">
        <f>IF($B$11="זכר",INDEX('שיפור גברים'!$A$1:$GQ$121,ROUNDDOWN(R1095/12,0)+1,ROUNDDOWN((E1095+$B$7-$B$8)/12,0)+2),INDEX('שיפור נשים'!$A$1:$GQ$121,ROUNDDOWN(R1095/12,0)+1,ROUNDDOWN((E1095+$B$7-$B$8)/12,0)+2))</f>
        <v>#VALUE!</v>
      </c>
      <c r="V1095" t="e">
        <f>IF($B$11="זכר",INDEX('שיפור גברים'!$A$1:$GQ$121,ROUNDDOWN(R1095/12,0)+1,ROUNDDOWN((E1095+$B$7-$B$8)/12,0)+1),INDEX('שיפור נשים'!$A$1:$GQ$121,ROUNDDOWN(R1095/12,0)+1,ROUNDDOWN((E1095+$B$7-$B$8)/12,0)+1))</f>
        <v>#VALUE!</v>
      </c>
      <c r="W1095">
        <f t="shared" si="366"/>
        <v>0.75</v>
      </c>
      <c r="X1095" t="e">
        <f t="shared" si="372"/>
        <v>#VALUE!</v>
      </c>
      <c r="Y1095">
        <f>IF($B$11="זכר",INDEX(תמותה!$A$1:$E$121,ROUNDDOWN(R1095/12,0)+1,4),INDEX(תמותה!$A$1:$E$121,ROUNDDOWN(R1095/12,0)+1,5))</f>
        <v>0.130721</v>
      </c>
      <c r="Z1095" t="e">
        <f t="shared" si="367"/>
        <v>#VALUE!</v>
      </c>
      <c r="AA1095" t="e">
        <f t="shared" si="368"/>
        <v>#VALUE!</v>
      </c>
      <c r="AB1095" t="e">
        <f t="shared" si="373"/>
        <v>#VALUE!</v>
      </c>
      <c r="AC1095" t="e">
        <f t="shared" si="374"/>
        <v>#VALUE!</v>
      </c>
      <c r="AD1095" t="e">
        <f t="shared" si="375"/>
        <v>#VALUE!</v>
      </c>
      <c r="AE1095" t="e">
        <f t="shared" si="376"/>
        <v>#VALUE!</v>
      </c>
      <c r="AF1095" t="e">
        <f t="shared" si="377"/>
        <v>#VALUE!</v>
      </c>
    </row>
    <row r="1096" spans="5:32" x14ac:dyDescent="0.2">
      <c r="E1096">
        <f t="shared" si="369"/>
        <v>1094</v>
      </c>
      <c r="F1096">
        <f t="shared" si="364"/>
        <v>27.241148077238449</v>
      </c>
      <c r="G1096" t="e">
        <f t="shared" si="357"/>
        <v>#VALUE!</v>
      </c>
      <c r="H1096" t="e">
        <f t="shared" si="358"/>
        <v>#VALUE!</v>
      </c>
      <c r="I1096" t="e">
        <f t="shared" si="359"/>
        <v>#VALUE!</v>
      </c>
      <c r="J1096" t="e">
        <f t="shared" si="360"/>
        <v>#VALUE!</v>
      </c>
      <c r="K1096" t="e">
        <f t="shared" si="361"/>
        <v>#VALUE!</v>
      </c>
      <c r="L1096" t="e">
        <f t="shared" si="362"/>
        <v>#VALUE!</v>
      </c>
      <c r="M1096">
        <f>IF($B$9="זכר",INDEX(תמותה!$A$1:$E$121,ROUNDDOWN(E1096/12,0)+1,2),INDEX(תמותה!$A$1:$E$121,ROUNDDOWN(E1096/12,0)+1,3))</f>
        <v>0.124044</v>
      </c>
      <c r="N1096" t="e">
        <f>IF($B$9="זכר",INDEX('שיפור גברים'!$A$1:$GQ$121,ROUNDDOWN(E1096/12,0)+1,ROUNDDOWN((E1096+$B$7-$B$8)/12,0)+2),INDEX('שיפור נשים'!$A$1:$GQ$121,ROUNDDOWN(E1096/12,0)+1,ROUNDDOWN((E1096+$B$7-$B$8)/12,0)+2))</f>
        <v>#VALUE!</v>
      </c>
      <c r="O1096" t="e">
        <f>IF($B$9="זכר",INDEX('שיפור גברים'!$A$1:$GQ$121,ROUNDDOWN(E1096/12,0)+1,ROUNDDOWN((E1096+$B$7-$B$8)/12,0)+1),INDEX('שיפור נשים'!$A$1:$GQ$121,ROUNDDOWN(E1096/12,0)+1,ROUNDDOWN((E1096+$B$7-$B$8)/12,0)+1))</f>
        <v>#VALUE!</v>
      </c>
      <c r="P1096">
        <f t="shared" si="363"/>
        <v>0.83333333333333337</v>
      </c>
      <c r="Q1096" t="e">
        <f t="shared" si="365"/>
        <v>#VALUE!</v>
      </c>
      <c r="R1096">
        <f t="shared" si="370"/>
        <v>1094</v>
      </c>
      <c r="S1096" t="e">
        <f t="shared" si="371"/>
        <v>#VALUE!</v>
      </c>
      <c r="T1096">
        <f>IF($B$11="זכר",INDEX(תמותה!$A$1:$E$121,ROUNDDOWN(R1096/12,0)+1,2),INDEX(תמותה!$A$1:$E$121,ROUNDDOWN(R1096/12,0)+1,3))</f>
        <v>0.124044</v>
      </c>
      <c r="U1096" t="e">
        <f>IF($B$11="זכר",INDEX('שיפור גברים'!$A$1:$GQ$121,ROUNDDOWN(R1096/12,0)+1,ROUNDDOWN((E1096+$B$7-$B$8)/12,0)+2),INDEX('שיפור נשים'!$A$1:$GQ$121,ROUNDDOWN(R1096/12,0)+1,ROUNDDOWN((E1096+$B$7-$B$8)/12,0)+2))</f>
        <v>#VALUE!</v>
      </c>
      <c r="V1096" t="e">
        <f>IF($B$11="זכר",INDEX('שיפור גברים'!$A$1:$GQ$121,ROUNDDOWN(R1096/12,0)+1,ROUNDDOWN((E1096+$B$7-$B$8)/12,0)+1),INDEX('שיפור נשים'!$A$1:$GQ$121,ROUNDDOWN(R1096/12,0)+1,ROUNDDOWN((E1096+$B$7-$B$8)/12,0)+1))</f>
        <v>#VALUE!</v>
      </c>
      <c r="W1096">
        <f t="shared" si="366"/>
        <v>0.83333333333333337</v>
      </c>
      <c r="X1096" t="e">
        <f t="shared" si="372"/>
        <v>#VALUE!</v>
      </c>
      <c r="Y1096">
        <f>IF($B$11="זכר",INDEX(תמותה!$A$1:$E$121,ROUNDDOWN(R1096/12,0)+1,4),INDEX(תמותה!$A$1:$E$121,ROUNDDOWN(R1096/12,0)+1,5))</f>
        <v>0.130721</v>
      </c>
      <c r="Z1096" t="e">
        <f t="shared" si="367"/>
        <v>#VALUE!</v>
      </c>
      <c r="AA1096" t="e">
        <f t="shared" si="368"/>
        <v>#VALUE!</v>
      </c>
      <c r="AB1096" t="e">
        <f t="shared" si="373"/>
        <v>#VALUE!</v>
      </c>
      <c r="AC1096" t="e">
        <f t="shared" si="374"/>
        <v>#VALUE!</v>
      </c>
      <c r="AD1096" t="e">
        <f t="shared" si="375"/>
        <v>#VALUE!</v>
      </c>
      <c r="AE1096" t="e">
        <f t="shared" si="376"/>
        <v>#VALUE!</v>
      </c>
      <c r="AF1096" t="e">
        <f t="shared" si="377"/>
        <v>#VALUE!</v>
      </c>
    </row>
    <row r="1097" spans="5:32" x14ac:dyDescent="0.2">
      <c r="E1097">
        <f t="shared" si="369"/>
        <v>1095</v>
      </c>
      <c r="F1097">
        <f t="shared" si="364"/>
        <v>27.323486512438201</v>
      </c>
      <c r="G1097" t="e">
        <f t="shared" si="357"/>
        <v>#VALUE!</v>
      </c>
      <c r="H1097" t="e">
        <f t="shared" si="358"/>
        <v>#VALUE!</v>
      </c>
      <c r="I1097" t="e">
        <f t="shared" si="359"/>
        <v>#VALUE!</v>
      </c>
      <c r="J1097" t="e">
        <f t="shared" si="360"/>
        <v>#VALUE!</v>
      </c>
      <c r="K1097" t="e">
        <f t="shared" si="361"/>
        <v>#VALUE!</v>
      </c>
      <c r="L1097" t="e">
        <f t="shared" si="362"/>
        <v>#VALUE!</v>
      </c>
      <c r="M1097">
        <f>IF($B$9="זכר",INDEX(תמותה!$A$1:$E$121,ROUNDDOWN(E1097/12,0)+1,2),INDEX(תמותה!$A$1:$E$121,ROUNDDOWN(E1097/12,0)+1,3))</f>
        <v>0.124044</v>
      </c>
      <c r="N1097" t="e">
        <f>IF($B$9="זכר",INDEX('שיפור גברים'!$A$1:$GQ$121,ROUNDDOWN(E1097/12,0)+1,ROUNDDOWN((E1097+$B$7-$B$8)/12,0)+2),INDEX('שיפור נשים'!$A$1:$GQ$121,ROUNDDOWN(E1097/12,0)+1,ROUNDDOWN((E1097+$B$7-$B$8)/12,0)+2))</f>
        <v>#VALUE!</v>
      </c>
      <c r="O1097" t="e">
        <f>IF($B$9="זכר",INDEX('שיפור גברים'!$A$1:$GQ$121,ROUNDDOWN(E1097/12,0)+1,ROUNDDOWN((E1097+$B$7-$B$8)/12,0)+1),INDEX('שיפור נשים'!$A$1:$GQ$121,ROUNDDOWN(E1097/12,0)+1,ROUNDDOWN((E1097+$B$7-$B$8)/12,0)+1))</f>
        <v>#VALUE!</v>
      </c>
      <c r="P1097">
        <f t="shared" si="363"/>
        <v>0.91666666666666663</v>
      </c>
      <c r="Q1097" t="e">
        <f t="shared" si="365"/>
        <v>#VALUE!</v>
      </c>
      <c r="R1097">
        <f t="shared" si="370"/>
        <v>1095</v>
      </c>
      <c r="S1097" t="e">
        <f t="shared" si="371"/>
        <v>#VALUE!</v>
      </c>
      <c r="T1097">
        <f>IF($B$11="זכר",INDEX(תמותה!$A$1:$E$121,ROUNDDOWN(R1097/12,0)+1,2),INDEX(תמותה!$A$1:$E$121,ROUNDDOWN(R1097/12,0)+1,3))</f>
        <v>0.124044</v>
      </c>
      <c r="U1097" t="e">
        <f>IF($B$11="זכר",INDEX('שיפור גברים'!$A$1:$GQ$121,ROUNDDOWN(R1097/12,0)+1,ROUNDDOWN((E1097+$B$7-$B$8)/12,0)+2),INDEX('שיפור נשים'!$A$1:$GQ$121,ROUNDDOWN(R1097/12,0)+1,ROUNDDOWN((E1097+$B$7-$B$8)/12,0)+2))</f>
        <v>#VALUE!</v>
      </c>
      <c r="V1097" t="e">
        <f>IF($B$11="זכר",INDEX('שיפור גברים'!$A$1:$GQ$121,ROUNDDOWN(R1097/12,0)+1,ROUNDDOWN((E1097+$B$7-$B$8)/12,0)+1),INDEX('שיפור נשים'!$A$1:$GQ$121,ROUNDDOWN(R1097/12,0)+1,ROUNDDOWN((E1097+$B$7-$B$8)/12,0)+1))</f>
        <v>#VALUE!</v>
      </c>
      <c r="W1097">
        <f t="shared" si="366"/>
        <v>0.91666666666666663</v>
      </c>
      <c r="X1097" t="e">
        <f t="shared" si="372"/>
        <v>#VALUE!</v>
      </c>
      <c r="Y1097">
        <f>IF($B$11="זכר",INDEX(תמותה!$A$1:$E$121,ROUNDDOWN(R1097/12,0)+1,4),INDEX(תמותה!$A$1:$E$121,ROUNDDOWN(R1097/12,0)+1,5))</f>
        <v>0.130721</v>
      </c>
      <c r="Z1097" t="e">
        <f t="shared" si="367"/>
        <v>#VALUE!</v>
      </c>
      <c r="AA1097" t="e">
        <f t="shared" si="368"/>
        <v>#VALUE!</v>
      </c>
      <c r="AB1097" t="e">
        <f t="shared" si="373"/>
        <v>#VALUE!</v>
      </c>
      <c r="AC1097" t="e">
        <f t="shared" si="374"/>
        <v>#VALUE!</v>
      </c>
      <c r="AD1097" t="e">
        <f t="shared" si="375"/>
        <v>#VALUE!</v>
      </c>
      <c r="AE1097" t="e">
        <f t="shared" si="376"/>
        <v>#VALUE!</v>
      </c>
      <c r="AF1097" t="e">
        <f t="shared" si="377"/>
        <v>#VALUE!</v>
      </c>
    </row>
    <row r="1098" spans="5:32" x14ac:dyDescent="0.2">
      <c r="E1098">
        <f t="shared" si="369"/>
        <v>1096</v>
      </c>
      <c r="F1098">
        <f t="shared" si="364"/>
        <v>27.406073821800401</v>
      </c>
      <c r="G1098" t="e">
        <f t="shared" si="357"/>
        <v>#VALUE!</v>
      </c>
      <c r="H1098" t="e">
        <f t="shared" si="358"/>
        <v>#VALUE!</v>
      </c>
      <c r="I1098" t="e">
        <f t="shared" si="359"/>
        <v>#VALUE!</v>
      </c>
      <c r="J1098" t="e">
        <f t="shared" si="360"/>
        <v>#VALUE!</v>
      </c>
      <c r="K1098" t="e">
        <f t="shared" si="361"/>
        <v>#VALUE!</v>
      </c>
      <c r="L1098" t="e">
        <f t="shared" si="362"/>
        <v>#VALUE!</v>
      </c>
      <c r="M1098">
        <f>IF($B$9="זכר",INDEX(תמותה!$A$1:$E$121,ROUNDDOWN(E1098/12,0)+1,2),INDEX(תמותה!$A$1:$E$121,ROUNDDOWN(E1098/12,0)+1,3))</f>
        <v>0.124044</v>
      </c>
      <c r="N1098" t="e">
        <f>IF($B$9="זכר",INDEX('שיפור גברים'!$A$1:$GQ$121,ROUNDDOWN(E1098/12,0)+1,ROUNDDOWN((E1098+$B$7-$B$8)/12,0)+2),INDEX('שיפור נשים'!$A$1:$GQ$121,ROUNDDOWN(E1098/12,0)+1,ROUNDDOWN((E1098+$B$7-$B$8)/12,0)+2))</f>
        <v>#VALUE!</v>
      </c>
      <c r="O1098" t="e">
        <f>IF($B$9="זכר",INDEX('שיפור גברים'!$A$1:$GQ$121,ROUNDDOWN(E1098/12,0)+1,ROUNDDOWN((E1098+$B$7-$B$8)/12,0)+1),INDEX('שיפור נשים'!$A$1:$GQ$121,ROUNDDOWN(E1098/12,0)+1,ROUNDDOWN((E1098+$B$7-$B$8)/12,0)+1))</f>
        <v>#VALUE!</v>
      </c>
      <c r="P1098">
        <f t="shared" si="363"/>
        <v>1</v>
      </c>
      <c r="Q1098" t="e">
        <f t="shared" si="365"/>
        <v>#VALUE!</v>
      </c>
      <c r="R1098">
        <f t="shared" si="370"/>
        <v>1096</v>
      </c>
      <c r="S1098" t="e">
        <f t="shared" si="371"/>
        <v>#VALUE!</v>
      </c>
      <c r="T1098">
        <f>IF($B$11="זכר",INDEX(תמותה!$A$1:$E$121,ROUNDDOWN(R1098/12,0)+1,2),INDEX(תמותה!$A$1:$E$121,ROUNDDOWN(R1098/12,0)+1,3))</f>
        <v>0.124044</v>
      </c>
      <c r="U1098" t="e">
        <f>IF($B$11="זכר",INDEX('שיפור גברים'!$A$1:$GQ$121,ROUNDDOWN(R1098/12,0)+1,ROUNDDOWN((E1098+$B$7-$B$8)/12,0)+2),INDEX('שיפור נשים'!$A$1:$GQ$121,ROUNDDOWN(R1098/12,0)+1,ROUNDDOWN((E1098+$B$7-$B$8)/12,0)+2))</f>
        <v>#VALUE!</v>
      </c>
      <c r="V1098" t="e">
        <f>IF($B$11="זכר",INDEX('שיפור גברים'!$A$1:$GQ$121,ROUNDDOWN(R1098/12,0)+1,ROUNDDOWN((E1098+$B$7-$B$8)/12,0)+1),INDEX('שיפור נשים'!$A$1:$GQ$121,ROUNDDOWN(R1098/12,0)+1,ROUNDDOWN((E1098+$B$7-$B$8)/12,0)+1))</f>
        <v>#VALUE!</v>
      </c>
      <c r="W1098">
        <f t="shared" si="366"/>
        <v>1</v>
      </c>
      <c r="X1098" t="e">
        <f t="shared" si="372"/>
        <v>#VALUE!</v>
      </c>
      <c r="Y1098">
        <f>IF($B$11="זכר",INDEX(תמותה!$A$1:$E$121,ROUNDDOWN(R1098/12,0)+1,4),INDEX(תמותה!$A$1:$E$121,ROUNDDOWN(R1098/12,0)+1,5))</f>
        <v>0.130721</v>
      </c>
      <c r="Z1098" t="e">
        <f t="shared" si="367"/>
        <v>#VALUE!</v>
      </c>
      <c r="AA1098" t="e">
        <f t="shared" si="368"/>
        <v>#VALUE!</v>
      </c>
      <c r="AB1098" t="e">
        <f t="shared" si="373"/>
        <v>#VALUE!</v>
      </c>
      <c r="AC1098" t="e">
        <f t="shared" si="374"/>
        <v>#VALUE!</v>
      </c>
      <c r="AD1098" t="e">
        <f t="shared" si="375"/>
        <v>#VALUE!</v>
      </c>
      <c r="AE1098" t="e">
        <f t="shared" si="376"/>
        <v>#VALUE!</v>
      </c>
      <c r="AF1098" t="e">
        <f t="shared" si="377"/>
        <v>#VALUE!</v>
      </c>
    </row>
    <row r="1099" spans="5:32" x14ac:dyDescent="0.2">
      <c r="E1099">
        <f t="shared" si="369"/>
        <v>1097</v>
      </c>
      <c r="F1099">
        <f t="shared" si="364"/>
        <v>27.488910757566032</v>
      </c>
      <c r="G1099" t="e">
        <f t="shared" si="357"/>
        <v>#VALUE!</v>
      </c>
      <c r="H1099" t="e">
        <f t="shared" si="358"/>
        <v>#VALUE!</v>
      </c>
      <c r="I1099" t="e">
        <f t="shared" si="359"/>
        <v>#VALUE!</v>
      </c>
      <c r="J1099" t="e">
        <f t="shared" si="360"/>
        <v>#VALUE!</v>
      </c>
      <c r="K1099" t="e">
        <f t="shared" si="361"/>
        <v>#VALUE!</v>
      </c>
      <c r="L1099" t="e">
        <f t="shared" si="362"/>
        <v>#VALUE!</v>
      </c>
      <c r="M1099">
        <f>IF($B$9="זכר",INDEX(תמותה!$A$1:$E$121,ROUNDDOWN(E1099/12,0)+1,2),INDEX(תמותה!$A$1:$E$121,ROUNDDOWN(E1099/12,0)+1,3))</f>
        <v>0.124044</v>
      </c>
      <c r="N1099" t="e">
        <f>IF($B$9="זכר",INDEX('שיפור גברים'!$A$1:$GQ$121,ROUNDDOWN(E1099/12,0)+1,ROUNDDOWN((E1099+$B$7-$B$8)/12,0)+2),INDEX('שיפור נשים'!$A$1:$GQ$121,ROUNDDOWN(E1099/12,0)+1,ROUNDDOWN((E1099+$B$7-$B$8)/12,0)+2))</f>
        <v>#VALUE!</v>
      </c>
      <c r="O1099" t="e">
        <f>IF($B$9="זכר",INDEX('שיפור גברים'!$A$1:$GQ$121,ROUNDDOWN(E1099/12,0)+1,ROUNDDOWN((E1099+$B$7-$B$8)/12,0)+1),INDEX('שיפור נשים'!$A$1:$GQ$121,ROUNDDOWN(E1099/12,0)+1,ROUNDDOWN((E1099+$B$7-$B$8)/12,0)+1))</f>
        <v>#VALUE!</v>
      </c>
      <c r="P1099">
        <f t="shared" si="363"/>
        <v>8.3333333333333329E-2</v>
      </c>
      <c r="Q1099" t="e">
        <f t="shared" si="365"/>
        <v>#VALUE!</v>
      </c>
      <c r="R1099">
        <f t="shared" si="370"/>
        <v>1097</v>
      </c>
      <c r="S1099" t="e">
        <f t="shared" si="371"/>
        <v>#VALUE!</v>
      </c>
      <c r="T1099">
        <f>IF($B$11="זכר",INDEX(תמותה!$A$1:$E$121,ROUNDDOWN(R1099/12,0)+1,2),INDEX(תמותה!$A$1:$E$121,ROUNDDOWN(R1099/12,0)+1,3))</f>
        <v>0.124044</v>
      </c>
      <c r="U1099" t="e">
        <f>IF($B$11="זכר",INDEX('שיפור גברים'!$A$1:$GQ$121,ROUNDDOWN(R1099/12,0)+1,ROUNDDOWN((E1099+$B$7-$B$8)/12,0)+2),INDEX('שיפור נשים'!$A$1:$GQ$121,ROUNDDOWN(R1099/12,0)+1,ROUNDDOWN((E1099+$B$7-$B$8)/12,0)+2))</f>
        <v>#VALUE!</v>
      </c>
      <c r="V1099" t="e">
        <f>IF($B$11="זכר",INDEX('שיפור גברים'!$A$1:$GQ$121,ROUNDDOWN(R1099/12,0)+1,ROUNDDOWN((E1099+$B$7-$B$8)/12,0)+1),INDEX('שיפור נשים'!$A$1:$GQ$121,ROUNDDOWN(R1099/12,0)+1,ROUNDDOWN((E1099+$B$7-$B$8)/12,0)+1))</f>
        <v>#VALUE!</v>
      </c>
      <c r="W1099">
        <f t="shared" si="366"/>
        <v>8.3333333333333329E-2</v>
      </c>
      <c r="X1099" t="e">
        <f t="shared" si="372"/>
        <v>#VALUE!</v>
      </c>
      <c r="Y1099">
        <f>IF($B$11="זכר",INDEX(תמותה!$A$1:$E$121,ROUNDDOWN(R1099/12,0)+1,4),INDEX(תמותה!$A$1:$E$121,ROUNDDOWN(R1099/12,0)+1,5))</f>
        <v>0.130721</v>
      </c>
      <c r="Z1099" t="e">
        <f t="shared" si="367"/>
        <v>#VALUE!</v>
      </c>
      <c r="AA1099" t="e">
        <f t="shared" si="368"/>
        <v>#VALUE!</v>
      </c>
      <c r="AB1099" t="e">
        <f t="shared" si="373"/>
        <v>#VALUE!</v>
      </c>
      <c r="AC1099" t="e">
        <f t="shared" si="374"/>
        <v>#VALUE!</v>
      </c>
      <c r="AD1099" t="e">
        <f t="shared" si="375"/>
        <v>#VALUE!</v>
      </c>
      <c r="AE1099" t="e">
        <f t="shared" si="376"/>
        <v>#VALUE!</v>
      </c>
      <c r="AF1099" t="e">
        <f t="shared" si="377"/>
        <v>#VALUE!</v>
      </c>
    </row>
    <row r="1100" spans="5:32" x14ac:dyDescent="0.2">
      <c r="E1100">
        <f t="shared" si="369"/>
        <v>1098</v>
      </c>
      <c r="F1100">
        <f t="shared" si="364"/>
        <v>27.571998074249837</v>
      </c>
      <c r="G1100" t="e">
        <f t="shared" si="357"/>
        <v>#VALUE!</v>
      </c>
      <c r="H1100" t="e">
        <f t="shared" si="358"/>
        <v>#VALUE!</v>
      </c>
      <c r="I1100" t="e">
        <f t="shared" si="359"/>
        <v>#VALUE!</v>
      </c>
      <c r="J1100" t="e">
        <f t="shared" si="360"/>
        <v>#VALUE!</v>
      </c>
      <c r="K1100" t="e">
        <f t="shared" si="361"/>
        <v>#VALUE!</v>
      </c>
      <c r="L1100" t="e">
        <f t="shared" si="362"/>
        <v>#VALUE!</v>
      </c>
      <c r="M1100">
        <f>IF($B$9="זכר",INDEX(תמותה!$A$1:$E$121,ROUNDDOWN(E1100/12,0)+1,2),INDEX(תמותה!$A$1:$E$121,ROUNDDOWN(E1100/12,0)+1,3))</f>
        <v>0.124044</v>
      </c>
      <c r="N1100" t="e">
        <f>IF($B$9="זכר",INDEX('שיפור גברים'!$A$1:$GQ$121,ROUNDDOWN(E1100/12,0)+1,ROUNDDOWN((E1100+$B$7-$B$8)/12,0)+2),INDEX('שיפור נשים'!$A$1:$GQ$121,ROUNDDOWN(E1100/12,0)+1,ROUNDDOWN((E1100+$B$7-$B$8)/12,0)+2))</f>
        <v>#VALUE!</v>
      </c>
      <c r="O1100" t="e">
        <f>IF($B$9="זכר",INDEX('שיפור גברים'!$A$1:$GQ$121,ROUNDDOWN(E1100/12,0)+1,ROUNDDOWN((E1100+$B$7-$B$8)/12,0)+1),INDEX('שיפור נשים'!$A$1:$GQ$121,ROUNDDOWN(E1100/12,0)+1,ROUNDDOWN((E1100+$B$7-$B$8)/12,0)+1))</f>
        <v>#VALUE!</v>
      </c>
      <c r="P1100">
        <f t="shared" si="363"/>
        <v>0.16666666666666666</v>
      </c>
      <c r="Q1100" t="e">
        <f t="shared" si="365"/>
        <v>#VALUE!</v>
      </c>
      <c r="R1100">
        <f t="shared" si="370"/>
        <v>1098</v>
      </c>
      <c r="S1100" t="e">
        <f t="shared" si="371"/>
        <v>#VALUE!</v>
      </c>
      <c r="T1100">
        <f>IF($B$11="זכר",INDEX(תמותה!$A$1:$E$121,ROUNDDOWN(R1100/12,0)+1,2),INDEX(תמותה!$A$1:$E$121,ROUNDDOWN(R1100/12,0)+1,3))</f>
        <v>0.124044</v>
      </c>
      <c r="U1100" t="e">
        <f>IF($B$11="זכר",INDEX('שיפור גברים'!$A$1:$GQ$121,ROUNDDOWN(R1100/12,0)+1,ROUNDDOWN((E1100+$B$7-$B$8)/12,0)+2),INDEX('שיפור נשים'!$A$1:$GQ$121,ROUNDDOWN(R1100/12,0)+1,ROUNDDOWN((E1100+$B$7-$B$8)/12,0)+2))</f>
        <v>#VALUE!</v>
      </c>
      <c r="V1100" t="e">
        <f>IF($B$11="זכר",INDEX('שיפור גברים'!$A$1:$GQ$121,ROUNDDOWN(R1100/12,0)+1,ROUNDDOWN((E1100+$B$7-$B$8)/12,0)+1),INDEX('שיפור נשים'!$A$1:$GQ$121,ROUNDDOWN(R1100/12,0)+1,ROUNDDOWN((E1100+$B$7-$B$8)/12,0)+1))</f>
        <v>#VALUE!</v>
      </c>
      <c r="W1100">
        <f t="shared" si="366"/>
        <v>0.16666666666666666</v>
      </c>
      <c r="X1100" t="e">
        <f t="shared" si="372"/>
        <v>#VALUE!</v>
      </c>
      <c r="Y1100">
        <f>IF($B$11="זכר",INDEX(תמותה!$A$1:$E$121,ROUNDDOWN(R1100/12,0)+1,4),INDEX(תמותה!$A$1:$E$121,ROUNDDOWN(R1100/12,0)+1,5))</f>
        <v>0.130721</v>
      </c>
      <c r="Z1100" t="e">
        <f t="shared" si="367"/>
        <v>#VALUE!</v>
      </c>
      <c r="AA1100" t="e">
        <f t="shared" si="368"/>
        <v>#VALUE!</v>
      </c>
      <c r="AB1100" t="e">
        <f t="shared" si="373"/>
        <v>#VALUE!</v>
      </c>
      <c r="AC1100" t="e">
        <f t="shared" si="374"/>
        <v>#VALUE!</v>
      </c>
      <c r="AD1100" t="e">
        <f t="shared" si="375"/>
        <v>#VALUE!</v>
      </c>
      <c r="AE1100" t="e">
        <f t="shared" si="376"/>
        <v>#VALUE!</v>
      </c>
      <c r="AF1100" t="e">
        <f t="shared" si="377"/>
        <v>#VALUE!</v>
      </c>
    </row>
    <row r="1101" spans="5:32" x14ac:dyDescent="0.2">
      <c r="E1101">
        <f t="shared" si="369"/>
        <v>1099</v>
      </c>
      <c r="F1101">
        <f t="shared" si="364"/>
        <v>27.655336528647133</v>
      </c>
      <c r="G1101" t="e">
        <f t="shared" si="357"/>
        <v>#VALUE!</v>
      </c>
      <c r="H1101" t="e">
        <f t="shared" si="358"/>
        <v>#VALUE!</v>
      </c>
      <c r="I1101" t="e">
        <f t="shared" si="359"/>
        <v>#VALUE!</v>
      </c>
      <c r="J1101" t="e">
        <f t="shared" si="360"/>
        <v>#VALUE!</v>
      </c>
      <c r="K1101" t="e">
        <f t="shared" si="361"/>
        <v>#VALUE!</v>
      </c>
      <c r="L1101" t="e">
        <f t="shared" si="362"/>
        <v>#VALUE!</v>
      </c>
      <c r="M1101">
        <f>IF($B$9="זכר",INDEX(תמותה!$A$1:$E$121,ROUNDDOWN(E1101/12,0)+1,2),INDEX(תמותה!$A$1:$E$121,ROUNDDOWN(E1101/12,0)+1,3))</f>
        <v>0.124044</v>
      </c>
      <c r="N1101" t="e">
        <f>IF($B$9="זכר",INDEX('שיפור גברים'!$A$1:$GQ$121,ROUNDDOWN(E1101/12,0)+1,ROUNDDOWN((E1101+$B$7-$B$8)/12,0)+2),INDEX('שיפור נשים'!$A$1:$GQ$121,ROUNDDOWN(E1101/12,0)+1,ROUNDDOWN((E1101+$B$7-$B$8)/12,0)+2))</f>
        <v>#VALUE!</v>
      </c>
      <c r="O1101" t="e">
        <f>IF($B$9="זכר",INDEX('שיפור גברים'!$A$1:$GQ$121,ROUNDDOWN(E1101/12,0)+1,ROUNDDOWN((E1101+$B$7-$B$8)/12,0)+1),INDEX('שיפור נשים'!$A$1:$GQ$121,ROUNDDOWN(E1101/12,0)+1,ROUNDDOWN((E1101+$B$7-$B$8)/12,0)+1))</f>
        <v>#VALUE!</v>
      </c>
      <c r="P1101">
        <f t="shared" si="363"/>
        <v>0.25</v>
      </c>
      <c r="Q1101" t="e">
        <f t="shared" si="365"/>
        <v>#VALUE!</v>
      </c>
      <c r="R1101">
        <f t="shared" si="370"/>
        <v>1099</v>
      </c>
      <c r="S1101" t="e">
        <f t="shared" si="371"/>
        <v>#VALUE!</v>
      </c>
      <c r="T1101">
        <f>IF($B$11="זכר",INDEX(תמותה!$A$1:$E$121,ROUNDDOWN(R1101/12,0)+1,2),INDEX(תמותה!$A$1:$E$121,ROUNDDOWN(R1101/12,0)+1,3))</f>
        <v>0.124044</v>
      </c>
      <c r="U1101" t="e">
        <f>IF($B$11="זכר",INDEX('שיפור גברים'!$A$1:$GQ$121,ROUNDDOWN(R1101/12,0)+1,ROUNDDOWN((E1101+$B$7-$B$8)/12,0)+2),INDEX('שיפור נשים'!$A$1:$GQ$121,ROUNDDOWN(R1101/12,0)+1,ROUNDDOWN((E1101+$B$7-$B$8)/12,0)+2))</f>
        <v>#VALUE!</v>
      </c>
      <c r="V1101" t="e">
        <f>IF($B$11="זכר",INDEX('שיפור גברים'!$A$1:$GQ$121,ROUNDDOWN(R1101/12,0)+1,ROUNDDOWN((E1101+$B$7-$B$8)/12,0)+1),INDEX('שיפור נשים'!$A$1:$GQ$121,ROUNDDOWN(R1101/12,0)+1,ROUNDDOWN((E1101+$B$7-$B$8)/12,0)+1))</f>
        <v>#VALUE!</v>
      </c>
      <c r="W1101">
        <f t="shared" si="366"/>
        <v>0.25</v>
      </c>
      <c r="X1101" t="e">
        <f t="shared" si="372"/>
        <v>#VALUE!</v>
      </c>
      <c r="Y1101">
        <f>IF($B$11="זכר",INDEX(תמותה!$A$1:$E$121,ROUNDDOWN(R1101/12,0)+1,4),INDEX(תמותה!$A$1:$E$121,ROUNDDOWN(R1101/12,0)+1,5))</f>
        <v>0.130721</v>
      </c>
      <c r="Z1101" t="e">
        <f t="shared" si="367"/>
        <v>#VALUE!</v>
      </c>
      <c r="AA1101" t="e">
        <f t="shared" si="368"/>
        <v>#VALUE!</v>
      </c>
      <c r="AB1101" t="e">
        <f t="shared" si="373"/>
        <v>#VALUE!</v>
      </c>
      <c r="AC1101" t="e">
        <f t="shared" si="374"/>
        <v>#VALUE!</v>
      </c>
      <c r="AD1101" t="e">
        <f t="shared" si="375"/>
        <v>#VALUE!</v>
      </c>
      <c r="AE1101" t="e">
        <f t="shared" si="376"/>
        <v>#VALUE!</v>
      </c>
      <c r="AF1101" t="e">
        <f t="shared" si="377"/>
        <v>#VALUE!</v>
      </c>
    </row>
    <row r="1102" spans="5:32" x14ac:dyDescent="0.2">
      <c r="E1102">
        <f t="shared" si="369"/>
        <v>1100</v>
      </c>
      <c r="F1102">
        <f t="shared" si="364"/>
        <v>27.738926879840665</v>
      </c>
      <c r="G1102" t="e">
        <f t="shared" si="357"/>
        <v>#VALUE!</v>
      </c>
      <c r="H1102" t="e">
        <f t="shared" si="358"/>
        <v>#VALUE!</v>
      </c>
      <c r="I1102" t="e">
        <f t="shared" si="359"/>
        <v>#VALUE!</v>
      </c>
      <c r="J1102" t="e">
        <f t="shared" si="360"/>
        <v>#VALUE!</v>
      </c>
      <c r="K1102" t="e">
        <f t="shared" si="361"/>
        <v>#VALUE!</v>
      </c>
      <c r="L1102" t="e">
        <f t="shared" si="362"/>
        <v>#VALUE!</v>
      </c>
      <c r="M1102">
        <f>IF($B$9="זכר",INDEX(תמותה!$A$1:$E$121,ROUNDDOWN(E1102/12,0)+1,2),INDEX(תמותה!$A$1:$E$121,ROUNDDOWN(E1102/12,0)+1,3))</f>
        <v>0.124044</v>
      </c>
      <c r="N1102" t="e">
        <f>IF($B$9="זכר",INDEX('שיפור גברים'!$A$1:$GQ$121,ROUNDDOWN(E1102/12,0)+1,ROUNDDOWN((E1102+$B$7-$B$8)/12,0)+2),INDEX('שיפור נשים'!$A$1:$GQ$121,ROUNDDOWN(E1102/12,0)+1,ROUNDDOWN((E1102+$B$7-$B$8)/12,0)+2))</f>
        <v>#VALUE!</v>
      </c>
      <c r="O1102" t="e">
        <f>IF($B$9="זכר",INDEX('שיפור גברים'!$A$1:$GQ$121,ROUNDDOWN(E1102/12,0)+1,ROUNDDOWN((E1102+$B$7-$B$8)/12,0)+1),INDEX('שיפור נשים'!$A$1:$GQ$121,ROUNDDOWN(E1102/12,0)+1,ROUNDDOWN((E1102+$B$7-$B$8)/12,0)+1))</f>
        <v>#VALUE!</v>
      </c>
      <c r="P1102">
        <f t="shared" si="363"/>
        <v>0.33333333333333331</v>
      </c>
      <c r="Q1102" t="e">
        <f t="shared" si="365"/>
        <v>#VALUE!</v>
      </c>
      <c r="R1102">
        <f t="shared" si="370"/>
        <v>1100</v>
      </c>
      <c r="S1102" t="e">
        <f t="shared" si="371"/>
        <v>#VALUE!</v>
      </c>
      <c r="T1102">
        <f>IF($B$11="זכר",INDEX(תמותה!$A$1:$E$121,ROUNDDOWN(R1102/12,0)+1,2),INDEX(תמותה!$A$1:$E$121,ROUNDDOWN(R1102/12,0)+1,3))</f>
        <v>0.124044</v>
      </c>
      <c r="U1102" t="e">
        <f>IF($B$11="זכר",INDEX('שיפור גברים'!$A$1:$GQ$121,ROUNDDOWN(R1102/12,0)+1,ROUNDDOWN((E1102+$B$7-$B$8)/12,0)+2),INDEX('שיפור נשים'!$A$1:$GQ$121,ROUNDDOWN(R1102/12,0)+1,ROUNDDOWN((E1102+$B$7-$B$8)/12,0)+2))</f>
        <v>#VALUE!</v>
      </c>
      <c r="V1102" t="e">
        <f>IF($B$11="זכר",INDEX('שיפור גברים'!$A$1:$GQ$121,ROUNDDOWN(R1102/12,0)+1,ROUNDDOWN((E1102+$B$7-$B$8)/12,0)+1),INDEX('שיפור נשים'!$A$1:$GQ$121,ROUNDDOWN(R1102/12,0)+1,ROUNDDOWN((E1102+$B$7-$B$8)/12,0)+1))</f>
        <v>#VALUE!</v>
      </c>
      <c r="W1102">
        <f t="shared" si="366"/>
        <v>0.33333333333333331</v>
      </c>
      <c r="X1102" t="e">
        <f t="shared" si="372"/>
        <v>#VALUE!</v>
      </c>
      <c r="Y1102">
        <f>IF($B$11="זכר",INDEX(תמותה!$A$1:$E$121,ROUNDDOWN(R1102/12,0)+1,4),INDEX(תמותה!$A$1:$E$121,ROUNDDOWN(R1102/12,0)+1,5))</f>
        <v>0.130721</v>
      </c>
      <c r="Z1102" t="e">
        <f t="shared" si="367"/>
        <v>#VALUE!</v>
      </c>
      <c r="AA1102" t="e">
        <f t="shared" si="368"/>
        <v>#VALUE!</v>
      </c>
      <c r="AB1102" t="e">
        <f t="shared" si="373"/>
        <v>#VALUE!</v>
      </c>
      <c r="AC1102" t="e">
        <f t="shared" si="374"/>
        <v>#VALUE!</v>
      </c>
      <c r="AD1102" t="e">
        <f t="shared" si="375"/>
        <v>#VALUE!</v>
      </c>
      <c r="AE1102" t="e">
        <f t="shared" si="376"/>
        <v>#VALUE!</v>
      </c>
      <c r="AF1102" t="e">
        <f t="shared" si="377"/>
        <v>#VALUE!</v>
      </c>
    </row>
    <row r="1103" spans="5:32" x14ac:dyDescent="0.2">
      <c r="E1103">
        <f t="shared" si="369"/>
        <v>1101</v>
      </c>
      <c r="F1103">
        <f t="shared" si="364"/>
        <v>27.822769889207631</v>
      </c>
      <c r="G1103" t="e">
        <f t="shared" si="357"/>
        <v>#VALUE!</v>
      </c>
      <c r="H1103" t="e">
        <f t="shared" si="358"/>
        <v>#VALUE!</v>
      </c>
      <c r="I1103" t="e">
        <f t="shared" si="359"/>
        <v>#VALUE!</v>
      </c>
      <c r="J1103" t="e">
        <f t="shared" si="360"/>
        <v>#VALUE!</v>
      </c>
      <c r="K1103" t="e">
        <f t="shared" si="361"/>
        <v>#VALUE!</v>
      </c>
      <c r="L1103" t="e">
        <f t="shared" si="362"/>
        <v>#VALUE!</v>
      </c>
      <c r="M1103">
        <f>IF($B$9="זכר",INDEX(תמותה!$A$1:$E$121,ROUNDDOWN(E1103/12,0)+1,2),INDEX(תמותה!$A$1:$E$121,ROUNDDOWN(E1103/12,0)+1,3))</f>
        <v>0.124044</v>
      </c>
      <c r="N1103" t="e">
        <f>IF($B$9="זכר",INDEX('שיפור גברים'!$A$1:$GQ$121,ROUNDDOWN(E1103/12,0)+1,ROUNDDOWN((E1103+$B$7-$B$8)/12,0)+2),INDEX('שיפור נשים'!$A$1:$GQ$121,ROUNDDOWN(E1103/12,0)+1,ROUNDDOWN((E1103+$B$7-$B$8)/12,0)+2))</f>
        <v>#VALUE!</v>
      </c>
      <c r="O1103" t="e">
        <f>IF($B$9="זכר",INDEX('שיפור גברים'!$A$1:$GQ$121,ROUNDDOWN(E1103/12,0)+1,ROUNDDOWN((E1103+$B$7-$B$8)/12,0)+1),INDEX('שיפור נשים'!$A$1:$GQ$121,ROUNDDOWN(E1103/12,0)+1,ROUNDDOWN((E1103+$B$7-$B$8)/12,0)+1))</f>
        <v>#VALUE!</v>
      </c>
      <c r="P1103">
        <f t="shared" si="363"/>
        <v>0.41666666666666669</v>
      </c>
      <c r="Q1103" t="e">
        <f t="shared" si="365"/>
        <v>#VALUE!</v>
      </c>
      <c r="R1103">
        <f t="shared" si="370"/>
        <v>1101</v>
      </c>
      <c r="S1103" t="e">
        <f t="shared" si="371"/>
        <v>#VALUE!</v>
      </c>
      <c r="T1103">
        <f>IF($B$11="זכר",INDEX(תמותה!$A$1:$E$121,ROUNDDOWN(R1103/12,0)+1,2),INDEX(תמותה!$A$1:$E$121,ROUNDDOWN(R1103/12,0)+1,3))</f>
        <v>0.124044</v>
      </c>
      <c r="U1103" t="e">
        <f>IF($B$11="זכר",INDEX('שיפור גברים'!$A$1:$GQ$121,ROUNDDOWN(R1103/12,0)+1,ROUNDDOWN((E1103+$B$7-$B$8)/12,0)+2),INDEX('שיפור נשים'!$A$1:$GQ$121,ROUNDDOWN(R1103/12,0)+1,ROUNDDOWN((E1103+$B$7-$B$8)/12,0)+2))</f>
        <v>#VALUE!</v>
      </c>
      <c r="V1103" t="e">
        <f>IF($B$11="זכר",INDEX('שיפור גברים'!$A$1:$GQ$121,ROUNDDOWN(R1103/12,0)+1,ROUNDDOWN((E1103+$B$7-$B$8)/12,0)+1),INDEX('שיפור נשים'!$A$1:$GQ$121,ROUNDDOWN(R1103/12,0)+1,ROUNDDOWN((E1103+$B$7-$B$8)/12,0)+1))</f>
        <v>#VALUE!</v>
      </c>
      <c r="W1103">
        <f t="shared" si="366"/>
        <v>0.41666666666666669</v>
      </c>
      <c r="X1103" t="e">
        <f t="shared" si="372"/>
        <v>#VALUE!</v>
      </c>
      <c r="Y1103">
        <f>IF($B$11="זכר",INDEX(תמותה!$A$1:$E$121,ROUNDDOWN(R1103/12,0)+1,4),INDEX(תמותה!$A$1:$E$121,ROUNDDOWN(R1103/12,0)+1,5))</f>
        <v>0.130721</v>
      </c>
      <c r="Z1103" t="e">
        <f t="shared" si="367"/>
        <v>#VALUE!</v>
      </c>
      <c r="AA1103" t="e">
        <f t="shared" si="368"/>
        <v>#VALUE!</v>
      </c>
      <c r="AB1103" t="e">
        <f t="shared" si="373"/>
        <v>#VALUE!</v>
      </c>
      <c r="AC1103" t="e">
        <f t="shared" si="374"/>
        <v>#VALUE!</v>
      </c>
      <c r="AD1103" t="e">
        <f t="shared" si="375"/>
        <v>#VALUE!</v>
      </c>
      <c r="AE1103" t="e">
        <f t="shared" si="376"/>
        <v>#VALUE!</v>
      </c>
      <c r="AF1103" t="e">
        <f t="shared" si="377"/>
        <v>#VALUE!</v>
      </c>
    </row>
    <row r="1104" spans="5:32" x14ac:dyDescent="0.2">
      <c r="E1104">
        <f t="shared" si="369"/>
        <v>1102</v>
      </c>
      <c r="F1104">
        <f t="shared" si="364"/>
        <v>27.906866320426509</v>
      </c>
      <c r="G1104" t="e">
        <f t="shared" si="357"/>
        <v>#VALUE!</v>
      </c>
      <c r="H1104" t="e">
        <f t="shared" si="358"/>
        <v>#VALUE!</v>
      </c>
      <c r="I1104" t="e">
        <f t="shared" si="359"/>
        <v>#VALUE!</v>
      </c>
      <c r="J1104" t="e">
        <f t="shared" si="360"/>
        <v>#VALUE!</v>
      </c>
      <c r="K1104" t="e">
        <f t="shared" si="361"/>
        <v>#VALUE!</v>
      </c>
      <c r="L1104" t="e">
        <f t="shared" si="362"/>
        <v>#VALUE!</v>
      </c>
      <c r="M1104">
        <f>IF($B$9="זכר",INDEX(תמותה!$A$1:$E$121,ROUNDDOWN(E1104/12,0)+1,2),INDEX(תמותה!$A$1:$E$121,ROUNDDOWN(E1104/12,0)+1,3))</f>
        <v>0.124044</v>
      </c>
      <c r="N1104" t="e">
        <f>IF($B$9="זכר",INDEX('שיפור גברים'!$A$1:$GQ$121,ROUNDDOWN(E1104/12,0)+1,ROUNDDOWN((E1104+$B$7-$B$8)/12,0)+2),INDEX('שיפור נשים'!$A$1:$GQ$121,ROUNDDOWN(E1104/12,0)+1,ROUNDDOWN((E1104+$B$7-$B$8)/12,0)+2))</f>
        <v>#VALUE!</v>
      </c>
      <c r="O1104" t="e">
        <f>IF($B$9="זכר",INDEX('שיפור גברים'!$A$1:$GQ$121,ROUNDDOWN(E1104/12,0)+1,ROUNDDOWN((E1104+$B$7-$B$8)/12,0)+1),INDEX('שיפור נשים'!$A$1:$GQ$121,ROUNDDOWN(E1104/12,0)+1,ROUNDDOWN((E1104+$B$7-$B$8)/12,0)+1))</f>
        <v>#VALUE!</v>
      </c>
      <c r="P1104">
        <f t="shared" si="363"/>
        <v>0.5</v>
      </c>
      <c r="Q1104" t="e">
        <f t="shared" si="365"/>
        <v>#VALUE!</v>
      </c>
      <c r="R1104">
        <f t="shared" si="370"/>
        <v>1102</v>
      </c>
      <c r="S1104" t="e">
        <f t="shared" si="371"/>
        <v>#VALUE!</v>
      </c>
      <c r="T1104">
        <f>IF($B$11="זכר",INDEX(תמותה!$A$1:$E$121,ROUNDDOWN(R1104/12,0)+1,2),INDEX(תמותה!$A$1:$E$121,ROUNDDOWN(R1104/12,0)+1,3))</f>
        <v>0.124044</v>
      </c>
      <c r="U1104" t="e">
        <f>IF($B$11="זכר",INDEX('שיפור גברים'!$A$1:$GQ$121,ROUNDDOWN(R1104/12,0)+1,ROUNDDOWN((E1104+$B$7-$B$8)/12,0)+2),INDEX('שיפור נשים'!$A$1:$GQ$121,ROUNDDOWN(R1104/12,0)+1,ROUNDDOWN((E1104+$B$7-$B$8)/12,0)+2))</f>
        <v>#VALUE!</v>
      </c>
      <c r="V1104" t="e">
        <f>IF($B$11="זכר",INDEX('שיפור גברים'!$A$1:$GQ$121,ROUNDDOWN(R1104/12,0)+1,ROUNDDOWN((E1104+$B$7-$B$8)/12,0)+1),INDEX('שיפור נשים'!$A$1:$GQ$121,ROUNDDOWN(R1104/12,0)+1,ROUNDDOWN((E1104+$B$7-$B$8)/12,0)+1))</f>
        <v>#VALUE!</v>
      </c>
      <c r="W1104">
        <f t="shared" si="366"/>
        <v>0.5</v>
      </c>
      <c r="X1104" t="e">
        <f t="shared" si="372"/>
        <v>#VALUE!</v>
      </c>
      <c r="Y1104">
        <f>IF($B$11="זכר",INDEX(תמותה!$A$1:$E$121,ROUNDDOWN(R1104/12,0)+1,4),INDEX(תמותה!$A$1:$E$121,ROUNDDOWN(R1104/12,0)+1,5))</f>
        <v>0.130721</v>
      </c>
      <c r="Z1104" t="e">
        <f t="shared" si="367"/>
        <v>#VALUE!</v>
      </c>
      <c r="AA1104" t="e">
        <f t="shared" si="368"/>
        <v>#VALUE!</v>
      </c>
      <c r="AB1104" t="e">
        <f t="shared" si="373"/>
        <v>#VALUE!</v>
      </c>
      <c r="AC1104" t="e">
        <f t="shared" si="374"/>
        <v>#VALUE!</v>
      </c>
      <c r="AD1104" t="e">
        <f t="shared" si="375"/>
        <v>#VALUE!</v>
      </c>
      <c r="AE1104" t="e">
        <f t="shared" si="376"/>
        <v>#VALUE!</v>
      </c>
      <c r="AF1104" t="e">
        <f t="shared" si="377"/>
        <v>#VALUE!</v>
      </c>
    </row>
    <row r="1105" spans="5:32" x14ac:dyDescent="0.2">
      <c r="E1105">
        <f t="shared" si="369"/>
        <v>1103</v>
      </c>
      <c r="F1105">
        <f t="shared" si="364"/>
        <v>27.991216939484033</v>
      </c>
      <c r="G1105" t="e">
        <f t="shared" si="357"/>
        <v>#VALUE!</v>
      </c>
      <c r="H1105" t="e">
        <f t="shared" si="358"/>
        <v>#VALUE!</v>
      </c>
      <c r="I1105" t="e">
        <f t="shared" si="359"/>
        <v>#VALUE!</v>
      </c>
      <c r="J1105" t="e">
        <f t="shared" si="360"/>
        <v>#VALUE!</v>
      </c>
      <c r="K1105" t="e">
        <f t="shared" si="361"/>
        <v>#VALUE!</v>
      </c>
      <c r="L1105" t="e">
        <f t="shared" si="362"/>
        <v>#VALUE!</v>
      </c>
      <c r="M1105">
        <f>IF($B$9="זכר",INDEX(תמותה!$A$1:$E$121,ROUNDDOWN(E1105/12,0)+1,2),INDEX(תמותה!$A$1:$E$121,ROUNDDOWN(E1105/12,0)+1,3))</f>
        <v>0.124044</v>
      </c>
      <c r="N1105" t="e">
        <f>IF($B$9="זכר",INDEX('שיפור גברים'!$A$1:$GQ$121,ROUNDDOWN(E1105/12,0)+1,ROUNDDOWN((E1105+$B$7-$B$8)/12,0)+2),INDEX('שיפור נשים'!$A$1:$GQ$121,ROUNDDOWN(E1105/12,0)+1,ROUNDDOWN((E1105+$B$7-$B$8)/12,0)+2))</f>
        <v>#VALUE!</v>
      </c>
      <c r="O1105" t="e">
        <f>IF($B$9="זכר",INDEX('שיפור גברים'!$A$1:$GQ$121,ROUNDDOWN(E1105/12,0)+1,ROUNDDOWN((E1105+$B$7-$B$8)/12,0)+1),INDEX('שיפור נשים'!$A$1:$GQ$121,ROUNDDOWN(E1105/12,0)+1,ROUNDDOWN((E1105+$B$7-$B$8)/12,0)+1))</f>
        <v>#VALUE!</v>
      </c>
      <c r="P1105">
        <f t="shared" si="363"/>
        <v>0.58333333333333337</v>
      </c>
      <c r="Q1105" t="e">
        <f t="shared" si="365"/>
        <v>#VALUE!</v>
      </c>
      <c r="R1105">
        <f t="shared" si="370"/>
        <v>1103</v>
      </c>
      <c r="S1105" t="e">
        <f t="shared" si="371"/>
        <v>#VALUE!</v>
      </c>
      <c r="T1105">
        <f>IF($B$11="זכר",INDEX(תמותה!$A$1:$E$121,ROUNDDOWN(R1105/12,0)+1,2),INDEX(תמותה!$A$1:$E$121,ROUNDDOWN(R1105/12,0)+1,3))</f>
        <v>0.124044</v>
      </c>
      <c r="U1105" t="e">
        <f>IF($B$11="זכר",INDEX('שיפור גברים'!$A$1:$GQ$121,ROUNDDOWN(R1105/12,0)+1,ROUNDDOWN((E1105+$B$7-$B$8)/12,0)+2),INDEX('שיפור נשים'!$A$1:$GQ$121,ROUNDDOWN(R1105/12,0)+1,ROUNDDOWN((E1105+$B$7-$B$8)/12,0)+2))</f>
        <v>#VALUE!</v>
      </c>
      <c r="V1105" t="e">
        <f>IF($B$11="זכר",INDEX('שיפור גברים'!$A$1:$GQ$121,ROUNDDOWN(R1105/12,0)+1,ROUNDDOWN((E1105+$B$7-$B$8)/12,0)+1),INDEX('שיפור נשים'!$A$1:$GQ$121,ROUNDDOWN(R1105/12,0)+1,ROUNDDOWN((E1105+$B$7-$B$8)/12,0)+1))</f>
        <v>#VALUE!</v>
      </c>
      <c r="W1105">
        <f t="shared" si="366"/>
        <v>0.58333333333333337</v>
      </c>
      <c r="X1105" t="e">
        <f t="shared" si="372"/>
        <v>#VALUE!</v>
      </c>
      <c r="Y1105">
        <f>IF($B$11="זכר",INDEX(תמותה!$A$1:$E$121,ROUNDDOWN(R1105/12,0)+1,4),INDEX(תמותה!$A$1:$E$121,ROUNDDOWN(R1105/12,0)+1,5))</f>
        <v>0.130721</v>
      </c>
      <c r="Z1105" t="e">
        <f t="shared" si="367"/>
        <v>#VALUE!</v>
      </c>
      <c r="AA1105" t="e">
        <f t="shared" si="368"/>
        <v>#VALUE!</v>
      </c>
      <c r="AB1105" t="e">
        <f t="shared" si="373"/>
        <v>#VALUE!</v>
      </c>
      <c r="AC1105" t="e">
        <f t="shared" si="374"/>
        <v>#VALUE!</v>
      </c>
      <c r="AD1105" t="e">
        <f t="shared" si="375"/>
        <v>#VALUE!</v>
      </c>
      <c r="AE1105" t="e">
        <f t="shared" si="376"/>
        <v>#VALUE!</v>
      </c>
      <c r="AF1105" t="e">
        <f t="shared" si="377"/>
        <v>#VALUE!</v>
      </c>
    </row>
    <row r="1106" spans="5:32" x14ac:dyDescent="0.2">
      <c r="E1106">
        <f t="shared" si="369"/>
        <v>1104</v>
      </c>
      <c r="F1106">
        <f t="shared" si="364"/>
        <v>28.075822514682233</v>
      </c>
      <c r="G1106" t="e">
        <f t="shared" si="357"/>
        <v>#VALUE!</v>
      </c>
      <c r="H1106" t="e">
        <f t="shared" si="358"/>
        <v>#VALUE!</v>
      </c>
      <c r="I1106" t="e">
        <f t="shared" si="359"/>
        <v>#VALUE!</v>
      </c>
      <c r="J1106" t="e">
        <f t="shared" si="360"/>
        <v>#VALUE!</v>
      </c>
      <c r="K1106" t="e">
        <f t="shared" si="361"/>
        <v>#VALUE!</v>
      </c>
      <c r="L1106" t="e">
        <f t="shared" si="362"/>
        <v>#VALUE!</v>
      </c>
      <c r="M1106">
        <f>IF($B$9="זכר",INDEX(תמותה!$A$1:$E$121,ROUNDDOWN(E1106/12,0)+1,2),INDEX(תמותה!$A$1:$E$121,ROUNDDOWN(E1106/12,0)+1,3))</f>
        <v>0.13879</v>
      </c>
      <c r="N1106" t="e">
        <f>IF($B$9="זכר",INDEX('שיפור גברים'!$A$1:$GQ$121,ROUNDDOWN(E1106/12,0)+1,ROUNDDOWN((E1106+$B$7-$B$8)/12,0)+2),INDEX('שיפור נשים'!$A$1:$GQ$121,ROUNDDOWN(E1106/12,0)+1,ROUNDDOWN((E1106+$B$7-$B$8)/12,0)+2))</f>
        <v>#VALUE!</v>
      </c>
      <c r="O1106" t="e">
        <f>IF($B$9="זכר",INDEX('שיפור גברים'!$A$1:$GQ$121,ROUNDDOWN(E1106/12,0)+1,ROUNDDOWN((E1106+$B$7-$B$8)/12,0)+1),INDEX('שיפור נשים'!$A$1:$GQ$121,ROUNDDOWN(E1106/12,0)+1,ROUNDDOWN((E1106+$B$7-$B$8)/12,0)+1))</f>
        <v>#VALUE!</v>
      </c>
      <c r="P1106">
        <f t="shared" si="363"/>
        <v>0.66666666666666663</v>
      </c>
      <c r="Q1106" t="e">
        <f t="shared" si="365"/>
        <v>#VALUE!</v>
      </c>
      <c r="R1106">
        <f t="shared" si="370"/>
        <v>1104</v>
      </c>
      <c r="S1106" t="e">
        <f t="shared" si="371"/>
        <v>#VALUE!</v>
      </c>
      <c r="T1106">
        <f>IF($B$11="זכר",INDEX(תמותה!$A$1:$E$121,ROUNDDOWN(R1106/12,0)+1,2),INDEX(תמותה!$A$1:$E$121,ROUNDDOWN(R1106/12,0)+1,3))</f>
        <v>0.13879</v>
      </c>
      <c r="U1106" t="e">
        <f>IF($B$11="זכר",INDEX('שיפור גברים'!$A$1:$GQ$121,ROUNDDOWN(R1106/12,0)+1,ROUNDDOWN((E1106+$B$7-$B$8)/12,0)+2),INDEX('שיפור נשים'!$A$1:$GQ$121,ROUNDDOWN(R1106/12,0)+1,ROUNDDOWN((E1106+$B$7-$B$8)/12,0)+2))</f>
        <v>#VALUE!</v>
      </c>
      <c r="V1106" t="e">
        <f>IF($B$11="זכר",INDEX('שיפור גברים'!$A$1:$GQ$121,ROUNDDOWN(R1106/12,0)+1,ROUNDDOWN((E1106+$B$7-$B$8)/12,0)+1),INDEX('שיפור נשים'!$A$1:$GQ$121,ROUNDDOWN(R1106/12,0)+1,ROUNDDOWN((E1106+$B$7-$B$8)/12,0)+1))</f>
        <v>#VALUE!</v>
      </c>
      <c r="W1106">
        <f t="shared" si="366"/>
        <v>0.66666666666666663</v>
      </c>
      <c r="X1106" t="e">
        <f t="shared" si="372"/>
        <v>#VALUE!</v>
      </c>
      <c r="Y1106">
        <f>IF($B$11="זכר",INDEX(תמותה!$A$1:$E$121,ROUNDDOWN(R1106/12,0)+1,4),INDEX(תמותה!$A$1:$E$121,ROUNDDOWN(R1106/12,0)+1,5))</f>
        <v>0.144896</v>
      </c>
      <c r="Z1106" t="e">
        <f t="shared" si="367"/>
        <v>#VALUE!</v>
      </c>
      <c r="AA1106" t="e">
        <f t="shared" si="368"/>
        <v>#VALUE!</v>
      </c>
      <c r="AB1106" t="e">
        <f t="shared" si="373"/>
        <v>#VALUE!</v>
      </c>
      <c r="AC1106" t="e">
        <f t="shared" si="374"/>
        <v>#VALUE!</v>
      </c>
      <c r="AD1106" t="e">
        <f t="shared" si="375"/>
        <v>#VALUE!</v>
      </c>
      <c r="AE1106" t="e">
        <f t="shared" si="376"/>
        <v>#VALUE!</v>
      </c>
      <c r="AF1106" t="e">
        <f t="shared" si="377"/>
        <v>#VALUE!</v>
      </c>
    </row>
    <row r="1107" spans="5:32" x14ac:dyDescent="0.2">
      <c r="E1107">
        <f t="shared" si="369"/>
        <v>1105</v>
      </c>
      <c r="F1107">
        <f t="shared" si="364"/>
        <v>28.160683816645388</v>
      </c>
      <c r="G1107" t="e">
        <f t="shared" si="357"/>
        <v>#VALUE!</v>
      </c>
      <c r="H1107" t="e">
        <f t="shared" si="358"/>
        <v>#VALUE!</v>
      </c>
      <c r="I1107" t="e">
        <f t="shared" si="359"/>
        <v>#VALUE!</v>
      </c>
      <c r="J1107" t="e">
        <f t="shared" si="360"/>
        <v>#VALUE!</v>
      </c>
      <c r="K1107" t="e">
        <f t="shared" si="361"/>
        <v>#VALUE!</v>
      </c>
      <c r="L1107" t="e">
        <f t="shared" si="362"/>
        <v>#VALUE!</v>
      </c>
      <c r="M1107">
        <f>IF($B$9="זכר",INDEX(תמותה!$A$1:$E$121,ROUNDDOWN(E1107/12,0)+1,2),INDEX(תמותה!$A$1:$E$121,ROUNDDOWN(E1107/12,0)+1,3))</f>
        <v>0.13879</v>
      </c>
      <c r="N1107" t="e">
        <f>IF($B$9="זכר",INDEX('שיפור גברים'!$A$1:$GQ$121,ROUNDDOWN(E1107/12,0)+1,ROUNDDOWN((E1107+$B$7-$B$8)/12,0)+2),INDEX('שיפור נשים'!$A$1:$GQ$121,ROUNDDOWN(E1107/12,0)+1,ROUNDDOWN((E1107+$B$7-$B$8)/12,0)+2))</f>
        <v>#VALUE!</v>
      </c>
      <c r="O1107" t="e">
        <f>IF($B$9="זכר",INDEX('שיפור גברים'!$A$1:$GQ$121,ROUNDDOWN(E1107/12,0)+1,ROUNDDOWN((E1107+$B$7-$B$8)/12,0)+1),INDEX('שיפור נשים'!$A$1:$GQ$121,ROUNDDOWN(E1107/12,0)+1,ROUNDDOWN((E1107+$B$7-$B$8)/12,0)+1))</f>
        <v>#VALUE!</v>
      </c>
      <c r="P1107">
        <f t="shared" si="363"/>
        <v>0.75</v>
      </c>
      <c r="Q1107" t="e">
        <f t="shared" si="365"/>
        <v>#VALUE!</v>
      </c>
      <c r="R1107">
        <f t="shared" si="370"/>
        <v>1105</v>
      </c>
      <c r="S1107" t="e">
        <f t="shared" si="371"/>
        <v>#VALUE!</v>
      </c>
      <c r="T1107">
        <f>IF($B$11="זכר",INDEX(תמותה!$A$1:$E$121,ROUNDDOWN(R1107/12,0)+1,2),INDEX(תמותה!$A$1:$E$121,ROUNDDOWN(R1107/12,0)+1,3))</f>
        <v>0.13879</v>
      </c>
      <c r="U1107" t="e">
        <f>IF($B$11="זכר",INDEX('שיפור גברים'!$A$1:$GQ$121,ROUNDDOWN(R1107/12,0)+1,ROUNDDOWN((E1107+$B$7-$B$8)/12,0)+2),INDEX('שיפור נשים'!$A$1:$GQ$121,ROUNDDOWN(R1107/12,0)+1,ROUNDDOWN((E1107+$B$7-$B$8)/12,0)+2))</f>
        <v>#VALUE!</v>
      </c>
      <c r="V1107" t="e">
        <f>IF($B$11="זכר",INDEX('שיפור גברים'!$A$1:$GQ$121,ROUNDDOWN(R1107/12,0)+1,ROUNDDOWN((E1107+$B$7-$B$8)/12,0)+1),INDEX('שיפור נשים'!$A$1:$GQ$121,ROUNDDOWN(R1107/12,0)+1,ROUNDDOWN((E1107+$B$7-$B$8)/12,0)+1))</f>
        <v>#VALUE!</v>
      </c>
      <c r="W1107">
        <f t="shared" si="366"/>
        <v>0.75</v>
      </c>
      <c r="X1107" t="e">
        <f t="shared" si="372"/>
        <v>#VALUE!</v>
      </c>
      <c r="Y1107">
        <f>IF($B$11="זכר",INDEX(תמותה!$A$1:$E$121,ROUNDDOWN(R1107/12,0)+1,4),INDEX(תמותה!$A$1:$E$121,ROUNDDOWN(R1107/12,0)+1,5))</f>
        <v>0.144896</v>
      </c>
      <c r="Z1107" t="e">
        <f t="shared" si="367"/>
        <v>#VALUE!</v>
      </c>
      <c r="AA1107" t="e">
        <f t="shared" si="368"/>
        <v>#VALUE!</v>
      </c>
      <c r="AB1107" t="e">
        <f t="shared" si="373"/>
        <v>#VALUE!</v>
      </c>
      <c r="AC1107" t="e">
        <f t="shared" si="374"/>
        <v>#VALUE!</v>
      </c>
      <c r="AD1107" t="e">
        <f t="shared" si="375"/>
        <v>#VALUE!</v>
      </c>
      <c r="AE1107" t="e">
        <f t="shared" si="376"/>
        <v>#VALUE!</v>
      </c>
      <c r="AF1107" t="e">
        <f t="shared" si="377"/>
        <v>#VALUE!</v>
      </c>
    </row>
    <row r="1108" spans="5:32" x14ac:dyDescent="0.2">
      <c r="E1108">
        <f t="shared" si="369"/>
        <v>1106</v>
      </c>
      <c r="F1108">
        <f t="shared" si="364"/>
        <v>28.245801618327004</v>
      </c>
      <c r="G1108" t="e">
        <f t="shared" si="357"/>
        <v>#VALUE!</v>
      </c>
      <c r="H1108" t="e">
        <f t="shared" si="358"/>
        <v>#VALUE!</v>
      </c>
      <c r="I1108" t="e">
        <f t="shared" si="359"/>
        <v>#VALUE!</v>
      </c>
      <c r="J1108" t="e">
        <f t="shared" si="360"/>
        <v>#VALUE!</v>
      </c>
      <c r="K1108" t="e">
        <f t="shared" si="361"/>
        <v>#VALUE!</v>
      </c>
      <c r="L1108" t="e">
        <f t="shared" si="362"/>
        <v>#VALUE!</v>
      </c>
      <c r="M1108">
        <f>IF($B$9="זכר",INDEX(תמותה!$A$1:$E$121,ROUNDDOWN(E1108/12,0)+1,2),INDEX(תמותה!$A$1:$E$121,ROUNDDOWN(E1108/12,0)+1,3))</f>
        <v>0.13879</v>
      </c>
      <c r="N1108" t="e">
        <f>IF($B$9="זכר",INDEX('שיפור גברים'!$A$1:$GQ$121,ROUNDDOWN(E1108/12,0)+1,ROUNDDOWN((E1108+$B$7-$B$8)/12,0)+2),INDEX('שיפור נשים'!$A$1:$GQ$121,ROUNDDOWN(E1108/12,0)+1,ROUNDDOWN((E1108+$B$7-$B$8)/12,0)+2))</f>
        <v>#VALUE!</v>
      </c>
      <c r="O1108" t="e">
        <f>IF($B$9="זכר",INDEX('שיפור גברים'!$A$1:$GQ$121,ROUNDDOWN(E1108/12,0)+1,ROUNDDOWN((E1108+$B$7-$B$8)/12,0)+1),INDEX('שיפור נשים'!$A$1:$GQ$121,ROUNDDOWN(E1108/12,0)+1,ROUNDDOWN((E1108+$B$7-$B$8)/12,0)+1))</f>
        <v>#VALUE!</v>
      </c>
      <c r="P1108">
        <f t="shared" si="363"/>
        <v>0.83333333333333337</v>
      </c>
      <c r="Q1108" t="e">
        <f t="shared" si="365"/>
        <v>#VALUE!</v>
      </c>
      <c r="R1108">
        <f t="shared" si="370"/>
        <v>1106</v>
      </c>
      <c r="S1108" t="e">
        <f t="shared" si="371"/>
        <v>#VALUE!</v>
      </c>
      <c r="T1108">
        <f>IF($B$11="זכר",INDEX(תמותה!$A$1:$E$121,ROUNDDOWN(R1108/12,0)+1,2),INDEX(תמותה!$A$1:$E$121,ROUNDDOWN(R1108/12,0)+1,3))</f>
        <v>0.13879</v>
      </c>
      <c r="U1108" t="e">
        <f>IF($B$11="זכר",INDEX('שיפור גברים'!$A$1:$GQ$121,ROUNDDOWN(R1108/12,0)+1,ROUNDDOWN((E1108+$B$7-$B$8)/12,0)+2),INDEX('שיפור נשים'!$A$1:$GQ$121,ROUNDDOWN(R1108/12,0)+1,ROUNDDOWN((E1108+$B$7-$B$8)/12,0)+2))</f>
        <v>#VALUE!</v>
      </c>
      <c r="V1108" t="e">
        <f>IF($B$11="זכר",INDEX('שיפור גברים'!$A$1:$GQ$121,ROUNDDOWN(R1108/12,0)+1,ROUNDDOWN((E1108+$B$7-$B$8)/12,0)+1),INDEX('שיפור נשים'!$A$1:$GQ$121,ROUNDDOWN(R1108/12,0)+1,ROUNDDOWN((E1108+$B$7-$B$8)/12,0)+1))</f>
        <v>#VALUE!</v>
      </c>
      <c r="W1108">
        <f t="shared" si="366"/>
        <v>0.83333333333333337</v>
      </c>
      <c r="X1108" t="e">
        <f t="shared" si="372"/>
        <v>#VALUE!</v>
      </c>
      <c r="Y1108">
        <f>IF($B$11="זכר",INDEX(תמותה!$A$1:$E$121,ROUNDDOWN(R1108/12,0)+1,4),INDEX(תמותה!$A$1:$E$121,ROUNDDOWN(R1108/12,0)+1,5))</f>
        <v>0.144896</v>
      </c>
      <c r="Z1108" t="e">
        <f t="shared" si="367"/>
        <v>#VALUE!</v>
      </c>
      <c r="AA1108" t="e">
        <f t="shared" si="368"/>
        <v>#VALUE!</v>
      </c>
      <c r="AB1108" t="e">
        <f t="shared" si="373"/>
        <v>#VALUE!</v>
      </c>
      <c r="AC1108" t="e">
        <f t="shared" si="374"/>
        <v>#VALUE!</v>
      </c>
      <c r="AD1108" t="e">
        <f t="shared" si="375"/>
        <v>#VALUE!</v>
      </c>
      <c r="AE1108" t="e">
        <f t="shared" si="376"/>
        <v>#VALUE!</v>
      </c>
      <c r="AF1108" t="e">
        <f t="shared" si="377"/>
        <v>#VALUE!</v>
      </c>
    </row>
    <row r="1109" spans="5:32" x14ac:dyDescent="0.2">
      <c r="E1109">
        <f t="shared" si="369"/>
        <v>1107</v>
      </c>
      <c r="F1109">
        <f t="shared" si="364"/>
        <v>28.331176695016921</v>
      </c>
      <c r="G1109" t="e">
        <f t="shared" si="357"/>
        <v>#VALUE!</v>
      </c>
      <c r="H1109" t="e">
        <f t="shared" si="358"/>
        <v>#VALUE!</v>
      </c>
      <c r="I1109" t="e">
        <f t="shared" si="359"/>
        <v>#VALUE!</v>
      </c>
      <c r="J1109" t="e">
        <f t="shared" si="360"/>
        <v>#VALUE!</v>
      </c>
      <c r="K1109" t="e">
        <f t="shared" si="361"/>
        <v>#VALUE!</v>
      </c>
      <c r="L1109" t="e">
        <f t="shared" si="362"/>
        <v>#VALUE!</v>
      </c>
      <c r="M1109">
        <f>IF($B$9="זכר",INDEX(תמותה!$A$1:$E$121,ROUNDDOWN(E1109/12,0)+1,2),INDEX(תמותה!$A$1:$E$121,ROUNDDOWN(E1109/12,0)+1,3))</f>
        <v>0.13879</v>
      </c>
      <c r="N1109" t="e">
        <f>IF($B$9="זכר",INDEX('שיפור גברים'!$A$1:$GQ$121,ROUNDDOWN(E1109/12,0)+1,ROUNDDOWN((E1109+$B$7-$B$8)/12,0)+2),INDEX('שיפור נשים'!$A$1:$GQ$121,ROUNDDOWN(E1109/12,0)+1,ROUNDDOWN((E1109+$B$7-$B$8)/12,0)+2))</f>
        <v>#VALUE!</v>
      </c>
      <c r="O1109" t="e">
        <f>IF($B$9="זכר",INDEX('שיפור גברים'!$A$1:$GQ$121,ROUNDDOWN(E1109/12,0)+1,ROUNDDOWN((E1109+$B$7-$B$8)/12,0)+1),INDEX('שיפור נשים'!$A$1:$GQ$121,ROUNDDOWN(E1109/12,0)+1,ROUNDDOWN((E1109+$B$7-$B$8)/12,0)+1))</f>
        <v>#VALUE!</v>
      </c>
      <c r="P1109">
        <f t="shared" si="363"/>
        <v>0.91666666666666663</v>
      </c>
      <c r="Q1109" t="e">
        <f t="shared" si="365"/>
        <v>#VALUE!</v>
      </c>
      <c r="R1109">
        <f t="shared" si="370"/>
        <v>1107</v>
      </c>
      <c r="S1109" t="e">
        <f t="shared" si="371"/>
        <v>#VALUE!</v>
      </c>
      <c r="T1109">
        <f>IF($B$11="זכר",INDEX(תמותה!$A$1:$E$121,ROUNDDOWN(R1109/12,0)+1,2),INDEX(תמותה!$A$1:$E$121,ROUNDDOWN(R1109/12,0)+1,3))</f>
        <v>0.13879</v>
      </c>
      <c r="U1109" t="e">
        <f>IF($B$11="זכר",INDEX('שיפור גברים'!$A$1:$GQ$121,ROUNDDOWN(R1109/12,0)+1,ROUNDDOWN((E1109+$B$7-$B$8)/12,0)+2),INDEX('שיפור נשים'!$A$1:$GQ$121,ROUNDDOWN(R1109/12,0)+1,ROUNDDOWN((E1109+$B$7-$B$8)/12,0)+2))</f>
        <v>#VALUE!</v>
      </c>
      <c r="V1109" t="e">
        <f>IF($B$11="זכר",INDEX('שיפור גברים'!$A$1:$GQ$121,ROUNDDOWN(R1109/12,0)+1,ROUNDDOWN((E1109+$B$7-$B$8)/12,0)+1),INDEX('שיפור נשים'!$A$1:$GQ$121,ROUNDDOWN(R1109/12,0)+1,ROUNDDOWN((E1109+$B$7-$B$8)/12,0)+1))</f>
        <v>#VALUE!</v>
      </c>
      <c r="W1109">
        <f t="shared" si="366"/>
        <v>0.91666666666666663</v>
      </c>
      <c r="X1109" t="e">
        <f t="shared" si="372"/>
        <v>#VALUE!</v>
      </c>
      <c r="Y1109">
        <f>IF($B$11="זכר",INDEX(תמותה!$A$1:$E$121,ROUNDDOWN(R1109/12,0)+1,4),INDEX(תמותה!$A$1:$E$121,ROUNDDOWN(R1109/12,0)+1,5))</f>
        <v>0.144896</v>
      </c>
      <c r="Z1109" t="e">
        <f t="shared" si="367"/>
        <v>#VALUE!</v>
      </c>
      <c r="AA1109" t="e">
        <f t="shared" si="368"/>
        <v>#VALUE!</v>
      </c>
      <c r="AB1109" t="e">
        <f t="shared" si="373"/>
        <v>#VALUE!</v>
      </c>
      <c r="AC1109" t="e">
        <f t="shared" si="374"/>
        <v>#VALUE!</v>
      </c>
      <c r="AD1109" t="e">
        <f t="shared" si="375"/>
        <v>#VALUE!</v>
      </c>
      <c r="AE1109" t="e">
        <f t="shared" si="376"/>
        <v>#VALUE!</v>
      </c>
      <c r="AF1109" t="e">
        <f t="shared" si="377"/>
        <v>#VALUE!</v>
      </c>
    </row>
    <row r="1110" spans="5:32" x14ac:dyDescent="0.2">
      <c r="E1110">
        <f t="shared" si="369"/>
        <v>1108</v>
      </c>
      <c r="F1110">
        <f t="shared" si="364"/>
        <v>28.416809824348398</v>
      </c>
      <c r="G1110" t="e">
        <f t="shared" si="357"/>
        <v>#VALUE!</v>
      </c>
      <c r="H1110" t="e">
        <f t="shared" si="358"/>
        <v>#VALUE!</v>
      </c>
      <c r="I1110" t="e">
        <f t="shared" si="359"/>
        <v>#VALUE!</v>
      </c>
      <c r="J1110" t="e">
        <f t="shared" si="360"/>
        <v>#VALUE!</v>
      </c>
      <c r="K1110" t="e">
        <f t="shared" si="361"/>
        <v>#VALUE!</v>
      </c>
      <c r="L1110" t="e">
        <f t="shared" si="362"/>
        <v>#VALUE!</v>
      </c>
      <c r="M1110">
        <f>IF($B$9="זכר",INDEX(תמותה!$A$1:$E$121,ROUNDDOWN(E1110/12,0)+1,2),INDEX(תמותה!$A$1:$E$121,ROUNDDOWN(E1110/12,0)+1,3))</f>
        <v>0.13879</v>
      </c>
      <c r="N1110" t="e">
        <f>IF($B$9="זכר",INDEX('שיפור גברים'!$A$1:$GQ$121,ROUNDDOWN(E1110/12,0)+1,ROUNDDOWN((E1110+$B$7-$B$8)/12,0)+2),INDEX('שיפור נשים'!$A$1:$GQ$121,ROUNDDOWN(E1110/12,0)+1,ROUNDDOWN((E1110+$B$7-$B$8)/12,0)+2))</f>
        <v>#VALUE!</v>
      </c>
      <c r="O1110" t="e">
        <f>IF($B$9="זכר",INDEX('שיפור גברים'!$A$1:$GQ$121,ROUNDDOWN(E1110/12,0)+1,ROUNDDOWN((E1110+$B$7-$B$8)/12,0)+1),INDEX('שיפור נשים'!$A$1:$GQ$121,ROUNDDOWN(E1110/12,0)+1,ROUNDDOWN((E1110+$B$7-$B$8)/12,0)+1))</f>
        <v>#VALUE!</v>
      </c>
      <c r="P1110">
        <f t="shared" si="363"/>
        <v>1</v>
      </c>
      <c r="Q1110" t="e">
        <f t="shared" si="365"/>
        <v>#VALUE!</v>
      </c>
      <c r="R1110">
        <f t="shared" si="370"/>
        <v>1108</v>
      </c>
      <c r="S1110" t="e">
        <f t="shared" si="371"/>
        <v>#VALUE!</v>
      </c>
      <c r="T1110">
        <f>IF($B$11="זכר",INDEX(תמותה!$A$1:$E$121,ROUNDDOWN(R1110/12,0)+1,2),INDEX(תמותה!$A$1:$E$121,ROUNDDOWN(R1110/12,0)+1,3))</f>
        <v>0.13879</v>
      </c>
      <c r="U1110" t="e">
        <f>IF($B$11="זכר",INDEX('שיפור גברים'!$A$1:$GQ$121,ROUNDDOWN(R1110/12,0)+1,ROUNDDOWN((E1110+$B$7-$B$8)/12,0)+2),INDEX('שיפור נשים'!$A$1:$GQ$121,ROUNDDOWN(R1110/12,0)+1,ROUNDDOWN((E1110+$B$7-$B$8)/12,0)+2))</f>
        <v>#VALUE!</v>
      </c>
      <c r="V1110" t="e">
        <f>IF($B$11="זכר",INDEX('שיפור גברים'!$A$1:$GQ$121,ROUNDDOWN(R1110/12,0)+1,ROUNDDOWN((E1110+$B$7-$B$8)/12,0)+1),INDEX('שיפור נשים'!$A$1:$GQ$121,ROUNDDOWN(R1110/12,0)+1,ROUNDDOWN((E1110+$B$7-$B$8)/12,0)+1))</f>
        <v>#VALUE!</v>
      </c>
      <c r="W1110">
        <f t="shared" si="366"/>
        <v>1</v>
      </c>
      <c r="X1110" t="e">
        <f t="shared" si="372"/>
        <v>#VALUE!</v>
      </c>
      <c r="Y1110">
        <f>IF($B$11="זכר",INDEX(תמותה!$A$1:$E$121,ROUNDDOWN(R1110/12,0)+1,4),INDEX(תמותה!$A$1:$E$121,ROUNDDOWN(R1110/12,0)+1,5))</f>
        <v>0.144896</v>
      </c>
      <c r="Z1110" t="e">
        <f t="shared" si="367"/>
        <v>#VALUE!</v>
      </c>
      <c r="AA1110" t="e">
        <f t="shared" si="368"/>
        <v>#VALUE!</v>
      </c>
      <c r="AB1110" t="e">
        <f t="shared" si="373"/>
        <v>#VALUE!</v>
      </c>
      <c r="AC1110" t="e">
        <f t="shared" si="374"/>
        <v>#VALUE!</v>
      </c>
      <c r="AD1110" t="e">
        <f t="shared" si="375"/>
        <v>#VALUE!</v>
      </c>
      <c r="AE1110" t="e">
        <f t="shared" si="376"/>
        <v>#VALUE!</v>
      </c>
      <c r="AF1110" t="e">
        <f t="shared" si="377"/>
        <v>#VALUE!</v>
      </c>
    </row>
    <row r="1111" spans="5:32" x14ac:dyDescent="0.2">
      <c r="E1111">
        <f t="shared" si="369"/>
        <v>1109</v>
      </c>
      <c r="F1111">
        <f t="shared" si="364"/>
        <v>28.502701786305067</v>
      </c>
      <c r="G1111" t="e">
        <f t="shared" si="357"/>
        <v>#VALUE!</v>
      </c>
      <c r="H1111" t="e">
        <f t="shared" si="358"/>
        <v>#VALUE!</v>
      </c>
      <c r="I1111" t="e">
        <f t="shared" si="359"/>
        <v>#VALUE!</v>
      </c>
      <c r="J1111" t="e">
        <f t="shared" si="360"/>
        <v>#VALUE!</v>
      </c>
      <c r="K1111" t="e">
        <f t="shared" si="361"/>
        <v>#VALUE!</v>
      </c>
      <c r="L1111" t="e">
        <f t="shared" si="362"/>
        <v>#VALUE!</v>
      </c>
      <c r="M1111">
        <f>IF($B$9="זכר",INDEX(תמותה!$A$1:$E$121,ROUNDDOWN(E1111/12,0)+1,2),INDEX(תמותה!$A$1:$E$121,ROUNDDOWN(E1111/12,0)+1,3))</f>
        <v>0.13879</v>
      </c>
      <c r="N1111" t="e">
        <f>IF($B$9="זכר",INDEX('שיפור גברים'!$A$1:$GQ$121,ROUNDDOWN(E1111/12,0)+1,ROUNDDOWN((E1111+$B$7-$B$8)/12,0)+2),INDEX('שיפור נשים'!$A$1:$GQ$121,ROUNDDOWN(E1111/12,0)+1,ROUNDDOWN((E1111+$B$7-$B$8)/12,0)+2))</f>
        <v>#VALUE!</v>
      </c>
      <c r="O1111" t="e">
        <f>IF($B$9="זכר",INDEX('שיפור גברים'!$A$1:$GQ$121,ROUNDDOWN(E1111/12,0)+1,ROUNDDOWN((E1111+$B$7-$B$8)/12,0)+1),INDEX('שיפור נשים'!$A$1:$GQ$121,ROUNDDOWN(E1111/12,0)+1,ROUNDDOWN((E1111+$B$7-$B$8)/12,0)+1))</f>
        <v>#VALUE!</v>
      </c>
      <c r="P1111">
        <f t="shared" si="363"/>
        <v>8.3333333333333329E-2</v>
      </c>
      <c r="Q1111" t="e">
        <f t="shared" si="365"/>
        <v>#VALUE!</v>
      </c>
      <c r="R1111">
        <f t="shared" si="370"/>
        <v>1109</v>
      </c>
      <c r="S1111" t="e">
        <f t="shared" si="371"/>
        <v>#VALUE!</v>
      </c>
      <c r="T1111">
        <f>IF($B$11="זכר",INDEX(תמותה!$A$1:$E$121,ROUNDDOWN(R1111/12,0)+1,2),INDEX(תמותה!$A$1:$E$121,ROUNDDOWN(R1111/12,0)+1,3))</f>
        <v>0.13879</v>
      </c>
      <c r="U1111" t="e">
        <f>IF($B$11="זכר",INDEX('שיפור גברים'!$A$1:$GQ$121,ROUNDDOWN(R1111/12,0)+1,ROUNDDOWN((E1111+$B$7-$B$8)/12,0)+2),INDEX('שיפור נשים'!$A$1:$GQ$121,ROUNDDOWN(R1111/12,0)+1,ROUNDDOWN((E1111+$B$7-$B$8)/12,0)+2))</f>
        <v>#VALUE!</v>
      </c>
      <c r="V1111" t="e">
        <f>IF($B$11="זכר",INDEX('שיפור גברים'!$A$1:$GQ$121,ROUNDDOWN(R1111/12,0)+1,ROUNDDOWN((E1111+$B$7-$B$8)/12,0)+1),INDEX('שיפור נשים'!$A$1:$GQ$121,ROUNDDOWN(R1111/12,0)+1,ROUNDDOWN((E1111+$B$7-$B$8)/12,0)+1))</f>
        <v>#VALUE!</v>
      </c>
      <c r="W1111">
        <f t="shared" si="366"/>
        <v>8.3333333333333329E-2</v>
      </c>
      <c r="X1111" t="e">
        <f t="shared" si="372"/>
        <v>#VALUE!</v>
      </c>
      <c r="Y1111">
        <f>IF($B$11="זכר",INDEX(תמותה!$A$1:$E$121,ROUNDDOWN(R1111/12,0)+1,4),INDEX(תמותה!$A$1:$E$121,ROUNDDOWN(R1111/12,0)+1,5))</f>
        <v>0.144896</v>
      </c>
      <c r="Z1111" t="e">
        <f t="shared" si="367"/>
        <v>#VALUE!</v>
      </c>
      <c r="AA1111" t="e">
        <f t="shared" si="368"/>
        <v>#VALUE!</v>
      </c>
      <c r="AB1111" t="e">
        <f t="shared" si="373"/>
        <v>#VALUE!</v>
      </c>
      <c r="AC1111" t="e">
        <f t="shared" si="374"/>
        <v>#VALUE!</v>
      </c>
      <c r="AD1111" t="e">
        <f t="shared" si="375"/>
        <v>#VALUE!</v>
      </c>
      <c r="AE1111" t="e">
        <f t="shared" si="376"/>
        <v>#VALUE!</v>
      </c>
      <c r="AF1111" t="e">
        <f t="shared" si="377"/>
        <v>#VALUE!</v>
      </c>
    </row>
    <row r="1112" spans="5:32" x14ac:dyDescent="0.2">
      <c r="E1112">
        <f t="shared" si="369"/>
        <v>1110</v>
      </c>
      <c r="F1112">
        <f t="shared" si="364"/>
        <v>28.588853363228171</v>
      </c>
      <c r="G1112" t="e">
        <f t="shared" si="357"/>
        <v>#VALUE!</v>
      </c>
      <c r="H1112" t="e">
        <f t="shared" si="358"/>
        <v>#VALUE!</v>
      </c>
      <c r="I1112" t="e">
        <f t="shared" si="359"/>
        <v>#VALUE!</v>
      </c>
      <c r="J1112" t="e">
        <f t="shared" si="360"/>
        <v>#VALUE!</v>
      </c>
      <c r="K1112" t="e">
        <f t="shared" si="361"/>
        <v>#VALUE!</v>
      </c>
      <c r="L1112" t="e">
        <f t="shared" si="362"/>
        <v>#VALUE!</v>
      </c>
      <c r="M1112">
        <f>IF($B$9="זכר",INDEX(תמותה!$A$1:$E$121,ROUNDDOWN(E1112/12,0)+1,2),INDEX(תמותה!$A$1:$E$121,ROUNDDOWN(E1112/12,0)+1,3))</f>
        <v>0.13879</v>
      </c>
      <c r="N1112" t="e">
        <f>IF($B$9="זכר",INDEX('שיפור גברים'!$A$1:$GQ$121,ROUNDDOWN(E1112/12,0)+1,ROUNDDOWN((E1112+$B$7-$B$8)/12,0)+2),INDEX('שיפור נשים'!$A$1:$GQ$121,ROUNDDOWN(E1112/12,0)+1,ROUNDDOWN((E1112+$B$7-$B$8)/12,0)+2))</f>
        <v>#VALUE!</v>
      </c>
      <c r="O1112" t="e">
        <f>IF($B$9="זכר",INDEX('שיפור גברים'!$A$1:$GQ$121,ROUNDDOWN(E1112/12,0)+1,ROUNDDOWN((E1112+$B$7-$B$8)/12,0)+1),INDEX('שיפור נשים'!$A$1:$GQ$121,ROUNDDOWN(E1112/12,0)+1,ROUNDDOWN((E1112+$B$7-$B$8)/12,0)+1))</f>
        <v>#VALUE!</v>
      </c>
      <c r="P1112">
        <f t="shared" si="363"/>
        <v>0.16666666666666666</v>
      </c>
      <c r="Q1112" t="e">
        <f t="shared" si="365"/>
        <v>#VALUE!</v>
      </c>
      <c r="R1112">
        <f t="shared" si="370"/>
        <v>1110</v>
      </c>
      <c r="S1112" t="e">
        <f t="shared" si="371"/>
        <v>#VALUE!</v>
      </c>
      <c r="T1112">
        <f>IF($B$11="זכר",INDEX(תמותה!$A$1:$E$121,ROUNDDOWN(R1112/12,0)+1,2),INDEX(תמותה!$A$1:$E$121,ROUNDDOWN(R1112/12,0)+1,3))</f>
        <v>0.13879</v>
      </c>
      <c r="U1112" t="e">
        <f>IF($B$11="זכר",INDEX('שיפור גברים'!$A$1:$GQ$121,ROUNDDOWN(R1112/12,0)+1,ROUNDDOWN((E1112+$B$7-$B$8)/12,0)+2),INDEX('שיפור נשים'!$A$1:$GQ$121,ROUNDDOWN(R1112/12,0)+1,ROUNDDOWN((E1112+$B$7-$B$8)/12,0)+2))</f>
        <v>#VALUE!</v>
      </c>
      <c r="V1112" t="e">
        <f>IF($B$11="זכר",INDEX('שיפור גברים'!$A$1:$GQ$121,ROUNDDOWN(R1112/12,0)+1,ROUNDDOWN((E1112+$B$7-$B$8)/12,0)+1),INDEX('שיפור נשים'!$A$1:$GQ$121,ROUNDDOWN(R1112/12,0)+1,ROUNDDOWN((E1112+$B$7-$B$8)/12,0)+1))</f>
        <v>#VALUE!</v>
      </c>
      <c r="W1112">
        <f t="shared" si="366"/>
        <v>0.16666666666666666</v>
      </c>
      <c r="X1112" t="e">
        <f t="shared" si="372"/>
        <v>#VALUE!</v>
      </c>
      <c r="Y1112">
        <f>IF($B$11="זכר",INDEX(תמותה!$A$1:$E$121,ROUNDDOWN(R1112/12,0)+1,4),INDEX(תמותה!$A$1:$E$121,ROUNDDOWN(R1112/12,0)+1,5))</f>
        <v>0.144896</v>
      </c>
      <c r="Z1112" t="e">
        <f t="shared" si="367"/>
        <v>#VALUE!</v>
      </c>
      <c r="AA1112" t="e">
        <f t="shared" si="368"/>
        <v>#VALUE!</v>
      </c>
      <c r="AB1112" t="e">
        <f t="shared" si="373"/>
        <v>#VALUE!</v>
      </c>
      <c r="AC1112" t="e">
        <f t="shared" si="374"/>
        <v>#VALUE!</v>
      </c>
      <c r="AD1112" t="e">
        <f t="shared" si="375"/>
        <v>#VALUE!</v>
      </c>
      <c r="AE1112" t="e">
        <f t="shared" si="376"/>
        <v>#VALUE!</v>
      </c>
      <c r="AF1112" t="e">
        <f t="shared" si="377"/>
        <v>#VALUE!</v>
      </c>
    </row>
    <row r="1113" spans="5:32" x14ac:dyDescent="0.2">
      <c r="E1113">
        <f t="shared" si="369"/>
        <v>1111</v>
      </c>
      <c r="F1113">
        <f t="shared" si="364"/>
        <v>28.675265339823639</v>
      </c>
      <c r="G1113" t="e">
        <f t="shared" si="357"/>
        <v>#VALUE!</v>
      </c>
      <c r="H1113" t="e">
        <f t="shared" si="358"/>
        <v>#VALUE!</v>
      </c>
      <c r="I1113" t="e">
        <f t="shared" si="359"/>
        <v>#VALUE!</v>
      </c>
      <c r="J1113" t="e">
        <f t="shared" si="360"/>
        <v>#VALUE!</v>
      </c>
      <c r="K1113" t="e">
        <f t="shared" si="361"/>
        <v>#VALUE!</v>
      </c>
      <c r="L1113" t="e">
        <f t="shared" si="362"/>
        <v>#VALUE!</v>
      </c>
      <c r="M1113">
        <f>IF($B$9="זכר",INDEX(תמותה!$A$1:$E$121,ROUNDDOWN(E1113/12,0)+1,2),INDEX(תמותה!$A$1:$E$121,ROUNDDOWN(E1113/12,0)+1,3))</f>
        <v>0.13879</v>
      </c>
      <c r="N1113" t="e">
        <f>IF($B$9="זכר",INDEX('שיפור גברים'!$A$1:$GQ$121,ROUNDDOWN(E1113/12,0)+1,ROUNDDOWN((E1113+$B$7-$B$8)/12,0)+2),INDEX('שיפור נשים'!$A$1:$GQ$121,ROUNDDOWN(E1113/12,0)+1,ROUNDDOWN((E1113+$B$7-$B$8)/12,0)+2))</f>
        <v>#VALUE!</v>
      </c>
      <c r="O1113" t="e">
        <f>IF($B$9="זכר",INDEX('שיפור גברים'!$A$1:$GQ$121,ROUNDDOWN(E1113/12,0)+1,ROUNDDOWN((E1113+$B$7-$B$8)/12,0)+1),INDEX('שיפור נשים'!$A$1:$GQ$121,ROUNDDOWN(E1113/12,0)+1,ROUNDDOWN((E1113+$B$7-$B$8)/12,0)+1))</f>
        <v>#VALUE!</v>
      </c>
      <c r="P1113">
        <f t="shared" si="363"/>
        <v>0.25</v>
      </c>
      <c r="Q1113" t="e">
        <f t="shared" si="365"/>
        <v>#VALUE!</v>
      </c>
      <c r="R1113">
        <f t="shared" si="370"/>
        <v>1111</v>
      </c>
      <c r="S1113" t="e">
        <f t="shared" si="371"/>
        <v>#VALUE!</v>
      </c>
      <c r="T1113">
        <f>IF($B$11="זכר",INDEX(תמותה!$A$1:$E$121,ROUNDDOWN(R1113/12,0)+1,2),INDEX(תמותה!$A$1:$E$121,ROUNDDOWN(R1113/12,0)+1,3))</f>
        <v>0.13879</v>
      </c>
      <c r="U1113" t="e">
        <f>IF($B$11="זכר",INDEX('שיפור גברים'!$A$1:$GQ$121,ROUNDDOWN(R1113/12,0)+1,ROUNDDOWN((E1113+$B$7-$B$8)/12,0)+2),INDEX('שיפור נשים'!$A$1:$GQ$121,ROUNDDOWN(R1113/12,0)+1,ROUNDDOWN((E1113+$B$7-$B$8)/12,0)+2))</f>
        <v>#VALUE!</v>
      </c>
      <c r="V1113" t="e">
        <f>IF($B$11="זכר",INDEX('שיפור גברים'!$A$1:$GQ$121,ROUNDDOWN(R1113/12,0)+1,ROUNDDOWN((E1113+$B$7-$B$8)/12,0)+1),INDEX('שיפור נשים'!$A$1:$GQ$121,ROUNDDOWN(R1113/12,0)+1,ROUNDDOWN((E1113+$B$7-$B$8)/12,0)+1))</f>
        <v>#VALUE!</v>
      </c>
      <c r="W1113">
        <f t="shared" si="366"/>
        <v>0.25</v>
      </c>
      <c r="X1113" t="e">
        <f t="shared" si="372"/>
        <v>#VALUE!</v>
      </c>
      <c r="Y1113">
        <f>IF($B$11="זכר",INDEX(תמותה!$A$1:$E$121,ROUNDDOWN(R1113/12,0)+1,4),INDEX(תמותה!$A$1:$E$121,ROUNDDOWN(R1113/12,0)+1,5))</f>
        <v>0.144896</v>
      </c>
      <c r="Z1113" t="e">
        <f t="shared" si="367"/>
        <v>#VALUE!</v>
      </c>
      <c r="AA1113" t="e">
        <f t="shared" si="368"/>
        <v>#VALUE!</v>
      </c>
      <c r="AB1113" t="e">
        <f t="shared" si="373"/>
        <v>#VALUE!</v>
      </c>
      <c r="AC1113" t="e">
        <f t="shared" si="374"/>
        <v>#VALUE!</v>
      </c>
      <c r="AD1113" t="e">
        <f t="shared" si="375"/>
        <v>#VALUE!</v>
      </c>
      <c r="AE1113" t="e">
        <f t="shared" si="376"/>
        <v>#VALUE!</v>
      </c>
      <c r="AF1113" t="e">
        <f t="shared" si="377"/>
        <v>#VALUE!</v>
      </c>
    </row>
    <row r="1114" spans="5:32" x14ac:dyDescent="0.2">
      <c r="E1114">
        <f t="shared" si="369"/>
        <v>1112</v>
      </c>
      <c r="F1114">
        <f t="shared" si="364"/>
        <v>28.761938503169191</v>
      </c>
      <c r="G1114" t="e">
        <f t="shared" si="357"/>
        <v>#VALUE!</v>
      </c>
      <c r="H1114" t="e">
        <f t="shared" si="358"/>
        <v>#VALUE!</v>
      </c>
      <c r="I1114" t="e">
        <f t="shared" si="359"/>
        <v>#VALUE!</v>
      </c>
      <c r="J1114" t="e">
        <f t="shared" si="360"/>
        <v>#VALUE!</v>
      </c>
      <c r="K1114" t="e">
        <f t="shared" si="361"/>
        <v>#VALUE!</v>
      </c>
      <c r="L1114" t="e">
        <f t="shared" si="362"/>
        <v>#VALUE!</v>
      </c>
      <c r="M1114">
        <f>IF($B$9="זכר",INDEX(תמותה!$A$1:$E$121,ROUNDDOWN(E1114/12,0)+1,2),INDEX(תמותה!$A$1:$E$121,ROUNDDOWN(E1114/12,0)+1,3))</f>
        <v>0.13879</v>
      </c>
      <c r="N1114" t="e">
        <f>IF($B$9="זכר",INDEX('שיפור גברים'!$A$1:$GQ$121,ROUNDDOWN(E1114/12,0)+1,ROUNDDOWN((E1114+$B$7-$B$8)/12,0)+2),INDEX('שיפור נשים'!$A$1:$GQ$121,ROUNDDOWN(E1114/12,0)+1,ROUNDDOWN((E1114+$B$7-$B$8)/12,0)+2))</f>
        <v>#VALUE!</v>
      </c>
      <c r="O1114" t="e">
        <f>IF($B$9="זכר",INDEX('שיפור גברים'!$A$1:$GQ$121,ROUNDDOWN(E1114/12,0)+1,ROUNDDOWN((E1114+$B$7-$B$8)/12,0)+1),INDEX('שיפור נשים'!$A$1:$GQ$121,ROUNDDOWN(E1114/12,0)+1,ROUNDDOWN((E1114+$B$7-$B$8)/12,0)+1))</f>
        <v>#VALUE!</v>
      </c>
      <c r="P1114">
        <f t="shared" si="363"/>
        <v>0.33333333333333331</v>
      </c>
      <c r="Q1114" t="e">
        <f t="shared" si="365"/>
        <v>#VALUE!</v>
      </c>
      <c r="R1114">
        <f t="shared" si="370"/>
        <v>1112</v>
      </c>
      <c r="S1114" t="e">
        <f t="shared" si="371"/>
        <v>#VALUE!</v>
      </c>
      <c r="T1114">
        <f>IF($B$11="זכר",INDEX(תמותה!$A$1:$E$121,ROUNDDOWN(R1114/12,0)+1,2),INDEX(תמותה!$A$1:$E$121,ROUNDDOWN(R1114/12,0)+1,3))</f>
        <v>0.13879</v>
      </c>
      <c r="U1114" t="e">
        <f>IF($B$11="זכר",INDEX('שיפור גברים'!$A$1:$GQ$121,ROUNDDOWN(R1114/12,0)+1,ROUNDDOWN((E1114+$B$7-$B$8)/12,0)+2),INDEX('שיפור נשים'!$A$1:$GQ$121,ROUNDDOWN(R1114/12,0)+1,ROUNDDOWN((E1114+$B$7-$B$8)/12,0)+2))</f>
        <v>#VALUE!</v>
      </c>
      <c r="V1114" t="e">
        <f>IF($B$11="זכר",INDEX('שיפור גברים'!$A$1:$GQ$121,ROUNDDOWN(R1114/12,0)+1,ROUNDDOWN((E1114+$B$7-$B$8)/12,0)+1),INDEX('שיפור נשים'!$A$1:$GQ$121,ROUNDDOWN(R1114/12,0)+1,ROUNDDOWN((E1114+$B$7-$B$8)/12,0)+1))</f>
        <v>#VALUE!</v>
      </c>
      <c r="W1114">
        <f t="shared" si="366"/>
        <v>0.33333333333333331</v>
      </c>
      <c r="X1114" t="e">
        <f t="shared" si="372"/>
        <v>#VALUE!</v>
      </c>
      <c r="Y1114">
        <f>IF($B$11="זכר",INDEX(תמותה!$A$1:$E$121,ROUNDDOWN(R1114/12,0)+1,4),INDEX(תמותה!$A$1:$E$121,ROUNDDOWN(R1114/12,0)+1,5))</f>
        <v>0.144896</v>
      </c>
      <c r="Z1114" t="e">
        <f t="shared" si="367"/>
        <v>#VALUE!</v>
      </c>
      <c r="AA1114" t="e">
        <f t="shared" si="368"/>
        <v>#VALUE!</v>
      </c>
      <c r="AB1114" t="e">
        <f t="shared" si="373"/>
        <v>#VALUE!</v>
      </c>
      <c r="AC1114" t="e">
        <f t="shared" si="374"/>
        <v>#VALUE!</v>
      </c>
      <c r="AD1114" t="e">
        <f t="shared" si="375"/>
        <v>#VALUE!</v>
      </c>
      <c r="AE1114" t="e">
        <f t="shared" si="376"/>
        <v>#VALUE!</v>
      </c>
      <c r="AF1114" t="e">
        <f t="shared" si="377"/>
        <v>#VALUE!</v>
      </c>
    </row>
    <row r="1115" spans="5:32" x14ac:dyDescent="0.2">
      <c r="E1115">
        <f t="shared" si="369"/>
        <v>1113</v>
      </c>
      <c r="F1115">
        <f t="shared" si="364"/>
        <v>28.848873642721607</v>
      </c>
      <c r="G1115" t="e">
        <f t="shared" si="357"/>
        <v>#VALUE!</v>
      </c>
      <c r="H1115" t="e">
        <f t="shared" si="358"/>
        <v>#VALUE!</v>
      </c>
      <c r="I1115" t="e">
        <f t="shared" si="359"/>
        <v>#VALUE!</v>
      </c>
      <c r="J1115" t="e">
        <f t="shared" si="360"/>
        <v>#VALUE!</v>
      </c>
      <c r="K1115" t="e">
        <f t="shared" si="361"/>
        <v>#VALUE!</v>
      </c>
      <c r="L1115" t="e">
        <f t="shared" si="362"/>
        <v>#VALUE!</v>
      </c>
      <c r="M1115">
        <f>IF($B$9="זכר",INDEX(תמותה!$A$1:$E$121,ROUNDDOWN(E1115/12,0)+1,2),INDEX(תמותה!$A$1:$E$121,ROUNDDOWN(E1115/12,0)+1,3))</f>
        <v>0.13879</v>
      </c>
      <c r="N1115" t="e">
        <f>IF($B$9="זכר",INDEX('שיפור גברים'!$A$1:$GQ$121,ROUNDDOWN(E1115/12,0)+1,ROUNDDOWN((E1115+$B$7-$B$8)/12,0)+2),INDEX('שיפור נשים'!$A$1:$GQ$121,ROUNDDOWN(E1115/12,0)+1,ROUNDDOWN((E1115+$B$7-$B$8)/12,0)+2))</f>
        <v>#VALUE!</v>
      </c>
      <c r="O1115" t="e">
        <f>IF($B$9="זכר",INDEX('שיפור גברים'!$A$1:$GQ$121,ROUNDDOWN(E1115/12,0)+1,ROUNDDOWN((E1115+$B$7-$B$8)/12,0)+1),INDEX('שיפור נשים'!$A$1:$GQ$121,ROUNDDOWN(E1115/12,0)+1,ROUNDDOWN((E1115+$B$7-$B$8)/12,0)+1))</f>
        <v>#VALUE!</v>
      </c>
      <c r="P1115">
        <f t="shared" si="363"/>
        <v>0.41666666666666669</v>
      </c>
      <c r="Q1115" t="e">
        <f t="shared" si="365"/>
        <v>#VALUE!</v>
      </c>
      <c r="R1115">
        <f t="shared" si="370"/>
        <v>1113</v>
      </c>
      <c r="S1115" t="e">
        <f t="shared" si="371"/>
        <v>#VALUE!</v>
      </c>
      <c r="T1115">
        <f>IF($B$11="זכר",INDEX(תמותה!$A$1:$E$121,ROUNDDOWN(R1115/12,0)+1,2),INDEX(תמותה!$A$1:$E$121,ROUNDDOWN(R1115/12,0)+1,3))</f>
        <v>0.13879</v>
      </c>
      <c r="U1115" t="e">
        <f>IF($B$11="זכר",INDEX('שיפור גברים'!$A$1:$GQ$121,ROUNDDOWN(R1115/12,0)+1,ROUNDDOWN((E1115+$B$7-$B$8)/12,0)+2),INDEX('שיפור נשים'!$A$1:$GQ$121,ROUNDDOWN(R1115/12,0)+1,ROUNDDOWN((E1115+$B$7-$B$8)/12,0)+2))</f>
        <v>#VALUE!</v>
      </c>
      <c r="V1115" t="e">
        <f>IF($B$11="זכר",INDEX('שיפור גברים'!$A$1:$GQ$121,ROUNDDOWN(R1115/12,0)+1,ROUNDDOWN((E1115+$B$7-$B$8)/12,0)+1),INDEX('שיפור נשים'!$A$1:$GQ$121,ROUNDDOWN(R1115/12,0)+1,ROUNDDOWN((E1115+$B$7-$B$8)/12,0)+1))</f>
        <v>#VALUE!</v>
      </c>
      <c r="W1115">
        <f t="shared" si="366"/>
        <v>0.41666666666666669</v>
      </c>
      <c r="X1115" t="e">
        <f t="shared" si="372"/>
        <v>#VALUE!</v>
      </c>
      <c r="Y1115">
        <f>IF($B$11="זכר",INDEX(תמותה!$A$1:$E$121,ROUNDDOWN(R1115/12,0)+1,4),INDEX(תמותה!$A$1:$E$121,ROUNDDOWN(R1115/12,0)+1,5))</f>
        <v>0.144896</v>
      </c>
      <c r="Z1115" t="e">
        <f t="shared" si="367"/>
        <v>#VALUE!</v>
      </c>
      <c r="AA1115" t="e">
        <f t="shared" si="368"/>
        <v>#VALUE!</v>
      </c>
      <c r="AB1115" t="e">
        <f t="shared" si="373"/>
        <v>#VALUE!</v>
      </c>
      <c r="AC1115" t="e">
        <f t="shared" si="374"/>
        <v>#VALUE!</v>
      </c>
      <c r="AD1115" t="e">
        <f t="shared" si="375"/>
        <v>#VALUE!</v>
      </c>
      <c r="AE1115" t="e">
        <f t="shared" si="376"/>
        <v>#VALUE!</v>
      </c>
      <c r="AF1115" t="e">
        <f t="shared" si="377"/>
        <v>#VALUE!</v>
      </c>
    </row>
    <row r="1116" spans="5:32" x14ac:dyDescent="0.2">
      <c r="E1116">
        <f t="shared" si="369"/>
        <v>1114</v>
      </c>
      <c r="F1116">
        <f t="shared" si="364"/>
        <v>28.936071550323838</v>
      </c>
      <c r="G1116" t="e">
        <f t="shared" si="357"/>
        <v>#VALUE!</v>
      </c>
      <c r="H1116" t="e">
        <f t="shared" si="358"/>
        <v>#VALUE!</v>
      </c>
      <c r="I1116" t="e">
        <f t="shared" si="359"/>
        <v>#VALUE!</v>
      </c>
      <c r="J1116" t="e">
        <f t="shared" si="360"/>
        <v>#VALUE!</v>
      </c>
      <c r="K1116" t="e">
        <f t="shared" si="361"/>
        <v>#VALUE!</v>
      </c>
      <c r="L1116" t="e">
        <f t="shared" si="362"/>
        <v>#VALUE!</v>
      </c>
      <c r="M1116">
        <f>IF($B$9="זכר",INDEX(תמותה!$A$1:$E$121,ROUNDDOWN(E1116/12,0)+1,2),INDEX(תמותה!$A$1:$E$121,ROUNDDOWN(E1116/12,0)+1,3))</f>
        <v>0.13879</v>
      </c>
      <c r="N1116" t="e">
        <f>IF($B$9="זכר",INDEX('שיפור גברים'!$A$1:$GQ$121,ROUNDDOWN(E1116/12,0)+1,ROUNDDOWN((E1116+$B$7-$B$8)/12,0)+2),INDEX('שיפור נשים'!$A$1:$GQ$121,ROUNDDOWN(E1116/12,0)+1,ROUNDDOWN((E1116+$B$7-$B$8)/12,0)+2))</f>
        <v>#VALUE!</v>
      </c>
      <c r="O1116" t="e">
        <f>IF($B$9="זכר",INDEX('שיפור גברים'!$A$1:$GQ$121,ROUNDDOWN(E1116/12,0)+1,ROUNDDOWN((E1116+$B$7-$B$8)/12,0)+1),INDEX('שיפור נשים'!$A$1:$GQ$121,ROUNDDOWN(E1116/12,0)+1,ROUNDDOWN((E1116+$B$7-$B$8)/12,0)+1))</f>
        <v>#VALUE!</v>
      </c>
      <c r="P1116">
        <f t="shared" si="363"/>
        <v>0.5</v>
      </c>
      <c r="Q1116" t="e">
        <f t="shared" si="365"/>
        <v>#VALUE!</v>
      </c>
      <c r="R1116">
        <f t="shared" si="370"/>
        <v>1114</v>
      </c>
      <c r="S1116" t="e">
        <f t="shared" si="371"/>
        <v>#VALUE!</v>
      </c>
      <c r="T1116">
        <f>IF($B$11="זכר",INDEX(תמותה!$A$1:$E$121,ROUNDDOWN(R1116/12,0)+1,2),INDEX(תמותה!$A$1:$E$121,ROUNDDOWN(R1116/12,0)+1,3))</f>
        <v>0.13879</v>
      </c>
      <c r="U1116" t="e">
        <f>IF($B$11="זכר",INDEX('שיפור גברים'!$A$1:$GQ$121,ROUNDDOWN(R1116/12,0)+1,ROUNDDOWN((E1116+$B$7-$B$8)/12,0)+2),INDEX('שיפור נשים'!$A$1:$GQ$121,ROUNDDOWN(R1116/12,0)+1,ROUNDDOWN((E1116+$B$7-$B$8)/12,0)+2))</f>
        <v>#VALUE!</v>
      </c>
      <c r="V1116" t="e">
        <f>IF($B$11="זכר",INDEX('שיפור גברים'!$A$1:$GQ$121,ROUNDDOWN(R1116/12,0)+1,ROUNDDOWN((E1116+$B$7-$B$8)/12,0)+1),INDEX('שיפור נשים'!$A$1:$GQ$121,ROUNDDOWN(R1116/12,0)+1,ROUNDDOWN((E1116+$B$7-$B$8)/12,0)+1))</f>
        <v>#VALUE!</v>
      </c>
      <c r="W1116">
        <f t="shared" si="366"/>
        <v>0.5</v>
      </c>
      <c r="X1116" t="e">
        <f t="shared" si="372"/>
        <v>#VALUE!</v>
      </c>
      <c r="Y1116">
        <f>IF($B$11="זכר",INDEX(תמותה!$A$1:$E$121,ROUNDDOWN(R1116/12,0)+1,4),INDEX(תמותה!$A$1:$E$121,ROUNDDOWN(R1116/12,0)+1,5))</f>
        <v>0.144896</v>
      </c>
      <c r="Z1116" t="e">
        <f t="shared" si="367"/>
        <v>#VALUE!</v>
      </c>
      <c r="AA1116" t="e">
        <f t="shared" si="368"/>
        <v>#VALUE!</v>
      </c>
      <c r="AB1116" t="e">
        <f t="shared" si="373"/>
        <v>#VALUE!</v>
      </c>
      <c r="AC1116" t="e">
        <f t="shared" si="374"/>
        <v>#VALUE!</v>
      </c>
      <c r="AD1116" t="e">
        <f t="shared" si="375"/>
        <v>#VALUE!</v>
      </c>
      <c r="AE1116" t="e">
        <f t="shared" si="376"/>
        <v>#VALUE!</v>
      </c>
      <c r="AF1116" t="e">
        <f t="shared" si="377"/>
        <v>#VALUE!</v>
      </c>
    </row>
    <row r="1117" spans="5:32" x14ac:dyDescent="0.2">
      <c r="E1117">
        <f t="shared" si="369"/>
        <v>1115</v>
      </c>
      <c r="F1117">
        <f t="shared" si="364"/>
        <v>29.023533020212202</v>
      </c>
      <c r="G1117" t="e">
        <f t="shared" si="357"/>
        <v>#VALUE!</v>
      </c>
      <c r="H1117" t="e">
        <f t="shared" si="358"/>
        <v>#VALUE!</v>
      </c>
      <c r="I1117" t="e">
        <f t="shared" si="359"/>
        <v>#VALUE!</v>
      </c>
      <c r="J1117" t="e">
        <f t="shared" si="360"/>
        <v>#VALUE!</v>
      </c>
      <c r="K1117" t="e">
        <f t="shared" si="361"/>
        <v>#VALUE!</v>
      </c>
      <c r="L1117" t="e">
        <f t="shared" si="362"/>
        <v>#VALUE!</v>
      </c>
      <c r="M1117">
        <f>IF($B$9="זכר",INDEX(תמותה!$A$1:$E$121,ROUNDDOWN(E1117/12,0)+1,2),INDEX(תמותה!$A$1:$E$121,ROUNDDOWN(E1117/12,0)+1,3))</f>
        <v>0.13879</v>
      </c>
      <c r="N1117" t="e">
        <f>IF($B$9="זכר",INDEX('שיפור גברים'!$A$1:$GQ$121,ROUNDDOWN(E1117/12,0)+1,ROUNDDOWN((E1117+$B$7-$B$8)/12,0)+2),INDEX('שיפור נשים'!$A$1:$GQ$121,ROUNDDOWN(E1117/12,0)+1,ROUNDDOWN((E1117+$B$7-$B$8)/12,0)+2))</f>
        <v>#VALUE!</v>
      </c>
      <c r="O1117" t="e">
        <f>IF($B$9="זכר",INDEX('שיפור גברים'!$A$1:$GQ$121,ROUNDDOWN(E1117/12,0)+1,ROUNDDOWN((E1117+$B$7-$B$8)/12,0)+1),INDEX('שיפור נשים'!$A$1:$GQ$121,ROUNDDOWN(E1117/12,0)+1,ROUNDDOWN((E1117+$B$7-$B$8)/12,0)+1))</f>
        <v>#VALUE!</v>
      </c>
      <c r="P1117">
        <f t="shared" si="363"/>
        <v>0.58333333333333337</v>
      </c>
      <c r="Q1117" t="e">
        <f t="shared" si="365"/>
        <v>#VALUE!</v>
      </c>
      <c r="R1117">
        <f t="shared" si="370"/>
        <v>1115</v>
      </c>
      <c r="S1117" t="e">
        <f t="shared" si="371"/>
        <v>#VALUE!</v>
      </c>
      <c r="T1117">
        <f>IF($B$11="זכר",INDEX(תמותה!$A$1:$E$121,ROUNDDOWN(R1117/12,0)+1,2),INDEX(תמותה!$A$1:$E$121,ROUNDDOWN(R1117/12,0)+1,3))</f>
        <v>0.13879</v>
      </c>
      <c r="U1117" t="e">
        <f>IF($B$11="זכר",INDEX('שיפור גברים'!$A$1:$GQ$121,ROUNDDOWN(R1117/12,0)+1,ROUNDDOWN((E1117+$B$7-$B$8)/12,0)+2),INDEX('שיפור נשים'!$A$1:$GQ$121,ROUNDDOWN(R1117/12,0)+1,ROUNDDOWN((E1117+$B$7-$B$8)/12,0)+2))</f>
        <v>#VALUE!</v>
      </c>
      <c r="V1117" t="e">
        <f>IF($B$11="זכר",INDEX('שיפור גברים'!$A$1:$GQ$121,ROUNDDOWN(R1117/12,0)+1,ROUNDDOWN((E1117+$B$7-$B$8)/12,0)+1),INDEX('שיפור נשים'!$A$1:$GQ$121,ROUNDDOWN(R1117/12,0)+1,ROUNDDOWN((E1117+$B$7-$B$8)/12,0)+1))</f>
        <v>#VALUE!</v>
      </c>
      <c r="W1117">
        <f t="shared" si="366"/>
        <v>0.58333333333333337</v>
      </c>
      <c r="X1117" t="e">
        <f t="shared" si="372"/>
        <v>#VALUE!</v>
      </c>
      <c r="Y1117">
        <f>IF($B$11="זכר",INDEX(תמותה!$A$1:$E$121,ROUNDDOWN(R1117/12,0)+1,4),INDEX(תמותה!$A$1:$E$121,ROUNDDOWN(R1117/12,0)+1,5))</f>
        <v>0.144896</v>
      </c>
      <c r="Z1117" t="e">
        <f t="shared" si="367"/>
        <v>#VALUE!</v>
      </c>
      <c r="AA1117" t="e">
        <f t="shared" si="368"/>
        <v>#VALUE!</v>
      </c>
      <c r="AB1117" t="e">
        <f t="shared" si="373"/>
        <v>#VALUE!</v>
      </c>
      <c r="AC1117" t="e">
        <f t="shared" si="374"/>
        <v>#VALUE!</v>
      </c>
      <c r="AD1117" t="e">
        <f t="shared" si="375"/>
        <v>#VALUE!</v>
      </c>
      <c r="AE1117" t="e">
        <f t="shared" si="376"/>
        <v>#VALUE!</v>
      </c>
      <c r="AF1117" t="e">
        <f t="shared" si="377"/>
        <v>#VALUE!</v>
      </c>
    </row>
    <row r="1118" spans="5:32" x14ac:dyDescent="0.2">
      <c r="E1118">
        <f t="shared" si="369"/>
        <v>1116</v>
      </c>
      <c r="F1118">
        <f t="shared" si="364"/>
        <v>29.111258849023713</v>
      </c>
      <c r="G1118" t="e">
        <f t="shared" si="357"/>
        <v>#VALUE!</v>
      </c>
      <c r="H1118" t="e">
        <f t="shared" si="358"/>
        <v>#VALUE!</v>
      </c>
      <c r="I1118" t="e">
        <f t="shared" si="359"/>
        <v>#VALUE!</v>
      </c>
      <c r="J1118" t="e">
        <f t="shared" si="360"/>
        <v>#VALUE!</v>
      </c>
      <c r="K1118" t="e">
        <f t="shared" si="361"/>
        <v>#VALUE!</v>
      </c>
      <c r="L1118" t="e">
        <f t="shared" si="362"/>
        <v>#VALUE!</v>
      </c>
      <c r="M1118">
        <f>IF($B$9="זכר",INDEX(תמותה!$A$1:$E$121,ROUNDDOWN(E1118/12,0)+1,2),INDEX(תמותה!$A$1:$E$121,ROUNDDOWN(E1118/12,0)+1,3))</f>
        <v>0.155055</v>
      </c>
      <c r="N1118" t="e">
        <f>IF($B$9="זכר",INDEX('שיפור גברים'!$A$1:$GQ$121,ROUNDDOWN(E1118/12,0)+1,ROUNDDOWN((E1118+$B$7-$B$8)/12,0)+2),INDEX('שיפור נשים'!$A$1:$GQ$121,ROUNDDOWN(E1118/12,0)+1,ROUNDDOWN((E1118+$B$7-$B$8)/12,0)+2))</f>
        <v>#VALUE!</v>
      </c>
      <c r="O1118" t="e">
        <f>IF($B$9="זכר",INDEX('שיפור גברים'!$A$1:$GQ$121,ROUNDDOWN(E1118/12,0)+1,ROUNDDOWN((E1118+$B$7-$B$8)/12,0)+1),INDEX('שיפור נשים'!$A$1:$GQ$121,ROUNDDOWN(E1118/12,0)+1,ROUNDDOWN((E1118+$B$7-$B$8)/12,0)+1))</f>
        <v>#VALUE!</v>
      </c>
      <c r="P1118">
        <f t="shared" si="363"/>
        <v>0.66666666666666663</v>
      </c>
      <c r="Q1118" t="e">
        <f t="shared" si="365"/>
        <v>#VALUE!</v>
      </c>
      <c r="R1118">
        <f t="shared" si="370"/>
        <v>1116</v>
      </c>
      <c r="S1118" t="e">
        <f t="shared" si="371"/>
        <v>#VALUE!</v>
      </c>
      <c r="T1118">
        <f>IF($B$11="זכר",INDEX(תמותה!$A$1:$E$121,ROUNDDOWN(R1118/12,0)+1,2),INDEX(תמותה!$A$1:$E$121,ROUNDDOWN(R1118/12,0)+1,3))</f>
        <v>0.155055</v>
      </c>
      <c r="U1118" t="e">
        <f>IF($B$11="זכר",INDEX('שיפור גברים'!$A$1:$GQ$121,ROUNDDOWN(R1118/12,0)+1,ROUNDDOWN((E1118+$B$7-$B$8)/12,0)+2),INDEX('שיפור נשים'!$A$1:$GQ$121,ROUNDDOWN(R1118/12,0)+1,ROUNDDOWN((E1118+$B$7-$B$8)/12,0)+2))</f>
        <v>#VALUE!</v>
      </c>
      <c r="V1118" t="e">
        <f>IF($B$11="זכר",INDEX('שיפור גברים'!$A$1:$GQ$121,ROUNDDOWN(R1118/12,0)+1,ROUNDDOWN((E1118+$B$7-$B$8)/12,0)+1),INDEX('שיפור נשים'!$A$1:$GQ$121,ROUNDDOWN(R1118/12,0)+1,ROUNDDOWN((E1118+$B$7-$B$8)/12,0)+1))</f>
        <v>#VALUE!</v>
      </c>
      <c r="W1118">
        <f t="shared" si="366"/>
        <v>0.66666666666666663</v>
      </c>
      <c r="X1118" t="e">
        <f t="shared" si="372"/>
        <v>#VALUE!</v>
      </c>
      <c r="Y1118">
        <f>IF($B$11="זכר",INDEX(תמותה!$A$1:$E$121,ROUNDDOWN(R1118/12,0)+1,4),INDEX(תמותה!$A$1:$E$121,ROUNDDOWN(R1118/12,0)+1,5))</f>
        <v>0.160498</v>
      </c>
      <c r="Z1118" t="e">
        <f t="shared" si="367"/>
        <v>#VALUE!</v>
      </c>
      <c r="AA1118" t="e">
        <f t="shared" si="368"/>
        <v>#VALUE!</v>
      </c>
      <c r="AB1118" t="e">
        <f t="shared" si="373"/>
        <v>#VALUE!</v>
      </c>
      <c r="AC1118" t="e">
        <f t="shared" si="374"/>
        <v>#VALUE!</v>
      </c>
      <c r="AD1118" t="e">
        <f t="shared" si="375"/>
        <v>#VALUE!</v>
      </c>
      <c r="AE1118" t="e">
        <f t="shared" si="376"/>
        <v>#VALUE!</v>
      </c>
      <c r="AF1118" t="e">
        <f t="shared" si="377"/>
        <v>#VALUE!</v>
      </c>
    </row>
    <row r="1119" spans="5:32" x14ac:dyDescent="0.2">
      <c r="E1119">
        <f t="shared" si="369"/>
        <v>1117</v>
      </c>
      <c r="F1119">
        <f t="shared" si="364"/>
        <v>29.199249835803268</v>
      </c>
      <c r="G1119" t="e">
        <f t="shared" si="357"/>
        <v>#VALUE!</v>
      </c>
      <c r="H1119" t="e">
        <f t="shared" si="358"/>
        <v>#VALUE!</v>
      </c>
      <c r="I1119" t="e">
        <f t="shared" si="359"/>
        <v>#VALUE!</v>
      </c>
      <c r="J1119" t="e">
        <f t="shared" si="360"/>
        <v>#VALUE!</v>
      </c>
      <c r="K1119" t="e">
        <f t="shared" si="361"/>
        <v>#VALUE!</v>
      </c>
      <c r="L1119" t="e">
        <f t="shared" si="362"/>
        <v>#VALUE!</v>
      </c>
      <c r="M1119">
        <f>IF($B$9="זכר",INDEX(תמותה!$A$1:$E$121,ROUNDDOWN(E1119/12,0)+1,2),INDEX(תמותה!$A$1:$E$121,ROUNDDOWN(E1119/12,0)+1,3))</f>
        <v>0.155055</v>
      </c>
      <c r="N1119" t="e">
        <f>IF($B$9="זכר",INDEX('שיפור גברים'!$A$1:$GQ$121,ROUNDDOWN(E1119/12,0)+1,ROUNDDOWN((E1119+$B$7-$B$8)/12,0)+2),INDEX('שיפור נשים'!$A$1:$GQ$121,ROUNDDOWN(E1119/12,0)+1,ROUNDDOWN((E1119+$B$7-$B$8)/12,0)+2))</f>
        <v>#VALUE!</v>
      </c>
      <c r="O1119" t="e">
        <f>IF($B$9="זכר",INDEX('שיפור גברים'!$A$1:$GQ$121,ROUNDDOWN(E1119/12,0)+1,ROUNDDOWN((E1119+$B$7-$B$8)/12,0)+1),INDEX('שיפור נשים'!$A$1:$GQ$121,ROUNDDOWN(E1119/12,0)+1,ROUNDDOWN((E1119+$B$7-$B$8)/12,0)+1))</f>
        <v>#VALUE!</v>
      </c>
      <c r="P1119">
        <f t="shared" si="363"/>
        <v>0.75</v>
      </c>
      <c r="Q1119" t="e">
        <f t="shared" si="365"/>
        <v>#VALUE!</v>
      </c>
      <c r="R1119">
        <f t="shared" si="370"/>
        <v>1117</v>
      </c>
      <c r="S1119" t="e">
        <f t="shared" si="371"/>
        <v>#VALUE!</v>
      </c>
      <c r="T1119">
        <f>IF($B$11="זכר",INDEX(תמותה!$A$1:$E$121,ROUNDDOWN(R1119/12,0)+1,2),INDEX(תמותה!$A$1:$E$121,ROUNDDOWN(R1119/12,0)+1,3))</f>
        <v>0.155055</v>
      </c>
      <c r="U1119" t="e">
        <f>IF($B$11="זכר",INDEX('שיפור גברים'!$A$1:$GQ$121,ROUNDDOWN(R1119/12,0)+1,ROUNDDOWN((E1119+$B$7-$B$8)/12,0)+2),INDEX('שיפור נשים'!$A$1:$GQ$121,ROUNDDOWN(R1119/12,0)+1,ROUNDDOWN((E1119+$B$7-$B$8)/12,0)+2))</f>
        <v>#VALUE!</v>
      </c>
      <c r="V1119" t="e">
        <f>IF($B$11="זכר",INDEX('שיפור גברים'!$A$1:$GQ$121,ROUNDDOWN(R1119/12,0)+1,ROUNDDOWN((E1119+$B$7-$B$8)/12,0)+1),INDEX('שיפור נשים'!$A$1:$GQ$121,ROUNDDOWN(R1119/12,0)+1,ROUNDDOWN((E1119+$B$7-$B$8)/12,0)+1))</f>
        <v>#VALUE!</v>
      </c>
      <c r="W1119">
        <f t="shared" si="366"/>
        <v>0.75</v>
      </c>
      <c r="X1119" t="e">
        <f t="shared" si="372"/>
        <v>#VALUE!</v>
      </c>
      <c r="Y1119">
        <f>IF($B$11="זכר",INDEX(תמותה!$A$1:$E$121,ROUNDDOWN(R1119/12,0)+1,4),INDEX(תמותה!$A$1:$E$121,ROUNDDOWN(R1119/12,0)+1,5))</f>
        <v>0.160498</v>
      </c>
      <c r="Z1119" t="e">
        <f t="shared" si="367"/>
        <v>#VALUE!</v>
      </c>
      <c r="AA1119" t="e">
        <f t="shared" si="368"/>
        <v>#VALUE!</v>
      </c>
      <c r="AB1119" t="e">
        <f t="shared" si="373"/>
        <v>#VALUE!</v>
      </c>
      <c r="AC1119" t="e">
        <f t="shared" si="374"/>
        <v>#VALUE!</v>
      </c>
      <c r="AD1119" t="e">
        <f t="shared" si="375"/>
        <v>#VALUE!</v>
      </c>
      <c r="AE1119" t="e">
        <f t="shared" si="376"/>
        <v>#VALUE!</v>
      </c>
      <c r="AF1119" t="e">
        <f t="shared" si="377"/>
        <v>#VALUE!</v>
      </c>
    </row>
    <row r="1120" spans="5:32" x14ac:dyDescent="0.2">
      <c r="E1120">
        <f t="shared" si="369"/>
        <v>1118</v>
      </c>
      <c r="F1120">
        <f t="shared" si="364"/>
        <v>29.287506782010901</v>
      </c>
      <c r="G1120" t="e">
        <f t="shared" si="357"/>
        <v>#VALUE!</v>
      </c>
      <c r="H1120" t="e">
        <f t="shared" si="358"/>
        <v>#VALUE!</v>
      </c>
      <c r="I1120" t="e">
        <f t="shared" si="359"/>
        <v>#VALUE!</v>
      </c>
      <c r="J1120" t="e">
        <f t="shared" si="360"/>
        <v>#VALUE!</v>
      </c>
      <c r="K1120" t="e">
        <f t="shared" si="361"/>
        <v>#VALUE!</v>
      </c>
      <c r="L1120" t="e">
        <f t="shared" si="362"/>
        <v>#VALUE!</v>
      </c>
      <c r="M1120">
        <f>IF($B$9="זכר",INDEX(תמותה!$A$1:$E$121,ROUNDDOWN(E1120/12,0)+1,2),INDEX(תמותה!$A$1:$E$121,ROUNDDOWN(E1120/12,0)+1,3))</f>
        <v>0.155055</v>
      </c>
      <c r="N1120" t="e">
        <f>IF($B$9="זכר",INDEX('שיפור גברים'!$A$1:$GQ$121,ROUNDDOWN(E1120/12,0)+1,ROUNDDOWN((E1120+$B$7-$B$8)/12,0)+2),INDEX('שיפור נשים'!$A$1:$GQ$121,ROUNDDOWN(E1120/12,0)+1,ROUNDDOWN((E1120+$B$7-$B$8)/12,0)+2))</f>
        <v>#VALUE!</v>
      </c>
      <c r="O1120" t="e">
        <f>IF($B$9="זכר",INDEX('שיפור גברים'!$A$1:$GQ$121,ROUNDDOWN(E1120/12,0)+1,ROUNDDOWN((E1120+$B$7-$B$8)/12,0)+1),INDEX('שיפור נשים'!$A$1:$GQ$121,ROUNDDOWN(E1120/12,0)+1,ROUNDDOWN((E1120+$B$7-$B$8)/12,0)+1))</f>
        <v>#VALUE!</v>
      </c>
      <c r="P1120">
        <f t="shared" si="363"/>
        <v>0.83333333333333337</v>
      </c>
      <c r="Q1120" t="e">
        <f t="shared" si="365"/>
        <v>#VALUE!</v>
      </c>
      <c r="R1120">
        <f t="shared" si="370"/>
        <v>1118</v>
      </c>
      <c r="S1120" t="e">
        <f t="shared" si="371"/>
        <v>#VALUE!</v>
      </c>
      <c r="T1120">
        <f>IF($B$11="זכר",INDEX(תמותה!$A$1:$E$121,ROUNDDOWN(R1120/12,0)+1,2),INDEX(תמותה!$A$1:$E$121,ROUNDDOWN(R1120/12,0)+1,3))</f>
        <v>0.155055</v>
      </c>
      <c r="U1120" t="e">
        <f>IF($B$11="זכר",INDEX('שיפור גברים'!$A$1:$GQ$121,ROUNDDOWN(R1120/12,0)+1,ROUNDDOWN((E1120+$B$7-$B$8)/12,0)+2),INDEX('שיפור נשים'!$A$1:$GQ$121,ROUNDDOWN(R1120/12,0)+1,ROUNDDOWN((E1120+$B$7-$B$8)/12,0)+2))</f>
        <v>#VALUE!</v>
      </c>
      <c r="V1120" t="e">
        <f>IF($B$11="זכר",INDEX('שיפור גברים'!$A$1:$GQ$121,ROUNDDOWN(R1120/12,0)+1,ROUNDDOWN((E1120+$B$7-$B$8)/12,0)+1),INDEX('שיפור נשים'!$A$1:$GQ$121,ROUNDDOWN(R1120/12,0)+1,ROUNDDOWN((E1120+$B$7-$B$8)/12,0)+1))</f>
        <v>#VALUE!</v>
      </c>
      <c r="W1120">
        <f t="shared" si="366"/>
        <v>0.83333333333333337</v>
      </c>
      <c r="X1120" t="e">
        <f t="shared" si="372"/>
        <v>#VALUE!</v>
      </c>
      <c r="Y1120">
        <f>IF($B$11="זכר",INDEX(תמותה!$A$1:$E$121,ROUNDDOWN(R1120/12,0)+1,4),INDEX(תמותה!$A$1:$E$121,ROUNDDOWN(R1120/12,0)+1,5))</f>
        <v>0.160498</v>
      </c>
      <c r="Z1120" t="e">
        <f t="shared" si="367"/>
        <v>#VALUE!</v>
      </c>
      <c r="AA1120" t="e">
        <f t="shared" si="368"/>
        <v>#VALUE!</v>
      </c>
      <c r="AB1120" t="e">
        <f t="shared" si="373"/>
        <v>#VALUE!</v>
      </c>
      <c r="AC1120" t="e">
        <f t="shared" si="374"/>
        <v>#VALUE!</v>
      </c>
      <c r="AD1120" t="e">
        <f t="shared" si="375"/>
        <v>#VALUE!</v>
      </c>
      <c r="AE1120" t="e">
        <f t="shared" si="376"/>
        <v>#VALUE!</v>
      </c>
      <c r="AF1120" t="e">
        <f t="shared" si="377"/>
        <v>#VALUE!</v>
      </c>
    </row>
    <row r="1121" spans="5:32" x14ac:dyDescent="0.2">
      <c r="E1121">
        <f t="shared" si="369"/>
        <v>1119</v>
      </c>
      <c r="F1121">
        <f t="shared" si="364"/>
        <v>29.376030491529157</v>
      </c>
      <c r="G1121" t="e">
        <f t="shared" si="357"/>
        <v>#VALUE!</v>
      </c>
      <c r="H1121" t="e">
        <f t="shared" si="358"/>
        <v>#VALUE!</v>
      </c>
      <c r="I1121" t="e">
        <f t="shared" si="359"/>
        <v>#VALUE!</v>
      </c>
      <c r="J1121" t="e">
        <f t="shared" si="360"/>
        <v>#VALUE!</v>
      </c>
      <c r="K1121" t="e">
        <f t="shared" si="361"/>
        <v>#VALUE!</v>
      </c>
      <c r="L1121" t="e">
        <f t="shared" si="362"/>
        <v>#VALUE!</v>
      </c>
      <c r="M1121">
        <f>IF($B$9="זכר",INDEX(תמותה!$A$1:$E$121,ROUNDDOWN(E1121/12,0)+1,2),INDEX(תמותה!$A$1:$E$121,ROUNDDOWN(E1121/12,0)+1,3))</f>
        <v>0.155055</v>
      </c>
      <c r="N1121" t="e">
        <f>IF($B$9="זכר",INDEX('שיפור גברים'!$A$1:$GQ$121,ROUNDDOWN(E1121/12,0)+1,ROUNDDOWN((E1121+$B$7-$B$8)/12,0)+2),INDEX('שיפור נשים'!$A$1:$GQ$121,ROUNDDOWN(E1121/12,0)+1,ROUNDDOWN((E1121+$B$7-$B$8)/12,0)+2))</f>
        <v>#VALUE!</v>
      </c>
      <c r="O1121" t="e">
        <f>IF($B$9="זכר",INDEX('שיפור גברים'!$A$1:$GQ$121,ROUNDDOWN(E1121/12,0)+1,ROUNDDOWN((E1121+$B$7-$B$8)/12,0)+1),INDEX('שיפור נשים'!$A$1:$GQ$121,ROUNDDOWN(E1121/12,0)+1,ROUNDDOWN((E1121+$B$7-$B$8)/12,0)+1))</f>
        <v>#VALUE!</v>
      </c>
      <c r="P1121">
        <f t="shared" si="363"/>
        <v>0.91666666666666663</v>
      </c>
      <c r="Q1121" t="e">
        <f t="shared" si="365"/>
        <v>#VALUE!</v>
      </c>
      <c r="R1121">
        <f t="shared" si="370"/>
        <v>1119</v>
      </c>
      <c r="S1121" t="e">
        <f t="shared" si="371"/>
        <v>#VALUE!</v>
      </c>
      <c r="T1121">
        <f>IF($B$11="זכר",INDEX(תמותה!$A$1:$E$121,ROUNDDOWN(R1121/12,0)+1,2),INDEX(תמותה!$A$1:$E$121,ROUNDDOWN(R1121/12,0)+1,3))</f>
        <v>0.155055</v>
      </c>
      <c r="U1121" t="e">
        <f>IF($B$11="זכר",INDEX('שיפור גברים'!$A$1:$GQ$121,ROUNDDOWN(R1121/12,0)+1,ROUNDDOWN((E1121+$B$7-$B$8)/12,0)+2),INDEX('שיפור נשים'!$A$1:$GQ$121,ROUNDDOWN(R1121/12,0)+1,ROUNDDOWN((E1121+$B$7-$B$8)/12,0)+2))</f>
        <v>#VALUE!</v>
      </c>
      <c r="V1121" t="e">
        <f>IF($B$11="זכר",INDEX('שיפור גברים'!$A$1:$GQ$121,ROUNDDOWN(R1121/12,0)+1,ROUNDDOWN((E1121+$B$7-$B$8)/12,0)+1),INDEX('שיפור נשים'!$A$1:$GQ$121,ROUNDDOWN(R1121/12,0)+1,ROUNDDOWN((E1121+$B$7-$B$8)/12,0)+1))</f>
        <v>#VALUE!</v>
      </c>
      <c r="W1121">
        <f t="shared" si="366"/>
        <v>0.91666666666666663</v>
      </c>
      <c r="X1121" t="e">
        <f t="shared" si="372"/>
        <v>#VALUE!</v>
      </c>
      <c r="Y1121">
        <f>IF($B$11="זכר",INDEX(תמותה!$A$1:$E$121,ROUNDDOWN(R1121/12,0)+1,4),INDEX(תמותה!$A$1:$E$121,ROUNDDOWN(R1121/12,0)+1,5))</f>
        <v>0.160498</v>
      </c>
      <c r="Z1121" t="e">
        <f t="shared" si="367"/>
        <v>#VALUE!</v>
      </c>
      <c r="AA1121" t="e">
        <f t="shared" si="368"/>
        <v>#VALUE!</v>
      </c>
      <c r="AB1121" t="e">
        <f t="shared" si="373"/>
        <v>#VALUE!</v>
      </c>
      <c r="AC1121" t="e">
        <f t="shared" si="374"/>
        <v>#VALUE!</v>
      </c>
      <c r="AD1121" t="e">
        <f t="shared" si="375"/>
        <v>#VALUE!</v>
      </c>
      <c r="AE1121" t="e">
        <f t="shared" si="376"/>
        <v>#VALUE!</v>
      </c>
      <c r="AF1121" t="e">
        <f t="shared" si="377"/>
        <v>#VALUE!</v>
      </c>
    </row>
    <row r="1122" spans="5:32" x14ac:dyDescent="0.2">
      <c r="E1122">
        <f t="shared" si="369"/>
        <v>1120</v>
      </c>
      <c r="F1122">
        <f t="shared" si="364"/>
        <v>29.464821770670365</v>
      </c>
      <c r="G1122" t="e">
        <f t="shared" si="357"/>
        <v>#VALUE!</v>
      </c>
      <c r="H1122" t="e">
        <f t="shared" si="358"/>
        <v>#VALUE!</v>
      </c>
      <c r="I1122" t="e">
        <f t="shared" si="359"/>
        <v>#VALUE!</v>
      </c>
      <c r="J1122" t="e">
        <f t="shared" si="360"/>
        <v>#VALUE!</v>
      </c>
      <c r="K1122" t="e">
        <f t="shared" si="361"/>
        <v>#VALUE!</v>
      </c>
      <c r="L1122" t="e">
        <f t="shared" si="362"/>
        <v>#VALUE!</v>
      </c>
      <c r="M1122">
        <f>IF($B$9="זכר",INDEX(תמותה!$A$1:$E$121,ROUNDDOWN(E1122/12,0)+1,2),INDEX(תמותה!$A$1:$E$121,ROUNDDOWN(E1122/12,0)+1,3))</f>
        <v>0.155055</v>
      </c>
      <c r="N1122" t="e">
        <f>IF($B$9="זכר",INDEX('שיפור גברים'!$A$1:$GQ$121,ROUNDDOWN(E1122/12,0)+1,ROUNDDOWN((E1122+$B$7-$B$8)/12,0)+2),INDEX('שיפור נשים'!$A$1:$GQ$121,ROUNDDOWN(E1122/12,0)+1,ROUNDDOWN((E1122+$B$7-$B$8)/12,0)+2))</f>
        <v>#VALUE!</v>
      </c>
      <c r="O1122" t="e">
        <f>IF($B$9="זכר",INDEX('שיפור גברים'!$A$1:$GQ$121,ROUNDDOWN(E1122/12,0)+1,ROUNDDOWN((E1122+$B$7-$B$8)/12,0)+1),INDEX('שיפור נשים'!$A$1:$GQ$121,ROUNDDOWN(E1122/12,0)+1,ROUNDDOWN((E1122+$B$7-$B$8)/12,0)+1))</f>
        <v>#VALUE!</v>
      </c>
      <c r="P1122">
        <f t="shared" si="363"/>
        <v>1</v>
      </c>
      <c r="Q1122" t="e">
        <f t="shared" si="365"/>
        <v>#VALUE!</v>
      </c>
      <c r="R1122">
        <f t="shared" si="370"/>
        <v>1120</v>
      </c>
      <c r="S1122" t="e">
        <f t="shared" si="371"/>
        <v>#VALUE!</v>
      </c>
      <c r="T1122">
        <f>IF($B$11="זכר",INDEX(תמותה!$A$1:$E$121,ROUNDDOWN(R1122/12,0)+1,2),INDEX(תמותה!$A$1:$E$121,ROUNDDOWN(R1122/12,0)+1,3))</f>
        <v>0.155055</v>
      </c>
      <c r="U1122" t="e">
        <f>IF($B$11="זכר",INDEX('שיפור גברים'!$A$1:$GQ$121,ROUNDDOWN(R1122/12,0)+1,ROUNDDOWN((E1122+$B$7-$B$8)/12,0)+2),INDEX('שיפור נשים'!$A$1:$GQ$121,ROUNDDOWN(R1122/12,0)+1,ROUNDDOWN((E1122+$B$7-$B$8)/12,0)+2))</f>
        <v>#VALUE!</v>
      </c>
      <c r="V1122" t="e">
        <f>IF($B$11="זכר",INDEX('שיפור גברים'!$A$1:$GQ$121,ROUNDDOWN(R1122/12,0)+1,ROUNDDOWN((E1122+$B$7-$B$8)/12,0)+1),INDEX('שיפור נשים'!$A$1:$GQ$121,ROUNDDOWN(R1122/12,0)+1,ROUNDDOWN((E1122+$B$7-$B$8)/12,0)+1))</f>
        <v>#VALUE!</v>
      </c>
      <c r="W1122">
        <f t="shared" si="366"/>
        <v>1</v>
      </c>
      <c r="X1122" t="e">
        <f t="shared" si="372"/>
        <v>#VALUE!</v>
      </c>
      <c r="Y1122">
        <f>IF($B$11="זכר",INDEX(תמותה!$A$1:$E$121,ROUNDDOWN(R1122/12,0)+1,4),INDEX(תמותה!$A$1:$E$121,ROUNDDOWN(R1122/12,0)+1,5))</f>
        <v>0.160498</v>
      </c>
      <c r="Z1122" t="e">
        <f t="shared" si="367"/>
        <v>#VALUE!</v>
      </c>
      <c r="AA1122" t="e">
        <f t="shared" si="368"/>
        <v>#VALUE!</v>
      </c>
      <c r="AB1122" t="e">
        <f t="shared" si="373"/>
        <v>#VALUE!</v>
      </c>
      <c r="AC1122" t="e">
        <f t="shared" si="374"/>
        <v>#VALUE!</v>
      </c>
      <c r="AD1122" t="e">
        <f t="shared" si="375"/>
        <v>#VALUE!</v>
      </c>
      <c r="AE1122" t="e">
        <f t="shared" si="376"/>
        <v>#VALUE!</v>
      </c>
      <c r="AF1122" t="e">
        <f t="shared" si="377"/>
        <v>#VALUE!</v>
      </c>
    </row>
    <row r="1123" spans="5:32" x14ac:dyDescent="0.2">
      <c r="E1123">
        <f t="shared" si="369"/>
        <v>1121</v>
      </c>
      <c r="F1123">
        <f t="shared" si="364"/>
        <v>29.553881428183995</v>
      </c>
      <c r="G1123" t="e">
        <f t="shared" si="357"/>
        <v>#VALUE!</v>
      </c>
      <c r="H1123" t="e">
        <f t="shared" si="358"/>
        <v>#VALUE!</v>
      </c>
      <c r="I1123" t="e">
        <f t="shared" si="359"/>
        <v>#VALUE!</v>
      </c>
      <c r="J1123" t="e">
        <f t="shared" si="360"/>
        <v>#VALUE!</v>
      </c>
      <c r="K1123" t="e">
        <f t="shared" si="361"/>
        <v>#VALUE!</v>
      </c>
      <c r="L1123" t="e">
        <f t="shared" si="362"/>
        <v>#VALUE!</v>
      </c>
      <c r="M1123">
        <f>IF($B$9="זכר",INDEX(תמותה!$A$1:$E$121,ROUNDDOWN(E1123/12,0)+1,2),INDEX(תמותה!$A$1:$E$121,ROUNDDOWN(E1123/12,0)+1,3))</f>
        <v>0.155055</v>
      </c>
      <c r="N1123" t="e">
        <f>IF($B$9="זכר",INDEX('שיפור גברים'!$A$1:$GQ$121,ROUNDDOWN(E1123/12,0)+1,ROUNDDOWN((E1123+$B$7-$B$8)/12,0)+2),INDEX('שיפור נשים'!$A$1:$GQ$121,ROUNDDOWN(E1123/12,0)+1,ROUNDDOWN((E1123+$B$7-$B$8)/12,0)+2))</f>
        <v>#VALUE!</v>
      </c>
      <c r="O1123" t="e">
        <f>IF($B$9="זכר",INDEX('שיפור גברים'!$A$1:$GQ$121,ROUNDDOWN(E1123/12,0)+1,ROUNDDOWN((E1123+$B$7-$B$8)/12,0)+1),INDEX('שיפור נשים'!$A$1:$GQ$121,ROUNDDOWN(E1123/12,0)+1,ROUNDDOWN((E1123+$B$7-$B$8)/12,0)+1))</f>
        <v>#VALUE!</v>
      </c>
      <c r="P1123">
        <f t="shared" si="363"/>
        <v>8.3333333333333329E-2</v>
      </c>
      <c r="Q1123" t="e">
        <f t="shared" si="365"/>
        <v>#VALUE!</v>
      </c>
      <c r="R1123">
        <f t="shared" si="370"/>
        <v>1121</v>
      </c>
      <c r="S1123" t="e">
        <f t="shared" si="371"/>
        <v>#VALUE!</v>
      </c>
      <c r="T1123">
        <f>IF($B$11="זכר",INDEX(תמותה!$A$1:$E$121,ROUNDDOWN(R1123/12,0)+1,2),INDEX(תמותה!$A$1:$E$121,ROUNDDOWN(R1123/12,0)+1,3))</f>
        <v>0.155055</v>
      </c>
      <c r="U1123" t="e">
        <f>IF($B$11="זכר",INDEX('שיפור גברים'!$A$1:$GQ$121,ROUNDDOWN(R1123/12,0)+1,ROUNDDOWN((E1123+$B$7-$B$8)/12,0)+2),INDEX('שיפור נשים'!$A$1:$GQ$121,ROUNDDOWN(R1123/12,0)+1,ROUNDDOWN((E1123+$B$7-$B$8)/12,0)+2))</f>
        <v>#VALUE!</v>
      </c>
      <c r="V1123" t="e">
        <f>IF($B$11="זכר",INDEX('שיפור גברים'!$A$1:$GQ$121,ROUNDDOWN(R1123/12,0)+1,ROUNDDOWN((E1123+$B$7-$B$8)/12,0)+1),INDEX('שיפור נשים'!$A$1:$GQ$121,ROUNDDOWN(R1123/12,0)+1,ROUNDDOWN((E1123+$B$7-$B$8)/12,0)+1))</f>
        <v>#VALUE!</v>
      </c>
      <c r="W1123">
        <f t="shared" si="366"/>
        <v>8.3333333333333329E-2</v>
      </c>
      <c r="X1123" t="e">
        <f t="shared" si="372"/>
        <v>#VALUE!</v>
      </c>
      <c r="Y1123">
        <f>IF($B$11="זכר",INDEX(תמותה!$A$1:$E$121,ROUNDDOWN(R1123/12,0)+1,4),INDEX(תמותה!$A$1:$E$121,ROUNDDOWN(R1123/12,0)+1,5))</f>
        <v>0.160498</v>
      </c>
      <c r="Z1123" t="e">
        <f t="shared" si="367"/>
        <v>#VALUE!</v>
      </c>
      <c r="AA1123" t="e">
        <f t="shared" si="368"/>
        <v>#VALUE!</v>
      </c>
      <c r="AB1123" t="e">
        <f t="shared" si="373"/>
        <v>#VALUE!</v>
      </c>
      <c r="AC1123" t="e">
        <f t="shared" si="374"/>
        <v>#VALUE!</v>
      </c>
      <c r="AD1123" t="e">
        <f t="shared" si="375"/>
        <v>#VALUE!</v>
      </c>
      <c r="AE1123" t="e">
        <f t="shared" si="376"/>
        <v>#VALUE!</v>
      </c>
      <c r="AF1123" t="e">
        <f t="shared" si="377"/>
        <v>#VALUE!</v>
      </c>
    </row>
    <row r="1124" spans="5:32" x14ac:dyDescent="0.2">
      <c r="E1124">
        <f t="shared" si="369"/>
        <v>1122</v>
      </c>
      <c r="F1124">
        <f t="shared" si="364"/>
        <v>29.643210275264025</v>
      </c>
      <c r="G1124" t="e">
        <f t="shared" si="357"/>
        <v>#VALUE!</v>
      </c>
      <c r="H1124" t="e">
        <f t="shared" si="358"/>
        <v>#VALUE!</v>
      </c>
      <c r="I1124" t="e">
        <f t="shared" si="359"/>
        <v>#VALUE!</v>
      </c>
      <c r="J1124" t="e">
        <f t="shared" si="360"/>
        <v>#VALUE!</v>
      </c>
      <c r="K1124" t="e">
        <f t="shared" si="361"/>
        <v>#VALUE!</v>
      </c>
      <c r="L1124" t="e">
        <f t="shared" si="362"/>
        <v>#VALUE!</v>
      </c>
      <c r="M1124">
        <f>IF($B$9="זכר",INDEX(תמותה!$A$1:$E$121,ROUNDDOWN(E1124/12,0)+1,2),INDEX(תמותה!$A$1:$E$121,ROUNDDOWN(E1124/12,0)+1,3))</f>
        <v>0.155055</v>
      </c>
      <c r="N1124" t="e">
        <f>IF($B$9="זכר",INDEX('שיפור גברים'!$A$1:$GQ$121,ROUNDDOWN(E1124/12,0)+1,ROUNDDOWN((E1124+$B$7-$B$8)/12,0)+2),INDEX('שיפור נשים'!$A$1:$GQ$121,ROUNDDOWN(E1124/12,0)+1,ROUNDDOWN((E1124+$B$7-$B$8)/12,0)+2))</f>
        <v>#VALUE!</v>
      </c>
      <c r="O1124" t="e">
        <f>IF($B$9="זכר",INDEX('שיפור גברים'!$A$1:$GQ$121,ROUNDDOWN(E1124/12,0)+1,ROUNDDOWN((E1124+$B$7-$B$8)/12,0)+1),INDEX('שיפור נשים'!$A$1:$GQ$121,ROUNDDOWN(E1124/12,0)+1,ROUNDDOWN((E1124+$B$7-$B$8)/12,0)+1))</f>
        <v>#VALUE!</v>
      </c>
      <c r="P1124">
        <f t="shared" si="363"/>
        <v>0.16666666666666666</v>
      </c>
      <c r="Q1124" t="e">
        <f t="shared" si="365"/>
        <v>#VALUE!</v>
      </c>
      <c r="R1124">
        <f t="shared" si="370"/>
        <v>1122</v>
      </c>
      <c r="S1124" t="e">
        <f t="shared" si="371"/>
        <v>#VALUE!</v>
      </c>
      <c r="T1124">
        <f>IF($B$11="זכר",INDEX(תמותה!$A$1:$E$121,ROUNDDOWN(R1124/12,0)+1,2),INDEX(תמותה!$A$1:$E$121,ROUNDDOWN(R1124/12,0)+1,3))</f>
        <v>0.155055</v>
      </c>
      <c r="U1124" t="e">
        <f>IF($B$11="זכר",INDEX('שיפור גברים'!$A$1:$GQ$121,ROUNDDOWN(R1124/12,0)+1,ROUNDDOWN((E1124+$B$7-$B$8)/12,0)+2),INDEX('שיפור נשים'!$A$1:$GQ$121,ROUNDDOWN(R1124/12,0)+1,ROUNDDOWN((E1124+$B$7-$B$8)/12,0)+2))</f>
        <v>#VALUE!</v>
      </c>
      <c r="V1124" t="e">
        <f>IF($B$11="זכר",INDEX('שיפור גברים'!$A$1:$GQ$121,ROUNDDOWN(R1124/12,0)+1,ROUNDDOWN((E1124+$B$7-$B$8)/12,0)+1),INDEX('שיפור נשים'!$A$1:$GQ$121,ROUNDDOWN(R1124/12,0)+1,ROUNDDOWN((E1124+$B$7-$B$8)/12,0)+1))</f>
        <v>#VALUE!</v>
      </c>
      <c r="W1124">
        <f t="shared" si="366"/>
        <v>0.16666666666666666</v>
      </c>
      <c r="X1124" t="e">
        <f t="shared" si="372"/>
        <v>#VALUE!</v>
      </c>
      <c r="Y1124">
        <f>IF($B$11="זכר",INDEX(תמותה!$A$1:$E$121,ROUNDDOWN(R1124/12,0)+1,4),INDEX(תמותה!$A$1:$E$121,ROUNDDOWN(R1124/12,0)+1,5))</f>
        <v>0.160498</v>
      </c>
      <c r="Z1124" t="e">
        <f t="shared" si="367"/>
        <v>#VALUE!</v>
      </c>
      <c r="AA1124" t="e">
        <f t="shared" si="368"/>
        <v>#VALUE!</v>
      </c>
      <c r="AB1124" t="e">
        <f t="shared" si="373"/>
        <v>#VALUE!</v>
      </c>
      <c r="AC1124" t="e">
        <f t="shared" si="374"/>
        <v>#VALUE!</v>
      </c>
      <c r="AD1124" t="e">
        <f t="shared" si="375"/>
        <v>#VALUE!</v>
      </c>
      <c r="AE1124" t="e">
        <f t="shared" si="376"/>
        <v>#VALUE!</v>
      </c>
      <c r="AF1124" t="e">
        <f t="shared" si="377"/>
        <v>#VALUE!</v>
      </c>
    </row>
    <row r="1125" spans="5:32" x14ac:dyDescent="0.2">
      <c r="E1125">
        <f t="shared" si="369"/>
        <v>1123</v>
      </c>
      <c r="F1125">
        <f t="shared" si="364"/>
        <v>29.732809125556336</v>
      </c>
      <c r="G1125" t="e">
        <f t="shared" si="357"/>
        <v>#VALUE!</v>
      </c>
      <c r="H1125" t="e">
        <f t="shared" si="358"/>
        <v>#VALUE!</v>
      </c>
      <c r="I1125" t="e">
        <f t="shared" si="359"/>
        <v>#VALUE!</v>
      </c>
      <c r="J1125" t="e">
        <f t="shared" si="360"/>
        <v>#VALUE!</v>
      </c>
      <c r="K1125" t="e">
        <f t="shared" si="361"/>
        <v>#VALUE!</v>
      </c>
      <c r="L1125" t="e">
        <f t="shared" si="362"/>
        <v>#VALUE!</v>
      </c>
      <c r="M1125">
        <f>IF($B$9="זכר",INDEX(תמותה!$A$1:$E$121,ROUNDDOWN(E1125/12,0)+1,2),INDEX(תמותה!$A$1:$E$121,ROUNDDOWN(E1125/12,0)+1,3))</f>
        <v>0.155055</v>
      </c>
      <c r="N1125" t="e">
        <f>IF($B$9="זכר",INDEX('שיפור גברים'!$A$1:$GQ$121,ROUNDDOWN(E1125/12,0)+1,ROUNDDOWN((E1125+$B$7-$B$8)/12,0)+2),INDEX('שיפור נשים'!$A$1:$GQ$121,ROUNDDOWN(E1125/12,0)+1,ROUNDDOWN((E1125+$B$7-$B$8)/12,0)+2))</f>
        <v>#VALUE!</v>
      </c>
      <c r="O1125" t="e">
        <f>IF($B$9="זכר",INDEX('שיפור גברים'!$A$1:$GQ$121,ROUNDDOWN(E1125/12,0)+1,ROUNDDOWN((E1125+$B$7-$B$8)/12,0)+1),INDEX('שיפור נשים'!$A$1:$GQ$121,ROUNDDOWN(E1125/12,0)+1,ROUNDDOWN((E1125+$B$7-$B$8)/12,0)+1))</f>
        <v>#VALUE!</v>
      </c>
      <c r="P1125">
        <f t="shared" si="363"/>
        <v>0.25</v>
      </c>
      <c r="Q1125" t="e">
        <f t="shared" si="365"/>
        <v>#VALUE!</v>
      </c>
      <c r="R1125">
        <f t="shared" si="370"/>
        <v>1123</v>
      </c>
      <c r="S1125" t="e">
        <f t="shared" si="371"/>
        <v>#VALUE!</v>
      </c>
      <c r="T1125">
        <f>IF($B$11="זכר",INDEX(תמותה!$A$1:$E$121,ROUNDDOWN(R1125/12,0)+1,2),INDEX(תמותה!$A$1:$E$121,ROUNDDOWN(R1125/12,0)+1,3))</f>
        <v>0.155055</v>
      </c>
      <c r="U1125" t="e">
        <f>IF($B$11="זכר",INDEX('שיפור גברים'!$A$1:$GQ$121,ROUNDDOWN(R1125/12,0)+1,ROUNDDOWN((E1125+$B$7-$B$8)/12,0)+2),INDEX('שיפור נשים'!$A$1:$GQ$121,ROUNDDOWN(R1125/12,0)+1,ROUNDDOWN((E1125+$B$7-$B$8)/12,0)+2))</f>
        <v>#VALUE!</v>
      </c>
      <c r="V1125" t="e">
        <f>IF($B$11="זכר",INDEX('שיפור גברים'!$A$1:$GQ$121,ROUNDDOWN(R1125/12,0)+1,ROUNDDOWN((E1125+$B$7-$B$8)/12,0)+1),INDEX('שיפור נשים'!$A$1:$GQ$121,ROUNDDOWN(R1125/12,0)+1,ROUNDDOWN((E1125+$B$7-$B$8)/12,0)+1))</f>
        <v>#VALUE!</v>
      </c>
      <c r="W1125">
        <f t="shared" si="366"/>
        <v>0.25</v>
      </c>
      <c r="X1125" t="e">
        <f t="shared" si="372"/>
        <v>#VALUE!</v>
      </c>
      <c r="Y1125">
        <f>IF($B$11="זכר",INDEX(תמותה!$A$1:$E$121,ROUNDDOWN(R1125/12,0)+1,4),INDEX(תמותה!$A$1:$E$121,ROUNDDOWN(R1125/12,0)+1,5))</f>
        <v>0.160498</v>
      </c>
      <c r="Z1125" t="e">
        <f t="shared" si="367"/>
        <v>#VALUE!</v>
      </c>
      <c r="AA1125" t="e">
        <f t="shared" si="368"/>
        <v>#VALUE!</v>
      </c>
      <c r="AB1125" t="e">
        <f t="shared" si="373"/>
        <v>#VALUE!</v>
      </c>
      <c r="AC1125" t="e">
        <f t="shared" si="374"/>
        <v>#VALUE!</v>
      </c>
      <c r="AD1125" t="e">
        <f t="shared" si="375"/>
        <v>#VALUE!</v>
      </c>
      <c r="AE1125" t="e">
        <f t="shared" si="376"/>
        <v>#VALUE!</v>
      </c>
      <c r="AF1125" t="e">
        <f t="shared" si="377"/>
        <v>#VALUE!</v>
      </c>
    </row>
    <row r="1126" spans="5:32" x14ac:dyDescent="0.2">
      <c r="E1126">
        <f t="shared" si="369"/>
        <v>1124</v>
      </c>
      <c r="F1126">
        <f t="shared" si="364"/>
        <v>29.822678795166066</v>
      </c>
      <c r="G1126" t="e">
        <f t="shared" ref="G1126:G1189" si="378">IF(E1126&lt;=$B$3,IF(AND((E1126-$E$2)&lt;0,E1126&lt;$B$4),G1125+1/F1126,G1125+L1125/F1126))</f>
        <v>#VALUE!</v>
      </c>
      <c r="H1126" t="e">
        <f t="shared" ref="H1126:H1189" si="379">IF(E1126&lt;=$B$3,IF(AND((E1126-$E$2)&lt;60,E1126&lt;$B$4),H1125+1/F1126,H1125+L1125/F1126))</f>
        <v>#VALUE!</v>
      </c>
      <c r="I1126" t="e">
        <f t="shared" ref="I1126:I1189" si="380">IF(E1126&lt;=$B$3,IF(AND((E1126-$E$2)&lt;120,E1126&lt;$B$4),I1125+1/F1126,I1125+L1125/F1126))</f>
        <v>#VALUE!</v>
      </c>
      <c r="J1126" t="e">
        <f t="shared" ref="J1126:J1189" si="381">IF(E1126&lt;=$B$3,IF(AND((E1126-$E$2)&lt;180,E1126&lt;$B$4),J1125+1/F1126,J1125+L1125/F1126))</f>
        <v>#VALUE!</v>
      </c>
      <c r="K1126" t="e">
        <f t="shared" ref="K1126:K1189" si="382">IF(E1126&lt;=$B$3,IF(AND((E1126-$E$2)&lt;240,E1126&lt;$B$4),K1125+1/F1126,K1125+L1125/F1126))</f>
        <v>#VALUE!</v>
      </c>
      <c r="L1126" t="e">
        <f t="shared" ref="L1126:L1189" si="383">L1125*(1-Q1126)</f>
        <v>#VALUE!</v>
      </c>
      <c r="M1126">
        <f>IF($B$9="זכר",INDEX(תמותה!$A$1:$E$121,ROUNDDOWN(E1126/12,0)+1,2),INDEX(תמותה!$A$1:$E$121,ROUNDDOWN(E1126/12,0)+1,3))</f>
        <v>0.155055</v>
      </c>
      <c r="N1126" t="e">
        <f>IF($B$9="זכר",INDEX('שיפור גברים'!$A$1:$GQ$121,ROUNDDOWN(E1126/12,0)+1,ROUNDDOWN((E1126+$B$7-$B$8)/12,0)+2),INDEX('שיפור נשים'!$A$1:$GQ$121,ROUNDDOWN(E1126/12,0)+1,ROUNDDOWN((E1126+$B$7-$B$8)/12,0)+2))</f>
        <v>#VALUE!</v>
      </c>
      <c r="O1126" t="e">
        <f>IF($B$9="זכר",INDEX('שיפור גברים'!$A$1:$GQ$121,ROUNDDOWN(E1126/12,0)+1,ROUNDDOWN((E1126+$B$7-$B$8)/12,0)+1),INDEX('שיפור נשים'!$A$1:$GQ$121,ROUNDDOWN(E1126/12,0)+1,ROUNDDOWN((E1126+$B$7-$B$8)/12,0)+1))</f>
        <v>#VALUE!</v>
      </c>
      <c r="P1126">
        <f t="shared" ref="P1126:P1189" si="384">(MOD((E1126-$E$2+7),12)+1)/12</f>
        <v>0.33333333333333331</v>
      </c>
      <c r="Q1126" t="e">
        <f t="shared" si="365"/>
        <v>#VALUE!</v>
      </c>
      <c r="R1126">
        <f t="shared" si="370"/>
        <v>1124</v>
      </c>
      <c r="S1126" t="e">
        <f t="shared" si="371"/>
        <v>#VALUE!</v>
      </c>
      <c r="T1126">
        <f>IF($B$11="זכר",INDEX(תמותה!$A$1:$E$121,ROUNDDOWN(R1126/12,0)+1,2),INDEX(תמותה!$A$1:$E$121,ROUNDDOWN(R1126/12,0)+1,3))</f>
        <v>0.155055</v>
      </c>
      <c r="U1126" t="e">
        <f>IF($B$11="זכר",INDEX('שיפור גברים'!$A$1:$GQ$121,ROUNDDOWN(R1126/12,0)+1,ROUNDDOWN((E1126+$B$7-$B$8)/12,0)+2),INDEX('שיפור נשים'!$A$1:$GQ$121,ROUNDDOWN(R1126/12,0)+1,ROUNDDOWN((E1126+$B$7-$B$8)/12,0)+2))</f>
        <v>#VALUE!</v>
      </c>
      <c r="V1126" t="e">
        <f>IF($B$11="זכר",INDEX('שיפור גברים'!$A$1:$GQ$121,ROUNDDOWN(R1126/12,0)+1,ROUNDDOWN((E1126+$B$7-$B$8)/12,0)+1),INDEX('שיפור נשים'!$A$1:$GQ$121,ROUNDDOWN(R1126/12,0)+1,ROUNDDOWN((E1126+$B$7-$B$8)/12,0)+1))</f>
        <v>#VALUE!</v>
      </c>
      <c r="W1126">
        <f t="shared" si="366"/>
        <v>0.33333333333333331</v>
      </c>
      <c r="X1126" t="e">
        <f t="shared" si="372"/>
        <v>#VALUE!</v>
      </c>
      <c r="Y1126">
        <f>IF($B$11="זכר",INDEX(תמותה!$A$1:$E$121,ROUNDDOWN(R1126/12,0)+1,4),INDEX(תמותה!$A$1:$E$121,ROUNDDOWN(R1126/12,0)+1,5))</f>
        <v>0.160498</v>
      </c>
      <c r="Z1126" t="e">
        <f t="shared" si="367"/>
        <v>#VALUE!</v>
      </c>
      <c r="AA1126" t="e">
        <f t="shared" si="368"/>
        <v>#VALUE!</v>
      </c>
      <c r="AB1126" t="e">
        <f t="shared" si="373"/>
        <v>#VALUE!</v>
      </c>
      <c r="AC1126" t="e">
        <f t="shared" si="374"/>
        <v>#VALUE!</v>
      </c>
      <c r="AD1126" t="e">
        <f t="shared" si="375"/>
        <v>#VALUE!</v>
      </c>
      <c r="AE1126" t="e">
        <f t="shared" si="376"/>
        <v>#VALUE!</v>
      </c>
      <c r="AF1126" t="e">
        <f t="shared" si="377"/>
        <v>#VALUE!</v>
      </c>
    </row>
    <row r="1127" spans="5:32" x14ac:dyDescent="0.2">
      <c r="E1127">
        <f t="shared" si="369"/>
        <v>1125</v>
      </c>
      <c r="F1127">
        <f t="shared" si="364"/>
        <v>29.912820102665179</v>
      </c>
      <c r="G1127" t="e">
        <f t="shared" si="378"/>
        <v>#VALUE!</v>
      </c>
      <c r="H1127" t="e">
        <f t="shared" si="379"/>
        <v>#VALUE!</v>
      </c>
      <c r="I1127" t="e">
        <f t="shared" si="380"/>
        <v>#VALUE!</v>
      </c>
      <c r="J1127" t="e">
        <f t="shared" si="381"/>
        <v>#VALUE!</v>
      </c>
      <c r="K1127" t="e">
        <f t="shared" si="382"/>
        <v>#VALUE!</v>
      </c>
      <c r="L1127" t="e">
        <f t="shared" si="383"/>
        <v>#VALUE!</v>
      </c>
      <c r="M1127">
        <f>IF($B$9="זכר",INDEX(תמותה!$A$1:$E$121,ROUNDDOWN(E1127/12,0)+1,2),INDEX(תמותה!$A$1:$E$121,ROUNDDOWN(E1127/12,0)+1,3))</f>
        <v>0.155055</v>
      </c>
      <c r="N1127" t="e">
        <f>IF($B$9="זכר",INDEX('שיפור גברים'!$A$1:$GQ$121,ROUNDDOWN(E1127/12,0)+1,ROUNDDOWN((E1127+$B$7-$B$8)/12,0)+2),INDEX('שיפור נשים'!$A$1:$GQ$121,ROUNDDOWN(E1127/12,0)+1,ROUNDDOWN((E1127+$B$7-$B$8)/12,0)+2))</f>
        <v>#VALUE!</v>
      </c>
      <c r="O1127" t="e">
        <f>IF($B$9="זכר",INDEX('שיפור גברים'!$A$1:$GQ$121,ROUNDDOWN(E1127/12,0)+1,ROUNDDOWN((E1127+$B$7-$B$8)/12,0)+1),INDEX('שיפור נשים'!$A$1:$GQ$121,ROUNDDOWN(E1127/12,0)+1,ROUNDDOWN((E1127+$B$7-$B$8)/12,0)+1))</f>
        <v>#VALUE!</v>
      </c>
      <c r="P1127">
        <f t="shared" si="384"/>
        <v>0.41666666666666669</v>
      </c>
      <c r="Q1127" t="e">
        <f t="shared" si="365"/>
        <v>#VALUE!</v>
      </c>
      <c r="R1127">
        <f t="shared" si="370"/>
        <v>1125</v>
      </c>
      <c r="S1127" t="e">
        <f t="shared" si="371"/>
        <v>#VALUE!</v>
      </c>
      <c r="T1127">
        <f>IF($B$11="זכר",INDEX(תמותה!$A$1:$E$121,ROUNDDOWN(R1127/12,0)+1,2),INDEX(תמותה!$A$1:$E$121,ROUNDDOWN(R1127/12,0)+1,3))</f>
        <v>0.155055</v>
      </c>
      <c r="U1127" t="e">
        <f>IF($B$11="זכר",INDEX('שיפור גברים'!$A$1:$GQ$121,ROUNDDOWN(R1127/12,0)+1,ROUNDDOWN((E1127+$B$7-$B$8)/12,0)+2),INDEX('שיפור נשים'!$A$1:$GQ$121,ROUNDDOWN(R1127/12,0)+1,ROUNDDOWN((E1127+$B$7-$B$8)/12,0)+2))</f>
        <v>#VALUE!</v>
      </c>
      <c r="V1127" t="e">
        <f>IF($B$11="זכר",INDEX('שיפור גברים'!$A$1:$GQ$121,ROUNDDOWN(R1127/12,0)+1,ROUNDDOWN((E1127+$B$7-$B$8)/12,0)+1),INDEX('שיפור נשים'!$A$1:$GQ$121,ROUNDDOWN(R1127/12,0)+1,ROUNDDOWN((E1127+$B$7-$B$8)/12,0)+1))</f>
        <v>#VALUE!</v>
      </c>
      <c r="W1127">
        <f t="shared" si="366"/>
        <v>0.41666666666666669</v>
      </c>
      <c r="X1127" t="e">
        <f t="shared" si="372"/>
        <v>#VALUE!</v>
      </c>
      <c r="Y1127">
        <f>IF($B$11="זכר",INDEX(תמותה!$A$1:$E$121,ROUNDDOWN(R1127/12,0)+1,4),INDEX(תמותה!$A$1:$E$121,ROUNDDOWN(R1127/12,0)+1,5))</f>
        <v>0.160498</v>
      </c>
      <c r="Z1127" t="e">
        <f t="shared" si="367"/>
        <v>#VALUE!</v>
      </c>
      <c r="AA1127" t="e">
        <f t="shared" si="368"/>
        <v>#VALUE!</v>
      </c>
      <c r="AB1127" t="e">
        <f t="shared" si="373"/>
        <v>#VALUE!</v>
      </c>
      <c r="AC1127" t="e">
        <f t="shared" si="374"/>
        <v>#VALUE!</v>
      </c>
      <c r="AD1127" t="e">
        <f t="shared" si="375"/>
        <v>#VALUE!</v>
      </c>
      <c r="AE1127" t="e">
        <f t="shared" si="376"/>
        <v>#VALUE!</v>
      </c>
      <c r="AF1127" t="e">
        <f t="shared" si="377"/>
        <v>#VALUE!</v>
      </c>
    </row>
    <row r="1128" spans="5:32" x14ac:dyDescent="0.2">
      <c r="E1128">
        <f t="shared" si="369"/>
        <v>1126</v>
      </c>
      <c r="F1128">
        <f t="shared" si="364"/>
        <v>30.00323386909978</v>
      </c>
      <c r="G1128" t="e">
        <f t="shared" si="378"/>
        <v>#VALUE!</v>
      </c>
      <c r="H1128" t="e">
        <f t="shared" si="379"/>
        <v>#VALUE!</v>
      </c>
      <c r="I1128" t="e">
        <f t="shared" si="380"/>
        <v>#VALUE!</v>
      </c>
      <c r="J1128" t="e">
        <f t="shared" si="381"/>
        <v>#VALUE!</v>
      </c>
      <c r="K1128" t="e">
        <f t="shared" si="382"/>
        <v>#VALUE!</v>
      </c>
      <c r="L1128" t="e">
        <f t="shared" si="383"/>
        <v>#VALUE!</v>
      </c>
      <c r="M1128">
        <f>IF($B$9="זכר",INDEX(תמותה!$A$1:$E$121,ROUNDDOWN(E1128/12,0)+1,2),INDEX(תמותה!$A$1:$E$121,ROUNDDOWN(E1128/12,0)+1,3))</f>
        <v>0.155055</v>
      </c>
      <c r="N1128" t="e">
        <f>IF($B$9="זכר",INDEX('שיפור גברים'!$A$1:$GQ$121,ROUNDDOWN(E1128/12,0)+1,ROUNDDOWN((E1128+$B$7-$B$8)/12,0)+2),INDEX('שיפור נשים'!$A$1:$GQ$121,ROUNDDOWN(E1128/12,0)+1,ROUNDDOWN((E1128+$B$7-$B$8)/12,0)+2))</f>
        <v>#VALUE!</v>
      </c>
      <c r="O1128" t="e">
        <f>IF($B$9="זכר",INDEX('שיפור גברים'!$A$1:$GQ$121,ROUNDDOWN(E1128/12,0)+1,ROUNDDOWN((E1128+$B$7-$B$8)/12,0)+1),INDEX('שיפור נשים'!$A$1:$GQ$121,ROUNDDOWN(E1128/12,0)+1,ROUNDDOWN((E1128+$B$7-$B$8)/12,0)+1))</f>
        <v>#VALUE!</v>
      </c>
      <c r="P1128">
        <f t="shared" si="384"/>
        <v>0.5</v>
      </c>
      <c r="Q1128" t="e">
        <f t="shared" si="365"/>
        <v>#VALUE!</v>
      </c>
      <c r="R1128">
        <f t="shared" si="370"/>
        <v>1126</v>
      </c>
      <c r="S1128" t="e">
        <f t="shared" si="371"/>
        <v>#VALUE!</v>
      </c>
      <c r="T1128">
        <f>IF($B$11="זכר",INDEX(תמותה!$A$1:$E$121,ROUNDDOWN(R1128/12,0)+1,2),INDEX(תמותה!$A$1:$E$121,ROUNDDOWN(R1128/12,0)+1,3))</f>
        <v>0.155055</v>
      </c>
      <c r="U1128" t="e">
        <f>IF($B$11="זכר",INDEX('שיפור גברים'!$A$1:$GQ$121,ROUNDDOWN(R1128/12,0)+1,ROUNDDOWN((E1128+$B$7-$B$8)/12,0)+2),INDEX('שיפור נשים'!$A$1:$GQ$121,ROUNDDOWN(R1128/12,0)+1,ROUNDDOWN((E1128+$B$7-$B$8)/12,0)+2))</f>
        <v>#VALUE!</v>
      </c>
      <c r="V1128" t="e">
        <f>IF($B$11="זכר",INDEX('שיפור גברים'!$A$1:$GQ$121,ROUNDDOWN(R1128/12,0)+1,ROUNDDOWN((E1128+$B$7-$B$8)/12,0)+1),INDEX('שיפור נשים'!$A$1:$GQ$121,ROUNDDOWN(R1128/12,0)+1,ROUNDDOWN((E1128+$B$7-$B$8)/12,0)+1))</f>
        <v>#VALUE!</v>
      </c>
      <c r="W1128">
        <f t="shared" si="366"/>
        <v>0.5</v>
      </c>
      <c r="X1128" t="e">
        <f t="shared" si="372"/>
        <v>#VALUE!</v>
      </c>
      <c r="Y1128">
        <f>IF($B$11="זכר",INDEX(תמותה!$A$1:$E$121,ROUNDDOWN(R1128/12,0)+1,4),INDEX(תמותה!$A$1:$E$121,ROUNDDOWN(R1128/12,0)+1,5))</f>
        <v>0.160498</v>
      </c>
      <c r="Z1128" t="e">
        <f t="shared" si="367"/>
        <v>#VALUE!</v>
      </c>
      <c r="AA1128" t="e">
        <f t="shared" si="368"/>
        <v>#VALUE!</v>
      </c>
      <c r="AB1128" t="e">
        <f t="shared" si="373"/>
        <v>#VALUE!</v>
      </c>
      <c r="AC1128" t="e">
        <f t="shared" si="374"/>
        <v>#VALUE!</v>
      </c>
      <c r="AD1128" t="e">
        <f t="shared" si="375"/>
        <v>#VALUE!</v>
      </c>
      <c r="AE1128" t="e">
        <f t="shared" si="376"/>
        <v>#VALUE!</v>
      </c>
      <c r="AF1128" t="e">
        <f t="shared" si="377"/>
        <v>#VALUE!</v>
      </c>
    </row>
    <row r="1129" spans="5:32" x14ac:dyDescent="0.2">
      <c r="E1129">
        <f t="shared" si="369"/>
        <v>1127</v>
      </c>
      <c r="F1129">
        <f t="shared" si="364"/>
        <v>30.093920917997632</v>
      </c>
      <c r="G1129" t="e">
        <f t="shared" si="378"/>
        <v>#VALUE!</v>
      </c>
      <c r="H1129" t="e">
        <f t="shared" si="379"/>
        <v>#VALUE!</v>
      </c>
      <c r="I1129" t="e">
        <f t="shared" si="380"/>
        <v>#VALUE!</v>
      </c>
      <c r="J1129" t="e">
        <f t="shared" si="381"/>
        <v>#VALUE!</v>
      </c>
      <c r="K1129" t="e">
        <f t="shared" si="382"/>
        <v>#VALUE!</v>
      </c>
      <c r="L1129" t="e">
        <f t="shared" si="383"/>
        <v>#VALUE!</v>
      </c>
      <c r="M1129">
        <f>IF($B$9="זכר",INDEX(תמותה!$A$1:$E$121,ROUNDDOWN(E1129/12,0)+1,2),INDEX(תמותה!$A$1:$E$121,ROUNDDOWN(E1129/12,0)+1,3))</f>
        <v>0.155055</v>
      </c>
      <c r="N1129" t="e">
        <f>IF($B$9="זכר",INDEX('שיפור גברים'!$A$1:$GQ$121,ROUNDDOWN(E1129/12,0)+1,ROUNDDOWN((E1129+$B$7-$B$8)/12,0)+2),INDEX('שיפור נשים'!$A$1:$GQ$121,ROUNDDOWN(E1129/12,0)+1,ROUNDDOWN((E1129+$B$7-$B$8)/12,0)+2))</f>
        <v>#VALUE!</v>
      </c>
      <c r="O1129" t="e">
        <f>IF($B$9="זכר",INDEX('שיפור גברים'!$A$1:$GQ$121,ROUNDDOWN(E1129/12,0)+1,ROUNDDOWN((E1129+$B$7-$B$8)/12,0)+1),INDEX('שיפור נשים'!$A$1:$GQ$121,ROUNDDOWN(E1129/12,0)+1,ROUNDDOWN((E1129+$B$7-$B$8)/12,0)+1))</f>
        <v>#VALUE!</v>
      </c>
      <c r="P1129">
        <f t="shared" si="384"/>
        <v>0.58333333333333337</v>
      </c>
      <c r="Q1129" t="e">
        <f t="shared" si="365"/>
        <v>#VALUE!</v>
      </c>
      <c r="R1129">
        <f t="shared" si="370"/>
        <v>1127</v>
      </c>
      <c r="S1129" t="e">
        <f t="shared" si="371"/>
        <v>#VALUE!</v>
      </c>
      <c r="T1129">
        <f>IF($B$11="זכר",INDEX(תמותה!$A$1:$E$121,ROUNDDOWN(R1129/12,0)+1,2),INDEX(תמותה!$A$1:$E$121,ROUNDDOWN(R1129/12,0)+1,3))</f>
        <v>0.155055</v>
      </c>
      <c r="U1129" t="e">
        <f>IF($B$11="זכר",INDEX('שיפור גברים'!$A$1:$GQ$121,ROUNDDOWN(R1129/12,0)+1,ROUNDDOWN((E1129+$B$7-$B$8)/12,0)+2),INDEX('שיפור נשים'!$A$1:$GQ$121,ROUNDDOWN(R1129/12,0)+1,ROUNDDOWN((E1129+$B$7-$B$8)/12,0)+2))</f>
        <v>#VALUE!</v>
      </c>
      <c r="V1129" t="e">
        <f>IF($B$11="זכר",INDEX('שיפור גברים'!$A$1:$GQ$121,ROUNDDOWN(R1129/12,0)+1,ROUNDDOWN((E1129+$B$7-$B$8)/12,0)+1),INDEX('שיפור נשים'!$A$1:$GQ$121,ROUNDDOWN(R1129/12,0)+1,ROUNDDOWN((E1129+$B$7-$B$8)/12,0)+1))</f>
        <v>#VALUE!</v>
      </c>
      <c r="W1129">
        <f t="shared" si="366"/>
        <v>0.58333333333333337</v>
      </c>
      <c r="X1129" t="e">
        <f t="shared" si="372"/>
        <v>#VALUE!</v>
      </c>
      <c r="Y1129">
        <f>IF($B$11="זכר",INDEX(תמותה!$A$1:$E$121,ROUNDDOWN(R1129/12,0)+1,4),INDEX(תמותה!$A$1:$E$121,ROUNDDOWN(R1129/12,0)+1,5))</f>
        <v>0.160498</v>
      </c>
      <c r="Z1129" t="e">
        <f t="shared" si="367"/>
        <v>#VALUE!</v>
      </c>
      <c r="AA1129" t="e">
        <f t="shared" si="368"/>
        <v>#VALUE!</v>
      </c>
      <c r="AB1129" t="e">
        <f t="shared" si="373"/>
        <v>#VALUE!</v>
      </c>
      <c r="AC1129" t="e">
        <f t="shared" si="374"/>
        <v>#VALUE!</v>
      </c>
      <c r="AD1129" t="e">
        <f t="shared" si="375"/>
        <v>#VALUE!</v>
      </c>
      <c r="AE1129" t="e">
        <f t="shared" si="376"/>
        <v>#VALUE!</v>
      </c>
      <c r="AF1129" t="e">
        <f t="shared" si="377"/>
        <v>#VALUE!</v>
      </c>
    </row>
    <row r="1130" spans="5:32" x14ac:dyDescent="0.2">
      <c r="E1130">
        <f t="shared" si="369"/>
        <v>1128</v>
      </c>
      <c r="F1130">
        <f t="shared" si="364"/>
        <v>30.184882075375707</v>
      </c>
      <c r="G1130" t="e">
        <f t="shared" si="378"/>
        <v>#VALUE!</v>
      </c>
      <c r="H1130" t="e">
        <f t="shared" si="379"/>
        <v>#VALUE!</v>
      </c>
      <c r="I1130" t="e">
        <f t="shared" si="380"/>
        <v>#VALUE!</v>
      </c>
      <c r="J1130" t="e">
        <f t="shared" si="381"/>
        <v>#VALUE!</v>
      </c>
      <c r="K1130" t="e">
        <f t="shared" si="382"/>
        <v>#VALUE!</v>
      </c>
      <c r="L1130" t="e">
        <f t="shared" si="383"/>
        <v>#VALUE!</v>
      </c>
      <c r="M1130">
        <f>IF($B$9="זכר",INDEX(תמותה!$A$1:$E$121,ROUNDDOWN(E1130/12,0)+1,2),INDEX(תמותה!$A$1:$E$121,ROUNDDOWN(E1130/12,0)+1,3))</f>
        <v>0.17211099999999999</v>
      </c>
      <c r="N1130" t="e">
        <f>IF($B$9="זכר",INDEX('שיפור גברים'!$A$1:$GQ$121,ROUNDDOWN(E1130/12,0)+1,ROUNDDOWN((E1130+$B$7-$B$8)/12,0)+2),INDEX('שיפור נשים'!$A$1:$GQ$121,ROUNDDOWN(E1130/12,0)+1,ROUNDDOWN((E1130+$B$7-$B$8)/12,0)+2))</f>
        <v>#VALUE!</v>
      </c>
      <c r="O1130" t="e">
        <f>IF($B$9="זכר",INDEX('שיפור גברים'!$A$1:$GQ$121,ROUNDDOWN(E1130/12,0)+1,ROUNDDOWN((E1130+$B$7-$B$8)/12,0)+1),INDEX('שיפור נשים'!$A$1:$GQ$121,ROUNDDOWN(E1130/12,0)+1,ROUNDDOWN((E1130+$B$7-$B$8)/12,0)+1))</f>
        <v>#VALUE!</v>
      </c>
      <c r="P1130">
        <f t="shared" si="384"/>
        <v>0.66666666666666663</v>
      </c>
      <c r="Q1130" t="e">
        <f t="shared" si="365"/>
        <v>#VALUE!</v>
      </c>
      <c r="R1130">
        <f t="shared" si="370"/>
        <v>1128</v>
      </c>
      <c r="S1130" t="e">
        <f t="shared" si="371"/>
        <v>#VALUE!</v>
      </c>
      <c r="T1130">
        <f>IF($B$11="זכר",INDEX(תמותה!$A$1:$E$121,ROUNDDOWN(R1130/12,0)+1,2),INDEX(תמותה!$A$1:$E$121,ROUNDDOWN(R1130/12,0)+1,3))</f>
        <v>0.17211099999999999</v>
      </c>
      <c r="U1130" t="e">
        <f>IF($B$11="זכר",INDEX('שיפור גברים'!$A$1:$GQ$121,ROUNDDOWN(R1130/12,0)+1,ROUNDDOWN((E1130+$B$7-$B$8)/12,0)+2),INDEX('שיפור נשים'!$A$1:$GQ$121,ROUNDDOWN(R1130/12,0)+1,ROUNDDOWN((E1130+$B$7-$B$8)/12,0)+2))</f>
        <v>#VALUE!</v>
      </c>
      <c r="V1130" t="e">
        <f>IF($B$11="זכר",INDEX('שיפור גברים'!$A$1:$GQ$121,ROUNDDOWN(R1130/12,0)+1,ROUNDDOWN((E1130+$B$7-$B$8)/12,0)+1),INDEX('שיפור נשים'!$A$1:$GQ$121,ROUNDDOWN(R1130/12,0)+1,ROUNDDOWN((E1130+$B$7-$B$8)/12,0)+1))</f>
        <v>#VALUE!</v>
      </c>
      <c r="W1130">
        <f t="shared" si="366"/>
        <v>0.66666666666666663</v>
      </c>
      <c r="X1130" t="e">
        <f t="shared" si="372"/>
        <v>#VALUE!</v>
      </c>
      <c r="Y1130">
        <f>IF($B$11="זכר",INDEX(תמותה!$A$1:$E$121,ROUNDDOWN(R1130/12,0)+1,4),INDEX(תמותה!$A$1:$E$121,ROUNDDOWN(R1130/12,0)+1,5))</f>
        <v>0.17815900000000001</v>
      </c>
      <c r="Z1130" t="e">
        <f t="shared" si="367"/>
        <v>#VALUE!</v>
      </c>
      <c r="AA1130" t="e">
        <f t="shared" si="368"/>
        <v>#VALUE!</v>
      </c>
      <c r="AB1130" t="e">
        <f t="shared" si="373"/>
        <v>#VALUE!</v>
      </c>
      <c r="AC1130" t="e">
        <f t="shared" si="374"/>
        <v>#VALUE!</v>
      </c>
      <c r="AD1130" t="e">
        <f t="shared" si="375"/>
        <v>#VALUE!</v>
      </c>
      <c r="AE1130" t="e">
        <f t="shared" si="376"/>
        <v>#VALUE!</v>
      </c>
      <c r="AF1130" t="e">
        <f t="shared" si="377"/>
        <v>#VALUE!</v>
      </c>
    </row>
    <row r="1131" spans="5:32" x14ac:dyDescent="0.2">
      <c r="E1131">
        <f t="shared" si="369"/>
        <v>1129</v>
      </c>
      <c r="F1131">
        <f t="shared" si="364"/>
        <v>30.276118169747694</v>
      </c>
      <c r="G1131" t="e">
        <f t="shared" si="378"/>
        <v>#VALUE!</v>
      </c>
      <c r="H1131" t="e">
        <f t="shared" si="379"/>
        <v>#VALUE!</v>
      </c>
      <c r="I1131" t="e">
        <f t="shared" si="380"/>
        <v>#VALUE!</v>
      </c>
      <c r="J1131" t="e">
        <f t="shared" si="381"/>
        <v>#VALUE!</v>
      </c>
      <c r="K1131" t="e">
        <f t="shared" si="382"/>
        <v>#VALUE!</v>
      </c>
      <c r="L1131" t="e">
        <f t="shared" si="383"/>
        <v>#VALUE!</v>
      </c>
      <c r="M1131">
        <f>IF($B$9="זכר",INDEX(תמותה!$A$1:$E$121,ROUNDDOWN(E1131/12,0)+1,2),INDEX(תמותה!$A$1:$E$121,ROUNDDOWN(E1131/12,0)+1,3))</f>
        <v>0.17211099999999999</v>
      </c>
      <c r="N1131" t="e">
        <f>IF($B$9="זכר",INDEX('שיפור גברים'!$A$1:$GQ$121,ROUNDDOWN(E1131/12,0)+1,ROUNDDOWN((E1131+$B$7-$B$8)/12,0)+2),INDEX('שיפור נשים'!$A$1:$GQ$121,ROUNDDOWN(E1131/12,0)+1,ROUNDDOWN((E1131+$B$7-$B$8)/12,0)+2))</f>
        <v>#VALUE!</v>
      </c>
      <c r="O1131" t="e">
        <f>IF($B$9="זכר",INDEX('שיפור גברים'!$A$1:$GQ$121,ROUNDDOWN(E1131/12,0)+1,ROUNDDOWN((E1131+$B$7-$B$8)/12,0)+1),INDEX('שיפור נשים'!$A$1:$GQ$121,ROUNDDOWN(E1131/12,0)+1,ROUNDDOWN((E1131+$B$7-$B$8)/12,0)+1))</f>
        <v>#VALUE!</v>
      </c>
      <c r="P1131">
        <f t="shared" si="384"/>
        <v>0.75</v>
      </c>
      <c r="Q1131" t="e">
        <f t="shared" si="365"/>
        <v>#VALUE!</v>
      </c>
      <c r="R1131">
        <f t="shared" si="370"/>
        <v>1129</v>
      </c>
      <c r="S1131" t="e">
        <f t="shared" si="371"/>
        <v>#VALUE!</v>
      </c>
      <c r="T1131">
        <f>IF($B$11="זכר",INDEX(תמותה!$A$1:$E$121,ROUNDDOWN(R1131/12,0)+1,2),INDEX(תמותה!$A$1:$E$121,ROUNDDOWN(R1131/12,0)+1,3))</f>
        <v>0.17211099999999999</v>
      </c>
      <c r="U1131" t="e">
        <f>IF($B$11="זכר",INDEX('שיפור גברים'!$A$1:$GQ$121,ROUNDDOWN(R1131/12,0)+1,ROUNDDOWN((E1131+$B$7-$B$8)/12,0)+2),INDEX('שיפור נשים'!$A$1:$GQ$121,ROUNDDOWN(R1131/12,0)+1,ROUNDDOWN((E1131+$B$7-$B$8)/12,0)+2))</f>
        <v>#VALUE!</v>
      </c>
      <c r="V1131" t="e">
        <f>IF($B$11="זכר",INDEX('שיפור גברים'!$A$1:$GQ$121,ROUNDDOWN(R1131/12,0)+1,ROUNDDOWN((E1131+$B$7-$B$8)/12,0)+1),INDEX('שיפור נשים'!$A$1:$GQ$121,ROUNDDOWN(R1131/12,0)+1,ROUNDDOWN((E1131+$B$7-$B$8)/12,0)+1))</f>
        <v>#VALUE!</v>
      </c>
      <c r="W1131">
        <f t="shared" si="366"/>
        <v>0.75</v>
      </c>
      <c r="X1131" t="e">
        <f t="shared" si="372"/>
        <v>#VALUE!</v>
      </c>
      <c r="Y1131">
        <f>IF($B$11="זכר",INDEX(תמותה!$A$1:$E$121,ROUNDDOWN(R1131/12,0)+1,4),INDEX(תמותה!$A$1:$E$121,ROUNDDOWN(R1131/12,0)+1,5))</f>
        <v>0.17815900000000001</v>
      </c>
      <c r="Z1131" t="e">
        <f t="shared" si="367"/>
        <v>#VALUE!</v>
      </c>
      <c r="AA1131" t="e">
        <f t="shared" si="368"/>
        <v>#VALUE!</v>
      </c>
      <c r="AB1131" t="e">
        <f t="shared" si="373"/>
        <v>#VALUE!</v>
      </c>
      <c r="AC1131" t="e">
        <f t="shared" si="374"/>
        <v>#VALUE!</v>
      </c>
      <c r="AD1131" t="e">
        <f t="shared" si="375"/>
        <v>#VALUE!</v>
      </c>
      <c r="AE1131" t="e">
        <f t="shared" si="376"/>
        <v>#VALUE!</v>
      </c>
      <c r="AF1131" t="e">
        <f t="shared" si="377"/>
        <v>#VALUE!</v>
      </c>
    </row>
    <row r="1132" spans="5:32" x14ac:dyDescent="0.2">
      <c r="E1132">
        <f t="shared" si="369"/>
        <v>1130</v>
      </c>
      <c r="F1132">
        <f t="shared" si="364"/>
        <v>30.367630032131462</v>
      </c>
      <c r="G1132" t="e">
        <f t="shared" si="378"/>
        <v>#VALUE!</v>
      </c>
      <c r="H1132" t="e">
        <f t="shared" si="379"/>
        <v>#VALUE!</v>
      </c>
      <c r="I1132" t="e">
        <f t="shared" si="380"/>
        <v>#VALUE!</v>
      </c>
      <c r="J1132" t="e">
        <f t="shared" si="381"/>
        <v>#VALUE!</v>
      </c>
      <c r="K1132" t="e">
        <f t="shared" si="382"/>
        <v>#VALUE!</v>
      </c>
      <c r="L1132" t="e">
        <f t="shared" si="383"/>
        <v>#VALUE!</v>
      </c>
      <c r="M1132">
        <f>IF($B$9="זכר",INDEX(תמותה!$A$1:$E$121,ROUNDDOWN(E1132/12,0)+1,2),INDEX(תמותה!$A$1:$E$121,ROUNDDOWN(E1132/12,0)+1,3))</f>
        <v>0.17211099999999999</v>
      </c>
      <c r="N1132" t="e">
        <f>IF($B$9="זכר",INDEX('שיפור גברים'!$A$1:$GQ$121,ROUNDDOWN(E1132/12,0)+1,ROUNDDOWN((E1132+$B$7-$B$8)/12,0)+2),INDEX('שיפור נשים'!$A$1:$GQ$121,ROUNDDOWN(E1132/12,0)+1,ROUNDDOWN((E1132+$B$7-$B$8)/12,0)+2))</f>
        <v>#VALUE!</v>
      </c>
      <c r="O1132" t="e">
        <f>IF($B$9="זכר",INDEX('שיפור גברים'!$A$1:$GQ$121,ROUNDDOWN(E1132/12,0)+1,ROUNDDOWN((E1132+$B$7-$B$8)/12,0)+1),INDEX('שיפור נשים'!$A$1:$GQ$121,ROUNDDOWN(E1132/12,0)+1,ROUNDDOWN((E1132+$B$7-$B$8)/12,0)+1))</f>
        <v>#VALUE!</v>
      </c>
      <c r="P1132">
        <f t="shared" si="384"/>
        <v>0.83333333333333337</v>
      </c>
      <c r="Q1132" t="e">
        <f t="shared" si="365"/>
        <v>#VALUE!</v>
      </c>
      <c r="R1132">
        <f t="shared" si="370"/>
        <v>1130</v>
      </c>
      <c r="S1132" t="e">
        <f t="shared" si="371"/>
        <v>#VALUE!</v>
      </c>
      <c r="T1132">
        <f>IF($B$11="זכר",INDEX(תמותה!$A$1:$E$121,ROUNDDOWN(R1132/12,0)+1,2),INDEX(תמותה!$A$1:$E$121,ROUNDDOWN(R1132/12,0)+1,3))</f>
        <v>0.17211099999999999</v>
      </c>
      <c r="U1132" t="e">
        <f>IF($B$11="זכר",INDEX('שיפור גברים'!$A$1:$GQ$121,ROUNDDOWN(R1132/12,0)+1,ROUNDDOWN((E1132+$B$7-$B$8)/12,0)+2),INDEX('שיפור נשים'!$A$1:$GQ$121,ROUNDDOWN(R1132/12,0)+1,ROUNDDOWN((E1132+$B$7-$B$8)/12,0)+2))</f>
        <v>#VALUE!</v>
      </c>
      <c r="V1132" t="e">
        <f>IF($B$11="זכר",INDEX('שיפור גברים'!$A$1:$GQ$121,ROUNDDOWN(R1132/12,0)+1,ROUNDDOWN((E1132+$B$7-$B$8)/12,0)+1),INDEX('שיפור נשים'!$A$1:$GQ$121,ROUNDDOWN(R1132/12,0)+1,ROUNDDOWN((E1132+$B$7-$B$8)/12,0)+1))</f>
        <v>#VALUE!</v>
      </c>
      <c r="W1132">
        <f t="shared" si="366"/>
        <v>0.83333333333333337</v>
      </c>
      <c r="X1132" t="e">
        <f t="shared" si="372"/>
        <v>#VALUE!</v>
      </c>
      <c r="Y1132">
        <f>IF($B$11="זכר",INDEX(תמותה!$A$1:$E$121,ROUNDDOWN(R1132/12,0)+1,4),INDEX(תמותה!$A$1:$E$121,ROUNDDOWN(R1132/12,0)+1,5))</f>
        <v>0.17815900000000001</v>
      </c>
      <c r="Z1132" t="e">
        <f t="shared" si="367"/>
        <v>#VALUE!</v>
      </c>
      <c r="AA1132" t="e">
        <f t="shared" si="368"/>
        <v>#VALUE!</v>
      </c>
      <c r="AB1132" t="e">
        <f t="shared" si="373"/>
        <v>#VALUE!</v>
      </c>
      <c r="AC1132" t="e">
        <f t="shared" si="374"/>
        <v>#VALUE!</v>
      </c>
      <c r="AD1132" t="e">
        <f t="shared" si="375"/>
        <v>#VALUE!</v>
      </c>
      <c r="AE1132" t="e">
        <f t="shared" si="376"/>
        <v>#VALUE!</v>
      </c>
      <c r="AF1132" t="e">
        <f t="shared" si="377"/>
        <v>#VALUE!</v>
      </c>
    </row>
    <row r="1133" spans="5:32" x14ac:dyDescent="0.2">
      <c r="E1133">
        <f t="shared" si="369"/>
        <v>1131</v>
      </c>
      <c r="F1133">
        <f t="shared" si="364"/>
        <v>30.459418496056752</v>
      </c>
      <c r="G1133" t="e">
        <f t="shared" si="378"/>
        <v>#VALUE!</v>
      </c>
      <c r="H1133" t="e">
        <f t="shared" si="379"/>
        <v>#VALUE!</v>
      </c>
      <c r="I1133" t="e">
        <f t="shared" si="380"/>
        <v>#VALUE!</v>
      </c>
      <c r="J1133" t="e">
        <f t="shared" si="381"/>
        <v>#VALUE!</v>
      </c>
      <c r="K1133" t="e">
        <f t="shared" si="382"/>
        <v>#VALUE!</v>
      </c>
      <c r="L1133" t="e">
        <f t="shared" si="383"/>
        <v>#VALUE!</v>
      </c>
      <c r="M1133">
        <f>IF($B$9="זכר",INDEX(תמותה!$A$1:$E$121,ROUNDDOWN(E1133/12,0)+1,2),INDEX(תמותה!$A$1:$E$121,ROUNDDOWN(E1133/12,0)+1,3))</f>
        <v>0.17211099999999999</v>
      </c>
      <c r="N1133" t="e">
        <f>IF($B$9="זכר",INDEX('שיפור גברים'!$A$1:$GQ$121,ROUNDDOWN(E1133/12,0)+1,ROUNDDOWN((E1133+$B$7-$B$8)/12,0)+2),INDEX('שיפור נשים'!$A$1:$GQ$121,ROUNDDOWN(E1133/12,0)+1,ROUNDDOWN((E1133+$B$7-$B$8)/12,0)+2))</f>
        <v>#VALUE!</v>
      </c>
      <c r="O1133" t="e">
        <f>IF($B$9="זכר",INDEX('שיפור גברים'!$A$1:$GQ$121,ROUNDDOWN(E1133/12,0)+1,ROUNDDOWN((E1133+$B$7-$B$8)/12,0)+1),INDEX('שיפור נשים'!$A$1:$GQ$121,ROUNDDOWN(E1133/12,0)+1,ROUNDDOWN((E1133+$B$7-$B$8)/12,0)+1))</f>
        <v>#VALUE!</v>
      </c>
      <c r="P1133">
        <f t="shared" si="384"/>
        <v>0.91666666666666663</v>
      </c>
      <c r="Q1133" t="e">
        <f t="shared" si="365"/>
        <v>#VALUE!</v>
      </c>
      <c r="R1133">
        <f t="shared" si="370"/>
        <v>1131</v>
      </c>
      <c r="S1133" t="e">
        <f t="shared" si="371"/>
        <v>#VALUE!</v>
      </c>
      <c r="T1133">
        <f>IF($B$11="זכר",INDEX(תמותה!$A$1:$E$121,ROUNDDOWN(R1133/12,0)+1,2),INDEX(תמותה!$A$1:$E$121,ROUNDDOWN(R1133/12,0)+1,3))</f>
        <v>0.17211099999999999</v>
      </c>
      <c r="U1133" t="e">
        <f>IF($B$11="זכר",INDEX('שיפור גברים'!$A$1:$GQ$121,ROUNDDOWN(R1133/12,0)+1,ROUNDDOWN((E1133+$B$7-$B$8)/12,0)+2),INDEX('שיפור נשים'!$A$1:$GQ$121,ROUNDDOWN(R1133/12,0)+1,ROUNDDOWN((E1133+$B$7-$B$8)/12,0)+2))</f>
        <v>#VALUE!</v>
      </c>
      <c r="V1133" t="e">
        <f>IF($B$11="זכר",INDEX('שיפור גברים'!$A$1:$GQ$121,ROUNDDOWN(R1133/12,0)+1,ROUNDDOWN((E1133+$B$7-$B$8)/12,0)+1),INDEX('שיפור נשים'!$A$1:$GQ$121,ROUNDDOWN(R1133/12,0)+1,ROUNDDOWN((E1133+$B$7-$B$8)/12,0)+1))</f>
        <v>#VALUE!</v>
      </c>
      <c r="W1133">
        <f t="shared" si="366"/>
        <v>0.91666666666666663</v>
      </c>
      <c r="X1133" t="e">
        <f t="shared" si="372"/>
        <v>#VALUE!</v>
      </c>
      <c r="Y1133">
        <f>IF($B$11="זכר",INDEX(תמותה!$A$1:$E$121,ROUNDDOWN(R1133/12,0)+1,4),INDEX(תמותה!$A$1:$E$121,ROUNDDOWN(R1133/12,0)+1,5))</f>
        <v>0.17815900000000001</v>
      </c>
      <c r="Z1133" t="e">
        <f t="shared" si="367"/>
        <v>#VALUE!</v>
      </c>
      <c r="AA1133" t="e">
        <f t="shared" si="368"/>
        <v>#VALUE!</v>
      </c>
      <c r="AB1133" t="e">
        <f t="shared" si="373"/>
        <v>#VALUE!</v>
      </c>
      <c r="AC1133" t="e">
        <f t="shared" si="374"/>
        <v>#VALUE!</v>
      </c>
      <c r="AD1133" t="e">
        <f t="shared" si="375"/>
        <v>#VALUE!</v>
      </c>
      <c r="AE1133" t="e">
        <f t="shared" si="376"/>
        <v>#VALUE!</v>
      </c>
      <c r="AF1133" t="e">
        <f t="shared" si="377"/>
        <v>#VALUE!</v>
      </c>
    </row>
    <row r="1134" spans="5:32" x14ac:dyDescent="0.2">
      <c r="E1134">
        <f t="shared" si="369"/>
        <v>1132</v>
      </c>
      <c r="F1134">
        <f t="shared" si="364"/>
        <v>30.551484397572704</v>
      </c>
      <c r="G1134" t="e">
        <f t="shared" si="378"/>
        <v>#VALUE!</v>
      </c>
      <c r="H1134" t="e">
        <f t="shared" si="379"/>
        <v>#VALUE!</v>
      </c>
      <c r="I1134" t="e">
        <f t="shared" si="380"/>
        <v>#VALUE!</v>
      </c>
      <c r="J1134" t="e">
        <f t="shared" si="381"/>
        <v>#VALUE!</v>
      </c>
      <c r="K1134" t="e">
        <f t="shared" si="382"/>
        <v>#VALUE!</v>
      </c>
      <c r="L1134" t="e">
        <f t="shared" si="383"/>
        <v>#VALUE!</v>
      </c>
      <c r="M1134">
        <f>IF($B$9="זכר",INDEX(תמותה!$A$1:$E$121,ROUNDDOWN(E1134/12,0)+1,2),INDEX(תמותה!$A$1:$E$121,ROUNDDOWN(E1134/12,0)+1,3))</f>
        <v>0.17211099999999999</v>
      </c>
      <c r="N1134" t="e">
        <f>IF($B$9="זכר",INDEX('שיפור גברים'!$A$1:$GQ$121,ROUNDDOWN(E1134/12,0)+1,ROUNDDOWN((E1134+$B$7-$B$8)/12,0)+2),INDEX('שיפור נשים'!$A$1:$GQ$121,ROUNDDOWN(E1134/12,0)+1,ROUNDDOWN((E1134+$B$7-$B$8)/12,0)+2))</f>
        <v>#VALUE!</v>
      </c>
      <c r="O1134" t="e">
        <f>IF($B$9="זכר",INDEX('שיפור גברים'!$A$1:$GQ$121,ROUNDDOWN(E1134/12,0)+1,ROUNDDOWN((E1134+$B$7-$B$8)/12,0)+1),INDEX('שיפור נשים'!$A$1:$GQ$121,ROUNDDOWN(E1134/12,0)+1,ROUNDDOWN((E1134+$B$7-$B$8)/12,0)+1))</f>
        <v>#VALUE!</v>
      </c>
      <c r="P1134">
        <f t="shared" si="384"/>
        <v>1</v>
      </c>
      <c r="Q1134" t="e">
        <f t="shared" si="365"/>
        <v>#VALUE!</v>
      </c>
      <c r="R1134">
        <f t="shared" si="370"/>
        <v>1132</v>
      </c>
      <c r="S1134" t="e">
        <f t="shared" si="371"/>
        <v>#VALUE!</v>
      </c>
      <c r="T1134">
        <f>IF($B$11="זכר",INDEX(תמותה!$A$1:$E$121,ROUNDDOWN(R1134/12,0)+1,2),INDEX(תמותה!$A$1:$E$121,ROUNDDOWN(R1134/12,0)+1,3))</f>
        <v>0.17211099999999999</v>
      </c>
      <c r="U1134" t="e">
        <f>IF($B$11="זכר",INDEX('שיפור גברים'!$A$1:$GQ$121,ROUNDDOWN(R1134/12,0)+1,ROUNDDOWN((E1134+$B$7-$B$8)/12,0)+2),INDEX('שיפור נשים'!$A$1:$GQ$121,ROUNDDOWN(R1134/12,0)+1,ROUNDDOWN((E1134+$B$7-$B$8)/12,0)+2))</f>
        <v>#VALUE!</v>
      </c>
      <c r="V1134" t="e">
        <f>IF($B$11="זכר",INDEX('שיפור גברים'!$A$1:$GQ$121,ROUNDDOWN(R1134/12,0)+1,ROUNDDOWN((E1134+$B$7-$B$8)/12,0)+1),INDEX('שיפור נשים'!$A$1:$GQ$121,ROUNDDOWN(R1134/12,0)+1,ROUNDDOWN((E1134+$B$7-$B$8)/12,0)+1))</f>
        <v>#VALUE!</v>
      </c>
      <c r="W1134">
        <f t="shared" si="366"/>
        <v>1</v>
      </c>
      <c r="X1134" t="e">
        <f t="shared" si="372"/>
        <v>#VALUE!</v>
      </c>
      <c r="Y1134">
        <f>IF($B$11="זכר",INDEX(תמותה!$A$1:$E$121,ROUNDDOWN(R1134/12,0)+1,4),INDEX(תמותה!$A$1:$E$121,ROUNDDOWN(R1134/12,0)+1,5))</f>
        <v>0.17815900000000001</v>
      </c>
      <c r="Z1134" t="e">
        <f t="shared" si="367"/>
        <v>#VALUE!</v>
      </c>
      <c r="AA1134" t="e">
        <f t="shared" si="368"/>
        <v>#VALUE!</v>
      </c>
      <c r="AB1134" t="e">
        <f t="shared" si="373"/>
        <v>#VALUE!</v>
      </c>
      <c r="AC1134" t="e">
        <f t="shared" si="374"/>
        <v>#VALUE!</v>
      </c>
      <c r="AD1134" t="e">
        <f t="shared" si="375"/>
        <v>#VALUE!</v>
      </c>
      <c r="AE1134" t="e">
        <f t="shared" si="376"/>
        <v>#VALUE!</v>
      </c>
      <c r="AF1134" t="e">
        <f t="shared" si="377"/>
        <v>#VALUE!</v>
      </c>
    </row>
    <row r="1135" spans="5:32" x14ac:dyDescent="0.2">
      <c r="E1135">
        <f t="shared" si="369"/>
        <v>1133</v>
      </c>
      <c r="F1135">
        <f t="shared" si="364"/>
        <v>30.643828575255423</v>
      </c>
      <c r="G1135" t="e">
        <f t="shared" si="378"/>
        <v>#VALUE!</v>
      </c>
      <c r="H1135" t="e">
        <f t="shared" si="379"/>
        <v>#VALUE!</v>
      </c>
      <c r="I1135" t="e">
        <f t="shared" si="380"/>
        <v>#VALUE!</v>
      </c>
      <c r="J1135" t="e">
        <f t="shared" si="381"/>
        <v>#VALUE!</v>
      </c>
      <c r="K1135" t="e">
        <f t="shared" si="382"/>
        <v>#VALUE!</v>
      </c>
      <c r="L1135" t="e">
        <f t="shared" si="383"/>
        <v>#VALUE!</v>
      </c>
      <c r="M1135">
        <f>IF($B$9="זכר",INDEX(תמותה!$A$1:$E$121,ROUNDDOWN(E1135/12,0)+1,2),INDEX(תמותה!$A$1:$E$121,ROUNDDOWN(E1135/12,0)+1,3))</f>
        <v>0.17211099999999999</v>
      </c>
      <c r="N1135" t="e">
        <f>IF($B$9="זכר",INDEX('שיפור גברים'!$A$1:$GQ$121,ROUNDDOWN(E1135/12,0)+1,ROUNDDOWN((E1135+$B$7-$B$8)/12,0)+2),INDEX('שיפור נשים'!$A$1:$GQ$121,ROUNDDOWN(E1135/12,0)+1,ROUNDDOWN((E1135+$B$7-$B$8)/12,0)+2))</f>
        <v>#VALUE!</v>
      </c>
      <c r="O1135" t="e">
        <f>IF($B$9="זכר",INDEX('שיפור גברים'!$A$1:$GQ$121,ROUNDDOWN(E1135/12,0)+1,ROUNDDOWN((E1135+$B$7-$B$8)/12,0)+1),INDEX('שיפור נשים'!$A$1:$GQ$121,ROUNDDOWN(E1135/12,0)+1,ROUNDDOWN((E1135+$B$7-$B$8)/12,0)+1))</f>
        <v>#VALUE!</v>
      </c>
      <c r="P1135">
        <f t="shared" si="384"/>
        <v>8.3333333333333329E-2</v>
      </c>
      <c r="Q1135" t="e">
        <f t="shared" si="365"/>
        <v>#VALUE!</v>
      </c>
      <c r="R1135">
        <f t="shared" si="370"/>
        <v>1133</v>
      </c>
      <c r="S1135" t="e">
        <f t="shared" si="371"/>
        <v>#VALUE!</v>
      </c>
      <c r="T1135">
        <f>IF($B$11="זכר",INDEX(תמותה!$A$1:$E$121,ROUNDDOWN(R1135/12,0)+1,2),INDEX(תמותה!$A$1:$E$121,ROUNDDOWN(R1135/12,0)+1,3))</f>
        <v>0.17211099999999999</v>
      </c>
      <c r="U1135" t="e">
        <f>IF($B$11="זכר",INDEX('שיפור גברים'!$A$1:$GQ$121,ROUNDDOWN(R1135/12,0)+1,ROUNDDOWN((E1135+$B$7-$B$8)/12,0)+2),INDEX('שיפור נשים'!$A$1:$GQ$121,ROUNDDOWN(R1135/12,0)+1,ROUNDDOWN((E1135+$B$7-$B$8)/12,0)+2))</f>
        <v>#VALUE!</v>
      </c>
      <c r="V1135" t="e">
        <f>IF($B$11="זכר",INDEX('שיפור גברים'!$A$1:$GQ$121,ROUNDDOWN(R1135/12,0)+1,ROUNDDOWN((E1135+$B$7-$B$8)/12,0)+1),INDEX('שיפור נשים'!$A$1:$GQ$121,ROUNDDOWN(R1135/12,0)+1,ROUNDDOWN((E1135+$B$7-$B$8)/12,0)+1))</f>
        <v>#VALUE!</v>
      </c>
      <c r="W1135">
        <f t="shared" si="366"/>
        <v>8.3333333333333329E-2</v>
      </c>
      <c r="X1135" t="e">
        <f t="shared" si="372"/>
        <v>#VALUE!</v>
      </c>
      <c r="Y1135">
        <f>IF($B$11="זכר",INDEX(תמותה!$A$1:$E$121,ROUNDDOWN(R1135/12,0)+1,4),INDEX(תמותה!$A$1:$E$121,ROUNDDOWN(R1135/12,0)+1,5))</f>
        <v>0.17815900000000001</v>
      </c>
      <c r="Z1135" t="e">
        <f t="shared" si="367"/>
        <v>#VALUE!</v>
      </c>
      <c r="AA1135" t="e">
        <f t="shared" si="368"/>
        <v>#VALUE!</v>
      </c>
      <c r="AB1135" t="e">
        <f t="shared" si="373"/>
        <v>#VALUE!</v>
      </c>
      <c r="AC1135" t="e">
        <f t="shared" si="374"/>
        <v>#VALUE!</v>
      </c>
      <c r="AD1135" t="e">
        <f t="shared" si="375"/>
        <v>#VALUE!</v>
      </c>
      <c r="AE1135" t="e">
        <f t="shared" si="376"/>
        <v>#VALUE!</v>
      </c>
      <c r="AF1135" t="e">
        <f t="shared" si="377"/>
        <v>#VALUE!</v>
      </c>
    </row>
    <row r="1136" spans="5:32" x14ac:dyDescent="0.2">
      <c r="E1136">
        <f t="shared" si="369"/>
        <v>1134</v>
      </c>
      <c r="F1136">
        <f t="shared" si="364"/>
        <v>30.73645187021576</v>
      </c>
      <c r="G1136" t="e">
        <f t="shared" si="378"/>
        <v>#VALUE!</v>
      </c>
      <c r="H1136" t="e">
        <f t="shared" si="379"/>
        <v>#VALUE!</v>
      </c>
      <c r="I1136" t="e">
        <f t="shared" si="380"/>
        <v>#VALUE!</v>
      </c>
      <c r="J1136" t="e">
        <f t="shared" si="381"/>
        <v>#VALUE!</v>
      </c>
      <c r="K1136" t="e">
        <f t="shared" si="382"/>
        <v>#VALUE!</v>
      </c>
      <c r="L1136" t="e">
        <f t="shared" si="383"/>
        <v>#VALUE!</v>
      </c>
      <c r="M1136">
        <f>IF($B$9="זכר",INDEX(תמותה!$A$1:$E$121,ROUNDDOWN(E1136/12,0)+1,2),INDEX(תמותה!$A$1:$E$121,ROUNDDOWN(E1136/12,0)+1,3))</f>
        <v>0.17211099999999999</v>
      </c>
      <c r="N1136" t="e">
        <f>IF($B$9="זכר",INDEX('שיפור גברים'!$A$1:$GQ$121,ROUNDDOWN(E1136/12,0)+1,ROUNDDOWN((E1136+$B$7-$B$8)/12,0)+2),INDEX('שיפור נשים'!$A$1:$GQ$121,ROUNDDOWN(E1136/12,0)+1,ROUNDDOWN((E1136+$B$7-$B$8)/12,0)+2))</f>
        <v>#VALUE!</v>
      </c>
      <c r="O1136" t="e">
        <f>IF($B$9="זכר",INDEX('שיפור גברים'!$A$1:$GQ$121,ROUNDDOWN(E1136/12,0)+1,ROUNDDOWN((E1136+$B$7-$B$8)/12,0)+1),INDEX('שיפור נשים'!$A$1:$GQ$121,ROUNDDOWN(E1136/12,0)+1,ROUNDDOWN((E1136+$B$7-$B$8)/12,0)+1))</f>
        <v>#VALUE!</v>
      </c>
      <c r="P1136">
        <f t="shared" si="384"/>
        <v>0.16666666666666666</v>
      </c>
      <c r="Q1136" t="e">
        <f t="shared" si="365"/>
        <v>#VALUE!</v>
      </c>
      <c r="R1136">
        <f t="shared" si="370"/>
        <v>1134</v>
      </c>
      <c r="S1136" t="e">
        <f t="shared" si="371"/>
        <v>#VALUE!</v>
      </c>
      <c r="T1136">
        <f>IF($B$11="זכר",INDEX(תמותה!$A$1:$E$121,ROUNDDOWN(R1136/12,0)+1,2),INDEX(תמותה!$A$1:$E$121,ROUNDDOWN(R1136/12,0)+1,3))</f>
        <v>0.17211099999999999</v>
      </c>
      <c r="U1136" t="e">
        <f>IF($B$11="זכר",INDEX('שיפור גברים'!$A$1:$GQ$121,ROUNDDOWN(R1136/12,0)+1,ROUNDDOWN((E1136+$B$7-$B$8)/12,0)+2),INDEX('שיפור נשים'!$A$1:$GQ$121,ROUNDDOWN(R1136/12,0)+1,ROUNDDOWN((E1136+$B$7-$B$8)/12,0)+2))</f>
        <v>#VALUE!</v>
      </c>
      <c r="V1136" t="e">
        <f>IF($B$11="זכר",INDEX('שיפור גברים'!$A$1:$GQ$121,ROUNDDOWN(R1136/12,0)+1,ROUNDDOWN((E1136+$B$7-$B$8)/12,0)+1),INDEX('שיפור נשים'!$A$1:$GQ$121,ROUNDDOWN(R1136/12,0)+1,ROUNDDOWN((E1136+$B$7-$B$8)/12,0)+1))</f>
        <v>#VALUE!</v>
      </c>
      <c r="W1136">
        <f t="shared" si="366"/>
        <v>0.16666666666666666</v>
      </c>
      <c r="X1136" t="e">
        <f t="shared" si="372"/>
        <v>#VALUE!</v>
      </c>
      <c r="Y1136">
        <f>IF($B$11="זכר",INDEX(תמותה!$A$1:$E$121,ROUNDDOWN(R1136/12,0)+1,4),INDEX(תמותה!$A$1:$E$121,ROUNDDOWN(R1136/12,0)+1,5))</f>
        <v>0.17815900000000001</v>
      </c>
      <c r="Z1136" t="e">
        <f t="shared" si="367"/>
        <v>#VALUE!</v>
      </c>
      <c r="AA1136" t="e">
        <f t="shared" si="368"/>
        <v>#VALUE!</v>
      </c>
      <c r="AB1136" t="e">
        <f t="shared" si="373"/>
        <v>#VALUE!</v>
      </c>
      <c r="AC1136" t="e">
        <f t="shared" si="374"/>
        <v>#VALUE!</v>
      </c>
      <c r="AD1136" t="e">
        <f t="shared" si="375"/>
        <v>#VALUE!</v>
      </c>
      <c r="AE1136" t="e">
        <f t="shared" si="376"/>
        <v>#VALUE!</v>
      </c>
      <c r="AF1136" t="e">
        <f t="shared" si="377"/>
        <v>#VALUE!</v>
      </c>
    </row>
    <row r="1137" spans="5:32" x14ac:dyDescent="0.2">
      <c r="E1137">
        <f t="shared" si="369"/>
        <v>1135</v>
      </c>
      <c r="F1137">
        <f t="shared" si="364"/>
        <v>30.829355126106851</v>
      </c>
      <c r="G1137" t="e">
        <f t="shared" si="378"/>
        <v>#VALUE!</v>
      </c>
      <c r="H1137" t="e">
        <f t="shared" si="379"/>
        <v>#VALUE!</v>
      </c>
      <c r="I1137" t="e">
        <f t="shared" si="380"/>
        <v>#VALUE!</v>
      </c>
      <c r="J1137" t="e">
        <f t="shared" si="381"/>
        <v>#VALUE!</v>
      </c>
      <c r="K1137" t="e">
        <f t="shared" si="382"/>
        <v>#VALUE!</v>
      </c>
      <c r="L1137" t="e">
        <f t="shared" si="383"/>
        <v>#VALUE!</v>
      </c>
      <c r="M1137">
        <f>IF($B$9="זכר",INDEX(תמותה!$A$1:$E$121,ROUNDDOWN(E1137/12,0)+1,2),INDEX(תמותה!$A$1:$E$121,ROUNDDOWN(E1137/12,0)+1,3))</f>
        <v>0.17211099999999999</v>
      </c>
      <c r="N1137" t="e">
        <f>IF($B$9="זכר",INDEX('שיפור גברים'!$A$1:$GQ$121,ROUNDDOWN(E1137/12,0)+1,ROUNDDOWN((E1137+$B$7-$B$8)/12,0)+2),INDEX('שיפור נשים'!$A$1:$GQ$121,ROUNDDOWN(E1137/12,0)+1,ROUNDDOWN((E1137+$B$7-$B$8)/12,0)+2))</f>
        <v>#VALUE!</v>
      </c>
      <c r="O1137" t="e">
        <f>IF($B$9="זכר",INDEX('שיפור גברים'!$A$1:$GQ$121,ROUNDDOWN(E1137/12,0)+1,ROUNDDOWN((E1137+$B$7-$B$8)/12,0)+1),INDEX('שיפור נשים'!$A$1:$GQ$121,ROUNDDOWN(E1137/12,0)+1,ROUNDDOWN((E1137+$B$7-$B$8)/12,0)+1))</f>
        <v>#VALUE!</v>
      </c>
      <c r="P1137">
        <f t="shared" si="384"/>
        <v>0.25</v>
      </c>
      <c r="Q1137" t="e">
        <f t="shared" si="365"/>
        <v>#VALUE!</v>
      </c>
      <c r="R1137">
        <f t="shared" si="370"/>
        <v>1135</v>
      </c>
      <c r="S1137" t="e">
        <f t="shared" si="371"/>
        <v>#VALUE!</v>
      </c>
      <c r="T1137">
        <f>IF($B$11="זכר",INDEX(תמותה!$A$1:$E$121,ROUNDDOWN(R1137/12,0)+1,2),INDEX(תמותה!$A$1:$E$121,ROUNDDOWN(R1137/12,0)+1,3))</f>
        <v>0.17211099999999999</v>
      </c>
      <c r="U1137" t="e">
        <f>IF($B$11="זכר",INDEX('שיפור גברים'!$A$1:$GQ$121,ROUNDDOWN(R1137/12,0)+1,ROUNDDOWN((E1137+$B$7-$B$8)/12,0)+2),INDEX('שיפור נשים'!$A$1:$GQ$121,ROUNDDOWN(R1137/12,0)+1,ROUNDDOWN((E1137+$B$7-$B$8)/12,0)+2))</f>
        <v>#VALUE!</v>
      </c>
      <c r="V1137" t="e">
        <f>IF($B$11="זכר",INDEX('שיפור גברים'!$A$1:$GQ$121,ROUNDDOWN(R1137/12,0)+1,ROUNDDOWN((E1137+$B$7-$B$8)/12,0)+1),INDEX('שיפור נשים'!$A$1:$GQ$121,ROUNDDOWN(R1137/12,0)+1,ROUNDDOWN((E1137+$B$7-$B$8)/12,0)+1))</f>
        <v>#VALUE!</v>
      </c>
      <c r="W1137">
        <f t="shared" si="366"/>
        <v>0.25</v>
      </c>
      <c r="X1137" t="e">
        <f t="shared" si="372"/>
        <v>#VALUE!</v>
      </c>
      <c r="Y1137">
        <f>IF($B$11="זכר",INDEX(תמותה!$A$1:$E$121,ROUNDDOWN(R1137/12,0)+1,4),INDEX(תמותה!$A$1:$E$121,ROUNDDOWN(R1137/12,0)+1,5))</f>
        <v>0.17815900000000001</v>
      </c>
      <c r="Z1137" t="e">
        <f t="shared" si="367"/>
        <v>#VALUE!</v>
      </c>
      <c r="AA1137" t="e">
        <f t="shared" si="368"/>
        <v>#VALUE!</v>
      </c>
      <c r="AB1137" t="e">
        <f t="shared" si="373"/>
        <v>#VALUE!</v>
      </c>
      <c r="AC1137" t="e">
        <f t="shared" si="374"/>
        <v>#VALUE!</v>
      </c>
      <c r="AD1137" t="e">
        <f t="shared" si="375"/>
        <v>#VALUE!</v>
      </c>
      <c r="AE1137" t="e">
        <f t="shared" si="376"/>
        <v>#VALUE!</v>
      </c>
      <c r="AF1137" t="e">
        <f t="shared" si="377"/>
        <v>#VALUE!</v>
      </c>
    </row>
    <row r="1138" spans="5:32" x14ac:dyDescent="0.2">
      <c r="E1138">
        <f t="shared" si="369"/>
        <v>1136</v>
      </c>
      <c r="F1138">
        <f t="shared" si="364"/>
        <v>30.922539189131804</v>
      </c>
      <c r="G1138" t="e">
        <f t="shared" si="378"/>
        <v>#VALUE!</v>
      </c>
      <c r="H1138" t="e">
        <f t="shared" si="379"/>
        <v>#VALUE!</v>
      </c>
      <c r="I1138" t="e">
        <f t="shared" si="380"/>
        <v>#VALUE!</v>
      </c>
      <c r="J1138" t="e">
        <f t="shared" si="381"/>
        <v>#VALUE!</v>
      </c>
      <c r="K1138" t="e">
        <f t="shared" si="382"/>
        <v>#VALUE!</v>
      </c>
      <c r="L1138" t="e">
        <f t="shared" si="383"/>
        <v>#VALUE!</v>
      </c>
      <c r="M1138">
        <f>IF($B$9="זכר",INDEX(תמותה!$A$1:$E$121,ROUNDDOWN(E1138/12,0)+1,2),INDEX(תמותה!$A$1:$E$121,ROUNDDOWN(E1138/12,0)+1,3))</f>
        <v>0.17211099999999999</v>
      </c>
      <c r="N1138" t="e">
        <f>IF($B$9="זכר",INDEX('שיפור גברים'!$A$1:$GQ$121,ROUNDDOWN(E1138/12,0)+1,ROUNDDOWN((E1138+$B$7-$B$8)/12,0)+2),INDEX('שיפור נשים'!$A$1:$GQ$121,ROUNDDOWN(E1138/12,0)+1,ROUNDDOWN((E1138+$B$7-$B$8)/12,0)+2))</f>
        <v>#VALUE!</v>
      </c>
      <c r="O1138" t="e">
        <f>IF($B$9="זכר",INDEX('שיפור גברים'!$A$1:$GQ$121,ROUNDDOWN(E1138/12,0)+1,ROUNDDOWN((E1138+$B$7-$B$8)/12,0)+1),INDEX('שיפור נשים'!$A$1:$GQ$121,ROUNDDOWN(E1138/12,0)+1,ROUNDDOWN((E1138+$B$7-$B$8)/12,0)+1))</f>
        <v>#VALUE!</v>
      </c>
      <c r="P1138">
        <f t="shared" si="384"/>
        <v>0.33333333333333331</v>
      </c>
      <c r="Q1138" t="e">
        <f t="shared" si="365"/>
        <v>#VALUE!</v>
      </c>
      <c r="R1138">
        <f t="shared" si="370"/>
        <v>1136</v>
      </c>
      <c r="S1138" t="e">
        <f t="shared" si="371"/>
        <v>#VALUE!</v>
      </c>
      <c r="T1138">
        <f>IF($B$11="זכר",INDEX(תמותה!$A$1:$E$121,ROUNDDOWN(R1138/12,0)+1,2),INDEX(תמותה!$A$1:$E$121,ROUNDDOWN(R1138/12,0)+1,3))</f>
        <v>0.17211099999999999</v>
      </c>
      <c r="U1138" t="e">
        <f>IF($B$11="זכר",INDEX('שיפור גברים'!$A$1:$GQ$121,ROUNDDOWN(R1138/12,0)+1,ROUNDDOWN((E1138+$B$7-$B$8)/12,0)+2),INDEX('שיפור נשים'!$A$1:$GQ$121,ROUNDDOWN(R1138/12,0)+1,ROUNDDOWN((E1138+$B$7-$B$8)/12,0)+2))</f>
        <v>#VALUE!</v>
      </c>
      <c r="V1138" t="e">
        <f>IF($B$11="זכר",INDEX('שיפור גברים'!$A$1:$GQ$121,ROUNDDOWN(R1138/12,0)+1,ROUNDDOWN((E1138+$B$7-$B$8)/12,0)+1),INDEX('שיפור נשים'!$A$1:$GQ$121,ROUNDDOWN(R1138/12,0)+1,ROUNDDOWN((E1138+$B$7-$B$8)/12,0)+1))</f>
        <v>#VALUE!</v>
      </c>
      <c r="W1138">
        <f t="shared" si="366"/>
        <v>0.33333333333333331</v>
      </c>
      <c r="X1138" t="e">
        <f t="shared" si="372"/>
        <v>#VALUE!</v>
      </c>
      <c r="Y1138">
        <f>IF($B$11="זכר",INDEX(תמותה!$A$1:$E$121,ROUNDDOWN(R1138/12,0)+1,4),INDEX(תמותה!$A$1:$E$121,ROUNDDOWN(R1138/12,0)+1,5))</f>
        <v>0.17815900000000001</v>
      </c>
      <c r="Z1138" t="e">
        <f t="shared" si="367"/>
        <v>#VALUE!</v>
      </c>
      <c r="AA1138" t="e">
        <f t="shared" si="368"/>
        <v>#VALUE!</v>
      </c>
      <c r="AB1138" t="e">
        <f t="shared" si="373"/>
        <v>#VALUE!</v>
      </c>
      <c r="AC1138" t="e">
        <f t="shared" si="374"/>
        <v>#VALUE!</v>
      </c>
      <c r="AD1138" t="e">
        <f t="shared" si="375"/>
        <v>#VALUE!</v>
      </c>
      <c r="AE1138" t="e">
        <f t="shared" si="376"/>
        <v>#VALUE!</v>
      </c>
      <c r="AF1138" t="e">
        <f t="shared" si="377"/>
        <v>#VALUE!</v>
      </c>
    </row>
    <row r="1139" spans="5:32" x14ac:dyDescent="0.2">
      <c r="E1139">
        <f t="shared" si="369"/>
        <v>1137</v>
      </c>
      <c r="F1139">
        <f t="shared" si="364"/>
        <v>31.016004908051467</v>
      </c>
      <c r="G1139" t="e">
        <f t="shared" si="378"/>
        <v>#VALUE!</v>
      </c>
      <c r="H1139" t="e">
        <f t="shared" si="379"/>
        <v>#VALUE!</v>
      </c>
      <c r="I1139" t="e">
        <f t="shared" si="380"/>
        <v>#VALUE!</v>
      </c>
      <c r="J1139" t="e">
        <f t="shared" si="381"/>
        <v>#VALUE!</v>
      </c>
      <c r="K1139" t="e">
        <f t="shared" si="382"/>
        <v>#VALUE!</v>
      </c>
      <c r="L1139" t="e">
        <f t="shared" si="383"/>
        <v>#VALUE!</v>
      </c>
      <c r="M1139">
        <f>IF($B$9="זכר",INDEX(תמותה!$A$1:$E$121,ROUNDDOWN(E1139/12,0)+1,2),INDEX(תמותה!$A$1:$E$121,ROUNDDOWN(E1139/12,0)+1,3))</f>
        <v>0.17211099999999999</v>
      </c>
      <c r="N1139" t="e">
        <f>IF($B$9="זכר",INDEX('שיפור גברים'!$A$1:$GQ$121,ROUNDDOWN(E1139/12,0)+1,ROUNDDOWN((E1139+$B$7-$B$8)/12,0)+2),INDEX('שיפור נשים'!$A$1:$GQ$121,ROUNDDOWN(E1139/12,0)+1,ROUNDDOWN((E1139+$B$7-$B$8)/12,0)+2))</f>
        <v>#VALUE!</v>
      </c>
      <c r="O1139" t="e">
        <f>IF($B$9="זכר",INDEX('שיפור גברים'!$A$1:$GQ$121,ROUNDDOWN(E1139/12,0)+1,ROUNDDOWN((E1139+$B$7-$B$8)/12,0)+1),INDEX('שיפור נשים'!$A$1:$GQ$121,ROUNDDOWN(E1139/12,0)+1,ROUNDDOWN((E1139+$B$7-$B$8)/12,0)+1))</f>
        <v>#VALUE!</v>
      </c>
      <c r="P1139">
        <f t="shared" si="384"/>
        <v>0.41666666666666669</v>
      </c>
      <c r="Q1139" t="e">
        <f t="shared" si="365"/>
        <v>#VALUE!</v>
      </c>
      <c r="R1139">
        <f t="shared" si="370"/>
        <v>1137</v>
      </c>
      <c r="S1139" t="e">
        <f t="shared" si="371"/>
        <v>#VALUE!</v>
      </c>
      <c r="T1139">
        <f>IF($B$11="זכר",INDEX(תמותה!$A$1:$E$121,ROUNDDOWN(R1139/12,0)+1,2),INDEX(תמותה!$A$1:$E$121,ROUNDDOWN(R1139/12,0)+1,3))</f>
        <v>0.17211099999999999</v>
      </c>
      <c r="U1139" t="e">
        <f>IF($B$11="זכר",INDEX('שיפור גברים'!$A$1:$GQ$121,ROUNDDOWN(R1139/12,0)+1,ROUNDDOWN((E1139+$B$7-$B$8)/12,0)+2),INDEX('שיפור נשים'!$A$1:$GQ$121,ROUNDDOWN(R1139/12,0)+1,ROUNDDOWN((E1139+$B$7-$B$8)/12,0)+2))</f>
        <v>#VALUE!</v>
      </c>
      <c r="V1139" t="e">
        <f>IF($B$11="זכר",INDEX('שיפור גברים'!$A$1:$GQ$121,ROUNDDOWN(R1139/12,0)+1,ROUNDDOWN((E1139+$B$7-$B$8)/12,0)+1),INDEX('שיפור נשים'!$A$1:$GQ$121,ROUNDDOWN(R1139/12,0)+1,ROUNDDOWN((E1139+$B$7-$B$8)/12,0)+1))</f>
        <v>#VALUE!</v>
      </c>
      <c r="W1139">
        <f t="shared" si="366"/>
        <v>0.41666666666666669</v>
      </c>
      <c r="X1139" t="e">
        <f t="shared" si="372"/>
        <v>#VALUE!</v>
      </c>
      <c r="Y1139">
        <f>IF($B$11="זכר",INDEX(תמותה!$A$1:$E$121,ROUNDDOWN(R1139/12,0)+1,4),INDEX(תמותה!$A$1:$E$121,ROUNDDOWN(R1139/12,0)+1,5))</f>
        <v>0.17815900000000001</v>
      </c>
      <c r="Z1139" t="e">
        <f t="shared" si="367"/>
        <v>#VALUE!</v>
      </c>
      <c r="AA1139" t="e">
        <f t="shared" si="368"/>
        <v>#VALUE!</v>
      </c>
      <c r="AB1139" t="e">
        <f t="shared" si="373"/>
        <v>#VALUE!</v>
      </c>
      <c r="AC1139" t="e">
        <f t="shared" si="374"/>
        <v>#VALUE!</v>
      </c>
      <c r="AD1139" t="e">
        <f t="shared" si="375"/>
        <v>#VALUE!</v>
      </c>
      <c r="AE1139" t="e">
        <f t="shared" si="376"/>
        <v>#VALUE!</v>
      </c>
      <c r="AF1139" t="e">
        <f t="shared" si="377"/>
        <v>#VALUE!</v>
      </c>
    </row>
    <row r="1140" spans="5:32" x14ac:dyDescent="0.2">
      <c r="E1140">
        <f t="shared" si="369"/>
        <v>1138</v>
      </c>
      <c r="F1140">
        <f t="shared" si="364"/>
        <v>31.109753134192179</v>
      </c>
      <c r="G1140" t="e">
        <f t="shared" si="378"/>
        <v>#VALUE!</v>
      </c>
      <c r="H1140" t="e">
        <f t="shared" si="379"/>
        <v>#VALUE!</v>
      </c>
      <c r="I1140" t="e">
        <f t="shared" si="380"/>
        <v>#VALUE!</v>
      </c>
      <c r="J1140" t="e">
        <f t="shared" si="381"/>
        <v>#VALUE!</v>
      </c>
      <c r="K1140" t="e">
        <f t="shared" si="382"/>
        <v>#VALUE!</v>
      </c>
      <c r="L1140" t="e">
        <f t="shared" si="383"/>
        <v>#VALUE!</v>
      </c>
      <c r="M1140">
        <f>IF($B$9="זכר",INDEX(תמותה!$A$1:$E$121,ROUNDDOWN(E1140/12,0)+1,2),INDEX(תמותה!$A$1:$E$121,ROUNDDOWN(E1140/12,0)+1,3))</f>
        <v>0.17211099999999999</v>
      </c>
      <c r="N1140" t="e">
        <f>IF($B$9="זכר",INDEX('שיפור גברים'!$A$1:$GQ$121,ROUNDDOWN(E1140/12,0)+1,ROUNDDOWN((E1140+$B$7-$B$8)/12,0)+2),INDEX('שיפור נשים'!$A$1:$GQ$121,ROUNDDOWN(E1140/12,0)+1,ROUNDDOWN((E1140+$B$7-$B$8)/12,0)+2))</f>
        <v>#VALUE!</v>
      </c>
      <c r="O1140" t="e">
        <f>IF($B$9="זכר",INDEX('שיפור גברים'!$A$1:$GQ$121,ROUNDDOWN(E1140/12,0)+1,ROUNDDOWN((E1140+$B$7-$B$8)/12,0)+1),INDEX('שיפור נשים'!$A$1:$GQ$121,ROUNDDOWN(E1140/12,0)+1,ROUNDDOWN((E1140+$B$7-$B$8)/12,0)+1))</f>
        <v>#VALUE!</v>
      </c>
      <c r="P1140">
        <f t="shared" si="384"/>
        <v>0.5</v>
      </c>
      <c r="Q1140" t="e">
        <f t="shared" si="365"/>
        <v>#VALUE!</v>
      </c>
      <c r="R1140">
        <f t="shared" si="370"/>
        <v>1138</v>
      </c>
      <c r="S1140" t="e">
        <f t="shared" si="371"/>
        <v>#VALUE!</v>
      </c>
      <c r="T1140">
        <f>IF($B$11="זכר",INDEX(תמותה!$A$1:$E$121,ROUNDDOWN(R1140/12,0)+1,2),INDEX(תמותה!$A$1:$E$121,ROUNDDOWN(R1140/12,0)+1,3))</f>
        <v>0.17211099999999999</v>
      </c>
      <c r="U1140" t="e">
        <f>IF($B$11="זכר",INDEX('שיפור גברים'!$A$1:$GQ$121,ROUNDDOWN(R1140/12,0)+1,ROUNDDOWN((E1140+$B$7-$B$8)/12,0)+2),INDEX('שיפור נשים'!$A$1:$GQ$121,ROUNDDOWN(R1140/12,0)+1,ROUNDDOWN((E1140+$B$7-$B$8)/12,0)+2))</f>
        <v>#VALUE!</v>
      </c>
      <c r="V1140" t="e">
        <f>IF($B$11="זכר",INDEX('שיפור גברים'!$A$1:$GQ$121,ROUNDDOWN(R1140/12,0)+1,ROUNDDOWN((E1140+$B$7-$B$8)/12,0)+1),INDEX('שיפור נשים'!$A$1:$GQ$121,ROUNDDOWN(R1140/12,0)+1,ROUNDDOWN((E1140+$B$7-$B$8)/12,0)+1))</f>
        <v>#VALUE!</v>
      </c>
      <c r="W1140">
        <f t="shared" si="366"/>
        <v>0.5</v>
      </c>
      <c r="X1140" t="e">
        <f t="shared" si="372"/>
        <v>#VALUE!</v>
      </c>
      <c r="Y1140">
        <f>IF($B$11="זכר",INDEX(תמותה!$A$1:$E$121,ROUNDDOWN(R1140/12,0)+1,4),INDEX(תמותה!$A$1:$E$121,ROUNDDOWN(R1140/12,0)+1,5))</f>
        <v>0.17815900000000001</v>
      </c>
      <c r="Z1140" t="e">
        <f t="shared" si="367"/>
        <v>#VALUE!</v>
      </c>
      <c r="AA1140" t="e">
        <f t="shared" si="368"/>
        <v>#VALUE!</v>
      </c>
      <c r="AB1140" t="e">
        <f t="shared" si="373"/>
        <v>#VALUE!</v>
      </c>
      <c r="AC1140" t="e">
        <f t="shared" si="374"/>
        <v>#VALUE!</v>
      </c>
      <c r="AD1140" t="e">
        <f t="shared" si="375"/>
        <v>#VALUE!</v>
      </c>
      <c r="AE1140" t="e">
        <f t="shared" si="376"/>
        <v>#VALUE!</v>
      </c>
      <c r="AF1140" t="e">
        <f t="shared" si="377"/>
        <v>#VALUE!</v>
      </c>
    </row>
    <row r="1141" spans="5:32" x14ac:dyDescent="0.2">
      <c r="E1141">
        <f t="shared" si="369"/>
        <v>1139</v>
      </c>
      <c r="F1141">
        <f t="shared" si="364"/>
        <v>31.203784721453385</v>
      </c>
      <c r="G1141" t="e">
        <f t="shared" si="378"/>
        <v>#VALUE!</v>
      </c>
      <c r="H1141" t="e">
        <f t="shared" si="379"/>
        <v>#VALUE!</v>
      </c>
      <c r="I1141" t="e">
        <f t="shared" si="380"/>
        <v>#VALUE!</v>
      </c>
      <c r="J1141" t="e">
        <f t="shared" si="381"/>
        <v>#VALUE!</v>
      </c>
      <c r="K1141" t="e">
        <f t="shared" si="382"/>
        <v>#VALUE!</v>
      </c>
      <c r="L1141" t="e">
        <f t="shared" si="383"/>
        <v>#VALUE!</v>
      </c>
      <c r="M1141">
        <f>IF($B$9="זכר",INDEX(תמותה!$A$1:$E$121,ROUNDDOWN(E1141/12,0)+1,2),INDEX(תמותה!$A$1:$E$121,ROUNDDOWN(E1141/12,0)+1,3))</f>
        <v>0.17211099999999999</v>
      </c>
      <c r="N1141" t="e">
        <f>IF($B$9="זכר",INDEX('שיפור גברים'!$A$1:$GQ$121,ROUNDDOWN(E1141/12,0)+1,ROUNDDOWN((E1141+$B$7-$B$8)/12,0)+2),INDEX('שיפור נשים'!$A$1:$GQ$121,ROUNDDOWN(E1141/12,0)+1,ROUNDDOWN((E1141+$B$7-$B$8)/12,0)+2))</f>
        <v>#VALUE!</v>
      </c>
      <c r="O1141" t="e">
        <f>IF($B$9="זכר",INDEX('שיפור גברים'!$A$1:$GQ$121,ROUNDDOWN(E1141/12,0)+1,ROUNDDOWN((E1141+$B$7-$B$8)/12,0)+1),INDEX('שיפור נשים'!$A$1:$GQ$121,ROUNDDOWN(E1141/12,0)+1,ROUNDDOWN((E1141+$B$7-$B$8)/12,0)+1))</f>
        <v>#VALUE!</v>
      </c>
      <c r="P1141">
        <f t="shared" si="384"/>
        <v>0.58333333333333337</v>
      </c>
      <c r="Q1141" t="e">
        <f t="shared" si="365"/>
        <v>#VALUE!</v>
      </c>
      <c r="R1141">
        <f t="shared" si="370"/>
        <v>1139</v>
      </c>
      <c r="S1141" t="e">
        <f t="shared" si="371"/>
        <v>#VALUE!</v>
      </c>
      <c r="T1141">
        <f>IF($B$11="זכר",INDEX(תמותה!$A$1:$E$121,ROUNDDOWN(R1141/12,0)+1,2),INDEX(תמותה!$A$1:$E$121,ROUNDDOWN(R1141/12,0)+1,3))</f>
        <v>0.17211099999999999</v>
      </c>
      <c r="U1141" t="e">
        <f>IF($B$11="זכר",INDEX('שיפור גברים'!$A$1:$GQ$121,ROUNDDOWN(R1141/12,0)+1,ROUNDDOWN((E1141+$B$7-$B$8)/12,0)+2),INDEX('שיפור נשים'!$A$1:$GQ$121,ROUNDDOWN(R1141/12,0)+1,ROUNDDOWN((E1141+$B$7-$B$8)/12,0)+2))</f>
        <v>#VALUE!</v>
      </c>
      <c r="V1141" t="e">
        <f>IF($B$11="זכר",INDEX('שיפור גברים'!$A$1:$GQ$121,ROUNDDOWN(R1141/12,0)+1,ROUNDDOWN((E1141+$B$7-$B$8)/12,0)+1),INDEX('שיפור נשים'!$A$1:$GQ$121,ROUNDDOWN(R1141/12,0)+1,ROUNDDOWN((E1141+$B$7-$B$8)/12,0)+1))</f>
        <v>#VALUE!</v>
      </c>
      <c r="W1141">
        <f t="shared" si="366"/>
        <v>0.58333333333333337</v>
      </c>
      <c r="X1141" t="e">
        <f t="shared" si="372"/>
        <v>#VALUE!</v>
      </c>
      <c r="Y1141">
        <f>IF($B$11="זכר",INDEX(תמותה!$A$1:$E$121,ROUNDDOWN(R1141/12,0)+1,4),INDEX(תמותה!$A$1:$E$121,ROUNDDOWN(R1141/12,0)+1,5))</f>
        <v>0.17815900000000001</v>
      </c>
      <c r="Z1141" t="e">
        <f t="shared" si="367"/>
        <v>#VALUE!</v>
      </c>
      <c r="AA1141" t="e">
        <f t="shared" si="368"/>
        <v>#VALUE!</v>
      </c>
      <c r="AB1141" t="e">
        <f t="shared" si="373"/>
        <v>#VALUE!</v>
      </c>
      <c r="AC1141" t="e">
        <f t="shared" si="374"/>
        <v>#VALUE!</v>
      </c>
      <c r="AD1141" t="e">
        <f t="shared" si="375"/>
        <v>#VALUE!</v>
      </c>
      <c r="AE1141" t="e">
        <f t="shared" si="376"/>
        <v>#VALUE!</v>
      </c>
      <c r="AF1141" t="e">
        <f t="shared" si="377"/>
        <v>#VALUE!</v>
      </c>
    </row>
    <row r="1142" spans="5:32" x14ac:dyDescent="0.2">
      <c r="E1142">
        <f t="shared" si="369"/>
        <v>1140</v>
      </c>
      <c r="F1142">
        <f t="shared" si="364"/>
        <v>31.298100526315576</v>
      </c>
      <c r="G1142" t="e">
        <f t="shared" si="378"/>
        <v>#VALUE!</v>
      </c>
      <c r="H1142" t="e">
        <f t="shared" si="379"/>
        <v>#VALUE!</v>
      </c>
      <c r="I1142" t="e">
        <f t="shared" si="380"/>
        <v>#VALUE!</v>
      </c>
      <c r="J1142" t="e">
        <f t="shared" si="381"/>
        <v>#VALUE!</v>
      </c>
      <c r="K1142" t="e">
        <f t="shared" si="382"/>
        <v>#VALUE!</v>
      </c>
      <c r="L1142" t="e">
        <f t="shared" si="383"/>
        <v>#VALUE!</v>
      </c>
      <c r="M1142">
        <f>IF($B$9="זכר",INDEX(תמותה!$A$1:$E$121,ROUNDDOWN(E1142/12,0)+1,2),INDEX(תמותה!$A$1:$E$121,ROUNDDOWN(E1142/12,0)+1,3))</f>
        <v>0.19104299999999999</v>
      </c>
      <c r="N1142" t="e">
        <f>IF($B$9="זכר",INDEX('שיפור גברים'!$A$1:$GQ$121,ROUNDDOWN(E1142/12,0)+1,ROUNDDOWN((E1142+$B$7-$B$8)/12,0)+2),INDEX('שיפור נשים'!$A$1:$GQ$121,ROUNDDOWN(E1142/12,0)+1,ROUNDDOWN((E1142+$B$7-$B$8)/12,0)+2))</f>
        <v>#VALUE!</v>
      </c>
      <c r="O1142" t="e">
        <f>IF($B$9="זכר",INDEX('שיפור גברים'!$A$1:$GQ$121,ROUNDDOWN(E1142/12,0)+1,ROUNDDOWN((E1142+$B$7-$B$8)/12,0)+1),INDEX('שיפור נשים'!$A$1:$GQ$121,ROUNDDOWN(E1142/12,0)+1,ROUNDDOWN((E1142+$B$7-$B$8)/12,0)+1))</f>
        <v>#VALUE!</v>
      </c>
      <c r="P1142">
        <f t="shared" si="384"/>
        <v>0.66666666666666663</v>
      </c>
      <c r="Q1142" t="e">
        <f t="shared" si="365"/>
        <v>#VALUE!</v>
      </c>
      <c r="R1142">
        <f t="shared" si="370"/>
        <v>1140</v>
      </c>
      <c r="S1142" t="e">
        <f t="shared" si="371"/>
        <v>#VALUE!</v>
      </c>
      <c r="T1142">
        <f>IF($B$11="זכר",INDEX(תמותה!$A$1:$E$121,ROUNDDOWN(R1142/12,0)+1,2),INDEX(תמותה!$A$1:$E$121,ROUNDDOWN(R1142/12,0)+1,3))</f>
        <v>0.19104299999999999</v>
      </c>
      <c r="U1142" t="e">
        <f>IF($B$11="זכר",INDEX('שיפור גברים'!$A$1:$GQ$121,ROUNDDOWN(R1142/12,0)+1,ROUNDDOWN((E1142+$B$7-$B$8)/12,0)+2),INDEX('שיפור נשים'!$A$1:$GQ$121,ROUNDDOWN(R1142/12,0)+1,ROUNDDOWN((E1142+$B$7-$B$8)/12,0)+2))</f>
        <v>#VALUE!</v>
      </c>
      <c r="V1142" t="e">
        <f>IF($B$11="זכר",INDEX('שיפור גברים'!$A$1:$GQ$121,ROUNDDOWN(R1142/12,0)+1,ROUNDDOWN((E1142+$B$7-$B$8)/12,0)+1),INDEX('שיפור נשים'!$A$1:$GQ$121,ROUNDDOWN(R1142/12,0)+1,ROUNDDOWN((E1142+$B$7-$B$8)/12,0)+1))</f>
        <v>#VALUE!</v>
      </c>
      <c r="W1142">
        <f t="shared" si="366"/>
        <v>0.66666666666666663</v>
      </c>
      <c r="X1142" t="e">
        <f t="shared" si="372"/>
        <v>#VALUE!</v>
      </c>
      <c r="Y1142">
        <f>IF($B$11="זכר",INDEX(תמותה!$A$1:$E$121,ROUNDDOWN(R1142/12,0)+1,4),INDEX(תמותה!$A$1:$E$121,ROUNDDOWN(R1142/12,0)+1,5))</f>
        <v>0.197382</v>
      </c>
      <c r="Z1142" t="e">
        <f t="shared" si="367"/>
        <v>#VALUE!</v>
      </c>
      <c r="AA1142" t="e">
        <f t="shared" si="368"/>
        <v>#VALUE!</v>
      </c>
      <c r="AB1142" t="e">
        <f t="shared" si="373"/>
        <v>#VALUE!</v>
      </c>
      <c r="AC1142" t="e">
        <f t="shared" si="374"/>
        <v>#VALUE!</v>
      </c>
      <c r="AD1142" t="e">
        <f t="shared" si="375"/>
        <v>#VALUE!</v>
      </c>
      <c r="AE1142" t="e">
        <f t="shared" si="376"/>
        <v>#VALUE!</v>
      </c>
      <c r="AF1142" t="e">
        <f t="shared" si="377"/>
        <v>#VALUE!</v>
      </c>
    </row>
    <row r="1143" spans="5:32" x14ac:dyDescent="0.2">
      <c r="E1143">
        <f t="shared" si="369"/>
        <v>1141</v>
      </c>
      <c r="F1143">
        <f t="shared" si="364"/>
        <v>31.392701407847987</v>
      </c>
      <c r="G1143" t="e">
        <f t="shared" si="378"/>
        <v>#VALUE!</v>
      </c>
      <c r="H1143" t="e">
        <f t="shared" si="379"/>
        <v>#VALUE!</v>
      </c>
      <c r="I1143" t="e">
        <f t="shared" si="380"/>
        <v>#VALUE!</v>
      </c>
      <c r="J1143" t="e">
        <f t="shared" si="381"/>
        <v>#VALUE!</v>
      </c>
      <c r="K1143" t="e">
        <f t="shared" si="382"/>
        <v>#VALUE!</v>
      </c>
      <c r="L1143" t="e">
        <f t="shared" si="383"/>
        <v>#VALUE!</v>
      </c>
      <c r="M1143">
        <f>IF($B$9="זכר",INDEX(תמותה!$A$1:$E$121,ROUNDDOWN(E1143/12,0)+1,2),INDEX(תמותה!$A$1:$E$121,ROUNDDOWN(E1143/12,0)+1,3))</f>
        <v>0.19104299999999999</v>
      </c>
      <c r="N1143" t="e">
        <f>IF($B$9="זכר",INDEX('שיפור גברים'!$A$1:$GQ$121,ROUNDDOWN(E1143/12,0)+1,ROUNDDOWN((E1143+$B$7-$B$8)/12,0)+2),INDEX('שיפור נשים'!$A$1:$GQ$121,ROUNDDOWN(E1143/12,0)+1,ROUNDDOWN((E1143+$B$7-$B$8)/12,0)+2))</f>
        <v>#VALUE!</v>
      </c>
      <c r="O1143" t="e">
        <f>IF($B$9="זכר",INDEX('שיפור גברים'!$A$1:$GQ$121,ROUNDDOWN(E1143/12,0)+1,ROUNDDOWN((E1143+$B$7-$B$8)/12,0)+1),INDEX('שיפור נשים'!$A$1:$GQ$121,ROUNDDOWN(E1143/12,0)+1,ROUNDDOWN((E1143+$B$7-$B$8)/12,0)+1))</f>
        <v>#VALUE!</v>
      </c>
      <c r="P1143">
        <f t="shared" si="384"/>
        <v>0.75</v>
      </c>
      <c r="Q1143" t="e">
        <f t="shared" si="365"/>
        <v>#VALUE!</v>
      </c>
      <c r="R1143">
        <f t="shared" si="370"/>
        <v>1141</v>
      </c>
      <c r="S1143" t="e">
        <f t="shared" si="371"/>
        <v>#VALUE!</v>
      </c>
      <c r="T1143">
        <f>IF($B$11="זכר",INDEX(תמותה!$A$1:$E$121,ROUNDDOWN(R1143/12,0)+1,2),INDEX(תמותה!$A$1:$E$121,ROUNDDOWN(R1143/12,0)+1,3))</f>
        <v>0.19104299999999999</v>
      </c>
      <c r="U1143" t="e">
        <f>IF($B$11="זכר",INDEX('שיפור גברים'!$A$1:$GQ$121,ROUNDDOWN(R1143/12,0)+1,ROUNDDOWN((E1143+$B$7-$B$8)/12,0)+2),INDEX('שיפור נשים'!$A$1:$GQ$121,ROUNDDOWN(R1143/12,0)+1,ROUNDDOWN((E1143+$B$7-$B$8)/12,0)+2))</f>
        <v>#VALUE!</v>
      </c>
      <c r="V1143" t="e">
        <f>IF($B$11="זכר",INDEX('שיפור גברים'!$A$1:$GQ$121,ROUNDDOWN(R1143/12,0)+1,ROUNDDOWN((E1143+$B$7-$B$8)/12,0)+1),INDEX('שיפור נשים'!$A$1:$GQ$121,ROUNDDOWN(R1143/12,0)+1,ROUNDDOWN((E1143+$B$7-$B$8)/12,0)+1))</f>
        <v>#VALUE!</v>
      </c>
      <c r="W1143">
        <f t="shared" si="366"/>
        <v>0.75</v>
      </c>
      <c r="X1143" t="e">
        <f t="shared" si="372"/>
        <v>#VALUE!</v>
      </c>
      <c r="Y1143">
        <f>IF($B$11="זכר",INDEX(תמותה!$A$1:$E$121,ROUNDDOWN(R1143/12,0)+1,4),INDEX(תמותה!$A$1:$E$121,ROUNDDOWN(R1143/12,0)+1,5))</f>
        <v>0.197382</v>
      </c>
      <c r="Z1143" t="e">
        <f t="shared" si="367"/>
        <v>#VALUE!</v>
      </c>
      <c r="AA1143" t="e">
        <f t="shared" si="368"/>
        <v>#VALUE!</v>
      </c>
      <c r="AB1143" t="e">
        <f t="shared" si="373"/>
        <v>#VALUE!</v>
      </c>
      <c r="AC1143" t="e">
        <f t="shared" si="374"/>
        <v>#VALUE!</v>
      </c>
      <c r="AD1143" t="e">
        <f t="shared" si="375"/>
        <v>#VALUE!</v>
      </c>
      <c r="AE1143" t="e">
        <f t="shared" si="376"/>
        <v>#VALUE!</v>
      </c>
      <c r="AF1143" t="e">
        <f t="shared" si="377"/>
        <v>#VALUE!</v>
      </c>
    </row>
    <row r="1144" spans="5:32" x14ac:dyDescent="0.2">
      <c r="E1144">
        <f t="shared" si="369"/>
        <v>1142</v>
      </c>
      <c r="F1144">
        <f t="shared" si="364"/>
        <v>31.487588227716472</v>
      </c>
      <c r="G1144" t="e">
        <f t="shared" si="378"/>
        <v>#VALUE!</v>
      </c>
      <c r="H1144" t="e">
        <f t="shared" si="379"/>
        <v>#VALUE!</v>
      </c>
      <c r="I1144" t="e">
        <f t="shared" si="380"/>
        <v>#VALUE!</v>
      </c>
      <c r="J1144" t="e">
        <f t="shared" si="381"/>
        <v>#VALUE!</v>
      </c>
      <c r="K1144" t="e">
        <f t="shared" si="382"/>
        <v>#VALUE!</v>
      </c>
      <c r="L1144" t="e">
        <f t="shared" si="383"/>
        <v>#VALUE!</v>
      </c>
      <c r="M1144">
        <f>IF($B$9="זכר",INDEX(תמותה!$A$1:$E$121,ROUNDDOWN(E1144/12,0)+1,2),INDEX(תמותה!$A$1:$E$121,ROUNDDOWN(E1144/12,0)+1,3))</f>
        <v>0.19104299999999999</v>
      </c>
      <c r="N1144" t="e">
        <f>IF($B$9="זכר",INDEX('שיפור גברים'!$A$1:$GQ$121,ROUNDDOWN(E1144/12,0)+1,ROUNDDOWN((E1144+$B$7-$B$8)/12,0)+2),INDEX('שיפור נשים'!$A$1:$GQ$121,ROUNDDOWN(E1144/12,0)+1,ROUNDDOWN((E1144+$B$7-$B$8)/12,0)+2))</f>
        <v>#VALUE!</v>
      </c>
      <c r="O1144" t="e">
        <f>IF($B$9="זכר",INDEX('שיפור גברים'!$A$1:$GQ$121,ROUNDDOWN(E1144/12,0)+1,ROUNDDOWN((E1144+$B$7-$B$8)/12,0)+1),INDEX('שיפור נשים'!$A$1:$GQ$121,ROUNDDOWN(E1144/12,0)+1,ROUNDDOWN((E1144+$B$7-$B$8)/12,0)+1))</f>
        <v>#VALUE!</v>
      </c>
      <c r="P1144">
        <f t="shared" si="384"/>
        <v>0.83333333333333337</v>
      </c>
      <c r="Q1144" t="e">
        <f t="shared" si="365"/>
        <v>#VALUE!</v>
      </c>
      <c r="R1144">
        <f t="shared" si="370"/>
        <v>1142</v>
      </c>
      <c r="S1144" t="e">
        <f t="shared" si="371"/>
        <v>#VALUE!</v>
      </c>
      <c r="T1144">
        <f>IF($B$11="זכר",INDEX(תמותה!$A$1:$E$121,ROUNDDOWN(R1144/12,0)+1,2),INDEX(תמותה!$A$1:$E$121,ROUNDDOWN(R1144/12,0)+1,3))</f>
        <v>0.19104299999999999</v>
      </c>
      <c r="U1144" t="e">
        <f>IF($B$11="זכר",INDEX('שיפור גברים'!$A$1:$GQ$121,ROUNDDOWN(R1144/12,0)+1,ROUNDDOWN((E1144+$B$7-$B$8)/12,0)+2),INDEX('שיפור נשים'!$A$1:$GQ$121,ROUNDDOWN(R1144/12,0)+1,ROUNDDOWN((E1144+$B$7-$B$8)/12,0)+2))</f>
        <v>#VALUE!</v>
      </c>
      <c r="V1144" t="e">
        <f>IF($B$11="זכר",INDEX('שיפור גברים'!$A$1:$GQ$121,ROUNDDOWN(R1144/12,0)+1,ROUNDDOWN((E1144+$B$7-$B$8)/12,0)+1),INDEX('שיפור נשים'!$A$1:$GQ$121,ROUNDDOWN(R1144/12,0)+1,ROUNDDOWN((E1144+$B$7-$B$8)/12,0)+1))</f>
        <v>#VALUE!</v>
      </c>
      <c r="W1144">
        <f t="shared" si="366"/>
        <v>0.83333333333333337</v>
      </c>
      <c r="X1144" t="e">
        <f t="shared" si="372"/>
        <v>#VALUE!</v>
      </c>
      <c r="Y1144">
        <f>IF($B$11="זכר",INDEX(תמותה!$A$1:$E$121,ROUNDDOWN(R1144/12,0)+1,4),INDEX(תמותה!$A$1:$E$121,ROUNDDOWN(R1144/12,0)+1,5))</f>
        <v>0.197382</v>
      </c>
      <c r="Z1144" t="e">
        <f t="shared" si="367"/>
        <v>#VALUE!</v>
      </c>
      <c r="AA1144" t="e">
        <f t="shared" si="368"/>
        <v>#VALUE!</v>
      </c>
      <c r="AB1144" t="e">
        <f t="shared" si="373"/>
        <v>#VALUE!</v>
      </c>
      <c r="AC1144" t="e">
        <f t="shared" si="374"/>
        <v>#VALUE!</v>
      </c>
      <c r="AD1144" t="e">
        <f t="shared" si="375"/>
        <v>#VALUE!</v>
      </c>
      <c r="AE1144" t="e">
        <f t="shared" si="376"/>
        <v>#VALUE!</v>
      </c>
      <c r="AF1144" t="e">
        <f t="shared" si="377"/>
        <v>#VALUE!</v>
      </c>
    </row>
    <row r="1145" spans="5:32" x14ac:dyDescent="0.2">
      <c r="E1145">
        <f t="shared" si="369"/>
        <v>1143</v>
      </c>
      <c r="F1145">
        <f t="shared" si="364"/>
        <v>31.582761850191325</v>
      </c>
      <c r="G1145" t="e">
        <f t="shared" si="378"/>
        <v>#VALUE!</v>
      </c>
      <c r="H1145" t="e">
        <f t="shared" si="379"/>
        <v>#VALUE!</v>
      </c>
      <c r="I1145" t="e">
        <f t="shared" si="380"/>
        <v>#VALUE!</v>
      </c>
      <c r="J1145" t="e">
        <f t="shared" si="381"/>
        <v>#VALUE!</v>
      </c>
      <c r="K1145" t="e">
        <f t="shared" si="382"/>
        <v>#VALUE!</v>
      </c>
      <c r="L1145" t="e">
        <f t="shared" si="383"/>
        <v>#VALUE!</v>
      </c>
      <c r="M1145">
        <f>IF($B$9="זכר",INDEX(תמותה!$A$1:$E$121,ROUNDDOWN(E1145/12,0)+1,2),INDEX(תמותה!$A$1:$E$121,ROUNDDOWN(E1145/12,0)+1,3))</f>
        <v>0.19104299999999999</v>
      </c>
      <c r="N1145" t="e">
        <f>IF($B$9="זכר",INDEX('שיפור גברים'!$A$1:$GQ$121,ROUNDDOWN(E1145/12,0)+1,ROUNDDOWN((E1145+$B$7-$B$8)/12,0)+2),INDEX('שיפור נשים'!$A$1:$GQ$121,ROUNDDOWN(E1145/12,0)+1,ROUNDDOWN((E1145+$B$7-$B$8)/12,0)+2))</f>
        <v>#VALUE!</v>
      </c>
      <c r="O1145" t="e">
        <f>IF($B$9="זכר",INDEX('שיפור גברים'!$A$1:$GQ$121,ROUNDDOWN(E1145/12,0)+1,ROUNDDOWN((E1145+$B$7-$B$8)/12,0)+1),INDEX('שיפור נשים'!$A$1:$GQ$121,ROUNDDOWN(E1145/12,0)+1,ROUNDDOWN((E1145+$B$7-$B$8)/12,0)+1))</f>
        <v>#VALUE!</v>
      </c>
      <c r="P1145">
        <f t="shared" si="384"/>
        <v>0.91666666666666663</v>
      </c>
      <c r="Q1145" t="e">
        <f t="shared" si="365"/>
        <v>#VALUE!</v>
      </c>
      <c r="R1145">
        <f t="shared" si="370"/>
        <v>1143</v>
      </c>
      <c r="S1145" t="e">
        <f t="shared" si="371"/>
        <v>#VALUE!</v>
      </c>
      <c r="T1145">
        <f>IF($B$11="זכר",INDEX(תמותה!$A$1:$E$121,ROUNDDOWN(R1145/12,0)+1,2),INDEX(תמותה!$A$1:$E$121,ROUNDDOWN(R1145/12,0)+1,3))</f>
        <v>0.19104299999999999</v>
      </c>
      <c r="U1145" t="e">
        <f>IF($B$11="זכר",INDEX('שיפור גברים'!$A$1:$GQ$121,ROUNDDOWN(R1145/12,0)+1,ROUNDDOWN((E1145+$B$7-$B$8)/12,0)+2),INDEX('שיפור נשים'!$A$1:$GQ$121,ROUNDDOWN(R1145/12,0)+1,ROUNDDOWN((E1145+$B$7-$B$8)/12,0)+2))</f>
        <v>#VALUE!</v>
      </c>
      <c r="V1145" t="e">
        <f>IF($B$11="זכר",INDEX('שיפור גברים'!$A$1:$GQ$121,ROUNDDOWN(R1145/12,0)+1,ROUNDDOWN((E1145+$B$7-$B$8)/12,0)+1),INDEX('שיפור נשים'!$A$1:$GQ$121,ROUNDDOWN(R1145/12,0)+1,ROUNDDOWN((E1145+$B$7-$B$8)/12,0)+1))</f>
        <v>#VALUE!</v>
      </c>
      <c r="W1145">
        <f t="shared" si="366"/>
        <v>0.91666666666666663</v>
      </c>
      <c r="X1145" t="e">
        <f t="shared" si="372"/>
        <v>#VALUE!</v>
      </c>
      <c r="Y1145">
        <f>IF($B$11="זכר",INDEX(תמותה!$A$1:$E$121,ROUNDDOWN(R1145/12,0)+1,4),INDEX(תמותה!$A$1:$E$121,ROUNDDOWN(R1145/12,0)+1,5))</f>
        <v>0.197382</v>
      </c>
      <c r="Z1145" t="e">
        <f t="shared" si="367"/>
        <v>#VALUE!</v>
      </c>
      <c r="AA1145" t="e">
        <f t="shared" si="368"/>
        <v>#VALUE!</v>
      </c>
      <c r="AB1145" t="e">
        <f t="shared" si="373"/>
        <v>#VALUE!</v>
      </c>
      <c r="AC1145" t="e">
        <f t="shared" si="374"/>
        <v>#VALUE!</v>
      </c>
      <c r="AD1145" t="e">
        <f t="shared" si="375"/>
        <v>#VALUE!</v>
      </c>
      <c r="AE1145" t="e">
        <f t="shared" si="376"/>
        <v>#VALUE!</v>
      </c>
      <c r="AF1145" t="e">
        <f t="shared" si="377"/>
        <v>#VALUE!</v>
      </c>
    </row>
    <row r="1146" spans="5:32" x14ac:dyDescent="0.2">
      <c r="E1146">
        <f t="shared" si="369"/>
        <v>1144</v>
      </c>
      <c r="F1146">
        <f t="shared" si="364"/>
        <v>31.678223142155183</v>
      </c>
      <c r="G1146" t="e">
        <f t="shared" si="378"/>
        <v>#VALUE!</v>
      </c>
      <c r="H1146" t="e">
        <f t="shared" si="379"/>
        <v>#VALUE!</v>
      </c>
      <c r="I1146" t="e">
        <f t="shared" si="380"/>
        <v>#VALUE!</v>
      </c>
      <c r="J1146" t="e">
        <f t="shared" si="381"/>
        <v>#VALUE!</v>
      </c>
      <c r="K1146" t="e">
        <f t="shared" si="382"/>
        <v>#VALUE!</v>
      </c>
      <c r="L1146" t="e">
        <f t="shared" si="383"/>
        <v>#VALUE!</v>
      </c>
      <c r="M1146">
        <f>IF($B$9="זכר",INDEX(תמותה!$A$1:$E$121,ROUNDDOWN(E1146/12,0)+1,2),INDEX(תמותה!$A$1:$E$121,ROUNDDOWN(E1146/12,0)+1,3))</f>
        <v>0.19104299999999999</v>
      </c>
      <c r="N1146" t="e">
        <f>IF($B$9="זכר",INDEX('שיפור גברים'!$A$1:$GQ$121,ROUNDDOWN(E1146/12,0)+1,ROUNDDOWN((E1146+$B$7-$B$8)/12,0)+2),INDEX('שיפור נשים'!$A$1:$GQ$121,ROUNDDOWN(E1146/12,0)+1,ROUNDDOWN((E1146+$B$7-$B$8)/12,0)+2))</f>
        <v>#VALUE!</v>
      </c>
      <c r="O1146" t="e">
        <f>IF($B$9="זכר",INDEX('שיפור גברים'!$A$1:$GQ$121,ROUNDDOWN(E1146/12,0)+1,ROUNDDOWN((E1146+$B$7-$B$8)/12,0)+1),INDEX('שיפור נשים'!$A$1:$GQ$121,ROUNDDOWN(E1146/12,0)+1,ROUNDDOWN((E1146+$B$7-$B$8)/12,0)+1))</f>
        <v>#VALUE!</v>
      </c>
      <c r="P1146">
        <f t="shared" si="384"/>
        <v>1</v>
      </c>
      <c r="Q1146" t="e">
        <f t="shared" si="365"/>
        <v>#VALUE!</v>
      </c>
      <c r="R1146">
        <f t="shared" si="370"/>
        <v>1144</v>
      </c>
      <c r="S1146" t="e">
        <f t="shared" si="371"/>
        <v>#VALUE!</v>
      </c>
      <c r="T1146">
        <f>IF($B$11="זכר",INDEX(תמותה!$A$1:$E$121,ROUNDDOWN(R1146/12,0)+1,2),INDEX(תמותה!$A$1:$E$121,ROUNDDOWN(R1146/12,0)+1,3))</f>
        <v>0.19104299999999999</v>
      </c>
      <c r="U1146" t="e">
        <f>IF($B$11="זכר",INDEX('שיפור גברים'!$A$1:$GQ$121,ROUNDDOWN(R1146/12,0)+1,ROUNDDOWN((E1146+$B$7-$B$8)/12,0)+2),INDEX('שיפור נשים'!$A$1:$GQ$121,ROUNDDOWN(R1146/12,0)+1,ROUNDDOWN((E1146+$B$7-$B$8)/12,0)+2))</f>
        <v>#VALUE!</v>
      </c>
      <c r="V1146" t="e">
        <f>IF($B$11="זכר",INDEX('שיפור גברים'!$A$1:$GQ$121,ROUNDDOWN(R1146/12,0)+1,ROUNDDOWN((E1146+$B$7-$B$8)/12,0)+1),INDEX('שיפור נשים'!$A$1:$GQ$121,ROUNDDOWN(R1146/12,0)+1,ROUNDDOWN((E1146+$B$7-$B$8)/12,0)+1))</f>
        <v>#VALUE!</v>
      </c>
      <c r="W1146">
        <f t="shared" si="366"/>
        <v>1</v>
      </c>
      <c r="X1146" t="e">
        <f t="shared" si="372"/>
        <v>#VALUE!</v>
      </c>
      <c r="Y1146">
        <f>IF($B$11="זכר",INDEX(תמותה!$A$1:$E$121,ROUNDDOWN(R1146/12,0)+1,4),INDEX(תמותה!$A$1:$E$121,ROUNDDOWN(R1146/12,0)+1,5))</f>
        <v>0.197382</v>
      </c>
      <c r="Z1146" t="e">
        <f t="shared" si="367"/>
        <v>#VALUE!</v>
      </c>
      <c r="AA1146" t="e">
        <f t="shared" si="368"/>
        <v>#VALUE!</v>
      </c>
      <c r="AB1146" t="e">
        <f t="shared" si="373"/>
        <v>#VALUE!</v>
      </c>
      <c r="AC1146" t="e">
        <f t="shared" si="374"/>
        <v>#VALUE!</v>
      </c>
      <c r="AD1146" t="e">
        <f t="shared" si="375"/>
        <v>#VALUE!</v>
      </c>
      <c r="AE1146" t="e">
        <f t="shared" si="376"/>
        <v>#VALUE!</v>
      </c>
      <c r="AF1146" t="e">
        <f t="shared" si="377"/>
        <v>#VALUE!</v>
      </c>
    </row>
    <row r="1147" spans="5:32" x14ac:dyDescent="0.2">
      <c r="E1147">
        <f t="shared" si="369"/>
        <v>1145</v>
      </c>
      <c r="F1147">
        <f t="shared" si="364"/>
        <v>31.77397297311084</v>
      </c>
      <c r="G1147" t="e">
        <f t="shared" si="378"/>
        <v>#VALUE!</v>
      </c>
      <c r="H1147" t="e">
        <f t="shared" si="379"/>
        <v>#VALUE!</v>
      </c>
      <c r="I1147" t="e">
        <f t="shared" si="380"/>
        <v>#VALUE!</v>
      </c>
      <c r="J1147" t="e">
        <f t="shared" si="381"/>
        <v>#VALUE!</v>
      </c>
      <c r="K1147" t="e">
        <f t="shared" si="382"/>
        <v>#VALUE!</v>
      </c>
      <c r="L1147" t="e">
        <f t="shared" si="383"/>
        <v>#VALUE!</v>
      </c>
      <c r="M1147">
        <f>IF($B$9="זכר",INDEX(תמותה!$A$1:$E$121,ROUNDDOWN(E1147/12,0)+1,2),INDEX(תמותה!$A$1:$E$121,ROUNDDOWN(E1147/12,0)+1,3))</f>
        <v>0.19104299999999999</v>
      </c>
      <c r="N1147" t="e">
        <f>IF($B$9="זכר",INDEX('שיפור גברים'!$A$1:$GQ$121,ROUNDDOWN(E1147/12,0)+1,ROUNDDOWN((E1147+$B$7-$B$8)/12,0)+2),INDEX('שיפור נשים'!$A$1:$GQ$121,ROUNDDOWN(E1147/12,0)+1,ROUNDDOWN((E1147+$B$7-$B$8)/12,0)+2))</f>
        <v>#VALUE!</v>
      </c>
      <c r="O1147" t="e">
        <f>IF($B$9="זכר",INDEX('שיפור גברים'!$A$1:$GQ$121,ROUNDDOWN(E1147/12,0)+1,ROUNDDOWN((E1147+$B$7-$B$8)/12,0)+1),INDEX('שיפור נשים'!$A$1:$GQ$121,ROUNDDOWN(E1147/12,0)+1,ROUNDDOWN((E1147+$B$7-$B$8)/12,0)+1))</f>
        <v>#VALUE!</v>
      </c>
      <c r="P1147">
        <f t="shared" si="384"/>
        <v>8.3333333333333329E-2</v>
      </c>
      <c r="Q1147" t="e">
        <f t="shared" si="365"/>
        <v>#VALUE!</v>
      </c>
      <c r="R1147">
        <f t="shared" si="370"/>
        <v>1145</v>
      </c>
      <c r="S1147" t="e">
        <f t="shared" si="371"/>
        <v>#VALUE!</v>
      </c>
      <c r="T1147">
        <f>IF($B$11="זכר",INDEX(תמותה!$A$1:$E$121,ROUNDDOWN(R1147/12,0)+1,2),INDEX(תמותה!$A$1:$E$121,ROUNDDOWN(R1147/12,0)+1,3))</f>
        <v>0.19104299999999999</v>
      </c>
      <c r="U1147" t="e">
        <f>IF($B$11="זכר",INDEX('שיפור גברים'!$A$1:$GQ$121,ROUNDDOWN(R1147/12,0)+1,ROUNDDOWN((E1147+$B$7-$B$8)/12,0)+2),INDEX('שיפור נשים'!$A$1:$GQ$121,ROUNDDOWN(R1147/12,0)+1,ROUNDDOWN((E1147+$B$7-$B$8)/12,0)+2))</f>
        <v>#VALUE!</v>
      </c>
      <c r="V1147" t="e">
        <f>IF($B$11="זכר",INDEX('שיפור גברים'!$A$1:$GQ$121,ROUNDDOWN(R1147/12,0)+1,ROUNDDOWN((E1147+$B$7-$B$8)/12,0)+1),INDEX('שיפור נשים'!$A$1:$GQ$121,ROUNDDOWN(R1147/12,0)+1,ROUNDDOWN((E1147+$B$7-$B$8)/12,0)+1))</f>
        <v>#VALUE!</v>
      </c>
      <c r="W1147">
        <f t="shared" si="366"/>
        <v>8.3333333333333329E-2</v>
      </c>
      <c r="X1147" t="e">
        <f t="shared" si="372"/>
        <v>#VALUE!</v>
      </c>
      <c r="Y1147">
        <f>IF($B$11="זכר",INDEX(תמותה!$A$1:$E$121,ROUNDDOWN(R1147/12,0)+1,4),INDEX(תמותה!$A$1:$E$121,ROUNDDOWN(R1147/12,0)+1,5))</f>
        <v>0.197382</v>
      </c>
      <c r="Z1147" t="e">
        <f t="shared" si="367"/>
        <v>#VALUE!</v>
      </c>
      <c r="AA1147" t="e">
        <f t="shared" si="368"/>
        <v>#VALUE!</v>
      </c>
      <c r="AB1147" t="e">
        <f t="shared" si="373"/>
        <v>#VALUE!</v>
      </c>
      <c r="AC1147" t="e">
        <f t="shared" si="374"/>
        <v>#VALUE!</v>
      </c>
      <c r="AD1147" t="e">
        <f t="shared" si="375"/>
        <v>#VALUE!</v>
      </c>
      <c r="AE1147" t="e">
        <f t="shared" si="376"/>
        <v>#VALUE!</v>
      </c>
      <c r="AF1147" t="e">
        <f t="shared" si="377"/>
        <v>#VALUE!</v>
      </c>
    </row>
    <row r="1148" spans="5:32" x14ac:dyDescent="0.2">
      <c r="E1148">
        <f t="shared" si="369"/>
        <v>1146</v>
      </c>
      <c r="F1148">
        <f t="shared" si="364"/>
        <v>31.870012215189316</v>
      </c>
      <c r="G1148" t="e">
        <f t="shared" si="378"/>
        <v>#VALUE!</v>
      </c>
      <c r="H1148" t="e">
        <f t="shared" si="379"/>
        <v>#VALUE!</v>
      </c>
      <c r="I1148" t="e">
        <f t="shared" si="380"/>
        <v>#VALUE!</v>
      </c>
      <c r="J1148" t="e">
        <f t="shared" si="381"/>
        <v>#VALUE!</v>
      </c>
      <c r="K1148" t="e">
        <f t="shared" si="382"/>
        <v>#VALUE!</v>
      </c>
      <c r="L1148" t="e">
        <f t="shared" si="383"/>
        <v>#VALUE!</v>
      </c>
      <c r="M1148">
        <f>IF($B$9="זכר",INDEX(תמותה!$A$1:$E$121,ROUNDDOWN(E1148/12,0)+1,2),INDEX(תמותה!$A$1:$E$121,ROUNDDOWN(E1148/12,0)+1,3))</f>
        <v>0.19104299999999999</v>
      </c>
      <c r="N1148" t="e">
        <f>IF($B$9="זכר",INDEX('שיפור גברים'!$A$1:$GQ$121,ROUNDDOWN(E1148/12,0)+1,ROUNDDOWN((E1148+$B$7-$B$8)/12,0)+2),INDEX('שיפור נשים'!$A$1:$GQ$121,ROUNDDOWN(E1148/12,0)+1,ROUNDDOWN((E1148+$B$7-$B$8)/12,0)+2))</f>
        <v>#VALUE!</v>
      </c>
      <c r="O1148" t="e">
        <f>IF($B$9="זכר",INDEX('שיפור גברים'!$A$1:$GQ$121,ROUNDDOWN(E1148/12,0)+1,ROUNDDOWN((E1148+$B$7-$B$8)/12,0)+1),INDEX('שיפור נשים'!$A$1:$GQ$121,ROUNDDOWN(E1148/12,0)+1,ROUNDDOWN((E1148+$B$7-$B$8)/12,0)+1))</f>
        <v>#VALUE!</v>
      </c>
      <c r="P1148">
        <f t="shared" si="384"/>
        <v>0.16666666666666666</v>
      </c>
      <c r="Q1148" t="e">
        <f t="shared" si="365"/>
        <v>#VALUE!</v>
      </c>
      <c r="R1148">
        <f t="shared" si="370"/>
        <v>1146</v>
      </c>
      <c r="S1148" t="e">
        <f t="shared" si="371"/>
        <v>#VALUE!</v>
      </c>
      <c r="T1148">
        <f>IF($B$11="זכר",INDEX(תמותה!$A$1:$E$121,ROUNDDOWN(R1148/12,0)+1,2),INDEX(תמותה!$A$1:$E$121,ROUNDDOWN(R1148/12,0)+1,3))</f>
        <v>0.19104299999999999</v>
      </c>
      <c r="U1148" t="e">
        <f>IF($B$11="זכר",INDEX('שיפור גברים'!$A$1:$GQ$121,ROUNDDOWN(R1148/12,0)+1,ROUNDDOWN((E1148+$B$7-$B$8)/12,0)+2),INDEX('שיפור נשים'!$A$1:$GQ$121,ROUNDDOWN(R1148/12,0)+1,ROUNDDOWN((E1148+$B$7-$B$8)/12,0)+2))</f>
        <v>#VALUE!</v>
      </c>
      <c r="V1148" t="e">
        <f>IF($B$11="זכר",INDEX('שיפור גברים'!$A$1:$GQ$121,ROUNDDOWN(R1148/12,0)+1,ROUNDDOWN((E1148+$B$7-$B$8)/12,0)+1),INDEX('שיפור נשים'!$A$1:$GQ$121,ROUNDDOWN(R1148/12,0)+1,ROUNDDOWN((E1148+$B$7-$B$8)/12,0)+1))</f>
        <v>#VALUE!</v>
      </c>
      <c r="W1148">
        <f t="shared" si="366"/>
        <v>0.16666666666666666</v>
      </c>
      <c r="X1148" t="e">
        <f t="shared" si="372"/>
        <v>#VALUE!</v>
      </c>
      <c r="Y1148">
        <f>IF($B$11="זכר",INDEX(תמותה!$A$1:$E$121,ROUNDDOWN(R1148/12,0)+1,4),INDEX(תמותה!$A$1:$E$121,ROUNDDOWN(R1148/12,0)+1,5))</f>
        <v>0.197382</v>
      </c>
      <c r="Z1148" t="e">
        <f t="shared" si="367"/>
        <v>#VALUE!</v>
      </c>
      <c r="AA1148" t="e">
        <f t="shared" si="368"/>
        <v>#VALUE!</v>
      </c>
      <c r="AB1148" t="e">
        <f t="shared" si="373"/>
        <v>#VALUE!</v>
      </c>
      <c r="AC1148" t="e">
        <f t="shared" si="374"/>
        <v>#VALUE!</v>
      </c>
      <c r="AD1148" t="e">
        <f t="shared" si="375"/>
        <v>#VALUE!</v>
      </c>
      <c r="AE1148" t="e">
        <f t="shared" si="376"/>
        <v>#VALUE!</v>
      </c>
      <c r="AF1148" t="e">
        <f t="shared" si="377"/>
        <v>#VALUE!</v>
      </c>
    </row>
    <row r="1149" spans="5:32" x14ac:dyDescent="0.2">
      <c r="E1149">
        <f t="shared" si="369"/>
        <v>1147</v>
      </c>
      <c r="F1149">
        <f t="shared" si="364"/>
        <v>31.96634174315767</v>
      </c>
      <c r="G1149" t="e">
        <f t="shared" si="378"/>
        <v>#VALUE!</v>
      </c>
      <c r="H1149" t="e">
        <f t="shared" si="379"/>
        <v>#VALUE!</v>
      </c>
      <c r="I1149" t="e">
        <f t="shared" si="380"/>
        <v>#VALUE!</v>
      </c>
      <c r="J1149" t="e">
        <f t="shared" si="381"/>
        <v>#VALUE!</v>
      </c>
      <c r="K1149" t="e">
        <f t="shared" si="382"/>
        <v>#VALUE!</v>
      </c>
      <c r="L1149" t="e">
        <f t="shared" si="383"/>
        <v>#VALUE!</v>
      </c>
      <c r="M1149">
        <f>IF($B$9="זכר",INDEX(תמותה!$A$1:$E$121,ROUNDDOWN(E1149/12,0)+1,2),INDEX(תמותה!$A$1:$E$121,ROUNDDOWN(E1149/12,0)+1,3))</f>
        <v>0.19104299999999999</v>
      </c>
      <c r="N1149" t="e">
        <f>IF($B$9="זכר",INDEX('שיפור גברים'!$A$1:$GQ$121,ROUNDDOWN(E1149/12,0)+1,ROUNDDOWN((E1149+$B$7-$B$8)/12,0)+2),INDEX('שיפור נשים'!$A$1:$GQ$121,ROUNDDOWN(E1149/12,0)+1,ROUNDDOWN((E1149+$B$7-$B$8)/12,0)+2))</f>
        <v>#VALUE!</v>
      </c>
      <c r="O1149" t="e">
        <f>IF($B$9="זכר",INDEX('שיפור גברים'!$A$1:$GQ$121,ROUNDDOWN(E1149/12,0)+1,ROUNDDOWN((E1149+$B$7-$B$8)/12,0)+1),INDEX('שיפור נשים'!$A$1:$GQ$121,ROUNDDOWN(E1149/12,0)+1,ROUNDDOWN((E1149+$B$7-$B$8)/12,0)+1))</f>
        <v>#VALUE!</v>
      </c>
      <c r="P1149">
        <f t="shared" si="384"/>
        <v>0.25</v>
      </c>
      <c r="Q1149" t="e">
        <f t="shared" si="365"/>
        <v>#VALUE!</v>
      </c>
      <c r="R1149">
        <f t="shared" si="370"/>
        <v>1147</v>
      </c>
      <c r="S1149" t="e">
        <f t="shared" si="371"/>
        <v>#VALUE!</v>
      </c>
      <c r="T1149">
        <f>IF($B$11="זכר",INDEX(תמותה!$A$1:$E$121,ROUNDDOWN(R1149/12,0)+1,2),INDEX(תמותה!$A$1:$E$121,ROUNDDOWN(R1149/12,0)+1,3))</f>
        <v>0.19104299999999999</v>
      </c>
      <c r="U1149" t="e">
        <f>IF($B$11="זכר",INDEX('שיפור גברים'!$A$1:$GQ$121,ROUNDDOWN(R1149/12,0)+1,ROUNDDOWN((E1149+$B$7-$B$8)/12,0)+2),INDEX('שיפור נשים'!$A$1:$GQ$121,ROUNDDOWN(R1149/12,0)+1,ROUNDDOWN((E1149+$B$7-$B$8)/12,0)+2))</f>
        <v>#VALUE!</v>
      </c>
      <c r="V1149" t="e">
        <f>IF($B$11="זכר",INDEX('שיפור גברים'!$A$1:$GQ$121,ROUNDDOWN(R1149/12,0)+1,ROUNDDOWN((E1149+$B$7-$B$8)/12,0)+1),INDEX('שיפור נשים'!$A$1:$GQ$121,ROUNDDOWN(R1149/12,0)+1,ROUNDDOWN((E1149+$B$7-$B$8)/12,0)+1))</f>
        <v>#VALUE!</v>
      </c>
      <c r="W1149">
        <f t="shared" si="366"/>
        <v>0.25</v>
      </c>
      <c r="X1149" t="e">
        <f t="shared" si="372"/>
        <v>#VALUE!</v>
      </c>
      <c r="Y1149">
        <f>IF($B$11="זכר",INDEX(תמותה!$A$1:$E$121,ROUNDDOWN(R1149/12,0)+1,4),INDEX(תמותה!$A$1:$E$121,ROUNDDOWN(R1149/12,0)+1,5))</f>
        <v>0.197382</v>
      </c>
      <c r="Z1149" t="e">
        <f t="shared" si="367"/>
        <v>#VALUE!</v>
      </c>
      <c r="AA1149" t="e">
        <f t="shared" si="368"/>
        <v>#VALUE!</v>
      </c>
      <c r="AB1149" t="e">
        <f t="shared" si="373"/>
        <v>#VALUE!</v>
      </c>
      <c r="AC1149" t="e">
        <f t="shared" si="374"/>
        <v>#VALUE!</v>
      </c>
      <c r="AD1149" t="e">
        <f t="shared" si="375"/>
        <v>#VALUE!</v>
      </c>
      <c r="AE1149" t="e">
        <f t="shared" si="376"/>
        <v>#VALUE!</v>
      </c>
      <c r="AF1149" t="e">
        <f t="shared" si="377"/>
        <v>#VALUE!</v>
      </c>
    </row>
    <row r="1150" spans="5:32" x14ac:dyDescent="0.2">
      <c r="E1150">
        <f t="shared" si="369"/>
        <v>1148</v>
      </c>
      <c r="F1150">
        <f t="shared" si="364"/>
        <v>32.062962434426986</v>
      </c>
      <c r="G1150" t="e">
        <f t="shared" si="378"/>
        <v>#VALUE!</v>
      </c>
      <c r="H1150" t="e">
        <f t="shared" si="379"/>
        <v>#VALUE!</v>
      </c>
      <c r="I1150" t="e">
        <f t="shared" si="380"/>
        <v>#VALUE!</v>
      </c>
      <c r="J1150" t="e">
        <f t="shared" si="381"/>
        <v>#VALUE!</v>
      </c>
      <c r="K1150" t="e">
        <f t="shared" si="382"/>
        <v>#VALUE!</v>
      </c>
      <c r="L1150" t="e">
        <f t="shared" si="383"/>
        <v>#VALUE!</v>
      </c>
      <c r="M1150">
        <f>IF($B$9="זכר",INDEX(תמותה!$A$1:$E$121,ROUNDDOWN(E1150/12,0)+1,2),INDEX(תמותה!$A$1:$E$121,ROUNDDOWN(E1150/12,0)+1,3))</f>
        <v>0.19104299999999999</v>
      </c>
      <c r="N1150" t="e">
        <f>IF($B$9="זכר",INDEX('שיפור גברים'!$A$1:$GQ$121,ROUNDDOWN(E1150/12,0)+1,ROUNDDOWN((E1150+$B$7-$B$8)/12,0)+2),INDEX('שיפור נשים'!$A$1:$GQ$121,ROUNDDOWN(E1150/12,0)+1,ROUNDDOWN((E1150+$B$7-$B$8)/12,0)+2))</f>
        <v>#VALUE!</v>
      </c>
      <c r="O1150" t="e">
        <f>IF($B$9="זכר",INDEX('שיפור גברים'!$A$1:$GQ$121,ROUNDDOWN(E1150/12,0)+1,ROUNDDOWN((E1150+$B$7-$B$8)/12,0)+1),INDEX('שיפור נשים'!$A$1:$GQ$121,ROUNDDOWN(E1150/12,0)+1,ROUNDDOWN((E1150+$B$7-$B$8)/12,0)+1))</f>
        <v>#VALUE!</v>
      </c>
      <c r="P1150">
        <f t="shared" si="384"/>
        <v>0.33333333333333331</v>
      </c>
      <c r="Q1150" t="e">
        <f t="shared" si="365"/>
        <v>#VALUE!</v>
      </c>
      <c r="R1150">
        <f t="shared" si="370"/>
        <v>1148</v>
      </c>
      <c r="S1150" t="e">
        <f t="shared" si="371"/>
        <v>#VALUE!</v>
      </c>
      <c r="T1150">
        <f>IF($B$11="זכר",INDEX(תמותה!$A$1:$E$121,ROUNDDOWN(R1150/12,0)+1,2),INDEX(תמותה!$A$1:$E$121,ROUNDDOWN(R1150/12,0)+1,3))</f>
        <v>0.19104299999999999</v>
      </c>
      <c r="U1150" t="e">
        <f>IF($B$11="זכר",INDEX('שיפור גברים'!$A$1:$GQ$121,ROUNDDOWN(R1150/12,0)+1,ROUNDDOWN((E1150+$B$7-$B$8)/12,0)+2),INDEX('שיפור נשים'!$A$1:$GQ$121,ROUNDDOWN(R1150/12,0)+1,ROUNDDOWN((E1150+$B$7-$B$8)/12,0)+2))</f>
        <v>#VALUE!</v>
      </c>
      <c r="V1150" t="e">
        <f>IF($B$11="זכר",INDEX('שיפור גברים'!$A$1:$GQ$121,ROUNDDOWN(R1150/12,0)+1,ROUNDDOWN((E1150+$B$7-$B$8)/12,0)+1),INDEX('שיפור נשים'!$A$1:$GQ$121,ROUNDDOWN(R1150/12,0)+1,ROUNDDOWN((E1150+$B$7-$B$8)/12,0)+1))</f>
        <v>#VALUE!</v>
      </c>
      <c r="W1150">
        <f t="shared" si="366"/>
        <v>0.33333333333333331</v>
      </c>
      <c r="X1150" t="e">
        <f t="shared" si="372"/>
        <v>#VALUE!</v>
      </c>
      <c r="Y1150">
        <f>IF($B$11="זכר",INDEX(תמותה!$A$1:$E$121,ROUNDDOWN(R1150/12,0)+1,4),INDEX(תמותה!$A$1:$E$121,ROUNDDOWN(R1150/12,0)+1,5))</f>
        <v>0.197382</v>
      </c>
      <c r="Z1150" t="e">
        <f t="shared" si="367"/>
        <v>#VALUE!</v>
      </c>
      <c r="AA1150" t="e">
        <f t="shared" si="368"/>
        <v>#VALUE!</v>
      </c>
      <c r="AB1150" t="e">
        <f t="shared" si="373"/>
        <v>#VALUE!</v>
      </c>
      <c r="AC1150" t="e">
        <f t="shared" si="374"/>
        <v>#VALUE!</v>
      </c>
      <c r="AD1150" t="e">
        <f t="shared" si="375"/>
        <v>#VALUE!</v>
      </c>
      <c r="AE1150" t="e">
        <f t="shared" si="376"/>
        <v>#VALUE!</v>
      </c>
      <c r="AF1150" t="e">
        <f t="shared" si="377"/>
        <v>#VALUE!</v>
      </c>
    </row>
    <row r="1151" spans="5:32" x14ac:dyDescent="0.2">
      <c r="E1151">
        <f t="shared" si="369"/>
        <v>1149</v>
      </c>
      <c r="F1151">
        <f t="shared" si="364"/>
        <v>32.159875169060406</v>
      </c>
      <c r="G1151" t="e">
        <f t="shared" si="378"/>
        <v>#VALUE!</v>
      </c>
      <c r="H1151" t="e">
        <f t="shared" si="379"/>
        <v>#VALUE!</v>
      </c>
      <c r="I1151" t="e">
        <f t="shared" si="380"/>
        <v>#VALUE!</v>
      </c>
      <c r="J1151" t="e">
        <f t="shared" si="381"/>
        <v>#VALUE!</v>
      </c>
      <c r="K1151" t="e">
        <f t="shared" si="382"/>
        <v>#VALUE!</v>
      </c>
      <c r="L1151" t="e">
        <f t="shared" si="383"/>
        <v>#VALUE!</v>
      </c>
      <c r="M1151">
        <f>IF($B$9="זכר",INDEX(תמותה!$A$1:$E$121,ROUNDDOWN(E1151/12,0)+1,2),INDEX(תמותה!$A$1:$E$121,ROUNDDOWN(E1151/12,0)+1,3))</f>
        <v>0.19104299999999999</v>
      </c>
      <c r="N1151" t="e">
        <f>IF($B$9="זכר",INDEX('שיפור גברים'!$A$1:$GQ$121,ROUNDDOWN(E1151/12,0)+1,ROUNDDOWN((E1151+$B$7-$B$8)/12,0)+2),INDEX('שיפור נשים'!$A$1:$GQ$121,ROUNDDOWN(E1151/12,0)+1,ROUNDDOWN((E1151+$B$7-$B$8)/12,0)+2))</f>
        <v>#VALUE!</v>
      </c>
      <c r="O1151" t="e">
        <f>IF($B$9="זכר",INDEX('שיפור גברים'!$A$1:$GQ$121,ROUNDDOWN(E1151/12,0)+1,ROUNDDOWN((E1151+$B$7-$B$8)/12,0)+1),INDEX('שיפור נשים'!$A$1:$GQ$121,ROUNDDOWN(E1151/12,0)+1,ROUNDDOWN((E1151+$B$7-$B$8)/12,0)+1))</f>
        <v>#VALUE!</v>
      </c>
      <c r="P1151">
        <f t="shared" si="384"/>
        <v>0.41666666666666669</v>
      </c>
      <c r="Q1151" t="e">
        <f t="shared" si="365"/>
        <v>#VALUE!</v>
      </c>
      <c r="R1151">
        <f t="shared" si="370"/>
        <v>1149</v>
      </c>
      <c r="S1151" t="e">
        <f t="shared" si="371"/>
        <v>#VALUE!</v>
      </c>
      <c r="T1151">
        <f>IF($B$11="זכר",INDEX(תמותה!$A$1:$E$121,ROUNDDOWN(R1151/12,0)+1,2),INDEX(תמותה!$A$1:$E$121,ROUNDDOWN(R1151/12,0)+1,3))</f>
        <v>0.19104299999999999</v>
      </c>
      <c r="U1151" t="e">
        <f>IF($B$11="זכר",INDEX('שיפור גברים'!$A$1:$GQ$121,ROUNDDOWN(R1151/12,0)+1,ROUNDDOWN((E1151+$B$7-$B$8)/12,0)+2),INDEX('שיפור נשים'!$A$1:$GQ$121,ROUNDDOWN(R1151/12,0)+1,ROUNDDOWN((E1151+$B$7-$B$8)/12,0)+2))</f>
        <v>#VALUE!</v>
      </c>
      <c r="V1151" t="e">
        <f>IF($B$11="זכר",INDEX('שיפור גברים'!$A$1:$GQ$121,ROUNDDOWN(R1151/12,0)+1,ROUNDDOWN((E1151+$B$7-$B$8)/12,0)+1),INDEX('שיפור נשים'!$A$1:$GQ$121,ROUNDDOWN(R1151/12,0)+1,ROUNDDOWN((E1151+$B$7-$B$8)/12,0)+1))</f>
        <v>#VALUE!</v>
      </c>
      <c r="W1151">
        <f t="shared" si="366"/>
        <v>0.41666666666666669</v>
      </c>
      <c r="X1151" t="e">
        <f t="shared" si="372"/>
        <v>#VALUE!</v>
      </c>
      <c r="Y1151">
        <f>IF($B$11="זכר",INDEX(תמותה!$A$1:$E$121,ROUNDDOWN(R1151/12,0)+1,4),INDEX(תמותה!$A$1:$E$121,ROUNDDOWN(R1151/12,0)+1,5))</f>
        <v>0.197382</v>
      </c>
      <c r="Z1151" t="e">
        <f t="shared" si="367"/>
        <v>#VALUE!</v>
      </c>
      <c r="AA1151" t="e">
        <f t="shared" si="368"/>
        <v>#VALUE!</v>
      </c>
      <c r="AB1151" t="e">
        <f t="shared" si="373"/>
        <v>#VALUE!</v>
      </c>
      <c r="AC1151" t="e">
        <f t="shared" si="374"/>
        <v>#VALUE!</v>
      </c>
      <c r="AD1151" t="e">
        <f t="shared" si="375"/>
        <v>#VALUE!</v>
      </c>
      <c r="AE1151" t="e">
        <f t="shared" si="376"/>
        <v>#VALUE!</v>
      </c>
      <c r="AF1151" t="e">
        <f t="shared" si="377"/>
        <v>#VALUE!</v>
      </c>
    </row>
    <row r="1152" spans="5:32" x14ac:dyDescent="0.2">
      <c r="E1152">
        <f t="shared" si="369"/>
        <v>1150</v>
      </c>
      <c r="F1152">
        <f t="shared" si="364"/>
        <v>32.257080829781188</v>
      </c>
      <c r="G1152" t="e">
        <f t="shared" si="378"/>
        <v>#VALUE!</v>
      </c>
      <c r="H1152" t="e">
        <f t="shared" si="379"/>
        <v>#VALUE!</v>
      </c>
      <c r="I1152" t="e">
        <f t="shared" si="380"/>
        <v>#VALUE!</v>
      </c>
      <c r="J1152" t="e">
        <f t="shared" si="381"/>
        <v>#VALUE!</v>
      </c>
      <c r="K1152" t="e">
        <f t="shared" si="382"/>
        <v>#VALUE!</v>
      </c>
      <c r="L1152" t="e">
        <f t="shared" si="383"/>
        <v>#VALUE!</v>
      </c>
      <c r="M1152">
        <f>IF($B$9="זכר",INDEX(תמותה!$A$1:$E$121,ROUNDDOWN(E1152/12,0)+1,2),INDEX(תמותה!$A$1:$E$121,ROUNDDOWN(E1152/12,0)+1,3))</f>
        <v>0.19104299999999999</v>
      </c>
      <c r="N1152" t="e">
        <f>IF($B$9="זכר",INDEX('שיפור גברים'!$A$1:$GQ$121,ROUNDDOWN(E1152/12,0)+1,ROUNDDOWN((E1152+$B$7-$B$8)/12,0)+2),INDEX('שיפור נשים'!$A$1:$GQ$121,ROUNDDOWN(E1152/12,0)+1,ROUNDDOWN((E1152+$B$7-$B$8)/12,0)+2))</f>
        <v>#VALUE!</v>
      </c>
      <c r="O1152" t="e">
        <f>IF($B$9="זכר",INDEX('שיפור גברים'!$A$1:$GQ$121,ROUNDDOWN(E1152/12,0)+1,ROUNDDOWN((E1152+$B$7-$B$8)/12,0)+1),INDEX('שיפור נשים'!$A$1:$GQ$121,ROUNDDOWN(E1152/12,0)+1,ROUNDDOWN((E1152+$B$7-$B$8)/12,0)+1))</f>
        <v>#VALUE!</v>
      </c>
      <c r="P1152">
        <f t="shared" si="384"/>
        <v>0.5</v>
      </c>
      <c r="Q1152" t="e">
        <f t="shared" si="365"/>
        <v>#VALUE!</v>
      </c>
      <c r="R1152">
        <f t="shared" si="370"/>
        <v>1150</v>
      </c>
      <c r="S1152" t="e">
        <f t="shared" si="371"/>
        <v>#VALUE!</v>
      </c>
      <c r="T1152">
        <f>IF($B$11="זכר",INDEX(תמותה!$A$1:$E$121,ROUNDDOWN(R1152/12,0)+1,2),INDEX(תמותה!$A$1:$E$121,ROUNDDOWN(R1152/12,0)+1,3))</f>
        <v>0.19104299999999999</v>
      </c>
      <c r="U1152" t="e">
        <f>IF($B$11="זכר",INDEX('שיפור גברים'!$A$1:$GQ$121,ROUNDDOWN(R1152/12,0)+1,ROUNDDOWN((E1152+$B$7-$B$8)/12,0)+2),INDEX('שיפור נשים'!$A$1:$GQ$121,ROUNDDOWN(R1152/12,0)+1,ROUNDDOWN((E1152+$B$7-$B$8)/12,0)+2))</f>
        <v>#VALUE!</v>
      </c>
      <c r="V1152" t="e">
        <f>IF($B$11="זכר",INDEX('שיפור גברים'!$A$1:$GQ$121,ROUNDDOWN(R1152/12,0)+1,ROUNDDOWN((E1152+$B$7-$B$8)/12,0)+1),INDEX('שיפור נשים'!$A$1:$GQ$121,ROUNDDOWN(R1152/12,0)+1,ROUNDDOWN((E1152+$B$7-$B$8)/12,0)+1))</f>
        <v>#VALUE!</v>
      </c>
      <c r="W1152">
        <f t="shared" si="366"/>
        <v>0.5</v>
      </c>
      <c r="X1152" t="e">
        <f t="shared" si="372"/>
        <v>#VALUE!</v>
      </c>
      <c r="Y1152">
        <f>IF($B$11="זכר",INDEX(תמותה!$A$1:$E$121,ROUNDDOWN(R1152/12,0)+1,4),INDEX(תמותה!$A$1:$E$121,ROUNDDOWN(R1152/12,0)+1,5))</f>
        <v>0.197382</v>
      </c>
      <c r="Z1152" t="e">
        <f t="shared" si="367"/>
        <v>#VALUE!</v>
      </c>
      <c r="AA1152" t="e">
        <f t="shared" si="368"/>
        <v>#VALUE!</v>
      </c>
      <c r="AB1152" t="e">
        <f t="shared" si="373"/>
        <v>#VALUE!</v>
      </c>
      <c r="AC1152" t="e">
        <f t="shared" si="374"/>
        <v>#VALUE!</v>
      </c>
      <c r="AD1152" t="e">
        <f t="shared" si="375"/>
        <v>#VALUE!</v>
      </c>
      <c r="AE1152" t="e">
        <f t="shared" si="376"/>
        <v>#VALUE!</v>
      </c>
      <c r="AF1152" t="e">
        <f t="shared" si="377"/>
        <v>#VALUE!</v>
      </c>
    </row>
    <row r="1153" spans="5:32" x14ac:dyDescent="0.2">
      <c r="E1153">
        <f t="shared" si="369"/>
        <v>1151</v>
      </c>
      <c r="F1153">
        <f t="shared" si="364"/>
        <v>32.354580301980583</v>
      </c>
      <c r="G1153" t="e">
        <f t="shared" si="378"/>
        <v>#VALUE!</v>
      </c>
      <c r="H1153" t="e">
        <f t="shared" si="379"/>
        <v>#VALUE!</v>
      </c>
      <c r="I1153" t="e">
        <f t="shared" si="380"/>
        <v>#VALUE!</v>
      </c>
      <c r="J1153" t="e">
        <f t="shared" si="381"/>
        <v>#VALUE!</v>
      </c>
      <c r="K1153" t="e">
        <f t="shared" si="382"/>
        <v>#VALUE!</v>
      </c>
      <c r="L1153" t="e">
        <f t="shared" si="383"/>
        <v>#VALUE!</v>
      </c>
      <c r="M1153">
        <f>IF($B$9="זכר",INDEX(תמותה!$A$1:$E$121,ROUNDDOWN(E1153/12,0)+1,2),INDEX(תמותה!$A$1:$E$121,ROUNDDOWN(E1153/12,0)+1,3))</f>
        <v>0.19104299999999999</v>
      </c>
      <c r="N1153" t="e">
        <f>IF($B$9="זכר",INDEX('שיפור גברים'!$A$1:$GQ$121,ROUNDDOWN(E1153/12,0)+1,ROUNDDOWN((E1153+$B$7-$B$8)/12,0)+2),INDEX('שיפור נשים'!$A$1:$GQ$121,ROUNDDOWN(E1153/12,0)+1,ROUNDDOWN((E1153+$B$7-$B$8)/12,0)+2))</f>
        <v>#VALUE!</v>
      </c>
      <c r="O1153" t="e">
        <f>IF($B$9="זכר",INDEX('שיפור גברים'!$A$1:$GQ$121,ROUNDDOWN(E1153/12,0)+1,ROUNDDOWN((E1153+$B$7-$B$8)/12,0)+1),INDEX('שיפור נשים'!$A$1:$GQ$121,ROUNDDOWN(E1153/12,0)+1,ROUNDDOWN((E1153+$B$7-$B$8)/12,0)+1))</f>
        <v>#VALUE!</v>
      </c>
      <c r="P1153">
        <f t="shared" si="384"/>
        <v>0.58333333333333337</v>
      </c>
      <c r="Q1153" t="e">
        <f t="shared" si="365"/>
        <v>#VALUE!</v>
      </c>
      <c r="R1153">
        <f t="shared" si="370"/>
        <v>1151</v>
      </c>
      <c r="S1153" t="e">
        <f t="shared" si="371"/>
        <v>#VALUE!</v>
      </c>
      <c r="T1153">
        <f>IF($B$11="זכר",INDEX(תמותה!$A$1:$E$121,ROUNDDOWN(R1153/12,0)+1,2),INDEX(תמותה!$A$1:$E$121,ROUNDDOWN(R1153/12,0)+1,3))</f>
        <v>0.19104299999999999</v>
      </c>
      <c r="U1153" t="e">
        <f>IF($B$11="זכר",INDEX('שיפור גברים'!$A$1:$GQ$121,ROUNDDOWN(R1153/12,0)+1,ROUNDDOWN((E1153+$B$7-$B$8)/12,0)+2),INDEX('שיפור נשים'!$A$1:$GQ$121,ROUNDDOWN(R1153/12,0)+1,ROUNDDOWN((E1153+$B$7-$B$8)/12,0)+2))</f>
        <v>#VALUE!</v>
      </c>
      <c r="V1153" t="e">
        <f>IF($B$11="זכר",INDEX('שיפור גברים'!$A$1:$GQ$121,ROUNDDOWN(R1153/12,0)+1,ROUNDDOWN((E1153+$B$7-$B$8)/12,0)+1),INDEX('שיפור נשים'!$A$1:$GQ$121,ROUNDDOWN(R1153/12,0)+1,ROUNDDOWN((E1153+$B$7-$B$8)/12,0)+1))</f>
        <v>#VALUE!</v>
      </c>
      <c r="W1153">
        <f t="shared" si="366"/>
        <v>0.58333333333333337</v>
      </c>
      <c r="X1153" t="e">
        <f t="shared" si="372"/>
        <v>#VALUE!</v>
      </c>
      <c r="Y1153">
        <f>IF($B$11="זכר",INDEX(תמותה!$A$1:$E$121,ROUNDDOWN(R1153/12,0)+1,4),INDEX(תמותה!$A$1:$E$121,ROUNDDOWN(R1153/12,0)+1,5))</f>
        <v>0.197382</v>
      </c>
      <c r="Z1153" t="e">
        <f t="shared" si="367"/>
        <v>#VALUE!</v>
      </c>
      <c r="AA1153" t="e">
        <f t="shared" si="368"/>
        <v>#VALUE!</v>
      </c>
      <c r="AB1153" t="e">
        <f t="shared" si="373"/>
        <v>#VALUE!</v>
      </c>
      <c r="AC1153" t="e">
        <f t="shared" si="374"/>
        <v>#VALUE!</v>
      </c>
      <c r="AD1153" t="e">
        <f t="shared" si="375"/>
        <v>#VALUE!</v>
      </c>
      <c r="AE1153" t="e">
        <f t="shared" si="376"/>
        <v>#VALUE!</v>
      </c>
      <c r="AF1153" t="e">
        <f t="shared" si="377"/>
        <v>#VALUE!</v>
      </c>
    </row>
    <row r="1154" spans="5:32" x14ac:dyDescent="0.2">
      <c r="E1154">
        <f t="shared" si="369"/>
        <v>1152</v>
      </c>
      <c r="F1154">
        <f t="shared" si="364"/>
        <v>32.452374473726096</v>
      </c>
      <c r="G1154" t="e">
        <f t="shared" si="378"/>
        <v>#VALUE!</v>
      </c>
      <c r="H1154" t="e">
        <f t="shared" si="379"/>
        <v>#VALUE!</v>
      </c>
      <c r="I1154" t="e">
        <f t="shared" si="380"/>
        <v>#VALUE!</v>
      </c>
      <c r="J1154" t="e">
        <f t="shared" si="381"/>
        <v>#VALUE!</v>
      </c>
      <c r="K1154" t="e">
        <f t="shared" si="382"/>
        <v>#VALUE!</v>
      </c>
      <c r="L1154" t="e">
        <f t="shared" si="383"/>
        <v>#VALUE!</v>
      </c>
      <c r="M1154">
        <f>IF($B$9="זכר",INDEX(תמותה!$A$1:$E$121,ROUNDDOWN(E1154/12,0)+1,2),INDEX(תמותה!$A$1:$E$121,ROUNDDOWN(E1154/12,0)+1,3))</f>
        <v>0.212058</v>
      </c>
      <c r="N1154" t="e">
        <f>IF($B$9="זכר",INDEX('שיפור גברים'!$A$1:$GQ$121,ROUNDDOWN(E1154/12,0)+1,ROUNDDOWN((E1154+$B$7-$B$8)/12,0)+2),INDEX('שיפור נשים'!$A$1:$GQ$121,ROUNDDOWN(E1154/12,0)+1,ROUNDDOWN((E1154+$B$7-$B$8)/12,0)+2))</f>
        <v>#VALUE!</v>
      </c>
      <c r="O1154" t="e">
        <f>IF($B$9="זכר",INDEX('שיפור גברים'!$A$1:$GQ$121,ROUNDDOWN(E1154/12,0)+1,ROUNDDOWN((E1154+$B$7-$B$8)/12,0)+1),INDEX('שיפור נשים'!$A$1:$GQ$121,ROUNDDOWN(E1154/12,0)+1,ROUNDDOWN((E1154+$B$7-$B$8)/12,0)+1))</f>
        <v>#VALUE!</v>
      </c>
      <c r="P1154">
        <f t="shared" si="384"/>
        <v>0.66666666666666663</v>
      </c>
      <c r="Q1154" t="e">
        <f t="shared" si="365"/>
        <v>#VALUE!</v>
      </c>
      <c r="R1154">
        <f t="shared" si="370"/>
        <v>1152</v>
      </c>
      <c r="S1154" t="e">
        <f t="shared" si="371"/>
        <v>#VALUE!</v>
      </c>
      <c r="T1154">
        <f>IF($B$11="זכר",INDEX(תמותה!$A$1:$E$121,ROUNDDOWN(R1154/12,0)+1,2),INDEX(תמותה!$A$1:$E$121,ROUNDDOWN(R1154/12,0)+1,3))</f>
        <v>0.212058</v>
      </c>
      <c r="U1154" t="e">
        <f>IF($B$11="זכר",INDEX('שיפור גברים'!$A$1:$GQ$121,ROUNDDOWN(R1154/12,0)+1,ROUNDDOWN((E1154+$B$7-$B$8)/12,0)+2),INDEX('שיפור נשים'!$A$1:$GQ$121,ROUNDDOWN(R1154/12,0)+1,ROUNDDOWN((E1154+$B$7-$B$8)/12,0)+2))</f>
        <v>#VALUE!</v>
      </c>
      <c r="V1154" t="e">
        <f>IF($B$11="זכר",INDEX('שיפור גברים'!$A$1:$GQ$121,ROUNDDOWN(R1154/12,0)+1,ROUNDDOWN((E1154+$B$7-$B$8)/12,0)+1),INDEX('שיפור נשים'!$A$1:$GQ$121,ROUNDDOWN(R1154/12,0)+1,ROUNDDOWN((E1154+$B$7-$B$8)/12,0)+1))</f>
        <v>#VALUE!</v>
      </c>
      <c r="W1154">
        <f t="shared" si="366"/>
        <v>0.66666666666666663</v>
      </c>
      <c r="X1154" t="e">
        <f t="shared" si="372"/>
        <v>#VALUE!</v>
      </c>
      <c r="Y1154">
        <f>IF($B$11="זכר",INDEX(תמותה!$A$1:$E$121,ROUNDDOWN(R1154/12,0)+1,4),INDEX(תמותה!$A$1:$E$121,ROUNDDOWN(R1154/12,0)+1,5))</f>
        <v>0.216971</v>
      </c>
      <c r="Z1154" t="e">
        <f t="shared" si="367"/>
        <v>#VALUE!</v>
      </c>
      <c r="AA1154" t="e">
        <f t="shared" si="368"/>
        <v>#VALUE!</v>
      </c>
      <c r="AB1154" t="e">
        <f t="shared" si="373"/>
        <v>#VALUE!</v>
      </c>
      <c r="AC1154" t="e">
        <f t="shared" si="374"/>
        <v>#VALUE!</v>
      </c>
      <c r="AD1154" t="e">
        <f t="shared" si="375"/>
        <v>#VALUE!</v>
      </c>
      <c r="AE1154" t="e">
        <f t="shared" si="376"/>
        <v>#VALUE!</v>
      </c>
      <c r="AF1154" t="e">
        <f t="shared" si="377"/>
        <v>#VALUE!</v>
      </c>
    </row>
    <row r="1155" spans="5:32" x14ac:dyDescent="0.2">
      <c r="E1155">
        <f t="shared" si="369"/>
        <v>1153</v>
      </c>
      <c r="F1155">
        <f t="shared" ref="F1155:F1218" si="385">(1+$B$2)^((E1155-$E$2+1)/12)</f>
        <v>32.550464235769432</v>
      </c>
      <c r="G1155" t="e">
        <f t="shared" si="378"/>
        <v>#VALUE!</v>
      </c>
      <c r="H1155" t="e">
        <f t="shared" si="379"/>
        <v>#VALUE!</v>
      </c>
      <c r="I1155" t="e">
        <f t="shared" si="380"/>
        <v>#VALUE!</v>
      </c>
      <c r="J1155" t="e">
        <f t="shared" si="381"/>
        <v>#VALUE!</v>
      </c>
      <c r="K1155" t="e">
        <f t="shared" si="382"/>
        <v>#VALUE!</v>
      </c>
      <c r="L1155" t="e">
        <f t="shared" si="383"/>
        <v>#VALUE!</v>
      </c>
      <c r="M1155">
        <f>IF($B$9="זכר",INDEX(תמותה!$A$1:$E$121,ROUNDDOWN(E1155/12,0)+1,2),INDEX(תמותה!$A$1:$E$121,ROUNDDOWN(E1155/12,0)+1,3))</f>
        <v>0.212058</v>
      </c>
      <c r="N1155" t="e">
        <f>IF($B$9="זכר",INDEX('שיפור גברים'!$A$1:$GQ$121,ROUNDDOWN(E1155/12,0)+1,ROUNDDOWN((E1155+$B$7-$B$8)/12,0)+2),INDEX('שיפור נשים'!$A$1:$GQ$121,ROUNDDOWN(E1155/12,0)+1,ROUNDDOWN((E1155+$B$7-$B$8)/12,0)+2))</f>
        <v>#VALUE!</v>
      </c>
      <c r="O1155" t="e">
        <f>IF($B$9="זכר",INDEX('שיפור גברים'!$A$1:$GQ$121,ROUNDDOWN(E1155/12,0)+1,ROUNDDOWN((E1155+$B$7-$B$8)/12,0)+1),INDEX('שיפור נשים'!$A$1:$GQ$121,ROUNDDOWN(E1155/12,0)+1,ROUNDDOWN((E1155+$B$7-$B$8)/12,0)+1))</f>
        <v>#VALUE!</v>
      </c>
      <c r="P1155">
        <f t="shared" si="384"/>
        <v>0.75</v>
      </c>
      <c r="Q1155" t="e">
        <f t="shared" ref="Q1155:Q1218" si="386">IF(E1155&lt;$B$12,1-(1-M1155*(N1155*P1155+O1155*(1-P1155)))^(1/12),1)</f>
        <v>#VALUE!</v>
      </c>
      <c r="R1155">
        <f t="shared" si="370"/>
        <v>1153</v>
      </c>
      <c r="S1155" t="e">
        <f t="shared" si="371"/>
        <v>#VALUE!</v>
      </c>
      <c r="T1155">
        <f>IF($B$11="זכר",INDEX(תמותה!$A$1:$E$121,ROUNDDOWN(R1155/12,0)+1,2),INDEX(תמותה!$A$1:$E$121,ROUNDDOWN(R1155/12,0)+1,3))</f>
        <v>0.212058</v>
      </c>
      <c r="U1155" t="e">
        <f>IF($B$11="זכר",INDEX('שיפור גברים'!$A$1:$GQ$121,ROUNDDOWN(R1155/12,0)+1,ROUNDDOWN((E1155+$B$7-$B$8)/12,0)+2),INDEX('שיפור נשים'!$A$1:$GQ$121,ROUNDDOWN(R1155/12,0)+1,ROUNDDOWN((E1155+$B$7-$B$8)/12,0)+2))</f>
        <v>#VALUE!</v>
      </c>
      <c r="V1155" t="e">
        <f>IF($B$11="זכר",INDEX('שיפור גברים'!$A$1:$GQ$121,ROUNDDOWN(R1155/12,0)+1,ROUNDDOWN((E1155+$B$7-$B$8)/12,0)+1),INDEX('שיפור נשים'!$A$1:$GQ$121,ROUNDDOWN(R1155/12,0)+1,ROUNDDOWN((E1155+$B$7-$B$8)/12,0)+1))</f>
        <v>#VALUE!</v>
      </c>
      <c r="W1155">
        <f t="shared" ref="W1155:W1218" si="387">(MOD((R1155-$E$2+7),12)+1)/12</f>
        <v>0.75</v>
      </c>
      <c r="X1155" t="e">
        <f t="shared" si="372"/>
        <v>#VALUE!</v>
      </c>
      <c r="Y1155">
        <f>IF($B$11="זכר",INDEX(תמותה!$A$1:$E$121,ROUNDDOWN(R1155/12,0)+1,4),INDEX(תמותה!$A$1:$E$121,ROUNDDOWN(R1155/12,0)+1,5))</f>
        <v>0.216971</v>
      </c>
      <c r="Z1155" t="e">
        <f t="shared" ref="Z1155:Z1218" si="388">IF(R1155&lt;$B$12,1-(1-T1155*(U1155*W1155+V1155*(1-W1155)))^(1/12),1)</f>
        <v>#VALUE!</v>
      </c>
      <c r="AA1155" t="e">
        <f t="shared" ref="AA1155:AA1218" si="389">IF(R1155&lt;$B$12,1-(1-Y1155*(U1155*W1155+V1155*(1-W1155)))^(1/12),1)</f>
        <v>#VALUE!</v>
      </c>
      <c r="AB1155" t="e">
        <f t="shared" si="373"/>
        <v>#VALUE!</v>
      </c>
      <c r="AC1155" t="e">
        <f t="shared" si="374"/>
        <v>#VALUE!</v>
      </c>
      <c r="AD1155" t="e">
        <f t="shared" si="375"/>
        <v>#VALUE!</v>
      </c>
      <c r="AE1155" t="e">
        <f t="shared" si="376"/>
        <v>#VALUE!</v>
      </c>
      <c r="AF1155" t="e">
        <f t="shared" si="377"/>
        <v>#VALUE!</v>
      </c>
    </row>
    <row r="1156" spans="5:32" x14ac:dyDescent="0.2">
      <c r="E1156">
        <f t="shared" ref="E1156:E1219" si="390">E1155+1</f>
        <v>1154</v>
      </c>
      <c r="F1156">
        <f t="shared" si="385"/>
        <v>32.648850481554653</v>
      </c>
      <c r="G1156" t="e">
        <f t="shared" si="378"/>
        <v>#VALUE!</v>
      </c>
      <c r="H1156" t="e">
        <f t="shared" si="379"/>
        <v>#VALUE!</v>
      </c>
      <c r="I1156" t="e">
        <f t="shared" si="380"/>
        <v>#VALUE!</v>
      </c>
      <c r="J1156" t="e">
        <f t="shared" si="381"/>
        <v>#VALUE!</v>
      </c>
      <c r="K1156" t="e">
        <f t="shared" si="382"/>
        <v>#VALUE!</v>
      </c>
      <c r="L1156" t="e">
        <f t="shared" si="383"/>
        <v>#VALUE!</v>
      </c>
      <c r="M1156">
        <f>IF($B$9="זכר",INDEX(תמותה!$A$1:$E$121,ROUNDDOWN(E1156/12,0)+1,2),INDEX(תמותה!$A$1:$E$121,ROUNDDOWN(E1156/12,0)+1,3))</f>
        <v>0.212058</v>
      </c>
      <c r="N1156" t="e">
        <f>IF($B$9="זכר",INDEX('שיפור גברים'!$A$1:$GQ$121,ROUNDDOWN(E1156/12,0)+1,ROUNDDOWN((E1156+$B$7-$B$8)/12,0)+2),INDEX('שיפור נשים'!$A$1:$GQ$121,ROUNDDOWN(E1156/12,0)+1,ROUNDDOWN((E1156+$B$7-$B$8)/12,0)+2))</f>
        <v>#VALUE!</v>
      </c>
      <c r="O1156" t="e">
        <f>IF($B$9="זכר",INDEX('שיפור גברים'!$A$1:$GQ$121,ROUNDDOWN(E1156/12,0)+1,ROUNDDOWN((E1156+$B$7-$B$8)/12,0)+1),INDEX('שיפור נשים'!$A$1:$GQ$121,ROUNDDOWN(E1156/12,0)+1,ROUNDDOWN((E1156+$B$7-$B$8)/12,0)+1))</f>
        <v>#VALUE!</v>
      </c>
      <c r="P1156">
        <f t="shared" si="384"/>
        <v>0.83333333333333337</v>
      </c>
      <c r="Q1156" t="e">
        <f t="shared" si="386"/>
        <v>#VALUE!</v>
      </c>
      <c r="R1156">
        <f t="shared" ref="R1156:R1219" si="391">R1155+1</f>
        <v>1154</v>
      </c>
      <c r="S1156" t="e">
        <f t="shared" ref="S1156:S1219" si="392">S1155*(1-Z1156)</f>
        <v>#VALUE!</v>
      </c>
      <c r="T1156">
        <f>IF($B$11="זכר",INDEX(תמותה!$A$1:$E$121,ROUNDDOWN(R1156/12,0)+1,2),INDEX(תמותה!$A$1:$E$121,ROUNDDOWN(R1156/12,0)+1,3))</f>
        <v>0.212058</v>
      </c>
      <c r="U1156" t="e">
        <f>IF($B$11="זכר",INDEX('שיפור גברים'!$A$1:$GQ$121,ROUNDDOWN(R1156/12,0)+1,ROUNDDOWN((E1156+$B$7-$B$8)/12,0)+2),INDEX('שיפור נשים'!$A$1:$GQ$121,ROUNDDOWN(R1156/12,0)+1,ROUNDDOWN((E1156+$B$7-$B$8)/12,0)+2))</f>
        <v>#VALUE!</v>
      </c>
      <c r="V1156" t="e">
        <f>IF($B$11="זכר",INDEX('שיפור גברים'!$A$1:$GQ$121,ROUNDDOWN(R1156/12,0)+1,ROUNDDOWN((E1156+$B$7-$B$8)/12,0)+1),INDEX('שיפור נשים'!$A$1:$GQ$121,ROUNDDOWN(R1156/12,0)+1,ROUNDDOWN((E1156+$B$7-$B$8)/12,0)+1))</f>
        <v>#VALUE!</v>
      </c>
      <c r="W1156">
        <f t="shared" si="387"/>
        <v>0.83333333333333337</v>
      </c>
      <c r="X1156" t="e">
        <f t="shared" ref="X1156:X1219" si="393">X1155*(1-AA1156)+Q1156*S1156*L1155</f>
        <v>#VALUE!</v>
      </c>
      <c r="Y1156">
        <f>IF($B$11="זכר",INDEX(תמותה!$A$1:$E$121,ROUNDDOWN(R1156/12,0)+1,4),INDEX(תמותה!$A$1:$E$121,ROUNDDOWN(R1156/12,0)+1,5))</f>
        <v>0.216971</v>
      </c>
      <c r="Z1156" t="e">
        <f t="shared" si="388"/>
        <v>#VALUE!</v>
      </c>
      <c r="AA1156" t="e">
        <f t="shared" si="389"/>
        <v>#VALUE!</v>
      </c>
      <c r="AB1156" t="e">
        <f t="shared" ref="AB1156:AB1219" si="394">IF(E1156&lt;=$B$3,IF(AND((E1156-$E$2)&lt;0,E1156&lt;$B$4),AB1155+0/F1156,AB1155+X1155/F1156))</f>
        <v>#VALUE!</v>
      </c>
      <c r="AC1156" t="e">
        <f t="shared" ref="AC1156:AC1219" si="395">IF(E1156&lt;=$B$3,IF(AND((E1156-$E$2)&lt;60,E1156&lt;$B$4),AC1155+0/F1156,AC1155+X1155/F1156))</f>
        <v>#VALUE!</v>
      </c>
      <c r="AD1156" t="e">
        <f t="shared" ref="AD1156:AD1219" si="396">IF(E1156&lt;=$B$3,IF(AND((E1156-$E$2)&lt;120,E1156&lt;$B$4),AD1155+0/F1156,AD1155+X1155/F1156))</f>
        <v>#VALUE!</v>
      </c>
      <c r="AE1156" t="e">
        <f t="shared" ref="AE1156:AE1219" si="397">IF(E1156&lt;=$B$3,IF(AND((E1156-$E$2)&lt;180,E1156&lt;$B$4),AE1155+0/F1156,AE1155+X1155/F1156))</f>
        <v>#VALUE!</v>
      </c>
      <c r="AF1156" t="e">
        <f t="shared" ref="AF1156:AF1219" si="398">IF(E1156&lt;=$B$3,IF(AND((E1156-$E$2)&lt;240,E1156&lt;$B$4),AF1155+0/F1156,AF1155+X1155/F1156))</f>
        <v>#VALUE!</v>
      </c>
    </row>
    <row r="1157" spans="5:32" x14ac:dyDescent="0.2">
      <c r="E1157">
        <f t="shared" si="390"/>
        <v>1155</v>
      </c>
      <c r="F1157">
        <f t="shared" si="385"/>
        <v>32.747534107226379</v>
      </c>
      <c r="G1157" t="e">
        <f t="shared" si="378"/>
        <v>#VALUE!</v>
      </c>
      <c r="H1157" t="e">
        <f t="shared" si="379"/>
        <v>#VALUE!</v>
      </c>
      <c r="I1157" t="e">
        <f t="shared" si="380"/>
        <v>#VALUE!</v>
      </c>
      <c r="J1157" t="e">
        <f t="shared" si="381"/>
        <v>#VALUE!</v>
      </c>
      <c r="K1157" t="e">
        <f t="shared" si="382"/>
        <v>#VALUE!</v>
      </c>
      <c r="L1157" t="e">
        <f t="shared" si="383"/>
        <v>#VALUE!</v>
      </c>
      <c r="M1157">
        <f>IF($B$9="זכר",INDEX(תמותה!$A$1:$E$121,ROUNDDOWN(E1157/12,0)+1,2),INDEX(תמותה!$A$1:$E$121,ROUNDDOWN(E1157/12,0)+1,3))</f>
        <v>0.212058</v>
      </c>
      <c r="N1157" t="e">
        <f>IF($B$9="זכר",INDEX('שיפור גברים'!$A$1:$GQ$121,ROUNDDOWN(E1157/12,0)+1,ROUNDDOWN((E1157+$B$7-$B$8)/12,0)+2),INDEX('שיפור נשים'!$A$1:$GQ$121,ROUNDDOWN(E1157/12,0)+1,ROUNDDOWN((E1157+$B$7-$B$8)/12,0)+2))</f>
        <v>#VALUE!</v>
      </c>
      <c r="O1157" t="e">
        <f>IF($B$9="זכר",INDEX('שיפור גברים'!$A$1:$GQ$121,ROUNDDOWN(E1157/12,0)+1,ROUNDDOWN((E1157+$B$7-$B$8)/12,0)+1),INDEX('שיפור נשים'!$A$1:$GQ$121,ROUNDDOWN(E1157/12,0)+1,ROUNDDOWN((E1157+$B$7-$B$8)/12,0)+1))</f>
        <v>#VALUE!</v>
      </c>
      <c r="P1157">
        <f t="shared" si="384"/>
        <v>0.91666666666666663</v>
      </c>
      <c r="Q1157" t="e">
        <f t="shared" si="386"/>
        <v>#VALUE!</v>
      </c>
      <c r="R1157">
        <f t="shared" si="391"/>
        <v>1155</v>
      </c>
      <c r="S1157" t="e">
        <f t="shared" si="392"/>
        <v>#VALUE!</v>
      </c>
      <c r="T1157">
        <f>IF($B$11="זכר",INDEX(תמותה!$A$1:$E$121,ROUNDDOWN(R1157/12,0)+1,2),INDEX(תמותה!$A$1:$E$121,ROUNDDOWN(R1157/12,0)+1,3))</f>
        <v>0.212058</v>
      </c>
      <c r="U1157" t="e">
        <f>IF($B$11="זכר",INDEX('שיפור גברים'!$A$1:$GQ$121,ROUNDDOWN(R1157/12,0)+1,ROUNDDOWN((E1157+$B$7-$B$8)/12,0)+2),INDEX('שיפור נשים'!$A$1:$GQ$121,ROUNDDOWN(R1157/12,0)+1,ROUNDDOWN((E1157+$B$7-$B$8)/12,0)+2))</f>
        <v>#VALUE!</v>
      </c>
      <c r="V1157" t="e">
        <f>IF($B$11="זכר",INDEX('שיפור גברים'!$A$1:$GQ$121,ROUNDDOWN(R1157/12,0)+1,ROUNDDOWN((E1157+$B$7-$B$8)/12,0)+1),INDEX('שיפור נשים'!$A$1:$GQ$121,ROUNDDOWN(R1157/12,0)+1,ROUNDDOWN((E1157+$B$7-$B$8)/12,0)+1))</f>
        <v>#VALUE!</v>
      </c>
      <c r="W1157">
        <f t="shared" si="387"/>
        <v>0.91666666666666663</v>
      </c>
      <c r="X1157" t="e">
        <f t="shared" si="393"/>
        <v>#VALUE!</v>
      </c>
      <c r="Y1157">
        <f>IF($B$11="זכר",INDEX(תמותה!$A$1:$E$121,ROUNDDOWN(R1157/12,0)+1,4),INDEX(תמותה!$A$1:$E$121,ROUNDDOWN(R1157/12,0)+1,5))</f>
        <v>0.216971</v>
      </c>
      <c r="Z1157" t="e">
        <f t="shared" si="388"/>
        <v>#VALUE!</v>
      </c>
      <c r="AA1157" t="e">
        <f t="shared" si="389"/>
        <v>#VALUE!</v>
      </c>
      <c r="AB1157" t="e">
        <f t="shared" si="394"/>
        <v>#VALUE!</v>
      </c>
      <c r="AC1157" t="e">
        <f t="shared" si="395"/>
        <v>#VALUE!</v>
      </c>
      <c r="AD1157" t="e">
        <f t="shared" si="396"/>
        <v>#VALUE!</v>
      </c>
      <c r="AE1157" t="e">
        <f t="shared" si="397"/>
        <v>#VALUE!</v>
      </c>
      <c r="AF1157" t="e">
        <f t="shared" si="398"/>
        <v>#VALUE!</v>
      </c>
    </row>
    <row r="1158" spans="5:32" x14ac:dyDescent="0.2">
      <c r="E1158">
        <f t="shared" si="390"/>
        <v>1156</v>
      </c>
      <c r="F1158">
        <f t="shared" si="385"/>
        <v>32.846516011637867</v>
      </c>
      <c r="G1158" t="e">
        <f t="shared" si="378"/>
        <v>#VALUE!</v>
      </c>
      <c r="H1158" t="e">
        <f t="shared" si="379"/>
        <v>#VALUE!</v>
      </c>
      <c r="I1158" t="e">
        <f t="shared" si="380"/>
        <v>#VALUE!</v>
      </c>
      <c r="J1158" t="e">
        <f t="shared" si="381"/>
        <v>#VALUE!</v>
      </c>
      <c r="K1158" t="e">
        <f t="shared" si="382"/>
        <v>#VALUE!</v>
      </c>
      <c r="L1158" t="e">
        <f t="shared" si="383"/>
        <v>#VALUE!</v>
      </c>
      <c r="M1158">
        <f>IF($B$9="זכר",INDEX(תמותה!$A$1:$E$121,ROUNDDOWN(E1158/12,0)+1,2),INDEX(תמותה!$A$1:$E$121,ROUNDDOWN(E1158/12,0)+1,3))</f>
        <v>0.212058</v>
      </c>
      <c r="N1158" t="e">
        <f>IF($B$9="זכר",INDEX('שיפור גברים'!$A$1:$GQ$121,ROUNDDOWN(E1158/12,0)+1,ROUNDDOWN((E1158+$B$7-$B$8)/12,0)+2),INDEX('שיפור נשים'!$A$1:$GQ$121,ROUNDDOWN(E1158/12,0)+1,ROUNDDOWN((E1158+$B$7-$B$8)/12,0)+2))</f>
        <v>#VALUE!</v>
      </c>
      <c r="O1158" t="e">
        <f>IF($B$9="זכר",INDEX('שיפור גברים'!$A$1:$GQ$121,ROUNDDOWN(E1158/12,0)+1,ROUNDDOWN((E1158+$B$7-$B$8)/12,0)+1),INDEX('שיפור נשים'!$A$1:$GQ$121,ROUNDDOWN(E1158/12,0)+1,ROUNDDOWN((E1158+$B$7-$B$8)/12,0)+1))</f>
        <v>#VALUE!</v>
      </c>
      <c r="P1158">
        <f t="shared" si="384"/>
        <v>1</v>
      </c>
      <c r="Q1158" t="e">
        <f t="shared" si="386"/>
        <v>#VALUE!</v>
      </c>
      <c r="R1158">
        <f t="shared" si="391"/>
        <v>1156</v>
      </c>
      <c r="S1158" t="e">
        <f t="shared" si="392"/>
        <v>#VALUE!</v>
      </c>
      <c r="T1158">
        <f>IF($B$11="זכר",INDEX(תמותה!$A$1:$E$121,ROUNDDOWN(R1158/12,0)+1,2),INDEX(תמותה!$A$1:$E$121,ROUNDDOWN(R1158/12,0)+1,3))</f>
        <v>0.212058</v>
      </c>
      <c r="U1158" t="e">
        <f>IF($B$11="זכר",INDEX('שיפור גברים'!$A$1:$GQ$121,ROUNDDOWN(R1158/12,0)+1,ROUNDDOWN((E1158+$B$7-$B$8)/12,0)+2),INDEX('שיפור נשים'!$A$1:$GQ$121,ROUNDDOWN(R1158/12,0)+1,ROUNDDOWN((E1158+$B$7-$B$8)/12,0)+2))</f>
        <v>#VALUE!</v>
      </c>
      <c r="V1158" t="e">
        <f>IF($B$11="זכר",INDEX('שיפור גברים'!$A$1:$GQ$121,ROUNDDOWN(R1158/12,0)+1,ROUNDDOWN((E1158+$B$7-$B$8)/12,0)+1),INDEX('שיפור נשים'!$A$1:$GQ$121,ROUNDDOWN(R1158/12,0)+1,ROUNDDOWN((E1158+$B$7-$B$8)/12,0)+1))</f>
        <v>#VALUE!</v>
      </c>
      <c r="W1158">
        <f t="shared" si="387"/>
        <v>1</v>
      </c>
      <c r="X1158" t="e">
        <f t="shared" si="393"/>
        <v>#VALUE!</v>
      </c>
      <c r="Y1158">
        <f>IF($B$11="זכר",INDEX(תמותה!$A$1:$E$121,ROUNDDOWN(R1158/12,0)+1,4),INDEX(תמותה!$A$1:$E$121,ROUNDDOWN(R1158/12,0)+1,5))</f>
        <v>0.216971</v>
      </c>
      <c r="Z1158" t="e">
        <f t="shared" si="388"/>
        <v>#VALUE!</v>
      </c>
      <c r="AA1158" t="e">
        <f t="shared" si="389"/>
        <v>#VALUE!</v>
      </c>
      <c r="AB1158" t="e">
        <f t="shared" si="394"/>
        <v>#VALUE!</v>
      </c>
      <c r="AC1158" t="e">
        <f t="shared" si="395"/>
        <v>#VALUE!</v>
      </c>
      <c r="AD1158" t="e">
        <f t="shared" si="396"/>
        <v>#VALUE!</v>
      </c>
      <c r="AE1158" t="e">
        <f t="shared" si="397"/>
        <v>#VALUE!</v>
      </c>
      <c r="AF1158" t="e">
        <f t="shared" si="398"/>
        <v>#VALUE!</v>
      </c>
    </row>
    <row r="1159" spans="5:32" x14ac:dyDescent="0.2">
      <c r="E1159">
        <f t="shared" si="390"/>
        <v>1157</v>
      </c>
      <c r="F1159">
        <f t="shared" si="385"/>
        <v>32.945797096359179</v>
      </c>
      <c r="G1159" t="e">
        <f t="shared" si="378"/>
        <v>#VALUE!</v>
      </c>
      <c r="H1159" t="e">
        <f t="shared" si="379"/>
        <v>#VALUE!</v>
      </c>
      <c r="I1159" t="e">
        <f t="shared" si="380"/>
        <v>#VALUE!</v>
      </c>
      <c r="J1159" t="e">
        <f t="shared" si="381"/>
        <v>#VALUE!</v>
      </c>
      <c r="K1159" t="e">
        <f t="shared" si="382"/>
        <v>#VALUE!</v>
      </c>
      <c r="L1159" t="e">
        <f t="shared" si="383"/>
        <v>#VALUE!</v>
      </c>
      <c r="M1159">
        <f>IF($B$9="זכר",INDEX(תמותה!$A$1:$E$121,ROUNDDOWN(E1159/12,0)+1,2),INDEX(תמותה!$A$1:$E$121,ROUNDDOWN(E1159/12,0)+1,3))</f>
        <v>0.212058</v>
      </c>
      <c r="N1159" t="e">
        <f>IF($B$9="זכר",INDEX('שיפור גברים'!$A$1:$GQ$121,ROUNDDOWN(E1159/12,0)+1,ROUNDDOWN((E1159+$B$7-$B$8)/12,0)+2),INDEX('שיפור נשים'!$A$1:$GQ$121,ROUNDDOWN(E1159/12,0)+1,ROUNDDOWN((E1159+$B$7-$B$8)/12,0)+2))</f>
        <v>#VALUE!</v>
      </c>
      <c r="O1159" t="e">
        <f>IF($B$9="זכר",INDEX('שיפור גברים'!$A$1:$GQ$121,ROUNDDOWN(E1159/12,0)+1,ROUNDDOWN((E1159+$B$7-$B$8)/12,0)+1),INDEX('שיפור נשים'!$A$1:$GQ$121,ROUNDDOWN(E1159/12,0)+1,ROUNDDOWN((E1159+$B$7-$B$8)/12,0)+1))</f>
        <v>#VALUE!</v>
      </c>
      <c r="P1159">
        <f t="shared" si="384"/>
        <v>8.3333333333333329E-2</v>
      </c>
      <c r="Q1159" t="e">
        <f t="shared" si="386"/>
        <v>#VALUE!</v>
      </c>
      <c r="R1159">
        <f t="shared" si="391"/>
        <v>1157</v>
      </c>
      <c r="S1159" t="e">
        <f t="shared" si="392"/>
        <v>#VALUE!</v>
      </c>
      <c r="T1159">
        <f>IF($B$11="זכר",INDEX(תמותה!$A$1:$E$121,ROUNDDOWN(R1159/12,0)+1,2),INDEX(תמותה!$A$1:$E$121,ROUNDDOWN(R1159/12,0)+1,3))</f>
        <v>0.212058</v>
      </c>
      <c r="U1159" t="e">
        <f>IF($B$11="זכר",INDEX('שיפור גברים'!$A$1:$GQ$121,ROUNDDOWN(R1159/12,0)+1,ROUNDDOWN((E1159+$B$7-$B$8)/12,0)+2),INDEX('שיפור נשים'!$A$1:$GQ$121,ROUNDDOWN(R1159/12,0)+1,ROUNDDOWN((E1159+$B$7-$B$8)/12,0)+2))</f>
        <v>#VALUE!</v>
      </c>
      <c r="V1159" t="e">
        <f>IF($B$11="זכר",INDEX('שיפור גברים'!$A$1:$GQ$121,ROUNDDOWN(R1159/12,0)+1,ROUNDDOWN((E1159+$B$7-$B$8)/12,0)+1),INDEX('שיפור נשים'!$A$1:$GQ$121,ROUNDDOWN(R1159/12,0)+1,ROUNDDOWN((E1159+$B$7-$B$8)/12,0)+1))</f>
        <v>#VALUE!</v>
      </c>
      <c r="W1159">
        <f t="shared" si="387"/>
        <v>8.3333333333333329E-2</v>
      </c>
      <c r="X1159" t="e">
        <f t="shared" si="393"/>
        <v>#VALUE!</v>
      </c>
      <c r="Y1159">
        <f>IF($B$11="זכר",INDEX(תמותה!$A$1:$E$121,ROUNDDOWN(R1159/12,0)+1,4),INDEX(תמותה!$A$1:$E$121,ROUNDDOWN(R1159/12,0)+1,5))</f>
        <v>0.216971</v>
      </c>
      <c r="Z1159" t="e">
        <f t="shared" si="388"/>
        <v>#VALUE!</v>
      </c>
      <c r="AA1159" t="e">
        <f t="shared" si="389"/>
        <v>#VALUE!</v>
      </c>
      <c r="AB1159" t="e">
        <f t="shared" si="394"/>
        <v>#VALUE!</v>
      </c>
      <c r="AC1159" t="e">
        <f t="shared" si="395"/>
        <v>#VALUE!</v>
      </c>
      <c r="AD1159" t="e">
        <f t="shared" si="396"/>
        <v>#VALUE!</v>
      </c>
      <c r="AE1159" t="e">
        <f t="shared" si="397"/>
        <v>#VALUE!</v>
      </c>
      <c r="AF1159" t="e">
        <f t="shared" si="398"/>
        <v>#VALUE!</v>
      </c>
    </row>
    <row r="1160" spans="5:32" x14ac:dyDescent="0.2">
      <c r="E1160">
        <f t="shared" si="390"/>
        <v>1158</v>
      </c>
      <c r="F1160">
        <f t="shared" si="385"/>
        <v>33.0453782656855</v>
      </c>
      <c r="G1160" t="e">
        <f t="shared" si="378"/>
        <v>#VALUE!</v>
      </c>
      <c r="H1160" t="e">
        <f t="shared" si="379"/>
        <v>#VALUE!</v>
      </c>
      <c r="I1160" t="e">
        <f t="shared" si="380"/>
        <v>#VALUE!</v>
      </c>
      <c r="J1160" t="e">
        <f t="shared" si="381"/>
        <v>#VALUE!</v>
      </c>
      <c r="K1160" t="e">
        <f t="shared" si="382"/>
        <v>#VALUE!</v>
      </c>
      <c r="L1160" t="e">
        <f t="shared" si="383"/>
        <v>#VALUE!</v>
      </c>
      <c r="M1160">
        <f>IF($B$9="זכר",INDEX(תמותה!$A$1:$E$121,ROUNDDOWN(E1160/12,0)+1,2),INDEX(תמותה!$A$1:$E$121,ROUNDDOWN(E1160/12,0)+1,3))</f>
        <v>0.212058</v>
      </c>
      <c r="N1160" t="e">
        <f>IF($B$9="זכר",INDEX('שיפור גברים'!$A$1:$GQ$121,ROUNDDOWN(E1160/12,0)+1,ROUNDDOWN((E1160+$B$7-$B$8)/12,0)+2),INDEX('שיפור נשים'!$A$1:$GQ$121,ROUNDDOWN(E1160/12,0)+1,ROUNDDOWN((E1160+$B$7-$B$8)/12,0)+2))</f>
        <v>#VALUE!</v>
      </c>
      <c r="O1160" t="e">
        <f>IF($B$9="זכר",INDEX('שיפור גברים'!$A$1:$GQ$121,ROUNDDOWN(E1160/12,0)+1,ROUNDDOWN((E1160+$B$7-$B$8)/12,0)+1),INDEX('שיפור נשים'!$A$1:$GQ$121,ROUNDDOWN(E1160/12,0)+1,ROUNDDOWN((E1160+$B$7-$B$8)/12,0)+1))</f>
        <v>#VALUE!</v>
      </c>
      <c r="P1160">
        <f t="shared" si="384"/>
        <v>0.16666666666666666</v>
      </c>
      <c r="Q1160" t="e">
        <f t="shared" si="386"/>
        <v>#VALUE!</v>
      </c>
      <c r="R1160">
        <f t="shared" si="391"/>
        <v>1158</v>
      </c>
      <c r="S1160" t="e">
        <f t="shared" si="392"/>
        <v>#VALUE!</v>
      </c>
      <c r="T1160">
        <f>IF($B$11="זכר",INDEX(תמותה!$A$1:$E$121,ROUNDDOWN(R1160/12,0)+1,2),INDEX(תמותה!$A$1:$E$121,ROUNDDOWN(R1160/12,0)+1,3))</f>
        <v>0.212058</v>
      </c>
      <c r="U1160" t="e">
        <f>IF($B$11="זכר",INDEX('שיפור גברים'!$A$1:$GQ$121,ROUNDDOWN(R1160/12,0)+1,ROUNDDOWN((E1160+$B$7-$B$8)/12,0)+2),INDEX('שיפור נשים'!$A$1:$GQ$121,ROUNDDOWN(R1160/12,0)+1,ROUNDDOWN((E1160+$B$7-$B$8)/12,0)+2))</f>
        <v>#VALUE!</v>
      </c>
      <c r="V1160" t="e">
        <f>IF($B$11="זכר",INDEX('שיפור גברים'!$A$1:$GQ$121,ROUNDDOWN(R1160/12,0)+1,ROUNDDOWN((E1160+$B$7-$B$8)/12,0)+1),INDEX('שיפור נשים'!$A$1:$GQ$121,ROUNDDOWN(R1160/12,0)+1,ROUNDDOWN((E1160+$B$7-$B$8)/12,0)+1))</f>
        <v>#VALUE!</v>
      </c>
      <c r="W1160">
        <f t="shared" si="387"/>
        <v>0.16666666666666666</v>
      </c>
      <c r="X1160" t="e">
        <f t="shared" si="393"/>
        <v>#VALUE!</v>
      </c>
      <c r="Y1160">
        <f>IF($B$11="זכר",INDEX(תמותה!$A$1:$E$121,ROUNDDOWN(R1160/12,0)+1,4),INDEX(תמותה!$A$1:$E$121,ROUNDDOWN(R1160/12,0)+1,5))</f>
        <v>0.216971</v>
      </c>
      <c r="Z1160" t="e">
        <f t="shared" si="388"/>
        <v>#VALUE!</v>
      </c>
      <c r="AA1160" t="e">
        <f t="shared" si="389"/>
        <v>#VALUE!</v>
      </c>
      <c r="AB1160" t="e">
        <f t="shared" si="394"/>
        <v>#VALUE!</v>
      </c>
      <c r="AC1160" t="e">
        <f t="shared" si="395"/>
        <v>#VALUE!</v>
      </c>
      <c r="AD1160" t="e">
        <f t="shared" si="396"/>
        <v>#VALUE!</v>
      </c>
      <c r="AE1160" t="e">
        <f t="shared" si="397"/>
        <v>#VALUE!</v>
      </c>
      <c r="AF1160" t="e">
        <f t="shared" si="398"/>
        <v>#VALUE!</v>
      </c>
    </row>
    <row r="1161" spans="5:32" x14ac:dyDescent="0.2">
      <c r="E1161">
        <f t="shared" si="390"/>
        <v>1159</v>
      </c>
      <c r="F1161">
        <f t="shared" si="385"/>
        <v>33.145260426645329</v>
      </c>
      <c r="G1161" t="e">
        <f t="shared" si="378"/>
        <v>#VALUE!</v>
      </c>
      <c r="H1161" t="e">
        <f t="shared" si="379"/>
        <v>#VALUE!</v>
      </c>
      <c r="I1161" t="e">
        <f t="shared" si="380"/>
        <v>#VALUE!</v>
      </c>
      <c r="J1161" t="e">
        <f t="shared" si="381"/>
        <v>#VALUE!</v>
      </c>
      <c r="K1161" t="e">
        <f t="shared" si="382"/>
        <v>#VALUE!</v>
      </c>
      <c r="L1161" t="e">
        <f t="shared" si="383"/>
        <v>#VALUE!</v>
      </c>
      <c r="M1161">
        <f>IF($B$9="זכר",INDEX(תמותה!$A$1:$E$121,ROUNDDOWN(E1161/12,0)+1,2),INDEX(תמותה!$A$1:$E$121,ROUNDDOWN(E1161/12,0)+1,3))</f>
        <v>0.212058</v>
      </c>
      <c r="N1161" t="e">
        <f>IF($B$9="זכר",INDEX('שיפור גברים'!$A$1:$GQ$121,ROUNDDOWN(E1161/12,0)+1,ROUNDDOWN((E1161+$B$7-$B$8)/12,0)+2),INDEX('שיפור נשים'!$A$1:$GQ$121,ROUNDDOWN(E1161/12,0)+1,ROUNDDOWN((E1161+$B$7-$B$8)/12,0)+2))</f>
        <v>#VALUE!</v>
      </c>
      <c r="O1161" t="e">
        <f>IF($B$9="זכר",INDEX('שיפור גברים'!$A$1:$GQ$121,ROUNDDOWN(E1161/12,0)+1,ROUNDDOWN((E1161+$B$7-$B$8)/12,0)+1),INDEX('שיפור נשים'!$A$1:$GQ$121,ROUNDDOWN(E1161/12,0)+1,ROUNDDOWN((E1161+$B$7-$B$8)/12,0)+1))</f>
        <v>#VALUE!</v>
      </c>
      <c r="P1161">
        <f t="shared" si="384"/>
        <v>0.25</v>
      </c>
      <c r="Q1161" t="e">
        <f t="shared" si="386"/>
        <v>#VALUE!</v>
      </c>
      <c r="R1161">
        <f t="shared" si="391"/>
        <v>1159</v>
      </c>
      <c r="S1161" t="e">
        <f t="shared" si="392"/>
        <v>#VALUE!</v>
      </c>
      <c r="T1161">
        <f>IF($B$11="זכר",INDEX(תמותה!$A$1:$E$121,ROUNDDOWN(R1161/12,0)+1,2),INDEX(תמותה!$A$1:$E$121,ROUNDDOWN(R1161/12,0)+1,3))</f>
        <v>0.212058</v>
      </c>
      <c r="U1161" t="e">
        <f>IF($B$11="זכר",INDEX('שיפור גברים'!$A$1:$GQ$121,ROUNDDOWN(R1161/12,0)+1,ROUNDDOWN((E1161+$B$7-$B$8)/12,0)+2),INDEX('שיפור נשים'!$A$1:$GQ$121,ROUNDDOWN(R1161/12,0)+1,ROUNDDOWN((E1161+$B$7-$B$8)/12,0)+2))</f>
        <v>#VALUE!</v>
      </c>
      <c r="V1161" t="e">
        <f>IF($B$11="זכר",INDEX('שיפור גברים'!$A$1:$GQ$121,ROUNDDOWN(R1161/12,0)+1,ROUNDDOWN((E1161+$B$7-$B$8)/12,0)+1),INDEX('שיפור נשים'!$A$1:$GQ$121,ROUNDDOWN(R1161/12,0)+1,ROUNDDOWN((E1161+$B$7-$B$8)/12,0)+1))</f>
        <v>#VALUE!</v>
      </c>
      <c r="W1161">
        <f t="shared" si="387"/>
        <v>0.25</v>
      </c>
      <c r="X1161" t="e">
        <f t="shared" si="393"/>
        <v>#VALUE!</v>
      </c>
      <c r="Y1161">
        <f>IF($B$11="זכר",INDEX(תמותה!$A$1:$E$121,ROUNDDOWN(R1161/12,0)+1,4),INDEX(תמותה!$A$1:$E$121,ROUNDDOWN(R1161/12,0)+1,5))</f>
        <v>0.216971</v>
      </c>
      <c r="Z1161" t="e">
        <f t="shared" si="388"/>
        <v>#VALUE!</v>
      </c>
      <c r="AA1161" t="e">
        <f t="shared" si="389"/>
        <v>#VALUE!</v>
      </c>
      <c r="AB1161" t="e">
        <f t="shared" si="394"/>
        <v>#VALUE!</v>
      </c>
      <c r="AC1161" t="e">
        <f t="shared" si="395"/>
        <v>#VALUE!</v>
      </c>
      <c r="AD1161" t="e">
        <f t="shared" si="396"/>
        <v>#VALUE!</v>
      </c>
      <c r="AE1161" t="e">
        <f t="shared" si="397"/>
        <v>#VALUE!</v>
      </c>
      <c r="AF1161" t="e">
        <f t="shared" si="398"/>
        <v>#VALUE!</v>
      </c>
    </row>
    <row r="1162" spans="5:32" x14ac:dyDescent="0.2">
      <c r="E1162">
        <f t="shared" si="390"/>
        <v>1160</v>
      </c>
      <c r="F1162">
        <f t="shared" si="385"/>
        <v>33.245444489008648</v>
      </c>
      <c r="G1162" t="e">
        <f t="shared" si="378"/>
        <v>#VALUE!</v>
      </c>
      <c r="H1162" t="e">
        <f t="shared" si="379"/>
        <v>#VALUE!</v>
      </c>
      <c r="I1162" t="e">
        <f t="shared" si="380"/>
        <v>#VALUE!</v>
      </c>
      <c r="J1162" t="e">
        <f t="shared" si="381"/>
        <v>#VALUE!</v>
      </c>
      <c r="K1162" t="e">
        <f t="shared" si="382"/>
        <v>#VALUE!</v>
      </c>
      <c r="L1162" t="e">
        <f t="shared" si="383"/>
        <v>#VALUE!</v>
      </c>
      <c r="M1162">
        <f>IF($B$9="זכר",INDEX(תמותה!$A$1:$E$121,ROUNDDOWN(E1162/12,0)+1,2),INDEX(תמותה!$A$1:$E$121,ROUNDDOWN(E1162/12,0)+1,3))</f>
        <v>0.212058</v>
      </c>
      <c r="N1162" t="e">
        <f>IF($B$9="זכר",INDEX('שיפור גברים'!$A$1:$GQ$121,ROUNDDOWN(E1162/12,0)+1,ROUNDDOWN((E1162+$B$7-$B$8)/12,0)+2),INDEX('שיפור נשים'!$A$1:$GQ$121,ROUNDDOWN(E1162/12,0)+1,ROUNDDOWN((E1162+$B$7-$B$8)/12,0)+2))</f>
        <v>#VALUE!</v>
      </c>
      <c r="O1162" t="e">
        <f>IF($B$9="זכר",INDEX('שיפור גברים'!$A$1:$GQ$121,ROUNDDOWN(E1162/12,0)+1,ROUNDDOWN((E1162+$B$7-$B$8)/12,0)+1),INDEX('שיפור נשים'!$A$1:$GQ$121,ROUNDDOWN(E1162/12,0)+1,ROUNDDOWN((E1162+$B$7-$B$8)/12,0)+1))</f>
        <v>#VALUE!</v>
      </c>
      <c r="P1162">
        <f t="shared" si="384"/>
        <v>0.33333333333333331</v>
      </c>
      <c r="Q1162" t="e">
        <f t="shared" si="386"/>
        <v>#VALUE!</v>
      </c>
      <c r="R1162">
        <f t="shared" si="391"/>
        <v>1160</v>
      </c>
      <c r="S1162" t="e">
        <f t="shared" si="392"/>
        <v>#VALUE!</v>
      </c>
      <c r="T1162">
        <f>IF($B$11="זכר",INDEX(תמותה!$A$1:$E$121,ROUNDDOWN(R1162/12,0)+1,2),INDEX(תמותה!$A$1:$E$121,ROUNDDOWN(R1162/12,0)+1,3))</f>
        <v>0.212058</v>
      </c>
      <c r="U1162" t="e">
        <f>IF($B$11="זכר",INDEX('שיפור גברים'!$A$1:$GQ$121,ROUNDDOWN(R1162/12,0)+1,ROUNDDOWN((E1162+$B$7-$B$8)/12,0)+2),INDEX('שיפור נשים'!$A$1:$GQ$121,ROUNDDOWN(R1162/12,0)+1,ROUNDDOWN((E1162+$B$7-$B$8)/12,0)+2))</f>
        <v>#VALUE!</v>
      </c>
      <c r="V1162" t="e">
        <f>IF($B$11="זכר",INDEX('שיפור גברים'!$A$1:$GQ$121,ROUNDDOWN(R1162/12,0)+1,ROUNDDOWN((E1162+$B$7-$B$8)/12,0)+1),INDEX('שיפור נשים'!$A$1:$GQ$121,ROUNDDOWN(R1162/12,0)+1,ROUNDDOWN((E1162+$B$7-$B$8)/12,0)+1))</f>
        <v>#VALUE!</v>
      </c>
      <c r="W1162">
        <f t="shared" si="387"/>
        <v>0.33333333333333331</v>
      </c>
      <c r="X1162" t="e">
        <f t="shared" si="393"/>
        <v>#VALUE!</v>
      </c>
      <c r="Y1162">
        <f>IF($B$11="זכר",INDEX(תמותה!$A$1:$E$121,ROUNDDOWN(R1162/12,0)+1,4),INDEX(תמותה!$A$1:$E$121,ROUNDDOWN(R1162/12,0)+1,5))</f>
        <v>0.216971</v>
      </c>
      <c r="Z1162" t="e">
        <f t="shared" si="388"/>
        <v>#VALUE!</v>
      </c>
      <c r="AA1162" t="e">
        <f t="shared" si="389"/>
        <v>#VALUE!</v>
      </c>
      <c r="AB1162" t="e">
        <f t="shared" si="394"/>
        <v>#VALUE!</v>
      </c>
      <c r="AC1162" t="e">
        <f t="shared" si="395"/>
        <v>#VALUE!</v>
      </c>
      <c r="AD1162" t="e">
        <f t="shared" si="396"/>
        <v>#VALUE!</v>
      </c>
      <c r="AE1162" t="e">
        <f t="shared" si="397"/>
        <v>#VALUE!</v>
      </c>
      <c r="AF1162" t="e">
        <f t="shared" si="398"/>
        <v>#VALUE!</v>
      </c>
    </row>
    <row r="1163" spans="5:32" x14ac:dyDescent="0.2">
      <c r="E1163">
        <f t="shared" si="390"/>
        <v>1161</v>
      </c>
      <c r="F1163">
        <f t="shared" si="385"/>
        <v>33.345931365295371</v>
      </c>
      <c r="G1163" t="e">
        <f t="shared" si="378"/>
        <v>#VALUE!</v>
      </c>
      <c r="H1163" t="e">
        <f t="shared" si="379"/>
        <v>#VALUE!</v>
      </c>
      <c r="I1163" t="e">
        <f t="shared" si="380"/>
        <v>#VALUE!</v>
      </c>
      <c r="J1163" t="e">
        <f t="shared" si="381"/>
        <v>#VALUE!</v>
      </c>
      <c r="K1163" t="e">
        <f t="shared" si="382"/>
        <v>#VALUE!</v>
      </c>
      <c r="L1163" t="e">
        <f t="shared" si="383"/>
        <v>#VALUE!</v>
      </c>
      <c r="M1163">
        <f>IF($B$9="זכר",INDEX(תמותה!$A$1:$E$121,ROUNDDOWN(E1163/12,0)+1,2),INDEX(תמותה!$A$1:$E$121,ROUNDDOWN(E1163/12,0)+1,3))</f>
        <v>0.212058</v>
      </c>
      <c r="N1163" t="e">
        <f>IF($B$9="זכר",INDEX('שיפור גברים'!$A$1:$GQ$121,ROUNDDOWN(E1163/12,0)+1,ROUNDDOWN((E1163+$B$7-$B$8)/12,0)+2),INDEX('שיפור נשים'!$A$1:$GQ$121,ROUNDDOWN(E1163/12,0)+1,ROUNDDOWN((E1163+$B$7-$B$8)/12,0)+2))</f>
        <v>#VALUE!</v>
      </c>
      <c r="O1163" t="e">
        <f>IF($B$9="זכר",INDEX('שיפור גברים'!$A$1:$GQ$121,ROUNDDOWN(E1163/12,0)+1,ROUNDDOWN((E1163+$B$7-$B$8)/12,0)+1),INDEX('שיפור נשים'!$A$1:$GQ$121,ROUNDDOWN(E1163/12,0)+1,ROUNDDOWN((E1163+$B$7-$B$8)/12,0)+1))</f>
        <v>#VALUE!</v>
      </c>
      <c r="P1163">
        <f t="shared" si="384"/>
        <v>0.41666666666666669</v>
      </c>
      <c r="Q1163" t="e">
        <f t="shared" si="386"/>
        <v>#VALUE!</v>
      </c>
      <c r="R1163">
        <f t="shared" si="391"/>
        <v>1161</v>
      </c>
      <c r="S1163" t="e">
        <f t="shared" si="392"/>
        <v>#VALUE!</v>
      </c>
      <c r="T1163">
        <f>IF($B$11="זכר",INDEX(תמותה!$A$1:$E$121,ROUNDDOWN(R1163/12,0)+1,2),INDEX(תמותה!$A$1:$E$121,ROUNDDOWN(R1163/12,0)+1,3))</f>
        <v>0.212058</v>
      </c>
      <c r="U1163" t="e">
        <f>IF($B$11="זכר",INDEX('שיפור גברים'!$A$1:$GQ$121,ROUNDDOWN(R1163/12,0)+1,ROUNDDOWN((E1163+$B$7-$B$8)/12,0)+2),INDEX('שיפור נשים'!$A$1:$GQ$121,ROUNDDOWN(R1163/12,0)+1,ROUNDDOWN((E1163+$B$7-$B$8)/12,0)+2))</f>
        <v>#VALUE!</v>
      </c>
      <c r="V1163" t="e">
        <f>IF($B$11="זכר",INDEX('שיפור גברים'!$A$1:$GQ$121,ROUNDDOWN(R1163/12,0)+1,ROUNDDOWN((E1163+$B$7-$B$8)/12,0)+1),INDEX('שיפור נשים'!$A$1:$GQ$121,ROUNDDOWN(R1163/12,0)+1,ROUNDDOWN((E1163+$B$7-$B$8)/12,0)+1))</f>
        <v>#VALUE!</v>
      </c>
      <c r="W1163">
        <f t="shared" si="387"/>
        <v>0.41666666666666669</v>
      </c>
      <c r="X1163" t="e">
        <f t="shared" si="393"/>
        <v>#VALUE!</v>
      </c>
      <c r="Y1163">
        <f>IF($B$11="זכר",INDEX(תמותה!$A$1:$E$121,ROUNDDOWN(R1163/12,0)+1,4),INDEX(תמותה!$A$1:$E$121,ROUNDDOWN(R1163/12,0)+1,5))</f>
        <v>0.216971</v>
      </c>
      <c r="Z1163" t="e">
        <f t="shared" si="388"/>
        <v>#VALUE!</v>
      </c>
      <c r="AA1163" t="e">
        <f t="shared" si="389"/>
        <v>#VALUE!</v>
      </c>
      <c r="AB1163" t="e">
        <f t="shared" si="394"/>
        <v>#VALUE!</v>
      </c>
      <c r="AC1163" t="e">
        <f t="shared" si="395"/>
        <v>#VALUE!</v>
      </c>
      <c r="AD1163" t="e">
        <f t="shared" si="396"/>
        <v>#VALUE!</v>
      </c>
      <c r="AE1163" t="e">
        <f t="shared" si="397"/>
        <v>#VALUE!</v>
      </c>
      <c r="AF1163" t="e">
        <f t="shared" si="398"/>
        <v>#VALUE!</v>
      </c>
    </row>
    <row r="1164" spans="5:32" x14ac:dyDescent="0.2">
      <c r="E1164">
        <f t="shared" si="390"/>
        <v>1162</v>
      </c>
      <c r="F1164">
        <f t="shared" si="385"/>
        <v>33.446721970783514</v>
      </c>
      <c r="G1164" t="e">
        <f t="shared" si="378"/>
        <v>#VALUE!</v>
      </c>
      <c r="H1164" t="e">
        <f t="shared" si="379"/>
        <v>#VALUE!</v>
      </c>
      <c r="I1164" t="e">
        <f t="shared" si="380"/>
        <v>#VALUE!</v>
      </c>
      <c r="J1164" t="e">
        <f t="shared" si="381"/>
        <v>#VALUE!</v>
      </c>
      <c r="K1164" t="e">
        <f t="shared" si="382"/>
        <v>#VALUE!</v>
      </c>
      <c r="L1164" t="e">
        <f t="shared" si="383"/>
        <v>#VALUE!</v>
      </c>
      <c r="M1164">
        <f>IF($B$9="זכר",INDEX(תמותה!$A$1:$E$121,ROUNDDOWN(E1164/12,0)+1,2),INDEX(תמותה!$A$1:$E$121,ROUNDDOWN(E1164/12,0)+1,3))</f>
        <v>0.212058</v>
      </c>
      <c r="N1164" t="e">
        <f>IF($B$9="זכר",INDEX('שיפור גברים'!$A$1:$GQ$121,ROUNDDOWN(E1164/12,0)+1,ROUNDDOWN((E1164+$B$7-$B$8)/12,0)+2),INDEX('שיפור נשים'!$A$1:$GQ$121,ROUNDDOWN(E1164/12,0)+1,ROUNDDOWN((E1164+$B$7-$B$8)/12,0)+2))</f>
        <v>#VALUE!</v>
      </c>
      <c r="O1164" t="e">
        <f>IF($B$9="זכר",INDEX('שיפור גברים'!$A$1:$GQ$121,ROUNDDOWN(E1164/12,0)+1,ROUNDDOWN((E1164+$B$7-$B$8)/12,0)+1),INDEX('שיפור נשים'!$A$1:$GQ$121,ROUNDDOWN(E1164/12,0)+1,ROUNDDOWN((E1164+$B$7-$B$8)/12,0)+1))</f>
        <v>#VALUE!</v>
      </c>
      <c r="P1164">
        <f t="shared" si="384"/>
        <v>0.5</v>
      </c>
      <c r="Q1164" t="e">
        <f t="shared" si="386"/>
        <v>#VALUE!</v>
      </c>
      <c r="R1164">
        <f t="shared" si="391"/>
        <v>1162</v>
      </c>
      <c r="S1164" t="e">
        <f t="shared" si="392"/>
        <v>#VALUE!</v>
      </c>
      <c r="T1164">
        <f>IF($B$11="זכר",INDEX(תמותה!$A$1:$E$121,ROUNDDOWN(R1164/12,0)+1,2),INDEX(תמותה!$A$1:$E$121,ROUNDDOWN(R1164/12,0)+1,3))</f>
        <v>0.212058</v>
      </c>
      <c r="U1164" t="e">
        <f>IF($B$11="זכר",INDEX('שיפור גברים'!$A$1:$GQ$121,ROUNDDOWN(R1164/12,0)+1,ROUNDDOWN((E1164+$B$7-$B$8)/12,0)+2),INDEX('שיפור נשים'!$A$1:$GQ$121,ROUNDDOWN(R1164/12,0)+1,ROUNDDOWN((E1164+$B$7-$B$8)/12,0)+2))</f>
        <v>#VALUE!</v>
      </c>
      <c r="V1164" t="e">
        <f>IF($B$11="זכר",INDEX('שיפור גברים'!$A$1:$GQ$121,ROUNDDOWN(R1164/12,0)+1,ROUNDDOWN((E1164+$B$7-$B$8)/12,0)+1),INDEX('שיפור נשים'!$A$1:$GQ$121,ROUNDDOWN(R1164/12,0)+1,ROUNDDOWN((E1164+$B$7-$B$8)/12,0)+1))</f>
        <v>#VALUE!</v>
      </c>
      <c r="W1164">
        <f t="shared" si="387"/>
        <v>0.5</v>
      </c>
      <c r="X1164" t="e">
        <f t="shared" si="393"/>
        <v>#VALUE!</v>
      </c>
      <c r="Y1164">
        <f>IF($B$11="זכר",INDEX(תמותה!$A$1:$E$121,ROUNDDOWN(R1164/12,0)+1,4),INDEX(תמותה!$A$1:$E$121,ROUNDDOWN(R1164/12,0)+1,5))</f>
        <v>0.216971</v>
      </c>
      <c r="Z1164" t="e">
        <f t="shared" si="388"/>
        <v>#VALUE!</v>
      </c>
      <c r="AA1164" t="e">
        <f t="shared" si="389"/>
        <v>#VALUE!</v>
      </c>
      <c r="AB1164" t="e">
        <f t="shared" si="394"/>
        <v>#VALUE!</v>
      </c>
      <c r="AC1164" t="e">
        <f t="shared" si="395"/>
        <v>#VALUE!</v>
      </c>
      <c r="AD1164" t="e">
        <f t="shared" si="396"/>
        <v>#VALUE!</v>
      </c>
      <c r="AE1164" t="e">
        <f t="shared" si="397"/>
        <v>#VALUE!</v>
      </c>
      <c r="AF1164" t="e">
        <f t="shared" si="398"/>
        <v>#VALUE!</v>
      </c>
    </row>
    <row r="1165" spans="5:32" x14ac:dyDescent="0.2">
      <c r="E1165">
        <f t="shared" si="390"/>
        <v>1163</v>
      </c>
      <c r="F1165">
        <f t="shared" si="385"/>
        <v>33.547817223517633</v>
      </c>
      <c r="G1165" t="e">
        <f t="shared" si="378"/>
        <v>#VALUE!</v>
      </c>
      <c r="H1165" t="e">
        <f t="shared" si="379"/>
        <v>#VALUE!</v>
      </c>
      <c r="I1165" t="e">
        <f t="shared" si="380"/>
        <v>#VALUE!</v>
      </c>
      <c r="J1165" t="e">
        <f t="shared" si="381"/>
        <v>#VALUE!</v>
      </c>
      <c r="K1165" t="e">
        <f t="shared" si="382"/>
        <v>#VALUE!</v>
      </c>
      <c r="L1165" t="e">
        <f t="shared" si="383"/>
        <v>#VALUE!</v>
      </c>
      <c r="M1165">
        <f>IF($B$9="זכר",INDEX(תמותה!$A$1:$E$121,ROUNDDOWN(E1165/12,0)+1,2),INDEX(תמותה!$A$1:$E$121,ROUNDDOWN(E1165/12,0)+1,3))</f>
        <v>0.212058</v>
      </c>
      <c r="N1165" t="e">
        <f>IF($B$9="זכר",INDEX('שיפור גברים'!$A$1:$GQ$121,ROUNDDOWN(E1165/12,0)+1,ROUNDDOWN((E1165+$B$7-$B$8)/12,0)+2),INDEX('שיפור נשים'!$A$1:$GQ$121,ROUNDDOWN(E1165/12,0)+1,ROUNDDOWN((E1165+$B$7-$B$8)/12,0)+2))</f>
        <v>#VALUE!</v>
      </c>
      <c r="O1165" t="e">
        <f>IF($B$9="זכר",INDEX('שיפור גברים'!$A$1:$GQ$121,ROUNDDOWN(E1165/12,0)+1,ROUNDDOWN((E1165+$B$7-$B$8)/12,0)+1),INDEX('שיפור נשים'!$A$1:$GQ$121,ROUNDDOWN(E1165/12,0)+1,ROUNDDOWN((E1165+$B$7-$B$8)/12,0)+1))</f>
        <v>#VALUE!</v>
      </c>
      <c r="P1165">
        <f t="shared" si="384"/>
        <v>0.58333333333333337</v>
      </c>
      <c r="Q1165" t="e">
        <f t="shared" si="386"/>
        <v>#VALUE!</v>
      </c>
      <c r="R1165">
        <f t="shared" si="391"/>
        <v>1163</v>
      </c>
      <c r="S1165" t="e">
        <f t="shared" si="392"/>
        <v>#VALUE!</v>
      </c>
      <c r="T1165">
        <f>IF($B$11="זכר",INDEX(תמותה!$A$1:$E$121,ROUNDDOWN(R1165/12,0)+1,2),INDEX(תמותה!$A$1:$E$121,ROUNDDOWN(R1165/12,0)+1,3))</f>
        <v>0.212058</v>
      </c>
      <c r="U1165" t="e">
        <f>IF($B$11="זכר",INDEX('שיפור גברים'!$A$1:$GQ$121,ROUNDDOWN(R1165/12,0)+1,ROUNDDOWN((E1165+$B$7-$B$8)/12,0)+2),INDEX('שיפור נשים'!$A$1:$GQ$121,ROUNDDOWN(R1165/12,0)+1,ROUNDDOWN((E1165+$B$7-$B$8)/12,0)+2))</f>
        <v>#VALUE!</v>
      </c>
      <c r="V1165" t="e">
        <f>IF($B$11="זכר",INDEX('שיפור גברים'!$A$1:$GQ$121,ROUNDDOWN(R1165/12,0)+1,ROUNDDOWN((E1165+$B$7-$B$8)/12,0)+1),INDEX('שיפור נשים'!$A$1:$GQ$121,ROUNDDOWN(R1165/12,0)+1,ROUNDDOWN((E1165+$B$7-$B$8)/12,0)+1))</f>
        <v>#VALUE!</v>
      </c>
      <c r="W1165">
        <f t="shared" si="387"/>
        <v>0.58333333333333337</v>
      </c>
      <c r="X1165" t="e">
        <f t="shared" si="393"/>
        <v>#VALUE!</v>
      </c>
      <c r="Y1165">
        <f>IF($B$11="זכר",INDEX(תמותה!$A$1:$E$121,ROUNDDOWN(R1165/12,0)+1,4),INDEX(תמותה!$A$1:$E$121,ROUNDDOWN(R1165/12,0)+1,5))</f>
        <v>0.216971</v>
      </c>
      <c r="Z1165" t="e">
        <f t="shared" si="388"/>
        <v>#VALUE!</v>
      </c>
      <c r="AA1165" t="e">
        <f t="shared" si="389"/>
        <v>#VALUE!</v>
      </c>
      <c r="AB1165" t="e">
        <f t="shared" si="394"/>
        <v>#VALUE!</v>
      </c>
      <c r="AC1165" t="e">
        <f t="shared" si="395"/>
        <v>#VALUE!</v>
      </c>
      <c r="AD1165" t="e">
        <f t="shared" si="396"/>
        <v>#VALUE!</v>
      </c>
      <c r="AE1165" t="e">
        <f t="shared" si="397"/>
        <v>#VALUE!</v>
      </c>
      <c r="AF1165" t="e">
        <f t="shared" si="398"/>
        <v>#VALUE!</v>
      </c>
    </row>
    <row r="1166" spans="5:32" x14ac:dyDescent="0.2">
      <c r="E1166">
        <f t="shared" si="390"/>
        <v>1164</v>
      </c>
      <c r="F1166">
        <f t="shared" si="385"/>
        <v>33.649218044317109</v>
      </c>
      <c r="G1166" t="e">
        <f t="shared" si="378"/>
        <v>#VALUE!</v>
      </c>
      <c r="H1166" t="e">
        <f t="shared" si="379"/>
        <v>#VALUE!</v>
      </c>
      <c r="I1166" t="e">
        <f t="shared" si="380"/>
        <v>#VALUE!</v>
      </c>
      <c r="J1166" t="e">
        <f t="shared" si="381"/>
        <v>#VALUE!</v>
      </c>
      <c r="K1166" t="e">
        <f t="shared" si="382"/>
        <v>#VALUE!</v>
      </c>
      <c r="L1166" t="e">
        <f t="shared" si="383"/>
        <v>#VALUE!</v>
      </c>
      <c r="M1166">
        <f>IF($B$9="זכר",INDEX(תמותה!$A$1:$E$121,ROUNDDOWN(E1166/12,0)+1,2),INDEX(תמותה!$A$1:$E$121,ROUNDDOWN(E1166/12,0)+1,3))</f>
        <v>0.23538500000000001</v>
      </c>
      <c r="N1166" t="e">
        <f>IF($B$9="זכר",INDEX('שיפור גברים'!$A$1:$GQ$121,ROUNDDOWN(E1166/12,0)+1,ROUNDDOWN((E1166+$B$7-$B$8)/12,0)+2),INDEX('שיפור נשים'!$A$1:$GQ$121,ROUNDDOWN(E1166/12,0)+1,ROUNDDOWN((E1166+$B$7-$B$8)/12,0)+2))</f>
        <v>#VALUE!</v>
      </c>
      <c r="O1166" t="e">
        <f>IF($B$9="זכר",INDEX('שיפור גברים'!$A$1:$GQ$121,ROUNDDOWN(E1166/12,0)+1,ROUNDDOWN((E1166+$B$7-$B$8)/12,0)+1),INDEX('שיפור נשים'!$A$1:$GQ$121,ROUNDDOWN(E1166/12,0)+1,ROUNDDOWN((E1166+$B$7-$B$8)/12,0)+1))</f>
        <v>#VALUE!</v>
      </c>
      <c r="P1166">
        <f t="shared" si="384"/>
        <v>0.66666666666666663</v>
      </c>
      <c r="Q1166" t="e">
        <f t="shared" si="386"/>
        <v>#VALUE!</v>
      </c>
      <c r="R1166">
        <f t="shared" si="391"/>
        <v>1164</v>
      </c>
      <c r="S1166" t="e">
        <f t="shared" si="392"/>
        <v>#VALUE!</v>
      </c>
      <c r="T1166">
        <f>IF($B$11="זכר",INDEX(תמותה!$A$1:$E$121,ROUNDDOWN(R1166/12,0)+1,2),INDEX(תמותה!$A$1:$E$121,ROUNDDOWN(R1166/12,0)+1,3))</f>
        <v>0.23538500000000001</v>
      </c>
      <c r="U1166" t="e">
        <f>IF($B$11="זכר",INDEX('שיפור גברים'!$A$1:$GQ$121,ROUNDDOWN(R1166/12,0)+1,ROUNDDOWN((E1166+$B$7-$B$8)/12,0)+2),INDEX('שיפור נשים'!$A$1:$GQ$121,ROUNDDOWN(R1166/12,0)+1,ROUNDDOWN((E1166+$B$7-$B$8)/12,0)+2))</f>
        <v>#VALUE!</v>
      </c>
      <c r="V1166" t="e">
        <f>IF($B$11="זכר",INDEX('שיפור גברים'!$A$1:$GQ$121,ROUNDDOWN(R1166/12,0)+1,ROUNDDOWN((E1166+$B$7-$B$8)/12,0)+1),INDEX('שיפור נשים'!$A$1:$GQ$121,ROUNDDOWN(R1166/12,0)+1,ROUNDDOWN((E1166+$B$7-$B$8)/12,0)+1))</f>
        <v>#VALUE!</v>
      </c>
      <c r="W1166">
        <f t="shared" si="387"/>
        <v>0.66666666666666663</v>
      </c>
      <c r="X1166" t="e">
        <f t="shared" si="393"/>
        <v>#VALUE!</v>
      </c>
      <c r="Y1166">
        <f>IF($B$11="זכר",INDEX(תמותה!$A$1:$E$121,ROUNDDOWN(R1166/12,0)+1,4),INDEX(תמותה!$A$1:$E$121,ROUNDDOWN(R1166/12,0)+1,5))</f>
        <v>0.239089</v>
      </c>
      <c r="Z1166" t="e">
        <f t="shared" si="388"/>
        <v>#VALUE!</v>
      </c>
      <c r="AA1166" t="e">
        <f t="shared" si="389"/>
        <v>#VALUE!</v>
      </c>
      <c r="AB1166" t="e">
        <f t="shared" si="394"/>
        <v>#VALUE!</v>
      </c>
      <c r="AC1166" t="e">
        <f t="shared" si="395"/>
        <v>#VALUE!</v>
      </c>
      <c r="AD1166" t="e">
        <f t="shared" si="396"/>
        <v>#VALUE!</v>
      </c>
      <c r="AE1166" t="e">
        <f t="shared" si="397"/>
        <v>#VALUE!</v>
      </c>
      <c r="AF1166" t="e">
        <f t="shared" si="398"/>
        <v>#VALUE!</v>
      </c>
    </row>
    <row r="1167" spans="5:32" x14ac:dyDescent="0.2">
      <c r="E1167">
        <f t="shared" si="390"/>
        <v>1165</v>
      </c>
      <c r="F1167">
        <f t="shared" si="385"/>
        <v>33.750925356784613</v>
      </c>
      <c r="G1167" t="e">
        <f t="shared" si="378"/>
        <v>#VALUE!</v>
      </c>
      <c r="H1167" t="e">
        <f t="shared" si="379"/>
        <v>#VALUE!</v>
      </c>
      <c r="I1167" t="e">
        <f t="shared" si="380"/>
        <v>#VALUE!</v>
      </c>
      <c r="J1167" t="e">
        <f t="shared" si="381"/>
        <v>#VALUE!</v>
      </c>
      <c r="K1167" t="e">
        <f t="shared" si="382"/>
        <v>#VALUE!</v>
      </c>
      <c r="L1167" t="e">
        <f t="shared" si="383"/>
        <v>#VALUE!</v>
      </c>
      <c r="M1167">
        <f>IF($B$9="זכר",INDEX(תמותה!$A$1:$E$121,ROUNDDOWN(E1167/12,0)+1,2),INDEX(תמותה!$A$1:$E$121,ROUNDDOWN(E1167/12,0)+1,3))</f>
        <v>0.23538500000000001</v>
      </c>
      <c r="N1167" t="e">
        <f>IF($B$9="זכר",INDEX('שיפור גברים'!$A$1:$GQ$121,ROUNDDOWN(E1167/12,0)+1,ROUNDDOWN((E1167+$B$7-$B$8)/12,0)+2),INDEX('שיפור נשים'!$A$1:$GQ$121,ROUNDDOWN(E1167/12,0)+1,ROUNDDOWN((E1167+$B$7-$B$8)/12,0)+2))</f>
        <v>#VALUE!</v>
      </c>
      <c r="O1167" t="e">
        <f>IF($B$9="זכר",INDEX('שיפור גברים'!$A$1:$GQ$121,ROUNDDOWN(E1167/12,0)+1,ROUNDDOWN((E1167+$B$7-$B$8)/12,0)+1),INDEX('שיפור נשים'!$A$1:$GQ$121,ROUNDDOWN(E1167/12,0)+1,ROUNDDOWN((E1167+$B$7-$B$8)/12,0)+1))</f>
        <v>#VALUE!</v>
      </c>
      <c r="P1167">
        <f t="shared" si="384"/>
        <v>0.75</v>
      </c>
      <c r="Q1167" t="e">
        <f t="shared" si="386"/>
        <v>#VALUE!</v>
      </c>
      <c r="R1167">
        <f t="shared" si="391"/>
        <v>1165</v>
      </c>
      <c r="S1167" t="e">
        <f t="shared" si="392"/>
        <v>#VALUE!</v>
      </c>
      <c r="T1167">
        <f>IF($B$11="זכר",INDEX(תמותה!$A$1:$E$121,ROUNDDOWN(R1167/12,0)+1,2),INDEX(תמותה!$A$1:$E$121,ROUNDDOWN(R1167/12,0)+1,3))</f>
        <v>0.23538500000000001</v>
      </c>
      <c r="U1167" t="e">
        <f>IF($B$11="זכר",INDEX('שיפור גברים'!$A$1:$GQ$121,ROUNDDOWN(R1167/12,0)+1,ROUNDDOWN((E1167+$B$7-$B$8)/12,0)+2),INDEX('שיפור נשים'!$A$1:$GQ$121,ROUNDDOWN(R1167/12,0)+1,ROUNDDOWN((E1167+$B$7-$B$8)/12,0)+2))</f>
        <v>#VALUE!</v>
      </c>
      <c r="V1167" t="e">
        <f>IF($B$11="זכר",INDEX('שיפור גברים'!$A$1:$GQ$121,ROUNDDOWN(R1167/12,0)+1,ROUNDDOWN((E1167+$B$7-$B$8)/12,0)+1),INDEX('שיפור נשים'!$A$1:$GQ$121,ROUNDDOWN(R1167/12,0)+1,ROUNDDOWN((E1167+$B$7-$B$8)/12,0)+1))</f>
        <v>#VALUE!</v>
      </c>
      <c r="W1167">
        <f t="shared" si="387"/>
        <v>0.75</v>
      </c>
      <c r="X1167" t="e">
        <f t="shared" si="393"/>
        <v>#VALUE!</v>
      </c>
      <c r="Y1167">
        <f>IF($B$11="זכר",INDEX(תמותה!$A$1:$E$121,ROUNDDOWN(R1167/12,0)+1,4),INDEX(תמותה!$A$1:$E$121,ROUNDDOWN(R1167/12,0)+1,5))</f>
        <v>0.239089</v>
      </c>
      <c r="Z1167" t="e">
        <f t="shared" si="388"/>
        <v>#VALUE!</v>
      </c>
      <c r="AA1167" t="e">
        <f t="shared" si="389"/>
        <v>#VALUE!</v>
      </c>
      <c r="AB1167" t="e">
        <f t="shared" si="394"/>
        <v>#VALUE!</v>
      </c>
      <c r="AC1167" t="e">
        <f t="shared" si="395"/>
        <v>#VALUE!</v>
      </c>
      <c r="AD1167" t="e">
        <f t="shared" si="396"/>
        <v>#VALUE!</v>
      </c>
      <c r="AE1167" t="e">
        <f t="shared" si="397"/>
        <v>#VALUE!</v>
      </c>
      <c r="AF1167" t="e">
        <f t="shared" si="398"/>
        <v>#VALUE!</v>
      </c>
    </row>
    <row r="1168" spans="5:32" x14ac:dyDescent="0.2">
      <c r="E1168">
        <f t="shared" si="390"/>
        <v>1166</v>
      </c>
      <c r="F1168">
        <f t="shared" si="385"/>
        <v>33.852940087314387</v>
      </c>
      <c r="G1168" t="e">
        <f t="shared" si="378"/>
        <v>#VALUE!</v>
      </c>
      <c r="H1168" t="e">
        <f t="shared" si="379"/>
        <v>#VALUE!</v>
      </c>
      <c r="I1168" t="e">
        <f t="shared" si="380"/>
        <v>#VALUE!</v>
      </c>
      <c r="J1168" t="e">
        <f t="shared" si="381"/>
        <v>#VALUE!</v>
      </c>
      <c r="K1168" t="e">
        <f t="shared" si="382"/>
        <v>#VALUE!</v>
      </c>
      <c r="L1168" t="e">
        <f t="shared" si="383"/>
        <v>#VALUE!</v>
      </c>
      <c r="M1168">
        <f>IF($B$9="זכר",INDEX(תמותה!$A$1:$E$121,ROUNDDOWN(E1168/12,0)+1,2),INDEX(תמותה!$A$1:$E$121,ROUNDDOWN(E1168/12,0)+1,3))</f>
        <v>0.23538500000000001</v>
      </c>
      <c r="N1168" t="e">
        <f>IF($B$9="זכר",INDEX('שיפור גברים'!$A$1:$GQ$121,ROUNDDOWN(E1168/12,0)+1,ROUNDDOWN((E1168+$B$7-$B$8)/12,0)+2),INDEX('שיפור נשים'!$A$1:$GQ$121,ROUNDDOWN(E1168/12,0)+1,ROUNDDOWN((E1168+$B$7-$B$8)/12,0)+2))</f>
        <v>#VALUE!</v>
      </c>
      <c r="O1168" t="e">
        <f>IF($B$9="זכר",INDEX('שיפור גברים'!$A$1:$GQ$121,ROUNDDOWN(E1168/12,0)+1,ROUNDDOWN((E1168+$B$7-$B$8)/12,0)+1),INDEX('שיפור נשים'!$A$1:$GQ$121,ROUNDDOWN(E1168/12,0)+1,ROUNDDOWN((E1168+$B$7-$B$8)/12,0)+1))</f>
        <v>#VALUE!</v>
      </c>
      <c r="P1168">
        <f t="shared" si="384"/>
        <v>0.83333333333333337</v>
      </c>
      <c r="Q1168" t="e">
        <f t="shared" si="386"/>
        <v>#VALUE!</v>
      </c>
      <c r="R1168">
        <f t="shared" si="391"/>
        <v>1166</v>
      </c>
      <c r="S1168" t="e">
        <f t="shared" si="392"/>
        <v>#VALUE!</v>
      </c>
      <c r="T1168">
        <f>IF($B$11="זכר",INDEX(תמותה!$A$1:$E$121,ROUNDDOWN(R1168/12,0)+1,2),INDEX(תמותה!$A$1:$E$121,ROUNDDOWN(R1168/12,0)+1,3))</f>
        <v>0.23538500000000001</v>
      </c>
      <c r="U1168" t="e">
        <f>IF($B$11="זכר",INDEX('שיפור גברים'!$A$1:$GQ$121,ROUNDDOWN(R1168/12,0)+1,ROUNDDOWN((E1168+$B$7-$B$8)/12,0)+2),INDEX('שיפור נשים'!$A$1:$GQ$121,ROUNDDOWN(R1168/12,0)+1,ROUNDDOWN((E1168+$B$7-$B$8)/12,0)+2))</f>
        <v>#VALUE!</v>
      </c>
      <c r="V1168" t="e">
        <f>IF($B$11="זכר",INDEX('שיפור גברים'!$A$1:$GQ$121,ROUNDDOWN(R1168/12,0)+1,ROUNDDOWN((E1168+$B$7-$B$8)/12,0)+1),INDEX('שיפור נשים'!$A$1:$GQ$121,ROUNDDOWN(R1168/12,0)+1,ROUNDDOWN((E1168+$B$7-$B$8)/12,0)+1))</f>
        <v>#VALUE!</v>
      </c>
      <c r="W1168">
        <f t="shared" si="387"/>
        <v>0.83333333333333337</v>
      </c>
      <c r="X1168" t="e">
        <f t="shared" si="393"/>
        <v>#VALUE!</v>
      </c>
      <c r="Y1168">
        <f>IF($B$11="זכר",INDEX(תמותה!$A$1:$E$121,ROUNDDOWN(R1168/12,0)+1,4),INDEX(תמותה!$A$1:$E$121,ROUNDDOWN(R1168/12,0)+1,5))</f>
        <v>0.239089</v>
      </c>
      <c r="Z1168" t="e">
        <f t="shared" si="388"/>
        <v>#VALUE!</v>
      </c>
      <c r="AA1168" t="e">
        <f t="shared" si="389"/>
        <v>#VALUE!</v>
      </c>
      <c r="AB1168" t="e">
        <f t="shared" si="394"/>
        <v>#VALUE!</v>
      </c>
      <c r="AC1168" t="e">
        <f t="shared" si="395"/>
        <v>#VALUE!</v>
      </c>
      <c r="AD1168" t="e">
        <f t="shared" si="396"/>
        <v>#VALUE!</v>
      </c>
      <c r="AE1168" t="e">
        <f t="shared" si="397"/>
        <v>#VALUE!</v>
      </c>
      <c r="AF1168" t="e">
        <f t="shared" si="398"/>
        <v>#VALUE!</v>
      </c>
    </row>
    <row r="1169" spans="5:32" x14ac:dyDescent="0.2">
      <c r="E1169">
        <f t="shared" si="390"/>
        <v>1167</v>
      </c>
      <c r="F1169">
        <f t="shared" si="385"/>
        <v>33.955263165100888</v>
      </c>
      <c r="G1169" t="e">
        <f t="shared" si="378"/>
        <v>#VALUE!</v>
      </c>
      <c r="H1169" t="e">
        <f t="shared" si="379"/>
        <v>#VALUE!</v>
      </c>
      <c r="I1169" t="e">
        <f t="shared" si="380"/>
        <v>#VALUE!</v>
      </c>
      <c r="J1169" t="e">
        <f t="shared" si="381"/>
        <v>#VALUE!</v>
      </c>
      <c r="K1169" t="e">
        <f t="shared" si="382"/>
        <v>#VALUE!</v>
      </c>
      <c r="L1169" t="e">
        <f t="shared" si="383"/>
        <v>#VALUE!</v>
      </c>
      <c r="M1169">
        <f>IF($B$9="זכר",INDEX(תמותה!$A$1:$E$121,ROUNDDOWN(E1169/12,0)+1,2),INDEX(תמותה!$A$1:$E$121,ROUNDDOWN(E1169/12,0)+1,3))</f>
        <v>0.23538500000000001</v>
      </c>
      <c r="N1169" t="e">
        <f>IF($B$9="זכר",INDEX('שיפור גברים'!$A$1:$GQ$121,ROUNDDOWN(E1169/12,0)+1,ROUNDDOWN((E1169+$B$7-$B$8)/12,0)+2),INDEX('שיפור נשים'!$A$1:$GQ$121,ROUNDDOWN(E1169/12,0)+1,ROUNDDOWN((E1169+$B$7-$B$8)/12,0)+2))</f>
        <v>#VALUE!</v>
      </c>
      <c r="O1169" t="e">
        <f>IF($B$9="זכר",INDEX('שיפור גברים'!$A$1:$GQ$121,ROUNDDOWN(E1169/12,0)+1,ROUNDDOWN((E1169+$B$7-$B$8)/12,0)+1),INDEX('שיפור נשים'!$A$1:$GQ$121,ROUNDDOWN(E1169/12,0)+1,ROUNDDOWN((E1169+$B$7-$B$8)/12,0)+1))</f>
        <v>#VALUE!</v>
      </c>
      <c r="P1169">
        <f t="shared" si="384"/>
        <v>0.91666666666666663</v>
      </c>
      <c r="Q1169" t="e">
        <f t="shared" si="386"/>
        <v>#VALUE!</v>
      </c>
      <c r="R1169">
        <f t="shared" si="391"/>
        <v>1167</v>
      </c>
      <c r="S1169" t="e">
        <f t="shared" si="392"/>
        <v>#VALUE!</v>
      </c>
      <c r="T1169">
        <f>IF($B$11="זכר",INDEX(תמותה!$A$1:$E$121,ROUNDDOWN(R1169/12,0)+1,2),INDEX(תמותה!$A$1:$E$121,ROUNDDOWN(R1169/12,0)+1,3))</f>
        <v>0.23538500000000001</v>
      </c>
      <c r="U1169" t="e">
        <f>IF($B$11="זכר",INDEX('שיפור גברים'!$A$1:$GQ$121,ROUNDDOWN(R1169/12,0)+1,ROUNDDOWN((E1169+$B$7-$B$8)/12,0)+2),INDEX('שיפור נשים'!$A$1:$GQ$121,ROUNDDOWN(R1169/12,0)+1,ROUNDDOWN((E1169+$B$7-$B$8)/12,0)+2))</f>
        <v>#VALUE!</v>
      </c>
      <c r="V1169" t="e">
        <f>IF($B$11="זכר",INDEX('שיפור גברים'!$A$1:$GQ$121,ROUNDDOWN(R1169/12,0)+1,ROUNDDOWN((E1169+$B$7-$B$8)/12,0)+1),INDEX('שיפור נשים'!$A$1:$GQ$121,ROUNDDOWN(R1169/12,0)+1,ROUNDDOWN((E1169+$B$7-$B$8)/12,0)+1))</f>
        <v>#VALUE!</v>
      </c>
      <c r="W1169">
        <f t="shared" si="387"/>
        <v>0.91666666666666663</v>
      </c>
      <c r="X1169" t="e">
        <f t="shared" si="393"/>
        <v>#VALUE!</v>
      </c>
      <c r="Y1169">
        <f>IF($B$11="זכר",INDEX(תמותה!$A$1:$E$121,ROUNDDOWN(R1169/12,0)+1,4),INDEX(תמותה!$A$1:$E$121,ROUNDDOWN(R1169/12,0)+1,5))</f>
        <v>0.239089</v>
      </c>
      <c r="Z1169" t="e">
        <f t="shared" si="388"/>
        <v>#VALUE!</v>
      </c>
      <c r="AA1169" t="e">
        <f t="shared" si="389"/>
        <v>#VALUE!</v>
      </c>
      <c r="AB1169" t="e">
        <f t="shared" si="394"/>
        <v>#VALUE!</v>
      </c>
      <c r="AC1169" t="e">
        <f t="shared" si="395"/>
        <v>#VALUE!</v>
      </c>
      <c r="AD1169" t="e">
        <f t="shared" si="396"/>
        <v>#VALUE!</v>
      </c>
      <c r="AE1169" t="e">
        <f t="shared" si="397"/>
        <v>#VALUE!</v>
      </c>
      <c r="AF1169" t="e">
        <f t="shared" si="398"/>
        <v>#VALUE!</v>
      </c>
    </row>
    <row r="1170" spans="5:32" x14ac:dyDescent="0.2">
      <c r="E1170">
        <f t="shared" si="390"/>
        <v>1168</v>
      </c>
      <c r="F1170">
        <f t="shared" si="385"/>
        <v>34.057895522147071</v>
      </c>
      <c r="G1170" t="e">
        <f t="shared" si="378"/>
        <v>#VALUE!</v>
      </c>
      <c r="H1170" t="e">
        <f t="shared" si="379"/>
        <v>#VALUE!</v>
      </c>
      <c r="I1170" t="e">
        <f t="shared" si="380"/>
        <v>#VALUE!</v>
      </c>
      <c r="J1170" t="e">
        <f t="shared" si="381"/>
        <v>#VALUE!</v>
      </c>
      <c r="K1170" t="e">
        <f t="shared" si="382"/>
        <v>#VALUE!</v>
      </c>
      <c r="L1170" t="e">
        <f t="shared" si="383"/>
        <v>#VALUE!</v>
      </c>
      <c r="M1170">
        <f>IF($B$9="זכר",INDEX(תמותה!$A$1:$E$121,ROUNDDOWN(E1170/12,0)+1,2),INDEX(תמותה!$A$1:$E$121,ROUNDDOWN(E1170/12,0)+1,3))</f>
        <v>0.23538500000000001</v>
      </c>
      <c r="N1170" t="e">
        <f>IF($B$9="זכר",INDEX('שיפור גברים'!$A$1:$GQ$121,ROUNDDOWN(E1170/12,0)+1,ROUNDDOWN((E1170+$B$7-$B$8)/12,0)+2),INDEX('שיפור נשים'!$A$1:$GQ$121,ROUNDDOWN(E1170/12,0)+1,ROUNDDOWN((E1170+$B$7-$B$8)/12,0)+2))</f>
        <v>#VALUE!</v>
      </c>
      <c r="O1170" t="e">
        <f>IF($B$9="זכר",INDEX('שיפור גברים'!$A$1:$GQ$121,ROUNDDOWN(E1170/12,0)+1,ROUNDDOWN((E1170+$B$7-$B$8)/12,0)+1),INDEX('שיפור נשים'!$A$1:$GQ$121,ROUNDDOWN(E1170/12,0)+1,ROUNDDOWN((E1170+$B$7-$B$8)/12,0)+1))</f>
        <v>#VALUE!</v>
      </c>
      <c r="P1170">
        <f t="shared" si="384"/>
        <v>1</v>
      </c>
      <c r="Q1170" t="e">
        <f t="shared" si="386"/>
        <v>#VALUE!</v>
      </c>
      <c r="R1170">
        <f t="shared" si="391"/>
        <v>1168</v>
      </c>
      <c r="S1170" t="e">
        <f t="shared" si="392"/>
        <v>#VALUE!</v>
      </c>
      <c r="T1170">
        <f>IF($B$11="זכר",INDEX(תמותה!$A$1:$E$121,ROUNDDOWN(R1170/12,0)+1,2),INDEX(תמותה!$A$1:$E$121,ROUNDDOWN(R1170/12,0)+1,3))</f>
        <v>0.23538500000000001</v>
      </c>
      <c r="U1170" t="e">
        <f>IF($B$11="זכר",INDEX('שיפור גברים'!$A$1:$GQ$121,ROUNDDOWN(R1170/12,0)+1,ROUNDDOWN((E1170+$B$7-$B$8)/12,0)+2),INDEX('שיפור נשים'!$A$1:$GQ$121,ROUNDDOWN(R1170/12,0)+1,ROUNDDOWN((E1170+$B$7-$B$8)/12,0)+2))</f>
        <v>#VALUE!</v>
      </c>
      <c r="V1170" t="e">
        <f>IF($B$11="זכר",INDEX('שיפור גברים'!$A$1:$GQ$121,ROUNDDOWN(R1170/12,0)+1,ROUNDDOWN((E1170+$B$7-$B$8)/12,0)+1),INDEX('שיפור נשים'!$A$1:$GQ$121,ROUNDDOWN(R1170/12,0)+1,ROUNDDOWN((E1170+$B$7-$B$8)/12,0)+1))</f>
        <v>#VALUE!</v>
      </c>
      <c r="W1170">
        <f t="shared" si="387"/>
        <v>1</v>
      </c>
      <c r="X1170" t="e">
        <f t="shared" si="393"/>
        <v>#VALUE!</v>
      </c>
      <c r="Y1170">
        <f>IF($B$11="זכר",INDEX(תמותה!$A$1:$E$121,ROUNDDOWN(R1170/12,0)+1,4),INDEX(תמותה!$A$1:$E$121,ROUNDDOWN(R1170/12,0)+1,5))</f>
        <v>0.239089</v>
      </c>
      <c r="Z1170" t="e">
        <f t="shared" si="388"/>
        <v>#VALUE!</v>
      </c>
      <c r="AA1170" t="e">
        <f t="shared" si="389"/>
        <v>#VALUE!</v>
      </c>
      <c r="AB1170" t="e">
        <f t="shared" si="394"/>
        <v>#VALUE!</v>
      </c>
      <c r="AC1170" t="e">
        <f t="shared" si="395"/>
        <v>#VALUE!</v>
      </c>
      <c r="AD1170" t="e">
        <f t="shared" si="396"/>
        <v>#VALUE!</v>
      </c>
      <c r="AE1170" t="e">
        <f t="shared" si="397"/>
        <v>#VALUE!</v>
      </c>
      <c r="AF1170" t="e">
        <f t="shared" si="398"/>
        <v>#VALUE!</v>
      </c>
    </row>
    <row r="1171" spans="5:32" x14ac:dyDescent="0.2">
      <c r="E1171">
        <f t="shared" si="390"/>
        <v>1169</v>
      </c>
      <c r="F1171">
        <f t="shared" si="385"/>
        <v>34.160838093272908</v>
      </c>
      <c r="G1171" t="e">
        <f t="shared" si="378"/>
        <v>#VALUE!</v>
      </c>
      <c r="H1171" t="e">
        <f t="shared" si="379"/>
        <v>#VALUE!</v>
      </c>
      <c r="I1171" t="e">
        <f t="shared" si="380"/>
        <v>#VALUE!</v>
      </c>
      <c r="J1171" t="e">
        <f t="shared" si="381"/>
        <v>#VALUE!</v>
      </c>
      <c r="K1171" t="e">
        <f t="shared" si="382"/>
        <v>#VALUE!</v>
      </c>
      <c r="L1171" t="e">
        <f t="shared" si="383"/>
        <v>#VALUE!</v>
      </c>
      <c r="M1171">
        <f>IF($B$9="זכר",INDEX(תמותה!$A$1:$E$121,ROUNDDOWN(E1171/12,0)+1,2),INDEX(תמותה!$A$1:$E$121,ROUNDDOWN(E1171/12,0)+1,3))</f>
        <v>0.23538500000000001</v>
      </c>
      <c r="N1171" t="e">
        <f>IF($B$9="זכר",INDEX('שיפור גברים'!$A$1:$GQ$121,ROUNDDOWN(E1171/12,0)+1,ROUNDDOWN((E1171+$B$7-$B$8)/12,0)+2),INDEX('שיפור נשים'!$A$1:$GQ$121,ROUNDDOWN(E1171/12,0)+1,ROUNDDOWN((E1171+$B$7-$B$8)/12,0)+2))</f>
        <v>#VALUE!</v>
      </c>
      <c r="O1171" t="e">
        <f>IF($B$9="זכר",INDEX('שיפור גברים'!$A$1:$GQ$121,ROUNDDOWN(E1171/12,0)+1,ROUNDDOWN((E1171+$B$7-$B$8)/12,0)+1),INDEX('שיפור נשים'!$A$1:$GQ$121,ROUNDDOWN(E1171/12,0)+1,ROUNDDOWN((E1171+$B$7-$B$8)/12,0)+1))</f>
        <v>#VALUE!</v>
      </c>
      <c r="P1171">
        <f t="shared" si="384"/>
        <v>8.3333333333333329E-2</v>
      </c>
      <c r="Q1171" t="e">
        <f t="shared" si="386"/>
        <v>#VALUE!</v>
      </c>
      <c r="R1171">
        <f t="shared" si="391"/>
        <v>1169</v>
      </c>
      <c r="S1171" t="e">
        <f t="shared" si="392"/>
        <v>#VALUE!</v>
      </c>
      <c r="T1171">
        <f>IF($B$11="זכר",INDEX(תמותה!$A$1:$E$121,ROUNDDOWN(R1171/12,0)+1,2),INDEX(תמותה!$A$1:$E$121,ROUNDDOWN(R1171/12,0)+1,3))</f>
        <v>0.23538500000000001</v>
      </c>
      <c r="U1171" t="e">
        <f>IF($B$11="זכר",INDEX('שיפור גברים'!$A$1:$GQ$121,ROUNDDOWN(R1171/12,0)+1,ROUNDDOWN((E1171+$B$7-$B$8)/12,0)+2),INDEX('שיפור נשים'!$A$1:$GQ$121,ROUNDDOWN(R1171/12,0)+1,ROUNDDOWN((E1171+$B$7-$B$8)/12,0)+2))</f>
        <v>#VALUE!</v>
      </c>
      <c r="V1171" t="e">
        <f>IF($B$11="זכר",INDEX('שיפור גברים'!$A$1:$GQ$121,ROUNDDOWN(R1171/12,0)+1,ROUNDDOWN((E1171+$B$7-$B$8)/12,0)+1),INDEX('שיפור נשים'!$A$1:$GQ$121,ROUNDDOWN(R1171/12,0)+1,ROUNDDOWN((E1171+$B$7-$B$8)/12,0)+1))</f>
        <v>#VALUE!</v>
      </c>
      <c r="W1171">
        <f t="shared" si="387"/>
        <v>8.3333333333333329E-2</v>
      </c>
      <c r="X1171" t="e">
        <f t="shared" si="393"/>
        <v>#VALUE!</v>
      </c>
      <c r="Y1171">
        <f>IF($B$11="זכר",INDEX(תמותה!$A$1:$E$121,ROUNDDOWN(R1171/12,0)+1,4),INDEX(תמותה!$A$1:$E$121,ROUNDDOWN(R1171/12,0)+1,5))</f>
        <v>0.239089</v>
      </c>
      <c r="Z1171" t="e">
        <f t="shared" si="388"/>
        <v>#VALUE!</v>
      </c>
      <c r="AA1171" t="e">
        <f t="shared" si="389"/>
        <v>#VALUE!</v>
      </c>
      <c r="AB1171" t="e">
        <f t="shared" si="394"/>
        <v>#VALUE!</v>
      </c>
      <c r="AC1171" t="e">
        <f t="shared" si="395"/>
        <v>#VALUE!</v>
      </c>
      <c r="AD1171" t="e">
        <f t="shared" si="396"/>
        <v>#VALUE!</v>
      </c>
      <c r="AE1171" t="e">
        <f t="shared" si="397"/>
        <v>#VALUE!</v>
      </c>
      <c r="AF1171" t="e">
        <f t="shared" si="398"/>
        <v>#VALUE!</v>
      </c>
    </row>
    <row r="1172" spans="5:32" x14ac:dyDescent="0.2">
      <c r="E1172">
        <f t="shared" si="390"/>
        <v>1170</v>
      </c>
      <c r="F1172">
        <f t="shared" si="385"/>
        <v>34.26409181612398</v>
      </c>
      <c r="G1172" t="e">
        <f t="shared" si="378"/>
        <v>#VALUE!</v>
      </c>
      <c r="H1172" t="e">
        <f t="shared" si="379"/>
        <v>#VALUE!</v>
      </c>
      <c r="I1172" t="e">
        <f t="shared" si="380"/>
        <v>#VALUE!</v>
      </c>
      <c r="J1172" t="e">
        <f t="shared" si="381"/>
        <v>#VALUE!</v>
      </c>
      <c r="K1172" t="e">
        <f t="shared" si="382"/>
        <v>#VALUE!</v>
      </c>
      <c r="L1172" t="e">
        <f t="shared" si="383"/>
        <v>#VALUE!</v>
      </c>
      <c r="M1172">
        <f>IF($B$9="זכר",INDEX(תמותה!$A$1:$E$121,ROUNDDOWN(E1172/12,0)+1,2),INDEX(תמותה!$A$1:$E$121,ROUNDDOWN(E1172/12,0)+1,3))</f>
        <v>0.23538500000000001</v>
      </c>
      <c r="N1172" t="e">
        <f>IF($B$9="זכר",INDEX('שיפור גברים'!$A$1:$GQ$121,ROUNDDOWN(E1172/12,0)+1,ROUNDDOWN((E1172+$B$7-$B$8)/12,0)+2),INDEX('שיפור נשים'!$A$1:$GQ$121,ROUNDDOWN(E1172/12,0)+1,ROUNDDOWN((E1172+$B$7-$B$8)/12,0)+2))</f>
        <v>#VALUE!</v>
      </c>
      <c r="O1172" t="e">
        <f>IF($B$9="זכר",INDEX('שיפור גברים'!$A$1:$GQ$121,ROUNDDOWN(E1172/12,0)+1,ROUNDDOWN((E1172+$B$7-$B$8)/12,0)+1),INDEX('שיפור נשים'!$A$1:$GQ$121,ROUNDDOWN(E1172/12,0)+1,ROUNDDOWN((E1172+$B$7-$B$8)/12,0)+1))</f>
        <v>#VALUE!</v>
      </c>
      <c r="P1172">
        <f t="shared" si="384"/>
        <v>0.16666666666666666</v>
      </c>
      <c r="Q1172" t="e">
        <f t="shared" si="386"/>
        <v>#VALUE!</v>
      </c>
      <c r="R1172">
        <f t="shared" si="391"/>
        <v>1170</v>
      </c>
      <c r="S1172" t="e">
        <f t="shared" si="392"/>
        <v>#VALUE!</v>
      </c>
      <c r="T1172">
        <f>IF($B$11="זכר",INDEX(תמותה!$A$1:$E$121,ROUNDDOWN(R1172/12,0)+1,2),INDEX(תמותה!$A$1:$E$121,ROUNDDOWN(R1172/12,0)+1,3))</f>
        <v>0.23538500000000001</v>
      </c>
      <c r="U1172" t="e">
        <f>IF($B$11="זכר",INDEX('שיפור גברים'!$A$1:$GQ$121,ROUNDDOWN(R1172/12,0)+1,ROUNDDOWN((E1172+$B$7-$B$8)/12,0)+2),INDEX('שיפור נשים'!$A$1:$GQ$121,ROUNDDOWN(R1172/12,0)+1,ROUNDDOWN((E1172+$B$7-$B$8)/12,0)+2))</f>
        <v>#VALUE!</v>
      </c>
      <c r="V1172" t="e">
        <f>IF($B$11="זכר",INDEX('שיפור גברים'!$A$1:$GQ$121,ROUNDDOWN(R1172/12,0)+1,ROUNDDOWN((E1172+$B$7-$B$8)/12,0)+1),INDEX('שיפור נשים'!$A$1:$GQ$121,ROUNDDOWN(R1172/12,0)+1,ROUNDDOWN((E1172+$B$7-$B$8)/12,0)+1))</f>
        <v>#VALUE!</v>
      </c>
      <c r="W1172">
        <f t="shared" si="387"/>
        <v>0.16666666666666666</v>
      </c>
      <c r="X1172" t="e">
        <f t="shared" si="393"/>
        <v>#VALUE!</v>
      </c>
      <c r="Y1172">
        <f>IF($B$11="זכר",INDEX(תמותה!$A$1:$E$121,ROUNDDOWN(R1172/12,0)+1,4),INDEX(תמותה!$A$1:$E$121,ROUNDDOWN(R1172/12,0)+1,5))</f>
        <v>0.239089</v>
      </c>
      <c r="Z1172" t="e">
        <f t="shared" si="388"/>
        <v>#VALUE!</v>
      </c>
      <c r="AA1172" t="e">
        <f t="shared" si="389"/>
        <v>#VALUE!</v>
      </c>
      <c r="AB1172" t="e">
        <f t="shared" si="394"/>
        <v>#VALUE!</v>
      </c>
      <c r="AC1172" t="e">
        <f t="shared" si="395"/>
        <v>#VALUE!</v>
      </c>
      <c r="AD1172" t="e">
        <f t="shared" si="396"/>
        <v>#VALUE!</v>
      </c>
      <c r="AE1172" t="e">
        <f t="shared" si="397"/>
        <v>#VALUE!</v>
      </c>
      <c r="AF1172" t="e">
        <f t="shared" si="398"/>
        <v>#VALUE!</v>
      </c>
    </row>
    <row r="1173" spans="5:32" x14ac:dyDescent="0.2">
      <c r="E1173">
        <f t="shared" si="390"/>
        <v>1171</v>
      </c>
      <c r="F1173">
        <f t="shared" si="385"/>
        <v>34.367657631180002</v>
      </c>
      <c r="G1173" t="e">
        <f t="shared" si="378"/>
        <v>#VALUE!</v>
      </c>
      <c r="H1173" t="e">
        <f t="shared" si="379"/>
        <v>#VALUE!</v>
      </c>
      <c r="I1173" t="e">
        <f t="shared" si="380"/>
        <v>#VALUE!</v>
      </c>
      <c r="J1173" t="e">
        <f t="shared" si="381"/>
        <v>#VALUE!</v>
      </c>
      <c r="K1173" t="e">
        <f t="shared" si="382"/>
        <v>#VALUE!</v>
      </c>
      <c r="L1173" t="e">
        <f t="shared" si="383"/>
        <v>#VALUE!</v>
      </c>
      <c r="M1173">
        <f>IF($B$9="זכר",INDEX(תמותה!$A$1:$E$121,ROUNDDOWN(E1173/12,0)+1,2),INDEX(תמותה!$A$1:$E$121,ROUNDDOWN(E1173/12,0)+1,3))</f>
        <v>0.23538500000000001</v>
      </c>
      <c r="N1173" t="e">
        <f>IF($B$9="זכר",INDEX('שיפור גברים'!$A$1:$GQ$121,ROUNDDOWN(E1173/12,0)+1,ROUNDDOWN((E1173+$B$7-$B$8)/12,0)+2),INDEX('שיפור נשים'!$A$1:$GQ$121,ROUNDDOWN(E1173/12,0)+1,ROUNDDOWN((E1173+$B$7-$B$8)/12,0)+2))</f>
        <v>#VALUE!</v>
      </c>
      <c r="O1173" t="e">
        <f>IF($B$9="זכר",INDEX('שיפור גברים'!$A$1:$GQ$121,ROUNDDOWN(E1173/12,0)+1,ROUNDDOWN((E1173+$B$7-$B$8)/12,0)+1),INDEX('שיפור נשים'!$A$1:$GQ$121,ROUNDDOWN(E1173/12,0)+1,ROUNDDOWN((E1173+$B$7-$B$8)/12,0)+1))</f>
        <v>#VALUE!</v>
      </c>
      <c r="P1173">
        <f t="shared" si="384"/>
        <v>0.25</v>
      </c>
      <c r="Q1173" t="e">
        <f t="shared" si="386"/>
        <v>#VALUE!</v>
      </c>
      <c r="R1173">
        <f t="shared" si="391"/>
        <v>1171</v>
      </c>
      <c r="S1173" t="e">
        <f t="shared" si="392"/>
        <v>#VALUE!</v>
      </c>
      <c r="T1173">
        <f>IF($B$11="זכר",INDEX(תמותה!$A$1:$E$121,ROUNDDOWN(R1173/12,0)+1,2),INDEX(תמותה!$A$1:$E$121,ROUNDDOWN(R1173/12,0)+1,3))</f>
        <v>0.23538500000000001</v>
      </c>
      <c r="U1173" t="e">
        <f>IF($B$11="זכר",INDEX('שיפור גברים'!$A$1:$GQ$121,ROUNDDOWN(R1173/12,0)+1,ROUNDDOWN((E1173+$B$7-$B$8)/12,0)+2),INDEX('שיפור נשים'!$A$1:$GQ$121,ROUNDDOWN(R1173/12,0)+1,ROUNDDOWN((E1173+$B$7-$B$8)/12,0)+2))</f>
        <v>#VALUE!</v>
      </c>
      <c r="V1173" t="e">
        <f>IF($B$11="זכר",INDEX('שיפור גברים'!$A$1:$GQ$121,ROUNDDOWN(R1173/12,0)+1,ROUNDDOWN((E1173+$B$7-$B$8)/12,0)+1),INDEX('שיפור נשים'!$A$1:$GQ$121,ROUNDDOWN(R1173/12,0)+1,ROUNDDOWN((E1173+$B$7-$B$8)/12,0)+1))</f>
        <v>#VALUE!</v>
      </c>
      <c r="W1173">
        <f t="shared" si="387"/>
        <v>0.25</v>
      </c>
      <c r="X1173" t="e">
        <f t="shared" si="393"/>
        <v>#VALUE!</v>
      </c>
      <c r="Y1173">
        <f>IF($B$11="זכר",INDEX(תמותה!$A$1:$E$121,ROUNDDOWN(R1173/12,0)+1,4),INDEX(תמותה!$A$1:$E$121,ROUNDDOWN(R1173/12,0)+1,5))</f>
        <v>0.239089</v>
      </c>
      <c r="Z1173" t="e">
        <f t="shared" si="388"/>
        <v>#VALUE!</v>
      </c>
      <c r="AA1173" t="e">
        <f t="shared" si="389"/>
        <v>#VALUE!</v>
      </c>
      <c r="AB1173" t="e">
        <f t="shared" si="394"/>
        <v>#VALUE!</v>
      </c>
      <c r="AC1173" t="e">
        <f t="shared" si="395"/>
        <v>#VALUE!</v>
      </c>
      <c r="AD1173" t="e">
        <f t="shared" si="396"/>
        <v>#VALUE!</v>
      </c>
      <c r="AE1173" t="e">
        <f t="shared" si="397"/>
        <v>#VALUE!</v>
      </c>
      <c r="AF1173" t="e">
        <f t="shared" si="398"/>
        <v>#VALUE!</v>
      </c>
    </row>
    <row r="1174" spans="5:32" x14ac:dyDescent="0.2">
      <c r="E1174">
        <f t="shared" si="390"/>
        <v>1172</v>
      </c>
      <c r="F1174">
        <f t="shared" si="385"/>
        <v>34.471536481763287</v>
      </c>
      <c r="G1174" t="e">
        <f t="shared" si="378"/>
        <v>#VALUE!</v>
      </c>
      <c r="H1174" t="e">
        <f t="shared" si="379"/>
        <v>#VALUE!</v>
      </c>
      <c r="I1174" t="e">
        <f t="shared" si="380"/>
        <v>#VALUE!</v>
      </c>
      <c r="J1174" t="e">
        <f t="shared" si="381"/>
        <v>#VALUE!</v>
      </c>
      <c r="K1174" t="e">
        <f t="shared" si="382"/>
        <v>#VALUE!</v>
      </c>
      <c r="L1174" t="e">
        <f t="shared" si="383"/>
        <v>#VALUE!</v>
      </c>
      <c r="M1174">
        <f>IF($B$9="זכר",INDEX(תמותה!$A$1:$E$121,ROUNDDOWN(E1174/12,0)+1,2),INDEX(תמותה!$A$1:$E$121,ROUNDDOWN(E1174/12,0)+1,3))</f>
        <v>0.23538500000000001</v>
      </c>
      <c r="N1174" t="e">
        <f>IF($B$9="זכר",INDEX('שיפור גברים'!$A$1:$GQ$121,ROUNDDOWN(E1174/12,0)+1,ROUNDDOWN((E1174+$B$7-$B$8)/12,0)+2),INDEX('שיפור נשים'!$A$1:$GQ$121,ROUNDDOWN(E1174/12,0)+1,ROUNDDOWN((E1174+$B$7-$B$8)/12,0)+2))</f>
        <v>#VALUE!</v>
      </c>
      <c r="O1174" t="e">
        <f>IF($B$9="זכר",INDEX('שיפור גברים'!$A$1:$GQ$121,ROUNDDOWN(E1174/12,0)+1,ROUNDDOWN((E1174+$B$7-$B$8)/12,0)+1),INDEX('שיפור נשים'!$A$1:$GQ$121,ROUNDDOWN(E1174/12,0)+1,ROUNDDOWN((E1174+$B$7-$B$8)/12,0)+1))</f>
        <v>#VALUE!</v>
      </c>
      <c r="P1174">
        <f t="shared" si="384"/>
        <v>0.33333333333333331</v>
      </c>
      <c r="Q1174" t="e">
        <f t="shared" si="386"/>
        <v>#VALUE!</v>
      </c>
      <c r="R1174">
        <f t="shared" si="391"/>
        <v>1172</v>
      </c>
      <c r="S1174" t="e">
        <f t="shared" si="392"/>
        <v>#VALUE!</v>
      </c>
      <c r="T1174">
        <f>IF($B$11="זכר",INDEX(תמותה!$A$1:$E$121,ROUNDDOWN(R1174/12,0)+1,2),INDEX(תמותה!$A$1:$E$121,ROUNDDOWN(R1174/12,0)+1,3))</f>
        <v>0.23538500000000001</v>
      </c>
      <c r="U1174" t="e">
        <f>IF($B$11="זכר",INDEX('שיפור גברים'!$A$1:$GQ$121,ROUNDDOWN(R1174/12,0)+1,ROUNDDOWN((E1174+$B$7-$B$8)/12,0)+2),INDEX('שיפור נשים'!$A$1:$GQ$121,ROUNDDOWN(R1174/12,0)+1,ROUNDDOWN((E1174+$B$7-$B$8)/12,0)+2))</f>
        <v>#VALUE!</v>
      </c>
      <c r="V1174" t="e">
        <f>IF($B$11="זכר",INDEX('שיפור גברים'!$A$1:$GQ$121,ROUNDDOWN(R1174/12,0)+1,ROUNDDOWN((E1174+$B$7-$B$8)/12,0)+1),INDEX('שיפור נשים'!$A$1:$GQ$121,ROUNDDOWN(R1174/12,0)+1,ROUNDDOWN((E1174+$B$7-$B$8)/12,0)+1))</f>
        <v>#VALUE!</v>
      </c>
      <c r="W1174">
        <f t="shared" si="387"/>
        <v>0.33333333333333331</v>
      </c>
      <c r="X1174" t="e">
        <f t="shared" si="393"/>
        <v>#VALUE!</v>
      </c>
      <c r="Y1174">
        <f>IF($B$11="זכר",INDEX(תמותה!$A$1:$E$121,ROUNDDOWN(R1174/12,0)+1,4),INDEX(תמותה!$A$1:$E$121,ROUNDDOWN(R1174/12,0)+1,5))</f>
        <v>0.239089</v>
      </c>
      <c r="Z1174" t="e">
        <f t="shared" si="388"/>
        <v>#VALUE!</v>
      </c>
      <c r="AA1174" t="e">
        <f t="shared" si="389"/>
        <v>#VALUE!</v>
      </c>
      <c r="AB1174" t="e">
        <f t="shared" si="394"/>
        <v>#VALUE!</v>
      </c>
      <c r="AC1174" t="e">
        <f t="shared" si="395"/>
        <v>#VALUE!</v>
      </c>
      <c r="AD1174" t="e">
        <f t="shared" si="396"/>
        <v>#VALUE!</v>
      </c>
      <c r="AE1174" t="e">
        <f t="shared" si="397"/>
        <v>#VALUE!</v>
      </c>
      <c r="AF1174" t="e">
        <f t="shared" si="398"/>
        <v>#VALUE!</v>
      </c>
    </row>
    <row r="1175" spans="5:32" x14ac:dyDescent="0.2">
      <c r="E1175">
        <f t="shared" si="390"/>
        <v>1173</v>
      </c>
      <c r="F1175">
        <f t="shared" si="385"/>
        <v>34.575729314047457</v>
      </c>
      <c r="G1175" t="e">
        <f t="shared" si="378"/>
        <v>#VALUE!</v>
      </c>
      <c r="H1175" t="e">
        <f t="shared" si="379"/>
        <v>#VALUE!</v>
      </c>
      <c r="I1175" t="e">
        <f t="shared" si="380"/>
        <v>#VALUE!</v>
      </c>
      <c r="J1175" t="e">
        <f t="shared" si="381"/>
        <v>#VALUE!</v>
      </c>
      <c r="K1175" t="e">
        <f t="shared" si="382"/>
        <v>#VALUE!</v>
      </c>
      <c r="L1175" t="e">
        <f t="shared" si="383"/>
        <v>#VALUE!</v>
      </c>
      <c r="M1175">
        <f>IF($B$9="זכר",INDEX(תמותה!$A$1:$E$121,ROUNDDOWN(E1175/12,0)+1,2),INDEX(תמותה!$A$1:$E$121,ROUNDDOWN(E1175/12,0)+1,3))</f>
        <v>0.23538500000000001</v>
      </c>
      <c r="N1175" t="e">
        <f>IF($B$9="זכר",INDEX('שיפור גברים'!$A$1:$GQ$121,ROUNDDOWN(E1175/12,0)+1,ROUNDDOWN((E1175+$B$7-$B$8)/12,0)+2),INDEX('שיפור נשים'!$A$1:$GQ$121,ROUNDDOWN(E1175/12,0)+1,ROUNDDOWN((E1175+$B$7-$B$8)/12,0)+2))</f>
        <v>#VALUE!</v>
      </c>
      <c r="O1175" t="e">
        <f>IF($B$9="זכר",INDEX('שיפור גברים'!$A$1:$GQ$121,ROUNDDOWN(E1175/12,0)+1,ROUNDDOWN((E1175+$B$7-$B$8)/12,0)+1),INDEX('שיפור נשים'!$A$1:$GQ$121,ROUNDDOWN(E1175/12,0)+1,ROUNDDOWN((E1175+$B$7-$B$8)/12,0)+1))</f>
        <v>#VALUE!</v>
      </c>
      <c r="P1175">
        <f t="shared" si="384"/>
        <v>0.41666666666666669</v>
      </c>
      <c r="Q1175" t="e">
        <f t="shared" si="386"/>
        <v>#VALUE!</v>
      </c>
      <c r="R1175">
        <f t="shared" si="391"/>
        <v>1173</v>
      </c>
      <c r="S1175" t="e">
        <f t="shared" si="392"/>
        <v>#VALUE!</v>
      </c>
      <c r="T1175">
        <f>IF($B$11="זכר",INDEX(תמותה!$A$1:$E$121,ROUNDDOWN(R1175/12,0)+1,2),INDEX(תמותה!$A$1:$E$121,ROUNDDOWN(R1175/12,0)+1,3))</f>
        <v>0.23538500000000001</v>
      </c>
      <c r="U1175" t="e">
        <f>IF($B$11="זכר",INDEX('שיפור גברים'!$A$1:$GQ$121,ROUNDDOWN(R1175/12,0)+1,ROUNDDOWN((E1175+$B$7-$B$8)/12,0)+2),INDEX('שיפור נשים'!$A$1:$GQ$121,ROUNDDOWN(R1175/12,0)+1,ROUNDDOWN((E1175+$B$7-$B$8)/12,0)+2))</f>
        <v>#VALUE!</v>
      </c>
      <c r="V1175" t="e">
        <f>IF($B$11="זכר",INDEX('שיפור גברים'!$A$1:$GQ$121,ROUNDDOWN(R1175/12,0)+1,ROUNDDOWN((E1175+$B$7-$B$8)/12,0)+1),INDEX('שיפור נשים'!$A$1:$GQ$121,ROUNDDOWN(R1175/12,0)+1,ROUNDDOWN((E1175+$B$7-$B$8)/12,0)+1))</f>
        <v>#VALUE!</v>
      </c>
      <c r="W1175">
        <f t="shared" si="387"/>
        <v>0.41666666666666669</v>
      </c>
      <c r="X1175" t="e">
        <f t="shared" si="393"/>
        <v>#VALUE!</v>
      </c>
      <c r="Y1175">
        <f>IF($B$11="זכר",INDEX(תמותה!$A$1:$E$121,ROUNDDOWN(R1175/12,0)+1,4),INDEX(תמותה!$A$1:$E$121,ROUNDDOWN(R1175/12,0)+1,5))</f>
        <v>0.239089</v>
      </c>
      <c r="Z1175" t="e">
        <f t="shared" si="388"/>
        <v>#VALUE!</v>
      </c>
      <c r="AA1175" t="e">
        <f t="shared" si="389"/>
        <v>#VALUE!</v>
      </c>
      <c r="AB1175" t="e">
        <f t="shared" si="394"/>
        <v>#VALUE!</v>
      </c>
      <c r="AC1175" t="e">
        <f t="shared" si="395"/>
        <v>#VALUE!</v>
      </c>
      <c r="AD1175" t="e">
        <f t="shared" si="396"/>
        <v>#VALUE!</v>
      </c>
      <c r="AE1175" t="e">
        <f t="shared" si="397"/>
        <v>#VALUE!</v>
      </c>
      <c r="AF1175" t="e">
        <f t="shared" si="398"/>
        <v>#VALUE!</v>
      </c>
    </row>
    <row r="1176" spans="5:32" x14ac:dyDescent="0.2">
      <c r="E1176">
        <f t="shared" si="390"/>
        <v>1174</v>
      </c>
      <c r="F1176">
        <f t="shared" si="385"/>
        <v>34.680237077066025</v>
      </c>
      <c r="G1176" t="e">
        <f t="shared" si="378"/>
        <v>#VALUE!</v>
      </c>
      <c r="H1176" t="e">
        <f t="shared" si="379"/>
        <v>#VALUE!</v>
      </c>
      <c r="I1176" t="e">
        <f t="shared" si="380"/>
        <v>#VALUE!</v>
      </c>
      <c r="J1176" t="e">
        <f t="shared" si="381"/>
        <v>#VALUE!</v>
      </c>
      <c r="K1176" t="e">
        <f t="shared" si="382"/>
        <v>#VALUE!</v>
      </c>
      <c r="L1176" t="e">
        <f t="shared" si="383"/>
        <v>#VALUE!</v>
      </c>
      <c r="M1176">
        <f>IF($B$9="זכר",INDEX(תמותה!$A$1:$E$121,ROUNDDOWN(E1176/12,0)+1,2),INDEX(תמותה!$A$1:$E$121,ROUNDDOWN(E1176/12,0)+1,3))</f>
        <v>0.23538500000000001</v>
      </c>
      <c r="N1176" t="e">
        <f>IF($B$9="זכר",INDEX('שיפור גברים'!$A$1:$GQ$121,ROUNDDOWN(E1176/12,0)+1,ROUNDDOWN((E1176+$B$7-$B$8)/12,0)+2),INDEX('שיפור נשים'!$A$1:$GQ$121,ROUNDDOWN(E1176/12,0)+1,ROUNDDOWN((E1176+$B$7-$B$8)/12,0)+2))</f>
        <v>#VALUE!</v>
      </c>
      <c r="O1176" t="e">
        <f>IF($B$9="זכר",INDEX('שיפור גברים'!$A$1:$GQ$121,ROUNDDOWN(E1176/12,0)+1,ROUNDDOWN((E1176+$B$7-$B$8)/12,0)+1),INDEX('שיפור נשים'!$A$1:$GQ$121,ROUNDDOWN(E1176/12,0)+1,ROUNDDOWN((E1176+$B$7-$B$8)/12,0)+1))</f>
        <v>#VALUE!</v>
      </c>
      <c r="P1176">
        <f t="shared" si="384"/>
        <v>0.5</v>
      </c>
      <c r="Q1176" t="e">
        <f t="shared" si="386"/>
        <v>#VALUE!</v>
      </c>
      <c r="R1176">
        <f t="shared" si="391"/>
        <v>1174</v>
      </c>
      <c r="S1176" t="e">
        <f t="shared" si="392"/>
        <v>#VALUE!</v>
      </c>
      <c r="T1176">
        <f>IF($B$11="זכר",INDEX(תמותה!$A$1:$E$121,ROUNDDOWN(R1176/12,0)+1,2),INDEX(תמותה!$A$1:$E$121,ROUNDDOWN(R1176/12,0)+1,3))</f>
        <v>0.23538500000000001</v>
      </c>
      <c r="U1176" t="e">
        <f>IF($B$11="זכר",INDEX('שיפור גברים'!$A$1:$GQ$121,ROUNDDOWN(R1176/12,0)+1,ROUNDDOWN((E1176+$B$7-$B$8)/12,0)+2),INDEX('שיפור נשים'!$A$1:$GQ$121,ROUNDDOWN(R1176/12,0)+1,ROUNDDOWN((E1176+$B$7-$B$8)/12,0)+2))</f>
        <v>#VALUE!</v>
      </c>
      <c r="V1176" t="e">
        <f>IF($B$11="זכר",INDEX('שיפור גברים'!$A$1:$GQ$121,ROUNDDOWN(R1176/12,0)+1,ROUNDDOWN((E1176+$B$7-$B$8)/12,0)+1),INDEX('שיפור נשים'!$A$1:$GQ$121,ROUNDDOWN(R1176/12,0)+1,ROUNDDOWN((E1176+$B$7-$B$8)/12,0)+1))</f>
        <v>#VALUE!</v>
      </c>
      <c r="W1176">
        <f t="shared" si="387"/>
        <v>0.5</v>
      </c>
      <c r="X1176" t="e">
        <f t="shared" si="393"/>
        <v>#VALUE!</v>
      </c>
      <c r="Y1176">
        <f>IF($B$11="זכר",INDEX(תמותה!$A$1:$E$121,ROUNDDOWN(R1176/12,0)+1,4),INDEX(תמותה!$A$1:$E$121,ROUNDDOWN(R1176/12,0)+1,5))</f>
        <v>0.239089</v>
      </c>
      <c r="Z1176" t="e">
        <f t="shared" si="388"/>
        <v>#VALUE!</v>
      </c>
      <c r="AA1176" t="e">
        <f t="shared" si="389"/>
        <v>#VALUE!</v>
      </c>
      <c r="AB1176" t="e">
        <f t="shared" si="394"/>
        <v>#VALUE!</v>
      </c>
      <c r="AC1176" t="e">
        <f t="shared" si="395"/>
        <v>#VALUE!</v>
      </c>
      <c r="AD1176" t="e">
        <f t="shared" si="396"/>
        <v>#VALUE!</v>
      </c>
      <c r="AE1176" t="e">
        <f t="shared" si="397"/>
        <v>#VALUE!</v>
      </c>
      <c r="AF1176" t="e">
        <f t="shared" si="398"/>
        <v>#VALUE!</v>
      </c>
    </row>
    <row r="1177" spans="5:32" x14ac:dyDescent="0.2">
      <c r="E1177">
        <f t="shared" si="390"/>
        <v>1175</v>
      </c>
      <c r="F1177">
        <f t="shared" si="385"/>
        <v>34.785060722720964</v>
      </c>
      <c r="G1177" t="e">
        <f t="shared" si="378"/>
        <v>#VALUE!</v>
      </c>
      <c r="H1177" t="e">
        <f t="shared" si="379"/>
        <v>#VALUE!</v>
      </c>
      <c r="I1177" t="e">
        <f t="shared" si="380"/>
        <v>#VALUE!</v>
      </c>
      <c r="J1177" t="e">
        <f t="shared" si="381"/>
        <v>#VALUE!</v>
      </c>
      <c r="K1177" t="e">
        <f t="shared" si="382"/>
        <v>#VALUE!</v>
      </c>
      <c r="L1177" t="e">
        <f t="shared" si="383"/>
        <v>#VALUE!</v>
      </c>
      <c r="M1177">
        <f>IF($B$9="זכר",INDEX(תמותה!$A$1:$E$121,ROUNDDOWN(E1177/12,0)+1,2),INDEX(תמותה!$A$1:$E$121,ROUNDDOWN(E1177/12,0)+1,3))</f>
        <v>0.23538500000000001</v>
      </c>
      <c r="N1177" t="e">
        <f>IF($B$9="זכר",INDEX('שיפור גברים'!$A$1:$GQ$121,ROUNDDOWN(E1177/12,0)+1,ROUNDDOWN((E1177+$B$7-$B$8)/12,0)+2),INDEX('שיפור נשים'!$A$1:$GQ$121,ROUNDDOWN(E1177/12,0)+1,ROUNDDOWN((E1177+$B$7-$B$8)/12,0)+2))</f>
        <v>#VALUE!</v>
      </c>
      <c r="O1177" t="e">
        <f>IF($B$9="זכר",INDEX('שיפור גברים'!$A$1:$GQ$121,ROUNDDOWN(E1177/12,0)+1,ROUNDDOWN((E1177+$B$7-$B$8)/12,0)+1),INDEX('שיפור נשים'!$A$1:$GQ$121,ROUNDDOWN(E1177/12,0)+1,ROUNDDOWN((E1177+$B$7-$B$8)/12,0)+1))</f>
        <v>#VALUE!</v>
      </c>
      <c r="P1177">
        <f t="shared" si="384"/>
        <v>0.58333333333333337</v>
      </c>
      <c r="Q1177" t="e">
        <f t="shared" si="386"/>
        <v>#VALUE!</v>
      </c>
      <c r="R1177">
        <f t="shared" si="391"/>
        <v>1175</v>
      </c>
      <c r="S1177" t="e">
        <f t="shared" si="392"/>
        <v>#VALUE!</v>
      </c>
      <c r="T1177">
        <f>IF($B$11="זכר",INDEX(תמותה!$A$1:$E$121,ROUNDDOWN(R1177/12,0)+1,2),INDEX(תמותה!$A$1:$E$121,ROUNDDOWN(R1177/12,0)+1,3))</f>
        <v>0.23538500000000001</v>
      </c>
      <c r="U1177" t="e">
        <f>IF($B$11="זכר",INDEX('שיפור גברים'!$A$1:$GQ$121,ROUNDDOWN(R1177/12,0)+1,ROUNDDOWN((E1177+$B$7-$B$8)/12,0)+2),INDEX('שיפור נשים'!$A$1:$GQ$121,ROUNDDOWN(R1177/12,0)+1,ROUNDDOWN((E1177+$B$7-$B$8)/12,0)+2))</f>
        <v>#VALUE!</v>
      </c>
      <c r="V1177" t="e">
        <f>IF($B$11="זכר",INDEX('שיפור גברים'!$A$1:$GQ$121,ROUNDDOWN(R1177/12,0)+1,ROUNDDOWN((E1177+$B$7-$B$8)/12,0)+1),INDEX('שיפור נשים'!$A$1:$GQ$121,ROUNDDOWN(R1177/12,0)+1,ROUNDDOWN((E1177+$B$7-$B$8)/12,0)+1))</f>
        <v>#VALUE!</v>
      </c>
      <c r="W1177">
        <f t="shared" si="387"/>
        <v>0.58333333333333337</v>
      </c>
      <c r="X1177" t="e">
        <f t="shared" si="393"/>
        <v>#VALUE!</v>
      </c>
      <c r="Y1177">
        <f>IF($B$11="זכר",INDEX(תמותה!$A$1:$E$121,ROUNDDOWN(R1177/12,0)+1,4),INDEX(תמותה!$A$1:$E$121,ROUNDDOWN(R1177/12,0)+1,5))</f>
        <v>0.239089</v>
      </c>
      <c r="Z1177" t="e">
        <f t="shared" si="388"/>
        <v>#VALUE!</v>
      </c>
      <c r="AA1177" t="e">
        <f t="shared" si="389"/>
        <v>#VALUE!</v>
      </c>
      <c r="AB1177" t="e">
        <f t="shared" si="394"/>
        <v>#VALUE!</v>
      </c>
      <c r="AC1177" t="e">
        <f t="shared" si="395"/>
        <v>#VALUE!</v>
      </c>
      <c r="AD1177" t="e">
        <f t="shared" si="396"/>
        <v>#VALUE!</v>
      </c>
      <c r="AE1177" t="e">
        <f t="shared" si="397"/>
        <v>#VALUE!</v>
      </c>
      <c r="AF1177" t="e">
        <f t="shared" si="398"/>
        <v>#VALUE!</v>
      </c>
    </row>
    <row r="1178" spans="5:32" x14ac:dyDescent="0.2">
      <c r="E1178">
        <f t="shared" si="390"/>
        <v>1176</v>
      </c>
      <c r="F1178">
        <f t="shared" si="385"/>
        <v>34.89020120579152</v>
      </c>
      <c r="G1178" t="e">
        <f t="shared" si="378"/>
        <v>#VALUE!</v>
      </c>
      <c r="H1178" t="e">
        <f t="shared" si="379"/>
        <v>#VALUE!</v>
      </c>
      <c r="I1178" t="e">
        <f t="shared" si="380"/>
        <v>#VALUE!</v>
      </c>
      <c r="J1178" t="e">
        <f t="shared" si="381"/>
        <v>#VALUE!</v>
      </c>
      <c r="K1178" t="e">
        <f t="shared" si="382"/>
        <v>#VALUE!</v>
      </c>
      <c r="L1178" t="e">
        <f t="shared" si="383"/>
        <v>#VALUE!</v>
      </c>
      <c r="M1178">
        <f>IF($B$9="זכר",INDEX(תמותה!$A$1:$E$121,ROUNDDOWN(E1178/12,0)+1,2),INDEX(תמותה!$A$1:$E$121,ROUNDDOWN(E1178/12,0)+1,3))</f>
        <v>0.26127699999999998</v>
      </c>
      <c r="N1178" t="e">
        <f>IF($B$9="זכר",INDEX('שיפור גברים'!$A$1:$GQ$121,ROUNDDOWN(E1178/12,0)+1,ROUNDDOWN((E1178+$B$7-$B$8)/12,0)+2),INDEX('שיפור נשים'!$A$1:$GQ$121,ROUNDDOWN(E1178/12,0)+1,ROUNDDOWN((E1178+$B$7-$B$8)/12,0)+2))</f>
        <v>#VALUE!</v>
      </c>
      <c r="O1178" t="e">
        <f>IF($B$9="זכר",INDEX('שיפור גברים'!$A$1:$GQ$121,ROUNDDOWN(E1178/12,0)+1,ROUNDDOWN((E1178+$B$7-$B$8)/12,0)+1),INDEX('שיפור נשים'!$A$1:$GQ$121,ROUNDDOWN(E1178/12,0)+1,ROUNDDOWN((E1178+$B$7-$B$8)/12,0)+1))</f>
        <v>#VALUE!</v>
      </c>
      <c r="P1178">
        <f t="shared" si="384"/>
        <v>0.66666666666666663</v>
      </c>
      <c r="Q1178" t="e">
        <f t="shared" si="386"/>
        <v>#VALUE!</v>
      </c>
      <c r="R1178">
        <f t="shared" si="391"/>
        <v>1176</v>
      </c>
      <c r="S1178" t="e">
        <f t="shared" si="392"/>
        <v>#VALUE!</v>
      </c>
      <c r="T1178">
        <f>IF($B$11="זכר",INDEX(תמותה!$A$1:$E$121,ROUNDDOWN(R1178/12,0)+1,2),INDEX(תמותה!$A$1:$E$121,ROUNDDOWN(R1178/12,0)+1,3))</f>
        <v>0.26127699999999998</v>
      </c>
      <c r="U1178" t="e">
        <f>IF($B$11="זכר",INDEX('שיפור גברים'!$A$1:$GQ$121,ROUNDDOWN(R1178/12,0)+1,ROUNDDOWN((E1178+$B$7-$B$8)/12,0)+2),INDEX('שיפור נשים'!$A$1:$GQ$121,ROUNDDOWN(R1178/12,0)+1,ROUNDDOWN((E1178+$B$7-$B$8)/12,0)+2))</f>
        <v>#VALUE!</v>
      </c>
      <c r="V1178" t="e">
        <f>IF($B$11="זכר",INDEX('שיפור גברים'!$A$1:$GQ$121,ROUNDDOWN(R1178/12,0)+1,ROUNDDOWN((E1178+$B$7-$B$8)/12,0)+1),INDEX('שיפור נשים'!$A$1:$GQ$121,ROUNDDOWN(R1178/12,0)+1,ROUNDDOWN((E1178+$B$7-$B$8)/12,0)+1))</f>
        <v>#VALUE!</v>
      </c>
      <c r="W1178">
        <f t="shared" si="387"/>
        <v>0.66666666666666663</v>
      </c>
      <c r="X1178" t="e">
        <f t="shared" si="393"/>
        <v>#VALUE!</v>
      </c>
      <c r="Y1178">
        <f>IF($B$11="זכר",INDEX(תמותה!$A$1:$E$121,ROUNDDOWN(R1178/12,0)+1,4),INDEX(תמותה!$A$1:$E$121,ROUNDDOWN(R1178/12,0)+1,5))</f>
        <v>0.26345800000000003</v>
      </c>
      <c r="Z1178" t="e">
        <f t="shared" si="388"/>
        <v>#VALUE!</v>
      </c>
      <c r="AA1178" t="e">
        <f t="shared" si="389"/>
        <v>#VALUE!</v>
      </c>
      <c r="AB1178" t="e">
        <f t="shared" si="394"/>
        <v>#VALUE!</v>
      </c>
      <c r="AC1178" t="e">
        <f t="shared" si="395"/>
        <v>#VALUE!</v>
      </c>
      <c r="AD1178" t="e">
        <f t="shared" si="396"/>
        <v>#VALUE!</v>
      </c>
      <c r="AE1178" t="e">
        <f t="shared" si="397"/>
        <v>#VALUE!</v>
      </c>
      <c r="AF1178" t="e">
        <f t="shared" si="398"/>
        <v>#VALUE!</v>
      </c>
    </row>
    <row r="1179" spans="5:32" x14ac:dyDescent="0.2">
      <c r="E1179">
        <f t="shared" si="390"/>
        <v>1177</v>
      </c>
      <c r="F1179">
        <f t="shared" si="385"/>
        <v>34.995659483942823</v>
      </c>
      <c r="G1179" t="e">
        <f t="shared" si="378"/>
        <v>#VALUE!</v>
      </c>
      <c r="H1179" t="e">
        <f t="shared" si="379"/>
        <v>#VALUE!</v>
      </c>
      <c r="I1179" t="e">
        <f t="shared" si="380"/>
        <v>#VALUE!</v>
      </c>
      <c r="J1179" t="e">
        <f t="shared" si="381"/>
        <v>#VALUE!</v>
      </c>
      <c r="K1179" t="e">
        <f t="shared" si="382"/>
        <v>#VALUE!</v>
      </c>
      <c r="L1179" t="e">
        <f t="shared" si="383"/>
        <v>#VALUE!</v>
      </c>
      <c r="M1179">
        <f>IF($B$9="זכר",INDEX(תמותה!$A$1:$E$121,ROUNDDOWN(E1179/12,0)+1,2),INDEX(תמותה!$A$1:$E$121,ROUNDDOWN(E1179/12,0)+1,3))</f>
        <v>0.26127699999999998</v>
      </c>
      <c r="N1179" t="e">
        <f>IF($B$9="זכר",INDEX('שיפור גברים'!$A$1:$GQ$121,ROUNDDOWN(E1179/12,0)+1,ROUNDDOWN((E1179+$B$7-$B$8)/12,0)+2),INDEX('שיפור נשים'!$A$1:$GQ$121,ROUNDDOWN(E1179/12,0)+1,ROUNDDOWN((E1179+$B$7-$B$8)/12,0)+2))</f>
        <v>#VALUE!</v>
      </c>
      <c r="O1179" t="e">
        <f>IF($B$9="זכר",INDEX('שיפור גברים'!$A$1:$GQ$121,ROUNDDOWN(E1179/12,0)+1,ROUNDDOWN((E1179+$B$7-$B$8)/12,0)+1),INDEX('שיפור נשים'!$A$1:$GQ$121,ROUNDDOWN(E1179/12,0)+1,ROUNDDOWN((E1179+$B$7-$B$8)/12,0)+1))</f>
        <v>#VALUE!</v>
      </c>
      <c r="P1179">
        <f t="shared" si="384"/>
        <v>0.75</v>
      </c>
      <c r="Q1179" t="e">
        <f t="shared" si="386"/>
        <v>#VALUE!</v>
      </c>
      <c r="R1179">
        <f t="shared" si="391"/>
        <v>1177</v>
      </c>
      <c r="S1179" t="e">
        <f t="shared" si="392"/>
        <v>#VALUE!</v>
      </c>
      <c r="T1179">
        <f>IF($B$11="זכר",INDEX(תמותה!$A$1:$E$121,ROUNDDOWN(R1179/12,0)+1,2),INDEX(תמותה!$A$1:$E$121,ROUNDDOWN(R1179/12,0)+1,3))</f>
        <v>0.26127699999999998</v>
      </c>
      <c r="U1179" t="e">
        <f>IF($B$11="זכר",INDEX('שיפור גברים'!$A$1:$GQ$121,ROUNDDOWN(R1179/12,0)+1,ROUNDDOWN((E1179+$B$7-$B$8)/12,0)+2),INDEX('שיפור נשים'!$A$1:$GQ$121,ROUNDDOWN(R1179/12,0)+1,ROUNDDOWN((E1179+$B$7-$B$8)/12,0)+2))</f>
        <v>#VALUE!</v>
      </c>
      <c r="V1179" t="e">
        <f>IF($B$11="זכר",INDEX('שיפור גברים'!$A$1:$GQ$121,ROUNDDOWN(R1179/12,0)+1,ROUNDDOWN((E1179+$B$7-$B$8)/12,0)+1),INDEX('שיפור נשים'!$A$1:$GQ$121,ROUNDDOWN(R1179/12,0)+1,ROUNDDOWN((E1179+$B$7-$B$8)/12,0)+1))</f>
        <v>#VALUE!</v>
      </c>
      <c r="W1179">
        <f t="shared" si="387"/>
        <v>0.75</v>
      </c>
      <c r="X1179" t="e">
        <f t="shared" si="393"/>
        <v>#VALUE!</v>
      </c>
      <c r="Y1179">
        <f>IF($B$11="זכר",INDEX(תמותה!$A$1:$E$121,ROUNDDOWN(R1179/12,0)+1,4),INDEX(תמותה!$A$1:$E$121,ROUNDDOWN(R1179/12,0)+1,5))</f>
        <v>0.26345800000000003</v>
      </c>
      <c r="Z1179" t="e">
        <f t="shared" si="388"/>
        <v>#VALUE!</v>
      </c>
      <c r="AA1179" t="e">
        <f t="shared" si="389"/>
        <v>#VALUE!</v>
      </c>
      <c r="AB1179" t="e">
        <f t="shared" si="394"/>
        <v>#VALUE!</v>
      </c>
      <c r="AC1179" t="e">
        <f t="shared" si="395"/>
        <v>#VALUE!</v>
      </c>
      <c r="AD1179" t="e">
        <f t="shared" si="396"/>
        <v>#VALUE!</v>
      </c>
      <c r="AE1179" t="e">
        <f t="shared" si="397"/>
        <v>#VALUE!</v>
      </c>
      <c r="AF1179" t="e">
        <f t="shared" si="398"/>
        <v>#VALUE!</v>
      </c>
    </row>
    <row r="1180" spans="5:32" x14ac:dyDescent="0.2">
      <c r="E1180">
        <f t="shared" si="390"/>
        <v>1178</v>
      </c>
      <c r="F1180">
        <f t="shared" si="385"/>
        <v>35.101436517734555</v>
      </c>
      <c r="G1180" t="e">
        <f t="shared" si="378"/>
        <v>#VALUE!</v>
      </c>
      <c r="H1180" t="e">
        <f t="shared" si="379"/>
        <v>#VALUE!</v>
      </c>
      <c r="I1180" t="e">
        <f t="shared" si="380"/>
        <v>#VALUE!</v>
      </c>
      <c r="J1180" t="e">
        <f t="shared" si="381"/>
        <v>#VALUE!</v>
      </c>
      <c r="K1180" t="e">
        <f t="shared" si="382"/>
        <v>#VALUE!</v>
      </c>
      <c r="L1180" t="e">
        <f t="shared" si="383"/>
        <v>#VALUE!</v>
      </c>
      <c r="M1180">
        <f>IF($B$9="זכר",INDEX(תמותה!$A$1:$E$121,ROUNDDOWN(E1180/12,0)+1,2),INDEX(תמותה!$A$1:$E$121,ROUNDDOWN(E1180/12,0)+1,3))</f>
        <v>0.26127699999999998</v>
      </c>
      <c r="N1180" t="e">
        <f>IF($B$9="זכר",INDEX('שיפור גברים'!$A$1:$GQ$121,ROUNDDOWN(E1180/12,0)+1,ROUNDDOWN((E1180+$B$7-$B$8)/12,0)+2),INDEX('שיפור נשים'!$A$1:$GQ$121,ROUNDDOWN(E1180/12,0)+1,ROUNDDOWN((E1180+$B$7-$B$8)/12,0)+2))</f>
        <v>#VALUE!</v>
      </c>
      <c r="O1180" t="e">
        <f>IF($B$9="זכר",INDEX('שיפור גברים'!$A$1:$GQ$121,ROUNDDOWN(E1180/12,0)+1,ROUNDDOWN((E1180+$B$7-$B$8)/12,0)+1),INDEX('שיפור נשים'!$A$1:$GQ$121,ROUNDDOWN(E1180/12,0)+1,ROUNDDOWN((E1180+$B$7-$B$8)/12,0)+1))</f>
        <v>#VALUE!</v>
      </c>
      <c r="P1180">
        <f t="shared" si="384"/>
        <v>0.83333333333333337</v>
      </c>
      <c r="Q1180" t="e">
        <f t="shared" si="386"/>
        <v>#VALUE!</v>
      </c>
      <c r="R1180">
        <f t="shared" si="391"/>
        <v>1178</v>
      </c>
      <c r="S1180" t="e">
        <f t="shared" si="392"/>
        <v>#VALUE!</v>
      </c>
      <c r="T1180">
        <f>IF($B$11="זכר",INDEX(תמותה!$A$1:$E$121,ROUNDDOWN(R1180/12,0)+1,2),INDEX(תמותה!$A$1:$E$121,ROUNDDOWN(R1180/12,0)+1,3))</f>
        <v>0.26127699999999998</v>
      </c>
      <c r="U1180" t="e">
        <f>IF($B$11="זכר",INDEX('שיפור גברים'!$A$1:$GQ$121,ROUNDDOWN(R1180/12,0)+1,ROUNDDOWN((E1180+$B$7-$B$8)/12,0)+2),INDEX('שיפור נשים'!$A$1:$GQ$121,ROUNDDOWN(R1180/12,0)+1,ROUNDDOWN((E1180+$B$7-$B$8)/12,0)+2))</f>
        <v>#VALUE!</v>
      </c>
      <c r="V1180" t="e">
        <f>IF($B$11="זכר",INDEX('שיפור גברים'!$A$1:$GQ$121,ROUNDDOWN(R1180/12,0)+1,ROUNDDOWN((E1180+$B$7-$B$8)/12,0)+1),INDEX('שיפור נשים'!$A$1:$GQ$121,ROUNDDOWN(R1180/12,0)+1,ROUNDDOWN((E1180+$B$7-$B$8)/12,0)+1))</f>
        <v>#VALUE!</v>
      </c>
      <c r="W1180">
        <f t="shared" si="387"/>
        <v>0.83333333333333337</v>
      </c>
      <c r="X1180" t="e">
        <f t="shared" si="393"/>
        <v>#VALUE!</v>
      </c>
      <c r="Y1180">
        <f>IF($B$11="זכר",INDEX(תמותה!$A$1:$E$121,ROUNDDOWN(R1180/12,0)+1,4),INDEX(תמותה!$A$1:$E$121,ROUNDDOWN(R1180/12,0)+1,5))</f>
        <v>0.26345800000000003</v>
      </c>
      <c r="Z1180" t="e">
        <f t="shared" si="388"/>
        <v>#VALUE!</v>
      </c>
      <c r="AA1180" t="e">
        <f t="shared" si="389"/>
        <v>#VALUE!</v>
      </c>
      <c r="AB1180" t="e">
        <f t="shared" si="394"/>
        <v>#VALUE!</v>
      </c>
      <c r="AC1180" t="e">
        <f t="shared" si="395"/>
        <v>#VALUE!</v>
      </c>
      <c r="AD1180" t="e">
        <f t="shared" si="396"/>
        <v>#VALUE!</v>
      </c>
      <c r="AE1180" t="e">
        <f t="shared" si="397"/>
        <v>#VALUE!</v>
      </c>
      <c r="AF1180" t="e">
        <f t="shared" si="398"/>
        <v>#VALUE!</v>
      </c>
    </row>
    <row r="1181" spans="5:32" x14ac:dyDescent="0.2">
      <c r="E1181">
        <f t="shared" si="390"/>
        <v>1179</v>
      </c>
      <c r="F1181">
        <f t="shared" si="385"/>
        <v>35.20753327062981</v>
      </c>
      <c r="G1181" t="e">
        <f t="shared" si="378"/>
        <v>#VALUE!</v>
      </c>
      <c r="H1181" t="e">
        <f t="shared" si="379"/>
        <v>#VALUE!</v>
      </c>
      <c r="I1181" t="e">
        <f t="shared" si="380"/>
        <v>#VALUE!</v>
      </c>
      <c r="J1181" t="e">
        <f t="shared" si="381"/>
        <v>#VALUE!</v>
      </c>
      <c r="K1181" t="e">
        <f t="shared" si="382"/>
        <v>#VALUE!</v>
      </c>
      <c r="L1181" t="e">
        <f t="shared" si="383"/>
        <v>#VALUE!</v>
      </c>
      <c r="M1181">
        <f>IF($B$9="זכר",INDEX(תמותה!$A$1:$E$121,ROUNDDOWN(E1181/12,0)+1,2),INDEX(תמותה!$A$1:$E$121,ROUNDDOWN(E1181/12,0)+1,3))</f>
        <v>0.26127699999999998</v>
      </c>
      <c r="N1181" t="e">
        <f>IF($B$9="זכר",INDEX('שיפור גברים'!$A$1:$GQ$121,ROUNDDOWN(E1181/12,0)+1,ROUNDDOWN((E1181+$B$7-$B$8)/12,0)+2),INDEX('שיפור נשים'!$A$1:$GQ$121,ROUNDDOWN(E1181/12,0)+1,ROUNDDOWN((E1181+$B$7-$B$8)/12,0)+2))</f>
        <v>#VALUE!</v>
      </c>
      <c r="O1181" t="e">
        <f>IF($B$9="זכר",INDEX('שיפור גברים'!$A$1:$GQ$121,ROUNDDOWN(E1181/12,0)+1,ROUNDDOWN((E1181+$B$7-$B$8)/12,0)+1),INDEX('שיפור נשים'!$A$1:$GQ$121,ROUNDDOWN(E1181/12,0)+1,ROUNDDOWN((E1181+$B$7-$B$8)/12,0)+1))</f>
        <v>#VALUE!</v>
      </c>
      <c r="P1181">
        <f t="shared" si="384"/>
        <v>0.91666666666666663</v>
      </c>
      <c r="Q1181" t="e">
        <f t="shared" si="386"/>
        <v>#VALUE!</v>
      </c>
      <c r="R1181">
        <f t="shared" si="391"/>
        <v>1179</v>
      </c>
      <c r="S1181" t="e">
        <f t="shared" si="392"/>
        <v>#VALUE!</v>
      </c>
      <c r="T1181">
        <f>IF($B$11="זכר",INDEX(תמותה!$A$1:$E$121,ROUNDDOWN(R1181/12,0)+1,2),INDEX(תמותה!$A$1:$E$121,ROUNDDOWN(R1181/12,0)+1,3))</f>
        <v>0.26127699999999998</v>
      </c>
      <c r="U1181" t="e">
        <f>IF($B$11="זכר",INDEX('שיפור גברים'!$A$1:$GQ$121,ROUNDDOWN(R1181/12,0)+1,ROUNDDOWN((E1181+$B$7-$B$8)/12,0)+2),INDEX('שיפור נשים'!$A$1:$GQ$121,ROUNDDOWN(R1181/12,0)+1,ROUNDDOWN((E1181+$B$7-$B$8)/12,0)+2))</f>
        <v>#VALUE!</v>
      </c>
      <c r="V1181" t="e">
        <f>IF($B$11="זכר",INDEX('שיפור גברים'!$A$1:$GQ$121,ROUNDDOWN(R1181/12,0)+1,ROUNDDOWN((E1181+$B$7-$B$8)/12,0)+1),INDEX('שיפור נשים'!$A$1:$GQ$121,ROUNDDOWN(R1181/12,0)+1,ROUNDDOWN((E1181+$B$7-$B$8)/12,0)+1))</f>
        <v>#VALUE!</v>
      </c>
      <c r="W1181">
        <f t="shared" si="387"/>
        <v>0.91666666666666663</v>
      </c>
      <c r="X1181" t="e">
        <f t="shared" si="393"/>
        <v>#VALUE!</v>
      </c>
      <c r="Y1181">
        <f>IF($B$11="זכר",INDEX(תמותה!$A$1:$E$121,ROUNDDOWN(R1181/12,0)+1,4),INDEX(תמותה!$A$1:$E$121,ROUNDDOWN(R1181/12,0)+1,5))</f>
        <v>0.26345800000000003</v>
      </c>
      <c r="Z1181" t="e">
        <f t="shared" si="388"/>
        <v>#VALUE!</v>
      </c>
      <c r="AA1181" t="e">
        <f t="shared" si="389"/>
        <v>#VALUE!</v>
      </c>
      <c r="AB1181" t="e">
        <f t="shared" si="394"/>
        <v>#VALUE!</v>
      </c>
      <c r="AC1181" t="e">
        <f t="shared" si="395"/>
        <v>#VALUE!</v>
      </c>
      <c r="AD1181" t="e">
        <f t="shared" si="396"/>
        <v>#VALUE!</v>
      </c>
      <c r="AE1181" t="e">
        <f t="shared" si="397"/>
        <v>#VALUE!</v>
      </c>
      <c r="AF1181" t="e">
        <f t="shared" si="398"/>
        <v>#VALUE!</v>
      </c>
    </row>
    <row r="1182" spans="5:32" x14ac:dyDescent="0.2">
      <c r="E1182">
        <f t="shared" si="390"/>
        <v>1180</v>
      </c>
      <c r="F1182">
        <f t="shared" si="385"/>
        <v>35.313950709003848</v>
      </c>
      <c r="G1182" t="e">
        <f t="shared" si="378"/>
        <v>#VALUE!</v>
      </c>
      <c r="H1182" t="e">
        <f t="shared" si="379"/>
        <v>#VALUE!</v>
      </c>
      <c r="I1182" t="e">
        <f t="shared" si="380"/>
        <v>#VALUE!</v>
      </c>
      <c r="J1182" t="e">
        <f t="shared" si="381"/>
        <v>#VALUE!</v>
      </c>
      <c r="K1182" t="e">
        <f t="shared" si="382"/>
        <v>#VALUE!</v>
      </c>
      <c r="L1182" t="e">
        <f t="shared" si="383"/>
        <v>#VALUE!</v>
      </c>
      <c r="M1182">
        <f>IF($B$9="זכר",INDEX(תמותה!$A$1:$E$121,ROUNDDOWN(E1182/12,0)+1,2),INDEX(תמותה!$A$1:$E$121,ROUNDDOWN(E1182/12,0)+1,3))</f>
        <v>0.26127699999999998</v>
      </c>
      <c r="N1182" t="e">
        <f>IF($B$9="זכר",INDEX('שיפור גברים'!$A$1:$GQ$121,ROUNDDOWN(E1182/12,0)+1,ROUNDDOWN((E1182+$B$7-$B$8)/12,0)+2),INDEX('שיפור נשים'!$A$1:$GQ$121,ROUNDDOWN(E1182/12,0)+1,ROUNDDOWN((E1182+$B$7-$B$8)/12,0)+2))</f>
        <v>#VALUE!</v>
      </c>
      <c r="O1182" t="e">
        <f>IF($B$9="זכר",INDEX('שיפור גברים'!$A$1:$GQ$121,ROUNDDOWN(E1182/12,0)+1,ROUNDDOWN((E1182+$B$7-$B$8)/12,0)+1),INDEX('שיפור נשים'!$A$1:$GQ$121,ROUNDDOWN(E1182/12,0)+1,ROUNDDOWN((E1182+$B$7-$B$8)/12,0)+1))</f>
        <v>#VALUE!</v>
      </c>
      <c r="P1182">
        <f t="shared" si="384"/>
        <v>1</v>
      </c>
      <c r="Q1182" t="e">
        <f t="shared" si="386"/>
        <v>#VALUE!</v>
      </c>
      <c r="R1182">
        <f t="shared" si="391"/>
        <v>1180</v>
      </c>
      <c r="S1182" t="e">
        <f t="shared" si="392"/>
        <v>#VALUE!</v>
      </c>
      <c r="T1182">
        <f>IF($B$11="זכר",INDEX(תמותה!$A$1:$E$121,ROUNDDOWN(R1182/12,0)+1,2),INDEX(תמותה!$A$1:$E$121,ROUNDDOWN(R1182/12,0)+1,3))</f>
        <v>0.26127699999999998</v>
      </c>
      <c r="U1182" t="e">
        <f>IF($B$11="זכר",INDEX('שיפור גברים'!$A$1:$GQ$121,ROUNDDOWN(R1182/12,0)+1,ROUNDDOWN((E1182+$B$7-$B$8)/12,0)+2),INDEX('שיפור נשים'!$A$1:$GQ$121,ROUNDDOWN(R1182/12,0)+1,ROUNDDOWN((E1182+$B$7-$B$8)/12,0)+2))</f>
        <v>#VALUE!</v>
      </c>
      <c r="V1182" t="e">
        <f>IF($B$11="זכר",INDEX('שיפור גברים'!$A$1:$GQ$121,ROUNDDOWN(R1182/12,0)+1,ROUNDDOWN((E1182+$B$7-$B$8)/12,0)+1),INDEX('שיפור נשים'!$A$1:$GQ$121,ROUNDDOWN(R1182/12,0)+1,ROUNDDOWN((E1182+$B$7-$B$8)/12,0)+1))</f>
        <v>#VALUE!</v>
      </c>
      <c r="W1182">
        <f t="shared" si="387"/>
        <v>1</v>
      </c>
      <c r="X1182" t="e">
        <f t="shared" si="393"/>
        <v>#VALUE!</v>
      </c>
      <c r="Y1182">
        <f>IF($B$11="זכר",INDEX(תמותה!$A$1:$E$121,ROUNDDOWN(R1182/12,0)+1,4),INDEX(תמותה!$A$1:$E$121,ROUNDDOWN(R1182/12,0)+1,5))</f>
        <v>0.26345800000000003</v>
      </c>
      <c r="Z1182" t="e">
        <f t="shared" si="388"/>
        <v>#VALUE!</v>
      </c>
      <c r="AA1182" t="e">
        <f t="shared" si="389"/>
        <v>#VALUE!</v>
      </c>
      <c r="AB1182" t="e">
        <f t="shared" si="394"/>
        <v>#VALUE!</v>
      </c>
      <c r="AC1182" t="e">
        <f t="shared" si="395"/>
        <v>#VALUE!</v>
      </c>
      <c r="AD1182" t="e">
        <f t="shared" si="396"/>
        <v>#VALUE!</v>
      </c>
      <c r="AE1182" t="e">
        <f t="shared" si="397"/>
        <v>#VALUE!</v>
      </c>
      <c r="AF1182" t="e">
        <f t="shared" si="398"/>
        <v>#VALUE!</v>
      </c>
    </row>
    <row r="1183" spans="5:32" x14ac:dyDescent="0.2">
      <c r="E1183">
        <f t="shared" si="390"/>
        <v>1181</v>
      </c>
      <c r="F1183">
        <f t="shared" si="385"/>
        <v>35.420689802152808</v>
      </c>
      <c r="G1183" t="e">
        <f t="shared" si="378"/>
        <v>#VALUE!</v>
      </c>
      <c r="H1183" t="e">
        <f t="shared" si="379"/>
        <v>#VALUE!</v>
      </c>
      <c r="I1183" t="e">
        <f t="shared" si="380"/>
        <v>#VALUE!</v>
      </c>
      <c r="J1183" t="e">
        <f t="shared" si="381"/>
        <v>#VALUE!</v>
      </c>
      <c r="K1183" t="e">
        <f t="shared" si="382"/>
        <v>#VALUE!</v>
      </c>
      <c r="L1183" t="e">
        <f t="shared" si="383"/>
        <v>#VALUE!</v>
      </c>
      <c r="M1183">
        <f>IF($B$9="זכר",INDEX(תמותה!$A$1:$E$121,ROUNDDOWN(E1183/12,0)+1,2),INDEX(תמותה!$A$1:$E$121,ROUNDDOWN(E1183/12,0)+1,3))</f>
        <v>0.26127699999999998</v>
      </c>
      <c r="N1183" t="e">
        <f>IF($B$9="זכר",INDEX('שיפור גברים'!$A$1:$GQ$121,ROUNDDOWN(E1183/12,0)+1,ROUNDDOWN((E1183+$B$7-$B$8)/12,0)+2),INDEX('שיפור נשים'!$A$1:$GQ$121,ROUNDDOWN(E1183/12,0)+1,ROUNDDOWN((E1183+$B$7-$B$8)/12,0)+2))</f>
        <v>#VALUE!</v>
      </c>
      <c r="O1183" t="e">
        <f>IF($B$9="זכר",INDEX('שיפור גברים'!$A$1:$GQ$121,ROUNDDOWN(E1183/12,0)+1,ROUNDDOWN((E1183+$B$7-$B$8)/12,0)+1),INDEX('שיפור נשים'!$A$1:$GQ$121,ROUNDDOWN(E1183/12,0)+1,ROUNDDOWN((E1183+$B$7-$B$8)/12,0)+1))</f>
        <v>#VALUE!</v>
      </c>
      <c r="P1183">
        <f t="shared" si="384"/>
        <v>8.3333333333333329E-2</v>
      </c>
      <c r="Q1183" t="e">
        <f t="shared" si="386"/>
        <v>#VALUE!</v>
      </c>
      <c r="R1183">
        <f t="shared" si="391"/>
        <v>1181</v>
      </c>
      <c r="S1183" t="e">
        <f t="shared" si="392"/>
        <v>#VALUE!</v>
      </c>
      <c r="T1183">
        <f>IF($B$11="זכר",INDEX(תמותה!$A$1:$E$121,ROUNDDOWN(R1183/12,0)+1,2),INDEX(תמותה!$A$1:$E$121,ROUNDDOWN(R1183/12,0)+1,3))</f>
        <v>0.26127699999999998</v>
      </c>
      <c r="U1183" t="e">
        <f>IF($B$11="זכר",INDEX('שיפור גברים'!$A$1:$GQ$121,ROUNDDOWN(R1183/12,0)+1,ROUNDDOWN((E1183+$B$7-$B$8)/12,0)+2),INDEX('שיפור נשים'!$A$1:$GQ$121,ROUNDDOWN(R1183/12,0)+1,ROUNDDOWN((E1183+$B$7-$B$8)/12,0)+2))</f>
        <v>#VALUE!</v>
      </c>
      <c r="V1183" t="e">
        <f>IF($B$11="זכר",INDEX('שיפור גברים'!$A$1:$GQ$121,ROUNDDOWN(R1183/12,0)+1,ROUNDDOWN((E1183+$B$7-$B$8)/12,0)+1),INDEX('שיפור נשים'!$A$1:$GQ$121,ROUNDDOWN(R1183/12,0)+1,ROUNDDOWN((E1183+$B$7-$B$8)/12,0)+1))</f>
        <v>#VALUE!</v>
      </c>
      <c r="W1183">
        <f t="shared" si="387"/>
        <v>8.3333333333333329E-2</v>
      </c>
      <c r="X1183" t="e">
        <f t="shared" si="393"/>
        <v>#VALUE!</v>
      </c>
      <c r="Y1183">
        <f>IF($B$11="זכר",INDEX(תמותה!$A$1:$E$121,ROUNDDOWN(R1183/12,0)+1,4),INDEX(תמותה!$A$1:$E$121,ROUNDDOWN(R1183/12,0)+1,5))</f>
        <v>0.26345800000000003</v>
      </c>
      <c r="Z1183" t="e">
        <f t="shared" si="388"/>
        <v>#VALUE!</v>
      </c>
      <c r="AA1183" t="e">
        <f t="shared" si="389"/>
        <v>#VALUE!</v>
      </c>
      <c r="AB1183" t="e">
        <f t="shared" si="394"/>
        <v>#VALUE!</v>
      </c>
      <c r="AC1183" t="e">
        <f t="shared" si="395"/>
        <v>#VALUE!</v>
      </c>
      <c r="AD1183" t="e">
        <f t="shared" si="396"/>
        <v>#VALUE!</v>
      </c>
      <c r="AE1183" t="e">
        <f t="shared" si="397"/>
        <v>#VALUE!</v>
      </c>
      <c r="AF1183" t="e">
        <f t="shared" si="398"/>
        <v>#VALUE!</v>
      </c>
    </row>
    <row r="1184" spans="5:32" x14ac:dyDescent="0.2">
      <c r="E1184">
        <f t="shared" si="390"/>
        <v>1182</v>
      </c>
      <c r="F1184">
        <f t="shared" si="385"/>
        <v>35.527751522302644</v>
      </c>
      <c r="G1184" t="e">
        <f t="shared" si="378"/>
        <v>#VALUE!</v>
      </c>
      <c r="H1184" t="e">
        <f t="shared" si="379"/>
        <v>#VALUE!</v>
      </c>
      <c r="I1184" t="e">
        <f t="shared" si="380"/>
        <v>#VALUE!</v>
      </c>
      <c r="J1184" t="e">
        <f t="shared" si="381"/>
        <v>#VALUE!</v>
      </c>
      <c r="K1184" t="e">
        <f t="shared" si="382"/>
        <v>#VALUE!</v>
      </c>
      <c r="L1184" t="e">
        <f t="shared" si="383"/>
        <v>#VALUE!</v>
      </c>
      <c r="M1184">
        <f>IF($B$9="זכר",INDEX(תמותה!$A$1:$E$121,ROUNDDOWN(E1184/12,0)+1,2),INDEX(תמותה!$A$1:$E$121,ROUNDDOWN(E1184/12,0)+1,3))</f>
        <v>0.26127699999999998</v>
      </c>
      <c r="N1184" t="e">
        <f>IF($B$9="זכר",INDEX('שיפור גברים'!$A$1:$GQ$121,ROUNDDOWN(E1184/12,0)+1,ROUNDDOWN((E1184+$B$7-$B$8)/12,0)+2),INDEX('שיפור נשים'!$A$1:$GQ$121,ROUNDDOWN(E1184/12,0)+1,ROUNDDOWN((E1184+$B$7-$B$8)/12,0)+2))</f>
        <v>#VALUE!</v>
      </c>
      <c r="O1184" t="e">
        <f>IF($B$9="זכר",INDEX('שיפור גברים'!$A$1:$GQ$121,ROUNDDOWN(E1184/12,0)+1,ROUNDDOWN((E1184+$B$7-$B$8)/12,0)+1),INDEX('שיפור נשים'!$A$1:$GQ$121,ROUNDDOWN(E1184/12,0)+1,ROUNDDOWN((E1184+$B$7-$B$8)/12,0)+1))</f>
        <v>#VALUE!</v>
      </c>
      <c r="P1184">
        <f t="shared" si="384"/>
        <v>0.16666666666666666</v>
      </c>
      <c r="Q1184" t="e">
        <f t="shared" si="386"/>
        <v>#VALUE!</v>
      </c>
      <c r="R1184">
        <f t="shared" si="391"/>
        <v>1182</v>
      </c>
      <c r="S1184" t="e">
        <f t="shared" si="392"/>
        <v>#VALUE!</v>
      </c>
      <c r="T1184">
        <f>IF($B$11="זכר",INDEX(תמותה!$A$1:$E$121,ROUNDDOWN(R1184/12,0)+1,2),INDEX(תמותה!$A$1:$E$121,ROUNDDOWN(R1184/12,0)+1,3))</f>
        <v>0.26127699999999998</v>
      </c>
      <c r="U1184" t="e">
        <f>IF($B$11="זכר",INDEX('שיפור גברים'!$A$1:$GQ$121,ROUNDDOWN(R1184/12,0)+1,ROUNDDOWN((E1184+$B$7-$B$8)/12,0)+2),INDEX('שיפור נשים'!$A$1:$GQ$121,ROUNDDOWN(R1184/12,0)+1,ROUNDDOWN((E1184+$B$7-$B$8)/12,0)+2))</f>
        <v>#VALUE!</v>
      </c>
      <c r="V1184" t="e">
        <f>IF($B$11="זכר",INDEX('שיפור גברים'!$A$1:$GQ$121,ROUNDDOWN(R1184/12,0)+1,ROUNDDOWN((E1184+$B$7-$B$8)/12,0)+1),INDEX('שיפור נשים'!$A$1:$GQ$121,ROUNDDOWN(R1184/12,0)+1,ROUNDDOWN((E1184+$B$7-$B$8)/12,0)+1))</f>
        <v>#VALUE!</v>
      </c>
      <c r="W1184">
        <f t="shared" si="387"/>
        <v>0.16666666666666666</v>
      </c>
      <c r="X1184" t="e">
        <f t="shared" si="393"/>
        <v>#VALUE!</v>
      </c>
      <c r="Y1184">
        <f>IF($B$11="זכר",INDEX(תמותה!$A$1:$E$121,ROUNDDOWN(R1184/12,0)+1,4),INDEX(תמותה!$A$1:$E$121,ROUNDDOWN(R1184/12,0)+1,5))</f>
        <v>0.26345800000000003</v>
      </c>
      <c r="Z1184" t="e">
        <f t="shared" si="388"/>
        <v>#VALUE!</v>
      </c>
      <c r="AA1184" t="e">
        <f t="shared" si="389"/>
        <v>#VALUE!</v>
      </c>
      <c r="AB1184" t="e">
        <f t="shared" si="394"/>
        <v>#VALUE!</v>
      </c>
      <c r="AC1184" t="e">
        <f t="shared" si="395"/>
        <v>#VALUE!</v>
      </c>
      <c r="AD1184" t="e">
        <f t="shared" si="396"/>
        <v>#VALUE!</v>
      </c>
      <c r="AE1184" t="e">
        <f t="shared" si="397"/>
        <v>#VALUE!</v>
      </c>
      <c r="AF1184" t="e">
        <f t="shared" si="398"/>
        <v>#VALUE!</v>
      </c>
    </row>
    <row r="1185" spans="5:32" x14ac:dyDescent="0.2">
      <c r="E1185">
        <f t="shared" si="390"/>
        <v>1183</v>
      </c>
      <c r="F1185">
        <f t="shared" si="385"/>
        <v>35.635136844617925</v>
      </c>
      <c r="G1185" t="e">
        <f t="shared" si="378"/>
        <v>#VALUE!</v>
      </c>
      <c r="H1185" t="e">
        <f t="shared" si="379"/>
        <v>#VALUE!</v>
      </c>
      <c r="I1185" t="e">
        <f t="shared" si="380"/>
        <v>#VALUE!</v>
      </c>
      <c r="J1185" t="e">
        <f t="shared" si="381"/>
        <v>#VALUE!</v>
      </c>
      <c r="K1185" t="e">
        <f t="shared" si="382"/>
        <v>#VALUE!</v>
      </c>
      <c r="L1185" t="e">
        <f t="shared" si="383"/>
        <v>#VALUE!</v>
      </c>
      <c r="M1185">
        <f>IF($B$9="זכר",INDEX(תמותה!$A$1:$E$121,ROUNDDOWN(E1185/12,0)+1,2),INDEX(תמותה!$A$1:$E$121,ROUNDDOWN(E1185/12,0)+1,3))</f>
        <v>0.26127699999999998</v>
      </c>
      <c r="N1185" t="e">
        <f>IF($B$9="זכר",INDEX('שיפור גברים'!$A$1:$GQ$121,ROUNDDOWN(E1185/12,0)+1,ROUNDDOWN((E1185+$B$7-$B$8)/12,0)+2),INDEX('שיפור נשים'!$A$1:$GQ$121,ROUNDDOWN(E1185/12,0)+1,ROUNDDOWN((E1185+$B$7-$B$8)/12,0)+2))</f>
        <v>#VALUE!</v>
      </c>
      <c r="O1185" t="e">
        <f>IF($B$9="זכר",INDEX('שיפור גברים'!$A$1:$GQ$121,ROUNDDOWN(E1185/12,0)+1,ROUNDDOWN((E1185+$B$7-$B$8)/12,0)+1),INDEX('שיפור נשים'!$A$1:$GQ$121,ROUNDDOWN(E1185/12,0)+1,ROUNDDOWN((E1185+$B$7-$B$8)/12,0)+1))</f>
        <v>#VALUE!</v>
      </c>
      <c r="P1185">
        <f t="shared" si="384"/>
        <v>0.25</v>
      </c>
      <c r="Q1185" t="e">
        <f t="shared" si="386"/>
        <v>#VALUE!</v>
      </c>
      <c r="R1185">
        <f t="shared" si="391"/>
        <v>1183</v>
      </c>
      <c r="S1185" t="e">
        <f t="shared" si="392"/>
        <v>#VALUE!</v>
      </c>
      <c r="T1185">
        <f>IF($B$11="זכר",INDEX(תמותה!$A$1:$E$121,ROUNDDOWN(R1185/12,0)+1,2),INDEX(תמותה!$A$1:$E$121,ROUNDDOWN(R1185/12,0)+1,3))</f>
        <v>0.26127699999999998</v>
      </c>
      <c r="U1185" t="e">
        <f>IF($B$11="זכר",INDEX('שיפור גברים'!$A$1:$GQ$121,ROUNDDOWN(R1185/12,0)+1,ROUNDDOWN((E1185+$B$7-$B$8)/12,0)+2),INDEX('שיפור נשים'!$A$1:$GQ$121,ROUNDDOWN(R1185/12,0)+1,ROUNDDOWN((E1185+$B$7-$B$8)/12,0)+2))</f>
        <v>#VALUE!</v>
      </c>
      <c r="V1185" t="e">
        <f>IF($B$11="זכר",INDEX('שיפור גברים'!$A$1:$GQ$121,ROUNDDOWN(R1185/12,0)+1,ROUNDDOWN((E1185+$B$7-$B$8)/12,0)+1),INDEX('שיפור נשים'!$A$1:$GQ$121,ROUNDDOWN(R1185/12,0)+1,ROUNDDOWN((E1185+$B$7-$B$8)/12,0)+1))</f>
        <v>#VALUE!</v>
      </c>
      <c r="W1185">
        <f t="shared" si="387"/>
        <v>0.25</v>
      </c>
      <c r="X1185" t="e">
        <f t="shared" si="393"/>
        <v>#VALUE!</v>
      </c>
      <c r="Y1185">
        <f>IF($B$11="זכר",INDEX(תמותה!$A$1:$E$121,ROUNDDOWN(R1185/12,0)+1,4),INDEX(תמותה!$A$1:$E$121,ROUNDDOWN(R1185/12,0)+1,5))</f>
        <v>0.26345800000000003</v>
      </c>
      <c r="Z1185" t="e">
        <f t="shared" si="388"/>
        <v>#VALUE!</v>
      </c>
      <c r="AA1185" t="e">
        <f t="shared" si="389"/>
        <v>#VALUE!</v>
      </c>
      <c r="AB1185" t="e">
        <f t="shared" si="394"/>
        <v>#VALUE!</v>
      </c>
      <c r="AC1185" t="e">
        <f t="shared" si="395"/>
        <v>#VALUE!</v>
      </c>
      <c r="AD1185" t="e">
        <f t="shared" si="396"/>
        <v>#VALUE!</v>
      </c>
      <c r="AE1185" t="e">
        <f t="shared" si="397"/>
        <v>#VALUE!</v>
      </c>
      <c r="AF1185" t="e">
        <f t="shared" si="398"/>
        <v>#VALUE!</v>
      </c>
    </row>
    <row r="1186" spans="5:32" x14ac:dyDescent="0.2">
      <c r="E1186">
        <f t="shared" si="390"/>
        <v>1184</v>
      </c>
      <c r="F1186">
        <f t="shared" si="385"/>
        <v>35.74284674721072</v>
      </c>
      <c r="G1186" t="e">
        <f t="shared" si="378"/>
        <v>#VALUE!</v>
      </c>
      <c r="H1186" t="e">
        <f t="shared" si="379"/>
        <v>#VALUE!</v>
      </c>
      <c r="I1186" t="e">
        <f t="shared" si="380"/>
        <v>#VALUE!</v>
      </c>
      <c r="J1186" t="e">
        <f t="shared" si="381"/>
        <v>#VALUE!</v>
      </c>
      <c r="K1186" t="e">
        <f t="shared" si="382"/>
        <v>#VALUE!</v>
      </c>
      <c r="L1186" t="e">
        <f t="shared" si="383"/>
        <v>#VALUE!</v>
      </c>
      <c r="M1186">
        <f>IF($B$9="זכר",INDEX(תמותה!$A$1:$E$121,ROUNDDOWN(E1186/12,0)+1,2),INDEX(תמותה!$A$1:$E$121,ROUNDDOWN(E1186/12,0)+1,3))</f>
        <v>0.26127699999999998</v>
      </c>
      <c r="N1186" t="e">
        <f>IF($B$9="זכר",INDEX('שיפור גברים'!$A$1:$GQ$121,ROUNDDOWN(E1186/12,0)+1,ROUNDDOWN((E1186+$B$7-$B$8)/12,0)+2),INDEX('שיפור נשים'!$A$1:$GQ$121,ROUNDDOWN(E1186/12,0)+1,ROUNDDOWN((E1186+$B$7-$B$8)/12,0)+2))</f>
        <v>#VALUE!</v>
      </c>
      <c r="O1186" t="e">
        <f>IF($B$9="זכר",INDEX('שיפור גברים'!$A$1:$GQ$121,ROUNDDOWN(E1186/12,0)+1,ROUNDDOWN((E1186+$B$7-$B$8)/12,0)+1),INDEX('שיפור נשים'!$A$1:$GQ$121,ROUNDDOWN(E1186/12,0)+1,ROUNDDOWN((E1186+$B$7-$B$8)/12,0)+1))</f>
        <v>#VALUE!</v>
      </c>
      <c r="P1186">
        <f t="shared" si="384"/>
        <v>0.33333333333333331</v>
      </c>
      <c r="Q1186" t="e">
        <f t="shared" si="386"/>
        <v>#VALUE!</v>
      </c>
      <c r="R1186">
        <f t="shared" si="391"/>
        <v>1184</v>
      </c>
      <c r="S1186" t="e">
        <f t="shared" si="392"/>
        <v>#VALUE!</v>
      </c>
      <c r="T1186">
        <f>IF($B$11="זכר",INDEX(תמותה!$A$1:$E$121,ROUNDDOWN(R1186/12,0)+1,2),INDEX(תמותה!$A$1:$E$121,ROUNDDOWN(R1186/12,0)+1,3))</f>
        <v>0.26127699999999998</v>
      </c>
      <c r="U1186" t="e">
        <f>IF($B$11="זכר",INDEX('שיפור גברים'!$A$1:$GQ$121,ROUNDDOWN(R1186/12,0)+1,ROUNDDOWN((E1186+$B$7-$B$8)/12,0)+2),INDEX('שיפור נשים'!$A$1:$GQ$121,ROUNDDOWN(R1186/12,0)+1,ROUNDDOWN((E1186+$B$7-$B$8)/12,0)+2))</f>
        <v>#VALUE!</v>
      </c>
      <c r="V1186" t="e">
        <f>IF($B$11="זכר",INDEX('שיפור גברים'!$A$1:$GQ$121,ROUNDDOWN(R1186/12,0)+1,ROUNDDOWN((E1186+$B$7-$B$8)/12,0)+1),INDEX('שיפור נשים'!$A$1:$GQ$121,ROUNDDOWN(R1186/12,0)+1,ROUNDDOWN((E1186+$B$7-$B$8)/12,0)+1))</f>
        <v>#VALUE!</v>
      </c>
      <c r="W1186">
        <f t="shared" si="387"/>
        <v>0.33333333333333331</v>
      </c>
      <c r="X1186" t="e">
        <f t="shared" si="393"/>
        <v>#VALUE!</v>
      </c>
      <c r="Y1186">
        <f>IF($B$11="זכר",INDEX(תמותה!$A$1:$E$121,ROUNDDOWN(R1186/12,0)+1,4),INDEX(תמותה!$A$1:$E$121,ROUNDDOWN(R1186/12,0)+1,5))</f>
        <v>0.26345800000000003</v>
      </c>
      <c r="Z1186" t="e">
        <f t="shared" si="388"/>
        <v>#VALUE!</v>
      </c>
      <c r="AA1186" t="e">
        <f t="shared" si="389"/>
        <v>#VALUE!</v>
      </c>
      <c r="AB1186" t="e">
        <f t="shared" si="394"/>
        <v>#VALUE!</v>
      </c>
      <c r="AC1186" t="e">
        <f t="shared" si="395"/>
        <v>#VALUE!</v>
      </c>
      <c r="AD1186" t="e">
        <f t="shared" si="396"/>
        <v>#VALUE!</v>
      </c>
      <c r="AE1186" t="e">
        <f t="shared" si="397"/>
        <v>#VALUE!</v>
      </c>
      <c r="AF1186" t="e">
        <f t="shared" si="398"/>
        <v>#VALUE!</v>
      </c>
    </row>
    <row r="1187" spans="5:32" x14ac:dyDescent="0.2">
      <c r="E1187">
        <f t="shared" si="390"/>
        <v>1185</v>
      </c>
      <c r="F1187">
        <f t="shared" si="385"/>
        <v>35.850882211149532</v>
      </c>
      <c r="G1187" t="e">
        <f t="shared" si="378"/>
        <v>#VALUE!</v>
      </c>
      <c r="H1187" t="e">
        <f t="shared" si="379"/>
        <v>#VALUE!</v>
      </c>
      <c r="I1187" t="e">
        <f t="shared" si="380"/>
        <v>#VALUE!</v>
      </c>
      <c r="J1187" t="e">
        <f t="shared" si="381"/>
        <v>#VALUE!</v>
      </c>
      <c r="K1187" t="e">
        <f t="shared" si="382"/>
        <v>#VALUE!</v>
      </c>
      <c r="L1187" t="e">
        <f t="shared" si="383"/>
        <v>#VALUE!</v>
      </c>
      <c r="M1187">
        <f>IF($B$9="זכר",INDEX(תמותה!$A$1:$E$121,ROUNDDOWN(E1187/12,0)+1,2),INDEX(תמותה!$A$1:$E$121,ROUNDDOWN(E1187/12,0)+1,3))</f>
        <v>0.26127699999999998</v>
      </c>
      <c r="N1187" t="e">
        <f>IF($B$9="זכר",INDEX('שיפור גברים'!$A$1:$GQ$121,ROUNDDOWN(E1187/12,0)+1,ROUNDDOWN((E1187+$B$7-$B$8)/12,0)+2),INDEX('שיפור נשים'!$A$1:$GQ$121,ROUNDDOWN(E1187/12,0)+1,ROUNDDOWN((E1187+$B$7-$B$8)/12,0)+2))</f>
        <v>#VALUE!</v>
      </c>
      <c r="O1187" t="e">
        <f>IF($B$9="זכר",INDEX('שיפור גברים'!$A$1:$GQ$121,ROUNDDOWN(E1187/12,0)+1,ROUNDDOWN((E1187+$B$7-$B$8)/12,0)+1),INDEX('שיפור נשים'!$A$1:$GQ$121,ROUNDDOWN(E1187/12,0)+1,ROUNDDOWN((E1187+$B$7-$B$8)/12,0)+1))</f>
        <v>#VALUE!</v>
      </c>
      <c r="P1187">
        <f t="shared" si="384"/>
        <v>0.41666666666666669</v>
      </c>
      <c r="Q1187" t="e">
        <f t="shared" si="386"/>
        <v>#VALUE!</v>
      </c>
      <c r="R1187">
        <f t="shared" si="391"/>
        <v>1185</v>
      </c>
      <c r="S1187" t="e">
        <f t="shared" si="392"/>
        <v>#VALUE!</v>
      </c>
      <c r="T1187">
        <f>IF($B$11="זכר",INDEX(תמותה!$A$1:$E$121,ROUNDDOWN(R1187/12,0)+1,2),INDEX(תמותה!$A$1:$E$121,ROUNDDOWN(R1187/12,0)+1,3))</f>
        <v>0.26127699999999998</v>
      </c>
      <c r="U1187" t="e">
        <f>IF($B$11="זכר",INDEX('שיפור גברים'!$A$1:$GQ$121,ROUNDDOWN(R1187/12,0)+1,ROUNDDOWN((E1187+$B$7-$B$8)/12,0)+2),INDEX('שיפור נשים'!$A$1:$GQ$121,ROUNDDOWN(R1187/12,0)+1,ROUNDDOWN((E1187+$B$7-$B$8)/12,0)+2))</f>
        <v>#VALUE!</v>
      </c>
      <c r="V1187" t="e">
        <f>IF($B$11="זכר",INDEX('שיפור גברים'!$A$1:$GQ$121,ROUNDDOWN(R1187/12,0)+1,ROUNDDOWN((E1187+$B$7-$B$8)/12,0)+1),INDEX('שיפור נשים'!$A$1:$GQ$121,ROUNDDOWN(R1187/12,0)+1,ROUNDDOWN((E1187+$B$7-$B$8)/12,0)+1))</f>
        <v>#VALUE!</v>
      </c>
      <c r="W1187">
        <f t="shared" si="387"/>
        <v>0.41666666666666669</v>
      </c>
      <c r="X1187" t="e">
        <f t="shared" si="393"/>
        <v>#VALUE!</v>
      </c>
      <c r="Y1187">
        <f>IF($B$11="זכר",INDEX(תמותה!$A$1:$E$121,ROUNDDOWN(R1187/12,0)+1,4),INDEX(תמותה!$A$1:$E$121,ROUNDDOWN(R1187/12,0)+1,5))</f>
        <v>0.26345800000000003</v>
      </c>
      <c r="Z1187" t="e">
        <f t="shared" si="388"/>
        <v>#VALUE!</v>
      </c>
      <c r="AA1187" t="e">
        <f t="shared" si="389"/>
        <v>#VALUE!</v>
      </c>
      <c r="AB1187" t="e">
        <f t="shared" si="394"/>
        <v>#VALUE!</v>
      </c>
      <c r="AC1187" t="e">
        <f t="shared" si="395"/>
        <v>#VALUE!</v>
      </c>
      <c r="AD1187" t="e">
        <f t="shared" si="396"/>
        <v>#VALUE!</v>
      </c>
      <c r="AE1187" t="e">
        <f t="shared" si="397"/>
        <v>#VALUE!</v>
      </c>
      <c r="AF1187" t="e">
        <f t="shared" si="398"/>
        <v>#VALUE!</v>
      </c>
    </row>
    <row r="1188" spans="5:32" x14ac:dyDescent="0.2">
      <c r="E1188">
        <f t="shared" si="390"/>
        <v>1186</v>
      </c>
      <c r="F1188">
        <f t="shared" si="385"/>
        <v>35.959244220468221</v>
      </c>
      <c r="G1188" t="e">
        <f t="shared" si="378"/>
        <v>#VALUE!</v>
      </c>
      <c r="H1188" t="e">
        <f t="shared" si="379"/>
        <v>#VALUE!</v>
      </c>
      <c r="I1188" t="e">
        <f t="shared" si="380"/>
        <v>#VALUE!</v>
      </c>
      <c r="J1188" t="e">
        <f t="shared" si="381"/>
        <v>#VALUE!</v>
      </c>
      <c r="K1188" t="e">
        <f t="shared" si="382"/>
        <v>#VALUE!</v>
      </c>
      <c r="L1188" t="e">
        <f t="shared" si="383"/>
        <v>#VALUE!</v>
      </c>
      <c r="M1188">
        <f>IF($B$9="זכר",INDEX(תמותה!$A$1:$E$121,ROUNDDOWN(E1188/12,0)+1,2),INDEX(תמותה!$A$1:$E$121,ROUNDDOWN(E1188/12,0)+1,3))</f>
        <v>0.26127699999999998</v>
      </c>
      <c r="N1188" t="e">
        <f>IF($B$9="זכר",INDEX('שיפור גברים'!$A$1:$GQ$121,ROUNDDOWN(E1188/12,0)+1,ROUNDDOWN((E1188+$B$7-$B$8)/12,0)+2),INDEX('שיפור נשים'!$A$1:$GQ$121,ROUNDDOWN(E1188/12,0)+1,ROUNDDOWN((E1188+$B$7-$B$8)/12,0)+2))</f>
        <v>#VALUE!</v>
      </c>
      <c r="O1188" t="e">
        <f>IF($B$9="זכר",INDEX('שיפור גברים'!$A$1:$GQ$121,ROUNDDOWN(E1188/12,0)+1,ROUNDDOWN((E1188+$B$7-$B$8)/12,0)+1),INDEX('שיפור נשים'!$A$1:$GQ$121,ROUNDDOWN(E1188/12,0)+1,ROUNDDOWN((E1188+$B$7-$B$8)/12,0)+1))</f>
        <v>#VALUE!</v>
      </c>
      <c r="P1188">
        <f t="shared" si="384"/>
        <v>0.5</v>
      </c>
      <c r="Q1188" t="e">
        <f t="shared" si="386"/>
        <v>#VALUE!</v>
      </c>
      <c r="R1188">
        <f t="shared" si="391"/>
        <v>1186</v>
      </c>
      <c r="S1188" t="e">
        <f t="shared" si="392"/>
        <v>#VALUE!</v>
      </c>
      <c r="T1188">
        <f>IF($B$11="זכר",INDEX(תמותה!$A$1:$E$121,ROUNDDOWN(R1188/12,0)+1,2),INDEX(תמותה!$A$1:$E$121,ROUNDDOWN(R1188/12,0)+1,3))</f>
        <v>0.26127699999999998</v>
      </c>
      <c r="U1188" t="e">
        <f>IF($B$11="זכר",INDEX('שיפור גברים'!$A$1:$GQ$121,ROUNDDOWN(R1188/12,0)+1,ROUNDDOWN((E1188+$B$7-$B$8)/12,0)+2),INDEX('שיפור נשים'!$A$1:$GQ$121,ROUNDDOWN(R1188/12,0)+1,ROUNDDOWN((E1188+$B$7-$B$8)/12,0)+2))</f>
        <v>#VALUE!</v>
      </c>
      <c r="V1188" t="e">
        <f>IF($B$11="זכר",INDEX('שיפור גברים'!$A$1:$GQ$121,ROUNDDOWN(R1188/12,0)+1,ROUNDDOWN((E1188+$B$7-$B$8)/12,0)+1),INDEX('שיפור נשים'!$A$1:$GQ$121,ROUNDDOWN(R1188/12,0)+1,ROUNDDOWN((E1188+$B$7-$B$8)/12,0)+1))</f>
        <v>#VALUE!</v>
      </c>
      <c r="W1188">
        <f t="shared" si="387"/>
        <v>0.5</v>
      </c>
      <c r="X1188" t="e">
        <f t="shared" si="393"/>
        <v>#VALUE!</v>
      </c>
      <c r="Y1188">
        <f>IF($B$11="זכר",INDEX(תמותה!$A$1:$E$121,ROUNDDOWN(R1188/12,0)+1,4),INDEX(תמותה!$A$1:$E$121,ROUNDDOWN(R1188/12,0)+1,5))</f>
        <v>0.26345800000000003</v>
      </c>
      <c r="Z1188" t="e">
        <f t="shared" si="388"/>
        <v>#VALUE!</v>
      </c>
      <c r="AA1188" t="e">
        <f t="shared" si="389"/>
        <v>#VALUE!</v>
      </c>
      <c r="AB1188" t="e">
        <f t="shared" si="394"/>
        <v>#VALUE!</v>
      </c>
      <c r="AC1188" t="e">
        <f t="shared" si="395"/>
        <v>#VALUE!</v>
      </c>
      <c r="AD1188" t="e">
        <f t="shared" si="396"/>
        <v>#VALUE!</v>
      </c>
      <c r="AE1188" t="e">
        <f t="shared" si="397"/>
        <v>#VALUE!</v>
      </c>
      <c r="AF1188" t="e">
        <f t="shared" si="398"/>
        <v>#VALUE!</v>
      </c>
    </row>
    <row r="1189" spans="5:32" x14ac:dyDescent="0.2">
      <c r="E1189">
        <f t="shared" si="390"/>
        <v>1187</v>
      </c>
      <c r="F1189">
        <f t="shared" si="385"/>
        <v>36.067933762174917</v>
      </c>
      <c r="G1189" t="e">
        <f t="shared" si="378"/>
        <v>#VALUE!</v>
      </c>
      <c r="H1189" t="e">
        <f t="shared" si="379"/>
        <v>#VALUE!</v>
      </c>
      <c r="I1189" t="e">
        <f t="shared" si="380"/>
        <v>#VALUE!</v>
      </c>
      <c r="J1189" t="e">
        <f t="shared" si="381"/>
        <v>#VALUE!</v>
      </c>
      <c r="K1189" t="e">
        <f t="shared" si="382"/>
        <v>#VALUE!</v>
      </c>
      <c r="L1189" t="e">
        <f t="shared" si="383"/>
        <v>#VALUE!</v>
      </c>
      <c r="M1189">
        <f>IF($B$9="זכר",INDEX(תמותה!$A$1:$E$121,ROUNDDOWN(E1189/12,0)+1,2),INDEX(תמותה!$A$1:$E$121,ROUNDDOWN(E1189/12,0)+1,3))</f>
        <v>0.26127699999999998</v>
      </c>
      <c r="N1189" t="e">
        <f>IF($B$9="זכר",INDEX('שיפור גברים'!$A$1:$GQ$121,ROUNDDOWN(E1189/12,0)+1,ROUNDDOWN((E1189+$B$7-$B$8)/12,0)+2),INDEX('שיפור נשים'!$A$1:$GQ$121,ROUNDDOWN(E1189/12,0)+1,ROUNDDOWN((E1189+$B$7-$B$8)/12,0)+2))</f>
        <v>#VALUE!</v>
      </c>
      <c r="O1189" t="e">
        <f>IF($B$9="זכר",INDEX('שיפור גברים'!$A$1:$GQ$121,ROUNDDOWN(E1189/12,0)+1,ROUNDDOWN((E1189+$B$7-$B$8)/12,0)+1),INDEX('שיפור נשים'!$A$1:$GQ$121,ROUNDDOWN(E1189/12,0)+1,ROUNDDOWN((E1189+$B$7-$B$8)/12,0)+1))</f>
        <v>#VALUE!</v>
      </c>
      <c r="P1189">
        <f t="shared" si="384"/>
        <v>0.58333333333333337</v>
      </c>
      <c r="Q1189" t="e">
        <f t="shared" si="386"/>
        <v>#VALUE!</v>
      </c>
      <c r="R1189">
        <f t="shared" si="391"/>
        <v>1187</v>
      </c>
      <c r="S1189" t="e">
        <f t="shared" si="392"/>
        <v>#VALUE!</v>
      </c>
      <c r="T1189">
        <f>IF($B$11="זכר",INDEX(תמותה!$A$1:$E$121,ROUNDDOWN(R1189/12,0)+1,2),INDEX(תמותה!$A$1:$E$121,ROUNDDOWN(R1189/12,0)+1,3))</f>
        <v>0.26127699999999998</v>
      </c>
      <c r="U1189" t="e">
        <f>IF($B$11="זכר",INDEX('שיפור גברים'!$A$1:$GQ$121,ROUNDDOWN(R1189/12,0)+1,ROUNDDOWN((E1189+$B$7-$B$8)/12,0)+2),INDEX('שיפור נשים'!$A$1:$GQ$121,ROUNDDOWN(R1189/12,0)+1,ROUNDDOWN((E1189+$B$7-$B$8)/12,0)+2))</f>
        <v>#VALUE!</v>
      </c>
      <c r="V1189" t="e">
        <f>IF($B$11="זכר",INDEX('שיפור גברים'!$A$1:$GQ$121,ROUNDDOWN(R1189/12,0)+1,ROUNDDOWN((E1189+$B$7-$B$8)/12,0)+1),INDEX('שיפור נשים'!$A$1:$GQ$121,ROUNDDOWN(R1189/12,0)+1,ROUNDDOWN((E1189+$B$7-$B$8)/12,0)+1))</f>
        <v>#VALUE!</v>
      </c>
      <c r="W1189">
        <f t="shared" si="387"/>
        <v>0.58333333333333337</v>
      </c>
      <c r="X1189" t="e">
        <f t="shared" si="393"/>
        <v>#VALUE!</v>
      </c>
      <c r="Y1189">
        <f>IF($B$11="זכר",INDEX(תמותה!$A$1:$E$121,ROUNDDOWN(R1189/12,0)+1,4),INDEX(תמותה!$A$1:$E$121,ROUNDDOWN(R1189/12,0)+1,5))</f>
        <v>0.26345800000000003</v>
      </c>
      <c r="Z1189" t="e">
        <f t="shared" si="388"/>
        <v>#VALUE!</v>
      </c>
      <c r="AA1189" t="e">
        <f t="shared" si="389"/>
        <v>#VALUE!</v>
      </c>
      <c r="AB1189" t="e">
        <f t="shared" si="394"/>
        <v>#VALUE!</v>
      </c>
      <c r="AC1189" t="e">
        <f t="shared" si="395"/>
        <v>#VALUE!</v>
      </c>
      <c r="AD1189" t="e">
        <f t="shared" si="396"/>
        <v>#VALUE!</v>
      </c>
      <c r="AE1189" t="e">
        <f t="shared" si="397"/>
        <v>#VALUE!</v>
      </c>
      <c r="AF1189" t="e">
        <f t="shared" si="398"/>
        <v>#VALUE!</v>
      </c>
    </row>
    <row r="1190" spans="5:32" x14ac:dyDescent="0.2">
      <c r="E1190">
        <f t="shared" si="390"/>
        <v>1188</v>
      </c>
      <c r="F1190">
        <f t="shared" si="385"/>
        <v>36.176951826261117</v>
      </c>
      <c r="G1190" t="e">
        <f t="shared" ref="G1190:G1253" si="399">IF(E1190&lt;=$B$3,IF(AND((E1190-$E$2)&lt;0,E1190&lt;$B$4),G1189+1/F1190,G1189+L1189/F1190))</f>
        <v>#VALUE!</v>
      </c>
      <c r="H1190" t="e">
        <f t="shared" ref="H1190:H1253" si="400">IF(E1190&lt;=$B$3,IF(AND((E1190-$E$2)&lt;60,E1190&lt;$B$4),H1189+1/F1190,H1189+L1189/F1190))</f>
        <v>#VALUE!</v>
      </c>
      <c r="I1190" t="e">
        <f t="shared" ref="I1190:I1253" si="401">IF(E1190&lt;=$B$3,IF(AND((E1190-$E$2)&lt;120,E1190&lt;$B$4),I1189+1/F1190,I1189+L1189/F1190))</f>
        <v>#VALUE!</v>
      </c>
      <c r="J1190" t="e">
        <f t="shared" ref="J1190:J1253" si="402">IF(E1190&lt;=$B$3,IF(AND((E1190-$E$2)&lt;180,E1190&lt;$B$4),J1189+1/F1190,J1189+L1189/F1190))</f>
        <v>#VALUE!</v>
      </c>
      <c r="K1190" t="e">
        <f t="shared" ref="K1190:K1253" si="403">IF(E1190&lt;=$B$3,IF(AND((E1190-$E$2)&lt;240,E1190&lt;$B$4),K1189+1/F1190,K1189+L1189/F1190))</f>
        <v>#VALUE!</v>
      </c>
      <c r="L1190" t="e">
        <f t="shared" ref="L1190:L1253" si="404">L1189*(1-Q1190)</f>
        <v>#VALUE!</v>
      </c>
      <c r="M1190">
        <f>IF($B$9="זכר",INDEX(תמותה!$A$1:$E$121,ROUNDDOWN(E1190/12,0)+1,2),INDEX(תמותה!$A$1:$E$121,ROUNDDOWN(E1190/12,0)+1,3))</f>
        <v>0.28740500000000002</v>
      </c>
      <c r="N1190" t="e">
        <f>IF($B$9="זכר",INDEX('שיפור גברים'!$A$1:$GQ$121,ROUNDDOWN(E1190/12,0)+1,ROUNDDOWN((E1190+$B$7-$B$8)/12,0)+2),INDEX('שיפור נשים'!$A$1:$GQ$121,ROUNDDOWN(E1190/12,0)+1,ROUNDDOWN((E1190+$B$7-$B$8)/12,0)+2))</f>
        <v>#VALUE!</v>
      </c>
      <c r="O1190" t="e">
        <f>IF($B$9="זכר",INDEX('שיפור גברים'!$A$1:$GQ$121,ROUNDDOWN(E1190/12,0)+1,ROUNDDOWN((E1190+$B$7-$B$8)/12,0)+1),INDEX('שיפור נשים'!$A$1:$GQ$121,ROUNDDOWN(E1190/12,0)+1,ROUNDDOWN((E1190+$B$7-$B$8)/12,0)+1))</f>
        <v>#VALUE!</v>
      </c>
      <c r="P1190">
        <f t="shared" ref="P1190:P1253" si="405">(MOD((E1190-$E$2+7),12)+1)/12</f>
        <v>0.66666666666666663</v>
      </c>
      <c r="Q1190" t="e">
        <f t="shared" si="386"/>
        <v>#VALUE!</v>
      </c>
      <c r="R1190">
        <f t="shared" si="391"/>
        <v>1188</v>
      </c>
      <c r="S1190" t="e">
        <f t="shared" si="392"/>
        <v>#VALUE!</v>
      </c>
      <c r="T1190">
        <f>IF($B$11="זכר",INDEX(תמותה!$A$1:$E$121,ROUNDDOWN(R1190/12,0)+1,2),INDEX(תמותה!$A$1:$E$121,ROUNDDOWN(R1190/12,0)+1,3))</f>
        <v>0.28740500000000002</v>
      </c>
      <c r="U1190" t="e">
        <f>IF($B$11="זכר",INDEX('שיפור גברים'!$A$1:$GQ$121,ROUNDDOWN(R1190/12,0)+1,ROUNDDOWN((E1190+$B$7-$B$8)/12,0)+2),INDEX('שיפור נשים'!$A$1:$GQ$121,ROUNDDOWN(R1190/12,0)+1,ROUNDDOWN((E1190+$B$7-$B$8)/12,0)+2))</f>
        <v>#VALUE!</v>
      </c>
      <c r="V1190" t="e">
        <f>IF($B$11="זכר",INDEX('שיפור גברים'!$A$1:$GQ$121,ROUNDDOWN(R1190/12,0)+1,ROUNDDOWN((E1190+$B$7-$B$8)/12,0)+1),INDEX('שיפור נשים'!$A$1:$GQ$121,ROUNDDOWN(R1190/12,0)+1,ROUNDDOWN((E1190+$B$7-$B$8)/12,0)+1))</f>
        <v>#VALUE!</v>
      </c>
      <c r="W1190">
        <f t="shared" si="387"/>
        <v>0.66666666666666663</v>
      </c>
      <c r="X1190" t="e">
        <f t="shared" si="393"/>
        <v>#VALUE!</v>
      </c>
      <c r="Y1190">
        <f>IF($B$11="זכר",INDEX(תמותה!$A$1:$E$121,ROUNDDOWN(R1190/12,0)+1,4),INDEX(תמותה!$A$1:$E$121,ROUNDDOWN(R1190/12,0)+1,5))</f>
        <v>0.28740500000000002</v>
      </c>
      <c r="Z1190" t="e">
        <f t="shared" si="388"/>
        <v>#VALUE!</v>
      </c>
      <c r="AA1190" t="e">
        <f t="shared" si="389"/>
        <v>#VALUE!</v>
      </c>
      <c r="AB1190" t="e">
        <f t="shared" si="394"/>
        <v>#VALUE!</v>
      </c>
      <c r="AC1190" t="e">
        <f t="shared" si="395"/>
        <v>#VALUE!</v>
      </c>
      <c r="AD1190" t="e">
        <f t="shared" si="396"/>
        <v>#VALUE!</v>
      </c>
      <c r="AE1190" t="e">
        <f t="shared" si="397"/>
        <v>#VALUE!</v>
      </c>
      <c r="AF1190" t="e">
        <f t="shared" si="398"/>
        <v>#VALUE!</v>
      </c>
    </row>
    <row r="1191" spans="5:32" x14ac:dyDescent="0.2">
      <c r="E1191">
        <f t="shared" si="390"/>
        <v>1189</v>
      </c>
      <c r="F1191">
        <f t="shared" si="385"/>
        <v>36.286299405710636</v>
      </c>
      <c r="G1191" t="e">
        <f t="shared" si="399"/>
        <v>#VALUE!</v>
      </c>
      <c r="H1191" t="e">
        <f t="shared" si="400"/>
        <v>#VALUE!</v>
      </c>
      <c r="I1191" t="e">
        <f t="shared" si="401"/>
        <v>#VALUE!</v>
      </c>
      <c r="J1191" t="e">
        <f t="shared" si="402"/>
        <v>#VALUE!</v>
      </c>
      <c r="K1191" t="e">
        <f t="shared" si="403"/>
        <v>#VALUE!</v>
      </c>
      <c r="L1191" t="e">
        <f t="shared" si="404"/>
        <v>#VALUE!</v>
      </c>
      <c r="M1191">
        <f>IF($B$9="זכר",INDEX(תמותה!$A$1:$E$121,ROUNDDOWN(E1191/12,0)+1,2),INDEX(תמותה!$A$1:$E$121,ROUNDDOWN(E1191/12,0)+1,3))</f>
        <v>0.28740500000000002</v>
      </c>
      <c r="N1191" t="e">
        <f>IF($B$9="זכר",INDEX('שיפור גברים'!$A$1:$GQ$121,ROUNDDOWN(E1191/12,0)+1,ROUNDDOWN((E1191+$B$7-$B$8)/12,0)+2),INDEX('שיפור נשים'!$A$1:$GQ$121,ROUNDDOWN(E1191/12,0)+1,ROUNDDOWN((E1191+$B$7-$B$8)/12,0)+2))</f>
        <v>#VALUE!</v>
      </c>
      <c r="O1191" t="e">
        <f>IF($B$9="זכר",INDEX('שיפור גברים'!$A$1:$GQ$121,ROUNDDOWN(E1191/12,0)+1,ROUNDDOWN((E1191+$B$7-$B$8)/12,0)+1),INDEX('שיפור נשים'!$A$1:$GQ$121,ROUNDDOWN(E1191/12,0)+1,ROUNDDOWN((E1191+$B$7-$B$8)/12,0)+1))</f>
        <v>#VALUE!</v>
      </c>
      <c r="P1191">
        <f t="shared" si="405"/>
        <v>0.75</v>
      </c>
      <c r="Q1191" t="e">
        <f t="shared" si="386"/>
        <v>#VALUE!</v>
      </c>
      <c r="R1191">
        <f t="shared" si="391"/>
        <v>1189</v>
      </c>
      <c r="S1191" t="e">
        <f t="shared" si="392"/>
        <v>#VALUE!</v>
      </c>
      <c r="T1191">
        <f>IF($B$11="זכר",INDEX(תמותה!$A$1:$E$121,ROUNDDOWN(R1191/12,0)+1,2),INDEX(תמותה!$A$1:$E$121,ROUNDDOWN(R1191/12,0)+1,3))</f>
        <v>0.28740500000000002</v>
      </c>
      <c r="U1191" t="e">
        <f>IF($B$11="זכר",INDEX('שיפור גברים'!$A$1:$GQ$121,ROUNDDOWN(R1191/12,0)+1,ROUNDDOWN((E1191+$B$7-$B$8)/12,0)+2),INDEX('שיפור נשים'!$A$1:$GQ$121,ROUNDDOWN(R1191/12,0)+1,ROUNDDOWN((E1191+$B$7-$B$8)/12,0)+2))</f>
        <v>#VALUE!</v>
      </c>
      <c r="V1191" t="e">
        <f>IF($B$11="זכר",INDEX('שיפור גברים'!$A$1:$GQ$121,ROUNDDOWN(R1191/12,0)+1,ROUNDDOWN((E1191+$B$7-$B$8)/12,0)+1),INDEX('שיפור נשים'!$A$1:$GQ$121,ROUNDDOWN(R1191/12,0)+1,ROUNDDOWN((E1191+$B$7-$B$8)/12,0)+1))</f>
        <v>#VALUE!</v>
      </c>
      <c r="W1191">
        <f t="shared" si="387"/>
        <v>0.75</v>
      </c>
      <c r="X1191" t="e">
        <f t="shared" si="393"/>
        <v>#VALUE!</v>
      </c>
      <c r="Y1191">
        <f>IF($B$11="זכר",INDEX(תמותה!$A$1:$E$121,ROUNDDOWN(R1191/12,0)+1,4),INDEX(תמותה!$A$1:$E$121,ROUNDDOWN(R1191/12,0)+1,5))</f>
        <v>0.28740500000000002</v>
      </c>
      <c r="Z1191" t="e">
        <f t="shared" si="388"/>
        <v>#VALUE!</v>
      </c>
      <c r="AA1191" t="e">
        <f t="shared" si="389"/>
        <v>#VALUE!</v>
      </c>
      <c r="AB1191" t="e">
        <f t="shared" si="394"/>
        <v>#VALUE!</v>
      </c>
      <c r="AC1191" t="e">
        <f t="shared" si="395"/>
        <v>#VALUE!</v>
      </c>
      <c r="AD1191" t="e">
        <f t="shared" si="396"/>
        <v>#VALUE!</v>
      </c>
      <c r="AE1191" t="e">
        <f t="shared" si="397"/>
        <v>#VALUE!</v>
      </c>
      <c r="AF1191" t="e">
        <f t="shared" si="398"/>
        <v>#VALUE!</v>
      </c>
    </row>
    <row r="1192" spans="5:32" x14ac:dyDescent="0.2">
      <c r="E1192">
        <f t="shared" si="390"/>
        <v>1190</v>
      </c>
      <c r="F1192">
        <f t="shared" si="385"/>
        <v>36.395977496508607</v>
      </c>
      <c r="G1192" t="e">
        <f t="shared" si="399"/>
        <v>#VALUE!</v>
      </c>
      <c r="H1192" t="e">
        <f t="shared" si="400"/>
        <v>#VALUE!</v>
      </c>
      <c r="I1192" t="e">
        <f t="shared" si="401"/>
        <v>#VALUE!</v>
      </c>
      <c r="J1192" t="e">
        <f t="shared" si="402"/>
        <v>#VALUE!</v>
      </c>
      <c r="K1192" t="e">
        <f t="shared" si="403"/>
        <v>#VALUE!</v>
      </c>
      <c r="L1192" t="e">
        <f t="shared" si="404"/>
        <v>#VALUE!</v>
      </c>
      <c r="M1192">
        <f>IF($B$9="זכר",INDEX(תמותה!$A$1:$E$121,ROUNDDOWN(E1192/12,0)+1,2),INDEX(תמותה!$A$1:$E$121,ROUNDDOWN(E1192/12,0)+1,3))</f>
        <v>0.28740500000000002</v>
      </c>
      <c r="N1192" t="e">
        <f>IF($B$9="זכר",INDEX('שיפור גברים'!$A$1:$GQ$121,ROUNDDOWN(E1192/12,0)+1,ROUNDDOWN((E1192+$B$7-$B$8)/12,0)+2),INDEX('שיפור נשים'!$A$1:$GQ$121,ROUNDDOWN(E1192/12,0)+1,ROUNDDOWN((E1192+$B$7-$B$8)/12,0)+2))</f>
        <v>#VALUE!</v>
      </c>
      <c r="O1192" t="e">
        <f>IF($B$9="זכר",INDEX('שיפור גברים'!$A$1:$GQ$121,ROUNDDOWN(E1192/12,0)+1,ROUNDDOWN((E1192+$B$7-$B$8)/12,0)+1),INDEX('שיפור נשים'!$A$1:$GQ$121,ROUNDDOWN(E1192/12,0)+1,ROUNDDOWN((E1192+$B$7-$B$8)/12,0)+1))</f>
        <v>#VALUE!</v>
      </c>
      <c r="P1192">
        <f t="shared" si="405"/>
        <v>0.83333333333333337</v>
      </c>
      <c r="Q1192" t="e">
        <f t="shared" si="386"/>
        <v>#VALUE!</v>
      </c>
      <c r="R1192">
        <f t="shared" si="391"/>
        <v>1190</v>
      </c>
      <c r="S1192" t="e">
        <f t="shared" si="392"/>
        <v>#VALUE!</v>
      </c>
      <c r="T1192">
        <f>IF($B$11="זכר",INDEX(תמותה!$A$1:$E$121,ROUNDDOWN(R1192/12,0)+1,2),INDEX(תמותה!$A$1:$E$121,ROUNDDOWN(R1192/12,0)+1,3))</f>
        <v>0.28740500000000002</v>
      </c>
      <c r="U1192" t="e">
        <f>IF($B$11="זכר",INDEX('שיפור גברים'!$A$1:$GQ$121,ROUNDDOWN(R1192/12,0)+1,ROUNDDOWN((E1192+$B$7-$B$8)/12,0)+2),INDEX('שיפור נשים'!$A$1:$GQ$121,ROUNDDOWN(R1192/12,0)+1,ROUNDDOWN((E1192+$B$7-$B$8)/12,0)+2))</f>
        <v>#VALUE!</v>
      </c>
      <c r="V1192" t="e">
        <f>IF($B$11="זכר",INDEX('שיפור גברים'!$A$1:$GQ$121,ROUNDDOWN(R1192/12,0)+1,ROUNDDOWN((E1192+$B$7-$B$8)/12,0)+1),INDEX('שיפור נשים'!$A$1:$GQ$121,ROUNDDOWN(R1192/12,0)+1,ROUNDDOWN((E1192+$B$7-$B$8)/12,0)+1))</f>
        <v>#VALUE!</v>
      </c>
      <c r="W1192">
        <f t="shared" si="387"/>
        <v>0.83333333333333337</v>
      </c>
      <c r="X1192" t="e">
        <f t="shared" si="393"/>
        <v>#VALUE!</v>
      </c>
      <c r="Y1192">
        <f>IF($B$11="זכר",INDEX(תמותה!$A$1:$E$121,ROUNDDOWN(R1192/12,0)+1,4),INDEX(תמותה!$A$1:$E$121,ROUNDDOWN(R1192/12,0)+1,5))</f>
        <v>0.28740500000000002</v>
      </c>
      <c r="Z1192" t="e">
        <f t="shared" si="388"/>
        <v>#VALUE!</v>
      </c>
      <c r="AA1192" t="e">
        <f t="shared" si="389"/>
        <v>#VALUE!</v>
      </c>
      <c r="AB1192" t="e">
        <f t="shared" si="394"/>
        <v>#VALUE!</v>
      </c>
      <c r="AC1192" t="e">
        <f t="shared" si="395"/>
        <v>#VALUE!</v>
      </c>
      <c r="AD1192" t="e">
        <f t="shared" si="396"/>
        <v>#VALUE!</v>
      </c>
      <c r="AE1192" t="e">
        <f t="shared" si="397"/>
        <v>#VALUE!</v>
      </c>
      <c r="AF1192" t="e">
        <f t="shared" si="398"/>
        <v>#VALUE!</v>
      </c>
    </row>
    <row r="1193" spans="5:32" x14ac:dyDescent="0.2">
      <c r="E1193">
        <f t="shared" si="390"/>
        <v>1191</v>
      </c>
      <c r="F1193">
        <f t="shared" si="385"/>
        <v>36.505987097650632</v>
      </c>
      <c r="G1193" t="e">
        <f t="shared" si="399"/>
        <v>#VALUE!</v>
      </c>
      <c r="H1193" t="e">
        <f t="shared" si="400"/>
        <v>#VALUE!</v>
      </c>
      <c r="I1193" t="e">
        <f t="shared" si="401"/>
        <v>#VALUE!</v>
      </c>
      <c r="J1193" t="e">
        <f t="shared" si="402"/>
        <v>#VALUE!</v>
      </c>
      <c r="K1193" t="e">
        <f t="shared" si="403"/>
        <v>#VALUE!</v>
      </c>
      <c r="L1193" t="e">
        <f t="shared" si="404"/>
        <v>#VALUE!</v>
      </c>
      <c r="M1193">
        <f>IF($B$9="זכר",INDEX(תמותה!$A$1:$E$121,ROUNDDOWN(E1193/12,0)+1,2),INDEX(תמותה!$A$1:$E$121,ROUNDDOWN(E1193/12,0)+1,3))</f>
        <v>0.28740500000000002</v>
      </c>
      <c r="N1193" t="e">
        <f>IF($B$9="זכר",INDEX('שיפור גברים'!$A$1:$GQ$121,ROUNDDOWN(E1193/12,0)+1,ROUNDDOWN((E1193+$B$7-$B$8)/12,0)+2),INDEX('שיפור נשים'!$A$1:$GQ$121,ROUNDDOWN(E1193/12,0)+1,ROUNDDOWN((E1193+$B$7-$B$8)/12,0)+2))</f>
        <v>#VALUE!</v>
      </c>
      <c r="O1193" t="e">
        <f>IF($B$9="זכר",INDEX('שיפור גברים'!$A$1:$GQ$121,ROUNDDOWN(E1193/12,0)+1,ROUNDDOWN((E1193+$B$7-$B$8)/12,0)+1),INDEX('שיפור נשים'!$A$1:$GQ$121,ROUNDDOWN(E1193/12,0)+1,ROUNDDOWN((E1193+$B$7-$B$8)/12,0)+1))</f>
        <v>#VALUE!</v>
      </c>
      <c r="P1193">
        <f t="shared" si="405"/>
        <v>0.91666666666666663</v>
      </c>
      <c r="Q1193" t="e">
        <f t="shared" si="386"/>
        <v>#VALUE!</v>
      </c>
      <c r="R1193">
        <f t="shared" si="391"/>
        <v>1191</v>
      </c>
      <c r="S1193" t="e">
        <f t="shared" si="392"/>
        <v>#VALUE!</v>
      </c>
      <c r="T1193">
        <f>IF($B$11="זכר",INDEX(תמותה!$A$1:$E$121,ROUNDDOWN(R1193/12,0)+1,2),INDEX(תמותה!$A$1:$E$121,ROUNDDOWN(R1193/12,0)+1,3))</f>
        <v>0.28740500000000002</v>
      </c>
      <c r="U1193" t="e">
        <f>IF($B$11="זכר",INDEX('שיפור גברים'!$A$1:$GQ$121,ROUNDDOWN(R1193/12,0)+1,ROUNDDOWN((E1193+$B$7-$B$8)/12,0)+2),INDEX('שיפור נשים'!$A$1:$GQ$121,ROUNDDOWN(R1193/12,0)+1,ROUNDDOWN((E1193+$B$7-$B$8)/12,0)+2))</f>
        <v>#VALUE!</v>
      </c>
      <c r="V1193" t="e">
        <f>IF($B$11="זכר",INDEX('שיפור גברים'!$A$1:$GQ$121,ROUNDDOWN(R1193/12,0)+1,ROUNDDOWN((E1193+$B$7-$B$8)/12,0)+1),INDEX('שיפור נשים'!$A$1:$GQ$121,ROUNDDOWN(R1193/12,0)+1,ROUNDDOWN((E1193+$B$7-$B$8)/12,0)+1))</f>
        <v>#VALUE!</v>
      </c>
      <c r="W1193">
        <f t="shared" si="387"/>
        <v>0.91666666666666663</v>
      </c>
      <c r="X1193" t="e">
        <f t="shared" si="393"/>
        <v>#VALUE!</v>
      </c>
      <c r="Y1193">
        <f>IF($B$11="זכר",INDEX(תמותה!$A$1:$E$121,ROUNDDOWN(R1193/12,0)+1,4),INDEX(תמותה!$A$1:$E$121,ROUNDDOWN(R1193/12,0)+1,5))</f>
        <v>0.28740500000000002</v>
      </c>
      <c r="Z1193" t="e">
        <f t="shared" si="388"/>
        <v>#VALUE!</v>
      </c>
      <c r="AA1193" t="e">
        <f t="shared" si="389"/>
        <v>#VALUE!</v>
      </c>
      <c r="AB1193" t="e">
        <f t="shared" si="394"/>
        <v>#VALUE!</v>
      </c>
      <c r="AC1193" t="e">
        <f t="shared" si="395"/>
        <v>#VALUE!</v>
      </c>
      <c r="AD1193" t="e">
        <f t="shared" si="396"/>
        <v>#VALUE!</v>
      </c>
      <c r="AE1193" t="e">
        <f t="shared" si="397"/>
        <v>#VALUE!</v>
      </c>
      <c r="AF1193" t="e">
        <f t="shared" si="398"/>
        <v>#VALUE!</v>
      </c>
    </row>
    <row r="1194" spans="5:32" x14ac:dyDescent="0.2">
      <c r="E1194">
        <f t="shared" si="390"/>
        <v>1192</v>
      </c>
      <c r="F1194">
        <f t="shared" si="385"/>
        <v>36.616329211151914</v>
      </c>
      <c r="G1194" t="e">
        <f t="shared" si="399"/>
        <v>#VALUE!</v>
      </c>
      <c r="H1194" t="e">
        <f t="shared" si="400"/>
        <v>#VALUE!</v>
      </c>
      <c r="I1194" t="e">
        <f t="shared" si="401"/>
        <v>#VALUE!</v>
      </c>
      <c r="J1194" t="e">
        <f t="shared" si="402"/>
        <v>#VALUE!</v>
      </c>
      <c r="K1194" t="e">
        <f t="shared" si="403"/>
        <v>#VALUE!</v>
      </c>
      <c r="L1194" t="e">
        <f t="shared" si="404"/>
        <v>#VALUE!</v>
      </c>
      <c r="M1194">
        <f>IF($B$9="זכר",INDEX(תמותה!$A$1:$E$121,ROUNDDOWN(E1194/12,0)+1,2),INDEX(תמותה!$A$1:$E$121,ROUNDDOWN(E1194/12,0)+1,3))</f>
        <v>0.28740500000000002</v>
      </c>
      <c r="N1194" t="e">
        <f>IF($B$9="זכר",INDEX('שיפור גברים'!$A$1:$GQ$121,ROUNDDOWN(E1194/12,0)+1,ROUNDDOWN((E1194+$B$7-$B$8)/12,0)+2),INDEX('שיפור נשים'!$A$1:$GQ$121,ROUNDDOWN(E1194/12,0)+1,ROUNDDOWN((E1194+$B$7-$B$8)/12,0)+2))</f>
        <v>#VALUE!</v>
      </c>
      <c r="O1194" t="e">
        <f>IF($B$9="זכר",INDEX('שיפור גברים'!$A$1:$GQ$121,ROUNDDOWN(E1194/12,0)+1,ROUNDDOWN((E1194+$B$7-$B$8)/12,0)+1),INDEX('שיפור נשים'!$A$1:$GQ$121,ROUNDDOWN(E1194/12,0)+1,ROUNDDOWN((E1194+$B$7-$B$8)/12,0)+1))</f>
        <v>#VALUE!</v>
      </c>
      <c r="P1194">
        <f t="shared" si="405"/>
        <v>1</v>
      </c>
      <c r="Q1194" t="e">
        <f t="shared" si="386"/>
        <v>#VALUE!</v>
      </c>
      <c r="R1194">
        <f t="shared" si="391"/>
        <v>1192</v>
      </c>
      <c r="S1194" t="e">
        <f t="shared" si="392"/>
        <v>#VALUE!</v>
      </c>
      <c r="T1194">
        <f>IF($B$11="זכר",INDEX(תמותה!$A$1:$E$121,ROUNDDOWN(R1194/12,0)+1,2),INDEX(תמותה!$A$1:$E$121,ROUNDDOWN(R1194/12,0)+1,3))</f>
        <v>0.28740500000000002</v>
      </c>
      <c r="U1194" t="e">
        <f>IF($B$11="זכר",INDEX('שיפור גברים'!$A$1:$GQ$121,ROUNDDOWN(R1194/12,0)+1,ROUNDDOWN((E1194+$B$7-$B$8)/12,0)+2),INDEX('שיפור נשים'!$A$1:$GQ$121,ROUNDDOWN(R1194/12,0)+1,ROUNDDOWN((E1194+$B$7-$B$8)/12,0)+2))</f>
        <v>#VALUE!</v>
      </c>
      <c r="V1194" t="e">
        <f>IF($B$11="זכר",INDEX('שיפור גברים'!$A$1:$GQ$121,ROUNDDOWN(R1194/12,0)+1,ROUNDDOWN((E1194+$B$7-$B$8)/12,0)+1),INDEX('שיפור נשים'!$A$1:$GQ$121,ROUNDDOWN(R1194/12,0)+1,ROUNDDOWN((E1194+$B$7-$B$8)/12,0)+1))</f>
        <v>#VALUE!</v>
      </c>
      <c r="W1194">
        <f t="shared" si="387"/>
        <v>1</v>
      </c>
      <c r="X1194" t="e">
        <f t="shared" si="393"/>
        <v>#VALUE!</v>
      </c>
      <c r="Y1194">
        <f>IF($B$11="זכר",INDEX(תמותה!$A$1:$E$121,ROUNDDOWN(R1194/12,0)+1,4),INDEX(תמותה!$A$1:$E$121,ROUNDDOWN(R1194/12,0)+1,5))</f>
        <v>0.28740500000000002</v>
      </c>
      <c r="Z1194" t="e">
        <f t="shared" si="388"/>
        <v>#VALUE!</v>
      </c>
      <c r="AA1194" t="e">
        <f t="shared" si="389"/>
        <v>#VALUE!</v>
      </c>
      <c r="AB1194" t="e">
        <f t="shared" si="394"/>
        <v>#VALUE!</v>
      </c>
      <c r="AC1194" t="e">
        <f t="shared" si="395"/>
        <v>#VALUE!</v>
      </c>
      <c r="AD1194" t="e">
        <f t="shared" si="396"/>
        <v>#VALUE!</v>
      </c>
      <c r="AE1194" t="e">
        <f t="shared" si="397"/>
        <v>#VALUE!</v>
      </c>
      <c r="AF1194" t="e">
        <f t="shared" si="398"/>
        <v>#VALUE!</v>
      </c>
    </row>
    <row r="1195" spans="5:32" x14ac:dyDescent="0.2">
      <c r="E1195">
        <f t="shared" si="390"/>
        <v>1193</v>
      </c>
      <c r="F1195">
        <f t="shared" si="385"/>
        <v>36.727004842056203</v>
      </c>
      <c r="G1195" t="e">
        <f t="shared" si="399"/>
        <v>#VALUE!</v>
      </c>
      <c r="H1195" t="e">
        <f t="shared" si="400"/>
        <v>#VALUE!</v>
      </c>
      <c r="I1195" t="e">
        <f t="shared" si="401"/>
        <v>#VALUE!</v>
      </c>
      <c r="J1195" t="e">
        <f t="shared" si="402"/>
        <v>#VALUE!</v>
      </c>
      <c r="K1195" t="e">
        <f t="shared" si="403"/>
        <v>#VALUE!</v>
      </c>
      <c r="L1195" t="e">
        <f t="shared" si="404"/>
        <v>#VALUE!</v>
      </c>
      <c r="M1195">
        <f>IF($B$9="זכר",INDEX(תמותה!$A$1:$E$121,ROUNDDOWN(E1195/12,0)+1,2),INDEX(תמותה!$A$1:$E$121,ROUNDDOWN(E1195/12,0)+1,3))</f>
        <v>0.28740500000000002</v>
      </c>
      <c r="N1195" t="e">
        <f>IF($B$9="זכר",INDEX('שיפור גברים'!$A$1:$GQ$121,ROUNDDOWN(E1195/12,0)+1,ROUNDDOWN((E1195+$B$7-$B$8)/12,0)+2),INDEX('שיפור נשים'!$A$1:$GQ$121,ROUNDDOWN(E1195/12,0)+1,ROUNDDOWN((E1195+$B$7-$B$8)/12,0)+2))</f>
        <v>#VALUE!</v>
      </c>
      <c r="O1195" t="e">
        <f>IF($B$9="זכר",INDEX('שיפור גברים'!$A$1:$GQ$121,ROUNDDOWN(E1195/12,0)+1,ROUNDDOWN((E1195+$B$7-$B$8)/12,0)+1),INDEX('שיפור נשים'!$A$1:$GQ$121,ROUNDDOWN(E1195/12,0)+1,ROUNDDOWN((E1195+$B$7-$B$8)/12,0)+1))</f>
        <v>#VALUE!</v>
      </c>
      <c r="P1195">
        <f t="shared" si="405"/>
        <v>8.3333333333333329E-2</v>
      </c>
      <c r="Q1195" t="e">
        <f t="shared" si="386"/>
        <v>#VALUE!</v>
      </c>
      <c r="R1195">
        <f t="shared" si="391"/>
        <v>1193</v>
      </c>
      <c r="S1195" t="e">
        <f t="shared" si="392"/>
        <v>#VALUE!</v>
      </c>
      <c r="T1195">
        <f>IF($B$11="זכר",INDEX(תמותה!$A$1:$E$121,ROUNDDOWN(R1195/12,0)+1,2),INDEX(תמותה!$A$1:$E$121,ROUNDDOWN(R1195/12,0)+1,3))</f>
        <v>0.28740500000000002</v>
      </c>
      <c r="U1195" t="e">
        <f>IF($B$11="זכר",INDEX('שיפור גברים'!$A$1:$GQ$121,ROUNDDOWN(R1195/12,0)+1,ROUNDDOWN((E1195+$B$7-$B$8)/12,0)+2),INDEX('שיפור נשים'!$A$1:$GQ$121,ROUNDDOWN(R1195/12,0)+1,ROUNDDOWN((E1195+$B$7-$B$8)/12,0)+2))</f>
        <v>#VALUE!</v>
      </c>
      <c r="V1195" t="e">
        <f>IF($B$11="זכר",INDEX('שיפור גברים'!$A$1:$GQ$121,ROUNDDOWN(R1195/12,0)+1,ROUNDDOWN((E1195+$B$7-$B$8)/12,0)+1),INDEX('שיפור נשים'!$A$1:$GQ$121,ROUNDDOWN(R1195/12,0)+1,ROUNDDOWN((E1195+$B$7-$B$8)/12,0)+1))</f>
        <v>#VALUE!</v>
      </c>
      <c r="W1195">
        <f t="shared" si="387"/>
        <v>8.3333333333333329E-2</v>
      </c>
      <c r="X1195" t="e">
        <f t="shared" si="393"/>
        <v>#VALUE!</v>
      </c>
      <c r="Y1195">
        <f>IF($B$11="זכר",INDEX(תמותה!$A$1:$E$121,ROUNDDOWN(R1195/12,0)+1,4),INDEX(תמותה!$A$1:$E$121,ROUNDDOWN(R1195/12,0)+1,5))</f>
        <v>0.28740500000000002</v>
      </c>
      <c r="Z1195" t="e">
        <f t="shared" si="388"/>
        <v>#VALUE!</v>
      </c>
      <c r="AA1195" t="e">
        <f t="shared" si="389"/>
        <v>#VALUE!</v>
      </c>
      <c r="AB1195" t="e">
        <f t="shared" si="394"/>
        <v>#VALUE!</v>
      </c>
      <c r="AC1195" t="e">
        <f t="shared" si="395"/>
        <v>#VALUE!</v>
      </c>
      <c r="AD1195" t="e">
        <f t="shared" si="396"/>
        <v>#VALUE!</v>
      </c>
      <c r="AE1195" t="e">
        <f t="shared" si="397"/>
        <v>#VALUE!</v>
      </c>
      <c r="AF1195" t="e">
        <f t="shared" si="398"/>
        <v>#VALUE!</v>
      </c>
    </row>
    <row r="1196" spans="5:32" x14ac:dyDescent="0.2">
      <c r="E1196">
        <f t="shared" si="390"/>
        <v>1194</v>
      </c>
      <c r="F1196">
        <f t="shared" si="385"/>
        <v>36.838014998445168</v>
      </c>
      <c r="G1196" t="e">
        <f t="shared" si="399"/>
        <v>#VALUE!</v>
      </c>
      <c r="H1196" t="e">
        <f t="shared" si="400"/>
        <v>#VALUE!</v>
      </c>
      <c r="I1196" t="e">
        <f t="shared" si="401"/>
        <v>#VALUE!</v>
      </c>
      <c r="J1196" t="e">
        <f t="shared" si="402"/>
        <v>#VALUE!</v>
      </c>
      <c r="K1196" t="e">
        <f t="shared" si="403"/>
        <v>#VALUE!</v>
      </c>
      <c r="L1196" t="e">
        <f t="shared" si="404"/>
        <v>#VALUE!</v>
      </c>
      <c r="M1196">
        <f>IF($B$9="זכר",INDEX(תמותה!$A$1:$E$121,ROUNDDOWN(E1196/12,0)+1,2),INDEX(תמותה!$A$1:$E$121,ROUNDDOWN(E1196/12,0)+1,3))</f>
        <v>0.28740500000000002</v>
      </c>
      <c r="N1196" t="e">
        <f>IF($B$9="זכר",INDEX('שיפור גברים'!$A$1:$GQ$121,ROUNDDOWN(E1196/12,0)+1,ROUNDDOWN((E1196+$B$7-$B$8)/12,0)+2),INDEX('שיפור נשים'!$A$1:$GQ$121,ROUNDDOWN(E1196/12,0)+1,ROUNDDOWN((E1196+$B$7-$B$8)/12,0)+2))</f>
        <v>#VALUE!</v>
      </c>
      <c r="O1196" t="e">
        <f>IF($B$9="זכר",INDEX('שיפור גברים'!$A$1:$GQ$121,ROUNDDOWN(E1196/12,0)+1,ROUNDDOWN((E1196+$B$7-$B$8)/12,0)+1),INDEX('שיפור נשים'!$A$1:$GQ$121,ROUNDDOWN(E1196/12,0)+1,ROUNDDOWN((E1196+$B$7-$B$8)/12,0)+1))</f>
        <v>#VALUE!</v>
      </c>
      <c r="P1196">
        <f t="shared" si="405"/>
        <v>0.16666666666666666</v>
      </c>
      <c r="Q1196" t="e">
        <f t="shared" si="386"/>
        <v>#VALUE!</v>
      </c>
      <c r="R1196">
        <f t="shared" si="391"/>
        <v>1194</v>
      </c>
      <c r="S1196" t="e">
        <f t="shared" si="392"/>
        <v>#VALUE!</v>
      </c>
      <c r="T1196">
        <f>IF($B$11="זכר",INDEX(תמותה!$A$1:$E$121,ROUNDDOWN(R1196/12,0)+1,2),INDEX(תמותה!$A$1:$E$121,ROUNDDOWN(R1196/12,0)+1,3))</f>
        <v>0.28740500000000002</v>
      </c>
      <c r="U1196" t="e">
        <f>IF($B$11="זכר",INDEX('שיפור גברים'!$A$1:$GQ$121,ROUNDDOWN(R1196/12,0)+1,ROUNDDOWN((E1196+$B$7-$B$8)/12,0)+2),INDEX('שיפור נשים'!$A$1:$GQ$121,ROUNDDOWN(R1196/12,0)+1,ROUNDDOWN((E1196+$B$7-$B$8)/12,0)+2))</f>
        <v>#VALUE!</v>
      </c>
      <c r="V1196" t="e">
        <f>IF($B$11="זכר",INDEX('שיפור גברים'!$A$1:$GQ$121,ROUNDDOWN(R1196/12,0)+1,ROUNDDOWN((E1196+$B$7-$B$8)/12,0)+1),INDEX('שיפור נשים'!$A$1:$GQ$121,ROUNDDOWN(R1196/12,0)+1,ROUNDDOWN((E1196+$B$7-$B$8)/12,0)+1))</f>
        <v>#VALUE!</v>
      </c>
      <c r="W1196">
        <f t="shared" si="387"/>
        <v>0.16666666666666666</v>
      </c>
      <c r="X1196" t="e">
        <f t="shared" si="393"/>
        <v>#VALUE!</v>
      </c>
      <c r="Y1196">
        <f>IF($B$11="זכר",INDEX(תמותה!$A$1:$E$121,ROUNDDOWN(R1196/12,0)+1,4),INDEX(תמותה!$A$1:$E$121,ROUNDDOWN(R1196/12,0)+1,5))</f>
        <v>0.28740500000000002</v>
      </c>
      <c r="Z1196" t="e">
        <f t="shared" si="388"/>
        <v>#VALUE!</v>
      </c>
      <c r="AA1196" t="e">
        <f t="shared" si="389"/>
        <v>#VALUE!</v>
      </c>
      <c r="AB1196" t="e">
        <f t="shared" si="394"/>
        <v>#VALUE!</v>
      </c>
      <c r="AC1196" t="e">
        <f t="shared" si="395"/>
        <v>#VALUE!</v>
      </c>
      <c r="AD1196" t="e">
        <f t="shared" si="396"/>
        <v>#VALUE!</v>
      </c>
      <c r="AE1196" t="e">
        <f t="shared" si="397"/>
        <v>#VALUE!</v>
      </c>
      <c r="AF1196" t="e">
        <f t="shared" si="398"/>
        <v>#VALUE!</v>
      </c>
    </row>
    <row r="1197" spans="5:32" x14ac:dyDescent="0.2">
      <c r="E1197">
        <f t="shared" si="390"/>
        <v>1195</v>
      </c>
      <c r="F1197">
        <f t="shared" si="385"/>
        <v>36.949360691447446</v>
      </c>
      <c r="G1197" t="e">
        <f t="shared" si="399"/>
        <v>#VALUE!</v>
      </c>
      <c r="H1197" t="e">
        <f t="shared" si="400"/>
        <v>#VALUE!</v>
      </c>
      <c r="I1197" t="e">
        <f t="shared" si="401"/>
        <v>#VALUE!</v>
      </c>
      <c r="J1197" t="e">
        <f t="shared" si="402"/>
        <v>#VALUE!</v>
      </c>
      <c r="K1197" t="e">
        <f t="shared" si="403"/>
        <v>#VALUE!</v>
      </c>
      <c r="L1197" t="e">
        <f t="shared" si="404"/>
        <v>#VALUE!</v>
      </c>
      <c r="M1197">
        <f>IF($B$9="זכר",INDEX(תמותה!$A$1:$E$121,ROUNDDOWN(E1197/12,0)+1,2),INDEX(תמותה!$A$1:$E$121,ROUNDDOWN(E1197/12,0)+1,3))</f>
        <v>0.28740500000000002</v>
      </c>
      <c r="N1197" t="e">
        <f>IF($B$9="זכר",INDEX('שיפור גברים'!$A$1:$GQ$121,ROUNDDOWN(E1197/12,0)+1,ROUNDDOWN((E1197+$B$7-$B$8)/12,0)+2),INDEX('שיפור נשים'!$A$1:$GQ$121,ROUNDDOWN(E1197/12,0)+1,ROUNDDOWN((E1197+$B$7-$B$8)/12,0)+2))</f>
        <v>#VALUE!</v>
      </c>
      <c r="O1197" t="e">
        <f>IF($B$9="זכר",INDEX('שיפור גברים'!$A$1:$GQ$121,ROUNDDOWN(E1197/12,0)+1,ROUNDDOWN((E1197+$B$7-$B$8)/12,0)+1),INDEX('שיפור נשים'!$A$1:$GQ$121,ROUNDDOWN(E1197/12,0)+1,ROUNDDOWN((E1197+$B$7-$B$8)/12,0)+1))</f>
        <v>#VALUE!</v>
      </c>
      <c r="P1197">
        <f t="shared" si="405"/>
        <v>0.25</v>
      </c>
      <c r="Q1197" t="e">
        <f t="shared" si="386"/>
        <v>#VALUE!</v>
      </c>
      <c r="R1197">
        <f t="shared" si="391"/>
        <v>1195</v>
      </c>
      <c r="S1197" t="e">
        <f t="shared" si="392"/>
        <v>#VALUE!</v>
      </c>
      <c r="T1197">
        <f>IF($B$11="זכר",INDEX(תמותה!$A$1:$E$121,ROUNDDOWN(R1197/12,0)+1,2),INDEX(תמותה!$A$1:$E$121,ROUNDDOWN(R1197/12,0)+1,3))</f>
        <v>0.28740500000000002</v>
      </c>
      <c r="U1197" t="e">
        <f>IF($B$11="זכר",INDEX('שיפור גברים'!$A$1:$GQ$121,ROUNDDOWN(R1197/12,0)+1,ROUNDDOWN((E1197+$B$7-$B$8)/12,0)+2),INDEX('שיפור נשים'!$A$1:$GQ$121,ROUNDDOWN(R1197/12,0)+1,ROUNDDOWN((E1197+$B$7-$B$8)/12,0)+2))</f>
        <v>#VALUE!</v>
      </c>
      <c r="V1197" t="e">
        <f>IF($B$11="זכר",INDEX('שיפור גברים'!$A$1:$GQ$121,ROUNDDOWN(R1197/12,0)+1,ROUNDDOWN((E1197+$B$7-$B$8)/12,0)+1),INDEX('שיפור נשים'!$A$1:$GQ$121,ROUNDDOWN(R1197/12,0)+1,ROUNDDOWN((E1197+$B$7-$B$8)/12,0)+1))</f>
        <v>#VALUE!</v>
      </c>
      <c r="W1197">
        <f t="shared" si="387"/>
        <v>0.25</v>
      </c>
      <c r="X1197" t="e">
        <f t="shared" si="393"/>
        <v>#VALUE!</v>
      </c>
      <c r="Y1197">
        <f>IF($B$11="זכר",INDEX(תמותה!$A$1:$E$121,ROUNDDOWN(R1197/12,0)+1,4),INDEX(תמותה!$A$1:$E$121,ROUNDDOWN(R1197/12,0)+1,5))</f>
        <v>0.28740500000000002</v>
      </c>
      <c r="Z1197" t="e">
        <f t="shared" si="388"/>
        <v>#VALUE!</v>
      </c>
      <c r="AA1197" t="e">
        <f t="shared" si="389"/>
        <v>#VALUE!</v>
      </c>
      <c r="AB1197" t="e">
        <f t="shared" si="394"/>
        <v>#VALUE!</v>
      </c>
      <c r="AC1197" t="e">
        <f t="shared" si="395"/>
        <v>#VALUE!</v>
      </c>
      <c r="AD1197" t="e">
        <f t="shared" si="396"/>
        <v>#VALUE!</v>
      </c>
      <c r="AE1197" t="e">
        <f t="shared" si="397"/>
        <v>#VALUE!</v>
      </c>
      <c r="AF1197" t="e">
        <f t="shared" si="398"/>
        <v>#VALUE!</v>
      </c>
    </row>
    <row r="1198" spans="5:32" x14ac:dyDescent="0.2">
      <c r="E1198">
        <f t="shared" si="390"/>
        <v>1196</v>
      </c>
      <c r="F1198">
        <f t="shared" si="385"/>
        <v>37.061042935247848</v>
      </c>
      <c r="G1198" t="e">
        <f t="shared" si="399"/>
        <v>#VALUE!</v>
      </c>
      <c r="H1198" t="e">
        <f t="shared" si="400"/>
        <v>#VALUE!</v>
      </c>
      <c r="I1198" t="e">
        <f t="shared" si="401"/>
        <v>#VALUE!</v>
      </c>
      <c r="J1198" t="e">
        <f t="shared" si="402"/>
        <v>#VALUE!</v>
      </c>
      <c r="K1198" t="e">
        <f t="shared" si="403"/>
        <v>#VALUE!</v>
      </c>
      <c r="L1198" t="e">
        <f t="shared" si="404"/>
        <v>#VALUE!</v>
      </c>
      <c r="M1198">
        <f>IF($B$9="זכר",INDEX(תמותה!$A$1:$E$121,ROUNDDOWN(E1198/12,0)+1,2),INDEX(תמותה!$A$1:$E$121,ROUNDDOWN(E1198/12,0)+1,3))</f>
        <v>0.28740500000000002</v>
      </c>
      <c r="N1198" t="e">
        <f>IF($B$9="זכר",INDEX('שיפור גברים'!$A$1:$GQ$121,ROUNDDOWN(E1198/12,0)+1,ROUNDDOWN((E1198+$B$7-$B$8)/12,0)+2),INDEX('שיפור נשים'!$A$1:$GQ$121,ROUNDDOWN(E1198/12,0)+1,ROUNDDOWN((E1198+$B$7-$B$8)/12,0)+2))</f>
        <v>#VALUE!</v>
      </c>
      <c r="O1198" t="e">
        <f>IF($B$9="זכר",INDEX('שיפור גברים'!$A$1:$GQ$121,ROUNDDOWN(E1198/12,0)+1,ROUNDDOWN((E1198+$B$7-$B$8)/12,0)+1),INDEX('שיפור נשים'!$A$1:$GQ$121,ROUNDDOWN(E1198/12,0)+1,ROUNDDOWN((E1198+$B$7-$B$8)/12,0)+1))</f>
        <v>#VALUE!</v>
      </c>
      <c r="P1198">
        <f t="shared" si="405"/>
        <v>0.33333333333333331</v>
      </c>
      <c r="Q1198" t="e">
        <f t="shared" si="386"/>
        <v>#VALUE!</v>
      </c>
      <c r="R1198">
        <f t="shared" si="391"/>
        <v>1196</v>
      </c>
      <c r="S1198" t="e">
        <f t="shared" si="392"/>
        <v>#VALUE!</v>
      </c>
      <c r="T1198">
        <f>IF($B$11="זכר",INDEX(תמותה!$A$1:$E$121,ROUNDDOWN(R1198/12,0)+1,2),INDEX(תמותה!$A$1:$E$121,ROUNDDOWN(R1198/12,0)+1,3))</f>
        <v>0.28740500000000002</v>
      </c>
      <c r="U1198" t="e">
        <f>IF($B$11="זכר",INDEX('שיפור גברים'!$A$1:$GQ$121,ROUNDDOWN(R1198/12,0)+1,ROUNDDOWN((E1198+$B$7-$B$8)/12,0)+2),INDEX('שיפור נשים'!$A$1:$GQ$121,ROUNDDOWN(R1198/12,0)+1,ROUNDDOWN((E1198+$B$7-$B$8)/12,0)+2))</f>
        <v>#VALUE!</v>
      </c>
      <c r="V1198" t="e">
        <f>IF($B$11="זכר",INDEX('שיפור גברים'!$A$1:$GQ$121,ROUNDDOWN(R1198/12,0)+1,ROUNDDOWN((E1198+$B$7-$B$8)/12,0)+1),INDEX('שיפור נשים'!$A$1:$GQ$121,ROUNDDOWN(R1198/12,0)+1,ROUNDDOWN((E1198+$B$7-$B$8)/12,0)+1))</f>
        <v>#VALUE!</v>
      </c>
      <c r="W1198">
        <f t="shared" si="387"/>
        <v>0.33333333333333331</v>
      </c>
      <c r="X1198" t="e">
        <f t="shared" si="393"/>
        <v>#VALUE!</v>
      </c>
      <c r="Y1198">
        <f>IF($B$11="זכר",INDEX(תמותה!$A$1:$E$121,ROUNDDOWN(R1198/12,0)+1,4),INDEX(תמותה!$A$1:$E$121,ROUNDDOWN(R1198/12,0)+1,5))</f>
        <v>0.28740500000000002</v>
      </c>
      <c r="Z1198" t="e">
        <f t="shared" si="388"/>
        <v>#VALUE!</v>
      </c>
      <c r="AA1198" t="e">
        <f t="shared" si="389"/>
        <v>#VALUE!</v>
      </c>
      <c r="AB1198" t="e">
        <f t="shared" si="394"/>
        <v>#VALUE!</v>
      </c>
      <c r="AC1198" t="e">
        <f t="shared" si="395"/>
        <v>#VALUE!</v>
      </c>
      <c r="AD1198" t="e">
        <f t="shared" si="396"/>
        <v>#VALUE!</v>
      </c>
      <c r="AE1198" t="e">
        <f t="shared" si="397"/>
        <v>#VALUE!</v>
      </c>
      <c r="AF1198" t="e">
        <f t="shared" si="398"/>
        <v>#VALUE!</v>
      </c>
    </row>
    <row r="1199" spans="5:32" x14ac:dyDescent="0.2">
      <c r="E1199">
        <f t="shared" si="390"/>
        <v>1197</v>
      </c>
      <c r="F1199">
        <f t="shared" si="385"/>
        <v>37.173062747096722</v>
      </c>
      <c r="G1199" t="e">
        <f t="shared" si="399"/>
        <v>#VALUE!</v>
      </c>
      <c r="H1199" t="e">
        <f t="shared" si="400"/>
        <v>#VALUE!</v>
      </c>
      <c r="I1199" t="e">
        <f t="shared" si="401"/>
        <v>#VALUE!</v>
      </c>
      <c r="J1199" t="e">
        <f t="shared" si="402"/>
        <v>#VALUE!</v>
      </c>
      <c r="K1199" t="e">
        <f t="shared" si="403"/>
        <v>#VALUE!</v>
      </c>
      <c r="L1199" t="e">
        <f t="shared" si="404"/>
        <v>#VALUE!</v>
      </c>
      <c r="M1199">
        <f>IF($B$9="זכר",INDEX(תמותה!$A$1:$E$121,ROUNDDOWN(E1199/12,0)+1,2),INDEX(תמותה!$A$1:$E$121,ROUNDDOWN(E1199/12,0)+1,3))</f>
        <v>0.28740500000000002</v>
      </c>
      <c r="N1199" t="e">
        <f>IF($B$9="זכר",INDEX('שיפור גברים'!$A$1:$GQ$121,ROUNDDOWN(E1199/12,0)+1,ROUNDDOWN((E1199+$B$7-$B$8)/12,0)+2),INDEX('שיפור נשים'!$A$1:$GQ$121,ROUNDDOWN(E1199/12,0)+1,ROUNDDOWN((E1199+$B$7-$B$8)/12,0)+2))</f>
        <v>#VALUE!</v>
      </c>
      <c r="O1199" t="e">
        <f>IF($B$9="זכר",INDEX('שיפור גברים'!$A$1:$GQ$121,ROUNDDOWN(E1199/12,0)+1,ROUNDDOWN((E1199+$B$7-$B$8)/12,0)+1),INDEX('שיפור נשים'!$A$1:$GQ$121,ROUNDDOWN(E1199/12,0)+1,ROUNDDOWN((E1199+$B$7-$B$8)/12,0)+1))</f>
        <v>#VALUE!</v>
      </c>
      <c r="P1199">
        <f t="shared" si="405"/>
        <v>0.41666666666666669</v>
      </c>
      <c r="Q1199" t="e">
        <f t="shared" si="386"/>
        <v>#VALUE!</v>
      </c>
      <c r="R1199">
        <f t="shared" si="391"/>
        <v>1197</v>
      </c>
      <c r="S1199" t="e">
        <f t="shared" si="392"/>
        <v>#VALUE!</v>
      </c>
      <c r="T1199">
        <f>IF($B$11="זכר",INDEX(תמותה!$A$1:$E$121,ROUNDDOWN(R1199/12,0)+1,2),INDEX(תמותה!$A$1:$E$121,ROUNDDOWN(R1199/12,0)+1,3))</f>
        <v>0.28740500000000002</v>
      </c>
      <c r="U1199" t="e">
        <f>IF($B$11="זכר",INDEX('שיפור גברים'!$A$1:$GQ$121,ROUNDDOWN(R1199/12,0)+1,ROUNDDOWN((E1199+$B$7-$B$8)/12,0)+2),INDEX('שיפור נשים'!$A$1:$GQ$121,ROUNDDOWN(R1199/12,0)+1,ROUNDDOWN((E1199+$B$7-$B$8)/12,0)+2))</f>
        <v>#VALUE!</v>
      </c>
      <c r="V1199" t="e">
        <f>IF($B$11="זכר",INDEX('שיפור גברים'!$A$1:$GQ$121,ROUNDDOWN(R1199/12,0)+1,ROUNDDOWN((E1199+$B$7-$B$8)/12,0)+1),INDEX('שיפור נשים'!$A$1:$GQ$121,ROUNDDOWN(R1199/12,0)+1,ROUNDDOWN((E1199+$B$7-$B$8)/12,0)+1))</f>
        <v>#VALUE!</v>
      </c>
      <c r="W1199">
        <f t="shared" si="387"/>
        <v>0.41666666666666669</v>
      </c>
      <c r="X1199" t="e">
        <f t="shared" si="393"/>
        <v>#VALUE!</v>
      </c>
      <c r="Y1199">
        <f>IF($B$11="זכר",INDEX(תמותה!$A$1:$E$121,ROUNDDOWN(R1199/12,0)+1,4),INDEX(תמותה!$A$1:$E$121,ROUNDDOWN(R1199/12,0)+1,5))</f>
        <v>0.28740500000000002</v>
      </c>
      <c r="Z1199" t="e">
        <f t="shared" si="388"/>
        <v>#VALUE!</v>
      </c>
      <c r="AA1199" t="e">
        <f t="shared" si="389"/>
        <v>#VALUE!</v>
      </c>
      <c r="AB1199" t="e">
        <f t="shared" si="394"/>
        <v>#VALUE!</v>
      </c>
      <c r="AC1199" t="e">
        <f t="shared" si="395"/>
        <v>#VALUE!</v>
      </c>
      <c r="AD1199" t="e">
        <f t="shared" si="396"/>
        <v>#VALUE!</v>
      </c>
      <c r="AE1199" t="e">
        <f t="shared" si="397"/>
        <v>#VALUE!</v>
      </c>
      <c r="AF1199" t="e">
        <f t="shared" si="398"/>
        <v>#VALUE!</v>
      </c>
    </row>
    <row r="1200" spans="5:32" x14ac:dyDescent="0.2">
      <c r="E1200">
        <f t="shared" si="390"/>
        <v>1198</v>
      </c>
      <c r="F1200">
        <f t="shared" si="385"/>
        <v>37.285421147319084</v>
      </c>
      <c r="G1200" t="e">
        <f t="shared" si="399"/>
        <v>#VALUE!</v>
      </c>
      <c r="H1200" t="e">
        <f t="shared" si="400"/>
        <v>#VALUE!</v>
      </c>
      <c r="I1200" t="e">
        <f t="shared" si="401"/>
        <v>#VALUE!</v>
      </c>
      <c r="J1200" t="e">
        <f t="shared" si="402"/>
        <v>#VALUE!</v>
      </c>
      <c r="K1200" t="e">
        <f t="shared" si="403"/>
        <v>#VALUE!</v>
      </c>
      <c r="L1200" t="e">
        <f t="shared" si="404"/>
        <v>#VALUE!</v>
      </c>
      <c r="M1200">
        <f>IF($B$9="זכר",INDEX(תמותה!$A$1:$E$121,ROUNDDOWN(E1200/12,0)+1,2),INDEX(תמותה!$A$1:$E$121,ROUNDDOWN(E1200/12,0)+1,3))</f>
        <v>0.28740500000000002</v>
      </c>
      <c r="N1200" t="e">
        <f>IF($B$9="זכר",INDEX('שיפור גברים'!$A$1:$GQ$121,ROUNDDOWN(E1200/12,0)+1,ROUNDDOWN((E1200+$B$7-$B$8)/12,0)+2),INDEX('שיפור נשים'!$A$1:$GQ$121,ROUNDDOWN(E1200/12,0)+1,ROUNDDOWN((E1200+$B$7-$B$8)/12,0)+2))</f>
        <v>#VALUE!</v>
      </c>
      <c r="O1200" t="e">
        <f>IF($B$9="זכר",INDEX('שיפור גברים'!$A$1:$GQ$121,ROUNDDOWN(E1200/12,0)+1,ROUNDDOWN((E1200+$B$7-$B$8)/12,0)+1),INDEX('שיפור נשים'!$A$1:$GQ$121,ROUNDDOWN(E1200/12,0)+1,ROUNDDOWN((E1200+$B$7-$B$8)/12,0)+1))</f>
        <v>#VALUE!</v>
      </c>
      <c r="P1200">
        <f t="shared" si="405"/>
        <v>0.5</v>
      </c>
      <c r="Q1200" t="e">
        <f t="shared" si="386"/>
        <v>#VALUE!</v>
      </c>
      <c r="R1200">
        <f t="shared" si="391"/>
        <v>1198</v>
      </c>
      <c r="S1200" t="e">
        <f t="shared" si="392"/>
        <v>#VALUE!</v>
      </c>
      <c r="T1200">
        <f>IF($B$11="זכר",INDEX(תמותה!$A$1:$E$121,ROUNDDOWN(R1200/12,0)+1,2),INDEX(תמותה!$A$1:$E$121,ROUNDDOWN(R1200/12,0)+1,3))</f>
        <v>0.28740500000000002</v>
      </c>
      <c r="U1200" t="e">
        <f>IF($B$11="זכר",INDEX('שיפור גברים'!$A$1:$GQ$121,ROUNDDOWN(R1200/12,0)+1,ROUNDDOWN((E1200+$B$7-$B$8)/12,0)+2),INDEX('שיפור נשים'!$A$1:$GQ$121,ROUNDDOWN(R1200/12,0)+1,ROUNDDOWN((E1200+$B$7-$B$8)/12,0)+2))</f>
        <v>#VALUE!</v>
      </c>
      <c r="V1200" t="e">
        <f>IF($B$11="זכר",INDEX('שיפור גברים'!$A$1:$GQ$121,ROUNDDOWN(R1200/12,0)+1,ROUNDDOWN((E1200+$B$7-$B$8)/12,0)+1),INDEX('שיפור נשים'!$A$1:$GQ$121,ROUNDDOWN(R1200/12,0)+1,ROUNDDOWN((E1200+$B$7-$B$8)/12,0)+1))</f>
        <v>#VALUE!</v>
      </c>
      <c r="W1200">
        <f t="shared" si="387"/>
        <v>0.5</v>
      </c>
      <c r="X1200" t="e">
        <f t="shared" si="393"/>
        <v>#VALUE!</v>
      </c>
      <c r="Y1200">
        <f>IF($B$11="זכר",INDEX(תמותה!$A$1:$E$121,ROUNDDOWN(R1200/12,0)+1,4),INDEX(תמותה!$A$1:$E$121,ROUNDDOWN(R1200/12,0)+1,5))</f>
        <v>0.28740500000000002</v>
      </c>
      <c r="Z1200" t="e">
        <f t="shared" si="388"/>
        <v>#VALUE!</v>
      </c>
      <c r="AA1200" t="e">
        <f t="shared" si="389"/>
        <v>#VALUE!</v>
      </c>
      <c r="AB1200" t="e">
        <f t="shared" si="394"/>
        <v>#VALUE!</v>
      </c>
      <c r="AC1200" t="e">
        <f t="shared" si="395"/>
        <v>#VALUE!</v>
      </c>
      <c r="AD1200" t="e">
        <f t="shared" si="396"/>
        <v>#VALUE!</v>
      </c>
      <c r="AE1200" t="e">
        <f t="shared" si="397"/>
        <v>#VALUE!</v>
      </c>
      <c r="AF1200" t="e">
        <f t="shared" si="398"/>
        <v>#VALUE!</v>
      </c>
    </row>
    <row r="1201" spans="5:32" x14ac:dyDescent="0.2">
      <c r="E1201">
        <f t="shared" si="390"/>
        <v>1199</v>
      </c>
      <c r="F1201">
        <f t="shared" si="385"/>
        <v>37.398119159323926</v>
      </c>
      <c r="G1201" t="e">
        <f t="shared" si="399"/>
        <v>#VALUE!</v>
      </c>
      <c r="H1201" t="e">
        <f t="shared" si="400"/>
        <v>#VALUE!</v>
      </c>
      <c r="I1201" t="e">
        <f t="shared" si="401"/>
        <v>#VALUE!</v>
      </c>
      <c r="J1201" t="e">
        <f t="shared" si="402"/>
        <v>#VALUE!</v>
      </c>
      <c r="K1201" t="e">
        <f t="shared" si="403"/>
        <v>#VALUE!</v>
      </c>
      <c r="L1201" t="e">
        <f t="shared" si="404"/>
        <v>#VALUE!</v>
      </c>
      <c r="M1201">
        <f>IF($B$9="זכר",INDEX(תמותה!$A$1:$E$121,ROUNDDOWN(E1201/12,0)+1,2),INDEX(תמותה!$A$1:$E$121,ROUNDDOWN(E1201/12,0)+1,3))</f>
        <v>0.28740500000000002</v>
      </c>
      <c r="N1201" t="e">
        <f>IF($B$9="זכר",INDEX('שיפור גברים'!$A$1:$GQ$121,ROUNDDOWN(E1201/12,0)+1,ROUNDDOWN((E1201+$B$7-$B$8)/12,0)+2),INDEX('שיפור נשים'!$A$1:$GQ$121,ROUNDDOWN(E1201/12,0)+1,ROUNDDOWN((E1201+$B$7-$B$8)/12,0)+2))</f>
        <v>#VALUE!</v>
      </c>
      <c r="O1201" t="e">
        <f>IF($B$9="זכר",INDEX('שיפור גברים'!$A$1:$GQ$121,ROUNDDOWN(E1201/12,0)+1,ROUNDDOWN((E1201+$B$7-$B$8)/12,0)+1),INDEX('שיפור נשים'!$A$1:$GQ$121,ROUNDDOWN(E1201/12,0)+1,ROUNDDOWN((E1201+$B$7-$B$8)/12,0)+1))</f>
        <v>#VALUE!</v>
      </c>
      <c r="P1201">
        <f t="shared" si="405"/>
        <v>0.58333333333333337</v>
      </c>
      <c r="Q1201" t="e">
        <f t="shared" si="386"/>
        <v>#VALUE!</v>
      </c>
      <c r="R1201">
        <f t="shared" si="391"/>
        <v>1199</v>
      </c>
      <c r="S1201" t="e">
        <f t="shared" si="392"/>
        <v>#VALUE!</v>
      </c>
      <c r="T1201">
        <f>IF($B$11="זכר",INDEX(תמותה!$A$1:$E$121,ROUNDDOWN(R1201/12,0)+1,2),INDEX(תמותה!$A$1:$E$121,ROUNDDOWN(R1201/12,0)+1,3))</f>
        <v>0.28740500000000002</v>
      </c>
      <c r="U1201" t="e">
        <f>IF($B$11="זכר",INDEX('שיפור גברים'!$A$1:$GQ$121,ROUNDDOWN(R1201/12,0)+1,ROUNDDOWN((E1201+$B$7-$B$8)/12,0)+2),INDEX('שיפור נשים'!$A$1:$GQ$121,ROUNDDOWN(R1201/12,0)+1,ROUNDDOWN((E1201+$B$7-$B$8)/12,0)+2))</f>
        <v>#VALUE!</v>
      </c>
      <c r="V1201" t="e">
        <f>IF($B$11="זכר",INDEX('שיפור גברים'!$A$1:$GQ$121,ROUNDDOWN(R1201/12,0)+1,ROUNDDOWN((E1201+$B$7-$B$8)/12,0)+1),INDEX('שיפור נשים'!$A$1:$GQ$121,ROUNDDOWN(R1201/12,0)+1,ROUNDDOWN((E1201+$B$7-$B$8)/12,0)+1))</f>
        <v>#VALUE!</v>
      </c>
      <c r="W1201">
        <f t="shared" si="387"/>
        <v>0.58333333333333337</v>
      </c>
      <c r="X1201" t="e">
        <f t="shared" si="393"/>
        <v>#VALUE!</v>
      </c>
      <c r="Y1201">
        <f>IF($B$11="זכר",INDEX(תמותה!$A$1:$E$121,ROUNDDOWN(R1201/12,0)+1,4),INDEX(תמותה!$A$1:$E$121,ROUNDDOWN(R1201/12,0)+1,5))</f>
        <v>0.28740500000000002</v>
      </c>
      <c r="Z1201" t="e">
        <f t="shared" si="388"/>
        <v>#VALUE!</v>
      </c>
      <c r="AA1201" t="e">
        <f t="shared" si="389"/>
        <v>#VALUE!</v>
      </c>
      <c r="AB1201" t="e">
        <f t="shared" si="394"/>
        <v>#VALUE!</v>
      </c>
      <c r="AC1201" t="e">
        <f t="shared" si="395"/>
        <v>#VALUE!</v>
      </c>
      <c r="AD1201" t="e">
        <f t="shared" si="396"/>
        <v>#VALUE!</v>
      </c>
      <c r="AE1201" t="e">
        <f t="shared" si="397"/>
        <v>#VALUE!</v>
      </c>
      <c r="AF1201" t="e">
        <f t="shared" si="398"/>
        <v>#VALUE!</v>
      </c>
    </row>
    <row r="1202" spans="5:32" x14ac:dyDescent="0.2">
      <c r="E1202">
        <f t="shared" si="390"/>
        <v>1200</v>
      </c>
      <c r="F1202">
        <f t="shared" si="385"/>
        <v>37.511157809613621</v>
      </c>
      <c r="G1202" t="e">
        <f t="shared" si="399"/>
        <v>#VALUE!</v>
      </c>
      <c r="H1202" t="e">
        <f t="shared" si="400"/>
        <v>#VALUE!</v>
      </c>
      <c r="I1202" t="e">
        <f t="shared" si="401"/>
        <v>#VALUE!</v>
      </c>
      <c r="J1202" t="e">
        <f t="shared" si="402"/>
        <v>#VALUE!</v>
      </c>
      <c r="K1202" t="e">
        <f t="shared" si="403"/>
        <v>#VALUE!</v>
      </c>
      <c r="L1202" t="e">
        <f t="shared" si="404"/>
        <v>#VALUE!</v>
      </c>
      <c r="M1202">
        <f>IF($B$9="זכר",INDEX(תמותה!$A$1:$E$121,ROUNDDOWN(E1202/12,0)+1,2),INDEX(תמותה!$A$1:$E$121,ROUNDDOWN(E1202/12,0)+1,3))</f>
        <v>0.313137</v>
      </c>
      <c r="N1202" t="e">
        <f>IF($B$9="זכר",INDEX('שיפור גברים'!$A$1:$GQ$121,ROUNDDOWN(E1202/12,0)+1,ROUNDDOWN((E1202+$B$7-$B$8)/12,0)+2),INDEX('שיפור נשים'!$A$1:$GQ$121,ROUNDDOWN(E1202/12,0)+1,ROUNDDOWN((E1202+$B$7-$B$8)/12,0)+2))</f>
        <v>#VALUE!</v>
      </c>
      <c r="O1202" t="e">
        <f>IF($B$9="זכר",INDEX('שיפור גברים'!$A$1:$GQ$121,ROUNDDOWN(E1202/12,0)+1,ROUNDDOWN((E1202+$B$7-$B$8)/12,0)+1),INDEX('שיפור נשים'!$A$1:$GQ$121,ROUNDDOWN(E1202/12,0)+1,ROUNDDOWN((E1202+$B$7-$B$8)/12,0)+1))</f>
        <v>#VALUE!</v>
      </c>
      <c r="P1202">
        <f t="shared" si="405"/>
        <v>0.66666666666666663</v>
      </c>
      <c r="Q1202" t="e">
        <f t="shared" si="386"/>
        <v>#VALUE!</v>
      </c>
      <c r="R1202">
        <f t="shared" si="391"/>
        <v>1200</v>
      </c>
      <c r="S1202" t="e">
        <f t="shared" si="392"/>
        <v>#VALUE!</v>
      </c>
      <c r="T1202">
        <f>IF($B$11="זכר",INDEX(תמותה!$A$1:$E$121,ROUNDDOWN(R1202/12,0)+1,2),INDEX(תמותה!$A$1:$E$121,ROUNDDOWN(R1202/12,0)+1,3))</f>
        <v>0.313137</v>
      </c>
      <c r="U1202" t="e">
        <f>IF($B$11="זכר",INDEX('שיפור גברים'!$A$1:$GQ$121,ROUNDDOWN(R1202/12,0)+1,ROUNDDOWN((E1202+$B$7-$B$8)/12,0)+2),INDEX('שיפור נשים'!$A$1:$GQ$121,ROUNDDOWN(R1202/12,0)+1,ROUNDDOWN((E1202+$B$7-$B$8)/12,0)+2))</f>
        <v>#VALUE!</v>
      </c>
      <c r="V1202" t="e">
        <f>IF($B$11="זכר",INDEX('שיפור גברים'!$A$1:$GQ$121,ROUNDDOWN(R1202/12,0)+1,ROUNDDOWN((E1202+$B$7-$B$8)/12,0)+1),INDEX('שיפור נשים'!$A$1:$GQ$121,ROUNDDOWN(R1202/12,0)+1,ROUNDDOWN((E1202+$B$7-$B$8)/12,0)+1))</f>
        <v>#VALUE!</v>
      </c>
      <c r="W1202">
        <f t="shared" si="387"/>
        <v>0.66666666666666663</v>
      </c>
      <c r="X1202" t="e">
        <f t="shared" si="393"/>
        <v>#VALUE!</v>
      </c>
      <c r="Y1202">
        <f>IF($B$11="זכר",INDEX(תמותה!$A$1:$E$121,ROUNDDOWN(R1202/12,0)+1,4),INDEX(תמותה!$A$1:$E$121,ROUNDDOWN(R1202/12,0)+1,5))</f>
        <v>0.313137</v>
      </c>
      <c r="Z1202" t="e">
        <f t="shared" si="388"/>
        <v>#VALUE!</v>
      </c>
      <c r="AA1202" t="e">
        <f t="shared" si="389"/>
        <v>#VALUE!</v>
      </c>
      <c r="AB1202" t="e">
        <f t="shared" si="394"/>
        <v>#VALUE!</v>
      </c>
      <c r="AC1202" t="e">
        <f t="shared" si="395"/>
        <v>#VALUE!</v>
      </c>
      <c r="AD1202" t="e">
        <f t="shared" si="396"/>
        <v>#VALUE!</v>
      </c>
      <c r="AE1202" t="e">
        <f t="shared" si="397"/>
        <v>#VALUE!</v>
      </c>
      <c r="AF1202" t="e">
        <f t="shared" si="398"/>
        <v>#VALUE!</v>
      </c>
    </row>
    <row r="1203" spans="5:32" x14ac:dyDescent="0.2">
      <c r="E1203">
        <f t="shared" si="390"/>
        <v>1201</v>
      </c>
      <c r="F1203">
        <f t="shared" si="385"/>
        <v>37.624538127793244</v>
      </c>
      <c r="G1203" t="e">
        <f t="shared" si="399"/>
        <v>#VALUE!</v>
      </c>
      <c r="H1203" t="e">
        <f t="shared" si="400"/>
        <v>#VALUE!</v>
      </c>
      <c r="I1203" t="e">
        <f t="shared" si="401"/>
        <v>#VALUE!</v>
      </c>
      <c r="J1203" t="e">
        <f t="shared" si="402"/>
        <v>#VALUE!</v>
      </c>
      <c r="K1203" t="e">
        <f t="shared" si="403"/>
        <v>#VALUE!</v>
      </c>
      <c r="L1203" t="e">
        <f t="shared" si="404"/>
        <v>#VALUE!</v>
      </c>
      <c r="M1203">
        <f>IF($B$9="זכר",INDEX(תמותה!$A$1:$E$121,ROUNDDOWN(E1203/12,0)+1,2),INDEX(תמותה!$A$1:$E$121,ROUNDDOWN(E1203/12,0)+1,3))</f>
        <v>0.313137</v>
      </c>
      <c r="N1203" t="e">
        <f>IF($B$9="זכר",INDEX('שיפור גברים'!$A$1:$GQ$121,ROUNDDOWN(E1203/12,0)+1,ROUNDDOWN((E1203+$B$7-$B$8)/12,0)+2),INDEX('שיפור נשים'!$A$1:$GQ$121,ROUNDDOWN(E1203/12,0)+1,ROUNDDOWN((E1203+$B$7-$B$8)/12,0)+2))</f>
        <v>#VALUE!</v>
      </c>
      <c r="O1203" t="e">
        <f>IF($B$9="זכר",INDEX('שיפור גברים'!$A$1:$GQ$121,ROUNDDOWN(E1203/12,0)+1,ROUNDDOWN((E1203+$B$7-$B$8)/12,0)+1),INDEX('שיפור נשים'!$A$1:$GQ$121,ROUNDDOWN(E1203/12,0)+1,ROUNDDOWN((E1203+$B$7-$B$8)/12,0)+1))</f>
        <v>#VALUE!</v>
      </c>
      <c r="P1203">
        <f t="shared" si="405"/>
        <v>0.75</v>
      </c>
      <c r="Q1203" t="e">
        <f t="shared" si="386"/>
        <v>#VALUE!</v>
      </c>
      <c r="R1203">
        <f t="shared" si="391"/>
        <v>1201</v>
      </c>
      <c r="S1203" t="e">
        <f t="shared" si="392"/>
        <v>#VALUE!</v>
      </c>
      <c r="T1203">
        <f>IF($B$11="זכר",INDEX(תמותה!$A$1:$E$121,ROUNDDOWN(R1203/12,0)+1,2),INDEX(תמותה!$A$1:$E$121,ROUNDDOWN(R1203/12,0)+1,3))</f>
        <v>0.313137</v>
      </c>
      <c r="U1203" t="e">
        <f>IF($B$11="זכר",INDEX('שיפור גברים'!$A$1:$GQ$121,ROUNDDOWN(R1203/12,0)+1,ROUNDDOWN((E1203+$B$7-$B$8)/12,0)+2),INDEX('שיפור נשים'!$A$1:$GQ$121,ROUNDDOWN(R1203/12,0)+1,ROUNDDOWN((E1203+$B$7-$B$8)/12,0)+2))</f>
        <v>#VALUE!</v>
      </c>
      <c r="V1203" t="e">
        <f>IF($B$11="זכר",INDEX('שיפור גברים'!$A$1:$GQ$121,ROUNDDOWN(R1203/12,0)+1,ROUNDDOWN((E1203+$B$7-$B$8)/12,0)+1),INDEX('שיפור נשים'!$A$1:$GQ$121,ROUNDDOWN(R1203/12,0)+1,ROUNDDOWN((E1203+$B$7-$B$8)/12,0)+1))</f>
        <v>#VALUE!</v>
      </c>
      <c r="W1203">
        <f t="shared" si="387"/>
        <v>0.75</v>
      </c>
      <c r="X1203" t="e">
        <f t="shared" si="393"/>
        <v>#VALUE!</v>
      </c>
      <c r="Y1203">
        <f>IF($B$11="זכר",INDEX(תמותה!$A$1:$E$121,ROUNDDOWN(R1203/12,0)+1,4),INDEX(תמותה!$A$1:$E$121,ROUNDDOWN(R1203/12,0)+1,5))</f>
        <v>0.313137</v>
      </c>
      <c r="Z1203" t="e">
        <f t="shared" si="388"/>
        <v>#VALUE!</v>
      </c>
      <c r="AA1203" t="e">
        <f t="shared" si="389"/>
        <v>#VALUE!</v>
      </c>
      <c r="AB1203" t="e">
        <f t="shared" si="394"/>
        <v>#VALUE!</v>
      </c>
      <c r="AC1203" t="e">
        <f t="shared" si="395"/>
        <v>#VALUE!</v>
      </c>
      <c r="AD1203" t="e">
        <f t="shared" si="396"/>
        <v>#VALUE!</v>
      </c>
      <c r="AE1203" t="e">
        <f t="shared" si="397"/>
        <v>#VALUE!</v>
      </c>
      <c r="AF1203" t="e">
        <f t="shared" si="398"/>
        <v>#VALUE!</v>
      </c>
    </row>
    <row r="1204" spans="5:32" x14ac:dyDescent="0.2">
      <c r="E1204">
        <f t="shared" si="390"/>
        <v>1202</v>
      </c>
      <c r="F1204">
        <f t="shared" si="385"/>
        <v>37.738261146579845</v>
      </c>
      <c r="G1204" t="e">
        <f t="shared" si="399"/>
        <v>#VALUE!</v>
      </c>
      <c r="H1204" t="e">
        <f t="shared" si="400"/>
        <v>#VALUE!</v>
      </c>
      <c r="I1204" t="e">
        <f t="shared" si="401"/>
        <v>#VALUE!</v>
      </c>
      <c r="J1204" t="e">
        <f t="shared" si="402"/>
        <v>#VALUE!</v>
      </c>
      <c r="K1204" t="e">
        <f t="shared" si="403"/>
        <v>#VALUE!</v>
      </c>
      <c r="L1204" t="e">
        <f t="shared" si="404"/>
        <v>#VALUE!</v>
      </c>
      <c r="M1204">
        <f>IF($B$9="זכר",INDEX(תמותה!$A$1:$E$121,ROUNDDOWN(E1204/12,0)+1,2),INDEX(תמותה!$A$1:$E$121,ROUNDDOWN(E1204/12,0)+1,3))</f>
        <v>0.313137</v>
      </c>
      <c r="N1204" t="e">
        <f>IF($B$9="זכר",INDEX('שיפור גברים'!$A$1:$GQ$121,ROUNDDOWN(E1204/12,0)+1,ROUNDDOWN((E1204+$B$7-$B$8)/12,0)+2),INDEX('שיפור נשים'!$A$1:$GQ$121,ROUNDDOWN(E1204/12,0)+1,ROUNDDOWN((E1204+$B$7-$B$8)/12,0)+2))</f>
        <v>#VALUE!</v>
      </c>
      <c r="O1204" t="e">
        <f>IF($B$9="זכר",INDEX('שיפור גברים'!$A$1:$GQ$121,ROUNDDOWN(E1204/12,0)+1,ROUNDDOWN((E1204+$B$7-$B$8)/12,0)+1),INDEX('שיפור נשים'!$A$1:$GQ$121,ROUNDDOWN(E1204/12,0)+1,ROUNDDOWN((E1204+$B$7-$B$8)/12,0)+1))</f>
        <v>#VALUE!</v>
      </c>
      <c r="P1204">
        <f t="shared" si="405"/>
        <v>0.83333333333333337</v>
      </c>
      <c r="Q1204" t="e">
        <f t="shared" si="386"/>
        <v>#VALUE!</v>
      </c>
      <c r="R1204">
        <f t="shared" si="391"/>
        <v>1202</v>
      </c>
      <c r="S1204" t="e">
        <f t="shared" si="392"/>
        <v>#VALUE!</v>
      </c>
      <c r="T1204">
        <f>IF($B$11="זכר",INDEX(תמותה!$A$1:$E$121,ROUNDDOWN(R1204/12,0)+1,2),INDEX(תמותה!$A$1:$E$121,ROUNDDOWN(R1204/12,0)+1,3))</f>
        <v>0.313137</v>
      </c>
      <c r="U1204" t="e">
        <f>IF($B$11="זכר",INDEX('שיפור גברים'!$A$1:$GQ$121,ROUNDDOWN(R1204/12,0)+1,ROUNDDOWN((E1204+$B$7-$B$8)/12,0)+2),INDEX('שיפור נשים'!$A$1:$GQ$121,ROUNDDOWN(R1204/12,0)+1,ROUNDDOWN((E1204+$B$7-$B$8)/12,0)+2))</f>
        <v>#VALUE!</v>
      </c>
      <c r="V1204" t="e">
        <f>IF($B$11="זכר",INDEX('שיפור גברים'!$A$1:$GQ$121,ROUNDDOWN(R1204/12,0)+1,ROUNDDOWN((E1204+$B$7-$B$8)/12,0)+1),INDEX('שיפור נשים'!$A$1:$GQ$121,ROUNDDOWN(R1204/12,0)+1,ROUNDDOWN((E1204+$B$7-$B$8)/12,0)+1))</f>
        <v>#VALUE!</v>
      </c>
      <c r="W1204">
        <f t="shared" si="387"/>
        <v>0.83333333333333337</v>
      </c>
      <c r="X1204" t="e">
        <f t="shared" si="393"/>
        <v>#VALUE!</v>
      </c>
      <c r="Y1204">
        <f>IF($B$11="זכר",INDEX(תמותה!$A$1:$E$121,ROUNDDOWN(R1204/12,0)+1,4),INDEX(תמותה!$A$1:$E$121,ROUNDDOWN(R1204/12,0)+1,5))</f>
        <v>0.313137</v>
      </c>
      <c r="Z1204" t="e">
        <f t="shared" si="388"/>
        <v>#VALUE!</v>
      </c>
      <c r="AA1204" t="e">
        <f t="shared" si="389"/>
        <v>#VALUE!</v>
      </c>
      <c r="AB1204" t="e">
        <f t="shared" si="394"/>
        <v>#VALUE!</v>
      </c>
      <c r="AC1204" t="e">
        <f t="shared" si="395"/>
        <v>#VALUE!</v>
      </c>
      <c r="AD1204" t="e">
        <f t="shared" si="396"/>
        <v>#VALUE!</v>
      </c>
      <c r="AE1204" t="e">
        <f t="shared" si="397"/>
        <v>#VALUE!</v>
      </c>
      <c r="AF1204" t="e">
        <f t="shared" si="398"/>
        <v>#VALUE!</v>
      </c>
    </row>
    <row r="1205" spans="5:32" x14ac:dyDescent="0.2">
      <c r="E1205">
        <f t="shared" si="390"/>
        <v>1203</v>
      </c>
      <c r="F1205">
        <f t="shared" si="385"/>
        <v>37.852327901811989</v>
      </c>
      <c r="G1205" t="e">
        <f t="shared" si="399"/>
        <v>#VALUE!</v>
      </c>
      <c r="H1205" t="e">
        <f t="shared" si="400"/>
        <v>#VALUE!</v>
      </c>
      <c r="I1205" t="e">
        <f t="shared" si="401"/>
        <v>#VALUE!</v>
      </c>
      <c r="J1205" t="e">
        <f t="shared" si="402"/>
        <v>#VALUE!</v>
      </c>
      <c r="K1205" t="e">
        <f t="shared" si="403"/>
        <v>#VALUE!</v>
      </c>
      <c r="L1205" t="e">
        <f t="shared" si="404"/>
        <v>#VALUE!</v>
      </c>
      <c r="M1205">
        <f>IF($B$9="זכר",INDEX(תמותה!$A$1:$E$121,ROUNDDOWN(E1205/12,0)+1,2),INDEX(תמותה!$A$1:$E$121,ROUNDDOWN(E1205/12,0)+1,3))</f>
        <v>0.313137</v>
      </c>
      <c r="N1205" t="e">
        <f>IF($B$9="זכר",INDEX('שיפור גברים'!$A$1:$GQ$121,ROUNDDOWN(E1205/12,0)+1,ROUNDDOWN((E1205+$B$7-$B$8)/12,0)+2),INDEX('שיפור נשים'!$A$1:$GQ$121,ROUNDDOWN(E1205/12,0)+1,ROUNDDOWN((E1205+$B$7-$B$8)/12,0)+2))</f>
        <v>#VALUE!</v>
      </c>
      <c r="O1205" t="e">
        <f>IF($B$9="זכר",INDEX('שיפור גברים'!$A$1:$GQ$121,ROUNDDOWN(E1205/12,0)+1,ROUNDDOWN((E1205+$B$7-$B$8)/12,0)+1),INDEX('שיפור נשים'!$A$1:$GQ$121,ROUNDDOWN(E1205/12,0)+1,ROUNDDOWN((E1205+$B$7-$B$8)/12,0)+1))</f>
        <v>#VALUE!</v>
      </c>
      <c r="P1205">
        <f t="shared" si="405"/>
        <v>0.91666666666666663</v>
      </c>
      <c r="Q1205" t="e">
        <f t="shared" si="386"/>
        <v>#VALUE!</v>
      </c>
      <c r="R1205">
        <f t="shared" si="391"/>
        <v>1203</v>
      </c>
      <c r="S1205" t="e">
        <f t="shared" si="392"/>
        <v>#VALUE!</v>
      </c>
      <c r="T1205">
        <f>IF($B$11="זכר",INDEX(תמותה!$A$1:$E$121,ROUNDDOWN(R1205/12,0)+1,2),INDEX(תמותה!$A$1:$E$121,ROUNDDOWN(R1205/12,0)+1,3))</f>
        <v>0.313137</v>
      </c>
      <c r="U1205" t="e">
        <f>IF($B$11="זכר",INDEX('שיפור גברים'!$A$1:$GQ$121,ROUNDDOWN(R1205/12,0)+1,ROUNDDOWN((E1205+$B$7-$B$8)/12,0)+2),INDEX('שיפור נשים'!$A$1:$GQ$121,ROUNDDOWN(R1205/12,0)+1,ROUNDDOWN((E1205+$B$7-$B$8)/12,0)+2))</f>
        <v>#VALUE!</v>
      </c>
      <c r="V1205" t="e">
        <f>IF($B$11="זכר",INDEX('שיפור גברים'!$A$1:$GQ$121,ROUNDDOWN(R1205/12,0)+1,ROUNDDOWN((E1205+$B$7-$B$8)/12,0)+1),INDEX('שיפור נשים'!$A$1:$GQ$121,ROUNDDOWN(R1205/12,0)+1,ROUNDDOWN((E1205+$B$7-$B$8)/12,0)+1))</f>
        <v>#VALUE!</v>
      </c>
      <c r="W1205">
        <f t="shared" si="387"/>
        <v>0.91666666666666663</v>
      </c>
      <c r="X1205" t="e">
        <f t="shared" si="393"/>
        <v>#VALUE!</v>
      </c>
      <c r="Y1205">
        <f>IF($B$11="זכר",INDEX(תמותה!$A$1:$E$121,ROUNDDOWN(R1205/12,0)+1,4),INDEX(תמותה!$A$1:$E$121,ROUNDDOWN(R1205/12,0)+1,5))</f>
        <v>0.313137</v>
      </c>
      <c r="Z1205" t="e">
        <f t="shared" si="388"/>
        <v>#VALUE!</v>
      </c>
      <c r="AA1205" t="e">
        <f t="shared" si="389"/>
        <v>#VALUE!</v>
      </c>
      <c r="AB1205" t="e">
        <f t="shared" si="394"/>
        <v>#VALUE!</v>
      </c>
      <c r="AC1205" t="e">
        <f t="shared" si="395"/>
        <v>#VALUE!</v>
      </c>
      <c r="AD1205" t="e">
        <f t="shared" si="396"/>
        <v>#VALUE!</v>
      </c>
      <c r="AE1205" t="e">
        <f t="shared" si="397"/>
        <v>#VALUE!</v>
      </c>
      <c r="AF1205" t="e">
        <f t="shared" si="398"/>
        <v>#VALUE!</v>
      </c>
    </row>
    <row r="1206" spans="5:32" x14ac:dyDescent="0.2">
      <c r="E1206">
        <f t="shared" si="390"/>
        <v>1204</v>
      </c>
      <c r="F1206">
        <f t="shared" si="385"/>
        <v>37.966739432459192</v>
      </c>
      <c r="G1206" t="e">
        <f t="shared" si="399"/>
        <v>#VALUE!</v>
      </c>
      <c r="H1206" t="e">
        <f t="shared" si="400"/>
        <v>#VALUE!</v>
      </c>
      <c r="I1206" t="e">
        <f t="shared" si="401"/>
        <v>#VALUE!</v>
      </c>
      <c r="J1206" t="e">
        <f t="shared" si="402"/>
        <v>#VALUE!</v>
      </c>
      <c r="K1206" t="e">
        <f t="shared" si="403"/>
        <v>#VALUE!</v>
      </c>
      <c r="L1206" t="e">
        <f t="shared" si="404"/>
        <v>#VALUE!</v>
      </c>
      <c r="M1206">
        <f>IF($B$9="זכר",INDEX(תמותה!$A$1:$E$121,ROUNDDOWN(E1206/12,0)+1,2),INDEX(תמותה!$A$1:$E$121,ROUNDDOWN(E1206/12,0)+1,3))</f>
        <v>0.313137</v>
      </c>
      <c r="N1206" t="e">
        <f>IF($B$9="זכר",INDEX('שיפור גברים'!$A$1:$GQ$121,ROUNDDOWN(E1206/12,0)+1,ROUNDDOWN((E1206+$B$7-$B$8)/12,0)+2),INDEX('שיפור נשים'!$A$1:$GQ$121,ROUNDDOWN(E1206/12,0)+1,ROUNDDOWN((E1206+$B$7-$B$8)/12,0)+2))</f>
        <v>#VALUE!</v>
      </c>
      <c r="O1206" t="e">
        <f>IF($B$9="זכר",INDEX('שיפור גברים'!$A$1:$GQ$121,ROUNDDOWN(E1206/12,0)+1,ROUNDDOWN((E1206+$B$7-$B$8)/12,0)+1),INDEX('שיפור נשים'!$A$1:$GQ$121,ROUNDDOWN(E1206/12,0)+1,ROUNDDOWN((E1206+$B$7-$B$8)/12,0)+1))</f>
        <v>#VALUE!</v>
      </c>
      <c r="P1206">
        <f t="shared" si="405"/>
        <v>1</v>
      </c>
      <c r="Q1206" t="e">
        <f t="shared" si="386"/>
        <v>#VALUE!</v>
      </c>
      <c r="R1206">
        <f t="shared" si="391"/>
        <v>1204</v>
      </c>
      <c r="S1206" t="e">
        <f t="shared" si="392"/>
        <v>#VALUE!</v>
      </c>
      <c r="T1206">
        <f>IF($B$11="זכר",INDEX(תמותה!$A$1:$E$121,ROUNDDOWN(R1206/12,0)+1,2),INDEX(תמותה!$A$1:$E$121,ROUNDDOWN(R1206/12,0)+1,3))</f>
        <v>0.313137</v>
      </c>
      <c r="U1206" t="e">
        <f>IF($B$11="זכר",INDEX('שיפור גברים'!$A$1:$GQ$121,ROUNDDOWN(R1206/12,0)+1,ROUNDDOWN((E1206+$B$7-$B$8)/12,0)+2),INDEX('שיפור נשים'!$A$1:$GQ$121,ROUNDDOWN(R1206/12,0)+1,ROUNDDOWN((E1206+$B$7-$B$8)/12,0)+2))</f>
        <v>#VALUE!</v>
      </c>
      <c r="V1206" t="e">
        <f>IF($B$11="זכר",INDEX('שיפור גברים'!$A$1:$GQ$121,ROUNDDOWN(R1206/12,0)+1,ROUNDDOWN((E1206+$B$7-$B$8)/12,0)+1),INDEX('שיפור נשים'!$A$1:$GQ$121,ROUNDDOWN(R1206/12,0)+1,ROUNDDOWN((E1206+$B$7-$B$8)/12,0)+1))</f>
        <v>#VALUE!</v>
      </c>
      <c r="W1206">
        <f t="shared" si="387"/>
        <v>1</v>
      </c>
      <c r="X1206" t="e">
        <f t="shared" si="393"/>
        <v>#VALUE!</v>
      </c>
      <c r="Y1206">
        <f>IF($B$11="זכר",INDEX(תמותה!$A$1:$E$121,ROUNDDOWN(R1206/12,0)+1,4),INDEX(תמותה!$A$1:$E$121,ROUNDDOWN(R1206/12,0)+1,5))</f>
        <v>0.313137</v>
      </c>
      <c r="Z1206" t="e">
        <f t="shared" si="388"/>
        <v>#VALUE!</v>
      </c>
      <c r="AA1206" t="e">
        <f t="shared" si="389"/>
        <v>#VALUE!</v>
      </c>
      <c r="AB1206" t="e">
        <f t="shared" si="394"/>
        <v>#VALUE!</v>
      </c>
      <c r="AC1206" t="e">
        <f t="shared" si="395"/>
        <v>#VALUE!</v>
      </c>
      <c r="AD1206" t="e">
        <f t="shared" si="396"/>
        <v>#VALUE!</v>
      </c>
      <c r="AE1206" t="e">
        <f t="shared" si="397"/>
        <v>#VALUE!</v>
      </c>
      <c r="AF1206" t="e">
        <f t="shared" si="398"/>
        <v>#VALUE!</v>
      </c>
    </row>
    <row r="1207" spans="5:32" x14ac:dyDescent="0.2">
      <c r="E1207">
        <f t="shared" si="390"/>
        <v>1205</v>
      </c>
      <c r="F1207">
        <f t="shared" si="385"/>
        <v>38.081496780631234</v>
      </c>
      <c r="G1207" t="e">
        <f t="shared" si="399"/>
        <v>#VALUE!</v>
      </c>
      <c r="H1207" t="e">
        <f t="shared" si="400"/>
        <v>#VALUE!</v>
      </c>
      <c r="I1207" t="e">
        <f t="shared" si="401"/>
        <v>#VALUE!</v>
      </c>
      <c r="J1207" t="e">
        <f t="shared" si="402"/>
        <v>#VALUE!</v>
      </c>
      <c r="K1207" t="e">
        <f t="shared" si="403"/>
        <v>#VALUE!</v>
      </c>
      <c r="L1207" t="e">
        <f t="shared" si="404"/>
        <v>#VALUE!</v>
      </c>
      <c r="M1207">
        <f>IF($B$9="זכר",INDEX(תמותה!$A$1:$E$121,ROUNDDOWN(E1207/12,0)+1,2),INDEX(תמותה!$A$1:$E$121,ROUNDDOWN(E1207/12,0)+1,3))</f>
        <v>0.313137</v>
      </c>
      <c r="N1207" t="e">
        <f>IF($B$9="זכר",INDEX('שיפור גברים'!$A$1:$GQ$121,ROUNDDOWN(E1207/12,0)+1,ROUNDDOWN((E1207+$B$7-$B$8)/12,0)+2),INDEX('שיפור נשים'!$A$1:$GQ$121,ROUNDDOWN(E1207/12,0)+1,ROUNDDOWN((E1207+$B$7-$B$8)/12,0)+2))</f>
        <v>#VALUE!</v>
      </c>
      <c r="O1207" t="e">
        <f>IF($B$9="זכר",INDEX('שיפור גברים'!$A$1:$GQ$121,ROUNDDOWN(E1207/12,0)+1,ROUNDDOWN((E1207+$B$7-$B$8)/12,0)+1),INDEX('שיפור נשים'!$A$1:$GQ$121,ROUNDDOWN(E1207/12,0)+1,ROUNDDOWN((E1207+$B$7-$B$8)/12,0)+1))</f>
        <v>#VALUE!</v>
      </c>
      <c r="P1207">
        <f t="shared" si="405"/>
        <v>8.3333333333333329E-2</v>
      </c>
      <c r="Q1207" t="e">
        <f t="shared" si="386"/>
        <v>#VALUE!</v>
      </c>
      <c r="R1207">
        <f t="shared" si="391"/>
        <v>1205</v>
      </c>
      <c r="S1207" t="e">
        <f t="shared" si="392"/>
        <v>#VALUE!</v>
      </c>
      <c r="T1207">
        <f>IF($B$11="זכר",INDEX(תמותה!$A$1:$E$121,ROUNDDOWN(R1207/12,0)+1,2),INDEX(תמותה!$A$1:$E$121,ROUNDDOWN(R1207/12,0)+1,3))</f>
        <v>0.313137</v>
      </c>
      <c r="U1207" t="e">
        <f>IF($B$11="זכר",INDEX('שיפור גברים'!$A$1:$GQ$121,ROUNDDOWN(R1207/12,0)+1,ROUNDDOWN((E1207+$B$7-$B$8)/12,0)+2),INDEX('שיפור נשים'!$A$1:$GQ$121,ROUNDDOWN(R1207/12,0)+1,ROUNDDOWN((E1207+$B$7-$B$8)/12,0)+2))</f>
        <v>#VALUE!</v>
      </c>
      <c r="V1207" t="e">
        <f>IF($B$11="זכר",INDEX('שיפור גברים'!$A$1:$GQ$121,ROUNDDOWN(R1207/12,0)+1,ROUNDDOWN((E1207+$B$7-$B$8)/12,0)+1),INDEX('שיפור נשים'!$A$1:$GQ$121,ROUNDDOWN(R1207/12,0)+1,ROUNDDOWN((E1207+$B$7-$B$8)/12,0)+1))</f>
        <v>#VALUE!</v>
      </c>
      <c r="W1207">
        <f t="shared" si="387"/>
        <v>8.3333333333333329E-2</v>
      </c>
      <c r="X1207" t="e">
        <f t="shared" si="393"/>
        <v>#VALUE!</v>
      </c>
      <c r="Y1207">
        <f>IF($B$11="זכר",INDEX(תמותה!$A$1:$E$121,ROUNDDOWN(R1207/12,0)+1,4),INDEX(תמותה!$A$1:$E$121,ROUNDDOWN(R1207/12,0)+1,5))</f>
        <v>0.313137</v>
      </c>
      <c r="Z1207" t="e">
        <f t="shared" si="388"/>
        <v>#VALUE!</v>
      </c>
      <c r="AA1207" t="e">
        <f t="shared" si="389"/>
        <v>#VALUE!</v>
      </c>
      <c r="AB1207" t="e">
        <f t="shared" si="394"/>
        <v>#VALUE!</v>
      </c>
      <c r="AC1207" t="e">
        <f t="shared" si="395"/>
        <v>#VALUE!</v>
      </c>
      <c r="AD1207" t="e">
        <f t="shared" si="396"/>
        <v>#VALUE!</v>
      </c>
      <c r="AE1207" t="e">
        <f t="shared" si="397"/>
        <v>#VALUE!</v>
      </c>
      <c r="AF1207" t="e">
        <f t="shared" si="398"/>
        <v>#VALUE!</v>
      </c>
    </row>
    <row r="1208" spans="5:32" x14ac:dyDescent="0.2">
      <c r="E1208">
        <f t="shared" si="390"/>
        <v>1206</v>
      </c>
      <c r="F1208">
        <f t="shared" si="385"/>
        <v>38.196600991587822</v>
      </c>
      <c r="G1208" t="e">
        <f t="shared" si="399"/>
        <v>#VALUE!</v>
      </c>
      <c r="H1208" t="e">
        <f t="shared" si="400"/>
        <v>#VALUE!</v>
      </c>
      <c r="I1208" t="e">
        <f t="shared" si="401"/>
        <v>#VALUE!</v>
      </c>
      <c r="J1208" t="e">
        <f t="shared" si="402"/>
        <v>#VALUE!</v>
      </c>
      <c r="K1208" t="e">
        <f t="shared" si="403"/>
        <v>#VALUE!</v>
      </c>
      <c r="L1208" t="e">
        <f t="shared" si="404"/>
        <v>#VALUE!</v>
      </c>
      <c r="M1208">
        <f>IF($B$9="זכר",INDEX(תמותה!$A$1:$E$121,ROUNDDOWN(E1208/12,0)+1,2),INDEX(תמותה!$A$1:$E$121,ROUNDDOWN(E1208/12,0)+1,3))</f>
        <v>0.313137</v>
      </c>
      <c r="N1208" t="e">
        <f>IF($B$9="זכר",INDEX('שיפור גברים'!$A$1:$GQ$121,ROUNDDOWN(E1208/12,0)+1,ROUNDDOWN((E1208+$B$7-$B$8)/12,0)+2),INDEX('שיפור נשים'!$A$1:$GQ$121,ROUNDDOWN(E1208/12,0)+1,ROUNDDOWN((E1208+$B$7-$B$8)/12,0)+2))</f>
        <v>#VALUE!</v>
      </c>
      <c r="O1208" t="e">
        <f>IF($B$9="זכר",INDEX('שיפור גברים'!$A$1:$GQ$121,ROUNDDOWN(E1208/12,0)+1,ROUNDDOWN((E1208+$B$7-$B$8)/12,0)+1),INDEX('שיפור נשים'!$A$1:$GQ$121,ROUNDDOWN(E1208/12,0)+1,ROUNDDOWN((E1208+$B$7-$B$8)/12,0)+1))</f>
        <v>#VALUE!</v>
      </c>
      <c r="P1208">
        <f t="shared" si="405"/>
        <v>0.16666666666666666</v>
      </c>
      <c r="Q1208" t="e">
        <f t="shared" si="386"/>
        <v>#VALUE!</v>
      </c>
      <c r="R1208">
        <f t="shared" si="391"/>
        <v>1206</v>
      </c>
      <c r="S1208" t="e">
        <f t="shared" si="392"/>
        <v>#VALUE!</v>
      </c>
      <c r="T1208">
        <f>IF($B$11="זכר",INDEX(תמותה!$A$1:$E$121,ROUNDDOWN(R1208/12,0)+1,2),INDEX(תמותה!$A$1:$E$121,ROUNDDOWN(R1208/12,0)+1,3))</f>
        <v>0.313137</v>
      </c>
      <c r="U1208" t="e">
        <f>IF($B$11="זכר",INDEX('שיפור גברים'!$A$1:$GQ$121,ROUNDDOWN(R1208/12,0)+1,ROUNDDOWN((E1208+$B$7-$B$8)/12,0)+2),INDEX('שיפור נשים'!$A$1:$GQ$121,ROUNDDOWN(R1208/12,0)+1,ROUNDDOWN((E1208+$B$7-$B$8)/12,0)+2))</f>
        <v>#VALUE!</v>
      </c>
      <c r="V1208" t="e">
        <f>IF($B$11="זכר",INDEX('שיפור גברים'!$A$1:$GQ$121,ROUNDDOWN(R1208/12,0)+1,ROUNDDOWN((E1208+$B$7-$B$8)/12,0)+1),INDEX('שיפור נשים'!$A$1:$GQ$121,ROUNDDOWN(R1208/12,0)+1,ROUNDDOWN((E1208+$B$7-$B$8)/12,0)+1))</f>
        <v>#VALUE!</v>
      </c>
      <c r="W1208">
        <f t="shared" si="387"/>
        <v>0.16666666666666666</v>
      </c>
      <c r="X1208" t="e">
        <f t="shared" si="393"/>
        <v>#VALUE!</v>
      </c>
      <c r="Y1208">
        <f>IF($B$11="זכר",INDEX(תמותה!$A$1:$E$121,ROUNDDOWN(R1208/12,0)+1,4),INDEX(תמותה!$A$1:$E$121,ROUNDDOWN(R1208/12,0)+1,5))</f>
        <v>0.313137</v>
      </c>
      <c r="Z1208" t="e">
        <f t="shared" si="388"/>
        <v>#VALUE!</v>
      </c>
      <c r="AA1208" t="e">
        <f t="shared" si="389"/>
        <v>#VALUE!</v>
      </c>
      <c r="AB1208" t="e">
        <f t="shared" si="394"/>
        <v>#VALUE!</v>
      </c>
      <c r="AC1208" t="e">
        <f t="shared" si="395"/>
        <v>#VALUE!</v>
      </c>
      <c r="AD1208" t="e">
        <f t="shared" si="396"/>
        <v>#VALUE!</v>
      </c>
      <c r="AE1208" t="e">
        <f t="shared" si="397"/>
        <v>#VALUE!</v>
      </c>
      <c r="AF1208" t="e">
        <f t="shared" si="398"/>
        <v>#VALUE!</v>
      </c>
    </row>
    <row r="1209" spans="5:32" x14ac:dyDescent="0.2">
      <c r="E1209">
        <f t="shared" si="390"/>
        <v>1207</v>
      </c>
      <c r="F1209">
        <f t="shared" si="385"/>
        <v>38.312053113748028</v>
      </c>
      <c r="G1209" t="e">
        <f t="shared" si="399"/>
        <v>#VALUE!</v>
      </c>
      <c r="H1209" t="e">
        <f t="shared" si="400"/>
        <v>#VALUE!</v>
      </c>
      <c r="I1209" t="e">
        <f t="shared" si="401"/>
        <v>#VALUE!</v>
      </c>
      <c r="J1209" t="e">
        <f t="shared" si="402"/>
        <v>#VALUE!</v>
      </c>
      <c r="K1209" t="e">
        <f t="shared" si="403"/>
        <v>#VALUE!</v>
      </c>
      <c r="L1209" t="e">
        <f t="shared" si="404"/>
        <v>#VALUE!</v>
      </c>
      <c r="M1209">
        <f>IF($B$9="זכר",INDEX(תמותה!$A$1:$E$121,ROUNDDOWN(E1209/12,0)+1,2),INDEX(תמותה!$A$1:$E$121,ROUNDDOWN(E1209/12,0)+1,3))</f>
        <v>0.313137</v>
      </c>
      <c r="N1209" t="e">
        <f>IF($B$9="זכר",INDEX('שיפור גברים'!$A$1:$GQ$121,ROUNDDOWN(E1209/12,0)+1,ROUNDDOWN((E1209+$B$7-$B$8)/12,0)+2),INDEX('שיפור נשים'!$A$1:$GQ$121,ROUNDDOWN(E1209/12,0)+1,ROUNDDOWN((E1209+$B$7-$B$8)/12,0)+2))</f>
        <v>#VALUE!</v>
      </c>
      <c r="O1209" t="e">
        <f>IF($B$9="זכר",INDEX('שיפור גברים'!$A$1:$GQ$121,ROUNDDOWN(E1209/12,0)+1,ROUNDDOWN((E1209+$B$7-$B$8)/12,0)+1),INDEX('שיפור נשים'!$A$1:$GQ$121,ROUNDDOWN(E1209/12,0)+1,ROUNDDOWN((E1209+$B$7-$B$8)/12,0)+1))</f>
        <v>#VALUE!</v>
      </c>
      <c r="P1209">
        <f t="shared" si="405"/>
        <v>0.25</v>
      </c>
      <c r="Q1209" t="e">
        <f t="shared" si="386"/>
        <v>#VALUE!</v>
      </c>
      <c r="R1209">
        <f t="shared" si="391"/>
        <v>1207</v>
      </c>
      <c r="S1209" t="e">
        <f t="shared" si="392"/>
        <v>#VALUE!</v>
      </c>
      <c r="T1209">
        <f>IF($B$11="זכר",INDEX(תמותה!$A$1:$E$121,ROUNDDOWN(R1209/12,0)+1,2),INDEX(תמותה!$A$1:$E$121,ROUNDDOWN(R1209/12,0)+1,3))</f>
        <v>0.313137</v>
      </c>
      <c r="U1209" t="e">
        <f>IF($B$11="זכר",INDEX('שיפור גברים'!$A$1:$GQ$121,ROUNDDOWN(R1209/12,0)+1,ROUNDDOWN((E1209+$B$7-$B$8)/12,0)+2),INDEX('שיפור נשים'!$A$1:$GQ$121,ROUNDDOWN(R1209/12,0)+1,ROUNDDOWN((E1209+$B$7-$B$8)/12,0)+2))</f>
        <v>#VALUE!</v>
      </c>
      <c r="V1209" t="e">
        <f>IF($B$11="זכר",INDEX('שיפור גברים'!$A$1:$GQ$121,ROUNDDOWN(R1209/12,0)+1,ROUNDDOWN((E1209+$B$7-$B$8)/12,0)+1),INDEX('שיפור נשים'!$A$1:$GQ$121,ROUNDDOWN(R1209/12,0)+1,ROUNDDOWN((E1209+$B$7-$B$8)/12,0)+1))</f>
        <v>#VALUE!</v>
      </c>
      <c r="W1209">
        <f t="shared" si="387"/>
        <v>0.25</v>
      </c>
      <c r="X1209" t="e">
        <f t="shared" si="393"/>
        <v>#VALUE!</v>
      </c>
      <c r="Y1209">
        <f>IF($B$11="זכר",INDEX(תמותה!$A$1:$E$121,ROUNDDOWN(R1209/12,0)+1,4),INDEX(תמותה!$A$1:$E$121,ROUNDDOWN(R1209/12,0)+1,5))</f>
        <v>0.313137</v>
      </c>
      <c r="Z1209" t="e">
        <f t="shared" si="388"/>
        <v>#VALUE!</v>
      </c>
      <c r="AA1209" t="e">
        <f t="shared" si="389"/>
        <v>#VALUE!</v>
      </c>
      <c r="AB1209" t="e">
        <f t="shared" si="394"/>
        <v>#VALUE!</v>
      </c>
      <c r="AC1209" t="e">
        <f t="shared" si="395"/>
        <v>#VALUE!</v>
      </c>
      <c r="AD1209" t="e">
        <f t="shared" si="396"/>
        <v>#VALUE!</v>
      </c>
      <c r="AE1209" t="e">
        <f t="shared" si="397"/>
        <v>#VALUE!</v>
      </c>
      <c r="AF1209" t="e">
        <f t="shared" si="398"/>
        <v>#VALUE!</v>
      </c>
    </row>
    <row r="1210" spans="5:32" x14ac:dyDescent="0.2">
      <c r="E1210">
        <f t="shared" si="390"/>
        <v>1208</v>
      </c>
      <c r="F1210">
        <f t="shared" si="385"/>
        <v>38.427854198699791</v>
      </c>
      <c r="G1210" t="e">
        <f t="shared" si="399"/>
        <v>#VALUE!</v>
      </c>
      <c r="H1210" t="e">
        <f t="shared" si="400"/>
        <v>#VALUE!</v>
      </c>
      <c r="I1210" t="e">
        <f t="shared" si="401"/>
        <v>#VALUE!</v>
      </c>
      <c r="J1210" t="e">
        <f t="shared" si="402"/>
        <v>#VALUE!</v>
      </c>
      <c r="K1210" t="e">
        <f t="shared" si="403"/>
        <v>#VALUE!</v>
      </c>
      <c r="L1210" t="e">
        <f t="shared" si="404"/>
        <v>#VALUE!</v>
      </c>
      <c r="M1210">
        <f>IF($B$9="זכר",INDEX(תמותה!$A$1:$E$121,ROUNDDOWN(E1210/12,0)+1,2),INDEX(תמותה!$A$1:$E$121,ROUNDDOWN(E1210/12,0)+1,3))</f>
        <v>0.313137</v>
      </c>
      <c r="N1210" t="e">
        <f>IF($B$9="זכר",INDEX('שיפור גברים'!$A$1:$GQ$121,ROUNDDOWN(E1210/12,0)+1,ROUNDDOWN((E1210+$B$7-$B$8)/12,0)+2),INDEX('שיפור נשים'!$A$1:$GQ$121,ROUNDDOWN(E1210/12,0)+1,ROUNDDOWN((E1210+$B$7-$B$8)/12,0)+2))</f>
        <v>#VALUE!</v>
      </c>
      <c r="O1210" t="e">
        <f>IF($B$9="זכר",INDEX('שיפור גברים'!$A$1:$GQ$121,ROUNDDOWN(E1210/12,0)+1,ROUNDDOWN((E1210+$B$7-$B$8)/12,0)+1),INDEX('שיפור נשים'!$A$1:$GQ$121,ROUNDDOWN(E1210/12,0)+1,ROUNDDOWN((E1210+$B$7-$B$8)/12,0)+1))</f>
        <v>#VALUE!</v>
      </c>
      <c r="P1210">
        <f t="shared" si="405"/>
        <v>0.33333333333333331</v>
      </c>
      <c r="Q1210" t="e">
        <f t="shared" si="386"/>
        <v>#VALUE!</v>
      </c>
      <c r="R1210">
        <f t="shared" si="391"/>
        <v>1208</v>
      </c>
      <c r="S1210" t="e">
        <f t="shared" si="392"/>
        <v>#VALUE!</v>
      </c>
      <c r="T1210">
        <f>IF($B$11="זכר",INDEX(תמותה!$A$1:$E$121,ROUNDDOWN(R1210/12,0)+1,2),INDEX(תמותה!$A$1:$E$121,ROUNDDOWN(R1210/12,0)+1,3))</f>
        <v>0.313137</v>
      </c>
      <c r="U1210" t="e">
        <f>IF($B$11="זכר",INDEX('שיפור גברים'!$A$1:$GQ$121,ROUNDDOWN(R1210/12,0)+1,ROUNDDOWN((E1210+$B$7-$B$8)/12,0)+2),INDEX('שיפור נשים'!$A$1:$GQ$121,ROUNDDOWN(R1210/12,0)+1,ROUNDDOWN((E1210+$B$7-$B$8)/12,0)+2))</f>
        <v>#VALUE!</v>
      </c>
      <c r="V1210" t="e">
        <f>IF($B$11="זכר",INDEX('שיפור גברים'!$A$1:$GQ$121,ROUNDDOWN(R1210/12,0)+1,ROUNDDOWN((E1210+$B$7-$B$8)/12,0)+1),INDEX('שיפור נשים'!$A$1:$GQ$121,ROUNDDOWN(R1210/12,0)+1,ROUNDDOWN((E1210+$B$7-$B$8)/12,0)+1))</f>
        <v>#VALUE!</v>
      </c>
      <c r="W1210">
        <f t="shared" si="387"/>
        <v>0.33333333333333331</v>
      </c>
      <c r="X1210" t="e">
        <f t="shared" si="393"/>
        <v>#VALUE!</v>
      </c>
      <c r="Y1210">
        <f>IF($B$11="זכר",INDEX(תמותה!$A$1:$E$121,ROUNDDOWN(R1210/12,0)+1,4),INDEX(תמותה!$A$1:$E$121,ROUNDDOWN(R1210/12,0)+1,5))</f>
        <v>0.313137</v>
      </c>
      <c r="Z1210" t="e">
        <f t="shared" si="388"/>
        <v>#VALUE!</v>
      </c>
      <c r="AA1210" t="e">
        <f t="shared" si="389"/>
        <v>#VALUE!</v>
      </c>
      <c r="AB1210" t="e">
        <f t="shared" si="394"/>
        <v>#VALUE!</v>
      </c>
      <c r="AC1210" t="e">
        <f t="shared" si="395"/>
        <v>#VALUE!</v>
      </c>
      <c r="AD1210" t="e">
        <f t="shared" si="396"/>
        <v>#VALUE!</v>
      </c>
      <c r="AE1210" t="e">
        <f t="shared" si="397"/>
        <v>#VALUE!</v>
      </c>
      <c r="AF1210" t="e">
        <f t="shared" si="398"/>
        <v>#VALUE!</v>
      </c>
    </row>
    <row r="1211" spans="5:32" x14ac:dyDescent="0.2">
      <c r="E1211">
        <f t="shared" si="390"/>
        <v>1209</v>
      </c>
      <c r="F1211">
        <f t="shared" si="385"/>
        <v>38.544005301209651</v>
      </c>
      <c r="G1211" t="e">
        <f t="shared" si="399"/>
        <v>#VALUE!</v>
      </c>
      <c r="H1211" t="e">
        <f t="shared" si="400"/>
        <v>#VALUE!</v>
      </c>
      <c r="I1211" t="e">
        <f t="shared" si="401"/>
        <v>#VALUE!</v>
      </c>
      <c r="J1211" t="e">
        <f t="shared" si="402"/>
        <v>#VALUE!</v>
      </c>
      <c r="K1211" t="e">
        <f t="shared" si="403"/>
        <v>#VALUE!</v>
      </c>
      <c r="L1211" t="e">
        <f t="shared" si="404"/>
        <v>#VALUE!</v>
      </c>
      <c r="M1211">
        <f>IF($B$9="זכר",INDEX(תמותה!$A$1:$E$121,ROUNDDOWN(E1211/12,0)+1,2),INDEX(תמותה!$A$1:$E$121,ROUNDDOWN(E1211/12,0)+1,3))</f>
        <v>0.313137</v>
      </c>
      <c r="N1211" t="e">
        <f>IF($B$9="זכר",INDEX('שיפור גברים'!$A$1:$GQ$121,ROUNDDOWN(E1211/12,0)+1,ROUNDDOWN((E1211+$B$7-$B$8)/12,0)+2),INDEX('שיפור נשים'!$A$1:$GQ$121,ROUNDDOWN(E1211/12,0)+1,ROUNDDOWN((E1211+$B$7-$B$8)/12,0)+2))</f>
        <v>#VALUE!</v>
      </c>
      <c r="O1211" t="e">
        <f>IF($B$9="זכר",INDEX('שיפור גברים'!$A$1:$GQ$121,ROUNDDOWN(E1211/12,0)+1,ROUNDDOWN((E1211+$B$7-$B$8)/12,0)+1),INDEX('שיפור נשים'!$A$1:$GQ$121,ROUNDDOWN(E1211/12,0)+1,ROUNDDOWN((E1211+$B$7-$B$8)/12,0)+1))</f>
        <v>#VALUE!</v>
      </c>
      <c r="P1211">
        <f t="shared" si="405"/>
        <v>0.41666666666666669</v>
      </c>
      <c r="Q1211" t="e">
        <f t="shared" si="386"/>
        <v>#VALUE!</v>
      </c>
      <c r="R1211">
        <f t="shared" si="391"/>
        <v>1209</v>
      </c>
      <c r="S1211" t="e">
        <f t="shared" si="392"/>
        <v>#VALUE!</v>
      </c>
      <c r="T1211">
        <f>IF($B$11="זכר",INDEX(תמותה!$A$1:$E$121,ROUNDDOWN(R1211/12,0)+1,2),INDEX(תמותה!$A$1:$E$121,ROUNDDOWN(R1211/12,0)+1,3))</f>
        <v>0.313137</v>
      </c>
      <c r="U1211" t="e">
        <f>IF($B$11="זכר",INDEX('שיפור גברים'!$A$1:$GQ$121,ROUNDDOWN(R1211/12,0)+1,ROUNDDOWN((E1211+$B$7-$B$8)/12,0)+2),INDEX('שיפור נשים'!$A$1:$GQ$121,ROUNDDOWN(R1211/12,0)+1,ROUNDDOWN((E1211+$B$7-$B$8)/12,0)+2))</f>
        <v>#VALUE!</v>
      </c>
      <c r="V1211" t="e">
        <f>IF($B$11="זכר",INDEX('שיפור גברים'!$A$1:$GQ$121,ROUNDDOWN(R1211/12,0)+1,ROUNDDOWN((E1211+$B$7-$B$8)/12,0)+1),INDEX('שיפור נשים'!$A$1:$GQ$121,ROUNDDOWN(R1211/12,0)+1,ROUNDDOWN((E1211+$B$7-$B$8)/12,0)+1))</f>
        <v>#VALUE!</v>
      </c>
      <c r="W1211">
        <f t="shared" si="387"/>
        <v>0.41666666666666669</v>
      </c>
      <c r="X1211" t="e">
        <f t="shared" si="393"/>
        <v>#VALUE!</v>
      </c>
      <c r="Y1211">
        <f>IF($B$11="זכר",INDEX(תמותה!$A$1:$E$121,ROUNDDOWN(R1211/12,0)+1,4),INDEX(תמותה!$A$1:$E$121,ROUNDDOWN(R1211/12,0)+1,5))</f>
        <v>0.313137</v>
      </c>
      <c r="Z1211" t="e">
        <f t="shared" si="388"/>
        <v>#VALUE!</v>
      </c>
      <c r="AA1211" t="e">
        <f t="shared" si="389"/>
        <v>#VALUE!</v>
      </c>
      <c r="AB1211" t="e">
        <f t="shared" si="394"/>
        <v>#VALUE!</v>
      </c>
      <c r="AC1211" t="e">
        <f t="shared" si="395"/>
        <v>#VALUE!</v>
      </c>
      <c r="AD1211" t="e">
        <f t="shared" si="396"/>
        <v>#VALUE!</v>
      </c>
      <c r="AE1211" t="e">
        <f t="shared" si="397"/>
        <v>#VALUE!</v>
      </c>
      <c r="AF1211" t="e">
        <f t="shared" si="398"/>
        <v>#VALUE!</v>
      </c>
    </row>
    <row r="1212" spans="5:32" x14ac:dyDescent="0.2">
      <c r="E1212">
        <f t="shared" si="390"/>
        <v>1210</v>
      </c>
      <c r="F1212">
        <f t="shared" si="385"/>
        <v>38.660507479232216</v>
      </c>
      <c r="G1212" t="e">
        <f t="shared" si="399"/>
        <v>#VALUE!</v>
      </c>
      <c r="H1212" t="e">
        <f t="shared" si="400"/>
        <v>#VALUE!</v>
      </c>
      <c r="I1212" t="e">
        <f t="shared" si="401"/>
        <v>#VALUE!</v>
      </c>
      <c r="J1212" t="e">
        <f t="shared" si="402"/>
        <v>#VALUE!</v>
      </c>
      <c r="K1212" t="e">
        <f t="shared" si="403"/>
        <v>#VALUE!</v>
      </c>
      <c r="L1212" t="e">
        <f t="shared" si="404"/>
        <v>#VALUE!</v>
      </c>
      <c r="M1212">
        <f>IF($B$9="זכר",INDEX(תמותה!$A$1:$E$121,ROUNDDOWN(E1212/12,0)+1,2),INDEX(תמותה!$A$1:$E$121,ROUNDDOWN(E1212/12,0)+1,3))</f>
        <v>0.313137</v>
      </c>
      <c r="N1212" t="e">
        <f>IF($B$9="זכר",INDEX('שיפור גברים'!$A$1:$GQ$121,ROUNDDOWN(E1212/12,0)+1,ROUNDDOWN((E1212+$B$7-$B$8)/12,0)+2),INDEX('שיפור נשים'!$A$1:$GQ$121,ROUNDDOWN(E1212/12,0)+1,ROUNDDOWN((E1212+$B$7-$B$8)/12,0)+2))</f>
        <v>#VALUE!</v>
      </c>
      <c r="O1212" t="e">
        <f>IF($B$9="זכר",INDEX('שיפור גברים'!$A$1:$GQ$121,ROUNDDOWN(E1212/12,0)+1,ROUNDDOWN((E1212+$B$7-$B$8)/12,0)+1),INDEX('שיפור נשים'!$A$1:$GQ$121,ROUNDDOWN(E1212/12,0)+1,ROUNDDOWN((E1212+$B$7-$B$8)/12,0)+1))</f>
        <v>#VALUE!</v>
      </c>
      <c r="P1212">
        <f t="shared" si="405"/>
        <v>0.5</v>
      </c>
      <c r="Q1212" t="e">
        <f t="shared" si="386"/>
        <v>#VALUE!</v>
      </c>
      <c r="R1212">
        <f t="shared" si="391"/>
        <v>1210</v>
      </c>
      <c r="S1212" t="e">
        <f t="shared" si="392"/>
        <v>#VALUE!</v>
      </c>
      <c r="T1212">
        <f>IF($B$11="זכר",INDEX(תמותה!$A$1:$E$121,ROUNDDOWN(R1212/12,0)+1,2),INDEX(תמותה!$A$1:$E$121,ROUNDDOWN(R1212/12,0)+1,3))</f>
        <v>0.313137</v>
      </c>
      <c r="U1212" t="e">
        <f>IF($B$11="זכר",INDEX('שיפור גברים'!$A$1:$GQ$121,ROUNDDOWN(R1212/12,0)+1,ROUNDDOWN((E1212+$B$7-$B$8)/12,0)+2),INDEX('שיפור נשים'!$A$1:$GQ$121,ROUNDDOWN(R1212/12,0)+1,ROUNDDOWN((E1212+$B$7-$B$8)/12,0)+2))</f>
        <v>#VALUE!</v>
      </c>
      <c r="V1212" t="e">
        <f>IF($B$11="זכר",INDEX('שיפור גברים'!$A$1:$GQ$121,ROUNDDOWN(R1212/12,0)+1,ROUNDDOWN((E1212+$B$7-$B$8)/12,0)+1),INDEX('שיפור נשים'!$A$1:$GQ$121,ROUNDDOWN(R1212/12,0)+1,ROUNDDOWN((E1212+$B$7-$B$8)/12,0)+1))</f>
        <v>#VALUE!</v>
      </c>
      <c r="W1212">
        <f t="shared" si="387"/>
        <v>0.5</v>
      </c>
      <c r="X1212" t="e">
        <f t="shared" si="393"/>
        <v>#VALUE!</v>
      </c>
      <c r="Y1212">
        <f>IF($B$11="זכר",INDEX(תמותה!$A$1:$E$121,ROUNDDOWN(R1212/12,0)+1,4),INDEX(תמותה!$A$1:$E$121,ROUNDDOWN(R1212/12,0)+1,5))</f>
        <v>0.313137</v>
      </c>
      <c r="Z1212" t="e">
        <f t="shared" si="388"/>
        <v>#VALUE!</v>
      </c>
      <c r="AA1212" t="e">
        <f t="shared" si="389"/>
        <v>#VALUE!</v>
      </c>
      <c r="AB1212" t="e">
        <f t="shared" si="394"/>
        <v>#VALUE!</v>
      </c>
      <c r="AC1212" t="e">
        <f t="shared" si="395"/>
        <v>#VALUE!</v>
      </c>
      <c r="AD1212" t="e">
        <f t="shared" si="396"/>
        <v>#VALUE!</v>
      </c>
      <c r="AE1212" t="e">
        <f t="shared" si="397"/>
        <v>#VALUE!</v>
      </c>
      <c r="AF1212" t="e">
        <f t="shared" si="398"/>
        <v>#VALUE!</v>
      </c>
    </row>
    <row r="1213" spans="5:32" x14ac:dyDescent="0.2">
      <c r="E1213">
        <f t="shared" si="390"/>
        <v>1211</v>
      </c>
      <c r="F1213">
        <f t="shared" si="385"/>
        <v>38.777361793919788</v>
      </c>
      <c r="G1213" t="e">
        <f t="shared" si="399"/>
        <v>#VALUE!</v>
      </c>
      <c r="H1213" t="e">
        <f t="shared" si="400"/>
        <v>#VALUE!</v>
      </c>
      <c r="I1213" t="e">
        <f t="shared" si="401"/>
        <v>#VALUE!</v>
      </c>
      <c r="J1213" t="e">
        <f t="shared" si="402"/>
        <v>#VALUE!</v>
      </c>
      <c r="K1213" t="e">
        <f t="shared" si="403"/>
        <v>#VALUE!</v>
      </c>
      <c r="L1213" t="e">
        <f t="shared" si="404"/>
        <v>#VALUE!</v>
      </c>
      <c r="M1213">
        <f>IF($B$9="זכר",INDEX(תמותה!$A$1:$E$121,ROUNDDOWN(E1213/12,0)+1,2),INDEX(תמותה!$A$1:$E$121,ROUNDDOWN(E1213/12,0)+1,3))</f>
        <v>0.313137</v>
      </c>
      <c r="N1213" t="e">
        <f>IF($B$9="זכר",INDEX('שיפור גברים'!$A$1:$GQ$121,ROUNDDOWN(E1213/12,0)+1,ROUNDDOWN((E1213+$B$7-$B$8)/12,0)+2),INDEX('שיפור נשים'!$A$1:$GQ$121,ROUNDDOWN(E1213/12,0)+1,ROUNDDOWN((E1213+$B$7-$B$8)/12,0)+2))</f>
        <v>#VALUE!</v>
      </c>
      <c r="O1213" t="e">
        <f>IF($B$9="זכר",INDEX('שיפור גברים'!$A$1:$GQ$121,ROUNDDOWN(E1213/12,0)+1,ROUNDDOWN((E1213+$B$7-$B$8)/12,0)+1),INDEX('שיפור נשים'!$A$1:$GQ$121,ROUNDDOWN(E1213/12,0)+1,ROUNDDOWN((E1213+$B$7-$B$8)/12,0)+1))</f>
        <v>#VALUE!</v>
      </c>
      <c r="P1213">
        <f t="shared" si="405"/>
        <v>0.58333333333333337</v>
      </c>
      <c r="Q1213" t="e">
        <f t="shared" si="386"/>
        <v>#VALUE!</v>
      </c>
      <c r="R1213">
        <f t="shared" si="391"/>
        <v>1211</v>
      </c>
      <c r="S1213" t="e">
        <f t="shared" si="392"/>
        <v>#VALUE!</v>
      </c>
      <c r="T1213">
        <f>IF($B$11="זכר",INDEX(תמותה!$A$1:$E$121,ROUNDDOWN(R1213/12,0)+1,2),INDEX(תמותה!$A$1:$E$121,ROUNDDOWN(R1213/12,0)+1,3))</f>
        <v>0.313137</v>
      </c>
      <c r="U1213" t="e">
        <f>IF($B$11="זכר",INDEX('שיפור גברים'!$A$1:$GQ$121,ROUNDDOWN(R1213/12,0)+1,ROUNDDOWN((E1213+$B$7-$B$8)/12,0)+2),INDEX('שיפור נשים'!$A$1:$GQ$121,ROUNDDOWN(R1213/12,0)+1,ROUNDDOWN((E1213+$B$7-$B$8)/12,0)+2))</f>
        <v>#VALUE!</v>
      </c>
      <c r="V1213" t="e">
        <f>IF($B$11="זכר",INDEX('שיפור גברים'!$A$1:$GQ$121,ROUNDDOWN(R1213/12,0)+1,ROUNDDOWN((E1213+$B$7-$B$8)/12,0)+1),INDEX('שיפור נשים'!$A$1:$GQ$121,ROUNDDOWN(R1213/12,0)+1,ROUNDDOWN((E1213+$B$7-$B$8)/12,0)+1))</f>
        <v>#VALUE!</v>
      </c>
      <c r="W1213">
        <f t="shared" si="387"/>
        <v>0.58333333333333337</v>
      </c>
      <c r="X1213" t="e">
        <f t="shared" si="393"/>
        <v>#VALUE!</v>
      </c>
      <c r="Y1213">
        <f>IF($B$11="זכר",INDEX(תמותה!$A$1:$E$121,ROUNDDOWN(R1213/12,0)+1,4),INDEX(תמותה!$A$1:$E$121,ROUNDDOWN(R1213/12,0)+1,5))</f>
        <v>0.313137</v>
      </c>
      <c r="Z1213" t="e">
        <f t="shared" si="388"/>
        <v>#VALUE!</v>
      </c>
      <c r="AA1213" t="e">
        <f t="shared" si="389"/>
        <v>#VALUE!</v>
      </c>
      <c r="AB1213" t="e">
        <f t="shared" si="394"/>
        <v>#VALUE!</v>
      </c>
      <c r="AC1213" t="e">
        <f t="shared" si="395"/>
        <v>#VALUE!</v>
      </c>
      <c r="AD1213" t="e">
        <f t="shared" si="396"/>
        <v>#VALUE!</v>
      </c>
      <c r="AE1213" t="e">
        <f t="shared" si="397"/>
        <v>#VALUE!</v>
      </c>
      <c r="AF1213" t="e">
        <f t="shared" si="398"/>
        <v>#VALUE!</v>
      </c>
    </row>
    <row r="1214" spans="5:32" x14ac:dyDescent="0.2">
      <c r="E1214">
        <f t="shared" si="390"/>
        <v>1212</v>
      </c>
      <c r="F1214">
        <f t="shared" si="385"/>
        <v>38.894569309632175</v>
      </c>
      <c r="G1214" t="e">
        <f t="shared" si="399"/>
        <v>#VALUE!</v>
      </c>
      <c r="H1214" t="e">
        <f t="shared" si="400"/>
        <v>#VALUE!</v>
      </c>
      <c r="I1214" t="e">
        <f t="shared" si="401"/>
        <v>#VALUE!</v>
      </c>
      <c r="J1214" t="e">
        <f t="shared" si="402"/>
        <v>#VALUE!</v>
      </c>
      <c r="K1214" t="e">
        <f t="shared" si="403"/>
        <v>#VALUE!</v>
      </c>
      <c r="L1214" t="e">
        <f t="shared" si="404"/>
        <v>#VALUE!</v>
      </c>
      <c r="M1214">
        <f>IF($B$9="זכר",INDEX(תמותה!$A$1:$E$121,ROUNDDOWN(E1214/12,0)+1,2),INDEX(תמותה!$A$1:$E$121,ROUNDDOWN(E1214/12,0)+1,3))</f>
        <v>0.33621600000000001</v>
      </c>
      <c r="N1214" t="e">
        <f>IF($B$9="זכר",INDEX('שיפור גברים'!$A$1:$GQ$121,ROUNDDOWN(E1214/12,0)+1,ROUNDDOWN((E1214+$B$7-$B$8)/12,0)+2),INDEX('שיפור נשים'!$A$1:$GQ$121,ROUNDDOWN(E1214/12,0)+1,ROUNDDOWN((E1214+$B$7-$B$8)/12,0)+2))</f>
        <v>#VALUE!</v>
      </c>
      <c r="O1214" t="e">
        <f>IF($B$9="זכר",INDEX('שיפור גברים'!$A$1:$GQ$121,ROUNDDOWN(E1214/12,0)+1,ROUNDDOWN((E1214+$B$7-$B$8)/12,0)+1),INDEX('שיפור נשים'!$A$1:$GQ$121,ROUNDDOWN(E1214/12,0)+1,ROUNDDOWN((E1214+$B$7-$B$8)/12,0)+1))</f>
        <v>#VALUE!</v>
      </c>
      <c r="P1214">
        <f t="shared" si="405"/>
        <v>0.66666666666666663</v>
      </c>
      <c r="Q1214" t="e">
        <f t="shared" si="386"/>
        <v>#VALUE!</v>
      </c>
      <c r="R1214">
        <f t="shared" si="391"/>
        <v>1212</v>
      </c>
      <c r="S1214" t="e">
        <f t="shared" si="392"/>
        <v>#VALUE!</v>
      </c>
      <c r="T1214">
        <f>IF($B$11="זכר",INDEX(תמותה!$A$1:$E$121,ROUNDDOWN(R1214/12,0)+1,2),INDEX(תמותה!$A$1:$E$121,ROUNDDOWN(R1214/12,0)+1,3))</f>
        <v>0.33621600000000001</v>
      </c>
      <c r="U1214" t="e">
        <f>IF($B$11="זכר",INDEX('שיפור גברים'!$A$1:$GQ$121,ROUNDDOWN(R1214/12,0)+1,ROUNDDOWN((E1214+$B$7-$B$8)/12,0)+2),INDEX('שיפור נשים'!$A$1:$GQ$121,ROUNDDOWN(R1214/12,0)+1,ROUNDDOWN((E1214+$B$7-$B$8)/12,0)+2))</f>
        <v>#VALUE!</v>
      </c>
      <c r="V1214" t="e">
        <f>IF($B$11="זכר",INDEX('שיפור גברים'!$A$1:$GQ$121,ROUNDDOWN(R1214/12,0)+1,ROUNDDOWN((E1214+$B$7-$B$8)/12,0)+1),INDEX('שיפור נשים'!$A$1:$GQ$121,ROUNDDOWN(R1214/12,0)+1,ROUNDDOWN((E1214+$B$7-$B$8)/12,0)+1))</f>
        <v>#VALUE!</v>
      </c>
      <c r="W1214">
        <f t="shared" si="387"/>
        <v>0.66666666666666663</v>
      </c>
      <c r="X1214" t="e">
        <f t="shared" si="393"/>
        <v>#VALUE!</v>
      </c>
      <c r="Y1214">
        <f>IF($B$11="זכר",INDEX(תמותה!$A$1:$E$121,ROUNDDOWN(R1214/12,0)+1,4),INDEX(תמותה!$A$1:$E$121,ROUNDDOWN(R1214/12,0)+1,5))</f>
        <v>0.33621600000000001</v>
      </c>
      <c r="Z1214" t="e">
        <f t="shared" si="388"/>
        <v>#VALUE!</v>
      </c>
      <c r="AA1214" t="e">
        <f t="shared" si="389"/>
        <v>#VALUE!</v>
      </c>
      <c r="AB1214" t="e">
        <f t="shared" si="394"/>
        <v>#VALUE!</v>
      </c>
      <c r="AC1214" t="e">
        <f t="shared" si="395"/>
        <v>#VALUE!</v>
      </c>
      <c r="AD1214" t="e">
        <f t="shared" si="396"/>
        <v>#VALUE!</v>
      </c>
      <c r="AE1214" t="e">
        <f t="shared" si="397"/>
        <v>#VALUE!</v>
      </c>
      <c r="AF1214" t="e">
        <f t="shared" si="398"/>
        <v>#VALUE!</v>
      </c>
    </row>
    <row r="1215" spans="5:32" x14ac:dyDescent="0.2">
      <c r="E1215">
        <f t="shared" si="390"/>
        <v>1213</v>
      </c>
      <c r="F1215">
        <f t="shared" si="385"/>
        <v>39.012131093946259</v>
      </c>
      <c r="G1215" t="e">
        <f t="shared" si="399"/>
        <v>#VALUE!</v>
      </c>
      <c r="H1215" t="e">
        <f t="shared" si="400"/>
        <v>#VALUE!</v>
      </c>
      <c r="I1215" t="e">
        <f t="shared" si="401"/>
        <v>#VALUE!</v>
      </c>
      <c r="J1215" t="e">
        <f t="shared" si="402"/>
        <v>#VALUE!</v>
      </c>
      <c r="K1215" t="e">
        <f t="shared" si="403"/>
        <v>#VALUE!</v>
      </c>
      <c r="L1215" t="e">
        <f t="shared" si="404"/>
        <v>#VALUE!</v>
      </c>
      <c r="M1215">
        <f>IF($B$9="זכר",INDEX(תמותה!$A$1:$E$121,ROUNDDOWN(E1215/12,0)+1,2),INDEX(תמותה!$A$1:$E$121,ROUNDDOWN(E1215/12,0)+1,3))</f>
        <v>0.33621600000000001</v>
      </c>
      <c r="N1215" t="e">
        <f>IF($B$9="זכר",INDEX('שיפור גברים'!$A$1:$GQ$121,ROUNDDOWN(E1215/12,0)+1,ROUNDDOWN((E1215+$B$7-$B$8)/12,0)+2),INDEX('שיפור נשים'!$A$1:$GQ$121,ROUNDDOWN(E1215/12,0)+1,ROUNDDOWN((E1215+$B$7-$B$8)/12,0)+2))</f>
        <v>#VALUE!</v>
      </c>
      <c r="O1215" t="e">
        <f>IF($B$9="זכר",INDEX('שיפור גברים'!$A$1:$GQ$121,ROUNDDOWN(E1215/12,0)+1,ROUNDDOWN((E1215+$B$7-$B$8)/12,0)+1),INDEX('שיפור נשים'!$A$1:$GQ$121,ROUNDDOWN(E1215/12,0)+1,ROUNDDOWN((E1215+$B$7-$B$8)/12,0)+1))</f>
        <v>#VALUE!</v>
      </c>
      <c r="P1215">
        <f t="shared" si="405"/>
        <v>0.75</v>
      </c>
      <c r="Q1215" t="e">
        <f t="shared" si="386"/>
        <v>#VALUE!</v>
      </c>
      <c r="R1215">
        <f t="shared" si="391"/>
        <v>1213</v>
      </c>
      <c r="S1215" t="e">
        <f t="shared" si="392"/>
        <v>#VALUE!</v>
      </c>
      <c r="T1215">
        <f>IF($B$11="זכר",INDEX(תמותה!$A$1:$E$121,ROUNDDOWN(R1215/12,0)+1,2),INDEX(תמותה!$A$1:$E$121,ROUNDDOWN(R1215/12,0)+1,3))</f>
        <v>0.33621600000000001</v>
      </c>
      <c r="U1215" t="e">
        <f>IF($B$11="זכר",INDEX('שיפור גברים'!$A$1:$GQ$121,ROUNDDOWN(R1215/12,0)+1,ROUNDDOWN((E1215+$B$7-$B$8)/12,0)+2),INDEX('שיפור נשים'!$A$1:$GQ$121,ROUNDDOWN(R1215/12,0)+1,ROUNDDOWN((E1215+$B$7-$B$8)/12,0)+2))</f>
        <v>#VALUE!</v>
      </c>
      <c r="V1215" t="e">
        <f>IF($B$11="זכר",INDEX('שיפור גברים'!$A$1:$GQ$121,ROUNDDOWN(R1215/12,0)+1,ROUNDDOWN((E1215+$B$7-$B$8)/12,0)+1),INDEX('שיפור נשים'!$A$1:$GQ$121,ROUNDDOWN(R1215/12,0)+1,ROUNDDOWN((E1215+$B$7-$B$8)/12,0)+1))</f>
        <v>#VALUE!</v>
      </c>
      <c r="W1215">
        <f t="shared" si="387"/>
        <v>0.75</v>
      </c>
      <c r="X1215" t="e">
        <f t="shared" si="393"/>
        <v>#VALUE!</v>
      </c>
      <c r="Y1215">
        <f>IF($B$11="זכר",INDEX(תמותה!$A$1:$E$121,ROUNDDOWN(R1215/12,0)+1,4),INDEX(תמותה!$A$1:$E$121,ROUNDDOWN(R1215/12,0)+1,5))</f>
        <v>0.33621600000000001</v>
      </c>
      <c r="Z1215" t="e">
        <f t="shared" si="388"/>
        <v>#VALUE!</v>
      </c>
      <c r="AA1215" t="e">
        <f t="shared" si="389"/>
        <v>#VALUE!</v>
      </c>
      <c r="AB1215" t="e">
        <f t="shared" si="394"/>
        <v>#VALUE!</v>
      </c>
      <c r="AC1215" t="e">
        <f t="shared" si="395"/>
        <v>#VALUE!</v>
      </c>
      <c r="AD1215" t="e">
        <f t="shared" si="396"/>
        <v>#VALUE!</v>
      </c>
      <c r="AE1215" t="e">
        <f t="shared" si="397"/>
        <v>#VALUE!</v>
      </c>
      <c r="AF1215" t="e">
        <f t="shared" si="398"/>
        <v>#VALUE!</v>
      </c>
    </row>
    <row r="1216" spans="5:32" x14ac:dyDescent="0.2">
      <c r="E1216">
        <f t="shared" si="390"/>
        <v>1214</v>
      </c>
      <c r="F1216">
        <f t="shared" si="385"/>
        <v>39.130048217665703</v>
      </c>
      <c r="G1216" t="e">
        <f t="shared" si="399"/>
        <v>#VALUE!</v>
      </c>
      <c r="H1216" t="e">
        <f t="shared" si="400"/>
        <v>#VALUE!</v>
      </c>
      <c r="I1216" t="e">
        <f t="shared" si="401"/>
        <v>#VALUE!</v>
      </c>
      <c r="J1216" t="e">
        <f t="shared" si="402"/>
        <v>#VALUE!</v>
      </c>
      <c r="K1216" t="e">
        <f t="shared" si="403"/>
        <v>#VALUE!</v>
      </c>
      <c r="L1216" t="e">
        <f t="shared" si="404"/>
        <v>#VALUE!</v>
      </c>
      <c r="M1216">
        <f>IF($B$9="זכר",INDEX(תמותה!$A$1:$E$121,ROUNDDOWN(E1216/12,0)+1,2),INDEX(תמותה!$A$1:$E$121,ROUNDDOWN(E1216/12,0)+1,3))</f>
        <v>0.33621600000000001</v>
      </c>
      <c r="N1216" t="e">
        <f>IF($B$9="זכר",INDEX('שיפור גברים'!$A$1:$GQ$121,ROUNDDOWN(E1216/12,0)+1,ROUNDDOWN((E1216+$B$7-$B$8)/12,0)+2),INDEX('שיפור נשים'!$A$1:$GQ$121,ROUNDDOWN(E1216/12,0)+1,ROUNDDOWN((E1216+$B$7-$B$8)/12,0)+2))</f>
        <v>#VALUE!</v>
      </c>
      <c r="O1216" t="e">
        <f>IF($B$9="זכר",INDEX('שיפור גברים'!$A$1:$GQ$121,ROUNDDOWN(E1216/12,0)+1,ROUNDDOWN((E1216+$B$7-$B$8)/12,0)+1),INDEX('שיפור נשים'!$A$1:$GQ$121,ROUNDDOWN(E1216/12,0)+1,ROUNDDOWN((E1216+$B$7-$B$8)/12,0)+1))</f>
        <v>#VALUE!</v>
      </c>
      <c r="P1216">
        <f t="shared" si="405"/>
        <v>0.83333333333333337</v>
      </c>
      <c r="Q1216" t="e">
        <f t="shared" si="386"/>
        <v>#VALUE!</v>
      </c>
      <c r="R1216">
        <f t="shared" si="391"/>
        <v>1214</v>
      </c>
      <c r="S1216" t="e">
        <f t="shared" si="392"/>
        <v>#VALUE!</v>
      </c>
      <c r="T1216">
        <f>IF($B$11="זכר",INDEX(תמותה!$A$1:$E$121,ROUNDDOWN(R1216/12,0)+1,2),INDEX(תמותה!$A$1:$E$121,ROUNDDOWN(R1216/12,0)+1,3))</f>
        <v>0.33621600000000001</v>
      </c>
      <c r="U1216" t="e">
        <f>IF($B$11="זכר",INDEX('שיפור גברים'!$A$1:$GQ$121,ROUNDDOWN(R1216/12,0)+1,ROUNDDOWN((E1216+$B$7-$B$8)/12,0)+2),INDEX('שיפור נשים'!$A$1:$GQ$121,ROUNDDOWN(R1216/12,0)+1,ROUNDDOWN((E1216+$B$7-$B$8)/12,0)+2))</f>
        <v>#VALUE!</v>
      </c>
      <c r="V1216" t="e">
        <f>IF($B$11="זכר",INDEX('שיפור גברים'!$A$1:$GQ$121,ROUNDDOWN(R1216/12,0)+1,ROUNDDOWN((E1216+$B$7-$B$8)/12,0)+1),INDEX('שיפור נשים'!$A$1:$GQ$121,ROUNDDOWN(R1216/12,0)+1,ROUNDDOWN((E1216+$B$7-$B$8)/12,0)+1))</f>
        <v>#VALUE!</v>
      </c>
      <c r="W1216">
        <f t="shared" si="387"/>
        <v>0.83333333333333337</v>
      </c>
      <c r="X1216" t="e">
        <f t="shared" si="393"/>
        <v>#VALUE!</v>
      </c>
      <c r="Y1216">
        <f>IF($B$11="זכר",INDEX(תמותה!$A$1:$E$121,ROUNDDOWN(R1216/12,0)+1,4),INDEX(תמותה!$A$1:$E$121,ROUNDDOWN(R1216/12,0)+1,5))</f>
        <v>0.33621600000000001</v>
      </c>
      <c r="Z1216" t="e">
        <f t="shared" si="388"/>
        <v>#VALUE!</v>
      </c>
      <c r="AA1216" t="e">
        <f t="shared" si="389"/>
        <v>#VALUE!</v>
      </c>
      <c r="AB1216" t="e">
        <f t="shared" si="394"/>
        <v>#VALUE!</v>
      </c>
      <c r="AC1216" t="e">
        <f t="shared" si="395"/>
        <v>#VALUE!</v>
      </c>
      <c r="AD1216" t="e">
        <f t="shared" si="396"/>
        <v>#VALUE!</v>
      </c>
      <c r="AE1216" t="e">
        <f t="shared" si="397"/>
        <v>#VALUE!</v>
      </c>
      <c r="AF1216" t="e">
        <f t="shared" si="398"/>
        <v>#VALUE!</v>
      </c>
    </row>
    <row r="1217" spans="5:32" x14ac:dyDescent="0.2">
      <c r="E1217">
        <f t="shared" si="390"/>
        <v>1215</v>
      </c>
      <c r="F1217">
        <f t="shared" si="385"/>
        <v>39.248321754830833</v>
      </c>
      <c r="G1217" t="e">
        <f t="shared" si="399"/>
        <v>#VALUE!</v>
      </c>
      <c r="H1217" t="e">
        <f t="shared" si="400"/>
        <v>#VALUE!</v>
      </c>
      <c r="I1217" t="e">
        <f t="shared" si="401"/>
        <v>#VALUE!</v>
      </c>
      <c r="J1217" t="e">
        <f t="shared" si="402"/>
        <v>#VALUE!</v>
      </c>
      <c r="K1217" t="e">
        <f t="shared" si="403"/>
        <v>#VALUE!</v>
      </c>
      <c r="L1217" t="e">
        <f t="shared" si="404"/>
        <v>#VALUE!</v>
      </c>
      <c r="M1217">
        <f>IF($B$9="זכר",INDEX(תמותה!$A$1:$E$121,ROUNDDOWN(E1217/12,0)+1,2),INDEX(תמותה!$A$1:$E$121,ROUNDDOWN(E1217/12,0)+1,3))</f>
        <v>0.33621600000000001</v>
      </c>
      <c r="N1217" t="e">
        <f>IF($B$9="זכר",INDEX('שיפור גברים'!$A$1:$GQ$121,ROUNDDOWN(E1217/12,0)+1,ROUNDDOWN((E1217+$B$7-$B$8)/12,0)+2),INDEX('שיפור נשים'!$A$1:$GQ$121,ROUNDDOWN(E1217/12,0)+1,ROUNDDOWN((E1217+$B$7-$B$8)/12,0)+2))</f>
        <v>#VALUE!</v>
      </c>
      <c r="O1217" t="e">
        <f>IF($B$9="זכר",INDEX('שיפור גברים'!$A$1:$GQ$121,ROUNDDOWN(E1217/12,0)+1,ROUNDDOWN((E1217+$B$7-$B$8)/12,0)+1),INDEX('שיפור נשים'!$A$1:$GQ$121,ROUNDDOWN(E1217/12,0)+1,ROUNDDOWN((E1217+$B$7-$B$8)/12,0)+1))</f>
        <v>#VALUE!</v>
      </c>
      <c r="P1217">
        <f t="shared" si="405"/>
        <v>0.91666666666666663</v>
      </c>
      <c r="Q1217" t="e">
        <f t="shared" si="386"/>
        <v>#VALUE!</v>
      </c>
      <c r="R1217">
        <f t="shared" si="391"/>
        <v>1215</v>
      </c>
      <c r="S1217" t="e">
        <f t="shared" si="392"/>
        <v>#VALUE!</v>
      </c>
      <c r="T1217">
        <f>IF($B$11="זכר",INDEX(תמותה!$A$1:$E$121,ROUNDDOWN(R1217/12,0)+1,2),INDEX(תמותה!$A$1:$E$121,ROUNDDOWN(R1217/12,0)+1,3))</f>
        <v>0.33621600000000001</v>
      </c>
      <c r="U1217" t="e">
        <f>IF($B$11="זכר",INDEX('שיפור גברים'!$A$1:$GQ$121,ROUNDDOWN(R1217/12,0)+1,ROUNDDOWN((E1217+$B$7-$B$8)/12,0)+2),INDEX('שיפור נשים'!$A$1:$GQ$121,ROUNDDOWN(R1217/12,0)+1,ROUNDDOWN((E1217+$B$7-$B$8)/12,0)+2))</f>
        <v>#VALUE!</v>
      </c>
      <c r="V1217" t="e">
        <f>IF($B$11="זכר",INDEX('שיפור גברים'!$A$1:$GQ$121,ROUNDDOWN(R1217/12,0)+1,ROUNDDOWN((E1217+$B$7-$B$8)/12,0)+1),INDEX('שיפור נשים'!$A$1:$GQ$121,ROUNDDOWN(R1217/12,0)+1,ROUNDDOWN((E1217+$B$7-$B$8)/12,0)+1))</f>
        <v>#VALUE!</v>
      </c>
      <c r="W1217">
        <f t="shared" si="387"/>
        <v>0.91666666666666663</v>
      </c>
      <c r="X1217" t="e">
        <f t="shared" si="393"/>
        <v>#VALUE!</v>
      </c>
      <c r="Y1217">
        <f>IF($B$11="זכר",INDEX(תמותה!$A$1:$E$121,ROUNDDOWN(R1217/12,0)+1,4),INDEX(תמותה!$A$1:$E$121,ROUNDDOWN(R1217/12,0)+1,5))</f>
        <v>0.33621600000000001</v>
      </c>
      <c r="Z1217" t="e">
        <f t="shared" si="388"/>
        <v>#VALUE!</v>
      </c>
      <c r="AA1217" t="e">
        <f t="shared" si="389"/>
        <v>#VALUE!</v>
      </c>
      <c r="AB1217" t="e">
        <f t="shared" si="394"/>
        <v>#VALUE!</v>
      </c>
      <c r="AC1217" t="e">
        <f t="shared" si="395"/>
        <v>#VALUE!</v>
      </c>
      <c r="AD1217" t="e">
        <f t="shared" si="396"/>
        <v>#VALUE!</v>
      </c>
      <c r="AE1217" t="e">
        <f t="shared" si="397"/>
        <v>#VALUE!</v>
      </c>
      <c r="AF1217" t="e">
        <f t="shared" si="398"/>
        <v>#VALUE!</v>
      </c>
    </row>
    <row r="1218" spans="5:32" x14ac:dyDescent="0.2">
      <c r="E1218">
        <f t="shared" si="390"/>
        <v>1216</v>
      </c>
      <c r="F1218">
        <f t="shared" si="385"/>
        <v>39.366952782728283</v>
      </c>
      <c r="G1218" t="e">
        <f t="shared" si="399"/>
        <v>#VALUE!</v>
      </c>
      <c r="H1218" t="e">
        <f t="shared" si="400"/>
        <v>#VALUE!</v>
      </c>
      <c r="I1218" t="e">
        <f t="shared" si="401"/>
        <v>#VALUE!</v>
      </c>
      <c r="J1218" t="e">
        <f t="shared" si="402"/>
        <v>#VALUE!</v>
      </c>
      <c r="K1218" t="e">
        <f t="shared" si="403"/>
        <v>#VALUE!</v>
      </c>
      <c r="L1218" t="e">
        <f t="shared" si="404"/>
        <v>#VALUE!</v>
      </c>
      <c r="M1218">
        <f>IF($B$9="זכר",INDEX(תמותה!$A$1:$E$121,ROUNDDOWN(E1218/12,0)+1,2),INDEX(תמותה!$A$1:$E$121,ROUNDDOWN(E1218/12,0)+1,3))</f>
        <v>0.33621600000000001</v>
      </c>
      <c r="N1218" t="e">
        <f>IF($B$9="זכר",INDEX('שיפור גברים'!$A$1:$GQ$121,ROUNDDOWN(E1218/12,0)+1,ROUNDDOWN((E1218+$B$7-$B$8)/12,0)+2),INDEX('שיפור נשים'!$A$1:$GQ$121,ROUNDDOWN(E1218/12,0)+1,ROUNDDOWN((E1218+$B$7-$B$8)/12,0)+2))</f>
        <v>#VALUE!</v>
      </c>
      <c r="O1218" t="e">
        <f>IF($B$9="זכר",INDEX('שיפור גברים'!$A$1:$GQ$121,ROUNDDOWN(E1218/12,0)+1,ROUNDDOWN((E1218+$B$7-$B$8)/12,0)+1),INDEX('שיפור נשים'!$A$1:$GQ$121,ROUNDDOWN(E1218/12,0)+1,ROUNDDOWN((E1218+$B$7-$B$8)/12,0)+1))</f>
        <v>#VALUE!</v>
      </c>
      <c r="P1218">
        <f t="shared" si="405"/>
        <v>1</v>
      </c>
      <c r="Q1218" t="e">
        <f t="shared" si="386"/>
        <v>#VALUE!</v>
      </c>
      <c r="R1218">
        <f t="shared" si="391"/>
        <v>1216</v>
      </c>
      <c r="S1218" t="e">
        <f t="shared" si="392"/>
        <v>#VALUE!</v>
      </c>
      <c r="T1218">
        <f>IF($B$11="זכר",INDEX(תמותה!$A$1:$E$121,ROUNDDOWN(R1218/12,0)+1,2),INDEX(תמותה!$A$1:$E$121,ROUNDDOWN(R1218/12,0)+1,3))</f>
        <v>0.33621600000000001</v>
      </c>
      <c r="U1218" t="e">
        <f>IF($B$11="זכר",INDEX('שיפור גברים'!$A$1:$GQ$121,ROUNDDOWN(R1218/12,0)+1,ROUNDDOWN((E1218+$B$7-$B$8)/12,0)+2),INDEX('שיפור נשים'!$A$1:$GQ$121,ROUNDDOWN(R1218/12,0)+1,ROUNDDOWN((E1218+$B$7-$B$8)/12,0)+2))</f>
        <v>#VALUE!</v>
      </c>
      <c r="V1218" t="e">
        <f>IF($B$11="זכר",INDEX('שיפור גברים'!$A$1:$GQ$121,ROUNDDOWN(R1218/12,0)+1,ROUNDDOWN((E1218+$B$7-$B$8)/12,0)+1),INDEX('שיפור נשים'!$A$1:$GQ$121,ROUNDDOWN(R1218/12,0)+1,ROUNDDOWN((E1218+$B$7-$B$8)/12,0)+1))</f>
        <v>#VALUE!</v>
      </c>
      <c r="W1218">
        <f t="shared" si="387"/>
        <v>1</v>
      </c>
      <c r="X1218" t="e">
        <f t="shared" si="393"/>
        <v>#VALUE!</v>
      </c>
      <c r="Y1218">
        <f>IF($B$11="זכר",INDEX(תמותה!$A$1:$E$121,ROUNDDOWN(R1218/12,0)+1,4),INDEX(תמותה!$A$1:$E$121,ROUNDDOWN(R1218/12,0)+1,5))</f>
        <v>0.33621600000000001</v>
      </c>
      <c r="Z1218" t="e">
        <f t="shared" si="388"/>
        <v>#VALUE!</v>
      </c>
      <c r="AA1218" t="e">
        <f t="shared" si="389"/>
        <v>#VALUE!</v>
      </c>
      <c r="AB1218" t="e">
        <f t="shared" si="394"/>
        <v>#VALUE!</v>
      </c>
      <c r="AC1218" t="e">
        <f t="shared" si="395"/>
        <v>#VALUE!</v>
      </c>
      <c r="AD1218" t="e">
        <f t="shared" si="396"/>
        <v>#VALUE!</v>
      </c>
      <c r="AE1218" t="e">
        <f t="shared" si="397"/>
        <v>#VALUE!</v>
      </c>
      <c r="AF1218" t="e">
        <f t="shared" si="398"/>
        <v>#VALUE!</v>
      </c>
    </row>
    <row r="1219" spans="5:32" x14ac:dyDescent="0.2">
      <c r="E1219">
        <f t="shared" si="390"/>
        <v>1217</v>
      </c>
      <c r="F1219">
        <f t="shared" ref="F1219:F1282" si="406">(1+$B$2)^((E1219-$E$2+1)/12)</f>
        <v>39.485942381900919</v>
      </c>
      <c r="G1219" t="e">
        <f t="shared" si="399"/>
        <v>#VALUE!</v>
      </c>
      <c r="H1219" t="e">
        <f t="shared" si="400"/>
        <v>#VALUE!</v>
      </c>
      <c r="I1219" t="e">
        <f t="shared" si="401"/>
        <v>#VALUE!</v>
      </c>
      <c r="J1219" t="e">
        <f t="shared" si="402"/>
        <v>#VALUE!</v>
      </c>
      <c r="K1219" t="e">
        <f t="shared" si="403"/>
        <v>#VALUE!</v>
      </c>
      <c r="L1219" t="e">
        <f t="shared" si="404"/>
        <v>#VALUE!</v>
      </c>
      <c r="M1219">
        <f>IF($B$9="זכר",INDEX(תמותה!$A$1:$E$121,ROUNDDOWN(E1219/12,0)+1,2),INDEX(תמותה!$A$1:$E$121,ROUNDDOWN(E1219/12,0)+1,3))</f>
        <v>0.33621600000000001</v>
      </c>
      <c r="N1219" t="e">
        <f>IF($B$9="זכר",INDEX('שיפור גברים'!$A$1:$GQ$121,ROUNDDOWN(E1219/12,0)+1,ROUNDDOWN((E1219+$B$7-$B$8)/12,0)+2),INDEX('שיפור נשים'!$A$1:$GQ$121,ROUNDDOWN(E1219/12,0)+1,ROUNDDOWN((E1219+$B$7-$B$8)/12,0)+2))</f>
        <v>#VALUE!</v>
      </c>
      <c r="O1219" t="e">
        <f>IF($B$9="זכר",INDEX('שיפור גברים'!$A$1:$GQ$121,ROUNDDOWN(E1219/12,0)+1,ROUNDDOWN((E1219+$B$7-$B$8)/12,0)+1),INDEX('שיפור נשים'!$A$1:$GQ$121,ROUNDDOWN(E1219/12,0)+1,ROUNDDOWN((E1219+$B$7-$B$8)/12,0)+1))</f>
        <v>#VALUE!</v>
      </c>
      <c r="P1219">
        <f t="shared" si="405"/>
        <v>8.3333333333333329E-2</v>
      </c>
      <c r="Q1219" t="e">
        <f t="shared" ref="Q1219:Q1282" si="407">IF(E1219&lt;$B$12,1-(1-M1219*(N1219*P1219+O1219*(1-P1219)))^(1/12),1)</f>
        <v>#VALUE!</v>
      </c>
      <c r="R1219">
        <f t="shared" si="391"/>
        <v>1217</v>
      </c>
      <c r="S1219" t="e">
        <f t="shared" si="392"/>
        <v>#VALUE!</v>
      </c>
      <c r="T1219">
        <f>IF($B$11="זכר",INDEX(תמותה!$A$1:$E$121,ROUNDDOWN(R1219/12,0)+1,2),INDEX(תמותה!$A$1:$E$121,ROUNDDOWN(R1219/12,0)+1,3))</f>
        <v>0.33621600000000001</v>
      </c>
      <c r="U1219" t="e">
        <f>IF($B$11="זכר",INDEX('שיפור גברים'!$A$1:$GQ$121,ROUNDDOWN(R1219/12,0)+1,ROUNDDOWN((E1219+$B$7-$B$8)/12,0)+2),INDEX('שיפור נשים'!$A$1:$GQ$121,ROUNDDOWN(R1219/12,0)+1,ROUNDDOWN((E1219+$B$7-$B$8)/12,0)+2))</f>
        <v>#VALUE!</v>
      </c>
      <c r="V1219" t="e">
        <f>IF($B$11="זכר",INDEX('שיפור גברים'!$A$1:$GQ$121,ROUNDDOWN(R1219/12,0)+1,ROUNDDOWN((E1219+$B$7-$B$8)/12,0)+1),INDEX('שיפור נשים'!$A$1:$GQ$121,ROUNDDOWN(R1219/12,0)+1,ROUNDDOWN((E1219+$B$7-$B$8)/12,0)+1))</f>
        <v>#VALUE!</v>
      </c>
      <c r="W1219">
        <f t="shared" ref="W1219:W1282" si="408">(MOD((R1219-$E$2+7),12)+1)/12</f>
        <v>8.3333333333333329E-2</v>
      </c>
      <c r="X1219" t="e">
        <f t="shared" si="393"/>
        <v>#VALUE!</v>
      </c>
      <c r="Y1219">
        <f>IF($B$11="זכר",INDEX(תמותה!$A$1:$E$121,ROUNDDOWN(R1219/12,0)+1,4),INDEX(תמותה!$A$1:$E$121,ROUNDDOWN(R1219/12,0)+1,5))</f>
        <v>0.33621600000000001</v>
      </c>
      <c r="Z1219" t="e">
        <f t="shared" ref="Z1219:Z1282" si="409">IF(R1219&lt;$B$12,1-(1-T1219*(U1219*W1219+V1219*(1-W1219)))^(1/12),1)</f>
        <v>#VALUE!</v>
      </c>
      <c r="AA1219" t="e">
        <f t="shared" ref="AA1219:AA1282" si="410">IF(R1219&lt;$B$12,1-(1-Y1219*(U1219*W1219+V1219*(1-W1219)))^(1/12),1)</f>
        <v>#VALUE!</v>
      </c>
      <c r="AB1219" t="e">
        <f t="shared" si="394"/>
        <v>#VALUE!</v>
      </c>
      <c r="AC1219" t="e">
        <f t="shared" si="395"/>
        <v>#VALUE!</v>
      </c>
      <c r="AD1219" t="e">
        <f t="shared" si="396"/>
        <v>#VALUE!</v>
      </c>
      <c r="AE1219" t="e">
        <f t="shared" si="397"/>
        <v>#VALUE!</v>
      </c>
      <c r="AF1219" t="e">
        <f t="shared" si="398"/>
        <v>#VALUE!</v>
      </c>
    </row>
    <row r="1220" spans="5:32" x14ac:dyDescent="0.2">
      <c r="E1220">
        <f t="shared" ref="E1220:E1283" si="411">E1219+1</f>
        <v>1218</v>
      </c>
      <c r="F1220">
        <f t="shared" si="406"/>
        <v>39.605291636157581</v>
      </c>
      <c r="G1220" t="e">
        <f t="shared" si="399"/>
        <v>#VALUE!</v>
      </c>
      <c r="H1220" t="e">
        <f t="shared" si="400"/>
        <v>#VALUE!</v>
      </c>
      <c r="I1220" t="e">
        <f t="shared" si="401"/>
        <v>#VALUE!</v>
      </c>
      <c r="J1220" t="e">
        <f t="shared" si="402"/>
        <v>#VALUE!</v>
      </c>
      <c r="K1220" t="e">
        <f t="shared" si="403"/>
        <v>#VALUE!</v>
      </c>
      <c r="L1220" t="e">
        <f t="shared" si="404"/>
        <v>#VALUE!</v>
      </c>
      <c r="M1220">
        <f>IF($B$9="זכר",INDEX(תמותה!$A$1:$E$121,ROUNDDOWN(E1220/12,0)+1,2),INDEX(תמותה!$A$1:$E$121,ROUNDDOWN(E1220/12,0)+1,3))</f>
        <v>0.33621600000000001</v>
      </c>
      <c r="N1220" t="e">
        <f>IF($B$9="זכר",INDEX('שיפור גברים'!$A$1:$GQ$121,ROUNDDOWN(E1220/12,0)+1,ROUNDDOWN((E1220+$B$7-$B$8)/12,0)+2),INDEX('שיפור נשים'!$A$1:$GQ$121,ROUNDDOWN(E1220/12,0)+1,ROUNDDOWN((E1220+$B$7-$B$8)/12,0)+2))</f>
        <v>#VALUE!</v>
      </c>
      <c r="O1220" t="e">
        <f>IF($B$9="זכר",INDEX('שיפור גברים'!$A$1:$GQ$121,ROUNDDOWN(E1220/12,0)+1,ROUNDDOWN((E1220+$B$7-$B$8)/12,0)+1),INDEX('שיפור נשים'!$A$1:$GQ$121,ROUNDDOWN(E1220/12,0)+1,ROUNDDOWN((E1220+$B$7-$B$8)/12,0)+1))</f>
        <v>#VALUE!</v>
      </c>
      <c r="P1220">
        <f t="shared" si="405"/>
        <v>0.16666666666666666</v>
      </c>
      <c r="Q1220" t="e">
        <f t="shared" si="407"/>
        <v>#VALUE!</v>
      </c>
      <c r="R1220">
        <f t="shared" ref="R1220:R1283" si="412">R1219+1</f>
        <v>1218</v>
      </c>
      <c r="S1220" t="e">
        <f t="shared" ref="S1220:S1283" si="413">S1219*(1-Z1220)</f>
        <v>#VALUE!</v>
      </c>
      <c r="T1220">
        <f>IF($B$11="זכר",INDEX(תמותה!$A$1:$E$121,ROUNDDOWN(R1220/12,0)+1,2),INDEX(תמותה!$A$1:$E$121,ROUNDDOWN(R1220/12,0)+1,3))</f>
        <v>0.33621600000000001</v>
      </c>
      <c r="U1220" t="e">
        <f>IF($B$11="זכר",INDEX('שיפור גברים'!$A$1:$GQ$121,ROUNDDOWN(R1220/12,0)+1,ROUNDDOWN((E1220+$B$7-$B$8)/12,0)+2),INDEX('שיפור נשים'!$A$1:$GQ$121,ROUNDDOWN(R1220/12,0)+1,ROUNDDOWN((E1220+$B$7-$B$8)/12,0)+2))</f>
        <v>#VALUE!</v>
      </c>
      <c r="V1220" t="e">
        <f>IF($B$11="זכר",INDEX('שיפור גברים'!$A$1:$GQ$121,ROUNDDOWN(R1220/12,0)+1,ROUNDDOWN((E1220+$B$7-$B$8)/12,0)+1),INDEX('שיפור נשים'!$A$1:$GQ$121,ROUNDDOWN(R1220/12,0)+1,ROUNDDOWN((E1220+$B$7-$B$8)/12,0)+1))</f>
        <v>#VALUE!</v>
      </c>
      <c r="W1220">
        <f t="shared" si="408"/>
        <v>0.16666666666666666</v>
      </c>
      <c r="X1220" t="e">
        <f t="shared" ref="X1220:X1283" si="414">X1219*(1-AA1220)+Q1220*S1220*L1219</f>
        <v>#VALUE!</v>
      </c>
      <c r="Y1220">
        <f>IF($B$11="זכר",INDEX(תמותה!$A$1:$E$121,ROUNDDOWN(R1220/12,0)+1,4),INDEX(תמותה!$A$1:$E$121,ROUNDDOWN(R1220/12,0)+1,5))</f>
        <v>0.33621600000000001</v>
      </c>
      <c r="Z1220" t="e">
        <f t="shared" si="409"/>
        <v>#VALUE!</v>
      </c>
      <c r="AA1220" t="e">
        <f t="shared" si="410"/>
        <v>#VALUE!</v>
      </c>
      <c r="AB1220" t="e">
        <f t="shared" ref="AB1220:AB1283" si="415">IF(E1220&lt;=$B$3,IF(AND((E1220-$E$2)&lt;0,E1220&lt;$B$4),AB1219+0/F1220,AB1219+X1219/F1220))</f>
        <v>#VALUE!</v>
      </c>
      <c r="AC1220" t="e">
        <f t="shared" ref="AC1220:AC1283" si="416">IF(E1220&lt;=$B$3,IF(AND((E1220-$E$2)&lt;60,E1220&lt;$B$4),AC1219+0/F1220,AC1219+X1219/F1220))</f>
        <v>#VALUE!</v>
      </c>
      <c r="AD1220" t="e">
        <f t="shared" ref="AD1220:AD1283" si="417">IF(E1220&lt;=$B$3,IF(AND((E1220-$E$2)&lt;120,E1220&lt;$B$4),AD1219+0/F1220,AD1219+X1219/F1220))</f>
        <v>#VALUE!</v>
      </c>
      <c r="AE1220" t="e">
        <f t="shared" ref="AE1220:AE1283" si="418">IF(E1220&lt;=$B$3,IF(AND((E1220-$E$2)&lt;180,E1220&lt;$B$4),AE1219+0/F1220,AE1219+X1219/F1220))</f>
        <v>#VALUE!</v>
      </c>
      <c r="AF1220" t="e">
        <f t="shared" ref="AF1220:AF1283" si="419">IF(E1220&lt;=$B$3,IF(AND((E1220-$E$2)&lt;240,E1220&lt;$B$4),AF1219+0/F1220,AF1219+X1219/F1220))</f>
        <v>#VALUE!</v>
      </c>
    </row>
    <row r="1221" spans="5:32" x14ac:dyDescent="0.2">
      <c r="E1221">
        <f t="shared" si="411"/>
        <v>1219</v>
      </c>
      <c r="F1221">
        <f t="shared" si="406"/>
        <v>39.725001632583052</v>
      </c>
      <c r="G1221" t="e">
        <f t="shared" si="399"/>
        <v>#VALUE!</v>
      </c>
      <c r="H1221" t="e">
        <f t="shared" si="400"/>
        <v>#VALUE!</v>
      </c>
      <c r="I1221" t="e">
        <f t="shared" si="401"/>
        <v>#VALUE!</v>
      </c>
      <c r="J1221" t="e">
        <f t="shared" si="402"/>
        <v>#VALUE!</v>
      </c>
      <c r="K1221" t="e">
        <f t="shared" si="403"/>
        <v>#VALUE!</v>
      </c>
      <c r="L1221" t="e">
        <f t="shared" si="404"/>
        <v>#VALUE!</v>
      </c>
      <c r="M1221">
        <f>IF($B$9="זכר",INDEX(תמותה!$A$1:$E$121,ROUNDDOWN(E1221/12,0)+1,2),INDEX(תמותה!$A$1:$E$121,ROUNDDOWN(E1221/12,0)+1,3))</f>
        <v>0.33621600000000001</v>
      </c>
      <c r="N1221" t="e">
        <f>IF($B$9="זכר",INDEX('שיפור גברים'!$A$1:$GQ$121,ROUNDDOWN(E1221/12,0)+1,ROUNDDOWN((E1221+$B$7-$B$8)/12,0)+2),INDEX('שיפור נשים'!$A$1:$GQ$121,ROUNDDOWN(E1221/12,0)+1,ROUNDDOWN((E1221+$B$7-$B$8)/12,0)+2))</f>
        <v>#VALUE!</v>
      </c>
      <c r="O1221" t="e">
        <f>IF($B$9="זכר",INDEX('שיפור גברים'!$A$1:$GQ$121,ROUNDDOWN(E1221/12,0)+1,ROUNDDOWN((E1221+$B$7-$B$8)/12,0)+1),INDEX('שיפור נשים'!$A$1:$GQ$121,ROUNDDOWN(E1221/12,0)+1,ROUNDDOWN((E1221+$B$7-$B$8)/12,0)+1))</f>
        <v>#VALUE!</v>
      </c>
      <c r="P1221">
        <f t="shared" si="405"/>
        <v>0.25</v>
      </c>
      <c r="Q1221" t="e">
        <f t="shared" si="407"/>
        <v>#VALUE!</v>
      </c>
      <c r="R1221">
        <f t="shared" si="412"/>
        <v>1219</v>
      </c>
      <c r="S1221" t="e">
        <f t="shared" si="413"/>
        <v>#VALUE!</v>
      </c>
      <c r="T1221">
        <f>IF($B$11="זכר",INDEX(תמותה!$A$1:$E$121,ROUNDDOWN(R1221/12,0)+1,2),INDEX(תמותה!$A$1:$E$121,ROUNDDOWN(R1221/12,0)+1,3))</f>
        <v>0.33621600000000001</v>
      </c>
      <c r="U1221" t="e">
        <f>IF($B$11="זכר",INDEX('שיפור גברים'!$A$1:$GQ$121,ROUNDDOWN(R1221/12,0)+1,ROUNDDOWN((E1221+$B$7-$B$8)/12,0)+2),INDEX('שיפור נשים'!$A$1:$GQ$121,ROUNDDOWN(R1221/12,0)+1,ROUNDDOWN((E1221+$B$7-$B$8)/12,0)+2))</f>
        <v>#VALUE!</v>
      </c>
      <c r="V1221" t="e">
        <f>IF($B$11="זכר",INDEX('שיפור גברים'!$A$1:$GQ$121,ROUNDDOWN(R1221/12,0)+1,ROUNDDOWN((E1221+$B$7-$B$8)/12,0)+1),INDEX('שיפור נשים'!$A$1:$GQ$121,ROUNDDOWN(R1221/12,0)+1,ROUNDDOWN((E1221+$B$7-$B$8)/12,0)+1))</f>
        <v>#VALUE!</v>
      </c>
      <c r="W1221">
        <f t="shared" si="408"/>
        <v>0.25</v>
      </c>
      <c r="X1221" t="e">
        <f t="shared" si="414"/>
        <v>#VALUE!</v>
      </c>
      <c r="Y1221">
        <f>IF($B$11="זכר",INDEX(תמותה!$A$1:$E$121,ROUNDDOWN(R1221/12,0)+1,4),INDEX(תמותה!$A$1:$E$121,ROUNDDOWN(R1221/12,0)+1,5))</f>
        <v>0.33621600000000001</v>
      </c>
      <c r="Z1221" t="e">
        <f t="shared" si="409"/>
        <v>#VALUE!</v>
      </c>
      <c r="AA1221" t="e">
        <f t="shared" si="410"/>
        <v>#VALUE!</v>
      </c>
      <c r="AB1221" t="e">
        <f t="shared" si="415"/>
        <v>#VALUE!</v>
      </c>
      <c r="AC1221" t="e">
        <f t="shared" si="416"/>
        <v>#VALUE!</v>
      </c>
      <c r="AD1221" t="e">
        <f t="shared" si="417"/>
        <v>#VALUE!</v>
      </c>
      <c r="AE1221" t="e">
        <f t="shared" si="418"/>
        <v>#VALUE!</v>
      </c>
      <c r="AF1221" t="e">
        <f t="shared" si="419"/>
        <v>#VALUE!</v>
      </c>
    </row>
    <row r="1222" spans="5:32" x14ac:dyDescent="0.2">
      <c r="E1222">
        <f t="shared" si="411"/>
        <v>1220</v>
      </c>
      <c r="F1222">
        <f t="shared" si="406"/>
        <v>39.845073461547834</v>
      </c>
      <c r="G1222" t="e">
        <f t="shared" si="399"/>
        <v>#VALUE!</v>
      </c>
      <c r="H1222" t="e">
        <f t="shared" si="400"/>
        <v>#VALUE!</v>
      </c>
      <c r="I1222" t="e">
        <f t="shared" si="401"/>
        <v>#VALUE!</v>
      </c>
      <c r="J1222" t="e">
        <f t="shared" si="402"/>
        <v>#VALUE!</v>
      </c>
      <c r="K1222" t="e">
        <f t="shared" si="403"/>
        <v>#VALUE!</v>
      </c>
      <c r="L1222" t="e">
        <f t="shared" si="404"/>
        <v>#VALUE!</v>
      </c>
      <c r="M1222">
        <f>IF($B$9="זכר",INDEX(תמותה!$A$1:$E$121,ROUNDDOWN(E1222/12,0)+1,2),INDEX(תמותה!$A$1:$E$121,ROUNDDOWN(E1222/12,0)+1,3))</f>
        <v>0.33621600000000001</v>
      </c>
      <c r="N1222" t="e">
        <f>IF($B$9="זכר",INDEX('שיפור גברים'!$A$1:$GQ$121,ROUNDDOWN(E1222/12,0)+1,ROUNDDOWN((E1222+$B$7-$B$8)/12,0)+2),INDEX('שיפור נשים'!$A$1:$GQ$121,ROUNDDOWN(E1222/12,0)+1,ROUNDDOWN((E1222+$B$7-$B$8)/12,0)+2))</f>
        <v>#VALUE!</v>
      </c>
      <c r="O1222" t="e">
        <f>IF($B$9="זכר",INDEX('שיפור גברים'!$A$1:$GQ$121,ROUNDDOWN(E1222/12,0)+1,ROUNDDOWN((E1222+$B$7-$B$8)/12,0)+1),INDEX('שיפור נשים'!$A$1:$GQ$121,ROUNDDOWN(E1222/12,0)+1,ROUNDDOWN((E1222+$B$7-$B$8)/12,0)+1))</f>
        <v>#VALUE!</v>
      </c>
      <c r="P1222">
        <f t="shared" si="405"/>
        <v>0.33333333333333331</v>
      </c>
      <c r="Q1222" t="e">
        <f t="shared" si="407"/>
        <v>#VALUE!</v>
      </c>
      <c r="R1222">
        <f t="shared" si="412"/>
        <v>1220</v>
      </c>
      <c r="S1222" t="e">
        <f t="shared" si="413"/>
        <v>#VALUE!</v>
      </c>
      <c r="T1222">
        <f>IF($B$11="זכר",INDEX(תמותה!$A$1:$E$121,ROUNDDOWN(R1222/12,0)+1,2),INDEX(תמותה!$A$1:$E$121,ROUNDDOWN(R1222/12,0)+1,3))</f>
        <v>0.33621600000000001</v>
      </c>
      <c r="U1222" t="e">
        <f>IF($B$11="זכר",INDEX('שיפור גברים'!$A$1:$GQ$121,ROUNDDOWN(R1222/12,0)+1,ROUNDDOWN((E1222+$B$7-$B$8)/12,0)+2),INDEX('שיפור נשים'!$A$1:$GQ$121,ROUNDDOWN(R1222/12,0)+1,ROUNDDOWN((E1222+$B$7-$B$8)/12,0)+2))</f>
        <v>#VALUE!</v>
      </c>
      <c r="V1222" t="e">
        <f>IF($B$11="זכר",INDEX('שיפור גברים'!$A$1:$GQ$121,ROUNDDOWN(R1222/12,0)+1,ROUNDDOWN((E1222+$B$7-$B$8)/12,0)+1),INDEX('שיפור נשים'!$A$1:$GQ$121,ROUNDDOWN(R1222/12,0)+1,ROUNDDOWN((E1222+$B$7-$B$8)/12,0)+1))</f>
        <v>#VALUE!</v>
      </c>
      <c r="W1222">
        <f t="shared" si="408"/>
        <v>0.33333333333333331</v>
      </c>
      <c r="X1222" t="e">
        <f t="shared" si="414"/>
        <v>#VALUE!</v>
      </c>
      <c r="Y1222">
        <f>IF($B$11="זכר",INDEX(תמותה!$A$1:$E$121,ROUNDDOWN(R1222/12,0)+1,4),INDEX(תמותה!$A$1:$E$121,ROUNDDOWN(R1222/12,0)+1,5))</f>
        <v>0.33621600000000001</v>
      </c>
      <c r="Z1222" t="e">
        <f t="shared" si="409"/>
        <v>#VALUE!</v>
      </c>
      <c r="AA1222" t="e">
        <f t="shared" si="410"/>
        <v>#VALUE!</v>
      </c>
      <c r="AB1222" t="e">
        <f t="shared" si="415"/>
        <v>#VALUE!</v>
      </c>
      <c r="AC1222" t="e">
        <f t="shared" si="416"/>
        <v>#VALUE!</v>
      </c>
      <c r="AD1222" t="e">
        <f t="shared" si="417"/>
        <v>#VALUE!</v>
      </c>
      <c r="AE1222" t="e">
        <f t="shared" si="418"/>
        <v>#VALUE!</v>
      </c>
      <c r="AF1222" t="e">
        <f t="shared" si="419"/>
        <v>#VALUE!</v>
      </c>
    </row>
    <row r="1223" spans="5:32" x14ac:dyDescent="0.2">
      <c r="E1223">
        <f t="shared" si="411"/>
        <v>1221</v>
      </c>
      <c r="F1223">
        <f t="shared" si="406"/>
        <v>39.965508216718256</v>
      </c>
      <c r="G1223" t="e">
        <f t="shared" si="399"/>
        <v>#VALUE!</v>
      </c>
      <c r="H1223" t="e">
        <f t="shared" si="400"/>
        <v>#VALUE!</v>
      </c>
      <c r="I1223" t="e">
        <f t="shared" si="401"/>
        <v>#VALUE!</v>
      </c>
      <c r="J1223" t="e">
        <f t="shared" si="402"/>
        <v>#VALUE!</v>
      </c>
      <c r="K1223" t="e">
        <f t="shared" si="403"/>
        <v>#VALUE!</v>
      </c>
      <c r="L1223" t="e">
        <f t="shared" si="404"/>
        <v>#VALUE!</v>
      </c>
      <c r="M1223">
        <f>IF($B$9="זכר",INDEX(תמותה!$A$1:$E$121,ROUNDDOWN(E1223/12,0)+1,2),INDEX(תמותה!$A$1:$E$121,ROUNDDOWN(E1223/12,0)+1,3))</f>
        <v>0.33621600000000001</v>
      </c>
      <c r="N1223" t="e">
        <f>IF($B$9="זכר",INDEX('שיפור גברים'!$A$1:$GQ$121,ROUNDDOWN(E1223/12,0)+1,ROUNDDOWN((E1223+$B$7-$B$8)/12,0)+2),INDEX('שיפור נשים'!$A$1:$GQ$121,ROUNDDOWN(E1223/12,0)+1,ROUNDDOWN((E1223+$B$7-$B$8)/12,0)+2))</f>
        <v>#VALUE!</v>
      </c>
      <c r="O1223" t="e">
        <f>IF($B$9="זכר",INDEX('שיפור גברים'!$A$1:$GQ$121,ROUNDDOWN(E1223/12,0)+1,ROUNDDOWN((E1223+$B$7-$B$8)/12,0)+1),INDEX('שיפור נשים'!$A$1:$GQ$121,ROUNDDOWN(E1223/12,0)+1,ROUNDDOWN((E1223+$B$7-$B$8)/12,0)+1))</f>
        <v>#VALUE!</v>
      </c>
      <c r="P1223">
        <f t="shared" si="405"/>
        <v>0.41666666666666669</v>
      </c>
      <c r="Q1223" t="e">
        <f t="shared" si="407"/>
        <v>#VALUE!</v>
      </c>
      <c r="R1223">
        <f t="shared" si="412"/>
        <v>1221</v>
      </c>
      <c r="S1223" t="e">
        <f t="shared" si="413"/>
        <v>#VALUE!</v>
      </c>
      <c r="T1223">
        <f>IF($B$11="זכר",INDEX(תמותה!$A$1:$E$121,ROUNDDOWN(R1223/12,0)+1,2),INDEX(תמותה!$A$1:$E$121,ROUNDDOWN(R1223/12,0)+1,3))</f>
        <v>0.33621600000000001</v>
      </c>
      <c r="U1223" t="e">
        <f>IF($B$11="זכר",INDEX('שיפור גברים'!$A$1:$GQ$121,ROUNDDOWN(R1223/12,0)+1,ROUNDDOWN((E1223+$B$7-$B$8)/12,0)+2),INDEX('שיפור נשים'!$A$1:$GQ$121,ROUNDDOWN(R1223/12,0)+1,ROUNDDOWN((E1223+$B$7-$B$8)/12,0)+2))</f>
        <v>#VALUE!</v>
      </c>
      <c r="V1223" t="e">
        <f>IF($B$11="זכר",INDEX('שיפור גברים'!$A$1:$GQ$121,ROUNDDOWN(R1223/12,0)+1,ROUNDDOWN((E1223+$B$7-$B$8)/12,0)+1),INDEX('שיפור נשים'!$A$1:$GQ$121,ROUNDDOWN(R1223/12,0)+1,ROUNDDOWN((E1223+$B$7-$B$8)/12,0)+1))</f>
        <v>#VALUE!</v>
      </c>
      <c r="W1223">
        <f t="shared" si="408"/>
        <v>0.41666666666666669</v>
      </c>
      <c r="X1223" t="e">
        <f t="shared" si="414"/>
        <v>#VALUE!</v>
      </c>
      <c r="Y1223">
        <f>IF($B$11="זכר",INDEX(תמותה!$A$1:$E$121,ROUNDDOWN(R1223/12,0)+1,4),INDEX(תמותה!$A$1:$E$121,ROUNDDOWN(R1223/12,0)+1,5))</f>
        <v>0.33621600000000001</v>
      </c>
      <c r="Z1223" t="e">
        <f t="shared" si="409"/>
        <v>#VALUE!</v>
      </c>
      <c r="AA1223" t="e">
        <f t="shared" si="410"/>
        <v>#VALUE!</v>
      </c>
      <c r="AB1223" t="e">
        <f t="shared" si="415"/>
        <v>#VALUE!</v>
      </c>
      <c r="AC1223" t="e">
        <f t="shared" si="416"/>
        <v>#VALUE!</v>
      </c>
      <c r="AD1223" t="e">
        <f t="shared" si="417"/>
        <v>#VALUE!</v>
      </c>
      <c r="AE1223" t="e">
        <f t="shared" si="418"/>
        <v>#VALUE!</v>
      </c>
      <c r="AF1223" t="e">
        <f t="shared" si="419"/>
        <v>#VALUE!</v>
      </c>
    </row>
    <row r="1224" spans="5:32" x14ac:dyDescent="0.2">
      <c r="E1224">
        <f t="shared" si="411"/>
        <v>1222</v>
      </c>
      <c r="F1224">
        <f t="shared" si="406"/>
        <v>40.086306995066295</v>
      </c>
      <c r="G1224" t="e">
        <f t="shared" si="399"/>
        <v>#VALUE!</v>
      </c>
      <c r="H1224" t="e">
        <f t="shared" si="400"/>
        <v>#VALUE!</v>
      </c>
      <c r="I1224" t="e">
        <f t="shared" si="401"/>
        <v>#VALUE!</v>
      </c>
      <c r="J1224" t="e">
        <f t="shared" si="402"/>
        <v>#VALUE!</v>
      </c>
      <c r="K1224" t="e">
        <f t="shared" si="403"/>
        <v>#VALUE!</v>
      </c>
      <c r="L1224" t="e">
        <f t="shared" si="404"/>
        <v>#VALUE!</v>
      </c>
      <c r="M1224">
        <f>IF($B$9="זכר",INDEX(תמותה!$A$1:$E$121,ROUNDDOWN(E1224/12,0)+1,2),INDEX(תמותה!$A$1:$E$121,ROUNDDOWN(E1224/12,0)+1,3))</f>
        <v>0.33621600000000001</v>
      </c>
      <c r="N1224" t="e">
        <f>IF($B$9="זכר",INDEX('שיפור גברים'!$A$1:$GQ$121,ROUNDDOWN(E1224/12,0)+1,ROUNDDOWN((E1224+$B$7-$B$8)/12,0)+2),INDEX('שיפור נשים'!$A$1:$GQ$121,ROUNDDOWN(E1224/12,0)+1,ROUNDDOWN((E1224+$B$7-$B$8)/12,0)+2))</f>
        <v>#VALUE!</v>
      </c>
      <c r="O1224" t="e">
        <f>IF($B$9="זכר",INDEX('שיפור גברים'!$A$1:$GQ$121,ROUNDDOWN(E1224/12,0)+1,ROUNDDOWN((E1224+$B$7-$B$8)/12,0)+1),INDEX('שיפור נשים'!$A$1:$GQ$121,ROUNDDOWN(E1224/12,0)+1,ROUNDDOWN((E1224+$B$7-$B$8)/12,0)+1))</f>
        <v>#VALUE!</v>
      </c>
      <c r="P1224">
        <f t="shared" si="405"/>
        <v>0.5</v>
      </c>
      <c r="Q1224" t="e">
        <f t="shared" si="407"/>
        <v>#VALUE!</v>
      </c>
      <c r="R1224">
        <f t="shared" si="412"/>
        <v>1222</v>
      </c>
      <c r="S1224" t="e">
        <f t="shared" si="413"/>
        <v>#VALUE!</v>
      </c>
      <c r="T1224">
        <f>IF($B$11="זכר",INDEX(תמותה!$A$1:$E$121,ROUNDDOWN(R1224/12,0)+1,2),INDEX(תמותה!$A$1:$E$121,ROUNDDOWN(R1224/12,0)+1,3))</f>
        <v>0.33621600000000001</v>
      </c>
      <c r="U1224" t="e">
        <f>IF($B$11="זכר",INDEX('שיפור גברים'!$A$1:$GQ$121,ROUNDDOWN(R1224/12,0)+1,ROUNDDOWN((E1224+$B$7-$B$8)/12,0)+2),INDEX('שיפור נשים'!$A$1:$GQ$121,ROUNDDOWN(R1224/12,0)+1,ROUNDDOWN((E1224+$B$7-$B$8)/12,0)+2))</f>
        <v>#VALUE!</v>
      </c>
      <c r="V1224" t="e">
        <f>IF($B$11="זכר",INDEX('שיפור גברים'!$A$1:$GQ$121,ROUNDDOWN(R1224/12,0)+1,ROUNDDOWN((E1224+$B$7-$B$8)/12,0)+1),INDEX('שיפור נשים'!$A$1:$GQ$121,ROUNDDOWN(R1224/12,0)+1,ROUNDDOWN((E1224+$B$7-$B$8)/12,0)+1))</f>
        <v>#VALUE!</v>
      </c>
      <c r="W1224">
        <f t="shared" si="408"/>
        <v>0.5</v>
      </c>
      <c r="X1224" t="e">
        <f t="shared" si="414"/>
        <v>#VALUE!</v>
      </c>
      <c r="Y1224">
        <f>IF($B$11="זכר",INDEX(תמותה!$A$1:$E$121,ROUNDDOWN(R1224/12,0)+1,4),INDEX(תמותה!$A$1:$E$121,ROUNDDOWN(R1224/12,0)+1,5))</f>
        <v>0.33621600000000001</v>
      </c>
      <c r="Z1224" t="e">
        <f t="shared" si="409"/>
        <v>#VALUE!</v>
      </c>
      <c r="AA1224" t="e">
        <f t="shared" si="410"/>
        <v>#VALUE!</v>
      </c>
      <c r="AB1224" t="e">
        <f t="shared" si="415"/>
        <v>#VALUE!</v>
      </c>
      <c r="AC1224" t="e">
        <f t="shared" si="416"/>
        <v>#VALUE!</v>
      </c>
      <c r="AD1224" t="e">
        <f t="shared" si="417"/>
        <v>#VALUE!</v>
      </c>
      <c r="AE1224" t="e">
        <f t="shared" si="418"/>
        <v>#VALUE!</v>
      </c>
      <c r="AF1224" t="e">
        <f t="shared" si="419"/>
        <v>#VALUE!</v>
      </c>
    </row>
    <row r="1225" spans="5:32" x14ac:dyDescent="0.2">
      <c r="E1225">
        <f t="shared" si="411"/>
        <v>1223</v>
      </c>
      <c r="F1225">
        <f t="shared" si="406"/>
        <v>40.207470896879556</v>
      </c>
      <c r="G1225" t="e">
        <f t="shared" si="399"/>
        <v>#VALUE!</v>
      </c>
      <c r="H1225" t="e">
        <f t="shared" si="400"/>
        <v>#VALUE!</v>
      </c>
      <c r="I1225" t="e">
        <f t="shared" si="401"/>
        <v>#VALUE!</v>
      </c>
      <c r="J1225" t="e">
        <f t="shared" si="402"/>
        <v>#VALUE!</v>
      </c>
      <c r="K1225" t="e">
        <f t="shared" si="403"/>
        <v>#VALUE!</v>
      </c>
      <c r="L1225" t="e">
        <f t="shared" si="404"/>
        <v>#VALUE!</v>
      </c>
      <c r="M1225">
        <f>IF($B$9="זכר",INDEX(תמותה!$A$1:$E$121,ROUNDDOWN(E1225/12,0)+1,2),INDEX(תמותה!$A$1:$E$121,ROUNDDOWN(E1225/12,0)+1,3))</f>
        <v>0.33621600000000001</v>
      </c>
      <c r="N1225" t="e">
        <f>IF($B$9="זכר",INDEX('שיפור גברים'!$A$1:$GQ$121,ROUNDDOWN(E1225/12,0)+1,ROUNDDOWN((E1225+$B$7-$B$8)/12,0)+2),INDEX('שיפור נשים'!$A$1:$GQ$121,ROUNDDOWN(E1225/12,0)+1,ROUNDDOWN((E1225+$B$7-$B$8)/12,0)+2))</f>
        <v>#VALUE!</v>
      </c>
      <c r="O1225" t="e">
        <f>IF($B$9="זכר",INDEX('שיפור גברים'!$A$1:$GQ$121,ROUNDDOWN(E1225/12,0)+1,ROUNDDOWN((E1225+$B$7-$B$8)/12,0)+1),INDEX('שיפור נשים'!$A$1:$GQ$121,ROUNDDOWN(E1225/12,0)+1,ROUNDDOWN((E1225+$B$7-$B$8)/12,0)+1))</f>
        <v>#VALUE!</v>
      </c>
      <c r="P1225">
        <f t="shared" si="405"/>
        <v>0.58333333333333337</v>
      </c>
      <c r="Q1225" t="e">
        <f t="shared" si="407"/>
        <v>#VALUE!</v>
      </c>
      <c r="R1225">
        <f t="shared" si="412"/>
        <v>1223</v>
      </c>
      <c r="S1225" t="e">
        <f t="shared" si="413"/>
        <v>#VALUE!</v>
      </c>
      <c r="T1225">
        <f>IF($B$11="זכר",INDEX(תמותה!$A$1:$E$121,ROUNDDOWN(R1225/12,0)+1,2),INDEX(תמותה!$A$1:$E$121,ROUNDDOWN(R1225/12,0)+1,3))</f>
        <v>0.33621600000000001</v>
      </c>
      <c r="U1225" t="e">
        <f>IF($B$11="זכר",INDEX('שיפור גברים'!$A$1:$GQ$121,ROUNDDOWN(R1225/12,0)+1,ROUNDDOWN((E1225+$B$7-$B$8)/12,0)+2),INDEX('שיפור נשים'!$A$1:$GQ$121,ROUNDDOWN(R1225/12,0)+1,ROUNDDOWN((E1225+$B$7-$B$8)/12,0)+2))</f>
        <v>#VALUE!</v>
      </c>
      <c r="V1225" t="e">
        <f>IF($B$11="זכר",INDEX('שיפור גברים'!$A$1:$GQ$121,ROUNDDOWN(R1225/12,0)+1,ROUNDDOWN((E1225+$B$7-$B$8)/12,0)+1),INDEX('שיפור נשים'!$A$1:$GQ$121,ROUNDDOWN(R1225/12,0)+1,ROUNDDOWN((E1225+$B$7-$B$8)/12,0)+1))</f>
        <v>#VALUE!</v>
      </c>
      <c r="W1225">
        <f t="shared" si="408"/>
        <v>0.58333333333333337</v>
      </c>
      <c r="X1225" t="e">
        <f t="shared" si="414"/>
        <v>#VALUE!</v>
      </c>
      <c r="Y1225">
        <f>IF($B$11="זכר",INDEX(תמותה!$A$1:$E$121,ROUNDDOWN(R1225/12,0)+1,4),INDEX(תמותה!$A$1:$E$121,ROUNDDOWN(R1225/12,0)+1,5))</f>
        <v>0.33621600000000001</v>
      </c>
      <c r="Z1225" t="e">
        <f t="shared" si="409"/>
        <v>#VALUE!</v>
      </c>
      <c r="AA1225" t="e">
        <f t="shared" si="410"/>
        <v>#VALUE!</v>
      </c>
      <c r="AB1225" t="e">
        <f t="shared" si="415"/>
        <v>#VALUE!</v>
      </c>
      <c r="AC1225" t="e">
        <f t="shared" si="416"/>
        <v>#VALUE!</v>
      </c>
      <c r="AD1225" t="e">
        <f t="shared" si="417"/>
        <v>#VALUE!</v>
      </c>
      <c r="AE1225" t="e">
        <f t="shared" si="418"/>
        <v>#VALUE!</v>
      </c>
      <c r="AF1225" t="e">
        <f t="shared" si="419"/>
        <v>#VALUE!</v>
      </c>
    </row>
    <row r="1226" spans="5:32" x14ac:dyDescent="0.2">
      <c r="E1226">
        <f t="shared" si="411"/>
        <v>1224</v>
      </c>
      <c r="F1226">
        <f t="shared" si="406"/>
        <v>40.329001025771404</v>
      </c>
      <c r="G1226" t="e">
        <f t="shared" si="399"/>
        <v>#VALUE!</v>
      </c>
      <c r="H1226" t="e">
        <f t="shared" si="400"/>
        <v>#VALUE!</v>
      </c>
      <c r="I1226" t="e">
        <f t="shared" si="401"/>
        <v>#VALUE!</v>
      </c>
      <c r="J1226" t="e">
        <f t="shared" si="402"/>
        <v>#VALUE!</v>
      </c>
      <c r="K1226" t="e">
        <f t="shared" si="403"/>
        <v>#VALUE!</v>
      </c>
      <c r="L1226" t="e">
        <f t="shared" si="404"/>
        <v>#VALUE!</v>
      </c>
      <c r="M1226">
        <f>IF($B$9="זכר",INDEX(תמותה!$A$1:$E$121,ROUNDDOWN(E1226/12,0)+1,2),INDEX(תמותה!$A$1:$E$121,ROUNDDOWN(E1226/12,0)+1,3))</f>
        <v>0.35939599999999999</v>
      </c>
      <c r="N1226" t="e">
        <f>IF($B$9="זכר",INDEX('שיפור גברים'!$A$1:$GQ$121,ROUNDDOWN(E1226/12,0)+1,ROUNDDOWN((E1226+$B$7-$B$8)/12,0)+2),INDEX('שיפור נשים'!$A$1:$GQ$121,ROUNDDOWN(E1226/12,0)+1,ROUNDDOWN((E1226+$B$7-$B$8)/12,0)+2))</f>
        <v>#VALUE!</v>
      </c>
      <c r="O1226" t="e">
        <f>IF($B$9="זכר",INDEX('שיפור גברים'!$A$1:$GQ$121,ROUNDDOWN(E1226/12,0)+1,ROUNDDOWN((E1226+$B$7-$B$8)/12,0)+1),INDEX('שיפור נשים'!$A$1:$GQ$121,ROUNDDOWN(E1226/12,0)+1,ROUNDDOWN((E1226+$B$7-$B$8)/12,0)+1))</f>
        <v>#VALUE!</v>
      </c>
      <c r="P1226">
        <f t="shared" si="405"/>
        <v>0.66666666666666663</v>
      </c>
      <c r="Q1226" t="e">
        <f t="shared" si="407"/>
        <v>#VALUE!</v>
      </c>
      <c r="R1226">
        <f t="shared" si="412"/>
        <v>1224</v>
      </c>
      <c r="S1226" t="e">
        <f t="shared" si="413"/>
        <v>#VALUE!</v>
      </c>
      <c r="T1226">
        <f>IF($B$11="זכר",INDEX(תמותה!$A$1:$E$121,ROUNDDOWN(R1226/12,0)+1,2),INDEX(תמותה!$A$1:$E$121,ROUNDDOWN(R1226/12,0)+1,3))</f>
        <v>0.35939599999999999</v>
      </c>
      <c r="U1226" t="e">
        <f>IF($B$11="זכר",INDEX('שיפור גברים'!$A$1:$GQ$121,ROUNDDOWN(R1226/12,0)+1,ROUNDDOWN((E1226+$B$7-$B$8)/12,0)+2),INDEX('שיפור נשים'!$A$1:$GQ$121,ROUNDDOWN(R1226/12,0)+1,ROUNDDOWN((E1226+$B$7-$B$8)/12,0)+2))</f>
        <v>#VALUE!</v>
      </c>
      <c r="V1226" t="e">
        <f>IF($B$11="זכר",INDEX('שיפור גברים'!$A$1:$GQ$121,ROUNDDOWN(R1226/12,0)+1,ROUNDDOWN((E1226+$B$7-$B$8)/12,0)+1),INDEX('שיפור נשים'!$A$1:$GQ$121,ROUNDDOWN(R1226/12,0)+1,ROUNDDOWN((E1226+$B$7-$B$8)/12,0)+1))</f>
        <v>#VALUE!</v>
      </c>
      <c r="W1226">
        <f t="shared" si="408"/>
        <v>0.66666666666666663</v>
      </c>
      <c r="X1226" t="e">
        <f t="shared" si="414"/>
        <v>#VALUE!</v>
      </c>
      <c r="Y1226">
        <f>IF($B$11="זכר",INDEX(תמותה!$A$1:$E$121,ROUNDDOWN(R1226/12,0)+1,4),INDEX(תמותה!$A$1:$E$121,ROUNDDOWN(R1226/12,0)+1,5))</f>
        <v>0.35939599999999999</v>
      </c>
      <c r="Z1226" t="e">
        <f t="shared" si="409"/>
        <v>#VALUE!</v>
      </c>
      <c r="AA1226" t="e">
        <f t="shared" si="410"/>
        <v>#VALUE!</v>
      </c>
      <c r="AB1226" t="e">
        <f t="shared" si="415"/>
        <v>#VALUE!</v>
      </c>
      <c r="AC1226" t="e">
        <f t="shared" si="416"/>
        <v>#VALUE!</v>
      </c>
      <c r="AD1226" t="e">
        <f t="shared" si="417"/>
        <v>#VALUE!</v>
      </c>
      <c r="AE1226" t="e">
        <f t="shared" si="418"/>
        <v>#VALUE!</v>
      </c>
      <c r="AF1226" t="e">
        <f t="shared" si="419"/>
        <v>#VALUE!</v>
      </c>
    </row>
    <row r="1227" spans="5:32" x14ac:dyDescent="0.2">
      <c r="E1227">
        <f t="shared" si="411"/>
        <v>1225</v>
      </c>
      <c r="F1227">
        <f t="shared" si="406"/>
        <v>40.450898488690996</v>
      </c>
      <c r="G1227" t="e">
        <f t="shared" si="399"/>
        <v>#VALUE!</v>
      </c>
      <c r="H1227" t="e">
        <f t="shared" si="400"/>
        <v>#VALUE!</v>
      </c>
      <c r="I1227" t="e">
        <f t="shared" si="401"/>
        <v>#VALUE!</v>
      </c>
      <c r="J1227" t="e">
        <f t="shared" si="402"/>
        <v>#VALUE!</v>
      </c>
      <c r="K1227" t="e">
        <f t="shared" si="403"/>
        <v>#VALUE!</v>
      </c>
      <c r="L1227" t="e">
        <f t="shared" si="404"/>
        <v>#VALUE!</v>
      </c>
      <c r="M1227">
        <f>IF($B$9="זכר",INDEX(תמותה!$A$1:$E$121,ROUNDDOWN(E1227/12,0)+1,2),INDEX(תמותה!$A$1:$E$121,ROUNDDOWN(E1227/12,0)+1,3))</f>
        <v>0.35939599999999999</v>
      </c>
      <c r="N1227" t="e">
        <f>IF($B$9="זכר",INDEX('שיפור גברים'!$A$1:$GQ$121,ROUNDDOWN(E1227/12,0)+1,ROUNDDOWN((E1227+$B$7-$B$8)/12,0)+2),INDEX('שיפור נשים'!$A$1:$GQ$121,ROUNDDOWN(E1227/12,0)+1,ROUNDDOWN((E1227+$B$7-$B$8)/12,0)+2))</f>
        <v>#VALUE!</v>
      </c>
      <c r="O1227" t="e">
        <f>IF($B$9="זכר",INDEX('שיפור גברים'!$A$1:$GQ$121,ROUNDDOWN(E1227/12,0)+1,ROUNDDOWN((E1227+$B$7-$B$8)/12,0)+1),INDEX('שיפור נשים'!$A$1:$GQ$121,ROUNDDOWN(E1227/12,0)+1,ROUNDDOWN((E1227+$B$7-$B$8)/12,0)+1))</f>
        <v>#VALUE!</v>
      </c>
      <c r="P1227">
        <f t="shared" si="405"/>
        <v>0.75</v>
      </c>
      <c r="Q1227" t="e">
        <f t="shared" si="407"/>
        <v>#VALUE!</v>
      </c>
      <c r="R1227">
        <f t="shared" si="412"/>
        <v>1225</v>
      </c>
      <c r="S1227" t="e">
        <f t="shared" si="413"/>
        <v>#VALUE!</v>
      </c>
      <c r="T1227">
        <f>IF($B$11="זכר",INDEX(תמותה!$A$1:$E$121,ROUNDDOWN(R1227/12,0)+1,2),INDEX(תמותה!$A$1:$E$121,ROUNDDOWN(R1227/12,0)+1,3))</f>
        <v>0.35939599999999999</v>
      </c>
      <c r="U1227" t="e">
        <f>IF($B$11="זכר",INDEX('שיפור גברים'!$A$1:$GQ$121,ROUNDDOWN(R1227/12,0)+1,ROUNDDOWN((E1227+$B$7-$B$8)/12,0)+2),INDEX('שיפור נשים'!$A$1:$GQ$121,ROUNDDOWN(R1227/12,0)+1,ROUNDDOWN((E1227+$B$7-$B$8)/12,0)+2))</f>
        <v>#VALUE!</v>
      </c>
      <c r="V1227" t="e">
        <f>IF($B$11="זכר",INDEX('שיפור גברים'!$A$1:$GQ$121,ROUNDDOWN(R1227/12,0)+1,ROUNDDOWN((E1227+$B$7-$B$8)/12,0)+1),INDEX('שיפור נשים'!$A$1:$GQ$121,ROUNDDOWN(R1227/12,0)+1,ROUNDDOWN((E1227+$B$7-$B$8)/12,0)+1))</f>
        <v>#VALUE!</v>
      </c>
      <c r="W1227">
        <f t="shared" si="408"/>
        <v>0.75</v>
      </c>
      <c r="X1227" t="e">
        <f t="shared" si="414"/>
        <v>#VALUE!</v>
      </c>
      <c r="Y1227">
        <f>IF($B$11="זכר",INDEX(תמותה!$A$1:$E$121,ROUNDDOWN(R1227/12,0)+1,4),INDEX(תמותה!$A$1:$E$121,ROUNDDOWN(R1227/12,0)+1,5))</f>
        <v>0.35939599999999999</v>
      </c>
      <c r="Z1227" t="e">
        <f t="shared" si="409"/>
        <v>#VALUE!</v>
      </c>
      <c r="AA1227" t="e">
        <f t="shared" si="410"/>
        <v>#VALUE!</v>
      </c>
      <c r="AB1227" t="e">
        <f t="shared" si="415"/>
        <v>#VALUE!</v>
      </c>
      <c r="AC1227" t="e">
        <f t="shared" si="416"/>
        <v>#VALUE!</v>
      </c>
      <c r="AD1227" t="e">
        <f t="shared" si="417"/>
        <v>#VALUE!</v>
      </c>
      <c r="AE1227" t="e">
        <f t="shared" si="418"/>
        <v>#VALUE!</v>
      </c>
      <c r="AF1227" t="e">
        <f t="shared" si="419"/>
        <v>#VALUE!</v>
      </c>
    </row>
    <row r="1228" spans="5:32" x14ac:dyDescent="0.2">
      <c r="E1228">
        <f t="shared" si="411"/>
        <v>1226</v>
      </c>
      <c r="F1228">
        <f t="shared" si="406"/>
        <v>40.573164395933219</v>
      </c>
      <c r="G1228" t="e">
        <f t="shared" si="399"/>
        <v>#VALUE!</v>
      </c>
      <c r="H1228" t="e">
        <f t="shared" si="400"/>
        <v>#VALUE!</v>
      </c>
      <c r="I1228" t="e">
        <f t="shared" si="401"/>
        <v>#VALUE!</v>
      </c>
      <c r="J1228" t="e">
        <f t="shared" si="402"/>
        <v>#VALUE!</v>
      </c>
      <c r="K1228" t="e">
        <f t="shared" si="403"/>
        <v>#VALUE!</v>
      </c>
      <c r="L1228" t="e">
        <f t="shared" si="404"/>
        <v>#VALUE!</v>
      </c>
      <c r="M1228">
        <f>IF($B$9="זכר",INDEX(תמותה!$A$1:$E$121,ROUNDDOWN(E1228/12,0)+1,2),INDEX(תמותה!$A$1:$E$121,ROUNDDOWN(E1228/12,0)+1,3))</f>
        <v>0.35939599999999999</v>
      </c>
      <c r="N1228" t="e">
        <f>IF($B$9="זכר",INDEX('שיפור גברים'!$A$1:$GQ$121,ROUNDDOWN(E1228/12,0)+1,ROUNDDOWN((E1228+$B$7-$B$8)/12,0)+2),INDEX('שיפור נשים'!$A$1:$GQ$121,ROUNDDOWN(E1228/12,0)+1,ROUNDDOWN((E1228+$B$7-$B$8)/12,0)+2))</f>
        <v>#VALUE!</v>
      </c>
      <c r="O1228" t="e">
        <f>IF($B$9="זכר",INDEX('שיפור גברים'!$A$1:$GQ$121,ROUNDDOWN(E1228/12,0)+1,ROUNDDOWN((E1228+$B$7-$B$8)/12,0)+1),INDEX('שיפור נשים'!$A$1:$GQ$121,ROUNDDOWN(E1228/12,0)+1,ROUNDDOWN((E1228+$B$7-$B$8)/12,0)+1))</f>
        <v>#VALUE!</v>
      </c>
      <c r="P1228">
        <f t="shared" si="405"/>
        <v>0.83333333333333337</v>
      </c>
      <c r="Q1228" t="e">
        <f t="shared" si="407"/>
        <v>#VALUE!</v>
      </c>
      <c r="R1228">
        <f t="shared" si="412"/>
        <v>1226</v>
      </c>
      <c r="S1228" t="e">
        <f t="shared" si="413"/>
        <v>#VALUE!</v>
      </c>
      <c r="T1228">
        <f>IF($B$11="זכר",INDEX(תמותה!$A$1:$E$121,ROUNDDOWN(R1228/12,0)+1,2),INDEX(תמותה!$A$1:$E$121,ROUNDDOWN(R1228/12,0)+1,3))</f>
        <v>0.35939599999999999</v>
      </c>
      <c r="U1228" t="e">
        <f>IF($B$11="זכר",INDEX('שיפור גברים'!$A$1:$GQ$121,ROUNDDOWN(R1228/12,0)+1,ROUNDDOWN((E1228+$B$7-$B$8)/12,0)+2),INDEX('שיפור נשים'!$A$1:$GQ$121,ROUNDDOWN(R1228/12,0)+1,ROUNDDOWN((E1228+$B$7-$B$8)/12,0)+2))</f>
        <v>#VALUE!</v>
      </c>
      <c r="V1228" t="e">
        <f>IF($B$11="זכר",INDEX('שיפור גברים'!$A$1:$GQ$121,ROUNDDOWN(R1228/12,0)+1,ROUNDDOWN((E1228+$B$7-$B$8)/12,0)+1),INDEX('שיפור נשים'!$A$1:$GQ$121,ROUNDDOWN(R1228/12,0)+1,ROUNDDOWN((E1228+$B$7-$B$8)/12,0)+1))</f>
        <v>#VALUE!</v>
      </c>
      <c r="W1228">
        <f t="shared" si="408"/>
        <v>0.83333333333333337</v>
      </c>
      <c r="X1228" t="e">
        <f t="shared" si="414"/>
        <v>#VALUE!</v>
      </c>
      <c r="Y1228">
        <f>IF($B$11="זכר",INDEX(תמותה!$A$1:$E$121,ROUNDDOWN(R1228/12,0)+1,4),INDEX(תמותה!$A$1:$E$121,ROUNDDOWN(R1228/12,0)+1,5))</f>
        <v>0.35939599999999999</v>
      </c>
      <c r="Z1228" t="e">
        <f t="shared" si="409"/>
        <v>#VALUE!</v>
      </c>
      <c r="AA1228" t="e">
        <f t="shared" si="410"/>
        <v>#VALUE!</v>
      </c>
      <c r="AB1228" t="e">
        <f t="shared" si="415"/>
        <v>#VALUE!</v>
      </c>
      <c r="AC1228" t="e">
        <f t="shared" si="416"/>
        <v>#VALUE!</v>
      </c>
      <c r="AD1228" t="e">
        <f t="shared" si="417"/>
        <v>#VALUE!</v>
      </c>
      <c r="AE1228" t="e">
        <f t="shared" si="418"/>
        <v>#VALUE!</v>
      </c>
      <c r="AF1228" t="e">
        <f t="shared" si="419"/>
        <v>#VALUE!</v>
      </c>
    </row>
    <row r="1229" spans="5:32" x14ac:dyDescent="0.2">
      <c r="E1229">
        <f t="shared" si="411"/>
        <v>1227</v>
      </c>
      <c r="F1229">
        <f t="shared" si="406"/>
        <v>40.695799861148991</v>
      </c>
      <c r="G1229" t="e">
        <f t="shared" si="399"/>
        <v>#VALUE!</v>
      </c>
      <c r="H1229" t="e">
        <f t="shared" si="400"/>
        <v>#VALUE!</v>
      </c>
      <c r="I1229" t="e">
        <f t="shared" si="401"/>
        <v>#VALUE!</v>
      </c>
      <c r="J1229" t="e">
        <f t="shared" si="402"/>
        <v>#VALUE!</v>
      </c>
      <c r="K1229" t="e">
        <f t="shared" si="403"/>
        <v>#VALUE!</v>
      </c>
      <c r="L1229" t="e">
        <f t="shared" si="404"/>
        <v>#VALUE!</v>
      </c>
      <c r="M1229">
        <f>IF($B$9="זכר",INDEX(תמותה!$A$1:$E$121,ROUNDDOWN(E1229/12,0)+1,2),INDEX(תמותה!$A$1:$E$121,ROUNDDOWN(E1229/12,0)+1,3))</f>
        <v>0.35939599999999999</v>
      </c>
      <c r="N1229" t="e">
        <f>IF($B$9="זכר",INDEX('שיפור גברים'!$A$1:$GQ$121,ROUNDDOWN(E1229/12,0)+1,ROUNDDOWN((E1229+$B$7-$B$8)/12,0)+2),INDEX('שיפור נשים'!$A$1:$GQ$121,ROUNDDOWN(E1229/12,0)+1,ROUNDDOWN((E1229+$B$7-$B$8)/12,0)+2))</f>
        <v>#VALUE!</v>
      </c>
      <c r="O1229" t="e">
        <f>IF($B$9="זכר",INDEX('שיפור גברים'!$A$1:$GQ$121,ROUNDDOWN(E1229/12,0)+1,ROUNDDOWN((E1229+$B$7-$B$8)/12,0)+1),INDEX('שיפור נשים'!$A$1:$GQ$121,ROUNDDOWN(E1229/12,0)+1,ROUNDDOWN((E1229+$B$7-$B$8)/12,0)+1))</f>
        <v>#VALUE!</v>
      </c>
      <c r="P1229">
        <f t="shared" si="405"/>
        <v>0.91666666666666663</v>
      </c>
      <c r="Q1229" t="e">
        <f t="shared" si="407"/>
        <v>#VALUE!</v>
      </c>
      <c r="R1229">
        <f t="shared" si="412"/>
        <v>1227</v>
      </c>
      <c r="S1229" t="e">
        <f t="shared" si="413"/>
        <v>#VALUE!</v>
      </c>
      <c r="T1229">
        <f>IF($B$11="זכר",INDEX(תמותה!$A$1:$E$121,ROUNDDOWN(R1229/12,0)+1,2),INDEX(תמותה!$A$1:$E$121,ROUNDDOWN(R1229/12,0)+1,3))</f>
        <v>0.35939599999999999</v>
      </c>
      <c r="U1229" t="e">
        <f>IF($B$11="זכר",INDEX('שיפור גברים'!$A$1:$GQ$121,ROUNDDOWN(R1229/12,0)+1,ROUNDDOWN((E1229+$B$7-$B$8)/12,0)+2),INDEX('שיפור נשים'!$A$1:$GQ$121,ROUNDDOWN(R1229/12,0)+1,ROUNDDOWN((E1229+$B$7-$B$8)/12,0)+2))</f>
        <v>#VALUE!</v>
      </c>
      <c r="V1229" t="e">
        <f>IF($B$11="זכר",INDEX('שיפור גברים'!$A$1:$GQ$121,ROUNDDOWN(R1229/12,0)+1,ROUNDDOWN((E1229+$B$7-$B$8)/12,0)+1),INDEX('שיפור נשים'!$A$1:$GQ$121,ROUNDDOWN(R1229/12,0)+1,ROUNDDOWN((E1229+$B$7-$B$8)/12,0)+1))</f>
        <v>#VALUE!</v>
      </c>
      <c r="W1229">
        <f t="shared" si="408"/>
        <v>0.91666666666666663</v>
      </c>
      <c r="X1229" t="e">
        <f t="shared" si="414"/>
        <v>#VALUE!</v>
      </c>
      <c r="Y1229">
        <f>IF($B$11="זכר",INDEX(תמותה!$A$1:$E$121,ROUNDDOWN(R1229/12,0)+1,4),INDEX(תמותה!$A$1:$E$121,ROUNDDOWN(R1229/12,0)+1,5))</f>
        <v>0.35939599999999999</v>
      </c>
      <c r="Z1229" t="e">
        <f t="shared" si="409"/>
        <v>#VALUE!</v>
      </c>
      <c r="AA1229" t="e">
        <f t="shared" si="410"/>
        <v>#VALUE!</v>
      </c>
      <c r="AB1229" t="e">
        <f t="shared" si="415"/>
        <v>#VALUE!</v>
      </c>
      <c r="AC1229" t="e">
        <f t="shared" si="416"/>
        <v>#VALUE!</v>
      </c>
      <c r="AD1229" t="e">
        <f t="shared" si="417"/>
        <v>#VALUE!</v>
      </c>
      <c r="AE1229" t="e">
        <f t="shared" si="418"/>
        <v>#VALUE!</v>
      </c>
      <c r="AF1229" t="e">
        <f t="shared" si="419"/>
        <v>#VALUE!</v>
      </c>
    </row>
    <row r="1230" spans="5:32" x14ac:dyDescent="0.2">
      <c r="E1230">
        <f t="shared" si="411"/>
        <v>1228</v>
      </c>
      <c r="F1230">
        <f t="shared" si="406"/>
        <v>40.81880600135532</v>
      </c>
      <c r="G1230" t="e">
        <f t="shared" si="399"/>
        <v>#VALUE!</v>
      </c>
      <c r="H1230" t="e">
        <f t="shared" si="400"/>
        <v>#VALUE!</v>
      </c>
      <c r="I1230" t="e">
        <f t="shared" si="401"/>
        <v>#VALUE!</v>
      </c>
      <c r="J1230" t="e">
        <f t="shared" si="402"/>
        <v>#VALUE!</v>
      </c>
      <c r="K1230" t="e">
        <f t="shared" si="403"/>
        <v>#VALUE!</v>
      </c>
      <c r="L1230" t="e">
        <f t="shared" si="404"/>
        <v>#VALUE!</v>
      </c>
      <c r="M1230">
        <f>IF($B$9="זכר",INDEX(תמותה!$A$1:$E$121,ROUNDDOWN(E1230/12,0)+1,2),INDEX(תמותה!$A$1:$E$121,ROUNDDOWN(E1230/12,0)+1,3))</f>
        <v>0.35939599999999999</v>
      </c>
      <c r="N1230" t="e">
        <f>IF($B$9="זכר",INDEX('שיפור גברים'!$A$1:$GQ$121,ROUNDDOWN(E1230/12,0)+1,ROUNDDOWN((E1230+$B$7-$B$8)/12,0)+2),INDEX('שיפור נשים'!$A$1:$GQ$121,ROUNDDOWN(E1230/12,0)+1,ROUNDDOWN((E1230+$B$7-$B$8)/12,0)+2))</f>
        <v>#VALUE!</v>
      </c>
      <c r="O1230" t="e">
        <f>IF($B$9="זכר",INDEX('שיפור גברים'!$A$1:$GQ$121,ROUNDDOWN(E1230/12,0)+1,ROUNDDOWN((E1230+$B$7-$B$8)/12,0)+1),INDEX('שיפור נשים'!$A$1:$GQ$121,ROUNDDOWN(E1230/12,0)+1,ROUNDDOWN((E1230+$B$7-$B$8)/12,0)+1))</f>
        <v>#VALUE!</v>
      </c>
      <c r="P1230">
        <f t="shared" si="405"/>
        <v>1</v>
      </c>
      <c r="Q1230" t="e">
        <f t="shared" si="407"/>
        <v>#VALUE!</v>
      </c>
      <c r="R1230">
        <f t="shared" si="412"/>
        <v>1228</v>
      </c>
      <c r="S1230" t="e">
        <f t="shared" si="413"/>
        <v>#VALUE!</v>
      </c>
      <c r="T1230">
        <f>IF($B$11="זכר",INDEX(תמותה!$A$1:$E$121,ROUNDDOWN(R1230/12,0)+1,2),INDEX(תמותה!$A$1:$E$121,ROUNDDOWN(R1230/12,0)+1,3))</f>
        <v>0.35939599999999999</v>
      </c>
      <c r="U1230" t="e">
        <f>IF($B$11="זכר",INDEX('שיפור גברים'!$A$1:$GQ$121,ROUNDDOWN(R1230/12,0)+1,ROUNDDOWN((E1230+$B$7-$B$8)/12,0)+2),INDEX('שיפור נשים'!$A$1:$GQ$121,ROUNDDOWN(R1230/12,0)+1,ROUNDDOWN((E1230+$B$7-$B$8)/12,0)+2))</f>
        <v>#VALUE!</v>
      </c>
      <c r="V1230" t="e">
        <f>IF($B$11="זכר",INDEX('שיפור גברים'!$A$1:$GQ$121,ROUNDDOWN(R1230/12,0)+1,ROUNDDOWN((E1230+$B$7-$B$8)/12,0)+1),INDEX('שיפור נשים'!$A$1:$GQ$121,ROUNDDOWN(R1230/12,0)+1,ROUNDDOWN((E1230+$B$7-$B$8)/12,0)+1))</f>
        <v>#VALUE!</v>
      </c>
      <c r="W1230">
        <f t="shared" si="408"/>
        <v>1</v>
      </c>
      <c r="X1230" t="e">
        <f t="shared" si="414"/>
        <v>#VALUE!</v>
      </c>
      <c r="Y1230">
        <f>IF($B$11="זכר",INDEX(תמותה!$A$1:$E$121,ROUNDDOWN(R1230/12,0)+1,4),INDEX(תמותה!$A$1:$E$121,ROUNDDOWN(R1230/12,0)+1,5))</f>
        <v>0.35939599999999999</v>
      </c>
      <c r="Z1230" t="e">
        <f t="shared" si="409"/>
        <v>#VALUE!</v>
      </c>
      <c r="AA1230" t="e">
        <f t="shared" si="410"/>
        <v>#VALUE!</v>
      </c>
      <c r="AB1230" t="e">
        <f t="shared" si="415"/>
        <v>#VALUE!</v>
      </c>
      <c r="AC1230" t="e">
        <f t="shared" si="416"/>
        <v>#VALUE!</v>
      </c>
      <c r="AD1230" t="e">
        <f t="shared" si="417"/>
        <v>#VALUE!</v>
      </c>
      <c r="AE1230" t="e">
        <f t="shared" si="418"/>
        <v>#VALUE!</v>
      </c>
      <c r="AF1230" t="e">
        <f t="shared" si="419"/>
        <v>#VALUE!</v>
      </c>
    </row>
    <row r="1231" spans="5:32" x14ac:dyDescent="0.2">
      <c r="E1231">
        <f t="shared" si="411"/>
        <v>1229</v>
      </c>
      <c r="F1231">
        <f t="shared" si="406"/>
        <v>40.942183936945419</v>
      </c>
      <c r="G1231" t="e">
        <f t="shared" si="399"/>
        <v>#VALUE!</v>
      </c>
      <c r="H1231" t="e">
        <f t="shared" si="400"/>
        <v>#VALUE!</v>
      </c>
      <c r="I1231" t="e">
        <f t="shared" si="401"/>
        <v>#VALUE!</v>
      </c>
      <c r="J1231" t="e">
        <f t="shared" si="402"/>
        <v>#VALUE!</v>
      </c>
      <c r="K1231" t="e">
        <f t="shared" si="403"/>
        <v>#VALUE!</v>
      </c>
      <c r="L1231" t="e">
        <f t="shared" si="404"/>
        <v>#VALUE!</v>
      </c>
      <c r="M1231">
        <f>IF($B$9="זכר",INDEX(תמותה!$A$1:$E$121,ROUNDDOWN(E1231/12,0)+1,2),INDEX(תמותה!$A$1:$E$121,ROUNDDOWN(E1231/12,0)+1,3))</f>
        <v>0.35939599999999999</v>
      </c>
      <c r="N1231" t="e">
        <f>IF($B$9="זכר",INDEX('שיפור גברים'!$A$1:$GQ$121,ROUNDDOWN(E1231/12,0)+1,ROUNDDOWN((E1231+$B$7-$B$8)/12,0)+2),INDEX('שיפור נשים'!$A$1:$GQ$121,ROUNDDOWN(E1231/12,0)+1,ROUNDDOWN((E1231+$B$7-$B$8)/12,0)+2))</f>
        <v>#VALUE!</v>
      </c>
      <c r="O1231" t="e">
        <f>IF($B$9="זכר",INDEX('שיפור גברים'!$A$1:$GQ$121,ROUNDDOWN(E1231/12,0)+1,ROUNDDOWN((E1231+$B$7-$B$8)/12,0)+1),INDEX('שיפור נשים'!$A$1:$GQ$121,ROUNDDOWN(E1231/12,0)+1,ROUNDDOWN((E1231+$B$7-$B$8)/12,0)+1))</f>
        <v>#VALUE!</v>
      </c>
      <c r="P1231">
        <f t="shared" si="405"/>
        <v>8.3333333333333329E-2</v>
      </c>
      <c r="Q1231" t="e">
        <f t="shared" si="407"/>
        <v>#VALUE!</v>
      </c>
      <c r="R1231">
        <f t="shared" si="412"/>
        <v>1229</v>
      </c>
      <c r="S1231" t="e">
        <f t="shared" si="413"/>
        <v>#VALUE!</v>
      </c>
      <c r="T1231">
        <f>IF($B$11="זכר",INDEX(תמותה!$A$1:$E$121,ROUNDDOWN(R1231/12,0)+1,2),INDEX(תמותה!$A$1:$E$121,ROUNDDOWN(R1231/12,0)+1,3))</f>
        <v>0.35939599999999999</v>
      </c>
      <c r="U1231" t="e">
        <f>IF($B$11="זכר",INDEX('שיפור גברים'!$A$1:$GQ$121,ROUNDDOWN(R1231/12,0)+1,ROUNDDOWN((E1231+$B$7-$B$8)/12,0)+2),INDEX('שיפור נשים'!$A$1:$GQ$121,ROUNDDOWN(R1231/12,0)+1,ROUNDDOWN((E1231+$B$7-$B$8)/12,0)+2))</f>
        <v>#VALUE!</v>
      </c>
      <c r="V1231" t="e">
        <f>IF($B$11="זכר",INDEX('שיפור גברים'!$A$1:$GQ$121,ROUNDDOWN(R1231/12,0)+1,ROUNDDOWN((E1231+$B$7-$B$8)/12,0)+1),INDEX('שיפור נשים'!$A$1:$GQ$121,ROUNDDOWN(R1231/12,0)+1,ROUNDDOWN((E1231+$B$7-$B$8)/12,0)+1))</f>
        <v>#VALUE!</v>
      </c>
      <c r="W1231">
        <f t="shared" si="408"/>
        <v>8.3333333333333329E-2</v>
      </c>
      <c r="X1231" t="e">
        <f t="shared" si="414"/>
        <v>#VALUE!</v>
      </c>
      <c r="Y1231">
        <f>IF($B$11="זכר",INDEX(תמותה!$A$1:$E$121,ROUNDDOWN(R1231/12,0)+1,4),INDEX(תמותה!$A$1:$E$121,ROUNDDOWN(R1231/12,0)+1,5))</f>
        <v>0.35939599999999999</v>
      </c>
      <c r="Z1231" t="e">
        <f t="shared" si="409"/>
        <v>#VALUE!</v>
      </c>
      <c r="AA1231" t="e">
        <f t="shared" si="410"/>
        <v>#VALUE!</v>
      </c>
      <c r="AB1231" t="e">
        <f t="shared" si="415"/>
        <v>#VALUE!</v>
      </c>
      <c r="AC1231" t="e">
        <f t="shared" si="416"/>
        <v>#VALUE!</v>
      </c>
      <c r="AD1231" t="e">
        <f t="shared" si="417"/>
        <v>#VALUE!</v>
      </c>
      <c r="AE1231" t="e">
        <f t="shared" si="418"/>
        <v>#VALUE!</v>
      </c>
      <c r="AF1231" t="e">
        <f t="shared" si="419"/>
        <v>#VALUE!</v>
      </c>
    </row>
    <row r="1232" spans="5:32" x14ac:dyDescent="0.2">
      <c r="E1232">
        <f t="shared" si="411"/>
        <v>1230</v>
      </c>
      <c r="F1232">
        <f t="shared" si="406"/>
        <v>41.065934791699071</v>
      </c>
      <c r="G1232" t="e">
        <f t="shared" si="399"/>
        <v>#VALUE!</v>
      </c>
      <c r="H1232" t="e">
        <f t="shared" si="400"/>
        <v>#VALUE!</v>
      </c>
      <c r="I1232" t="e">
        <f t="shared" si="401"/>
        <v>#VALUE!</v>
      </c>
      <c r="J1232" t="e">
        <f t="shared" si="402"/>
        <v>#VALUE!</v>
      </c>
      <c r="K1232" t="e">
        <f t="shared" si="403"/>
        <v>#VALUE!</v>
      </c>
      <c r="L1232" t="e">
        <f t="shared" si="404"/>
        <v>#VALUE!</v>
      </c>
      <c r="M1232">
        <f>IF($B$9="זכר",INDEX(תמותה!$A$1:$E$121,ROUNDDOWN(E1232/12,0)+1,2),INDEX(תמותה!$A$1:$E$121,ROUNDDOWN(E1232/12,0)+1,3))</f>
        <v>0.35939599999999999</v>
      </c>
      <c r="N1232" t="e">
        <f>IF($B$9="זכר",INDEX('שיפור גברים'!$A$1:$GQ$121,ROUNDDOWN(E1232/12,0)+1,ROUNDDOWN((E1232+$B$7-$B$8)/12,0)+2),INDEX('שיפור נשים'!$A$1:$GQ$121,ROUNDDOWN(E1232/12,0)+1,ROUNDDOWN((E1232+$B$7-$B$8)/12,0)+2))</f>
        <v>#VALUE!</v>
      </c>
      <c r="O1232" t="e">
        <f>IF($B$9="זכר",INDEX('שיפור גברים'!$A$1:$GQ$121,ROUNDDOWN(E1232/12,0)+1,ROUNDDOWN((E1232+$B$7-$B$8)/12,0)+1),INDEX('שיפור נשים'!$A$1:$GQ$121,ROUNDDOWN(E1232/12,0)+1,ROUNDDOWN((E1232+$B$7-$B$8)/12,0)+1))</f>
        <v>#VALUE!</v>
      </c>
      <c r="P1232">
        <f t="shared" si="405"/>
        <v>0.16666666666666666</v>
      </c>
      <c r="Q1232" t="e">
        <f t="shared" si="407"/>
        <v>#VALUE!</v>
      </c>
      <c r="R1232">
        <f t="shared" si="412"/>
        <v>1230</v>
      </c>
      <c r="S1232" t="e">
        <f t="shared" si="413"/>
        <v>#VALUE!</v>
      </c>
      <c r="T1232">
        <f>IF($B$11="זכר",INDEX(תמותה!$A$1:$E$121,ROUNDDOWN(R1232/12,0)+1,2),INDEX(תמותה!$A$1:$E$121,ROUNDDOWN(R1232/12,0)+1,3))</f>
        <v>0.35939599999999999</v>
      </c>
      <c r="U1232" t="e">
        <f>IF($B$11="זכר",INDEX('שיפור גברים'!$A$1:$GQ$121,ROUNDDOWN(R1232/12,0)+1,ROUNDDOWN((E1232+$B$7-$B$8)/12,0)+2),INDEX('שיפור נשים'!$A$1:$GQ$121,ROUNDDOWN(R1232/12,0)+1,ROUNDDOWN((E1232+$B$7-$B$8)/12,0)+2))</f>
        <v>#VALUE!</v>
      </c>
      <c r="V1232" t="e">
        <f>IF($B$11="זכר",INDEX('שיפור גברים'!$A$1:$GQ$121,ROUNDDOWN(R1232/12,0)+1,ROUNDDOWN((E1232+$B$7-$B$8)/12,0)+1),INDEX('שיפור נשים'!$A$1:$GQ$121,ROUNDDOWN(R1232/12,0)+1,ROUNDDOWN((E1232+$B$7-$B$8)/12,0)+1))</f>
        <v>#VALUE!</v>
      </c>
      <c r="W1232">
        <f t="shared" si="408"/>
        <v>0.16666666666666666</v>
      </c>
      <c r="X1232" t="e">
        <f t="shared" si="414"/>
        <v>#VALUE!</v>
      </c>
      <c r="Y1232">
        <f>IF($B$11="זכר",INDEX(תמותה!$A$1:$E$121,ROUNDDOWN(R1232/12,0)+1,4),INDEX(תמותה!$A$1:$E$121,ROUNDDOWN(R1232/12,0)+1,5))</f>
        <v>0.35939599999999999</v>
      </c>
      <c r="Z1232" t="e">
        <f t="shared" si="409"/>
        <v>#VALUE!</v>
      </c>
      <c r="AA1232" t="e">
        <f t="shared" si="410"/>
        <v>#VALUE!</v>
      </c>
      <c r="AB1232" t="e">
        <f t="shared" si="415"/>
        <v>#VALUE!</v>
      </c>
      <c r="AC1232" t="e">
        <f t="shared" si="416"/>
        <v>#VALUE!</v>
      </c>
      <c r="AD1232" t="e">
        <f t="shared" si="417"/>
        <v>#VALUE!</v>
      </c>
      <c r="AE1232" t="e">
        <f t="shared" si="418"/>
        <v>#VALUE!</v>
      </c>
      <c r="AF1232" t="e">
        <f t="shared" si="419"/>
        <v>#VALUE!</v>
      </c>
    </row>
    <row r="1233" spans="5:32" x14ac:dyDescent="0.2">
      <c r="E1233">
        <f t="shared" si="411"/>
        <v>1231</v>
      </c>
      <c r="F1233">
        <f t="shared" si="406"/>
        <v>41.190059692792715</v>
      </c>
      <c r="G1233" t="e">
        <f t="shared" si="399"/>
        <v>#VALUE!</v>
      </c>
      <c r="H1233" t="e">
        <f t="shared" si="400"/>
        <v>#VALUE!</v>
      </c>
      <c r="I1233" t="e">
        <f t="shared" si="401"/>
        <v>#VALUE!</v>
      </c>
      <c r="J1233" t="e">
        <f t="shared" si="402"/>
        <v>#VALUE!</v>
      </c>
      <c r="K1233" t="e">
        <f t="shared" si="403"/>
        <v>#VALUE!</v>
      </c>
      <c r="L1233" t="e">
        <f t="shared" si="404"/>
        <v>#VALUE!</v>
      </c>
      <c r="M1233">
        <f>IF($B$9="זכר",INDEX(תמותה!$A$1:$E$121,ROUNDDOWN(E1233/12,0)+1,2),INDEX(תמותה!$A$1:$E$121,ROUNDDOWN(E1233/12,0)+1,3))</f>
        <v>0.35939599999999999</v>
      </c>
      <c r="N1233" t="e">
        <f>IF($B$9="זכר",INDEX('שיפור גברים'!$A$1:$GQ$121,ROUNDDOWN(E1233/12,0)+1,ROUNDDOWN((E1233+$B$7-$B$8)/12,0)+2),INDEX('שיפור נשים'!$A$1:$GQ$121,ROUNDDOWN(E1233/12,0)+1,ROUNDDOWN((E1233+$B$7-$B$8)/12,0)+2))</f>
        <v>#VALUE!</v>
      </c>
      <c r="O1233" t="e">
        <f>IF($B$9="זכר",INDEX('שיפור גברים'!$A$1:$GQ$121,ROUNDDOWN(E1233/12,0)+1,ROUNDDOWN((E1233+$B$7-$B$8)/12,0)+1),INDEX('שיפור נשים'!$A$1:$GQ$121,ROUNDDOWN(E1233/12,0)+1,ROUNDDOWN((E1233+$B$7-$B$8)/12,0)+1))</f>
        <v>#VALUE!</v>
      </c>
      <c r="P1233">
        <f t="shared" si="405"/>
        <v>0.25</v>
      </c>
      <c r="Q1233" t="e">
        <f t="shared" si="407"/>
        <v>#VALUE!</v>
      </c>
      <c r="R1233">
        <f t="shared" si="412"/>
        <v>1231</v>
      </c>
      <c r="S1233" t="e">
        <f t="shared" si="413"/>
        <v>#VALUE!</v>
      </c>
      <c r="T1233">
        <f>IF($B$11="זכר",INDEX(תמותה!$A$1:$E$121,ROUNDDOWN(R1233/12,0)+1,2),INDEX(תמותה!$A$1:$E$121,ROUNDDOWN(R1233/12,0)+1,3))</f>
        <v>0.35939599999999999</v>
      </c>
      <c r="U1233" t="e">
        <f>IF($B$11="זכר",INDEX('שיפור גברים'!$A$1:$GQ$121,ROUNDDOWN(R1233/12,0)+1,ROUNDDOWN((E1233+$B$7-$B$8)/12,0)+2),INDEX('שיפור נשים'!$A$1:$GQ$121,ROUNDDOWN(R1233/12,0)+1,ROUNDDOWN((E1233+$B$7-$B$8)/12,0)+2))</f>
        <v>#VALUE!</v>
      </c>
      <c r="V1233" t="e">
        <f>IF($B$11="זכר",INDEX('שיפור גברים'!$A$1:$GQ$121,ROUNDDOWN(R1233/12,0)+1,ROUNDDOWN((E1233+$B$7-$B$8)/12,0)+1),INDEX('שיפור נשים'!$A$1:$GQ$121,ROUNDDOWN(R1233/12,0)+1,ROUNDDOWN((E1233+$B$7-$B$8)/12,0)+1))</f>
        <v>#VALUE!</v>
      </c>
      <c r="W1233">
        <f t="shared" si="408"/>
        <v>0.25</v>
      </c>
      <c r="X1233" t="e">
        <f t="shared" si="414"/>
        <v>#VALUE!</v>
      </c>
      <c r="Y1233">
        <f>IF($B$11="זכר",INDEX(תמותה!$A$1:$E$121,ROUNDDOWN(R1233/12,0)+1,4),INDEX(תמותה!$A$1:$E$121,ROUNDDOWN(R1233/12,0)+1,5))</f>
        <v>0.35939599999999999</v>
      </c>
      <c r="Z1233" t="e">
        <f t="shared" si="409"/>
        <v>#VALUE!</v>
      </c>
      <c r="AA1233" t="e">
        <f t="shared" si="410"/>
        <v>#VALUE!</v>
      </c>
      <c r="AB1233" t="e">
        <f t="shared" si="415"/>
        <v>#VALUE!</v>
      </c>
      <c r="AC1233" t="e">
        <f t="shared" si="416"/>
        <v>#VALUE!</v>
      </c>
      <c r="AD1233" t="e">
        <f t="shared" si="417"/>
        <v>#VALUE!</v>
      </c>
      <c r="AE1233" t="e">
        <f t="shared" si="418"/>
        <v>#VALUE!</v>
      </c>
      <c r="AF1233" t="e">
        <f t="shared" si="419"/>
        <v>#VALUE!</v>
      </c>
    </row>
    <row r="1234" spans="5:32" x14ac:dyDescent="0.2">
      <c r="E1234">
        <f t="shared" si="411"/>
        <v>1232</v>
      </c>
      <c r="F1234">
        <f t="shared" si="406"/>
        <v>41.314559770809737</v>
      </c>
      <c r="G1234" t="e">
        <f t="shared" si="399"/>
        <v>#VALUE!</v>
      </c>
      <c r="H1234" t="e">
        <f t="shared" si="400"/>
        <v>#VALUE!</v>
      </c>
      <c r="I1234" t="e">
        <f t="shared" si="401"/>
        <v>#VALUE!</v>
      </c>
      <c r="J1234" t="e">
        <f t="shared" si="402"/>
        <v>#VALUE!</v>
      </c>
      <c r="K1234" t="e">
        <f t="shared" si="403"/>
        <v>#VALUE!</v>
      </c>
      <c r="L1234" t="e">
        <f t="shared" si="404"/>
        <v>#VALUE!</v>
      </c>
      <c r="M1234">
        <f>IF($B$9="זכר",INDEX(תמותה!$A$1:$E$121,ROUNDDOWN(E1234/12,0)+1,2),INDEX(תמותה!$A$1:$E$121,ROUNDDOWN(E1234/12,0)+1,3))</f>
        <v>0.35939599999999999</v>
      </c>
      <c r="N1234" t="e">
        <f>IF($B$9="זכר",INDEX('שיפור גברים'!$A$1:$GQ$121,ROUNDDOWN(E1234/12,0)+1,ROUNDDOWN((E1234+$B$7-$B$8)/12,0)+2),INDEX('שיפור נשים'!$A$1:$GQ$121,ROUNDDOWN(E1234/12,0)+1,ROUNDDOWN((E1234+$B$7-$B$8)/12,0)+2))</f>
        <v>#VALUE!</v>
      </c>
      <c r="O1234" t="e">
        <f>IF($B$9="זכר",INDEX('שיפור גברים'!$A$1:$GQ$121,ROUNDDOWN(E1234/12,0)+1,ROUNDDOWN((E1234+$B$7-$B$8)/12,0)+1),INDEX('שיפור נשים'!$A$1:$GQ$121,ROUNDDOWN(E1234/12,0)+1,ROUNDDOWN((E1234+$B$7-$B$8)/12,0)+1))</f>
        <v>#VALUE!</v>
      </c>
      <c r="P1234">
        <f t="shared" si="405"/>
        <v>0.33333333333333331</v>
      </c>
      <c r="Q1234" t="e">
        <f t="shared" si="407"/>
        <v>#VALUE!</v>
      </c>
      <c r="R1234">
        <f t="shared" si="412"/>
        <v>1232</v>
      </c>
      <c r="S1234" t="e">
        <f t="shared" si="413"/>
        <v>#VALUE!</v>
      </c>
      <c r="T1234">
        <f>IF($B$11="זכר",INDEX(תמותה!$A$1:$E$121,ROUNDDOWN(R1234/12,0)+1,2),INDEX(תמותה!$A$1:$E$121,ROUNDDOWN(R1234/12,0)+1,3))</f>
        <v>0.35939599999999999</v>
      </c>
      <c r="U1234" t="e">
        <f>IF($B$11="זכר",INDEX('שיפור גברים'!$A$1:$GQ$121,ROUNDDOWN(R1234/12,0)+1,ROUNDDOWN((E1234+$B$7-$B$8)/12,0)+2),INDEX('שיפור נשים'!$A$1:$GQ$121,ROUNDDOWN(R1234/12,0)+1,ROUNDDOWN((E1234+$B$7-$B$8)/12,0)+2))</f>
        <v>#VALUE!</v>
      </c>
      <c r="V1234" t="e">
        <f>IF($B$11="זכר",INDEX('שיפור גברים'!$A$1:$GQ$121,ROUNDDOWN(R1234/12,0)+1,ROUNDDOWN((E1234+$B$7-$B$8)/12,0)+1),INDEX('שיפור נשים'!$A$1:$GQ$121,ROUNDDOWN(R1234/12,0)+1,ROUNDDOWN((E1234+$B$7-$B$8)/12,0)+1))</f>
        <v>#VALUE!</v>
      </c>
      <c r="W1234">
        <f t="shared" si="408"/>
        <v>0.33333333333333331</v>
      </c>
      <c r="X1234" t="e">
        <f t="shared" si="414"/>
        <v>#VALUE!</v>
      </c>
      <c r="Y1234">
        <f>IF($B$11="זכר",INDEX(תמותה!$A$1:$E$121,ROUNDDOWN(R1234/12,0)+1,4),INDEX(תמותה!$A$1:$E$121,ROUNDDOWN(R1234/12,0)+1,5))</f>
        <v>0.35939599999999999</v>
      </c>
      <c r="Z1234" t="e">
        <f t="shared" si="409"/>
        <v>#VALUE!</v>
      </c>
      <c r="AA1234" t="e">
        <f t="shared" si="410"/>
        <v>#VALUE!</v>
      </c>
      <c r="AB1234" t="e">
        <f t="shared" si="415"/>
        <v>#VALUE!</v>
      </c>
      <c r="AC1234" t="e">
        <f t="shared" si="416"/>
        <v>#VALUE!</v>
      </c>
      <c r="AD1234" t="e">
        <f t="shared" si="417"/>
        <v>#VALUE!</v>
      </c>
      <c r="AE1234" t="e">
        <f t="shared" si="418"/>
        <v>#VALUE!</v>
      </c>
      <c r="AF1234" t="e">
        <f t="shared" si="419"/>
        <v>#VALUE!</v>
      </c>
    </row>
    <row r="1235" spans="5:32" x14ac:dyDescent="0.2">
      <c r="E1235">
        <f t="shared" si="411"/>
        <v>1233</v>
      </c>
      <c r="F1235">
        <f t="shared" si="406"/>
        <v>41.439436159750827</v>
      </c>
      <c r="G1235" t="e">
        <f t="shared" si="399"/>
        <v>#VALUE!</v>
      </c>
      <c r="H1235" t="e">
        <f t="shared" si="400"/>
        <v>#VALUE!</v>
      </c>
      <c r="I1235" t="e">
        <f t="shared" si="401"/>
        <v>#VALUE!</v>
      </c>
      <c r="J1235" t="e">
        <f t="shared" si="402"/>
        <v>#VALUE!</v>
      </c>
      <c r="K1235" t="e">
        <f t="shared" si="403"/>
        <v>#VALUE!</v>
      </c>
      <c r="L1235" t="e">
        <f t="shared" si="404"/>
        <v>#VALUE!</v>
      </c>
      <c r="M1235">
        <f>IF($B$9="זכר",INDEX(תמותה!$A$1:$E$121,ROUNDDOWN(E1235/12,0)+1,2),INDEX(תמותה!$A$1:$E$121,ROUNDDOWN(E1235/12,0)+1,3))</f>
        <v>0.35939599999999999</v>
      </c>
      <c r="N1235" t="e">
        <f>IF($B$9="זכר",INDEX('שיפור גברים'!$A$1:$GQ$121,ROUNDDOWN(E1235/12,0)+1,ROUNDDOWN((E1235+$B$7-$B$8)/12,0)+2),INDEX('שיפור נשים'!$A$1:$GQ$121,ROUNDDOWN(E1235/12,0)+1,ROUNDDOWN((E1235+$B$7-$B$8)/12,0)+2))</f>
        <v>#VALUE!</v>
      </c>
      <c r="O1235" t="e">
        <f>IF($B$9="זכר",INDEX('שיפור גברים'!$A$1:$GQ$121,ROUNDDOWN(E1235/12,0)+1,ROUNDDOWN((E1235+$B$7-$B$8)/12,0)+1),INDEX('שיפור נשים'!$A$1:$GQ$121,ROUNDDOWN(E1235/12,0)+1,ROUNDDOWN((E1235+$B$7-$B$8)/12,0)+1))</f>
        <v>#VALUE!</v>
      </c>
      <c r="P1235">
        <f t="shared" si="405"/>
        <v>0.41666666666666669</v>
      </c>
      <c r="Q1235" t="e">
        <f t="shared" si="407"/>
        <v>#VALUE!</v>
      </c>
      <c r="R1235">
        <f t="shared" si="412"/>
        <v>1233</v>
      </c>
      <c r="S1235" t="e">
        <f t="shared" si="413"/>
        <v>#VALUE!</v>
      </c>
      <c r="T1235">
        <f>IF($B$11="זכר",INDEX(תמותה!$A$1:$E$121,ROUNDDOWN(R1235/12,0)+1,2),INDEX(תמותה!$A$1:$E$121,ROUNDDOWN(R1235/12,0)+1,3))</f>
        <v>0.35939599999999999</v>
      </c>
      <c r="U1235" t="e">
        <f>IF($B$11="זכר",INDEX('שיפור גברים'!$A$1:$GQ$121,ROUNDDOWN(R1235/12,0)+1,ROUNDDOWN((E1235+$B$7-$B$8)/12,0)+2),INDEX('שיפור נשים'!$A$1:$GQ$121,ROUNDDOWN(R1235/12,0)+1,ROUNDDOWN((E1235+$B$7-$B$8)/12,0)+2))</f>
        <v>#VALUE!</v>
      </c>
      <c r="V1235" t="e">
        <f>IF($B$11="זכר",INDEX('שיפור גברים'!$A$1:$GQ$121,ROUNDDOWN(R1235/12,0)+1,ROUNDDOWN((E1235+$B$7-$B$8)/12,0)+1),INDEX('שיפור נשים'!$A$1:$GQ$121,ROUNDDOWN(R1235/12,0)+1,ROUNDDOWN((E1235+$B$7-$B$8)/12,0)+1))</f>
        <v>#VALUE!</v>
      </c>
      <c r="W1235">
        <f t="shared" si="408"/>
        <v>0.41666666666666669</v>
      </c>
      <c r="X1235" t="e">
        <f t="shared" si="414"/>
        <v>#VALUE!</v>
      </c>
      <c r="Y1235">
        <f>IF($B$11="זכר",INDEX(תמותה!$A$1:$E$121,ROUNDDOWN(R1235/12,0)+1,4),INDEX(תמותה!$A$1:$E$121,ROUNDDOWN(R1235/12,0)+1,5))</f>
        <v>0.35939599999999999</v>
      </c>
      <c r="Z1235" t="e">
        <f t="shared" si="409"/>
        <v>#VALUE!</v>
      </c>
      <c r="AA1235" t="e">
        <f t="shared" si="410"/>
        <v>#VALUE!</v>
      </c>
      <c r="AB1235" t="e">
        <f t="shared" si="415"/>
        <v>#VALUE!</v>
      </c>
      <c r="AC1235" t="e">
        <f t="shared" si="416"/>
        <v>#VALUE!</v>
      </c>
      <c r="AD1235" t="e">
        <f t="shared" si="417"/>
        <v>#VALUE!</v>
      </c>
      <c r="AE1235" t="e">
        <f t="shared" si="418"/>
        <v>#VALUE!</v>
      </c>
      <c r="AF1235" t="e">
        <f t="shared" si="419"/>
        <v>#VALUE!</v>
      </c>
    </row>
    <row r="1236" spans="5:32" x14ac:dyDescent="0.2">
      <c r="E1236">
        <f t="shared" si="411"/>
        <v>1234</v>
      </c>
      <c r="F1236">
        <f t="shared" si="406"/>
        <v>41.56468999704434</v>
      </c>
      <c r="G1236" t="e">
        <f t="shared" si="399"/>
        <v>#VALUE!</v>
      </c>
      <c r="H1236" t="e">
        <f t="shared" si="400"/>
        <v>#VALUE!</v>
      </c>
      <c r="I1236" t="e">
        <f t="shared" si="401"/>
        <v>#VALUE!</v>
      </c>
      <c r="J1236" t="e">
        <f t="shared" si="402"/>
        <v>#VALUE!</v>
      </c>
      <c r="K1236" t="e">
        <f t="shared" si="403"/>
        <v>#VALUE!</v>
      </c>
      <c r="L1236" t="e">
        <f t="shared" si="404"/>
        <v>#VALUE!</v>
      </c>
      <c r="M1236">
        <f>IF($B$9="זכר",INDEX(תמותה!$A$1:$E$121,ROUNDDOWN(E1236/12,0)+1,2),INDEX(תמותה!$A$1:$E$121,ROUNDDOWN(E1236/12,0)+1,3))</f>
        <v>0.35939599999999999</v>
      </c>
      <c r="N1236" t="e">
        <f>IF($B$9="זכר",INDEX('שיפור גברים'!$A$1:$GQ$121,ROUNDDOWN(E1236/12,0)+1,ROUNDDOWN((E1236+$B$7-$B$8)/12,0)+2),INDEX('שיפור נשים'!$A$1:$GQ$121,ROUNDDOWN(E1236/12,0)+1,ROUNDDOWN((E1236+$B$7-$B$8)/12,0)+2))</f>
        <v>#VALUE!</v>
      </c>
      <c r="O1236" t="e">
        <f>IF($B$9="זכר",INDEX('שיפור גברים'!$A$1:$GQ$121,ROUNDDOWN(E1236/12,0)+1,ROUNDDOWN((E1236+$B$7-$B$8)/12,0)+1),INDEX('שיפור נשים'!$A$1:$GQ$121,ROUNDDOWN(E1236/12,0)+1,ROUNDDOWN((E1236+$B$7-$B$8)/12,0)+1))</f>
        <v>#VALUE!</v>
      </c>
      <c r="P1236">
        <f t="shared" si="405"/>
        <v>0.5</v>
      </c>
      <c r="Q1236" t="e">
        <f t="shared" si="407"/>
        <v>#VALUE!</v>
      </c>
      <c r="R1236">
        <f t="shared" si="412"/>
        <v>1234</v>
      </c>
      <c r="S1236" t="e">
        <f t="shared" si="413"/>
        <v>#VALUE!</v>
      </c>
      <c r="T1236">
        <f>IF($B$11="זכר",INDEX(תמותה!$A$1:$E$121,ROUNDDOWN(R1236/12,0)+1,2),INDEX(תמותה!$A$1:$E$121,ROUNDDOWN(R1236/12,0)+1,3))</f>
        <v>0.35939599999999999</v>
      </c>
      <c r="U1236" t="e">
        <f>IF($B$11="זכר",INDEX('שיפור גברים'!$A$1:$GQ$121,ROUNDDOWN(R1236/12,0)+1,ROUNDDOWN((E1236+$B$7-$B$8)/12,0)+2),INDEX('שיפור נשים'!$A$1:$GQ$121,ROUNDDOWN(R1236/12,0)+1,ROUNDDOWN((E1236+$B$7-$B$8)/12,0)+2))</f>
        <v>#VALUE!</v>
      </c>
      <c r="V1236" t="e">
        <f>IF($B$11="זכר",INDEX('שיפור גברים'!$A$1:$GQ$121,ROUNDDOWN(R1236/12,0)+1,ROUNDDOWN((E1236+$B$7-$B$8)/12,0)+1),INDEX('שיפור נשים'!$A$1:$GQ$121,ROUNDDOWN(R1236/12,0)+1,ROUNDDOWN((E1236+$B$7-$B$8)/12,0)+1))</f>
        <v>#VALUE!</v>
      </c>
      <c r="W1236">
        <f t="shared" si="408"/>
        <v>0.5</v>
      </c>
      <c r="X1236" t="e">
        <f t="shared" si="414"/>
        <v>#VALUE!</v>
      </c>
      <c r="Y1236">
        <f>IF($B$11="זכר",INDEX(תמותה!$A$1:$E$121,ROUNDDOWN(R1236/12,0)+1,4),INDEX(תמותה!$A$1:$E$121,ROUNDDOWN(R1236/12,0)+1,5))</f>
        <v>0.35939599999999999</v>
      </c>
      <c r="Z1236" t="e">
        <f t="shared" si="409"/>
        <v>#VALUE!</v>
      </c>
      <c r="AA1236" t="e">
        <f t="shared" si="410"/>
        <v>#VALUE!</v>
      </c>
      <c r="AB1236" t="e">
        <f t="shared" si="415"/>
        <v>#VALUE!</v>
      </c>
      <c r="AC1236" t="e">
        <f t="shared" si="416"/>
        <v>#VALUE!</v>
      </c>
      <c r="AD1236" t="e">
        <f t="shared" si="417"/>
        <v>#VALUE!</v>
      </c>
      <c r="AE1236" t="e">
        <f t="shared" si="418"/>
        <v>#VALUE!</v>
      </c>
      <c r="AF1236" t="e">
        <f t="shared" si="419"/>
        <v>#VALUE!</v>
      </c>
    </row>
    <row r="1237" spans="5:32" x14ac:dyDescent="0.2">
      <c r="E1237">
        <f t="shared" si="411"/>
        <v>1235</v>
      </c>
      <c r="F1237">
        <f t="shared" si="406"/>
        <v>41.690322423556474</v>
      </c>
      <c r="G1237" t="e">
        <f t="shared" si="399"/>
        <v>#VALUE!</v>
      </c>
      <c r="H1237" t="e">
        <f t="shared" si="400"/>
        <v>#VALUE!</v>
      </c>
      <c r="I1237" t="e">
        <f t="shared" si="401"/>
        <v>#VALUE!</v>
      </c>
      <c r="J1237" t="e">
        <f t="shared" si="402"/>
        <v>#VALUE!</v>
      </c>
      <c r="K1237" t="e">
        <f t="shared" si="403"/>
        <v>#VALUE!</v>
      </c>
      <c r="L1237" t="e">
        <f t="shared" si="404"/>
        <v>#VALUE!</v>
      </c>
      <c r="M1237">
        <f>IF($B$9="זכר",INDEX(תמותה!$A$1:$E$121,ROUNDDOWN(E1237/12,0)+1,2),INDEX(תמותה!$A$1:$E$121,ROUNDDOWN(E1237/12,0)+1,3))</f>
        <v>0.35939599999999999</v>
      </c>
      <c r="N1237" t="e">
        <f>IF($B$9="זכר",INDEX('שיפור גברים'!$A$1:$GQ$121,ROUNDDOWN(E1237/12,0)+1,ROUNDDOWN((E1237+$B$7-$B$8)/12,0)+2),INDEX('שיפור נשים'!$A$1:$GQ$121,ROUNDDOWN(E1237/12,0)+1,ROUNDDOWN((E1237+$B$7-$B$8)/12,0)+2))</f>
        <v>#VALUE!</v>
      </c>
      <c r="O1237" t="e">
        <f>IF($B$9="זכר",INDEX('שיפור גברים'!$A$1:$GQ$121,ROUNDDOWN(E1237/12,0)+1,ROUNDDOWN((E1237+$B$7-$B$8)/12,0)+1),INDEX('שיפור נשים'!$A$1:$GQ$121,ROUNDDOWN(E1237/12,0)+1,ROUNDDOWN((E1237+$B$7-$B$8)/12,0)+1))</f>
        <v>#VALUE!</v>
      </c>
      <c r="P1237">
        <f t="shared" si="405"/>
        <v>0.58333333333333337</v>
      </c>
      <c r="Q1237" t="e">
        <f t="shared" si="407"/>
        <v>#VALUE!</v>
      </c>
      <c r="R1237">
        <f t="shared" si="412"/>
        <v>1235</v>
      </c>
      <c r="S1237" t="e">
        <f t="shared" si="413"/>
        <v>#VALUE!</v>
      </c>
      <c r="T1237">
        <f>IF($B$11="זכר",INDEX(תמותה!$A$1:$E$121,ROUNDDOWN(R1237/12,0)+1,2),INDEX(תמותה!$A$1:$E$121,ROUNDDOWN(R1237/12,0)+1,3))</f>
        <v>0.35939599999999999</v>
      </c>
      <c r="U1237" t="e">
        <f>IF($B$11="זכר",INDEX('שיפור גברים'!$A$1:$GQ$121,ROUNDDOWN(R1237/12,0)+1,ROUNDDOWN((E1237+$B$7-$B$8)/12,0)+2),INDEX('שיפור נשים'!$A$1:$GQ$121,ROUNDDOWN(R1237/12,0)+1,ROUNDDOWN((E1237+$B$7-$B$8)/12,0)+2))</f>
        <v>#VALUE!</v>
      </c>
      <c r="V1237" t="e">
        <f>IF($B$11="זכר",INDEX('שיפור גברים'!$A$1:$GQ$121,ROUNDDOWN(R1237/12,0)+1,ROUNDDOWN((E1237+$B$7-$B$8)/12,0)+1),INDEX('שיפור נשים'!$A$1:$GQ$121,ROUNDDOWN(R1237/12,0)+1,ROUNDDOWN((E1237+$B$7-$B$8)/12,0)+1))</f>
        <v>#VALUE!</v>
      </c>
      <c r="W1237">
        <f t="shared" si="408"/>
        <v>0.58333333333333337</v>
      </c>
      <c r="X1237" t="e">
        <f t="shared" si="414"/>
        <v>#VALUE!</v>
      </c>
      <c r="Y1237">
        <f>IF($B$11="זכר",INDEX(תמותה!$A$1:$E$121,ROUNDDOWN(R1237/12,0)+1,4),INDEX(תמותה!$A$1:$E$121,ROUNDDOWN(R1237/12,0)+1,5))</f>
        <v>0.35939599999999999</v>
      </c>
      <c r="Z1237" t="e">
        <f t="shared" si="409"/>
        <v>#VALUE!</v>
      </c>
      <c r="AA1237" t="e">
        <f t="shared" si="410"/>
        <v>#VALUE!</v>
      </c>
      <c r="AB1237" t="e">
        <f t="shared" si="415"/>
        <v>#VALUE!</v>
      </c>
      <c r="AC1237" t="e">
        <f t="shared" si="416"/>
        <v>#VALUE!</v>
      </c>
      <c r="AD1237" t="e">
        <f t="shared" si="417"/>
        <v>#VALUE!</v>
      </c>
      <c r="AE1237" t="e">
        <f t="shared" si="418"/>
        <v>#VALUE!</v>
      </c>
      <c r="AF1237" t="e">
        <f t="shared" si="419"/>
        <v>#VALUE!</v>
      </c>
    </row>
    <row r="1238" spans="5:32" x14ac:dyDescent="0.2">
      <c r="E1238">
        <f t="shared" si="411"/>
        <v>1236</v>
      </c>
      <c r="F1238">
        <f t="shared" si="406"/>
        <v>41.816334583601872</v>
      </c>
      <c r="G1238" t="e">
        <f t="shared" si="399"/>
        <v>#VALUE!</v>
      </c>
      <c r="H1238" t="e">
        <f t="shared" si="400"/>
        <v>#VALUE!</v>
      </c>
      <c r="I1238" t="e">
        <f t="shared" si="401"/>
        <v>#VALUE!</v>
      </c>
      <c r="J1238" t="e">
        <f t="shared" si="402"/>
        <v>#VALUE!</v>
      </c>
      <c r="K1238" t="e">
        <f t="shared" si="403"/>
        <v>#VALUE!</v>
      </c>
      <c r="L1238" t="e">
        <f t="shared" si="404"/>
        <v>#VALUE!</v>
      </c>
      <c r="M1238">
        <f>IF($B$9="זכר",INDEX(תמותה!$A$1:$E$121,ROUNDDOWN(E1238/12,0)+1,2),INDEX(תמותה!$A$1:$E$121,ROUNDDOWN(E1238/12,0)+1,3))</f>
        <v>0.38242300000000001</v>
      </c>
      <c r="N1238" t="e">
        <f>IF($B$9="זכר",INDEX('שיפור גברים'!$A$1:$GQ$121,ROUNDDOWN(E1238/12,0)+1,ROUNDDOWN((E1238+$B$7-$B$8)/12,0)+2),INDEX('שיפור נשים'!$A$1:$GQ$121,ROUNDDOWN(E1238/12,0)+1,ROUNDDOWN((E1238+$B$7-$B$8)/12,0)+2))</f>
        <v>#VALUE!</v>
      </c>
      <c r="O1238" t="e">
        <f>IF($B$9="זכר",INDEX('שיפור גברים'!$A$1:$GQ$121,ROUNDDOWN(E1238/12,0)+1,ROUNDDOWN((E1238+$B$7-$B$8)/12,0)+1),INDEX('שיפור נשים'!$A$1:$GQ$121,ROUNDDOWN(E1238/12,0)+1,ROUNDDOWN((E1238+$B$7-$B$8)/12,0)+1))</f>
        <v>#VALUE!</v>
      </c>
      <c r="P1238">
        <f t="shared" si="405"/>
        <v>0.66666666666666663</v>
      </c>
      <c r="Q1238" t="e">
        <f t="shared" si="407"/>
        <v>#VALUE!</v>
      </c>
      <c r="R1238">
        <f t="shared" si="412"/>
        <v>1236</v>
      </c>
      <c r="S1238" t="e">
        <f t="shared" si="413"/>
        <v>#VALUE!</v>
      </c>
      <c r="T1238">
        <f>IF($B$11="זכר",INDEX(תמותה!$A$1:$E$121,ROUNDDOWN(R1238/12,0)+1,2),INDEX(תמותה!$A$1:$E$121,ROUNDDOWN(R1238/12,0)+1,3))</f>
        <v>0.38242300000000001</v>
      </c>
      <c r="U1238" t="e">
        <f>IF($B$11="זכר",INDEX('שיפור גברים'!$A$1:$GQ$121,ROUNDDOWN(R1238/12,0)+1,ROUNDDOWN((E1238+$B$7-$B$8)/12,0)+2),INDEX('שיפור נשים'!$A$1:$GQ$121,ROUNDDOWN(R1238/12,0)+1,ROUNDDOWN((E1238+$B$7-$B$8)/12,0)+2))</f>
        <v>#VALUE!</v>
      </c>
      <c r="V1238" t="e">
        <f>IF($B$11="זכר",INDEX('שיפור גברים'!$A$1:$GQ$121,ROUNDDOWN(R1238/12,0)+1,ROUNDDOWN((E1238+$B$7-$B$8)/12,0)+1),INDEX('שיפור נשים'!$A$1:$GQ$121,ROUNDDOWN(R1238/12,0)+1,ROUNDDOWN((E1238+$B$7-$B$8)/12,0)+1))</f>
        <v>#VALUE!</v>
      </c>
      <c r="W1238">
        <f t="shared" si="408"/>
        <v>0.66666666666666663</v>
      </c>
      <c r="X1238" t="e">
        <f t="shared" si="414"/>
        <v>#VALUE!</v>
      </c>
      <c r="Y1238">
        <f>IF($B$11="זכר",INDEX(תמותה!$A$1:$E$121,ROUNDDOWN(R1238/12,0)+1,4),INDEX(תמותה!$A$1:$E$121,ROUNDDOWN(R1238/12,0)+1,5))</f>
        <v>0.38242300000000001</v>
      </c>
      <c r="Z1238" t="e">
        <f t="shared" si="409"/>
        <v>#VALUE!</v>
      </c>
      <c r="AA1238" t="e">
        <f t="shared" si="410"/>
        <v>#VALUE!</v>
      </c>
      <c r="AB1238" t="e">
        <f t="shared" si="415"/>
        <v>#VALUE!</v>
      </c>
      <c r="AC1238" t="e">
        <f t="shared" si="416"/>
        <v>#VALUE!</v>
      </c>
      <c r="AD1238" t="e">
        <f t="shared" si="417"/>
        <v>#VALUE!</v>
      </c>
      <c r="AE1238" t="e">
        <f t="shared" si="418"/>
        <v>#VALUE!</v>
      </c>
      <c r="AF1238" t="e">
        <f t="shared" si="419"/>
        <v>#VALUE!</v>
      </c>
    </row>
    <row r="1239" spans="5:32" x14ac:dyDescent="0.2">
      <c r="E1239">
        <f t="shared" si="411"/>
        <v>1237</v>
      </c>
      <c r="F1239">
        <f t="shared" si="406"/>
        <v>41.942727624953918</v>
      </c>
      <c r="G1239" t="e">
        <f t="shared" si="399"/>
        <v>#VALUE!</v>
      </c>
      <c r="H1239" t="e">
        <f t="shared" si="400"/>
        <v>#VALUE!</v>
      </c>
      <c r="I1239" t="e">
        <f t="shared" si="401"/>
        <v>#VALUE!</v>
      </c>
      <c r="J1239" t="e">
        <f t="shared" si="402"/>
        <v>#VALUE!</v>
      </c>
      <c r="K1239" t="e">
        <f t="shared" si="403"/>
        <v>#VALUE!</v>
      </c>
      <c r="L1239" t="e">
        <f t="shared" si="404"/>
        <v>#VALUE!</v>
      </c>
      <c r="M1239">
        <f>IF($B$9="זכר",INDEX(תמותה!$A$1:$E$121,ROUNDDOWN(E1239/12,0)+1,2),INDEX(תמותה!$A$1:$E$121,ROUNDDOWN(E1239/12,0)+1,3))</f>
        <v>0.38242300000000001</v>
      </c>
      <c r="N1239" t="e">
        <f>IF($B$9="זכר",INDEX('שיפור גברים'!$A$1:$GQ$121,ROUNDDOWN(E1239/12,0)+1,ROUNDDOWN((E1239+$B$7-$B$8)/12,0)+2),INDEX('שיפור נשים'!$A$1:$GQ$121,ROUNDDOWN(E1239/12,0)+1,ROUNDDOWN((E1239+$B$7-$B$8)/12,0)+2))</f>
        <v>#VALUE!</v>
      </c>
      <c r="O1239" t="e">
        <f>IF($B$9="זכר",INDEX('שיפור גברים'!$A$1:$GQ$121,ROUNDDOWN(E1239/12,0)+1,ROUNDDOWN((E1239+$B$7-$B$8)/12,0)+1),INDEX('שיפור נשים'!$A$1:$GQ$121,ROUNDDOWN(E1239/12,0)+1,ROUNDDOWN((E1239+$B$7-$B$8)/12,0)+1))</f>
        <v>#VALUE!</v>
      </c>
      <c r="P1239">
        <f t="shared" si="405"/>
        <v>0.75</v>
      </c>
      <c r="Q1239" t="e">
        <f t="shared" si="407"/>
        <v>#VALUE!</v>
      </c>
      <c r="R1239">
        <f t="shared" si="412"/>
        <v>1237</v>
      </c>
      <c r="S1239" t="e">
        <f t="shared" si="413"/>
        <v>#VALUE!</v>
      </c>
      <c r="T1239">
        <f>IF($B$11="זכר",INDEX(תמותה!$A$1:$E$121,ROUNDDOWN(R1239/12,0)+1,2),INDEX(תמותה!$A$1:$E$121,ROUNDDOWN(R1239/12,0)+1,3))</f>
        <v>0.38242300000000001</v>
      </c>
      <c r="U1239" t="e">
        <f>IF($B$11="זכר",INDEX('שיפור גברים'!$A$1:$GQ$121,ROUNDDOWN(R1239/12,0)+1,ROUNDDOWN((E1239+$B$7-$B$8)/12,0)+2),INDEX('שיפור נשים'!$A$1:$GQ$121,ROUNDDOWN(R1239/12,0)+1,ROUNDDOWN((E1239+$B$7-$B$8)/12,0)+2))</f>
        <v>#VALUE!</v>
      </c>
      <c r="V1239" t="e">
        <f>IF($B$11="זכר",INDEX('שיפור גברים'!$A$1:$GQ$121,ROUNDDOWN(R1239/12,0)+1,ROUNDDOWN((E1239+$B$7-$B$8)/12,0)+1),INDEX('שיפור נשים'!$A$1:$GQ$121,ROUNDDOWN(R1239/12,0)+1,ROUNDDOWN((E1239+$B$7-$B$8)/12,0)+1))</f>
        <v>#VALUE!</v>
      </c>
      <c r="W1239">
        <f t="shared" si="408"/>
        <v>0.75</v>
      </c>
      <c r="X1239" t="e">
        <f t="shared" si="414"/>
        <v>#VALUE!</v>
      </c>
      <c r="Y1239">
        <f>IF($B$11="זכר",INDEX(תמותה!$A$1:$E$121,ROUNDDOWN(R1239/12,0)+1,4),INDEX(תמותה!$A$1:$E$121,ROUNDDOWN(R1239/12,0)+1,5))</f>
        <v>0.38242300000000001</v>
      </c>
      <c r="Z1239" t="e">
        <f t="shared" si="409"/>
        <v>#VALUE!</v>
      </c>
      <c r="AA1239" t="e">
        <f t="shared" si="410"/>
        <v>#VALUE!</v>
      </c>
      <c r="AB1239" t="e">
        <f t="shared" si="415"/>
        <v>#VALUE!</v>
      </c>
      <c r="AC1239" t="e">
        <f t="shared" si="416"/>
        <v>#VALUE!</v>
      </c>
      <c r="AD1239" t="e">
        <f t="shared" si="417"/>
        <v>#VALUE!</v>
      </c>
      <c r="AE1239" t="e">
        <f t="shared" si="418"/>
        <v>#VALUE!</v>
      </c>
      <c r="AF1239" t="e">
        <f t="shared" si="419"/>
        <v>#VALUE!</v>
      </c>
    </row>
    <row r="1240" spans="5:32" x14ac:dyDescent="0.2">
      <c r="E1240">
        <f t="shared" si="411"/>
        <v>1238</v>
      </c>
      <c r="F1240">
        <f t="shared" si="406"/>
        <v>42.069502698855231</v>
      </c>
      <c r="G1240" t="e">
        <f t="shared" si="399"/>
        <v>#VALUE!</v>
      </c>
      <c r="H1240" t="e">
        <f t="shared" si="400"/>
        <v>#VALUE!</v>
      </c>
      <c r="I1240" t="e">
        <f t="shared" si="401"/>
        <v>#VALUE!</v>
      </c>
      <c r="J1240" t="e">
        <f t="shared" si="402"/>
        <v>#VALUE!</v>
      </c>
      <c r="K1240" t="e">
        <f t="shared" si="403"/>
        <v>#VALUE!</v>
      </c>
      <c r="L1240" t="e">
        <f t="shared" si="404"/>
        <v>#VALUE!</v>
      </c>
      <c r="M1240">
        <f>IF($B$9="זכר",INDEX(תמותה!$A$1:$E$121,ROUNDDOWN(E1240/12,0)+1,2),INDEX(תמותה!$A$1:$E$121,ROUNDDOWN(E1240/12,0)+1,3))</f>
        <v>0.38242300000000001</v>
      </c>
      <c r="N1240" t="e">
        <f>IF($B$9="זכר",INDEX('שיפור גברים'!$A$1:$GQ$121,ROUNDDOWN(E1240/12,0)+1,ROUNDDOWN((E1240+$B$7-$B$8)/12,0)+2),INDEX('שיפור נשים'!$A$1:$GQ$121,ROUNDDOWN(E1240/12,0)+1,ROUNDDOWN((E1240+$B$7-$B$8)/12,0)+2))</f>
        <v>#VALUE!</v>
      </c>
      <c r="O1240" t="e">
        <f>IF($B$9="זכר",INDEX('שיפור גברים'!$A$1:$GQ$121,ROUNDDOWN(E1240/12,0)+1,ROUNDDOWN((E1240+$B$7-$B$8)/12,0)+1),INDEX('שיפור נשים'!$A$1:$GQ$121,ROUNDDOWN(E1240/12,0)+1,ROUNDDOWN((E1240+$B$7-$B$8)/12,0)+1))</f>
        <v>#VALUE!</v>
      </c>
      <c r="P1240">
        <f t="shared" si="405"/>
        <v>0.83333333333333337</v>
      </c>
      <c r="Q1240" t="e">
        <f t="shared" si="407"/>
        <v>#VALUE!</v>
      </c>
      <c r="R1240">
        <f t="shared" si="412"/>
        <v>1238</v>
      </c>
      <c r="S1240" t="e">
        <f t="shared" si="413"/>
        <v>#VALUE!</v>
      </c>
      <c r="T1240">
        <f>IF($B$11="זכר",INDEX(תמותה!$A$1:$E$121,ROUNDDOWN(R1240/12,0)+1,2),INDEX(תמותה!$A$1:$E$121,ROUNDDOWN(R1240/12,0)+1,3))</f>
        <v>0.38242300000000001</v>
      </c>
      <c r="U1240" t="e">
        <f>IF($B$11="זכר",INDEX('שיפור גברים'!$A$1:$GQ$121,ROUNDDOWN(R1240/12,0)+1,ROUNDDOWN((E1240+$B$7-$B$8)/12,0)+2),INDEX('שיפור נשים'!$A$1:$GQ$121,ROUNDDOWN(R1240/12,0)+1,ROUNDDOWN((E1240+$B$7-$B$8)/12,0)+2))</f>
        <v>#VALUE!</v>
      </c>
      <c r="V1240" t="e">
        <f>IF($B$11="זכר",INDEX('שיפור גברים'!$A$1:$GQ$121,ROUNDDOWN(R1240/12,0)+1,ROUNDDOWN((E1240+$B$7-$B$8)/12,0)+1),INDEX('שיפור נשים'!$A$1:$GQ$121,ROUNDDOWN(R1240/12,0)+1,ROUNDDOWN((E1240+$B$7-$B$8)/12,0)+1))</f>
        <v>#VALUE!</v>
      </c>
      <c r="W1240">
        <f t="shared" si="408"/>
        <v>0.83333333333333337</v>
      </c>
      <c r="X1240" t="e">
        <f t="shared" si="414"/>
        <v>#VALUE!</v>
      </c>
      <c r="Y1240">
        <f>IF($B$11="זכר",INDEX(תמותה!$A$1:$E$121,ROUNDDOWN(R1240/12,0)+1,4),INDEX(תמותה!$A$1:$E$121,ROUNDDOWN(R1240/12,0)+1,5))</f>
        <v>0.38242300000000001</v>
      </c>
      <c r="Z1240" t="e">
        <f t="shared" si="409"/>
        <v>#VALUE!</v>
      </c>
      <c r="AA1240" t="e">
        <f t="shared" si="410"/>
        <v>#VALUE!</v>
      </c>
      <c r="AB1240" t="e">
        <f t="shared" si="415"/>
        <v>#VALUE!</v>
      </c>
      <c r="AC1240" t="e">
        <f t="shared" si="416"/>
        <v>#VALUE!</v>
      </c>
      <c r="AD1240" t="e">
        <f t="shared" si="417"/>
        <v>#VALUE!</v>
      </c>
      <c r="AE1240" t="e">
        <f t="shared" si="418"/>
        <v>#VALUE!</v>
      </c>
      <c r="AF1240" t="e">
        <f t="shared" si="419"/>
        <v>#VALUE!</v>
      </c>
    </row>
    <row r="1241" spans="5:32" x14ac:dyDescent="0.2">
      <c r="E1241">
        <f t="shared" si="411"/>
        <v>1239</v>
      </c>
      <c r="F1241">
        <f t="shared" si="406"/>
        <v>42.196660960028161</v>
      </c>
      <c r="G1241" t="e">
        <f t="shared" si="399"/>
        <v>#VALUE!</v>
      </c>
      <c r="H1241" t="e">
        <f t="shared" si="400"/>
        <v>#VALUE!</v>
      </c>
      <c r="I1241" t="e">
        <f t="shared" si="401"/>
        <v>#VALUE!</v>
      </c>
      <c r="J1241" t="e">
        <f t="shared" si="402"/>
        <v>#VALUE!</v>
      </c>
      <c r="K1241" t="e">
        <f t="shared" si="403"/>
        <v>#VALUE!</v>
      </c>
      <c r="L1241" t="e">
        <f t="shared" si="404"/>
        <v>#VALUE!</v>
      </c>
      <c r="M1241">
        <f>IF($B$9="זכר",INDEX(תמותה!$A$1:$E$121,ROUNDDOWN(E1241/12,0)+1,2),INDEX(תמותה!$A$1:$E$121,ROUNDDOWN(E1241/12,0)+1,3))</f>
        <v>0.38242300000000001</v>
      </c>
      <c r="N1241" t="e">
        <f>IF($B$9="זכר",INDEX('שיפור גברים'!$A$1:$GQ$121,ROUNDDOWN(E1241/12,0)+1,ROUNDDOWN((E1241+$B$7-$B$8)/12,0)+2),INDEX('שיפור נשים'!$A$1:$GQ$121,ROUNDDOWN(E1241/12,0)+1,ROUNDDOWN((E1241+$B$7-$B$8)/12,0)+2))</f>
        <v>#VALUE!</v>
      </c>
      <c r="O1241" t="e">
        <f>IF($B$9="זכר",INDEX('שיפור גברים'!$A$1:$GQ$121,ROUNDDOWN(E1241/12,0)+1,ROUNDDOWN((E1241+$B$7-$B$8)/12,0)+1),INDEX('שיפור נשים'!$A$1:$GQ$121,ROUNDDOWN(E1241/12,0)+1,ROUNDDOWN((E1241+$B$7-$B$8)/12,0)+1))</f>
        <v>#VALUE!</v>
      </c>
      <c r="P1241">
        <f t="shared" si="405"/>
        <v>0.91666666666666663</v>
      </c>
      <c r="Q1241" t="e">
        <f t="shared" si="407"/>
        <v>#VALUE!</v>
      </c>
      <c r="R1241">
        <f t="shared" si="412"/>
        <v>1239</v>
      </c>
      <c r="S1241" t="e">
        <f t="shared" si="413"/>
        <v>#VALUE!</v>
      </c>
      <c r="T1241">
        <f>IF($B$11="זכר",INDEX(תמותה!$A$1:$E$121,ROUNDDOWN(R1241/12,0)+1,2),INDEX(תמותה!$A$1:$E$121,ROUNDDOWN(R1241/12,0)+1,3))</f>
        <v>0.38242300000000001</v>
      </c>
      <c r="U1241" t="e">
        <f>IF($B$11="זכר",INDEX('שיפור גברים'!$A$1:$GQ$121,ROUNDDOWN(R1241/12,0)+1,ROUNDDOWN((E1241+$B$7-$B$8)/12,0)+2),INDEX('שיפור נשים'!$A$1:$GQ$121,ROUNDDOWN(R1241/12,0)+1,ROUNDDOWN((E1241+$B$7-$B$8)/12,0)+2))</f>
        <v>#VALUE!</v>
      </c>
      <c r="V1241" t="e">
        <f>IF($B$11="זכר",INDEX('שיפור גברים'!$A$1:$GQ$121,ROUNDDOWN(R1241/12,0)+1,ROUNDDOWN((E1241+$B$7-$B$8)/12,0)+1),INDEX('שיפור נשים'!$A$1:$GQ$121,ROUNDDOWN(R1241/12,0)+1,ROUNDDOWN((E1241+$B$7-$B$8)/12,0)+1))</f>
        <v>#VALUE!</v>
      </c>
      <c r="W1241">
        <f t="shared" si="408"/>
        <v>0.91666666666666663</v>
      </c>
      <c r="X1241" t="e">
        <f t="shared" si="414"/>
        <v>#VALUE!</v>
      </c>
      <c r="Y1241">
        <f>IF($B$11="זכר",INDEX(תמותה!$A$1:$E$121,ROUNDDOWN(R1241/12,0)+1,4),INDEX(תמותה!$A$1:$E$121,ROUNDDOWN(R1241/12,0)+1,5))</f>
        <v>0.38242300000000001</v>
      </c>
      <c r="Z1241" t="e">
        <f t="shared" si="409"/>
        <v>#VALUE!</v>
      </c>
      <c r="AA1241" t="e">
        <f t="shared" si="410"/>
        <v>#VALUE!</v>
      </c>
      <c r="AB1241" t="e">
        <f t="shared" si="415"/>
        <v>#VALUE!</v>
      </c>
      <c r="AC1241" t="e">
        <f t="shared" si="416"/>
        <v>#VALUE!</v>
      </c>
      <c r="AD1241" t="e">
        <f t="shared" si="417"/>
        <v>#VALUE!</v>
      </c>
      <c r="AE1241" t="e">
        <f t="shared" si="418"/>
        <v>#VALUE!</v>
      </c>
      <c r="AF1241" t="e">
        <f t="shared" si="419"/>
        <v>#VALUE!</v>
      </c>
    </row>
    <row r="1242" spans="5:32" x14ac:dyDescent="0.2">
      <c r="E1242">
        <f t="shared" si="411"/>
        <v>1240</v>
      </c>
      <c r="F1242">
        <f t="shared" si="406"/>
        <v>42.324203566685306</v>
      </c>
      <c r="G1242" t="e">
        <f t="shared" si="399"/>
        <v>#VALUE!</v>
      </c>
      <c r="H1242" t="e">
        <f t="shared" si="400"/>
        <v>#VALUE!</v>
      </c>
      <c r="I1242" t="e">
        <f t="shared" si="401"/>
        <v>#VALUE!</v>
      </c>
      <c r="J1242" t="e">
        <f t="shared" si="402"/>
        <v>#VALUE!</v>
      </c>
      <c r="K1242" t="e">
        <f t="shared" si="403"/>
        <v>#VALUE!</v>
      </c>
      <c r="L1242" t="e">
        <f t="shared" si="404"/>
        <v>#VALUE!</v>
      </c>
      <c r="M1242">
        <f>IF($B$9="זכר",INDEX(תמותה!$A$1:$E$121,ROUNDDOWN(E1242/12,0)+1,2),INDEX(תמותה!$A$1:$E$121,ROUNDDOWN(E1242/12,0)+1,3))</f>
        <v>0.38242300000000001</v>
      </c>
      <c r="N1242" t="e">
        <f>IF($B$9="זכר",INDEX('שיפור גברים'!$A$1:$GQ$121,ROUNDDOWN(E1242/12,0)+1,ROUNDDOWN((E1242+$B$7-$B$8)/12,0)+2),INDEX('שיפור נשים'!$A$1:$GQ$121,ROUNDDOWN(E1242/12,0)+1,ROUNDDOWN((E1242+$B$7-$B$8)/12,0)+2))</f>
        <v>#VALUE!</v>
      </c>
      <c r="O1242" t="e">
        <f>IF($B$9="זכר",INDEX('שיפור גברים'!$A$1:$GQ$121,ROUNDDOWN(E1242/12,0)+1,ROUNDDOWN((E1242+$B$7-$B$8)/12,0)+1),INDEX('שיפור נשים'!$A$1:$GQ$121,ROUNDDOWN(E1242/12,0)+1,ROUNDDOWN((E1242+$B$7-$B$8)/12,0)+1))</f>
        <v>#VALUE!</v>
      </c>
      <c r="P1242">
        <f t="shared" si="405"/>
        <v>1</v>
      </c>
      <c r="Q1242" t="e">
        <f t="shared" si="407"/>
        <v>#VALUE!</v>
      </c>
      <c r="R1242">
        <f t="shared" si="412"/>
        <v>1240</v>
      </c>
      <c r="S1242" t="e">
        <f t="shared" si="413"/>
        <v>#VALUE!</v>
      </c>
      <c r="T1242">
        <f>IF($B$11="זכר",INDEX(תמותה!$A$1:$E$121,ROUNDDOWN(R1242/12,0)+1,2),INDEX(תמותה!$A$1:$E$121,ROUNDDOWN(R1242/12,0)+1,3))</f>
        <v>0.38242300000000001</v>
      </c>
      <c r="U1242" t="e">
        <f>IF($B$11="זכר",INDEX('שיפור גברים'!$A$1:$GQ$121,ROUNDDOWN(R1242/12,0)+1,ROUNDDOWN((E1242+$B$7-$B$8)/12,0)+2),INDEX('שיפור נשים'!$A$1:$GQ$121,ROUNDDOWN(R1242/12,0)+1,ROUNDDOWN((E1242+$B$7-$B$8)/12,0)+2))</f>
        <v>#VALUE!</v>
      </c>
      <c r="V1242" t="e">
        <f>IF($B$11="זכר",INDEX('שיפור גברים'!$A$1:$GQ$121,ROUNDDOWN(R1242/12,0)+1,ROUNDDOWN((E1242+$B$7-$B$8)/12,0)+1),INDEX('שיפור נשים'!$A$1:$GQ$121,ROUNDDOWN(R1242/12,0)+1,ROUNDDOWN((E1242+$B$7-$B$8)/12,0)+1))</f>
        <v>#VALUE!</v>
      </c>
      <c r="W1242">
        <f t="shared" si="408"/>
        <v>1</v>
      </c>
      <c r="X1242" t="e">
        <f t="shared" si="414"/>
        <v>#VALUE!</v>
      </c>
      <c r="Y1242">
        <f>IF($B$11="זכר",INDEX(תמותה!$A$1:$E$121,ROUNDDOWN(R1242/12,0)+1,4),INDEX(תמותה!$A$1:$E$121,ROUNDDOWN(R1242/12,0)+1,5))</f>
        <v>0.38242300000000001</v>
      </c>
      <c r="Z1242" t="e">
        <f t="shared" si="409"/>
        <v>#VALUE!</v>
      </c>
      <c r="AA1242" t="e">
        <f t="shared" si="410"/>
        <v>#VALUE!</v>
      </c>
      <c r="AB1242" t="e">
        <f t="shared" si="415"/>
        <v>#VALUE!</v>
      </c>
      <c r="AC1242" t="e">
        <f t="shared" si="416"/>
        <v>#VALUE!</v>
      </c>
      <c r="AD1242" t="e">
        <f t="shared" si="417"/>
        <v>#VALUE!</v>
      </c>
      <c r="AE1242" t="e">
        <f t="shared" si="418"/>
        <v>#VALUE!</v>
      </c>
      <c r="AF1242" t="e">
        <f t="shared" si="419"/>
        <v>#VALUE!</v>
      </c>
    </row>
    <row r="1243" spans="5:32" x14ac:dyDescent="0.2">
      <c r="E1243">
        <f t="shared" si="411"/>
        <v>1241</v>
      </c>
      <c r="F1243">
        <f t="shared" si="406"/>
        <v>42.452131680539964</v>
      </c>
      <c r="G1243" t="e">
        <f t="shared" si="399"/>
        <v>#VALUE!</v>
      </c>
      <c r="H1243" t="e">
        <f t="shared" si="400"/>
        <v>#VALUE!</v>
      </c>
      <c r="I1243" t="e">
        <f t="shared" si="401"/>
        <v>#VALUE!</v>
      </c>
      <c r="J1243" t="e">
        <f t="shared" si="402"/>
        <v>#VALUE!</v>
      </c>
      <c r="K1243" t="e">
        <f t="shared" si="403"/>
        <v>#VALUE!</v>
      </c>
      <c r="L1243" t="e">
        <f t="shared" si="404"/>
        <v>#VALUE!</v>
      </c>
      <c r="M1243">
        <f>IF($B$9="זכר",INDEX(תמותה!$A$1:$E$121,ROUNDDOWN(E1243/12,0)+1,2),INDEX(תמותה!$A$1:$E$121,ROUNDDOWN(E1243/12,0)+1,3))</f>
        <v>0.38242300000000001</v>
      </c>
      <c r="N1243" t="e">
        <f>IF($B$9="זכר",INDEX('שיפור גברים'!$A$1:$GQ$121,ROUNDDOWN(E1243/12,0)+1,ROUNDDOWN((E1243+$B$7-$B$8)/12,0)+2),INDEX('שיפור נשים'!$A$1:$GQ$121,ROUNDDOWN(E1243/12,0)+1,ROUNDDOWN((E1243+$B$7-$B$8)/12,0)+2))</f>
        <v>#VALUE!</v>
      </c>
      <c r="O1243" t="e">
        <f>IF($B$9="זכר",INDEX('שיפור גברים'!$A$1:$GQ$121,ROUNDDOWN(E1243/12,0)+1,ROUNDDOWN((E1243+$B$7-$B$8)/12,0)+1),INDEX('שיפור נשים'!$A$1:$GQ$121,ROUNDDOWN(E1243/12,0)+1,ROUNDDOWN((E1243+$B$7-$B$8)/12,0)+1))</f>
        <v>#VALUE!</v>
      </c>
      <c r="P1243">
        <f t="shared" si="405"/>
        <v>8.3333333333333329E-2</v>
      </c>
      <c r="Q1243" t="e">
        <f t="shared" si="407"/>
        <v>#VALUE!</v>
      </c>
      <c r="R1243">
        <f t="shared" si="412"/>
        <v>1241</v>
      </c>
      <c r="S1243" t="e">
        <f t="shared" si="413"/>
        <v>#VALUE!</v>
      </c>
      <c r="T1243">
        <f>IF($B$11="זכר",INDEX(תמותה!$A$1:$E$121,ROUNDDOWN(R1243/12,0)+1,2),INDEX(תמותה!$A$1:$E$121,ROUNDDOWN(R1243/12,0)+1,3))</f>
        <v>0.38242300000000001</v>
      </c>
      <c r="U1243" t="e">
        <f>IF($B$11="זכר",INDEX('שיפור גברים'!$A$1:$GQ$121,ROUNDDOWN(R1243/12,0)+1,ROUNDDOWN((E1243+$B$7-$B$8)/12,0)+2),INDEX('שיפור נשים'!$A$1:$GQ$121,ROUNDDOWN(R1243/12,0)+1,ROUNDDOWN((E1243+$B$7-$B$8)/12,0)+2))</f>
        <v>#VALUE!</v>
      </c>
      <c r="V1243" t="e">
        <f>IF($B$11="זכר",INDEX('שיפור גברים'!$A$1:$GQ$121,ROUNDDOWN(R1243/12,0)+1,ROUNDDOWN((E1243+$B$7-$B$8)/12,0)+1),INDEX('שיפור נשים'!$A$1:$GQ$121,ROUNDDOWN(R1243/12,0)+1,ROUNDDOWN((E1243+$B$7-$B$8)/12,0)+1))</f>
        <v>#VALUE!</v>
      </c>
      <c r="W1243">
        <f t="shared" si="408"/>
        <v>8.3333333333333329E-2</v>
      </c>
      <c r="X1243" t="e">
        <f t="shared" si="414"/>
        <v>#VALUE!</v>
      </c>
      <c r="Y1243">
        <f>IF($B$11="זכר",INDEX(תמותה!$A$1:$E$121,ROUNDDOWN(R1243/12,0)+1,4),INDEX(תמותה!$A$1:$E$121,ROUNDDOWN(R1243/12,0)+1,5))</f>
        <v>0.38242300000000001</v>
      </c>
      <c r="Z1243" t="e">
        <f t="shared" si="409"/>
        <v>#VALUE!</v>
      </c>
      <c r="AA1243" t="e">
        <f t="shared" si="410"/>
        <v>#VALUE!</v>
      </c>
      <c r="AB1243" t="e">
        <f t="shared" si="415"/>
        <v>#VALUE!</v>
      </c>
      <c r="AC1243" t="e">
        <f t="shared" si="416"/>
        <v>#VALUE!</v>
      </c>
      <c r="AD1243" t="e">
        <f t="shared" si="417"/>
        <v>#VALUE!</v>
      </c>
      <c r="AE1243" t="e">
        <f t="shared" si="418"/>
        <v>#VALUE!</v>
      </c>
      <c r="AF1243" t="e">
        <f t="shared" si="419"/>
        <v>#VALUE!</v>
      </c>
    </row>
    <row r="1244" spans="5:32" x14ac:dyDescent="0.2">
      <c r="E1244">
        <f t="shared" si="411"/>
        <v>1242</v>
      </c>
      <c r="F1244">
        <f t="shared" si="406"/>
        <v>42.58044646681693</v>
      </c>
      <c r="G1244" t="e">
        <f t="shared" si="399"/>
        <v>#VALUE!</v>
      </c>
      <c r="H1244" t="e">
        <f t="shared" si="400"/>
        <v>#VALUE!</v>
      </c>
      <c r="I1244" t="e">
        <f t="shared" si="401"/>
        <v>#VALUE!</v>
      </c>
      <c r="J1244" t="e">
        <f t="shared" si="402"/>
        <v>#VALUE!</v>
      </c>
      <c r="K1244" t="e">
        <f t="shared" si="403"/>
        <v>#VALUE!</v>
      </c>
      <c r="L1244" t="e">
        <f t="shared" si="404"/>
        <v>#VALUE!</v>
      </c>
      <c r="M1244">
        <f>IF($B$9="זכר",INDEX(תמותה!$A$1:$E$121,ROUNDDOWN(E1244/12,0)+1,2),INDEX(תמותה!$A$1:$E$121,ROUNDDOWN(E1244/12,0)+1,3))</f>
        <v>0.38242300000000001</v>
      </c>
      <c r="N1244" t="e">
        <f>IF($B$9="זכר",INDEX('שיפור גברים'!$A$1:$GQ$121,ROUNDDOWN(E1244/12,0)+1,ROUNDDOWN((E1244+$B$7-$B$8)/12,0)+2),INDEX('שיפור נשים'!$A$1:$GQ$121,ROUNDDOWN(E1244/12,0)+1,ROUNDDOWN((E1244+$B$7-$B$8)/12,0)+2))</f>
        <v>#VALUE!</v>
      </c>
      <c r="O1244" t="e">
        <f>IF($B$9="זכר",INDEX('שיפור גברים'!$A$1:$GQ$121,ROUNDDOWN(E1244/12,0)+1,ROUNDDOWN((E1244+$B$7-$B$8)/12,0)+1),INDEX('שיפור נשים'!$A$1:$GQ$121,ROUNDDOWN(E1244/12,0)+1,ROUNDDOWN((E1244+$B$7-$B$8)/12,0)+1))</f>
        <v>#VALUE!</v>
      </c>
      <c r="P1244">
        <f t="shared" si="405"/>
        <v>0.16666666666666666</v>
      </c>
      <c r="Q1244" t="e">
        <f t="shared" si="407"/>
        <v>#VALUE!</v>
      </c>
      <c r="R1244">
        <f t="shared" si="412"/>
        <v>1242</v>
      </c>
      <c r="S1244" t="e">
        <f t="shared" si="413"/>
        <v>#VALUE!</v>
      </c>
      <c r="T1244">
        <f>IF($B$11="זכר",INDEX(תמותה!$A$1:$E$121,ROUNDDOWN(R1244/12,0)+1,2),INDEX(תמותה!$A$1:$E$121,ROUNDDOWN(R1244/12,0)+1,3))</f>
        <v>0.38242300000000001</v>
      </c>
      <c r="U1244" t="e">
        <f>IF($B$11="זכר",INDEX('שיפור גברים'!$A$1:$GQ$121,ROUNDDOWN(R1244/12,0)+1,ROUNDDOWN((E1244+$B$7-$B$8)/12,0)+2),INDEX('שיפור נשים'!$A$1:$GQ$121,ROUNDDOWN(R1244/12,0)+1,ROUNDDOWN((E1244+$B$7-$B$8)/12,0)+2))</f>
        <v>#VALUE!</v>
      </c>
      <c r="V1244" t="e">
        <f>IF($B$11="זכר",INDEX('שיפור גברים'!$A$1:$GQ$121,ROUNDDOWN(R1244/12,0)+1,ROUNDDOWN((E1244+$B$7-$B$8)/12,0)+1),INDEX('שיפור נשים'!$A$1:$GQ$121,ROUNDDOWN(R1244/12,0)+1,ROUNDDOWN((E1244+$B$7-$B$8)/12,0)+1))</f>
        <v>#VALUE!</v>
      </c>
      <c r="W1244">
        <f t="shared" si="408"/>
        <v>0.16666666666666666</v>
      </c>
      <c r="X1244" t="e">
        <f t="shared" si="414"/>
        <v>#VALUE!</v>
      </c>
      <c r="Y1244">
        <f>IF($B$11="זכר",INDEX(תמותה!$A$1:$E$121,ROUNDDOWN(R1244/12,0)+1,4),INDEX(תמותה!$A$1:$E$121,ROUNDDOWN(R1244/12,0)+1,5))</f>
        <v>0.38242300000000001</v>
      </c>
      <c r="Z1244" t="e">
        <f t="shared" si="409"/>
        <v>#VALUE!</v>
      </c>
      <c r="AA1244" t="e">
        <f t="shared" si="410"/>
        <v>#VALUE!</v>
      </c>
      <c r="AB1244" t="e">
        <f t="shared" si="415"/>
        <v>#VALUE!</v>
      </c>
      <c r="AC1244" t="e">
        <f t="shared" si="416"/>
        <v>#VALUE!</v>
      </c>
      <c r="AD1244" t="e">
        <f t="shared" si="417"/>
        <v>#VALUE!</v>
      </c>
      <c r="AE1244" t="e">
        <f t="shared" si="418"/>
        <v>#VALUE!</v>
      </c>
      <c r="AF1244" t="e">
        <f t="shared" si="419"/>
        <v>#VALUE!</v>
      </c>
    </row>
    <row r="1245" spans="5:32" x14ac:dyDescent="0.2">
      <c r="E1245">
        <f t="shared" si="411"/>
        <v>1243</v>
      </c>
      <c r="F1245">
        <f t="shared" si="406"/>
        <v>42.709149094262905</v>
      </c>
      <c r="G1245" t="e">
        <f t="shared" si="399"/>
        <v>#VALUE!</v>
      </c>
      <c r="H1245" t="e">
        <f t="shared" si="400"/>
        <v>#VALUE!</v>
      </c>
      <c r="I1245" t="e">
        <f t="shared" si="401"/>
        <v>#VALUE!</v>
      </c>
      <c r="J1245" t="e">
        <f t="shared" si="402"/>
        <v>#VALUE!</v>
      </c>
      <c r="K1245" t="e">
        <f t="shared" si="403"/>
        <v>#VALUE!</v>
      </c>
      <c r="L1245" t="e">
        <f t="shared" si="404"/>
        <v>#VALUE!</v>
      </c>
      <c r="M1245">
        <f>IF($B$9="זכר",INDEX(תמותה!$A$1:$E$121,ROUNDDOWN(E1245/12,0)+1,2),INDEX(תמותה!$A$1:$E$121,ROUNDDOWN(E1245/12,0)+1,3))</f>
        <v>0.38242300000000001</v>
      </c>
      <c r="N1245" t="e">
        <f>IF($B$9="זכר",INDEX('שיפור גברים'!$A$1:$GQ$121,ROUNDDOWN(E1245/12,0)+1,ROUNDDOWN((E1245+$B$7-$B$8)/12,0)+2),INDEX('שיפור נשים'!$A$1:$GQ$121,ROUNDDOWN(E1245/12,0)+1,ROUNDDOWN((E1245+$B$7-$B$8)/12,0)+2))</f>
        <v>#VALUE!</v>
      </c>
      <c r="O1245" t="e">
        <f>IF($B$9="זכר",INDEX('שיפור גברים'!$A$1:$GQ$121,ROUNDDOWN(E1245/12,0)+1,ROUNDDOWN((E1245+$B$7-$B$8)/12,0)+1),INDEX('שיפור נשים'!$A$1:$GQ$121,ROUNDDOWN(E1245/12,0)+1,ROUNDDOWN((E1245+$B$7-$B$8)/12,0)+1))</f>
        <v>#VALUE!</v>
      </c>
      <c r="P1245">
        <f t="shared" si="405"/>
        <v>0.25</v>
      </c>
      <c r="Q1245" t="e">
        <f t="shared" si="407"/>
        <v>#VALUE!</v>
      </c>
      <c r="R1245">
        <f t="shared" si="412"/>
        <v>1243</v>
      </c>
      <c r="S1245" t="e">
        <f t="shared" si="413"/>
        <v>#VALUE!</v>
      </c>
      <c r="T1245">
        <f>IF($B$11="זכר",INDEX(תמותה!$A$1:$E$121,ROUNDDOWN(R1245/12,0)+1,2),INDEX(תמותה!$A$1:$E$121,ROUNDDOWN(R1245/12,0)+1,3))</f>
        <v>0.38242300000000001</v>
      </c>
      <c r="U1245" t="e">
        <f>IF($B$11="זכר",INDEX('שיפור גברים'!$A$1:$GQ$121,ROUNDDOWN(R1245/12,0)+1,ROUNDDOWN((E1245+$B$7-$B$8)/12,0)+2),INDEX('שיפור נשים'!$A$1:$GQ$121,ROUNDDOWN(R1245/12,0)+1,ROUNDDOWN((E1245+$B$7-$B$8)/12,0)+2))</f>
        <v>#VALUE!</v>
      </c>
      <c r="V1245" t="e">
        <f>IF($B$11="זכר",INDEX('שיפור גברים'!$A$1:$GQ$121,ROUNDDOWN(R1245/12,0)+1,ROUNDDOWN((E1245+$B$7-$B$8)/12,0)+1),INDEX('שיפור נשים'!$A$1:$GQ$121,ROUNDDOWN(R1245/12,0)+1,ROUNDDOWN((E1245+$B$7-$B$8)/12,0)+1))</f>
        <v>#VALUE!</v>
      </c>
      <c r="W1245">
        <f t="shared" si="408"/>
        <v>0.25</v>
      </c>
      <c r="X1245" t="e">
        <f t="shared" si="414"/>
        <v>#VALUE!</v>
      </c>
      <c r="Y1245">
        <f>IF($B$11="זכר",INDEX(תמותה!$A$1:$E$121,ROUNDDOWN(R1245/12,0)+1,4),INDEX(תמותה!$A$1:$E$121,ROUNDDOWN(R1245/12,0)+1,5))</f>
        <v>0.38242300000000001</v>
      </c>
      <c r="Z1245" t="e">
        <f t="shared" si="409"/>
        <v>#VALUE!</v>
      </c>
      <c r="AA1245" t="e">
        <f t="shared" si="410"/>
        <v>#VALUE!</v>
      </c>
      <c r="AB1245" t="e">
        <f t="shared" si="415"/>
        <v>#VALUE!</v>
      </c>
      <c r="AC1245" t="e">
        <f t="shared" si="416"/>
        <v>#VALUE!</v>
      </c>
      <c r="AD1245" t="e">
        <f t="shared" si="417"/>
        <v>#VALUE!</v>
      </c>
      <c r="AE1245" t="e">
        <f t="shared" si="418"/>
        <v>#VALUE!</v>
      </c>
      <c r="AF1245" t="e">
        <f t="shared" si="419"/>
        <v>#VALUE!</v>
      </c>
    </row>
    <row r="1246" spans="5:32" x14ac:dyDescent="0.2">
      <c r="E1246">
        <f t="shared" si="411"/>
        <v>1244</v>
      </c>
      <c r="F1246">
        <f t="shared" si="406"/>
        <v>42.8382407351572</v>
      </c>
      <c r="G1246" t="e">
        <f t="shared" si="399"/>
        <v>#VALUE!</v>
      </c>
      <c r="H1246" t="e">
        <f t="shared" si="400"/>
        <v>#VALUE!</v>
      </c>
      <c r="I1246" t="e">
        <f t="shared" si="401"/>
        <v>#VALUE!</v>
      </c>
      <c r="J1246" t="e">
        <f t="shared" si="402"/>
        <v>#VALUE!</v>
      </c>
      <c r="K1246" t="e">
        <f t="shared" si="403"/>
        <v>#VALUE!</v>
      </c>
      <c r="L1246" t="e">
        <f t="shared" si="404"/>
        <v>#VALUE!</v>
      </c>
      <c r="M1246">
        <f>IF($B$9="זכר",INDEX(תמותה!$A$1:$E$121,ROUNDDOWN(E1246/12,0)+1,2),INDEX(תמותה!$A$1:$E$121,ROUNDDOWN(E1246/12,0)+1,3))</f>
        <v>0.38242300000000001</v>
      </c>
      <c r="N1246" t="e">
        <f>IF($B$9="זכר",INDEX('שיפור גברים'!$A$1:$GQ$121,ROUNDDOWN(E1246/12,0)+1,ROUNDDOWN((E1246+$B$7-$B$8)/12,0)+2),INDEX('שיפור נשים'!$A$1:$GQ$121,ROUNDDOWN(E1246/12,0)+1,ROUNDDOWN((E1246+$B$7-$B$8)/12,0)+2))</f>
        <v>#VALUE!</v>
      </c>
      <c r="O1246" t="e">
        <f>IF($B$9="זכר",INDEX('שיפור גברים'!$A$1:$GQ$121,ROUNDDOWN(E1246/12,0)+1,ROUNDDOWN((E1246+$B$7-$B$8)/12,0)+1),INDEX('שיפור נשים'!$A$1:$GQ$121,ROUNDDOWN(E1246/12,0)+1,ROUNDDOWN((E1246+$B$7-$B$8)/12,0)+1))</f>
        <v>#VALUE!</v>
      </c>
      <c r="P1246">
        <f t="shared" si="405"/>
        <v>0.33333333333333331</v>
      </c>
      <c r="Q1246" t="e">
        <f t="shared" si="407"/>
        <v>#VALUE!</v>
      </c>
      <c r="R1246">
        <f t="shared" si="412"/>
        <v>1244</v>
      </c>
      <c r="S1246" t="e">
        <f t="shared" si="413"/>
        <v>#VALUE!</v>
      </c>
      <c r="T1246">
        <f>IF($B$11="זכר",INDEX(תמותה!$A$1:$E$121,ROUNDDOWN(R1246/12,0)+1,2),INDEX(תמותה!$A$1:$E$121,ROUNDDOWN(R1246/12,0)+1,3))</f>
        <v>0.38242300000000001</v>
      </c>
      <c r="U1246" t="e">
        <f>IF($B$11="זכר",INDEX('שיפור גברים'!$A$1:$GQ$121,ROUNDDOWN(R1246/12,0)+1,ROUNDDOWN((E1246+$B$7-$B$8)/12,0)+2),INDEX('שיפור נשים'!$A$1:$GQ$121,ROUNDDOWN(R1246/12,0)+1,ROUNDDOWN((E1246+$B$7-$B$8)/12,0)+2))</f>
        <v>#VALUE!</v>
      </c>
      <c r="V1246" t="e">
        <f>IF($B$11="זכר",INDEX('שיפור גברים'!$A$1:$GQ$121,ROUNDDOWN(R1246/12,0)+1,ROUNDDOWN((E1246+$B$7-$B$8)/12,0)+1),INDEX('שיפור נשים'!$A$1:$GQ$121,ROUNDDOWN(R1246/12,0)+1,ROUNDDOWN((E1246+$B$7-$B$8)/12,0)+1))</f>
        <v>#VALUE!</v>
      </c>
      <c r="W1246">
        <f t="shared" si="408"/>
        <v>0.33333333333333331</v>
      </c>
      <c r="X1246" t="e">
        <f t="shared" si="414"/>
        <v>#VALUE!</v>
      </c>
      <c r="Y1246">
        <f>IF($B$11="זכר",INDEX(תמותה!$A$1:$E$121,ROUNDDOWN(R1246/12,0)+1,4),INDEX(תמותה!$A$1:$E$121,ROUNDDOWN(R1246/12,0)+1,5))</f>
        <v>0.38242300000000001</v>
      </c>
      <c r="Z1246" t="e">
        <f t="shared" si="409"/>
        <v>#VALUE!</v>
      </c>
      <c r="AA1246" t="e">
        <f t="shared" si="410"/>
        <v>#VALUE!</v>
      </c>
      <c r="AB1246" t="e">
        <f t="shared" si="415"/>
        <v>#VALUE!</v>
      </c>
      <c r="AC1246" t="e">
        <f t="shared" si="416"/>
        <v>#VALUE!</v>
      </c>
      <c r="AD1246" t="e">
        <f t="shared" si="417"/>
        <v>#VALUE!</v>
      </c>
      <c r="AE1246" t="e">
        <f t="shared" si="418"/>
        <v>#VALUE!</v>
      </c>
      <c r="AF1246" t="e">
        <f t="shared" si="419"/>
        <v>#VALUE!</v>
      </c>
    </row>
    <row r="1247" spans="5:32" x14ac:dyDescent="0.2">
      <c r="E1247">
        <f t="shared" si="411"/>
        <v>1245</v>
      </c>
      <c r="F1247">
        <f t="shared" si="406"/>
        <v>42.96772256532244</v>
      </c>
      <c r="G1247" t="e">
        <f t="shared" si="399"/>
        <v>#VALUE!</v>
      </c>
      <c r="H1247" t="e">
        <f t="shared" si="400"/>
        <v>#VALUE!</v>
      </c>
      <c r="I1247" t="e">
        <f t="shared" si="401"/>
        <v>#VALUE!</v>
      </c>
      <c r="J1247" t="e">
        <f t="shared" si="402"/>
        <v>#VALUE!</v>
      </c>
      <c r="K1247" t="e">
        <f t="shared" si="403"/>
        <v>#VALUE!</v>
      </c>
      <c r="L1247" t="e">
        <f t="shared" si="404"/>
        <v>#VALUE!</v>
      </c>
      <c r="M1247">
        <f>IF($B$9="זכר",INDEX(תמותה!$A$1:$E$121,ROUNDDOWN(E1247/12,0)+1,2),INDEX(תמותה!$A$1:$E$121,ROUNDDOWN(E1247/12,0)+1,3))</f>
        <v>0.38242300000000001</v>
      </c>
      <c r="N1247" t="e">
        <f>IF($B$9="זכר",INDEX('שיפור גברים'!$A$1:$GQ$121,ROUNDDOWN(E1247/12,0)+1,ROUNDDOWN((E1247+$B$7-$B$8)/12,0)+2),INDEX('שיפור נשים'!$A$1:$GQ$121,ROUNDDOWN(E1247/12,0)+1,ROUNDDOWN((E1247+$B$7-$B$8)/12,0)+2))</f>
        <v>#VALUE!</v>
      </c>
      <c r="O1247" t="e">
        <f>IF($B$9="זכר",INDEX('שיפור גברים'!$A$1:$GQ$121,ROUNDDOWN(E1247/12,0)+1,ROUNDDOWN((E1247+$B$7-$B$8)/12,0)+1),INDEX('שיפור נשים'!$A$1:$GQ$121,ROUNDDOWN(E1247/12,0)+1,ROUNDDOWN((E1247+$B$7-$B$8)/12,0)+1))</f>
        <v>#VALUE!</v>
      </c>
      <c r="P1247">
        <f t="shared" si="405"/>
        <v>0.41666666666666669</v>
      </c>
      <c r="Q1247" t="e">
        <f t="shared" si="407"/>
        <v>#VALUE!</v>
      </c>
      <c r="R1247">
        <f t="shared" si="412"/>
        <v>1245</v>
      </c>
      <c r="S1247" t="e">
        <f t="shared" si="413"/>
        <v>#VALUE!</v>
      </c>
      <c r="T1247">
        <f>IF($B$11="זכר",INDEX(תמותה!$A$1:$E$121,ROUNDDOWN(R1247/12,0)+1,2),INDEX(תמותה!$A$1:$E$121,ROUNDDOWN(R1247/12,0)+1,3))</f>
        <v>0.38242300000000001</v>
      </c>
      <c r="U1247" t="e">
        <f>IF($B$11="זכר",INDEX('שיפור גברים'!$A$1:$GQ$121,ROUNDDOWN(R1247/12,0)+1,ROUNDDOWN((E1247+$B$7-$B$8)/12,0)+2),INDEX('שיפור נשים'!$A$1:$GQ$121,ROUNDDOWN(R1247/12,0)+1,ROUNDDOWN((E1247+$B$7-$B$8)/12,0)+2))</f>
        <v>#VALUE!</v>
      </c>
      <c r="V1247" t="e">
        <f>IF($B$11="זכר",INDEX('שיפור גברים'!$A$1:$GQ$121,ROUNDDOWN(R1247/12,0)+1,ROUNDDOWN((E1247+$B$7-$B$8)/12,0)+1),INDEX('שיפור נשים'!$A$1:$GQ$121,ROUNDDOWN(R1247/12,0)+1,ROUNDDOWN((E1247+$B$7-$B$8)/12,0)+1))</f>
        <v>#VALUE!</v>
      </c>
      <c r="W1247">
        <f t="shared" si="408"/>
        <v>0.41666666666666669</v>
      </c>
      <c r="X1247" t="e">
        <f t="shared" si="414"/>
        <v>#VALUE!</v>
      </c>
      <c r="Y1247">
        <f>IF($B$11="זכר",INDEX(תמותה!$A$1:$E$121,ROUNDDOWN(R1247/12,0)+1,4),INDEX(תמותה!$A$1:$E$121,ROUNDDOWN(R1247/12,0)+1,5))</f>
        <v>0.38242300000000001</v>
      </c>
      <c r="Z1247" t="e">
        <f t="shared" si="409"/>
        <v>#VALUE!</v>
      </c>
      <c r="AA1247" t="e">
        <f t="shared" si="410"/>
        <v>#VALUE!</v>
      </c>
      <c r="AB1247" t="e">
        <f t="shared" si="415"/>
        <v>#VALUE!</v>
      </c>
      <c r="AC1247" t="e">
        <f t="shared" si="416"/>
        <v>#VALUE!</v>
      </c>
      <c r="AD1247" t="e">
        <f t="shared" si="417"/>
        <v>#VALUE!</v>
      </c>
      <c r="AE1247" t="e">
        <f t="shared" si="418"/>
        <v>#VALUE!</v>
      </c>
      <c r="AF1247" t="e">
        <f t="shared" si="419"/>
        <v>#VALUE!</v>
      </c>
    </row>
    <row r="1248" spans="5:32" x14ac:dyDescent="0.2">
      <c r="E1248">
        <f t="shared" si="411"/>
        <v>1246</v>
      </c>
      <c r="F1248">
        <f t="shared" si="406"/>
        <v>43.097595764135335</v>
      </c>
      <c r="G1248" t="e">
        <f t="shared" si="399"/>
        <v>#VALUE!</v>
      </c>
      <c r="H1248" t="e">
        <f t="shared" si="400"/>
        <v>#VALUE!</v>
      </c>
      <c r="I1248" t="e">
        <f t="shared" si="401"/>
        <v>#VALUE!</v>
      </c>
      <c r="J1248" t="e">
        <f t="shared" si="402"/>
        <v>#VALUE!</v>
      </c>
      <c r="K1248" t="e">
        <f t="shared" si="403"/>
        <v>#VALUE!</v>
      </c>
      <c r="L1248" t="e">
        <f t="shared" si="404"/>
        <v>#VALUE!</v>
      </c>
      <c r="M1248">
        <f>IF($B$9="זכר",INDEX(תמותה!$A$1:$E$121,ROUNDDOWN(E1248/12,0)+1,2),INDEX(תמותה!$A$1:$E$121,ROUNDDOWN(E1248/12,0)+1,3))</f>
        <v>0.38242300000000001</v>
      </c>
      <c r="N1248" t="e">
        <f>IF($B$9="זכר",INDEX('שיפור גברים'!$A$1:$GQ$121,ROUNDDOWN(E1248/12,0)+1,ROUNDDOWN((E1248+$B$7-$B$8)/12,0)+2),INDEX('שיפור נשים'!$A$1:$GQ$121,ROUNDDOWN(E1248/12,0)+1,ROUNDDOWN((E1248+$B$7-$B$8)/12,0)+2))</f>
        <v>#VALUE!</v>
      </c>
      <c r="O1248" t="e">
        <f>IF($B$9="זכר",INDEX('שיפור גברים'!$A$1:$GQ$121,ROUNDDOWN(E1248/12,0)+1,ROUNDDOWN((E1248+$B$7-$B$8)/12,0)+1),INDEX('שיפור נשים'!$A$1:$GQ$121,ROUNDDOWN(E1248/12,0)+1,ROUNDDOWN((E1248+$B$7-$B$8)/12,0)+1))</f>
        <v>#VALUE!</v>
      </c>
      <c r="P1248">
        <f t="shared" si="405"/>
        <v>0.5</v>
      </c>
      <c r="Q1248" t="e">
        <f t="shared" si="407"/>
        <v>#VALUE!</v>
      </c>
      <c r="R1248">
        <f t="shared" si="412"/>
        <v>1246</v>
      </c>
      <c r="S1248" t="e">
        <f t="shared" si="413"/>
        <v>#VALUE!</v>
      </c>
      <c r="T1248">
        <f>IF($B$11="זכר",INDEX(תמותה!$A$1:$E$121,ROUNDDOWN(R1248/12,0)+1,2),INDEX(תמותה!$A$1:$E$121,ROUNDDOWN(R1248/12,0)+1,3))</f>
        <v>0.38242300000000001</v>
      </c>
      <c r="U1248" t="e">
        <f>IF($B$11="זכר",INDEX('שיפור גברים'!$A$1:$GQ$121,ROUNDDOWN(R1248/12,0)+1,ROUNDDOWN((E1248+$B$7-$B$8)/12,0)+2),INDEX('שיפור נשים'!$A$1:$GQ$121,ROUNDDOWN(R1248/12,0)+1,ROUNDDOWN((E1248+$B$7-$B$8)/12,0)+2))</f>
        <v>#VALUE!</v>
      </c>
      <c r="V1248" t="e">
        <f>IF($B$11="זכר",INDEX('שיפור גברים'!$A$1:$GQ$121,ROUNDDOWN(R1248/12,0)+1,ROUNDDOWN((E1248+$B$7-$B$8)/12,0)+1),INDEX('שיפור נשים'!$A$1:$GQ$121,ROUNDDOWN(R1248/12,0)+1,ROUNDDOWN((E1248+$B$7-$B$8)/12,0)+1))</f>
        <v>#VALUE!</v>
      </c>
      <c r="W1248">
        <f t="shared" si="408"/>
        <v>0.5</v>
      </c>
      <c r="X1248" t="e">
        <f t="shared" si="414"/>
        <v>#VALUE!</v>
      </c>
      <c r="Y1248">
        <f>IF($B$11="זכר",INDEX(תמותה!$A$1:$E$121,ROUNDDOWN(R1248/12,0)+1,4),INDEX(תמותה!$A$1:$E$121,ROUNDDOWN(R1248/12,0)+1,5))</f>
        <v>0.38242300000000001</v>
      </c>
      <c r="Z1248" t="e">
        <f t="shared" si="409"/>
        <v>#VALUE!</v>
      </c>
      <c r="AA1248" t="e">
        <f t="shared" si="410"/>
        <v>#VALUE!</v>
      </c>
      <c r="AB1248" t="e">
        <f t="shared" si="415"/>
        <v>#VALUE!</v>
      </c>
      <c r="AC1248" t="e">
        <f t="shared" si="416"/>
        <v>#VALUE!</v>
      </c>
      <c r="AD1248" t="e">
        <f t="shared" si="417"/>
        <v>#VALUE!</v>
      </c>
      <c r="AE1248" t="e">
        <f t="shared" si="418"/>
        <v>#VALUE!</v>
      </c>
      <c r="AF1248" t="e">
        <f t="shared" si="419"/>
        <v>#VALUE!</v>
      </c>
    </row>
    <row r="1249" spans="5:32" x14ac:dyDescent="0.2">
      <c r="E1249">
        <f t="shared" si="411"/>
        <v>1247</v>
      </c>
      <c r="F1249">
        <f t="shared" si="406"/>
        <v>43.227861514537238</v>
      </c>
      <c r="G1249" t="e">
        <f t="shared" si="399"/>
        <v>#VALUE!</v>
      </c>
      <c r="H1249" t="e">
        <f t="shared" si="400"/>
        <v>#VALUE!</v>
      </c>
      <c r="I1249" t="e">
        <f t="shared" si="401"/>
        <v>#VALUE!</v>
      </c>
      <c r="J1249" t="e">
        <f t="shared" si="402"/>
        <v>#VALUE!</v>
      </c>
      <c r="K1249" t="e">
        <f t="shared" si="403"/>
        <v>#VALUE!</v>
      </c>
      <c r="L1249" t="e">
        <f t="shared" si="404"/>
        <v>#VALUE!</v>
      </c>
      <c r="M1249">
        <f>IF($B$9="זכר",INDEX(תמותה!$A$1:$E$121,ROUNDDOWN(E1249/12,0)+1,2),INDEX(תמותה!$A$1:$E$121,ROUNDDOWN(E1249/12,0)+1,3))</f>
        <v>0.38242300000000001</v>
      </c>
      <c r="N1249" t="e">
        <f>IF($B$9="זכר",INDEX('שיפור גברים'!$A$1:$GQ$121,ROUNDDOWN(E1249/12,0)+1,ROUNDDOWN((E1249+$B$7-$B$8)/12,0)+2),INDEX('שיפור נשים'!$A$1:$GQ$121,ROUNDDOWN(E1249/12,0)+1,ROUNDDOWN((E1249+$B$7-$B$8)/12,0)+2))</f>
        <v>#VALUE!</v>
      </c>
      <c r="O1249" t="e">
        <f>IF($B$9="זכר",INDEX('שיפור גברים'!$A$1:$GQ$121,ROUNDDOWN(E1249/12,0)+1,ROUNDDOWN((E1249+$B$7-$B$8)/12,0)+1),INDEX('שיפור נשים'!$A$1:$GQ$121,ROUNDDOWN(E1249/12,0)+1,ROUNDDOWN((E1249+$B$7-$B$8)/12,0)+1))</f>
        <v>#VALUE!</v>
      </c>
      <c r="P1249">
        <f t="shared" si="405"/>
        <v>0.58333333333333337</v>
      </c>
      <c r="Q1249" t="e">
        <f t="shared" si="407"/>
        <v>#VALUE!</v>
      </c>
      <c r="R1249">
        <f t="shared" si="412"/>
        <v>1247</v>
      </c>
      <c r="S1249" t="e">
        <f t="shared" si="413"/>
        <v>#VALUE!</v>
      </c>
      <c r="T1249">
        <f>IF($B$11="זכר",INDEX(תמותה!$A$1:$E$121,ROUNDDOWN(R1249/12,0)+1,2),INDEX(תמותה!$A$1:$E$121,ROUNDDOWN(R1249/12,0)+1,3))</f>
        <v>0.38242300000000001</v>
      </c>
      <c r="U1249" t="e">
        <f>IF($B$11="זכר",INDEX('שיפור גברים'!$A$1:$GQ$121,ROUNDDOWN(R1249/12,0)+1,ROUNDDOWN((E1249+$B$7-$B$8)/12,0)+2),INDEX('שיפור נשים'!$A$1:$GQ$121,ROUNDDOWN(R1249/12,0)+1,ROUNDDOWN((E1249+$B$7-$B$8)/12,0)+2))</f>
        <v>#VALUE!</v>
      </c>
      <c r="V1249" t="e">
        <f>IF($B$11="זכר",INDEX('שיפור גברים'!$A$1:$GQ$121,ROUNDDOWN(R1249/12,0)+1,ROUNDDOWN((E1249+$B$7-$B$8)/12,0)+1),INDEX('שיפור נשים'!$A$1:$GQ$121,ROUNDDOWN(R1249/12,0)+1,ROUNDDOWN((E1249+$B$7-$B$8)/12,0)+1))</f>
        <v>#VALUE!</v>
      </c>
      <c r="W1249">
        <f t="shared" si="408"/>
        <v>0.58333333333333337</v>
      </c>
      <c r="X1249" t="e">
        <f t="shared" si="414"/>
        <v>#VALUE!</v>
      </c>
      <c r="Y1249">
        <f>IF($B$11="זכר",INDEX(תמותה!$A$1:$E$121,ROUNDDOWN(R1249/12,0)+1,4),INDEX(תמותה!$A$1:$E$121,ROUNDDOWN(R1249/12,0)+1,5))</f>
        <v>0.38242300000000001</v>
      </c>
      <c r="Z1249" t="e">
        <f t="shared" si="409"/>
        <v>#VALUE!</v>
      </c>
      <c r="AA1249" t="e">
        <f t="shared" si="410"/>
        <v>#VALUE!</v>
      </c>
      <c r="AB1249" t="e">
        <f t="shared" si="415"/>
        <v>#VALUE!</v>
      </c>
      <c r="AC1249" t="e">
        <f t="shared" si="416"/>
        <v>#VALUE!</v>
      </c>
      <c r="AD1249" t="e">
        <f t="shared" si="417"/>
        <v>#VALUE!</v>
      </c>
      <c r="AE1249" t="e">
        <f t="shared" si="418"/>
        <v>#VALUE!</v>
      </c>
      <c r="AF1249" t="e">
        <f t="shared" si="419"/>
        <v>#VALUE!</v>
      </c>
    </row>
    <row r="1250" spans="5:32" x14ac:dyDescent="0.2">
      <c r="E1250">
        <f t="shared" si="411"/>
        <v>1248</v>
      </c>
      <c r="F1250">
        <f t="shared" si="406"/>
        <v>43.358521003045105</v>
      </c>
      <c r="G1250" t="e">
        <f t="shared" si="399"/>
        <v>#VALUE!</v>
      </c>
      <c r="H1250" t="e">
        <f t="shared" si="400"/>
        <v>#VALUE!</v>
      </c>
      <c r="I1250" t="e">
        <f t="shared" si="401"/>
        <v>#VALUE!</v>
      </c>
      <c r="J1250" t="e">
        <f t="shared" si="402"/>
        <v>#VALUE!</v>
      </c>
      <c r="K1250" t="e">
        <f t="shared" si="403"/>
        <v>#VALUE!</v>
      </c>
      <c r="L1250" t="e">
        <f t="shared" si="404"/>
        <v>#VALUE!</v>
      </c>
      <c r="M1250">
        <f>IF($B$9="זכר",INDEX(תמותה!$A$1:$E$121,ROUNDDOWN(E1250/12,0)+1,2),INDEX(תמותה!$A$1:$E$121,ROUNDDOWN(E1250/12,0)+1,3))</f>
        <v>0.40501999999999999</v>
      </c>
      <c r="N1250" t="e">
        <f>IF($B$9="זכר",INDEX('שיפור גברים'!$A$1:$GQ$121,ROUNDDOWN(E1250/12,0)+1,ROUNDDOWN((E1250+$B$7-$B$8)/12,0)+2),INDEX('שיפור נשים'!$A$1:$GQ$121,ROUNDDOWN(E1250/12,0)+1,ROUNDDOWN((E1250+$B$7-$B$8)/12,0)+2))</f>
        <v>#VALUE!</v>
      </c>
      <c r="O1250" t="e">
        <f>IF($B$9="זכר",INDEX('שיפור גברים'!$A$1:$GQ$121,ROUNDDOWN(E1250/12,0)+1,ROUNDDOWN((E1250+$B$7-$B$8)/12,0)+1),INDEX('שיפור נשים'!$A$1:$GQ$121,ROUNDDOWN(E1250/12,0)+1,ROUNDDOWN((E1250+$B$7-$B$8)/12,0)+1))</f>
        <v>#VALUE!</v>
      </c>
      <c r="P1250">
        <f t="shared" si="405"/>
        <v>0.66666666666666663</v>
      </c>
      <c r="Q1250" t="e">
        <f t="shared" si="407"/>
        <v>#VALUE!</v>
      </c>
      <c r="R1250">
        <f t="shared" si="412"/>
        <v>1248</v>
      </c>
      <c r="S1250" t="e">
        <f t="shared" si="413"/>
        <v>#VALUE!</v>
      </c>
      <c r="T1250">
        <f>IF($B$11="זכר",INDEX(תמותה!$A$1:$E$121,ROUNDDOWN(R1250/12,0)+1,2),INDEX(תמותה!$A$1:$E$121,ROUNDDOWN(R1250/12,0)+1,3))</f>
        <v>0.40501999999999999</v>
      </c>
      <c r="U1250" t="e">
        <f>IF($B$11="זכר",INDEX('שיפור גברים'!$A$1:$GQ$121,ROUNDDOWN(R1250/12,0)+1,ROUNDDOWN((E1250+$B$7-$B$8)/12,0)+2),INDEX('שיפור נשים'!$A$1:$GQ$121,ROUNDDOWN(R1250/12,0)+1,ROUNDDOWN((E1250+$B$7-$B$8)/12,0)+2))</f>
        <v>#VALUE!</v>
      </c>
      <c r="V1250" t="e">
        <f>IF($B$11="זכר",INDEX('שיפור גברים'!$A$1:$GQ$121,ROUNDDOWN(R1250/12,0)+1,ROUNDDOWN((E1250+$B$7-$B$8)/12,0)+1),INDEX('שיפור נשים'!$A$1:$GQ$121,ROUNDDOWN(R1250/12,0)+1,ROUNDDOWN((E1250+$B$7-$B$8)/12,0)+1))</f>
        <v>#VALUE!</v>
      </c>
      <c r="W1250">
        <f t="shared" si="408"/>
        <v>0.66666666666666663</v>
      </c>
      <c r="X1250" t="e">
        <f t="shared" si="414"/>
        <v>#VALUE!</v>
      </c>
      <c r="Y1250">
        <f>IF($B$11="זכר",INDEX(תמותה!$A$1:$E$121,ROUNDDOWN(R1250/12,0)+1,4),INDEX(תמותה!$A$1:$E$121,ROUNDDOWN(R1250/12,0)+1,5))</f>
        <v>0.40501999999999999</v>
      </c>
      <c r="Z1250" t="e">
        <f t="shared" si="409"/>
        <v>#VALUE!</v>
      </c>
      <c r="AA1250" t="e">
        <f t="shared" si="410"/>
        <v>#VALUE!</v>
      </c>
      <c r="AB1250" t="e">
        <f t="shared" si="415"/>
        <v>#VALUE!</v>
      </c>
      <c r="AC1250" t="e">
        <f t="shared" si="416"/>
        <v>#VALUE!</v>
      </c>
      <c r="AD1250" t="e">
        <f t="shared" si="417"/>
        <v>#VALUE!</v>
      </c>
      <c r="AE1250" t="e">
        <f t="shared" si="418"/>
        <v>#VALUE!</v>
      </c>
      <c r="AF1250" t="e">
        <f t="shared" si="419"/>
        <v>#VALUE!</v>
      </c>
    </row>
    <row r="1251" spans="5:32" x14ac:dyDescent="0.2">
      <c r="E1251">
        <f t="shared" si="411"/>
        <v>1249</v>
      </c>
      <c r="F1251">
        <f t="shared" si="406"/>
        <v>43.489575419762232</v>
      </c>
      <c r="G1251" t="e">
        <f t="shared" si="399"/>
        <v>#VALUE!</v>
      </c>
      <c r="H1251" t="e">
        <f t="shared" si="400"/>
        <v>#VALUE!</v>
      </c>
      <c r="I1251" t="e">
        <f t="shared" si="401"/>
        <v>#VALUE!</v>
      </c>
      <c r="J1251" t="e">
        <f t="shared" si="402"/>
        <v>#VALUE!</v>
      </c>
      <c r="K1251" t="e">
        <f t="shared" si="403"/>
        <v>#VALUE!</v>
      </c>
      <c r="L1251" t="e">
        <f t="shared" si="404"/>
        <v>#VALUE!</v>
      </c>
      <c r="M1251">
        <f>IF($B$9="זכר",INDEX(תמותה!$A$1:$E$121,ROUNDDOWN(E1251/12,0)+1,2),INDEX(תמותה!$A$1:$E$121,ROUNDDOWN(E1251/12,0)+1,3))</f>
        <v>0.40501999999999999</v>
      </c>
      <c r="N1251" t="e">
        <f>IF($B$9="זכר",INDEX('שיפור גברים'!$A$1:$GQ$121,ROUNDDOWN(E1251/12,0)+1,ROUNDDOWN((E1251+$B$7-$B$8)/12,0)+2),INDEX('שיפור נשים'!$A$1:$GQ$121,ROUNDDOWN(E1251/12,0)+1,ROUNDDOWN((E1251+$B$7-$B$8)/12,0)+2))</f>
        <v>#VALUE!</v>
      </c>
      <c r="O1251" t="e">
        <f>IF($B$9="זכר",INDEX('שיפור גברים'!$A$1:$GQ$121,ROUNDDOWN(E1251/12,0)+1,ROUNDDOWN((E1251+$B$7-$B$8)/12,0)+1),INDEX('שיפור נשים'!$A$1:$GQ$121,ROUNDDOWN(E1251/12,0)+1,ROUNDDOWN((E1251+$B$7-$B$8)/12,0)+1))</f>
        <v>#VALUE!</v>
      </c>
      <c r="P1251">
        <f t="shared" si="405"/>
        <v>0.75</v>
      </c>
      <c r="Q1251" t="e">
        <f t="shared" si="407"/>
        <v>#VALUE!</v>
      </c>
      <c r="R1251">
        <f t="shared" si="412"/>
        <v>1249</v>
      </c>
      <c r="S1251" t="e">
        <f t="shared" si="413"/>
        <v>#VALUE!</v>
      </c>
      <c r="T1251">
        <f>IF($B$11="זכר",INDEX(תמותה!$A$1:$E$121,ROUNDDOWN(R1251/12,0)+1,2),INDEX(תמותה!$A$1:$E$121,ROUNDDOWN(R1251/12,0)+1,3))</f>
        <v>0.40501999999999999</v>
      </c>
      <c r="U1251" t="e">
        <f>IF($B$11="זכר",INDEX('שיפור גברים'!$A$1:$GQ$121,ROUNDDOWN(R1251/12,0)+1,ROUNDDOWN((E1251+$B$7-$B$8)/12,0)+2),INDEX('שיפור נשים'!$A$1:$GQ$121,ROUNDDOWN(R1251/12,0)+1,ROUNDDOWN((E1251+$B$7-$B$8)/12,0)+2))</f>
        <v>#VALUE!</v>
      </c>
      <c r="V1251" t="e">
        <f>IF($B$11="זכר",INDEX('שיפור גברים'!$A$1:$GQ$121,ROUNDDOWN(R1251/12,0)+1,ROUNDDOWN((E1251+$B$7-$B$8)/12,0)+1),INDEX('שיפור נשים'!$A$1:$GQ$121,ROUNDDOWN(R1251/12,0)+1,ROUNDDOWN((E1251+$B$7-$B$8)/12,0)+1))</f>
        <v>#VALUE!</v>
      </c>
      <c r="W1251">
        <f t="shared" si="408"/>
        <v>0.75</v>
      </c>
      <c r="X1251" t="e">
        <f t="shared" si="414"/>
        <v>#VALUE!</v>
      </c>
      <c r="Y1251">
        <f>IF($B$11="זכר",INDEX(תמותה!$A$1:$E$121,ROUNDDOWN(R1251/12,0)+1,4),INDEX(תמותה!$A$1:$E$121,ROUNDDOWN(R1251/12,0)+1,5))</f>
        <v>0.40501999999999999</v>
      </c>
      <c r="Z1251" t="e">
        <f t="shared" si="409"/>
        <v>#VALUE!</v>
      </c>
      <c r="AA1251" t="e">
        <f t="shared" si="410"/>
        <v>#VALUE!</v>
      </c>
      <c r="AB1251" t="e">
        <f t="shared" si="415"/>
        <v>#VALUE!</v>
      </c>
      <c r="AC1251" t="e">
        <f t="shared" si="416"/>
        <v>#VALUE!</v>
      </c>
      <c r="AD1251" t="e">
        <f t="shared" si="417"/>
        <v>#VALUE!</v>
      </c>
      <c r="AE1251" t="e">
        <f t="shared" si="418"/>
        <v>#VALUE!</v>
      </c>
      <c r="AF1251" t="e">
        <f t="shared" si="419"/>
        <v>#VALUE!</v>
      </c>
    </row>
    <row r="1252" spans="5:32" x14ac:dyDescent="0.2">
      <c r="E1252">
        <f t="shared" si="411"/>
        <v>1250</v>
      </c>
      <c r="F1252">
        <f t="shared" si="406"/>
        <v>43.621025958389012</v>
      </c>
      <c r="G1252" t="e">
        <f t="shared" si="399"/>
        <v>#VALUE!</v>
      </c>
      <c r="H1252" t="e">
        <f t="shared" si="400"/>
        <v>#VALUE!</v>
      </c>
      <c r="I1252" t="e">
        <f t="shared" si="401"/>
        <v>#VALUE!</v>
      </c>
      <c r="J1252" t="e">
        <f t="shared" si="402"/>
        <v>#VALUE!</v>
      </c>
      <c r="K1252" t="e">
        <f t="shared" si="403"/>
        <v>#VALUE!</v>
      </c>
      <c r="L1252" t="e">
        <f t="shared" si="404"/>
        <v>#VALUE!</v>
      </c>
      <c r="M1252">
        <f>IF($B$9="זכר",INDEX(תמותה!$A$1:$E$121,ROUNDDOWN(E1252/12,0)+1,2),INDEX(תמותה!$A$1:$E$121,ROUNDDOWN(E1252/12,0)+1,3))</f>
        <v>0.40501999999999999</v>
      </c>
      <c r="N1252" t="e">
        <f>IF($B$9="זכר",INDEX('שיפור גברים'!$A$1:$GQ$121,ROUNDDOWN(E1252/12,0)+1,ROUNDDOWN((E1252+$B$7-$B$8)/12,0)+2),INDEX('שיפור נשים'!$A$1:$GQ$121,ROUNDDOWN(E1252/12,0)+1,ROUNDDOWN((E1252+$B$7-$B$8)/12,0)+2))</f>
        <v>#VALUE!</v>
      </c>
      <c r="O1252" t="e">
        <f>IF($B$9="זכר",INDEX('שיפור גברים'!$A$1:$GQ$121,ROUNDDOWN(E1252/12,0)+1,ROUNDDOWN((E1252+$B$7-$B$8)/12,0)+1),INDEX('שיפור נשים'!$A$1:$GQ$121,ROUNDDOWN(E1252/12,0)+1,ROUNDDOWN((E1252+$B$7-$B$8)/12,0)+1))</f>
        <v>#VALUE!</v>
      </c>
      <c r="P1252">
        <f t="shared" si="405"/>
        <v>0.83333333333333337</v>
      </c>
      <c r="Q1252" t="e">
        <f t="shared" si="407"/>
        <v>#VALUE!</v>
      </c>
      <c r="R1252">
        <f t="shared" si="412"/>
        <v>1250</v>
      </c>
      <c r="S1252" t="e">
        <f t="shared" si="413"/>
        <v>#VALUE!</v>
      </c>
      <c r="T1252">
        <f>IF($B$11="זכר",INDEX(תמותה!$A$1:$E$121,ROUNDDOWN(R1252/12,0)+1,2),INDEX(תמותה!$A$1:$E$121,ROUNDDOWN(R1252/12,0)+1,3))</f>
        <v>0.40501999999999999</v>
      </c>
      <c r="U1252" t="e">
        <f>IF($B$11="זכר",INDEX('שיפור גברים'!$A$1:$GQ$121,ROUNDDOWN(R1252/12,0)+1,ROUNDDOWN((E1252+$B$7-$B$8)/12,0)+2),INDEX('שיפור נשים'!$A$1:$GQ$121,ROUNDDOWN(R1252/12,0)+1,ROUNDDOWN((E1252+$B$7-$B$8)/12,0)+2))</f>
        <v>#VALUE!</v>
      </c>
      <c r="V1252" t="e">
        <f>IF($B$11="זכר",INDEX('שיפור גברים'!$A$1:$GQ$121,ROUNDDOWN(R1252/12,0)+1,ROUNDDOWN((E1252+$B$7-$B$8)/12,0)+1),INDEX('שיפור נשים'!$A$1:$GQ$121,ROUNDDOWN(R1252/12,0)+1,ROUNDDOWN((E1252+$B$7-$B$8)/12,0)+1))</f>
        <v>#VALUE!</v>
      </c>
      <c r="W1252">
        <f t="shared" si="408"/>
        <v>0.83333333333333337</v>
      </c>
      <c r="X1252" t="e">
        <f t="shared" si="414"/>
        <v>#VALUE!</v>
      </c>
      <c r="Y1252">
        <f>IF($B$11="זכר",INDEX(תמותה!$A$1:$E$121,ROUNDDOWN(R1252/12,0)+1,4),INDEX(תמותה!$A$1:$E$121,ROUNDDOWN(R1252/12,0)+1,5))</f>
        <v>0.40501999999999999</v>
      </c>
      <c r="Z1252" t="e">
        <f t="shared" si="409"/>
        <v>#VALUE!</v>
      </c>
      <c r="AA1252" t="e">
        <f t="shared" si="410"/>
        <v>#VALUE!</v>
      </c>
      <c r="AB1252" t="e">
        <f t="shared" si="415"/>
        <v>#VALUE!</v>
      </c>
      <c r="AC1252" t="e">
        <f t="shared" si="416"/>
        <v>#VALUE!</v>
      </c>
      <c r="AD1252" t="e">
        <f t="shared" si="417"/>
        <v>#VALUE!</v>
      </c>
      <c r="AE1252" t="e">
        <f t="shared" si="418"/>
        <v>#VALUE!</v>
      </c>
      <c r="AF1252" t="e">
        <f t="shared" si="419"/>
        <v>#VALUE!</v>
      </c>
    </row>
    <row r="1253" spans="5:32" x14ac:dyDescent="0.2">
      <c r="E1253">
        <f t="shared" si="411"/>
        <v>1251</v>
      </c>
      <c r="F1253">
        <f t="shared" si="406"/>
        <v>43.752873816234001</v>
      </c>
      <c r="G1253" t="e">
        <f t="shared" si="399"/>
        <v>#VALUE!</v>
      </c>
      <c r="H1253" t="e">
        <f t="shared" si="400"/>
        <v>#VALUE!</v>
      </c>
      <c r="I1253" t="e">
        <f t="shared" si="401"/>
        <v>#VALUE!</v>
      </c>
      <c r="J1253" t="e">
        <f t="shared" si="402"/>
        <v>#VALUE!</v>
      </c>
      <c r="K1253" t="e">
        <f t="shared" si="403"/>
        <v>#VALUE!</v>
      </c>
      <c r="L1253" t="e">
        <f t="shared" si="404"/>
        <v>#VALUE!</v>
      </c>
      <c r="M1253">
        <f>IF($B$9="זכר",INDEX(תמותה!$A$1:$E$121,ROUNDDOWN(E1253/12,0)+1,2),INDEX(תמותה!$A$1:$E$121,ROUNDDOWN(E1253/12,0)+1,3))</f>
        <v>0.40501999999999999</v>
      </c>
      <c r="N1253" t="e">
        <f>IF($B$9="זכר",INDEX('שיפור גברים'!$A$1:$GQ$121,ROUNDDOWN(E1253/12,0)+1,ROUNDDOWN((E1253+$B$7-$B$8)/12,0)+2),INDEX('שיפור נשים'!$A$1:$GQ$121,ROUNDDOWN(E1253/12,0)+1,ROUNDDOWN((E1253+$B$7-$B$8)/12,0)+2))</f>
        <v>#VALUE!</v>
      </c>
      <c r="O1253" t="e">
        <f>IF($B$9="זכר",INDEX('שיפור גברים'!$A$1:$GQ$121,ROUNDDOWN(E1253/12,0)+1,ROUNDDOWN((E1253+$B$7-$B$8)/12,0)+1),INDEX('שיפור נשים'!$A$1:$GQ$121,ROUNDDOWN(E1253/12,0)+1,ROUNDDOWN((E1253+$B$7-$B$8)/12,0)+1))</f>
        <v>#VALUE!</v>
      </c>
      <c r="P1253">
        <f t="shared" si="405"/>
        <v>0.91666666666666663</v>
      </c>
      <c r="Q1253" t="e">
        <f t="shared" si="407"/>
        <v>#VALUE!</v>
      </c>
      <c r="R1253">
        <f t="shared" si="412"/>
        <v>1251</v>
      </c>
      <c r="S1253" t="e">
        <f t="shared" si="413"/>
        <v>#VALUE!</v>
      </c>
      <c r="T1253">
        <f>IF($B$11="זכר",INDEX(תמותה!$A$1:$E$121,ROUNDDOWN(R1253/12,0)+1,2),INDEX(תמותה!$A$1:$E$121,ROUNDDOWN(R1253/12,0)+1,3))</f>
        <v>0.40501999999999999</v>
      </c>
      <c r="U1253" t="e">
        <f>IF($B$11="זכר",INDEX('שיפור גברים'!$A$1:$GQ$121,ROUNDDOWN(R1253/12,0)+1,ROUNDDOWN((E1253+$B$7-$B$8)/12,0)+2),INDEX('שיפור נשים'!$A$1:$GQ$121,ROUNDDOWN(R1253/12,0)+1,ROUNDDOWN((E1253+$B$7-$B$8)/12,0)+2))</f>
        <v>#VALUE!</v>
      </c>
      <c r="V1253" t="e">
        <f>IF($B$11="זכר",INDEX('שיפור גברים'!$A$1:$GQ$121,ROUNDDOWN(R1253/12,0)+1,ROUNDDOWN((E1253+$B$7-$B$8)/12,0)+1),INDEX('שיפור נשים'!$A$1:$GQ$121,ROUNDDOWN(R1253/12,0)+1,ROUNDDOWN((E1253+$B$7-$B$8)/12,0)+1))</f>
        <v>#VALUE!</v>
      </c>
      <c r="W1253">
        <f t="shared" si="408"/>
        <v>0.91666666666666663</v>
      </c>
      <c r="X1253" t="e">
        <f t="shared" si="414"/>
        <v>#VALUE!</v>
      </c>
      <c r="Y1253">
        <f>IF($B$11="זכר",INDEX(תמותה!$A$1:$E$121,ROUNDDOWN(R1253/12,0)+1,4),INDEX(תמותה!$A$1:$E$121,ROUNDDOWN(R1253/12,0)+1,5))</f>
        <v>0.40501999999999999</v>
      </c>
      <c r="Z1253" t="e">
        <f t="shared" si="409"/>
        <v>#VALUE!</v>
      </c>
      <c r="AA1253" t="e">
        <f t="shared" si="410"/>
        <v>#VALUE!</v>
      </c>
      <c r="AB1253" t="e">
        <f t="shared" si="415"/>
        <v>#VALUE!</v>
      </c>
      <c r="AC1253" t="e">
        <f t="shared" si="416"/>
        <v>#VALUE!</v>
      </c>
      <c r="AD1253" t="e">
        <f t="shared" si="417"/>
        <v>#VALUE!</v>
      </c>
      <c r="AE1253" t="e">
        <f t="shared" si="418"/>
        <v>#VALUE!</v>
      </c>
      <c r="AF1253" t="e">
        <f t="shared" si="419"/>
        <v>#VALUE!</v>
      </c>
    </row>
    <row r="1254" spans="5:32" x14ac:dyDescent="0.2">
      <c r="E1254">
        <f t="shared" si="411"/>
        <v>1252</v>
      </c>
      <c r="F1254">
        <f t="shared" si="406"/>
        <v>43.885120194224662</v>
      </c>
      <c r="G1254" t="e">
        <f t="shared" ref="G1254:G1317" si="420">IF(E1254&lt;=$B$3,IF(AND((E1254-$E$2)&lt;0,E1254&lt;$B$4),G1253+1/F1254,G1253+L1253/F1254))</f>
        <v>#VALUE!</v>
      </c>
      <c r="H1254" t="e">
        <f t="shared" ref="H1254:H1317" si="421">IF(E1254&lt;=$B$3,IF(AND((E1254-$E$2)&lt;60,E1254&lt;$B$4),H1253+1/F1254,H1253+L1253/F1254))</f>
        <v>#VALUE!</v>
      </c>
      <c r="I1254" t="e">
        <f t="shared" ref="I1254:I1317" si="422">IF(E1254&lt;=$B$3,IF(AND((E1254-$E$2)&lt;120,E1254&lt;$B$4),I1253+1/F1254,I1253+L1253/F1254))</f>
        <v>#VALUE!</v>
      </c>
      <c r="J1254" t="e">
        <f t="shared" ref="J1254:J1317" si="423">IF(E1254&lt;=$B$3,IF(AND((E1254-$E$2)&lt;180,E1254&lt;$B$4),J1253+1/F1254,J1253+L1253/F1254))</f>
        <v>#VALUE!</v>
      </c>
      <c r="K1254" t="e">
        <f t="shared" ref="K1254:K1317" si="424">IF(E1254&lt;=$B$3,IF(AND((E1254-$E$2)&lt;240,E1254&lt;$B$4),K1253+1/F1254,K1253+L1253/F1254))</f>
        <v>#VALUE!</v>
      </c>
      <c r="L1254" t="e">
        <f t="shared" ref="L1254:L1317" si="425">L1253*(1-Q1254)</f>
        <v>#VALUE!</v>
      </c>
      <c r="M1254">
        <f>IF($B$9="זכר",INDEX(תמותה!$A$1:$E$121,ROUNDDOWN(E1254/12,0)+1,2),INDEX(תמותה!$A$1:$E$121,ROUNDDOWN(E1254/12,0)+1,3))</f>
        <v>0.40501999999999999</v>
      </c>
      <c r="N1254" t="e">
        <f>IF($B$9="זכר",INDEX('שיפור גברים'!$A$1:$GQ$121,ROUNDDOWN(E1254/12,0)+1,ROUNDDOWN((E1254+$B$7-$B$8)/12,0)+2),INDEX('שיפור נשים'!$A$1:$GQ$121,ROUNDDOWN(E1254/12,0)+1,ROUNDDOWN((E1254+$B$7-$B$8)/12,0)+2))</f>
        <v>#VALUE!</v>
      </c>
      <c r="O1254" t="e">
        <f>IF($B$9="זכר",INDEX('שיפור גברים'!$A$1:$GQ$121,ROUNDDOWN(E1254/12,0)+1,ROUNDDOWN((E1254+$B$7-$B$8)/12,0)+1),INDEX('שיפור נשים'!$A$1:$GQ$121,ROUNDDOWN(E1254/12,0)+1,ROUNDDOWN((E1254+$B$7-$B$8)/12,0)+1))</f>
        <v>#VALUE!</v>
      </c>
      <c r="P1254">
        <f t="shared" ref="P1254:P1317" si="426">(MOD((E1254-$E$2+7),12)+1)/12</f>
        <v>1</v>
      </c>
      <c r="Q1254" t="e">
        <f t="shared" si="407"/>
        <v>#VALUE!</v>
      </c>
      <c r="R1254">
        <f t="shared" si="412"/>
        <v>1252</v>
      </c>
      <c r="S1254" t="e">
        <f t="shared" si="413"/>
        <v>#VALUE!</v>
      </c>
      <c r="T1254">
        <f>IF($B$11="זכר",INDEX(תמותה!$A$1:$E$121,ROUNDDOWN(R1254/12,0)+1,2),INDEX(תמותה!$A$1:$E$121,ROUNDDOWN(R1254/12,0)+1,3))</f>
        <v>0.40501999999999999</v>
      </c>
      <c r="U1254" t="e">
        <f>IF($B$11="זכר",INDEX('שיפור גברים'!$A$1:$GQ$121,ROUNDDOWN(R1254/12,0)+1,ROUNDDOWN((E1254+$B$7-$B$8)/12,0)+2),INDEX('שיפור נשים'!$A$1:$GQ$121,ROUNDDOWN(R1254/12,0)+1,ROUNDDOWN((E1254+$B$7-$B$8)/12,0)+2))</f>
        <v>#VALUE!</v>
      </c>
      <c r="V1254" t="e">
        <f>IF($B$11="זכר",INDEX('שיפור גברים'!$A$1:$GQ$121,ROUNDDOWN(R1254/12,0)+1,ROUNDDOWN((E1254+$B$7-$B$8)/12,0)+1),INDEX('שיפור נשים'!$A$1:$GQ$121,ROUNDDOWN(R1254/12,0)+1,ROUNDDOWN((E1254+$B$7-$B$8)/12,0)+1))</f>
        <v>#VALUE!</v>
      </c>
      <c r="W1254">
        <f t="shared" si="408"/>
        <v>1</v>
      </c>
      <c r="X1254" t="e">
        <f t="shared" si="414"/>
        <v>#VALUE!</v>
      </c>
      <c r="Y1254">
        <f>IF($B$11="זכר",INDEX(תמותה!$A$1:$E$121,ROUNDDOWN(R1254/12,0)+1,4),INDEX(תמותה!$A$1:$E$121,ROUNDDOWN(R1254/12,0)+1,5))</f>
        <v>0.40501999999999999</v>
      </c>
      <c r="Z1254" t="e">
        <f t="shared" si="409"/>
        <v>#VALUE!</v>
      </c>
      <c r="AA1254" t="e">
        <f t="shared" si="410"/>
        <v>#VALUE!</v>
      </c>
      <c r="AB1254" t="e">
        <f t="shared" si="415"/>
        <v>#VALUE!</v>
      </c>
      <c r="AC1254" t="e">
        <f t="shared" si="416"/>
        <v>#VALUE!</v>
      </c>
      <c r="AD1254" t="e">
        <f t="shared" si="417"/>
        <v>#VALUE!</v>
      </c>
      <c r="AE1254" t="e">
        <f t="shared" si="418"/>
        <v>#VALUE!</v>
      </c>
      <c r="AF1254" t="e">
        <f t="shared" si="419"/>
        <v>#VALUE!</v>
      </c>
    </row>
    <row r="1255" spans="5:32" x14ac:dyDescent="0.2">
      <c r="E1255">
        <f t="shared" si="411"/>
        <v>1253</v>
      </c>
      <c r="F1255">
        <f t="shared" si="406"/>
        <v>44.017766296918296</v>
      </c>
      <c r="G1255" t="e">
        <f t="shared" si="420"/>
        <v>#VALUE!</v>
      </c>
      <c r="H1255" t="e">
        <f t="shared" si="421"/>
        <v>#VALUE!</v>
      </c>
      <c r="I1255" t="e">
        <f t="shared" si="422"/>
        <v>#VALUE!</v>
      </c>
      <c r="J1255" t="e">
        <f t="shared" si="423"/>
        <v>#VALUE!</v>
      </c>
      <c r="K1255" t="e">
        <f t="shared" si="424"/>
        <v>#VALUE!</v>
      </c>
      <c r="L1255" t="e">
        <f t="shared" si="425"/>
        <v>#VALUE!</v>
      </c>
      <c r="M1255">
        <f>IF($B$9="זכר",INDEX(תמותה!$A$1:$E$121,ROUNDDOWN(E1255/12,0)+1,2),INDEX(תמותה!$A$1:$E$121,ROUNDDOWN(E1255/12,0)+1,3))</f>
        <v>0.40501999999999999</v>
      </c>
      <c r="N1255" t="e">
        <f>IF($B$9="זכר",INDEX('שיפור גברים'!$A$1:$GQ$121,ROUNDDOWN(E1255/12,0)+1,ROUNDDOWN((E1255+$B$7-$B$8)/12,0)+2),INDEX('שיפור נשים'!$A$1:$GQ$121,ROUNDDOWN(E1255/12,0)+1,ROUNDDOWN((E1255+$B$7-$B$8)/12,0)+2))</f>
        <v>#VALUE!</v>
      </c>
      <c r="O1255" t="e">
        <f>IF($B$9="זכר",INDEX('שיפור גברים'!$A$1:$GQ$121,ROUNDDOWN(E1255/12,0)+1,ROUNDDOWN((E1255+$B$7-$B$8)/12,0)+1),INDEX('שיפור נשים'!$A$1:$GQ$121,ROUNDDOWN(E1255/12,0)+1,ROUNDDOWN((E1255+$B$7-$B$8)/12,0)+1))</f>
        <v>#VALUE!</v>
      </c>
      <c r="P1255">
        <f t="shared" si="426"/>
        <v>8.3333333333333329E-2</v>
      </c>
      <c r="Q1255" t="e">
        <f t="shared" si="407"/>
        <v>#VALUE!</v>
      </c>
      <c r="R1255">
        <f t="shared" si="412"/>
        <v>1253</v>
      </c>
      <c r="S1255" t="e">
        <f t="shared" si="413"/>
        <v>#VALUE!</v>
      </c>
      <c r="T1255">
        <f>IF($B$11="זכר",INDEX(תמותה!$A$1:$E$121,ROUNDDOWN(R1255/12,0)+1,2),INDEX(תמותה!$A$1:$E$121,ROUNDDOWN(R1255/12,0)+1,3))</f>
        <v>0.40501999999999999</v>
      </c>
      <c r="U1255" t="e">
        <f>IF($B$11="זכר",INDEX('שיפור גברים'!$A$1:$GQ$121,ROUNDDOWN(R1255/12,0)+1,ROUNDDOWN((E1255+$B$7-$B$8)/12,0)+2),INDEX('שיפור נשים'!$A$1:$GQ$121,ROUNDDOWN(R1255/12,0)+1,ROUNDDOWN((E1255+$B$7-$B$8)/12,0)+2))</f>
        <v>#VALUE!</v>
      </c>
      <c r="V1255" t="e">
        <f>IF($B$11="זכר",INDEX('שיפור גברים'!$A$1:$GQ$121,ROUNDDOWN(R1255/12,0)+1,ROUNDDOWN((E1255+$B$7-$B$8)/12,0)+1),INDEX('שיפור נשים'!$A$1:$GQ$121,ROUNDDOWN(R1255/12,0)+1,ROUNDDOWN((E1255+$B$7-$B$8)/12,0)+1))</f>
        <v>#VALUE!</v>
      </c>
      <c r="W1255">
        <f t="shared" si="408"/>
        <v>8.3333333333333329E-2</v>
      </c>
      <c r="X1255" t="e">
        <f t="shared" si="414"/>
        <v>#VALUE!</v>
      </c>
      <c r="Y1255">
        <f>IF($B$11="זכר",INDEX(תמותה!$A$1:$E$121,ROUNDDOWN(R1255/12,0)+1,4),INDEX(תמותה!$A$1:$E$121,ROUNDDOWN(R1255/12,0)+1,5))</f>
        <v>0.40501999999999999</v>
      </c>
      <c r="Z1255" t="e">
        <f t="shared" si="409"/>
        <v>#VALUE!</v>
      </c>
      <c r="AA1255" t="e">
        <f t="shared" si="410"/>
        <v>#VALUE!</v>
      </c>
      <c r="AB1255" t="e">
        <f t="shared" si="415"/>
        <v>#VALUE!</v>
      </c>
      <c r="AC1255" t="e">
        <f t="shared" si="416"/>
        <v>#VALUE!</v>
      </c>
      <c r="AD1255" t="e">
        <f t="shared" si="417"/>
        <v>#VALUE!</v>
      </c>
      <c r="AE1255" t="e">
        <f t="shared" si="418"/>
        <v>#VALUE!</v>
      </c>
      <c r="AF1255" t="e">
        <f t="shared" si="419"/>
        <v>#VALUE!</v>
      </c>
    </row>
    <row r="1256" spans="5:32" x14ac:dyDescent="0.2">
      <c r="E1256">
        <f t="shared" si="411"/>
        <v>1254</v>
      </c>
      <c r="F1256">
        <f t="shared" si="406"/>
        <v>44.150813332513138</v>
      </c>
      <c r="G1256" t="e">
        <f t="shared" si="420"/>
        <v>#VALUE!</v>
      </c>
      <c r="H1256" t="e">
        <f t="shared" si="421"/>
        <v>#VALUE!</v>
      </c>
      <c r="I1256" t="e">
        <f t="shared" si="422"/>
        <v>#VALUE!</v>
      </c>
      <c r="J1256" t="e">
        <f t="shared" si="423"/>
        <v>#VALUE!</v>
      </c>
      <c r="K1256" t="e">
        <f t="shared" si="424"/>
        <v>#VALUE!</v>
      </c>
      <c r="L1256" t="e">
        <f t="shared" si="425"/>
        <v>#VALUE!</v>
      </c>
      <c r="M1256">
        <f>IF($B$9="זכר",INDEX(תמותה!$A$1:$E$121,ROUNDDOWN(E1256/12,0)+1,2),INDEX(תמותה!$A$1:$E$121,ROUNDDOWN(E1256/12,0)+1,3))</f>
        <v>0.40501999999999999</v>
      </c>
      <c r="N1256" t="e">
        <f>IF($B$9="זכר",INDEX('שיפור גברים'!$A$1:$GQ$121,ROUNDDOWN(E1256/12,0)+1,ROUNDDOWN((E1256+$B$7-$B$8)/12,0)+2),INDEX('שיפור נשים'!$A$1:$GQ$121,ROUNDDOWN(E1256/12,0)+1,ROUNDDOWN((E1256+$B$7-$B$8)/12,0)+2))</f>
        <v>#VALUE!</v>
      </c>
      <c r="O1256" t="e">
        <f>IF($B$9="זכר",INDEX('שיפור גברים'!$A$1:$GQ$121,ROUNDDOWN(E1256/12,0)+1,ROUNDDOWN((E1256+$B$7-$B$8)/12,0)+1),INDEX('שיפור נשים'!$A$1:$GQ$121,ROUNDDOWN(E1256/12,0)+1,ROUNDDOWN((E1256+$B$7-$B$8)/12,0)+1))</f>
        <v>#VALUE!</v>
      </c>
      <c r="P1256">
        <f t="shared" si="426"/>
        <v>0.16666666666666666</v>
      </c>
      <c r="Q1256" t="e">
        <f t="shared" si="407"/>
        <v>#VALUE!</v>
      </c>
      <c r="R1256">
        <f t="shared" si="412"/>
        <v>1254</v>
      </c>
      <c r="S1256" t="e">
        <f t="shared" si="413"/>
        <v>#VALUE!</v>
      </c>
      <c r="T1256">
        <f>IF($B$11="זכר",INDEX(תמותה!$A$1:$E$121,ROUNDDOWN(R1256/12,0)+1,2),INDEX(תמותה!$A$1:$E$121,ROUNDDOWN(R1256/12,0)+1,3))</f>
        <v>0.40501999999999999</v>
      </c>
      <c r="U1256" t="e">
        <f>IF($B$11="זכר",INDEX('שיפור גברים'!$A$1:$GQ$121,ROUNDDOWN(R1256/12,0)+1,ROUNDDOWN((E1256+$B$7-$B$8)/12,0)+2),INDEX('שיפור נשים'!$A$1:$GQ$121,ROUNDDOWN(R1256/12,0)+1,ROUNDDOWN((E1256+$B$7-$B$8)/12,0)+2))</f>
        <v>#VALUE!</v>
      </c>
      <c r="V1256" t="e">
        <f>IF($B$11="זכר",INDEX('שיפור גברים'!$A$1:$GQ$121,ROUNDDOWN(R1256/12,0)+1,ROUNDDOWN((E1256+$B$7-$B$8)/12,0)+1),INDEX('שיפור נשים'!$A$1:$GQ$121,ROUNDDOWN(R1256/12,0)+1,ROUNDDOWN((E1256+$B$7-$B$8)/12,0)+1))</f>
        <v>#VALUE!</v>
      </c>
      <c r="W1256">
        <f t="shared" si="408"/>
        <v>0.16666666666666666</v>
      </c>
      <c r="X1256" t="e">
        <f t="shared" si="414"/>
        <v>#VALUE!</v>
      </c>
      <c r="Y1256">
        <f>IF($B$11="זכר",INDEX(תמותה!$A$1:$E$121,ROUNDDOWN(R1256/12,0)+1,4),INDEX(תמותה!$A$1:$E$121,ROUNDDOWN(R1256/12,0)+1,5))</f>
        <v>0.40501999999999999</v>
      </c>
      <c r="Z1256" t="e">
        <f t="shared" si="409"/>
        <v>#VALUE!</v>
      </c>
      <c r="AA1256" t="e">
        <f t="shared" si="410"/>
        <v>#VALUE!</v>
      </c>
      <c r="AB1256" t="e">
        <f t="shared" si="415"/>
        <v>#VALUE!</v>
      </c>
      <c r="AC1256" t="e">
        <f t="shared" si="416"/>
        <v>#VALUE!</v>
      </c>
      <c r="AD1256" t="e">
        <f t="shared" si="417"/>
        <v>#VALUE!</v>
      </c>
      <c r="AE1256" t="e">
        <f t="shared" si="418"/>
        <v>#VALUE!</v>
      </c>
      <c r="AF1256" t="e">
        <f t="shared" si="419"/>
        <v>#VALUE!</v>
      </c>
    </row>
    <row r="1257" spans="5:32" x14ac:dyDescent="0.2">
      <c r="E1257">
        <f t="shared" si="411"/>
        <v>1255</v>
      </c>
      <c r="F1257">
        <f t="shared" si="406"/>
        <v>44.284262512859321</v>
      </c>
      <c r="G1257" t="e">
        <f t="shared" si="420"/>
        <v>#VALUE!</v>
      </c>
      <c r="H1257" t="e">
        <f t="shared" si="421"/>
        <v>#VALUE!</v>
      </c>
      <c r="I1257" t="e">
        <f t="shared" si="422"/>
        <v>#VALUE!</v>
      </c>
      <c r="J1257" t="e">
        <f t="shared" si="423"/>
        <v>#VALUE!</v>
      </c>
      <c r="K1257" t="e">
        <f t="shared" si="424"/>
        <v>#VALUE!</v>
      </c>
      <c r="L1257" t="e">
        <f t="shared" si="425"/>
        <v>#VALUE!</v>
      </c>
      <c r="M1257">
        <f>IF($B$9="זכר",INDEX(תמותה!$A$1:$E$121,ROUNDDOWN(E1257/12,0)+1,2),INDEX(תמותה!$A$1:$E$121,ROUNDDOWN(E1257/12,0)+1,3))</f>
        <v>0.40501999999999999</v>
      </c>
      <c r="N1257" t="e">
        <f>IF($B$9="זכר",INDEX('שיפור גברים'!$A$1:$GQ$121,ROUNDDOWN(E1257/12,0)+1,ROUNDDOWN((E1257+$B$7-$B$8)/12,0)+2),INDEX('שיפור נשים'!$A$1:$GQ$121,ROUNDDOWN(E1257/12,0)+1,ROUNDDOWN((E1257+$B$7-$B$8)/12,0)+2))</f>
        <v>#VALUE!</v>
      </c>
      <c r="O1257" t="e">
        <f>IF($B$9="זכר",INDEX('שיפור גברים'!$A$1:$GQ$121,ROUNDDOWN(E1257/12,0)+1,ROUNDDOWN((E1257+$B$7-$B$8)/12,0)+1),INDEX('שיפור נשים'!$A$1:$GQ$121,ROUNDDOWN(E1257/12,0)+1,ROUNDDOWN((E1257+$B$7-$B$8)/12,0)+1))</f>
        <v>#VALUE!</v>
      </c>
      <c r="P1257">
        <f t="shared" si="426"/>
        <v>0.25</v>
      </c>
      <c r="Q1257" t="e">
        <f t="shared" si="407"/>
        <v>#VALUE!</v>
      </c>
      <c r="R1257">
        <f t="shared" si="412"/>
        <v>1255</v>
      </c>
      <c r="S1257" t="e">
        <f t="shared" si="413"/>
        <v>#VALUE!</v>
      </c>
      <c r="T1257">
        <f>IF($B$11="זכר",INDEX(תמותה!$A$1:$E$121,ROUNDDOWN(R1257/12,0)+1,2),INDEX(תמותה!$A$1:$E$121,ROUNDDOWN(R1257/12,0)+1,3))</f>
        <v>0.40501999999999999</v>
      </c>
      <c r="U1257" t="e">
        <f>IF($B$11="זכר",INDEX('שיפור גברים'!$A$1:$GQ$121,ROUNDDOWN(R1257/12,0)+1,ROUNDDOWN((E1257+$B$7-$B$8)/12,0)+2),INDEX('שיפור נשים'!$A$1:$GQ$121,ROUNDDOWN(R1257/12,0)+1,ROUNDDOWN((E1257+$B$7-$B$8)/12,0)+2))</f>
        <v>#VALUE!</v>
      </c>
      <c r="V1257" t="e">
        <f>IF($B$11="זכר",INDEX('שיפור גברים'!$A$1:$GQ$121,ROUNDDOWN(R1257/12,0)+1,ROUNDDOWN((E1257+$B$7-$B$8)/12,0)+1),INDEX('שיפור נשים'!$A$1:$GQ$121,ROUNDDOWN(R1257/12,0)+1,ROUNDDOWN((E1257+$B$7-$B$8)/12,0)+1))</f>
        <v>#VALUE!</v>
      </c>
      <c r="W1257">
        <f t="shared" si="408"/>
        <v>0.25</v>
      </c>
      <c r="X1257" t="e">
        <f t="shared" si="414"/>
        <v>#VALUE!</v>
      </c>
      <c r="Y1257">
        <f>IF($B$11="זכר",INDEX(תמותה!$A$1:$E$121,ROUNDDOWN(R1257/12,0)+1,4),INDEX(תמותה!$A$1:$E$121,ROUNDDOWN(R1257/12,0)+1,5))</f>
        <v>0.40501999999999999</v>
      </c>
      <c r="Z1257" t="e">
        <f t="shared" si="409"/>
        <v>#VALUE!</v>
      </c>
      <c r="AA1257" t="e">
        <f t="shared" si="410"/>
        <v>#VALUE!</v>
      </c>
      <c r="AB1257" t="e">
        <f t="shared" si="415"/>
        <v>#VALUE!</v>
      </c>
      <c r="AC1257" t="e">
        <f t="shared" si="416"/>
        <v>#VALUE!</v>
      </c>
      <c r="AD1257" t="e">
        <f t="shared" si="417"/>
        <v>#VALUE!</v>
      </c>
      <c r="AE1257" t="e">
        <f t="shared" si="418"/>
        <v>#VALUE!</v>
      </c>
      <c r="AF1257" t="e">
        <f t="shared" si="419"/>
        <v>#VALUE!</v>
      </c>
    </row>
    <row r="1258" spans="5:32" x14ac:dyDescent="0.2">
      <c r="E1258">
        <f t="shared" si="411"/>
        <v>1256</v>
      </c>
      <c r="F1258">
        <f t="shared" si="406"/>
        <v>44.418115053469791</v>
      </c>
      <c r="G1258" t="e">
        <f t="shared" si="420"/>
        <v>#VALUE!</v>
      </c>
      <c r="H1258" t="e">
        <f t="shared" si="421"/>
        <v>#VALUE!</v>
      </c>
      <c r="I1258" t="e">
        <f t="shared" si="422"/>
        <v>#VALUE!</v>
      </c>
      <c r="J1258" t="e">
        <f t="shared" si="423"/>
        <v>#VALUE!</v>
      </c>
      <c r="K1258" t="e">
        <f t="shared" si="424"/>
        <v>#VALUE!</v>
      </c>
      <c r="L1258" t="e">
        <f t="shared" si="425"/>
        <v>#VALUE!</v>
      </c>
      <c r="M1258">
        <f>IF($B$9="זכר",INDEX(תמותה!$A$1:$E$121,ROUNDDOWN(E1258/12,0)+1,2),INDEX(תמותה!$A$1:$E$121,ROUNDDOWN(E1258/12,0)+1,3))</f>
        <v>0.40501999999999999</v>
      </c>
      <c r="N1258" t="e">
        <f>IF($B$9="זכר",INDEX('שיפור גברים'!$A$1:$GQ$121,ROUNDDOWN(E1258/12,0)+1,ROUNDDOWN((E1258+$B$7-$B$8)/12,0)+2),INDEX('שיפור נשים'!$A$1:$GQ$121,ROUNDDOWN(E1258/12,0)+1,ROUNDDOWN((E1258+$B$7-$B$8)/12,0)+2))</f>
        <v>#VALUE!</v>
      </c>
      <c r="O1258" t="e">
        <f>IF($B$9="זכר",INDEX('שיפור גברים'!$A$1:$GQ$121,ROUNDDOWN(E1258/12,0)+1,ROUNDDOWN((E1258+$B$7-$B$8)/12,0)+1),INDEX('שיפור נשים'!$A$1:$GQ$121,ROUNDDOWN(E1258/12,0)+1,ROUNDDOWN((E1258+$B$7-$B$8)/12,0)+1))</f>
        <v>#VALUE!</v>
      </c>
      <c r="P1258">
        <f t="shared" si="426"/>
        <v>0.33333333333333331</v>
      </c>
      <c r="Q1258" t="e">
        <f t="shared" si="407"/>
        <v>#VALUE!</v>
      </c>
      <c r="R1258">
        <f t="shared" si="412"/>
        <v>1256</v>
      </c>
      <c r="S1258" t="e">
        <f t="shared" si="413"/>
        <v>#VALUE!</v>
      </c>
      <c r="T1258">
        <f>IF($B$11="זכר",INDEX(תמותה!$A$1:$E$121,ROUNDDOWN(R1258/12,0)+1,2),INDEX(תמותה!$A$1:$E$121,ROUNDDOWN(R1258/12,0)+1,3))</f>
        <v>0.40501999999999999</v>
      </c>
      <c r="U1258" t="e">
        <f>IF($B$11="זכר",INDEX('שיפור גברים'!$A$1:$GQ$121,ROUNDDOWN(R1258/12,0)+1,ROUNDDOWN((E1258+$B$7-$B$8)/12,0)+2),INDEX('שיפור נשים'!$A$1:$GQ$121,ROUNDDOWN(R1258/12,0)+1,ROUNDDOWN((E1258+$B$7-$B$8)/12,0)+2))</f>
        <v>#VALUE!</v>
      </c>
      <c r="V1258" t="e">
        <f>IF($B$11="זכר",INDEX('שיפור גברים'!$A$1:$GQ$121,ROUNDDOWN(R1258/12,0)+1,ROUNDDOWN((E1258+$B$7-$B$8)/12,0)+1),INDEX('שיפור נשים'!$A$1:$GQ$121,ROUNDDOWN(R1258/12,0)+1,ROUNDDOWN((E1258+$B$7-$B$8)/12,0)+1))</f>
        <v>#VALUE!</v>
      </c>
      <c r="W1258">
        <f t="shared" si="408"/>
        <v>0.33333333333333331</v>
      </c>
      <c r="X1258" t="e">
        <f t="shared" si="414"/>
        <v>#VALUE!</v>
      </c>
      <c r="Y1258">
        <f>IF($B$11="זכר",INDEX(תמותה!$A$1:$E$121,ROUNDDOWN(R1258/12,0)+1,4),INDEX(תמותה!$A$1:$E$121,ROUNDDOWN(R1258/12,0)+1,5))</f>
        <v>0.40501999999999999</v>
      </c>
      <c r="Z1258" t="e">
        <f t="shared" si="409"/>
        <v>#VALUE!</v>
      </c>
      <c r="AA1258" t="e">
        <f t="shared" si="410"/>
        <v>#VALUE!</v>
      </c>
      <c r="AB1258" t="e">
        <f t="shared" si="415"/>
        <v>#VALUE!</v>
      </c>
      <c r="AC1258" t="e">
        <f t="shared" si="416"/>
        <v>#VALUE!</v>
      </c>
      <c r="AD1258" t="e">
        <f t="shared" si="417"/>
        <v>#VALUE!</v>
      </c>
      <c r="AE1258" t="e">
        <f t="shared" si="418"/>
        <v>#VALUE!</v>
      </c>
      <c r="AF1258" t="e">
        <f t="shared" si="419"/>
        <v>#VALUE!</v>
      </c>
    </row>
    <row r="1259" spans="5:32" x14ac:dyDescent="0.2">
      <c r="E1259">
        <f t="shared" si="411"/>
        <v>1257</v>
      </c>
      <c r="F1259">
        <f t="shared" si="406"/>
        <v>44.552372173531545</v>
      </c>
      <c r="G1259" t="e">
        <f t="shared" si="420"/>
        <v>#VALUE!</v>
      </c>
      <c r="H1259" t="e">
        <f t="shared" si="421"/>
        <v>#VALUE!</v>
      </c>
      <c r="I1259" t="e">
        <f t="shared" si="422"/>
        <v>#VALUE!</v>
      </c>
      <c r="J1259" t="e">
        <f t="shared" si="423"/>
        <v>#VALUE!</v>
      </c>
      <c r="K1259" t="e">
        <f t="shared" si="424"/>
        <v>#VALUE!</v>
      </c>
      <c r="L1259" t="e">
        <f t="shared" si="425"/>
        <v>#VALUE!</v>
      </c>
      <c r="M1259">
        <f>IF($B$9="זכר",INDEX(תמותה!$A$1:$E$121,ROUNDDOWN(E1259/12,0)+1,2),INDEX(תמותה!$A$1:$E$121,ROUNDDOWN(E1259/12,0)+1,3))</f>
        <v>0.40501999999999999</v>
      </c>
      <c r="N1259" t="e">
        <f>IF($B$9="זכר",INDEX('שיפור גברים'!$A$1:$GQ$121,ROUNDDOWN(E1259/12,0)+1,ROUNDDOWN((E1259+$B$7-$B$8)/12,0)+2),INDEX('שיפור נשים'!$A$1:$GQ$121,ROUNDDOWN(E1259/12,0)+1,ROUNDDOWN((E1259+$B$7-$B$8)/12,0)+2))</f>
        <v>#VALUE!</v>
      </c>
      <c r="O1259" t="e">
        <f>IF($B$9="זכר",INDEX('שיפור גברים'!$A$1:$GQ$121,ROUNDDOWN(E1259/12,0)+1,ROUNDDOWN((E1259+$B$7-$B$8)/12,0)+1),INDEX('שיפור נשים'!$A$1:$GQ$121,ROUNDDOWN(E1259/12,0)+1,ROUNDDOWN((E1259+$B$7-$B$8)/12,0)+1))</f>
        <v>#VALUE!</v>
      </c>
      <c r="P1259">
        <f t="shared" si="426"/>
        <v>0.41666666666666669</v>
      </c>
      <c r="Q1259" t="e">
        <f t="shared" si="407"/>
        <v>#VALUE!</v>
      </c>
      <c r="R1259">
        <f t="shared" si="412"/>
        <v>1257</v>
      </c>
      <c r="S1259" t="e">
        <f t="shared" si="413"/>
        <v>#VALUE!</v>
      </c>
      <c r="T1259">
        <f>IF($B$11="זכר",INDEX(תמותה!$A$1:$E$121,ROUNDDOWN(R1259/12,0)+1,2),INDEX(תמותה!$A$1:$E$121,ROUNDDOWN(R1259/12,0)+1,3))</f>
        <v>0.40501999999999999</v>
      </c>
      <c r="U1259" t="e">
        <f>IF($B$11="זכר",INDEX('שיפור גברים'!$A$1:$GQ$121,ROUNDDOWN(R1259/12,0)+1,ROUNDDOWN((E1259+$B$7-$B$8)/12,0)+2),INDEX('שיפור נשים'!$A$1:$GQ$121,ROUNDDOWN(R1259/12,0)+1,ROUNDDOWN((E1259+$B$7-$B$8)/12,0)+2))</f>
        <v>#VALUE!</v>
      </c>
      <c r="V1259" t="e">
        <f>IF($B$11="זכר",INDEX('שיפור גברים'!$A$1:$GQ$121,ROUNDDOWN(R1259/12,0)+1,ROUNDDOWN((E1259+$B$7-$B$8)/12,0)+1),INDEX('שיפור נשים'!$A$1:$GQ$121,ROUNDDOWN(R1259/12,0)+1,ROUNDDOWN((E1259+$B$7-$B$8)/12,0)+1))</f>
        <v>#VALUE!</v>
      </c>
      <c r="W1259">
        <f t="shared" si="408"/>
        <v>0.41666666666666669</v>
      </c>
      <c r="X1259" t="e">
        <f t="shared" si="414"/>
        <v>#VALUE!</v>
      </c>
      <c r="Y1259">
        <f>IF($B$11="זכר",INDEX(תמותה!$A$1:$E$121,ROUNDDOWN(R1259/12,0)+1,4),INDEX(תמותה!$A$1:$E$121,ROUNDDOWN(R1259/12,0)+1,5))</f>
        <v>0.40501999999999999</v>
      </c>
      <c r="Z1259" t="e">
        <f t="shared" si="409"/>
        <v>#VALUE!</v>
      </c>
      <c r="AA1259" t="e">
        <f t="shared" si="410"/>
        <v>#VALUE!</v>
      </c>
      <c r="AB1259" t="e">
        <f t="shared" si="415"/>
        <v>#VALUE!</v>
      </c>
      <c r="AC1259" t="e">
        <f t="shared" si="416"/>
        <v>#VALUE!</v>
      </c>
      <c r="AD1259" t="e">
        <f t="shared" si="417"/>
        <v>#VALUE!</v>
      </c>
      <c r="AE1259" t="e">
        <f t="shared" si="418"/>
        <v>#VALUE!</v>
      </c>
      <c r="AF1259" t="e">
        <f t="shared" si="419"/>
        <v>#VALUE!</v>
      </c>
    </row>
    <row r="1260" spans="5:32" x14ac:dyDescent="0.2">
      <c r="E1260">
        <f t="shared" si="411"/>
        <v>1258</v>
      </c>
      <c r="F1260">
        <f t="shared" si="406"/>
        <v>44.687035095916642</v>
      </c>
      <c r="G1260" t="e">
        <f t="shared" si="420"/>
        <v>#VALUE!</v>
      </c>
      <c r="H1260" t="e">
        <f t="shared" si="421"/>
        <v>#VALUE!</v>
      </c>
      <c r="I1260" t="e">
        <f t="shared" si="422"/>
        <v>#VALUE!</v>
      </c>
      <c r="J1260" t="e">
        <f t="shared" si="423"/>
        <v>#VALUE!</v>
      </c>
      <c r="K1260" t="e">
        <f t="shared" si="424"/>
        <v>#VALUE!</v>
      </c>
      <c r="L1260" t="e">
        <f t="shared" si="425"/>
        <v>#VALUE!</v>
      </c>
      <c r="M1260">
        <f>IF($B$9="זכר",INDEX(תמותה!$A$1:$E$121,ROUNDDOWN(E1260/12,0)+1,2),INDEX(תמותה!$A$1:$E$121,ROUNDDOWN(E1260/12,0)+1,3))</f>
        <v>0.40501999999999999</v>
      </c>
      <c r="N1260" t="e">
        <f>IF($B$9="זכר",INDEX('שיפור גברים'!$A$1:$GQ$121,ROUNDDOWN(E1260/12,0)+1,ROUNDDOWN((E1260+$B$7-$B$8)/12,0)+2),INDEX('שיפור נשים'!$A$1:$GQ$121,ROUNDDOWN(E1260/12,0)+1,ROUNDDOWN((E1260+$B$7-$B$8)/12,0)+2))</f>
        <v>#VALUE!</v>
      </c>
      <c r="O1260" t="e">
        <f>IF($B$9="זכר",INDEX('שיפור גברים'!$A$1:$GQ$121,ROUNDDOWN(E1260/12,0)+1,ROUNDDOWN((E1260+$B$7-$B$8)/12,0)+1),INDEX('שיפור נשים'!$A$1:$GQ$121,ROUNDDOWN(E1260/12,0)+1,ROUNDDOWN((E1260+$B$7-$B$8)/12,0)+1))</f>
        <v>#VALUE!</v>
      </c>
      <c r="P1260">
        <f t="shared" si="426"/>
        <v>0.5</v>
      </c>
      <c r="Q1260" t="e">
        <f t="shared" si="407"/>
        <v>#VALUE!</v>
      </c>
      <c r="R1260">
        <f t="shared" si="412"/>
        <v>1258</v>
      </c>
      <c r="S1260" t="e">
        <f t="shared" si="413"/>
        <v>#VALUE!</v>
      </c>
      <c r="T1260">
        <f>IF($B$11="זכר",INDEX(תמותה!$A$1:$E$121,ROUNDDOWN(R1260/12,0)+1,2),INDEX(תמותה!$A$1:$E$121,ROUNDDOWN(R1260/12,0)+1,3))</f>
        <v>0.40501999999999999</v>
      </c>
      <c r="U1260" t="e">
        <f>IF($B$11="זכר",INDEX('שיפור גברים'!$A$1:$GQ$121,ROUNDDOWN(R1260/12,0)+1,ROUNDDOWN((E1260+$B$7-$B$8)/12,0)+2),INDEX('שיפור נשים'!$A$1:$GQ$121,ROUNDDOWN(R1260/12,0)+1,ROUNDDOWN((E1260+$B$7-$B$8)/12,0)+2))</f>
        <v>#VALUE!</v>
      </c>
      <c r="V1260" t="e">
        <f>IF($B$11="זכר",INDEX('שיפור גברים'!$A$1:$GQ$121,ROUNDDOWN(R1260/12,0)+1,ROUNDDOWN((E1260+$B$7-$B$8)/12,0)+1),INDEX('שיפור נשים'!$A$1:$GQ$121,ROUNDDOWN(R1260/12,0)+1,ROUNDDOWN((E1260+$B$7-$B$8)/12,0)+1))</f>
        <v>#VALUE!</v>
      </c>
      <c r="W1260">
        <f t="shared" si="408"/>
        <v>0.5</v>
      </c>
      <c r="X1260" t="e">
        <f t="shared" si="414"/>
        <v>#VALUE!</v>
      </c>
      <c r="Y1260">
        <f>IF($B$11="זכר",INDEX(תמותה!$A$1:$E$121,ROUNDDOWN(R1260/12,0)+1,4),INDEX(תמותה!$A$1:$E$121,ROUNDDOWN(R1260/12,0)+1,5))</f>
        <v>0.40501999999999999</v>
      </c>
      <c r="Z1260" t="e">
        <f t="shared" si="409"/>
        <v>#VALUE!</v>
      </c>
      <c r="AA1260" t="e">
        <f t="shared" si="410"/>
        <v>#VALUE!</v>
      </c>
      <c r="AB1260" t="e">
        <f t="shared" si="415"/>
        <v>#VALUE!</v>
      </c>
      <c r="AC1260" t="e">
        <f t="shared" si="416"/>
        <v>#VALUE!</v>
      </c>
      <c r="AD1260" t="e">
        <f t="shared" si="417"/>
        <v>#VALUE!</v>
      </c>
      <c r="AE1260" t="e">
        <f t="shared" si="418"/>
        <v>#VALUE!</v>
      </c>
      <c r="AF1260" t="e">
        <f t="shared" si="419"/>
        <v>#VALUE!</v>
      </c>
    </row>
    <row r="1261" spans="5:32" x14ac:dyDescent="0.2">
      <c r="E1261">
        <f t="shared" si="411"/>
        <v>1259</v>
      </c>
      <c r="F1261">
        <f t="shared" si="406"/>
        <v>44.822105047193375</v>
      </c>
      <c r="G1261" t="e">
        <f t="shared" si="420"/>
        <v>#VALUE!</v>
      </c>
      <c r="H1261" t="e">
        <f t="shared" si="421"/>
        <v>#VALUE!</v>
      </c>
      <c r="I1261" t="e">
        <f t="shared" si="422"/>
        <v>#VALUE!</v>
      </c>
      <c r="J1261" t="e">
        <f t="shared" si="423"/>
        <v>#VALUE!</v>
      </c>
      <c r="K1261" t="e">
        <f t="shared" si="424"/>
        <v>#VALUE!</v>
      </c>
      <c r="L1261" t="e">
        <f t="shared" si="425"/>
        <v>#VALUE!</v>
      </c>
      <c r="M1261">
        <f>IF($B$9="זכר",INDEX(תמותה!$A$1:$E$121,ROUNDDOWN(E1261/12,0)+1,2),INDEX(תמותה!$A$1:$E$121,ROUNDDOWN(E1261/12,0)+1,3))</f>
        <v>0.40501999999999999</v>
      </c>
      <c r="N1261" t="e">
        <f>IF($B$9="זכר",INDEX('שיפור גברים'!$A$1:$GQ$121,ROUNDDOWN(E1261/12,0)+1,ROUNDDOWN((E1261+$B$7-$B$8)/12,0)+2),INDEX('שיפור נשים'!$A$1:$GQ$121,ROUNDDOWN(E1261/12,0)+1,ROUNDDOWN((E1261+$B$7-$B$8)/12,0)+2))</f>
        <v>#VALUE!</v>
      </c>
      <c r="O1261" t="e">
        <f>IF($B$9="זכר",INDEX('שיפור גברים'!$A$1:$GQ$121,ROUNDDOWN(E1261/12,0)+1,ROUNDDOWN((E1261+$B$7-$B$8)/12,0)+1),INDEX('שיפור נשים'!$A$1:$GQ$121,ROUNDDOWN(E1261/12,0)+1,ROUNDDOWN((E1261+$B$7-$B$8)/12,0)+1))</f>
        <v>#VALUE!</v>
      </c>
      <c r="P1261">
        <f t="shared" si="426"/>
        <v>0.58333333333333337</v>
      </c>
      <c r="Q1261" t="e">
        <f t="shared" si="407"/>
        <v>#VALUE!</v>
      </c>
      <c r="R1261">
        <f t="shared" si="412"/>
        <v>1259</v>
      </c>
      <c r="S1261" t="e">
        <f t="shared" si="413"/>
        <v>#VALUE!</v>
      </c>
      <c r="T1261">
        <f>IF($B$11="זכר",INDEX(תמותה!$A$1:$E$121,ROUNDDOWN(R1261/12,0)+1,2),INDEX(תמותה!$A$1:$E$121,ROUNDDOWN(R1261/12,0)+1,3))</f>
        <v>0.40501999999999999</v>
      </c>
      <c r="U1261" t="e">
        <f>IF($B$11="זכר",INDEX('שיפור גברים'!$A$1:$GQ$121,ROUNDDOWN(R1261/12,0)+1,ROUNDDOWN((E1261+$B$7-$B$8)/12,0)+2),INDEX('שיפור נשים'!$A$1:$GQ$121,ROUNDDOWN(R1261/12,0)+1,ROUNDDOWN((E1261+$B$7-$B$8)/12,0)+2))</f>
        <v>#VALUE!</v>
      </c>
      <c r="V1261" t="e">
        <f>IF($B$11="זכר",INDEX('שיפור גברים'!$A$1:$GQ$121,ROUNDDOWN(R1261/12,0)+1,ROUNDDOWN((E1261+$B$7-$B$8)/12,0)+1),INDEX('שיפור נשים'!$A$1:$GQ$121,ROUNDDOWN(R1261/12,0)+1,ROUNDDOWN((E1261+$B$7-$B$8)/12,0)+1))</f>
        <v>#VALUE!</v>
      </c>
      <c r="W1261">
        <f t="shared" si="408"/>
        <v>0.58333333333333337</v>
      </c>
      <c r="X1261" t="e">
        <f t="shared" si="414"/>
        <v>#VALUE!</v>
      </c>
      <c r="Y1261">
        <f>IF($B$11="זכר",INDEX(תמותה!$A$1:$E$121,ROUNDDOWN(R1261/12,0)+1,4),INDEX(תמותה!$A$1:$E$121,ROUNDDOWN(R1261/12,0)+1,5))</f>
        <v>0.40501999999999999</v>
      </c>
      <c r="Z1261" t="e">
        <f t="shared" si="409"/>
        <v>#VALUE!</v>
      </c>
      <c r="AA1261" t="e">
        <f t="shared" si="410"/>
        <v>#VALUE!</v>
      </c>
      <c r="AB1261" t="e">
        <f t="shared" si="415"/>
        <v>#VALUE!</v>
      </c>
      <c r="AC1261" t="e">
        <f t="shared" si="416"/>
        <v>#VALUE!</v>
      </c>
      <c r="AD1261" t="e">
        <f t="shared" si="417"/>
        <v>#VALUE!</v>
      </c>
      <c r="AE1261" t="e">
        <f t="shared" si="418"/>
        <v>#VALUE!</v>
      </c>
      <c r="AF1261" t="e">
        <f t="shared" si="419"/>
        <v>#VALUE!</v>
      </c>
    </row>
    <row r="1262" spans="5:32" x14ac:dyDescent="0.2">
      <c r="E1262">
        <f t="shared" si="411"/>
        <v>1260</v>
      </c>
      <c r="F1262">
        <f t="shared" si="406"/>
        <v>44.95758325763741</v>
      </c>
      <c r="G1262" t="e">
        <f t="shared" si="420"/>
        <v>#VALUE!</v>
      </c>
      <c r="H1262" t="e">
        <f t="shared" si="421"/>
        <v>#VALUE!</v>
      </c>
      <c r="I1262" t="e">
        <f t="shared" si="422"/>
        <v>#VALUE!</v>
      </c>
      <c r="J1262" t="e">
        <f t="shared" si="423"/>
        <v>#VALUE!</v>
      </c>
      <c r="K1262" t="e">
        <f t="shared" si="424"/>
        <v>#VALUE!</v>
      </c>
      <c r="L1262" t="e">
        <f t="shared" si="425"/>
        <v>#VALUE!</v>
      </c>
      <c r="M1262">
        <f>IF($B$9="זכר",INDEX(תמותה!$A$1:$E$121,ROUNDDOWN(E1262/12,0)+1,2),INDEX(תמותה!$A$1:$E$121,ROUNDDOWN(E1262/12,0)+1,3))</f>
        <v>0.42689100000000002</v>
      </c>
      <c r="N1262" t="e">
        <f>IF($B$9="זכר",INDEX('שיפור גברים'!$A$1:$GQ$121,ROUNDDOWN(E1262/12,0)+1,ROUNDDOWN((E1262+$B$7-$B$8)/12,0)+2),INDEX('שיפור נשים'!$A$1:$GQ$121,ROUNDDOWN(E1262/12,0)+1,ROUNDDOWN((E1262+$B$7-$B$8)/12,0)+2))</f>
        <v>#VALUE!</v>
      </c>
      <c r="O1262" t="e">
        <f>IF($B$9="זכר",INDEX('שיפור גברים'!$A$1:$GQ$121,ROUNDDOWN(E1262/12,0)+1,ROUNDDOWN((E1262+$B$7-$B$8)/12,0)+1),INDEX('שיפור נשים'!$A$1:$GQ$121,ROUNDDOWN(E1262/12,0)+1,ROUNDDOWN((E1262+$B$7-$B$8)/12,0)+1))</f>
        <v>#VALUE!</v>
      </c>
      <c r="P1262">
        <f t="shared" si="426"/>
        <v>0.66666666666666663</v>
      </c>
      <c r="Q1262" t="e">
        <f t="shared" si="407"/>
        <v>#VALUE!</v>
      </c>
      <c r="R1262">
        <f t="shared" si="412"/>
        <v>1260</v>
      </c>
      <c r="S1262" t="e">
        <f t="shared" si="413"/>
        <v>#VALUE!</v>
      </c>
      <c r="T1262">
        <f>IF($B$11="זכר",INDEX(תמותה!$A$1:$E$121,ROUNDDOWN(R1262/12,0)+1,2),INDEX(תמותה!$A$1:$E$121,ROUNDDOWN(R1262/12,0)+1,3))</f>
        <v>0.42689100000000002</v>
      </c>
      <c r="U1262" t="e">
        <f>IF($B$11="זכר",INDEX('שיפור גברים'!$A$1:$GQ$121,ROUNDDOWN(R1262/12,0)+1,ROUNDDOWN((E1262+$B$7-$B$8)/12,0)+2),INDEX('שיפור נשים'!$A$1:$GQ$121,ROUNDDOWN(R1262/12,0)+1,ROUNDDOWN((E1262+$B$7-$B$8)/12,0)+2))</f>
        <v>#VALUE!</v>
      </c>
      <c r="V1262" t="e">
        <f>IF($B$11="זכר",INDEX('שיפור גברים'!$A$1:$GQ$121,ROUNDDOWN(R1262/12,0)+1,ROUNDDOWN((E1262+$B$7-$B$8)/12,0)+1),INDEX('שיפור נשים'!$A$1:$GQ$121,ROUNDDOWN(R1262/12,0)+1,ROUNDDOWN((E1262+$B$7-$B$8)/12,0)+1))</f>
        <v>#VALUE!</v>
      </c>
      <c r="W1262">
        <f t="shared" si="408"/>
        <v>0.66666666666666663</v>
      </c>
      <c r="X1262" t="e">
        <f t="shared" si="414"/>
        <v>#VALUE!</v>
      </c>
      <c r="Y1262">
        <f>IF($B$11="זכר",INDEX(תמותה!$A$1:$E$121,ROUNDDOWN(R1262/12,0)+1,4),INDEX(תמותה!$A$1:$E$121,ROUNDDOWN(R1262/12,0)+1,5))</f>
        <v>0.42689100000000002</v>
      </c>
      <c r="Z1262" t="e">
        <f t="shared" si="409"/>
        <v>#VALUE!</v>
      </c>
      <c r="AA1262" t="e">
        <f t="shared" si="410"/>
        <v>#VALUE!</v>
      </c>
      <c r="AB1262" t="e">
        <f t="shared" si="415"/>
        <v>#VALUE!</v>
      </c>
      <c r="AC1262" t="e">
        <f t="shared" si="416"/>
        <v>#VALUE!</v>
      </c>
      <c r="AD1262" t="e">
        <f t="shared" si="417"/>
        <v>#VALUE!</v>
      </c>
      <c r="AE1262" t="e">
        <f t="shared" si="418"/>
        <v>#VALUE!</v>
      </c>
      <c r="AF1262" t="e">
        <f t="shared" si="419"/>
        <v>#VALUE!</v>
      </c>
    </row>
    <row r="1263" spans="5:32" x14ac:dyDescent="0.2">
      <c r="E1263">
        <f t="shared" si="411"/>
        <v>1261</v>
      </c>
      <c r="F1263">
        <f t="shared" si="406"/>
        <v>45.093470961243064</v>
      </c>
      <c r="G1263" t="e">
        <f t="shared" si="420"/>
        <v>#VALUE!</v>
      </c>
      <c r="H1263" t="e">
        <f t="shared" si="421"/>
        <v>#VALUE!</v>
      </c>
      <c r="I1263" t="e">
        <f t="shared" si="422"/>
        <v>#VALUE!</v>
      </c>
      <c r="J1263" t="e">
        <f t="shared" si="423"/>
        <v>#VALUE!</v>
      </c>
      <c r="K1263" t="e">
        <f t="shared" si="424"/>
        <v>#VALUE!</v>
      </c>
      <c r="L1263" t="e">
        <f t="shared" si="425"/>
        <v>#VALUE!</v>
      </c>
      <c r="M1263">
        <f>IF($B$9="זכר",INDEX(תמותה!$A$1:$E$121,ROUNDDOWN(E1263/12,0)+1,2),INDEX(תמותה!$A$1:$E$121,ROUNDDOWN(E1263/12,0)+1,3))</f>
        <v>0.42689100000000002</v>
      </c>
      <c r="N1263" t="e">
        <f>IF($B$9="זכר",INDEX('שיפור גברים'!$A$1:$GQ$121,ROUNDDOWN(E1263/12,0)+1,ROUNDDOWN((E1263+$B$7-$B$8)/12,0)+2),INDEX('שיפור נשים'!$A$1:$GQ$121,ROUNDDOWN(E1263/12,0)+1,ROUNDDOWN((E1263+$B$7-$B$8)/12,0)+2))</f>
        <v>#VALUE!</v>
      </c>
      <c r="O1263" t="e">
        <f>IF($B$9="זכר",INDEX('שיפור גברים'!$A$1:$GQ$121,ROUNDDOWN(E1263/12,0)+1,ROUNDDOWN((E1263+$B$7-$B$8)/12,0)+1),INDEX('שיפור נשים'!$A$1:$GQ$121,ROUNDDOWN(E1263/12,0)+1,ROUNDDOWN((E1263+$B$7-$B$8)/12,0)+1))</f>
        <v>#VALUE!</v>
      </c>
      <c r="P1263">
        <f t="shared" si="426"/>
        <v>0.75</v>
      </c>
      <c r="Q1263" t="e">
        <f t="shared" si="407"/>
        <v>#VALUE!</v>
      </c>
      <c r="R1263">
        <f t="shared" si="412"/>
        <v>1261</v>
      </c>
      <c r="S1263" t="e">
        <f t="shared" si="413"/>
        <v>#VALUE!</v>
      </c>
      <c r="T1263">
        <f>IF($B$11="זכר",INDEX(תמותה!$A$1:$E$121,ROUNDDOWN(R1263/12,0)+1,2),INDEX(תמותה!$A$1:$E$121,ROUNDDOWN(R1263/12,0)+1,3))</f>
        <v>0.42689100000000002</v>
      </c>
      <c r="U1263" t="e">
        <f>IF($B$11="זכר",INDEX('שיפור גברים'!$A$1:$GQ$121,ROUNDDOWN(R1263/12,0)+1,ROUNDDOWN((E1263+$B$7-$B$8)/12,0)+2),INDEX('שיפור נשים'!$A$1:$GQ$121,ROUNDDOWN(R1263/12,0)+1,ROUNDDOWN((E1263+$B$7-$B$8)/12,0)+2))</f>
        <v>#VALUE!</v>
      </c>
      <c r="V1263" t="e">
        <f>IF($B$11="זכר",INDEX('שיפור גברים'!$A$1:$GQ$121,ROUNDDOWN(R1263/12,0)+1,ROUNDDOWN((E1263+$B$7-$B$8)/12,0)+1),INDEX('שיפור נשים'!$A$1:$GQ$121,ROUNDDOWN(R1263/12,0)+1,ROUNDDOWN((E1263+$B$7-$B$8)/12,0)+1))</f>
        <v>#VALUE!</v>
      </c>
      <c r="W1263">
        <f t="shared" si="408"/>
        <v>0.75</v>
      </c>
      <c r="X1263" t="e">
        <f t="shared" si="414"/>
        <v>#VALUE!</v>
      </c>
      <c r="Y1263">
        <f>IF($B$11="זכר",INDEX(תמותה!$A$1:$E$121,ROUNDDOWN(R1263/12,0)+1,4),INDEX(תמותה!$A$1:$E$121,ROUNDDOWN(R1263/12,0)+1,5))</f>
        <v>0.42689100000000002</v>
      </c>
      <c r="Z1263" t="e">
        <f t="shared" si="409"/>
        <v>#VALUE!</v>
      </c>
      <c r="AA1263" t="e">
        <f t="shared" si="410"/>
        <v>#VALUE!</v>
      </c>
      <c r="AB1263" t="e">
        <f t="shared" si="415"/>
        <v>#VALUE!</v>
      </c>
      <c r="AC1263" t="e">
        <f t="shared" si="416"/>
        <v>#VALUE!</v>
      </c>
      <c r="AD1263" t="e">
        <f t="shared" si="417"/>
        <v>#VALUE!</v>
      </c>
      <c r="AE1263" t="e">
        <f t="shared" si="418"/>
        <v>#VALUE!</v>
      </c>
      <c r="AF1263" t="e">
        <f t="shared" si="419"/>
        <v>#VALUE!</v>
      </c>
    </row>
    <row r="1264" spans="5:32" x14ac:dyDescent="0.2">
      <c r="E1264">
        <f t="shared" si="411"/>
        <v>1262</v>
      </c>
      <c r="F1264">
        <f t="shared" si="406"/>
        <v>45.229769395734394</v>
      </c>
      <c r="G1264" t="e">
        <f t="shared" si="420"/>
        <v>#VALUE!</v>
      </c>
      <c r="H1264" t="e">
        <f t="shared" si="421"/>
        <v>#VALUE!</v>
      </c>
      <c r="I1264" t="e">
        <f t="shared" si="422"/>
        <v>#VALUE!</v>
      </c>
      <c r="J1264" t="e">
        <f t="shared" si="423"/>
        <v>#VALUE!</v>
      </c>
      <c r="K1264" t="e">
        <f t="shared" si="424"/>
        <v>#VALUE!</v>
      </c>
      <c r="L1264" t="e">
        <f t="shared" si="425"/>
        <v>#VALUE!</v>
      </c>
      <c r="M1264">
        <f>IF($B$9="זכר",INDEX(תמותה!$A$1:$E$121,ROUNDDOWN(E1264/12,0)+1,2),INDEX(תמותה!$A$1:$E$121,ROUNDDOWN(E1264/12,0)+1,3))</f>
        <v>0.42689100000000002</v>
      </c>
      <c r="N1264" t="e">
        <f>IF($B$9="זכר",INDEX('שיפור גברים'!$A$1:$GQ$121,ROUNDDOWN(E1264/12,0)+1,ROUNDDOWN((E1264+$B$7-$B$8)/12,0)+2),INDEX('שיפור נשים'!$A$1:$GQ$121,ROUNDDOWN(E1264/12,0)+1,ROUNDDOWN((E1264+$B$7-$B$8)/12,0)+2))</f>
        <v>#VALUE!</v>
      </c>
      <c r="O1264" t="e">
        <f>IF($B$9="זכר",INDEX('שיפור גברים'!$A$1:$GQ$121,ROUNDDOWN(E1264/12,0)+1,ROUNDDOWN((E1264+$B$7-$B$8)/12,0)+1),INDEX('שיפור נשים'!$A$1:$GQ$121,ROUNDDOWN(E1264/12,0)+1,ROUNDDOWN((E1264+$B$7-$B$8)/12,0)+1))</f>
        <v>#VALUE!</v>
      </c>
      <c r="P1264">
        <f t="shared" si="426"/>
        <v>0.83333333333333337</v>
      </c>
      <c r="Q1264" t="e">
        <f t="shared" si="407"/>
        <v>#VALUE!</v>
      </c>
      <c r="R1264">
        <f t="shared" si="412"/>
        <v>1262</v>
      </c>
      <c r="S1264" t="e">
        <f t="shared" si="413"/>
        <v>#VALUE!</v>
      </c>
      <c r="T1264">
        <f>IF($B$11="זכר",INDEX(תמותה!$A$1:$E$121,ROUNDDOWN(R1264/12,0)+1,2),INDEX(תמותה!$A$1:$E$121,ROUNDDOWN(R1264/12,0)+1,3))</f>
        <v>0.42689100000000002</v>
      </c>
      <c r="U1264" t="e">
        <f>IF($B$11="זכר",INDEX('שיפור גברים'!$A$1:$GQ$121,ROUNDDOWN(R1264/12,0)+1,ROUNDDOWN((E1264+$B$7-$B$8)/12,0)+2),INDEX('שיפור נשים'!$A$1:$GQ$121,ROUNDDOWN(R1264/12,0)+1,ROUNDDOWN((E1264+$B$7-$B$8)/12,0)+2))</f>
        <v>#VALUE!</v>
      </c>
      <c r="V1264" t="e">
        <f>IF($B$11="זכר",INDEX('שיפור גברים'!$A$1:$GQ$121,ROUNDDOWN(R1264/12,0)+1,ROUNDDOWN((E1264+$B$7-$B$8)/12,0)+1),INDEX('שיפור נשים'!$A$1:$GQ$121,ROUNDDOWN(R1264/12,0)+1,ROUNDDOWN((E1264+$B$7-$B$8)/12,0)+1))</f>
        <v>#VALUE!</v>
      </c>
      <c r="W1264">
        <f t="shared" si="408"/>
        <v>0.83333333333333337</v>
      </c>
      <c r="X1264" t="e">
        <f t="shared" si="414"/>
        <v>#VALUE!</v>
      </c>
      <c r="Y1264">
        <f>IF($B$11="זכר",INDEX(תמותה!$A$1:$E$121,ROUNDDOWN(R1264/12,0)+1,4),INDEX(תמותה!$A$1:$E$121,ROUNDDOWN(R1264/12,0)+1,5))</f>
        <v>0.42689100000000002</v>
      </c>
      <c r="Z1264" t="e">
        <f t="shared" si="409"/>
        <v>#VALUE!</v>
      </c>
      <c r="AA1264" t="e">
        <f t="shared" si="410"/>
        <v>#VALUE!</v>
      </c>
      <c r="AB1264" t="e">
        <f t="shared" si="415"/>
        <v>#VALUE!</v>
      </c>
      <c r="AC1264" t="e">
        <f t="shared" si="416"/>
        <v>#VALUE!</v>
      </c>
      <c r="AD1264" t="e">
        <f t="shared" si="417"/>
        <v>#VALUE!</v>
      </c>
      <c r="AE1264" t="e">
        <f t="shared" si="418"/>
        <v>#VALUE!</v>
      </c>
      <c r="AF1264" t="e">
        <f t="shared" si="419"/>
        <v>#VALUE!</v>
      </c>
    </row>
    <row r="1265" spans="5:32" x14ac:dyDescent="0.2">
      <c r="E1265">
        <f t="shared" si="411"/>
        <v>1263</v>
      </c>
      <c r="F1265">
        <f t="shared" si="406"/>
        <v>45.366479802576713</v>
      </c>
      <c r="G1265" t="e">
        <f t="shared" si="420"/>
        <v>#VALUE!</v>
      </c>
      <c r="H1265" t="e">
        <f t="shared" si="421"/>
        <v>#VALUE!</v>
      </c>
      <c r="I1265" t="e">
        <f t="shared" si="422"/>
        <v>#VALUE!</v>
      </c>
      <c r="J1265" t="e">
        <f t="shared" si="423"/>
        <v>#VALUE!</v>
      </c>
      <c r="K1265" t="e">
        <f t="shared" si="424"/>
        <v>#VALUE!</v>
      </c>
      <c r="L1265" t="e">
        <f t="shared" si="425"/>
        <v>#VALUE!</v>
      </c>
      <c r="M1265">
        <f>IF($B$9="זכר",INDEX(תמותה!$A$1:$E$121,ROUNDDOWN(E1265/12,0)+1,2),INDEX(תמותה!$A$1:$E$121,ROUNDDOWN(E1265/12,0)+1,3))</f>
        <v>0.42689100000000002</v>
      </c>
      <c r="N1265" t="e">
        <f>IF($B$9="זכר",INDEX('שיפור גברים'!$A$1:$GQ$121,ROUNDDOWN(E1265/12,0)+1,ROUNDDOWN((E1265+$B$7-$B$8)/12,0)+2),INDEX('שיפור נשים'!$A$1:$GQ$121,ROUNDDOWN(E1265/12,0)+1,ROUNDDOWN((E1265+$B$7-$B$8)/12,0)+2))</f>
        <v>#VALUE!</v>
      </c>
      <c r="O1265" t="e">
        <f>IF($B$9="זכר",INDEX('שיפור גברים'!$A$1:$GQ$121,ROUNDDOWN(E1265/12,0)+1,ROUNDDOWN((E1265+$B$7-$B$8)/12,0)+1),INDEX('שיפור נשים'!$A$1:$GQ$121,ROUNDDOWN(E1265/12,0)+1,ROUNDDOWN((E1265+$B$7-$B$8)/12,0)+1))</f>
        <v>#VALUE!</v>
      </c>
      <c r="P1265">
        <f t="shared" si="426"/>
        <v>0.91666666666666663</v>
      </c>
      <c r="Q1265" t="e">
        <f t="shared" si="407"/>
        <v>#VALUE!</v>
      </c>
      <c r="R1265">
        <f t="shared" si="412"/>
        <v>1263</v>
      </c>
      <c r="S1265" t="e">
        <f t="shared" si="413"/>
        <v>#VALUE!</v>
      </c>
      <c r="T1265">
        <f>IF($B$11="זכר",INDEX(תמותה!$A$1:$E$121,ROUNDDOWN(R1265/12,0)+1,2),INDEX(תמותה!$A$1:$E$121,ROUNDDOWN(R1265/12,0)+1,3))</f>
        <v>0.42689100000000002</v>
      </c>
      <c r="U1265" t="e">
        <f>IF($B$11="זכר",INDEX('שיפור גברים'!$A$1:$GQ$121,ROUNDDOWN(R1265/12,0)+1,ROUNDDOWN((E1265+$B$7-$B$8)/12,0)+2),INDEX('שיפור נשים'!$A$1:$GQ$121,ROUNDDOWN(R1265/12,0)+1,ROUNDDOWN((E1265+$B$7-$B$8)/12,0)+2))</f>
        <v>#VALUE!</v>
      </c>
      <c r="V1265" t="e">
        <f>IF($B$11="זכר",INDEX('שיפור גברים'!$A$1:$GQ$121,ROUNDDOWN(R1265/12,0)+1,ROUNDDOWN((E1265+$B$7-$B$8)/12,0)+1),INDEX('שיפור נשים'!$A$1:$GQ$121,ROUNDDOWN(R1265/12,0)+1,ROUNDDOWN((E1265+$B$7-$B$8)/12,0)+1))</f>
        <v>#VALUE!</v>
      </c>
      <c r="W1265">
        <f t="shared" si="408"/>
        <v>0.91666666666666663</v>
      </c>
      <c r="X1265" t="e">
        <f t="shared" si="414"/>
        <v>#VALUE!</v>
      </c>
      <c r="Y1265">
        <f>IF($B$11="זכר",INDEX(תמותה!$A$1:$E$121,ROUNDDOWN(R1265/12,0)+1,4),INDEX(תמותה!$A$1:$E$121,ROUNDDOWN(R1265/12,0)+1,5))</f>
        <v>0.42689100000000002</v>
      </c>
      <c r="Z1265" t="e">
        <f t="shared" si="409"/>
        <v>#VALUE!</v>
      </c>
      <c r="AA1265" t="e">
        <f t="shared" si="410"/>
        <v>#VALUE!</v>
      </c>
      <c r="AB1265" t="e">
        <f t="shared" si="415"/>
        <v>#VALUE!</v>
      </c>
      <c r="AC1265" t="e">
        <f t="shared" si="416"/>
        <v>#VALUE!</v>
      </c>
      <c r="AD1265" t="e">
        <f t="shared" si="417"/>
        <v>#VALUE!</v>
      </c>
      <c r="AE1265" t="e">
        <f t="shared" si="418"/>
        <v>#VALUE!</v>
      </c>
      <c r="AF1265" t="e">
        <f t="shared" si="419"/>
        <v>#VALUE!</v>
      </c>
    </row>
    <row r="1266" spans="5:32" x14ac:dyDescent="0.2">
      <c r="E1266">
        <f t="shared" si="411"/>
        <v>1264</v>
      </c>
      <c r="F1266">
        <f t="shared" si="406"/>
        <v>45.503603426987659</v>
      </c>
      <c r="G1266" t="e">
        <f t="shared" si="420"/>
        <v>#VALUE!</v>
      </c>
      <c r="H1266" t="e">
        <f t="shared" si="421"/>
        <v>#VALUE!</v>
      </c>
      <c r="I1266" t="e">
        <f t="shared" si="422"/>
        <v>#VALUE!</v>
      </c>
      <c r="J1266" t="e">
        <f t="shared" si="423"/>
        <v>#VALUE!</v>
      </c>
      <c r="K1266" t="e">
        <f t="shared" si="424"/>
        <v>#VALUE!</v>
      </c>
      <c r="L1266" t="e">
        <f t="shared" si="425"/>
        <v>#VALUE!</v>
      </c>
      <c r="M1266">
        <f>IF($B$9="זכר",INDEX(תמותה!$A$1:$E$121,ROUNDDOWN(E1266/12,0)+1,2),INDEX(תמותה!$A$1:$E$121,ROUNDDOWN(E1266/12,0)+1,3))</f>
        <v>0.42689100000000002</v>
      </c>
      <c r="N1266" t="e">
        <f>IF($B$9="זכר",INDEX('שיפור גברים'!$A$1:$GQ$121,ROUNDDOWN(E1266/12,0)+1,ROUNDDOWN((E1266+$B$7-$B$8)/12,0)+2),INDEX('שיפור נשים'!$A$1:$GQ$121,ROUNDDOWN(E1266/12,0)+1,ROUNDDOWN((E1266+$B$7-$B$8)/12,0)+2))</f>
        <v>#VALUE!</v>
      </c>
      <c r="O1266" t="e">
        <f>IF($B$9="זכר",INDEX('שיפור גברים'!$A$1:$GQ$121,ROUNDDOWN(E1266/12,0)+1,ROUNDDOWN((E1266+$B$7-$B$8)/12,0)+1),INDEX('שיפור נשים'!$A$1:$GQ$121,ROUNDDOWN(E1266/12,0)+1,ROUNDDOWN((E1266+$B$7-$B$8)/12,0)+1))</f>
        <v>#VALUE!</v>
      </c>
      <c r="P1266">
        <f t="shared" si="426"/>
        <v>1</v>
      </c>
      <c r="Q1266" t="e">
        <f t="shared" si="407"/>
        <v>#VALUE!</v>
      </c>
      <c r="R1266">
        <f t="shared" si="412"/>
        <v>1264</v>
      </c>
      <c r="S1266" t="e">
        <f t="shared" si="413"/>
        <v>#VALUE!</v>
      </c>
      <c r="T1266">
        <f>IF($B$11="זכר",INDEX(תמותה!$A$1:$E$121,ROUNDDOWN(R1266/12,0)+1,2),INDEX(תמותה!$A$1:$E$121,ROUNDDOWN(R1266/12,0)+1,3))</f>
        <v>0.42689100000000002</v>
      </c>
      <c r="U1266" t="e">
        <f>IF($B$11="זכר",INDEX('שיפור גברים'!$A$1:$GQ$121,ROUNDDOWN(R1266/12,0)+1,ROUNDDOWN((E1266+$B$7-$B$8)/12,0)+2),INDEX('שיפור נשים'!$A$1:$GQ$121,ROUNDDOWN(R1266/12,0)+1,ROUNDDOWN((E1266+$B$7-$B$8)/12,0)+2))</f>
        <v>#VALUE!</v>
      </c>
      <c r="V1266" t="e">
        <f>IF($B$11="זכר",INDEX('שיפור גברים'!$A$1:$GQ$121,ROUNDDOWN(R1266/12,0)+1,ROUNDDOWN((E1266+$B$7-$B$8)/12,0)+1),INDEX('שיפור נשים'!$A$1:$GQ$121,ROUNDDOWN(R1266/12,0)+1,ROUNDDOWN((E1266+$B$7-$B$8)/12,0)+1))</f>
        <v>#VALUE!</v>
      </c>
      <c r="W1266">
        <f t="shared" si="408"/>
        <v>1</v>
      </c>
      <c r="X1266" t="e">
        <f t="shared" si="414"/>
        <v>#VALUE!</v>
      </c>
      <c r="Y1266">
        <f>IF($B$11="זכר",INDEX(תמותה!$A$1:$E$121,ROUNDDOWN(R1266/12,0)+1,4),INDEX(תמותה!$A$1:$E$121,ROUNDDOWN(R1266/12,0)+1,5))</f>
        <v>0.42689100000000002</v>
      </c>
      <c r="Z1266" t="e">
        <f t="shared" si="409"/>
        <v>#VALUE!</v>
      </c>
      <c r="AA1266" t="e">
        <f t="shared" si="410"/>
        <v>#VALUE!</v>
      </c>
      <c r="AB1266" t="e">
        <f t="shared" si="415"/>
        <v>#VALUE!</v>
      </c>
      <c r="AC1266" t="e">
        <f t="shared" si="416"/>
        <v>#VALUE!</v>
      </c>
      <c r="AD1266" t="e">
        <f t="shared" si="417"/>
        <v>#VALUE!</v>
      </c>
      <c r="AE1266" t="e">
        <f t="shared" si="418"/>
        <v>#VALUE!</v>
      </c>
      <c r="AF1266" t="e">
        <f t="shared" si="419"/>
        <v>#VALUE!</v>
      </c>
    </row>
    <row r="1267" spans="5:32" x14ac:dyDescent="0.2">
      <c r="E1267">
        <f t="shared" si="411"/>
        <v>1265</v>
      </c>
      <c r="F1267">
        <f t="shared" si="406"/>
        <v>45.641141517948647</v>
      </c>
      <c r="G1267" t="e">
        <f t="shared" si="420"/>
        <v>#VALUE!</v>
      </c>
      <c r="H1267" t="e">
        <f t="shared" si="421"/>
        <v>#VALUE!</v>
      </c>
      <c r="I1267" t="e">
        <f t="shared" si="422"/>
        <v>#VALUE!</v>
      </c>
      <c r="J1267" t="e">
        <f t="shared" si="423"/>
        <v>#VALUE!</v>
      </c>
      <c r="K1267" t="e">
        <f t="shared" si="424"/>
        <v>#VALUE!</v>
      </c>
      <c r="L1267" t="e">
        <f t="shared" si="425"/>
        <v>#VALUE!</v>
      </c>
      <c r="M1267">
        <f>IF($B$9="זכר",INDEX(תמותה!$A$1:$E$121,ROUNDDOWN(E1267/12,0)+1,2),INDEX(תמותה!$A$1:$E$121,ROUNDDOWN(E1267/12,0)+1,3))</f>
        <v>0.42689100000000002</v>
      </c>
      <c r="N1267" t="e">
        <f>IF($B$9="זכר",INDEX('שיפור גברים'!$A$1:$GQ$121,ROUNDDOWN(E1267/12,0)+1,ROUNDDOWN((E1267+$B$7-$B$8)/12,0)+2),INDEX('שיפור נשים'!$A$1:$GQ$121,ROUNDDOWN(E1267/12,0)+1,ROUNDDOWN((E1267+$B$7-$B$8)/12,0)+2))</f>
        <v>#VALUE!</v>
      </c>
      <c r="O1267" t="e">
        <f>IF($B$9="זכר",INDEX('שיפור גברים'!$A$1:$GQ$121,ROUNDDOWN(E1267/12,0)+1,ROUNDDOWN((E1267+$B$7-$B$8)/12,0)+1),INDEX('שיפור נשים'!$A$1:$GQ$121,ROUNDDOWN(E1267/12,0)+1,ROUNDDOWN((E1267+$B$7-$B$8)/12,0)+1))</f>
        <v>#VALUE!</v>
      </c>
      <c r="P1267">
        <f t="shared" si="426"/>
        <v>8.3333333333333329E-2</v>
      </c>
      <c r="Q1267" t="e">
        <f t="shared" si="407"/>
        <v>#VALUE!</v>
      </c>
      <c r="R1267">
        <f t="shared" si="412"/>
        <v>1265</v>
      </c>
      <c r="S1267" t="e">
        <f t="shared" si="413"/>
        <v>#VALUE!</v>
      </c>
      <c r="T1267">
        <f>IF($B$11="זכר",INDEX(תמותה!$A$1:$E$121,ROUNDDOWN(R1267/12,0)+1,2),INDEX(תמותה!$A$1:$E$121,ROUNDDOWN(R1267/12,0)+1,3))</f>
        <v>0.42689100000000002</v>
      </c>
      <c r="U1267" t="e">
        <f>IF($B$11="זכר",INDEX('שיפור גברים'!$A$1:$GQ$121,ROUNDDOWN(R1267/12,0)+1,ROUNDDOWN((E1267+$B$7-$B$8)/12,0)+2),INDEX('שיפור נשים'!$A$1:$GQ$121,ROUNDDOWN(R1267/12,0)+1,ROUNDDOWN((E1267+$B$7-$B$8)/12,0)+2))</f>
        <v>#VALUE!</v>
      </c>
      <c r="V1267" t="e">
        <f>IF($B$11="זכר",INDEX('שיפור גברים'!$A$1:$GQ$121,ROUNDDOWN(R1267/12,0)+1,ROUNDDOWN((E1267+$B$7-$B$8)/12,0)+1),INDEX('שיפור נשים'!$A$1:$GQ$121,ROUNDDOWN(R1267/12,0)+1,ROUNDDOWN((E1267+$B$7-$B$8)/12,0)+1))</f>
        <v>#VALUE!</v>
      </c>
      <c r="W1267">
        <f t="shared" si="408"/>
        <v>8.3333333333333329E-2</v>
      </c>
      <c r="X1267" t="e">
        <f t="shared" si="414"/>
        <v>#VALUE!</v>
      </c>
      <c r="Y1267">
        <f>IF($B$11="זכר",INDEX(תמותה!$A$1:$E$121,ROUNDDOWN(R1267/12,0)+1,4),INDEX(תמותה!$A$1:$E$121,ROUNDDOWN(R1267/12,0)+1,5))</f>
        <v>0.42689100000000002</v>
      </c>
      <c r="Z1267" t="e">
        <f t="shared" si="409"/>
        <v>#VALUE!</v>
      </c>
      <c r="AA1267" t="e">
        <f t="shared" si="410"/>
        <v>#VALUE!</v>
      </c>
      <c r="AB1267" t="e">
        <f t="shared" si="415"/>
        <v>#VALUE!</v>
      </c>
      <c r="AC1267" t="e">
        <f t="shared" si="416"/>
        <v>#VALUE!</v>
      </c>
      <c r="AD1267" t="e">
        <f t="shared" si="417"/>
        <v>#VALUE!</v>
      </c>
      <c r="AE1267" t="e">
        <f t="shared" si="418"/>
        <v>#VALUE!</v>
      </c>
      <c r="AF1267" t="e">
        <f t="shared" si="419"/>
        <v>#VALUE!</v>
      </c>
    </row>
    <row r="1268" spans="5:32" x14ac:dyDescent="0.2">
      <c r="E1268">
        <f t="shared" si="411"/>
        <v>1266</v>
      </c>
      <c r="F1268">
        <f t="shared" si="406"/>
        <v>45.779095328216222</v>
      </c>
      <c r="G1268" t="e">
        <f t="shared" si="420"/>
        <v>#VALUE!</v>
      </c>
      <c r="H1268" t="e">
        <f t="shared" si="421"/>
        <v>#VALUE!</v>
      </c>
      <c r="I1268" t="e">
        <f t="shared" si="422"/>
        <v>#VALUE!</v>
      </c>
      <c r="J1268" t="e">
        <f t="shared" si="423"/>
        <v>#VALUE!</v>
      </c>
      <c r="K1268" t="e">
        <f t="shared" si="424"/>
        <v>#VALUE!</v>
      </c>
      <c r="L1268" t="e">
        <f t="shared" si="425"/>
        <v>#VALUE!</v>
      </c>
      <c r="M1268">
        <f>IF($B$9="זכר",INDEX(תמותה!$A$1:$E$121,ROUNDDOWN(E1268/12,0)+1,2),INDEX(תמותה!$A$1:$E$121,ROUNDDOWN(E1268/12,0)+1,3))</f>
        <v>0.42689100000000002</v>
      </c>
      <c r="N1268" t="e">
        <f>IF($B$9="זכר",INDEX('שיפור גברים'!$A$1:$GQ$121,ROUNDDOWN(E1268/12,0)+1,ROUNDDOWN((E1268+$B$7-$B$8)/12,0)+2),INDEX('שיפור נשים'!$A$1:$GQ$121,ROUNDDOWN(E1268/12,0)+1,ROUNDDOWN((E1268+$B$7-$B$8)/12,0)+2))</f>
        <v>#VALUE!</v>
      </c>
      <c r="O1268" t="e">
        <f>IF($B$9="זכר",INDEX('שיפור גברים'!$A$1:$GQ$121,ROUNDDOWN(E1268/12,0)+1,ROUNDDOWN((E1268+$B$7-$B$8)/12,0)+1),INDEX('שיפור נשים'!$A$1:$GQ$121,ROUNDDOWN(E1268/12,0)+1,ROUNDDOWN((E1268+$B$7-$B$8)/12,0)+1))</f>
        <v>#VALUE!</v>
      </c>
      <c r="P1268">
        <f t="shared" si="426"/>
        <v>0.16666666666666666</v>
      </c>
      <c r="Q1268" t="e">
        <f t="shared" si="407"/>
        <v>#VALUE!</v>
      </c>
      <c r="R1268">
        <f t="shared" si="412"/>
        <v>1266</v>
      </c>
      <c r="S1268" t="e">
        <f t="shared" si="413"/>
        <v>#VALUE!</v>
      </c>
      <c r="T1268">
        <f>IF($B$11="זכר",INDEX(תמותה!$A$1:$E$121,ROUNDDOWN(R1268/12,0)+1,2),INDEX(תמותה!$A$1:$E$121,ROUNDDOWN(R1268/12,0)+1,3))</f>
        <v>0.42689100000000002</v>
      </c>
      <c r="U1268" t="e">
        <f>IF($B$11="זכר",INDEX('שיפור גברים'!$A$1:$GQ$121,ROUNDDOWN(R1268/12,0)+1,ROUNDDOWN((E1268+$B$7-$B$8)/12,0)+2),INDEX('שיפור נשים'!$A$1:$GQ$121,ROUNDDOWN(R1268/12,0)+1,ROUNDDOWN((E1268+$B$7-$B$8)/12,0)+2))</f>
        <v>#VALUE!</v>
      </c>
      <c r="V1268" t="e">
        <f>IF($B$11="זכר",INDEX('שיפור גברים'!$A$1:$GQ$121,ROUNDDOWN(R1268/12,0)+1,ROUNDDOWN((E1268+$B$7-$B$8)/12,0)+1),INDEX('שיפור נשים'!$A$1:$GQ$121,ROUNDDOWN(R1268/12,0)+1,ROUNDDOWN((E1268+$B$7-$B$8)/12,0)+1))</f>
        <v>#VALUE!</v>
      </c>
      <c r="W1268">
        <f t="shared" si="408"/>
        <v>0.16666666666666666</v>
      </c>
      <c r="X1268" t="e">
        <f t="shared" si="414"/>
        <v>#VALUE!</v>
      </c>
      <c r="Y1268">
        <f>IF($B$11="זכר",INDEX(תמותה!$A$1:$E$121,ROUNDDOWN(R1268/12,0)+1,4),INDEX(תמותה!$A$1:$E$121,ROUNDDOWN(R1268/12,0)+1,5))</f>
        <v>0.42689100000000002</v>
      </c>
      <c r="Z1268" t="e">
        <f t="shared" si="409"/>
        <v>#VALUE!</v>
      </c>
      <c r="AA1268" t="e">
        <f t="shared" si="410"/>
        <v>#VALUE!</v>
      </c>
      <c r="AB1268" t="e">
        <f t="shared" si="415"/>
        <v>#VALUE!</v>
      </c>
      <c r="AC1268" t="e">
        <f t="shared" si="416"/>
        <v>#VALUE!</v>
      </c>
      <c r="AD1268" t="e">
        <f t="shared" si="417"/>
        <v>#VALUE!</v>
      </c>
      <c r="AE1268" t="e">
        <f t="shared" si="418"/>
        <v>#VALUE!</v>
      </c>
      <c r="AF1268" t="e">
        <f t="shared" si="419"/>
        <v>#VALUE!</v>
      </c>
    </row>
    <row r="1269" spans="5:32" x14ac:dyDescent="0.2">
      <c r="E1269">
        <f t="shared" si="411"/>
        <v>1267</v>
      </c>
      <c r="F1269">
        <f t="shared" si="406"/>
        <v>45.917466114333571</v>
      </c>
      <c r="G1269" t="e">
        <f t="shared" si="420"/>
        <v>#VALUE!</v>
      </c>
      <c r="H1269" t="e">
        <f t="shared" si="421"/>
        <v>#VALUE!</v>
      </c>
      <c r="I1269" t="e">
        <f t="shared" si="422"/>
        <v>#VALUE!</v>
      </c>
      <c r="J1269" t="e">
        <f t="shared" si="423"/>
        <v>#VALUE!</v>
      </c>
      <c r="K1269" t="e">
        <f t="shared" si="424"/>
        <v>#VALUE!</v>
      </c>
      <c r="L1269" t="e">
        <f t="shared" si="425"/>
        <v>#VALUE!</v>
      </c>
      <c r="M1269">
        <f>IF($B$9="זכר",INDEX(תמותה!$A$1:$E$121,ROUNDDOWN(E1269/12,0)+1,2),INDEX(תמותה!$A$1:$E$121,ROUNDDOWN(E1269/12,0)+1,3))</f>
        <v>0.42689100000000002</v>
      </c>
      <c r="N1269" t="e">
        <f>IF($B$9="זכר",INDEX('שיפור גברים'!$A$1:$GQ$121,ROUNDDOWN(E1269/12,0)+1,ROUNDDOWN((E1269+$B$7-$B$8)/12,0)+2),INDEX('שיפור נשים'!$A$1:$GQ$121,ROUNDDOWN(E1269/12,0)+1,ROUNDDOWN((E1269+$B$7-$B$8)/12,0)+2))</f>
        <v>#VALUE!</v>
      </c>
      <c r="O1269" t="e">
        <f>IF($B$9="זכר",INDEX('שיפור גברים'!$A$1:$GQ$121,ROUNDDOWN(E1269/12,0)+1,ROUNDDOWN((E1269+$B$7-$B$8)/12,0)+1),INDEX('שיפור נשים'!$A$1:$GQ$121,ROUNDDOWN(E1269/12,0)+1,ROUNDDOWN((E1269+$B$7-$B$8)/12,0)+1))</f>
        <v>#VALUE!</v>
      </c>
      <c r="P1269">
        <f t="shared" si="426"/>
        <v>0.25</v>
      </c>
      <c r="Q1269" t="e">
        <f t="shared" si="407"/>
        <v>#VALUE!</v>
      </c>
      <c r="R1269">
        <f t="shared" si="412"/>
        <v>1267</v>
      </c>
      <c r="S1269" t="e">
        <f t="shared" si="413"/>
        <v>#VALUE!</v>
      </c>
      <c r="T1269">
        <f>IF($B$11="זכר",INDEX(תמותה!$A$1:$E$121,ROUNDDOWN(R1269/12,0)+1,2),INDEX(תמותה!$A$1:$E$121,ROUNDDOWN(R1269/12,0)+1,3))</f>
        <v>0.42689100000000002</v>
      </c>
      <c r="U1269" t="e">
        <f>IF($B$11="זכר",INDEX('שיפור גברים'!$A$1:$GQ$121,ROUNDDOWN(R1269/12,0)+1,ROUNDDOWN((E1269+$B$7-$B$8)/12,0)+2),INDEX('שיפור נשים'!$A$1:$GQ$121,ROUNDDOWN(R1269/12,0)+1,ROUNDDOWN((E1269+$B$7-$B$8)/12,0)+2))</f>
        <v>#VALUE!</v>
      </c>
      <c r="V1269" t="e">
        <f>IF($B$11="זכר",INDEX('שיפור גברים'!$A$1:$GQ$121,ROUNDDOWN(R1269/12,0)+1,ROUNDDOWN((E1269+$B$7-$B$8)/12,0)+1),INDEX('שיפור נשים'!$A$1:$GQ$121,ROUNDDOWN(R1269/12,0)+1,ROUNDDOWN((E1269+$B$7-$B$8)/12,0)+1))</f>
        <v>#VALUE!</v>
      </c>
      <c r="W1269">
        <f t="shared" si="408"/>
        <v>0.25</v>
      </c>
      <c r="X1269" t="e">
        <f t="shared" si="414"/>
        <v>#VALUE!</v>
      </c>
      <c r="Y1269">
        <f>IF($B$11="זכר",INDEX(תמותה!$A$1:$E$121,ROUNDDOWN(R1269/12,0)+1,4),INDEX(תמותה!$A$1:$E$121,ROUNDDOWN(R1269/12,0)+1,5))</f>
        <v>0.42689100000000002</v>
      </c>
      <c r="Z1269" t="e">
        <f t="shared" si="409"/>
        <v>#VALUE!</v>
      </c>
      <c r="AA1269" t="e">
        <f t="shared" si="410"/>
        <v>#VALUE!</v>
      </c>
      <c r="AB1269" t="e">
        <f t="shared" si="415"/>
        <v>#VALUE!</v>
      </c>
      <c r="AC1269" t="e">
        <f t="shared" si="416"/>
        <v>#VALUE!</v>
      </c>
      <c r="AD1269" t="e">
        <f t="shared" si="417"/>
        <v>#VALUE!</v>
      </c>
      <c r="AE1269" t="e">
        <f t="shared" si="418"/>
        <v>#VALUE!</v>
      </c>
      <c r="AF1269" t="e">
        <f t="shared" si="419"/>
        <v>#VALUE!</v>
      </c>
    </row>
    <row r="1270" spans="5:32" x14ac:dyDescent="0.2">
      <c r="E1270">
        <f t="shared" si="411"/>
        <v>1268</v>
      </c>
      <c r="F1270">
        <f t="shared" si="406"/>
        <v>46.056255136641759</v>
      </c>
      <c r="G1270" t="e">
        <f t="shared" si="420"/>
        <v>#VALUE!</v>
      </c>
      <c r="H1270" t="e">
        <f t="shared" si="421"/>
        <v>#VALUE!</v>
      </c>
      <c r="I1270" t="e">
        <f t="shared" si="422"/>
        <v>#VALUE!</v>
      </c>
      <c r="J1270" t="e">
        <f t="shared" si="423"/>
        <v>#VALUE!</v>
      </c>
      <c r="K1270" t="e">
        <f t="shared" si="424"/>
        <v>#VALUE!</v>
      </c>
      <c r="L1270" t="e">
        <f t="shared" si="425"/>
        <v>#VALUE!</v>
      </c>
      <c r="M1270">
        <f>IF($B$9="זכר",INDEX(תמותה!$A$1:$E$121,ROUNDDOWN(E1270/12,0)+1,2),INDEX(תמותה!$A$1:$E$121,ROUNDDOWN(E1270/12,0)+1,3))</f>
        <v>0.42689100000000002</v>
      </c>
      <c r="N1270" t="e">
        <f>IF($B$9="זכר",INDEX('שיפור גברים'!$A$1:$GQ$121,ROUNDDOWN(E1270/12,0)+1,ROUNDDOWN((E1270+$B$7-$B$8)/12,0)+2),INDEX('שיפור נשים'!$A$1:$GQ$121,ROUNDDOWN(E1270/12,0)+1,ROUNDDOWN((E1270+$B$7-$B$8)/12,0)+2))</f>
        <v>#VALUE!</v>
      </c>
      <c r="O1270" t="e">
        <f>IF($B$9="זכר",INDEX('שיפור גברים'!$A$1:$GQ$121,ROUNDDOWN(E1270/12,0)+1,ROUNDDOWN((E1270+$B$7-$B$8)/12,0)+1),INDEX('שיפור נשים'!$A$1:$GQ$121,ROUNDDOWN(E1270/12,0)+1,ROUNDDOWN((E1270+$B$7-$B$8)/12,0)+1))</f>
        <v>#VALUE!</v>
      </c>
      <c r="P1270">
        <f t="shared" si="426"/>
        <v>0.33333333333333331</v>
      </c>
      <c r="Q1270" t="e">
        <f t="shared" si="407"/>
        <v>#VALUE!</v>
      </c>
      <c r="R1270">
        <f t="shared" si="412"/>
        <v>1268</v>
      </c>
      <c r="S1270" t="e">
        <f t="shared" si="413"/>
        <v>#VALUE!</v>
      </c>
      <c r="T1270">
        <f>IF($B$11="זכר",INDEX(תמותה!$A$1:$E$121,ROUNDDOWN(R1270/12,0)+1,2),INDEX(תמותה!$A$1:$E$121,ROUNDDOWN(R1270/12,0)+1,3))</f>
        <v>0.42689100000000002</v>
      </c>
      <c r="U1270" t="e">
        <f>IF($B$11="זכר",INDEX('שיפור גברים'!$A$1:$GQ$121,ROUNDDOWN(R1270/12,0)+1,ROUNDDOWN((E1270+$B$7-$B$8)/12,0)+2),INDEX('שיפור נשים'!$A$1:$GQ$121,ROUNDDOWN(R1270/12,0)+1,ROUNDDOWN((E1270+$B$7-$B$8)/12,0)+2))</f>
        <v>#VALUE!</v>
      </c>
      <c r="V1270" t="e">
        <f>IF($B$11="זכר",INDEX('שיפור גברים'!$A$1:$GQ$121,ROUNDDOWN(R1270/12,0)+1,ROUNDDOWN((E1270+$B$7-$B$8)/12,0)+1),INDEX('שיפור נשים'!$A$1:$GQ$121,ROUNDDOWN(R1270/12,0)+1,ROUNDDOWN((E1270+$B$7-$B$8)/12,0)+1))</f>
        <v>#VALUE!</v>
      </c>
      <c r="W1270">
        <f t="shared" si="408"/>
        <v>0.33333333333333331</v>
      </c>
      <c r="X1270" t="e">
        <f t="shared" si="414"/>
        <v>#VALUE!</v>
      </c>
      <c r="Y1270">
        <f>IF($B$11="זכר",INDEX(תמותה!$A$1:$E$121,ROUNDDOWN(R1270/12,0)+1,4),INDEX(תמותה!$A$1:$E$121,ROUNDDOWN(R1270/12,0)+1,5))</f>
        <v>0.42689100000000002</v>
      </c>
      <c r="Z1270" t="e">
        <f t="shared" si="409"/>
        <v>#VALUE!</v>
      </c>
      <c r="AA1270" t="e">
        <f t="shared" si="410"/>
        <v>#VALUE!</v>
      </c>
      <c r="AB1270" t="e">
        <f t="shared" si="415"/>
        <v>#VALUE!</v>
      </c>
      <c r="AC1270" t="e">
        <f t="shared" si="416"/>
        <v>#VALUE!</v>
      </c>
      <c r="AD1270" t="e">
        <f t="shared" si="417"/>
        <v>#VALUE!</v>
      </c>
      <c r="AE1270" t="e">
        <f t="shared" si="418"/>
        <v>#VALUE!</v>
      </c>
      <c r="AF1270" t="e">
        <f t="shared" si="419"/>
        <v>#VALUE!</v>
      </c>
    </row>
    <row r="1271" spans="5:32" x14ac:dyDescent="0.2">
      <c r="E1271">
        <f t="shared" si="411"/>
        <v>1269</v>
      </c>
      <c r="F1271">
        <f t="shared" si="406"/>
        <v>46.195463659291391</v>
      </c>
      <c r="G1271" t="e">
        <f t="shared" si="420"/>
        <v>#VALUE!</v>
      </c>
      <c r="H1271" t="e">
        <f t="shared" si="421"/>
        <v>#VALUE!</v>
      </c>
      <c r="I1271" t="e">
        <f t="shared" si="422"/>
        <v>#VALUE!</v>
      </c>
      <c r="J1271" t="e">
        <f t="shared" si="423"/>
        <v>#VALUE!</v>
      </c>
      <c r="K1271" t="e">
        <f t="shared" si="424"/>
        <v>#VALUE!</v>
      </c>
      <c r="L1271" t="e">
        <f t="shared" si="425"/>
        <v>#VALUE!</v>
      </c>
      <c r="M1271">
        <f>IF($B$9="זכר",INDEX(תמותה!$A$1:$E$121,ROUNDDOWN(E1271/12,0)+1,2),INDEX(תמותה!$A$1:$E$121,ROUNDDOWN(E1271/12,0)+1,3))</f>
        <v>0.42689100000000002</v>
      </c>
      <c r="N1271" t="e">
        <f>IF($B$9="זכר",INDEX('שיפור גברים'!$A$1:$GQ$121,ROUNDDOWN(E1271/12,0)+1,ROUNDDOWN((E1271+$B$7-$B$8)/12,0)+2),INDEX('שיפור נשים'!$A$1:$GQ$121,ROUNDDOWN(E1271/12,0)+1,ROUNDDOWN((E1271+$B$7-$B$8)/12,0)+2))</f>
        <v>#VALUE!</v>
      </c>
      <c r="O1271" t="e">
        <f>IF($B$9="זכר",INDEX('שיפור גברים'!$A$1:$GQ$121,ROUNDDOWN(E1271/12,0)+1,ROUNDDOWN((E1271+$B$7-$B$8)/12,0)+1),INDEX('שיפור נשים'!$A$1:$GQ$121,ROUNDDOWN(E1271/12,0)+1,ROUNDDOWN((E1271+$B$7-$B$8)/12,0)+1))</f>
        <v>#VALUE!</v>
      </c>
      <c r="P1271">
        <f t="shared" si="426"/>
        <v>0.41666666666666669</v>
      </c>
      <c r="Q1271" t="e">
        <f t="shared" si="407"/>
        <v>#VALUE!</v>
      </c>
      <c r="R1271">
        <f t="shared" si="412"/>
        <v>1269</v>
      </c>
      <c r="S1271" t="e">
        <f t="shared" si="413"/>
        <v>#VALUE!</v>
      </c>
      <c r="T1271">
        <f>IF($B$11="זכר",INDEX(תמותה!$A$1:$E$121,ROUNDDOWN(R1271/12,0)+1,2),INDEX(תמותה!$A$1:$E$121,ROUNDDOWN(R1271/12,0)+1,3))</f>
        <v>0.42689100000000002</v>
      </c>
      <c r="U1271" t="e">
        <f>IF($B$11="זכר",INDEX('שיפור גברים'!$A$1:$GQ$121,ROUNDDOWN(R1271/12,0)+1,ROUNDDOWN((E1271+$B$7-$B$8)/12,0)+2),INDEX('שיפור נשים'!$A$1:$GQ$121,ROUNDDOWN(R1271/12,0)+1,ROUNDDOWN((E1271+$B$7-$B$8)/12,0)+2))</f>
        <v>#VALUE!</v>
      </c>
      <c r="V1271" t="e">
        <f>IF($B$11="זכר",INDEX('שיפור גברים'!$A$1:$GQ$121,ROUNDDOWN(R1271/12,0)+1,ROUNDDOWN((E1271+$B$7-$B$8)/12,0)+1),INDEX('שיפור נשים'!$A$1:$GQ$121,ROUNDDOWN(R1271/12,0)+1,ROUNDDOWN((E1271+$B$7-$B$8)/12,0)+1))</f>
        <v>#VALUE!</v>
      </c>
      <c r="W1271">
        <f t="shared" si="408"/>
        <v>0.41666666666666669</v>
      </c>
      <c r="X1271" t="e">
        <f t="shared" si="414"/>
        <v>#VALUE!</v>
      </c>
      <c r="Y1271">
        <f>IF($B$11="זכר",INDEX(תמותה!$A$1:$E$121,ROUNDDOWN(R1271/12,0)+1,4),INDEX(תמותה!$A$1:$E$121,ROUNDDOWN(R1271/12,0)+1,5))</f>
        <v>0.42689100000000002</v>
      </c>
      <c r="Z1271" t="e">
        <f t="shared" si="409"/>
        <v>#VALUE!</v>
      </c>
      <c r="AA1271" t="e">
        <f t="shared" si="410"/>
        <v>#VALUE!</v>
      </c>
      <c r="AB1271" t="e">
        <f t="shared" si="415"/>
        <v>#VALUE!</v>
      </c>
      <c r="AC1271" t="e">
        <f t="shared" si="416"/>
        <v>#VALUE!</v>
      </c>
      <c r="AD1271" t="e">
        <f t="shared" si="417"/>
        <v>#VALUE!</v>
      </c>
      <c r="AE1271" t="e">
        <f t="shared" si="418"/>
        <v>#VALUE!</v>
      </c>
      <c r="AF1271" t="e">
        <f t="shared" si="419"/>
        <v>#VALUE!</v>
      </c>
    </row>
    <row r="1272" spans="5:32" x14ac:dyDescent="0.2">
      <c r="E1272">
        <f t="shared" si="411"/>
        <v>1270</v>
      </c>
      <c r="F1272">
        <f t="shared" si="406"/>
        <v>46.335092950254065</v>
      </c>
      <c r="G1272" t="e">
        <f t="shared" si="420"/>
        <v>#VALUE!</v>
      </c>
      <c r="H1272" t="e">
        <f t="shared" si="421"/>
        <v>#VALUE!</v>
      </c>
      <c r="I1272" t="e">
        <f t="shared" si="422"/>
        <v>#VALUE!</v>
      </c>
      <c r="J1272" t="e">
        <f t="shared" si="423"/>
        <v>#VALUE!</v>
      </c>
      <c r="K1272" t="e">
        <f t="shared" si="424"/>
        <v>#VALUE!</v>
      </c>
      <c r="L1272" t="e">
        <f t="shared" si="425"/>
        <v>#VALUE!</v>
      </c>
      <c r="M1272">
        <f>IF($B$9="זכר",INDEX(תמותה!$A$1:$E$121,ROUNDDOWN(E1272/12,0)+1,2),INDEX(תמותה!$A$1:$E$121,ROUNDDOWN(E1272/12,0)+1,3))</f>
        <v>0.42689100000000002</v>
      </c>
      <c r="N1272" t="e">
        <f>IF($B$9="זכר",INDEX('שיפור גברים'!$A$1:$GQ$121,ROUNDDOWN(E1272/12,0)+1,ROUNDDOWN((E1272+$B$7-$B$8)/12,0)+2),INDEX('שיפור נשים'!$A$1:$GQ$121,ROUNDDOWN(E1272/12,0)+1,ROUNDDOWN((E1272+$B$7-$B$8)/12,0)+2))</f>
        <v>#VALUE!</v>
      </c>
      <c r="O1272" t="e">
        <f>IF($B$9="זכר",INDEX('שיפור גברים'!$A$1:$GQ$121,ROUNDDOWN(E1272/12,0)+1,ROUNDDOWN((E1272+$B$7-$B$8)/12,0)+1),INDEX('שיפור נשים'!$A$1:$GQ$121,ROUNDDOWN(E1272/12,0)+1,ROUNDDOWN((E1272+$B$7-$B$8)/12,0)+1))</f>
        <v>#VALUE!</v>
      </c>
      <c r="P1272">
        <f t="shared" si="426"/>
        <v>0.5</v>
      </c>
      <c r="Q1272" t="e">
        <f t="shared" si="407"/>
        <v>#VALUE!</v>
      </c>
      <c r="R1272">
        <f t="shared" si="412"/>
        <v>1270</v>
      </c>
      <c r="S1272" t="e">
        <f t="shared" si="413"/>
        <v>#VALUE!</v>
      </c>
      <c r="T1272">
        <f>IF($B$11="זכר",INDEX(תמותה!$A$1:$E$121,ROUNDDOWN(R1272/12,0)+1,2),INDEX(תמותה!$A$1:$E$121,ROUNDDOWN(R1272/12,0)+1,3))</f>
        <v>0.42689100000000002</v>
      </c>
      <c r="U1272" t="e">
        <f>IF($B$11="זכר",INDEX('שיפור גברים'!$A$1:$GQ$121,ROUNDDOWN(R1272/12,0)+1,ROUNDDOWN((E1272+$B$7-$B$8)/12,0)+2),INDEX('שיפור נשים'!$A$1:$GQ$121,ROUNDDOWN(R1272/12,0)+1,ROUNDDOWN((E1272+$B$7-$B$8)/12,0)+2))</f>
        <v>#VALUE!</v>
      </c>
      <c r="V1272" t="e">
        <f>IF($B$11="זכר",INDEX('שיפור גברים'!$A$1:$GQ$121,ROUNDDOWN(R1272/12,0)+1,ROUNDDOWN((E1272+$B$7-$B$8)/12,0)+1),INDEX('שיפור נשים'!$A$1:$GQ$121,ROUNDDOWN(R1272/12,0)+1,ROUNDDOWN((E1272+$B$7-$B$8)/12,0)+1))</f>
        <v>#VALUE!</v>
      </c>
      <c r="W1272">
        <f t="shared" si="408"/>
        <v>0.5</v>
      </c>
      <c r="X1272" t="e">
        <f t="shared" si="414"/>
        <v>#VALUE!</v>
      </c>
      <c r="Y1272">
        <f>IF($B$11="זכר",INDEX(תמותה!$A$1:$E$121,ROUNDDOWN(R1272/12,0)+1,4),INDEX(תמותה!$A$1:$E$121,ROUNDDOWN(R1272/12,0)+1,5))</f>
        <v>0.42689100000000002</v>
      </c>
      <c r="Z1272" t="e">
        <f t="shared" si="409"/>
        <v>#VALUE!</v>
      </c>
      <c r="AA1272" t="e">
        <f t="shared" si="410"/>
        <v>#VALUE!</v>
      </c>
      <c r="AB1272" t="e">
        <f t="shared" si="415"/>
        <v>#VALUE!</v>
      </c>
      <c r="AC1272" t="e">
        <f t="shared" si="416"/>
        <v>#VALUE!</v>
      </c>
      <c r="AD1272" t="e">
        <f t="shared" si="417"/>
        <v>#VALUE!</v>
      </c>
      <c r="AE1272" t="e">
        <f t="shared" si="418"/>
        <v>#VALUE!</v>
      </c>
      <c r="AF1272" t="e">
        <f t="shared" si="419"/>
        <v>#VALUE!</v>
      </c>
    </row>
    <row r="1273" spans="5:32" x14ac:dyDescent="0.2">
      <c r="E1273">
        <f t="shared" si="411"/>
        <v>1271</v>
      </c>
      <c r="F1273">
        <f t="shared" si="406"/>
        <v>46.475144281333861</v>
      </c>
      <c r="G1273" t="e">
        <f t="shared" si="420"/>
        <v>#VALUE!</v>
      </c>
      <c r="H1273" t="e">
        <f t="shared" si="421"/>
        <v>#VALUE!</v>
      </c>
      <c r="I1273" t="e">
        <f t="shared" si="422"/>
        <v>#VALUE!</v>
      </c>
      <c r="J1273" t="e">
        <f t="shared" si="423"/>
        <v>#VALUE!</v>
      </c>
      <c r="K1273" t="e">
        <f t="shared" si="424"/>
        <v>#VALUE!</v>
      </c>
      <c r="L1273" t="e">
        <f t="shared" si="425"/>
        <v>#VALUE!</v>
      </c>
      <c r="M1273">
        <f>IF($B$9="זכר",INDEX(תמותה!$A$1:$E$121,ROUNDDOWN(E1273/12,0)+1,2),INDEX(תמותה!$A$1:$E$121,ROUNDDOWN(E1273/12,0)+1,3))</f>
        <v>0.42689100000000002</v>
      </c>
      <c r="N1273" t="e">
        <f>IF($B$9="זכר",INDEX('שיפור גברים'!$A$1:$GQ$121,ROUNDDOWN(E1273/12,0)+1,ROUNDDOWN((E1273+$B$7-$B$8)/12,0)+2),INDEX('שיפור נשים'!$A$1:$GQ$121,ROUNDDOWN(E1273/12,0)+1,ROUNDDOWN((E1273+$B$7-$B$8)/12,0)+2))</f>
        <v>#VALUE!</v>
      </c>
      <c r="O1273" t="e">
        <f>IF($B$9="זכר",INDEX('שיפור גברים'!$A$1:$GQ$121,ROUNDDOWN(E1273/12,0)+1,ROUNDDOWN((E1273+$B$7-$B$8)/12,0)+1),INDEX('שיפור נשים'!$A$1:$GQ$121,ROUNDDOWN(E1273/12,0)+1,ROUNDDOWN((E1273+$B$7-$B$8)/12,0)+1))</f>
        <v>#VALUE!</v>
      </c>
      <c r="P1273">
        <f t="shared" si="426"/>
        <v>0.58333333333333337</v>
      </c>
      <c r="Q1273" t="e">
        <f t="shared" si="407"/>
        <v>#VALUE!</v>
      </c>
      <c r="R1273">
        <f t="shared" si="412"/>
        <v>1271</v>
      </c>
      <c r="S1273" t="e">
        <f t="shared" si="413"/>
        <v>#VALUE!</v>
      </c>
      <c r="T1273">
        <f>IF($B$11="זכר",INDEX(תמותה!$A$1:$E$121,ROUNDDOWN(R1273/12,0)+1,2),INDEX(תמותה!$A$1:$E$121,ROUNDDOWN(R1273/12,0)+1,3))</f>
        <v>0.42689100000000002</v>
      </c>
      <c r="U1273" t="e">
        <f>IF($B$11="זכר",INDEX('שיפור גברים'!$A$1:$GQ$121,ROUNDDOWN(R1273/12,0)+1,ROUNDDOWN((E1273+$B$7-$B$8)/12,0)+2),INDEX('שיפור נשים'!$A$1:$GQ$121,ROUNDDOWN(R1273/12,0)+1,ROUNDDOWN((E1273+$B$7-$B$8)/12,0)+2))</f>
        <v>#VALUE!</v>
      </c>
      <c r="V1273" t="e">
        <f>IF($B$11="זכר",INDEX('שיפור גברים'!$A$1:$GQ$121,ROUNDDOWN(R1273/12,0)+1,ROUNDDOWN((E1273+$B$7-$B$8)/12,0)+1),INDEX('שיפור נשים'!$A$1:$GQ$121,ROUNDDOWN(R1273/12,0)+1,ROUNDDOWN((E1273+$B$7-$B$8)/12,0)+1))</f>
        <v>#VALUE!</v>
      </c>
      <c r="W1273">
        <f t="shared" si="408"/>
        <v>0.58333333333333337</v>
      </c>
      <c r="X1273" t="e">
        <f t="shared" si="414"/>
        <v>#VALUE!</v>
      </c>
      <c r="Y1273">
        <f>IF($B$11="זכר",INDEX(תמותה!$A$1:$E$121,ROUNDDOWN(R1273/12,0)+1,4),INDEX(תמותה!$A$1:$E$121,ROUNDDOWN(R1273/12,0)+1,5))</f>
        <v>0.42689100000000002</v>
      </c>
      <c r="Z1273" t="e">
        <f t="shared" si="409"/>
        <v>#VALUE!</v>
      </c>
      <c r="AA1273" t="e">
        <f t="shared" si="410"/>
        <v>#VALUE!</v>
      </c>
      <c r="AB1273" t="e">
        <f t="shared" si="415"/>
        <v>#VALUE!</v>
      </c>
      <c r="AC1273" t="e">
        <f t="shared" si="416"/>
        <v>#VALUE!</v>
      </c>
      <c r="AD1273" t="e">
        <f t="shared" si="417"/>
        <v>#VALUE!</v>
      </c>
      <c r="AE1273" t="e">
        <f t="shared" si="418"/>
        <v>#VALUE!</v>
      </c>
      <c r="AF1273" t="e">
        <f t="shared" si="419"/>
        <v>#VALUE!</v>
      </c>
    </row>
    <row r="1274" spans="5:32" x14ac:dyDescent="0.2">
      <c r="E1274">
        <f t="shared" si="411"/>
        <v>1272</v>
      </c>
      <c r="F1274">
        <f t="shared" si="406"/>
        <v>46.615618928179074</v>
      </c>
      <c r="G1274" t="e">
        <f t="shared" si="420"/>
        <v>#VALUE!</v>
      </c>
      <c r="H1274" t="e">
        <f t="shared" si="421"/>
        <v>#VALUE!</v>
      </c>
      <c r="I1274" t="e">
        <f t="shared" si="422"/>
        <v>#VALUE!</v>
      </c>
      <c r="J1274" t="e">
        <f t="shared" si="423"/>
        <v>#VALUE!</v>
      </c>
      <c r="K1274" t="e">
        <f t="shared" si="424"/>
        <v>#VALUE!</v>
      </c>
      <c r="L1274" t="e">
        <f t="shared" si="425"/>
        <v>#VALUE!</v>
      </c>
      <c r="M1274">
        <f>IF($B$9="זכר",INDEX(תמותה!$A$1:$E$121,ROUNDDOWN(E1274/12,0)+1,2),INDEX(תמותה!$A$1:$E$121,ROUNDDOWN(E1274/12,0)+1,3))</f>
        <v>0.44772400000000001</v>
      </c>
      <c r="N1274" t="e">
        <f>IF($B$9="זכר",INDEX('שיפור גברים'!$A$1:$GQ$121,ROUNDDOWN(E1274/12,0)+1,ROUNDDOWN((E1274+$B$7-$B$8)/12,0)+2),INDEX('שיפור נשים'!$A$1:$GQ$121,ROUNDDOWN(E1274/12,0)+1,ROUNDDOWN((E1274+$B$7-$B$8)/12,0)+2))</f>
        <v>#VALUE!</v>
      </c>
      <c r="O1274" t="e">
        <f>IF($B$9="זכר",INDEX('שיפור גברים'!$A$1:$GQ$121,ROUNDDOWN(E1274/12,0)+1,ROUNDDOWN((E1274+$B$7-$B$8)/12,0)+1),INDEX('שיפור נשים'!$A$1:$GQ$121,ROUNDDOWN(E1274/12,0)+1,ROUNDDOWN((E1274+$B$7-$B$8)/12,0)+1))</f>
        <v>#VALUE!</v>
      </c>
      <c r="P1274">
        <f t="shared" si="426"/>
        <v>0.66666666666666663</v>
      </c>
      <c r="Q1274" t="e">
        <f t="shared" si="407"/>
        <v>#VALUE!</v>
      </c>
      <c r="R1274">
        <f t="shared" si="412"/>
        <v>1272</v>
      </c>
      <c r="S1274" t="e">
        <f t="shared" si="413"/>
        <v>#VALUE!</v>
      </c>
      <c r="T1274">
        <f>IF($B$11="זכר",INDEX(תמותה!$A$1:$E$121,ROUNDDOWN(R1274/12,0)+1,2),INDEX(תמותה!$A$1:$E$121,ROUNDDOWN(R1274/12,0)+1,3))</f>
        <v>0.44772400000000001</v>
      </c>
      <c r="U1274" t="e">
        <f>IF($B$11="זכר",INDEX('שיפור גברים'!$A$1:$GQ$121,ROUNDDOWN(R1274/12,0)+1,ROUNDDOWN((E1274+$B$7-$B$8)/12,0)+2),INDEX('שיפור נשים'!$A$1:$GQ$121,ROUNDDOWN(R1274/12,0)+1,ROUNDDOWN((E1274+$B$7-$B$8)/12,0)+2))</f>
        <v>#VALUE!</v>
      </c>
      <c r="V1274" t="e">
        <f>IF($B$11="זכר",INDEX('שיפור גברים'!$A$1:$GQ$121,ROUNDDOWN(R1274/12,0)+1,ROUNDDOWN((E1274+$B$7-$B$8)/12,0)+1),INDEX('שיפור נשים'!$A$1:$GQ$121,ROUNDDOWN(R1274/12,0)+1,ROUNDDOWN((E1274+$B$7-$B$8)/12,0)+1))</f>
        <v>#VALUE!</v>
      </c>
      <c r="W1274">
        <f t="shared" si="408"/>
        <v>0.66666666666666663</v>
      </c>
      <c r="X1274" t="e">
        <f t="shared" si="414"/>
        <v>#VALUE!</v>
      </c>
      <c r="Y1274">
        <f>IF($B$11="זכר",INDEX(תמותה!$A$1:$E$121,ROUNDDOWN(R1274/12,0)+1,4),INDEX(תמותה!$A$1:$E$121,ROUNDDOWN(R1274/12,0)+1,5))</f>
        <v>0.44772400000000001</v>
      </c>
      <c r="Z1274" t="e">
        <f t="shared" si="409"/>
        <v>#VALUE!</v>
      </c>
      <c r="AA1274" t="e">
        <f t="shared" si="410"/>
        <v>#VALUE!</v>
      </c>
      <c r="AB1274" t="e">
        <f t="shared" si="415"/>
        <v>#VALUE!</v>
      </c>
      <c r="AC1274" t="e">
        <f t="shared" si="416"/>
        <v>#VALUE!</v>
      </c>
      <c r="AD1274" t="e">
        <f t="shared" si="417"/>
        <v>#VALUE!</v>
      </c>
      <c r="AE1274" t="e">
        <f t="shared" si="418"/>
        <v>#VALUE!</v>
      </c>
      <c r="AF1274" t="e">
        <f t="shared" si="419"/>
        <v>#VALUE!</v>
      </c>
    </row>
    <row r="1275" spans="5:32" x14ac:dyDescent="0.2">
      <c r="E1275">
        <f t="shared" si="411"/>
        <v>1273</v>
      </c>
      <c r="F1275">
        <f t="shared" si="406"/>
        <v>46.75651817029371</v>
      </c>
      <c r="G1275" t="e">
        <f t="shared" si="420"/>
        <v>#VALUE!</v>
      </c>
      <c r="H1275" t="e">
        <f t="shared" si="421"/>
        <v>#VALUE!</v>
      </c>
      <c r="I1275" t="e">
        <f t="shared" si="422"/>
        <v>#VALUE!</v>
      </c>
      <c r="J1275" t="e">
        <f t="shared" si="423"/>
        <v>#VALUE!</v>
      </c>
      <c r="K1275" t="e">
        <f t="shared" si="424"/>
        <v>#VALUE!</v>
      </c>
      <c r="L1275" t="e">
        <f t="shared" si="425"/>
        <v>#VALUE!</v>
      </c>
      <c r="M1275">
        <f>IF($B$9="זכר",INDEX(תמותה!$A$1:$E$121,ROUNDDOWN(E1275/12,0)+1,2),INDEX(תמותה!$A$1:$E$121,ROUNDDOWN(E1275/12,0)+1,3))</f>
        <v>0.44772400000000001</v>
      </c>
      <c r="N1275" t="e">
        <f>IF($B$9="זכר",INDEX('שיפור גברים'!$A$1:$GQ$121,ROUNDDOWN(E1275/12,0)+1,ROUNDDOWN((E1275+$B$7-$B$8)/12,0)+2),INDEX('שיפור נשים'!$A$1:$GQ$121,ROUNDDOWN(E1275/12,0)+1,ROUNDDOWN((E1275+$B$7-$B$8)/12,0)+2))</f>
        <v>#VALUE!</v>
      </c>
      <c r="O1275" t="e">
        <f>IF($B$9="זכר",INDEX('שיפור גברים'!$A$1:$GQ$121,ROUNDDOWN(E1275/12,0)+1,ROUNDDOWN((E1275+$B$7-$B$8)/12,0)+1),INDEX('שיפור נשים'!$A$1:$GQ$121,ROUNDDOWN(E1275/12,0)+1,ROUNDDOWN((E1275+$B$7-$B$8)/12,0)+1))</f>
        <v>#VALUE!</v>
      </c>
      <c r="P1275">
        <f t="shared" si="426"/>
        <v>0.75</v>
      </c>
      <c r="Q1275" t="e">
        <f t="shared" si="407"/>
        <v>#VALUE!</v>
      </c>
      <c r="R1275">
        <f t="shared" si="412"/>
        <v>1273</v>
      </c>
      <c r="S1275" t="e">
        <f t="shared" si="413"/>
        <v>#VALUE!</v>
      </c>
      <c r="T1275">
        <f>IF($B$11="זכר",INDEX(תמותה!$A$1:$E$121,ROUNDDOWN(R1275/12,0)+1,2),INDEX(תמותה!$A$1:$E$121,ROUNDDOWN(R1275/12,0)+1,3))</f>
        <v>0.44772400000000001</v>
      </c>
      <c r="U1275" t="e">
        <f>IF($B$11="זכר",INDEX('שיפור גברים'!$A$1:$GQ$121,ROUNDDOWN(R1275/12,0)+1,ROUNDDOWN((E1275+$B$7-$B$8)/12,0)+2),INDEX('שיפור נשים'!$A$1:$GQ$121,ROUNDDOWN(R1275/12,0)+1,ROUNDDOWN((E1275+$B$7-$B$8)/12,0)+2))</f>
        <v>#VALUE!</v>
      </c>
      <c r="V1275" t="e">
        <f>IF($B$11="זכר",INDEX('שיפור גברים'!$A$1:$GQ$121,ROUNDDOWN(R1275/12,0)+1,ROUNDDOWN((E1275+$B$7-$B$8)/12,0)+1),INDEX('שיפור נשים'!$A$1:$GQ$121,ROUNDDOWN(R1275/12,0)+1,ROUNDDOWN((E1275+$B$7-$B$8)/12,0)+1))</f>
        <v>#VALUE!</v>
      </c>
      <c r="W1275">
        <f t="shared" si="408"/>
        <v>0.75</v>
      </c>
      <c r="X1275" t="e">
        <f t="shared" si="414"/>
        <v>#VALUE!</v>
      </c>
      <c r="Y1275">
        <f>IF($B$11="זכר",INDEX(תמותה!$A$1:$E$121,ROUNDDOWN(R1275/12,0)+1,4),INDEX(תמותה!$A$1:$E$121,ROUNDDOWN(R1275/12,0)+1,5))</f>
        <v>0.44772400000000001</v>
      </c>
      <c r="Z1275" t="e">
        <f t="shared" si="409"/>
        <v>#VALUE!</v>
      </c>
      <c r="AA1275" t="e">
        <f t="shared" si="410"/>
        <v>#VALUE!</v>
      </c>
      <c r="AB1275" t="e">
        <f t="shared" si="415"/>
        <v>#VALUE!</v>
      </c>
      <c r="AC1275" t="e">
        <f t="shared" si="416"/>
        <v>#VALUE!</v>
      </c>
      <c r="AD1275" t="e">
        <f t="shared" si="417"/>
        <v>#VALUE!</v>
      </c>
      <c r="AE1275" t="e">
        <f t="shared" si="418"/>
        <v>#VALUE!</v>
      </c>
      <c r="AF1275" t="e">
        <f t="shared" si="419"/>
        <v>#VALUE!</v>
      </c>
    </row>
    <row r="1276" spans="5:32" x14ac:dyDescent="0.2">
      <c r="E1276">
        <f t="shared" si="411"/>
        <v>1274</v>
      </c>
      <c r="F1276">
        <f t="shared" si="406"/>
        <v>46.897843291049099</v>
      </c>
      <c r="G1276" t="e">
        <f t="shared" si="420"/>
        <v>#VALUE!</v>
      </c>
      <c r="H1276" t="e">
        <f t="shared" si="421"/>
        <v>#VALUE!</v>
      </c>
      <c r="I1276" t="e">
        <f t="shared" si="422"/>
        <v>#VALUE!</v>
      </c>
      <c r="J1276" t="e">
        <f t="shared" si="423"/>
        <v>#VALUE!</v>
      </c>
      <c r="K1276" t="e">
        <f t="shared" si="424"/>
        <v>#VALUE!</v>
      </c>
      <c r="L1276" t="e">
        <f t="shared" si="425"/>
        <v>#VALUE!</v>
      </c>
      <c r="M1276">
        <f>IF($B$9="זכר",INDEX(תמותה!$A$1:$E$121,ROUNDDOWN(E1276/12,0)+1,2),INDEX(תמותה!$A$1:$E$121,ROUNDDOWN(E1276/12,0)+1,3))</f>
        <v>0.44772400000000001</v>
      </c>
      <c r="N1276" t="e">
        <f>IF($B$9="זכר",INDEX('שיפור גברים'!$A$1:$GQ$121,ROUNDDOWN(E1276/12,0)+1,ROUNDDOWN((E1276+$B$7-$B$8)/12,0)+2),INDEX('שיפור נשים'!$A$1:$GQ$121,ROUNDDOWN(E1276/12,0)+1,ROUNDDOWN((E1276+$B$7-$B$8)/12,0)+2))</f>
        <v>#VALUE!</v>
      </c>
      <c r="O1276" t="e">
        <f>IF($B$9="זכר",INDEX('שיפור גברים'!$A$1:$GQ$121,ROUNDDOWN(E1276/12,0)+1,ROUNDDOWN((E1276+$B$7-$B$8)/12,0)+1),INDEX('שיפור נשים'!$A$1:$GQ$121,ROUNDDOWN(E1276/12,0)+1,ROUNDDOWN((E1276+$B$7-$B$8)/12,0)+1))</f>
        <v>#VALUE!</v>
      </c>
      <c r="P1276">
        <f t="shared" si="426"/>
        <v>0.83333333333333337</v>
      </c>
      <c r="Q1276" t="e">
        <f t="shared" si="407"/>
        <v>#VALUE!</v>
      </c>
      <c r="R1276">
        <f t="shared" si="412"/>
        <v>1274</v>
      </c>
      <c r="S1276" t="e">
        <f t="shared" si="413"/>
        <v>#VALUE!</v>
      </c>
      <c r="T1276">
        <f>IF($B$11="זכר",INDEX(תמותה!$A$1:$E$121,ROUNDDOWN(R1276/12,0)+1,2),INDEX(תמותה!$A$1:$E$121,ROUNDDOWN(R1276/12,0)+1,3))</f>
        <v>0.44772400000000001</v>
      </c>
      <c r="U1276" t="e">
        <f>IF($B$11="זכר",INDEX('שיפור גברים'!$A$1:$GQ$121,ROUNDDOWN(R1276/12,0)+1,ROUNDDOWN((E1276+$B$7-$B$8)/12,0)+2),INDEX('שיפור נשים'!$A$1:$GQ$121,ROUNDDOWN(R1276/12,0)+1,ROUNDDOWN((E1276+$B$7-$B$8)/12,0)+2))</f>
        <v>#VALUE!</v>
      </c>
      <c r="V1276" t="e">
        <f>IF($B$11="זכר",INDEX('שיפור גברים'!$A$1:$GQ$121,ROUNDDOWN(R1276/12,0)+1,ROUNDDOWN((E1276+$B$7-$B$8)/12,0)+1),INDEX('שיפור נשים'!$A$1:$GQ$121,ROUNDDOWN(R1276/12,0)+1,ROUNDDOWN((E1276+$B$7-$B$8)/12,0)+1))</f>
        <v>#VALUE!</v>
      </c>
      <c r="W1276">
        <f t="shared" si="408"/>
        <v>0.83333333333333337</v>
      </c>
      <c r="X1276" t="e">
        <f t="shared" si="414"/>
        <v>#VALUE!</v>
      </c>
      <c r="Y1276">
        <f>IF($B$11="זכר",INDEX(תמותה!$A$1:$E$121,ROUNDDOWN(R1276/12,0)+1,4),INDEX(תמותה!$A$1:$E$121,ROUNDDOWN(R1276/12,0)+1,5))</f>
        <v>0.44772400000000001</v>
      </c>
      <c r="Z1276" t="e">
        <f t="shared" si="409"/>
        <v>#VALUE!</v>
      </c>
      <c r="AA1276" t="e">
        <f t="shared" si="410"/>
        <v>#VALUE!</v>
      </c>
      <c r="AB1276" t="e">
        <f t="shared" si="415"/>
        <v>#VALUE!</v>
      </c>
      <c r="AC1276" t="e">
        <f t="shared" si="416"/>
        <v>#VALUE!</v>
      </c>
      <c r="AD1276" t="e">
        <f t="shared" si="417"/>
        <v>#VALUE!</v>
      </c>
      <c r="AE1276" t="e">
        <f t="shared" si="418"/>
        <v>#VALUE!</v>
      </c>
      <c r="AF1276" t="e">
        <f t="shared" si="419"/>
        <v>#VALUE!</v>
      </c>
    </row>
    <row r="1277" spans="5:32" x14ac:dyDescent="0.2">
      <c r="E1277">
        <f t="shared" si="411"/>
        <v>1275</v>
      </c>
      <c r="F1277">
        <f t="shared" si="406"/>
        <v>47.039595577695735</v>
      </c>
      <c r="G1277" t="e">
        <f t="shared" si="420"/>
        <v>#VALUE!</v>
      </c>
      <c r="H1277" t="e">
        <f t="shared" si="421"/>
        <v>#VALUE!</v>
      </c>
      <c r="I1277" t="e">
        <f t="shared" si="422"/>
        <v>#VALUE!</v>
      </c>
      <c r="J1277" t="e">
        <f t="shared" si="423"/>
        <v>#VALUE!</v>
      </c>
      <c r="K1277" t="e">
        <f t="shared" si="424"/>
        <v>#VALUE!</v>
      </c>
      <c r="L1277" t="e">
        <f t="shared" si="425"/>
        <v>#VALUE!</v>
      </c>
      <c r="M1277">
        <f>IF($B$9="זכר",INDEX(תמותה!$A$1:$E$121,ROUNDDOWN(E1277/12,0)+1,2),INDEX(תמותה!$A$1:$E$121,ROUNDDOWN(E1277/12,0)+1,3))</f>
        <v>0.44772400000000001</v>
      </c>
      <c r="N1277" t="e">
        <f>IF($B$9="זכר",INDEX('שיפור גברים'!$A$1:$GQ$121,ROUNDDOWN(E1277/12,0)+1,ROUNDDOWN((E1277+$B$7-$B$8)/12,0)+2),INDEX('שיפור נשים'!$A$1:$GQ$121,ROUNDDOWN(E1277/12,0)+1,ROUNDDOWN((E1277+$B$7-$B$8)/12,0)+2))</f>
        <v>#VALUE!</v>
      </c>
      <c r="O1277" t="e">
        <f>IF($B$9="זכר",INDEX('שיפור גברים'!$A$1:$GQ$121,ROUNDDOWN(E1277/12,0)+1,ROUNDDOWN((E1277+$B$7-$B$8)/12,0)+1),INDEX('שיפור נשים'!$A$1:$GQ$121,ROUNDDOWN(E1277/12,0)+1,ROUNDDOWN((E1277+$B$7-$B$8)/12,0)+1))</f>
        <v>#VALUE!</v>
      </c>
      <c r="P1277">
        <f t="shared" si="426"/>
        <v>0.91666666666666663</v>
      </c>
      <c r="Q1277" t="e">
        <f t="shared" si="407"/>
        <v>#VALUE!</v>
      </c>
      <c r="R1277">
        <f t="shared" si="412"/>
        <v>1275</v>
      </c>
      <c r="S1277" t="e">
        <f t="shared" si="413"/>
        <v>#VALUE!</v>
      </c>
      <c r="T1277">
        <f>IF($B$11="זכר",INDEX(תמותה!$A$1:$E$121,ROUNDDOWN(R1277/12,0)+1,2),INDEX(תמותה!$A$1:$E$121,ROUNDDOWN(R1277/12,0)+1,3))</f>
        <v>0.44772400000000001</v>
      </c>
      <c r="U1277" t="e">
        <f>IF($B$11="זכר",INDEX('שיפור גברים'!$A$1:$GQ$121,ROUNDDOWN(R1277/12,0)+1,ROUNDDOWN((E1277+$B$7-$B$8)/12,0)+2),INDEX('שיפור נשים'!$A$1:$GQ$121,ROUNDDOWN(R1277/12,0)+1,ROUNDDOWN((E1277+$B$7-$B$8)/12,0)+2))</f>
        <v>#VALUE!</v>
      </c>
      <c r="V1277" t="e">
        <f>IF($B$11="זכר",INDEX('שיפור גברים'!$A$1:$GQ$121,ROUNDDOWN(R1277/12,0)+1,ROUNDDOWN((E1277+$B$7-$B$8)/12,0)+1),INDEX('שיפור נשים'!$A$1:$GQ$121,ROUNDDOWN(R1277/12,0)+1,ROUNDDOWN((E1277+$B$7-$B$8)/12,0)+1))</f>
        <v>#VALUE!</v>
      </c>
      <c r="W1277">
        <f t="shared" si="408"/>
        <v>0.91666666666666663</v>
      </c>
      <c r="X1277" t="e">
        <f t="shared" si="414"/>
        <v>#VALUE!</v>
      </c>
      <c r="Y1277">
        <f>IF($B$11="זכר",INDEX(תמותה!$A$1:$E$121,ROUNDDOWN(R1277/12,0)+1,4),INDEX(תמותה!$A$1:$E$121,ROUNDDOWN(R1277/12,0)+1,5))</f>
        <v>0.44772400000000001</v>
      </c>
      <c r="Z1277" t="e">
        <f t="shared" si="409"/>
        <v>#VALUE!</v>
      </c>
      <c r="AA1277" t="e">
        <f t="shared" si="410"/>
        <v>#VALUE!</v>
      </c>
      <c r="AB1277" t="e">
        <f t="shared" si="415"/>
        <v>#VALUE!</v>
      </c>
      <c r="AC1277" t="e">
        <f t="shared" si="416"/>
        <v>#VALUE!</v>
      </c>
      <c r="AD1277" t="e">
        <f t="shared" si="417"/>
        <v>#VALUE!</v>
      </c>
      <c r="AE1277" t="e">
        <f t="shared" si="418"/>
        <v>#VALUE!</v>
      </c>
      <c r="AF1277" t="e">
        <f t="shared" si="419"/>
        <v>#VALUE!</v>
      </c>
    </row>
    <row r="1278" spans="5:32" x14ac:dyDescent="0.2">
      <c r="E1278">
        <f t="shared" si="411"/>
        <v>1276</v>
      </c>
      <c r="F1278">
        <f t="shared" si="406"/>
        <v>47.181776321374969</v>
      </c>
      <c r="G1278" t="e">
        <f t="shared" si="420"/>
        <v>#VALUE!</v>
      </c>
      <c r="H1278" t="e">
        <f t="shared" si="421"/>
        <v>#VALUE!</v>
      </c>
      <c r="I1278" t="e">
        <f t="shared" si="422"/>
        <v>#VALUE!</v>
      </c>
      <c r="J1278" t="e">
        <f t="shared" si="423"/>
        <v>#VALUE!</v>
      </c>
      <c r="K1278" t="e">
        <f t="shared" si="424"/>
        <v>#VALUE!</v>
      </c>
      <c r="L1278" t="e">
        <f t="shared" si="425"/>
        <v>#VALUE!</v>
      </c>
      <c r="M1278">
        <f>IF($B$9="זכר",INDEX(תמותה!$A$1:$E$121,ROUNDDOWN(E1278/12,0)+1,2),INDEX(תמותה!$A$1:$E$121,ROUNDDOWN(E1278/12,0)+1,3))</f>
        <v>0.44772400000000001</v>
      </c>
      <c r="N1278" t="e">
        <f>IF($B$9="זכר",INDEX('שיפור גברים'!$A$1:$GQ$121,ROUNDDOWN(E1278/12,0)+1,ROUNDDOWN((E1278+$B$7-$B$8)/12,0)+2),INDEX('שיפור נשים'!$A$1:$GQ$121,ROUNDDOWN(E1278/12,0)+1,ROUNDDOWN((E1278+$B$7-$B$8)/12,0)+2))</f>
        <v>#VALUE!</v>
      </c>
      <c r="O1278" t="e">
        <f>IF($B$9="זכר",INDEX('שיפור גברים'!$A$1:$GQ$121,ROUNDDOWN(E1278/12,0)+1,ROUNDDOWN((E1278+$B$7-$B$8)/12,0)+1),INDEX('שיפור נשים'!$A$1:$GQ$121,ROUNDDOWN(E1278/12,0)+1,ROUNDDOWN((E1278+$B$7-$B$8)/12,0)+1))</f>
        <v>#VALUE!</v>
      </c>
      <c r="P1278">
        <f t="shared" si="426"/>
        <v>1</v>
      </c>
      <c r="Q1278" t="e">
        <f t="shared" si="407"/>
        <v>#VALUE!</v>
      </c>
      <c r="R1278">
        <f t="shared" si="412"/>
        <v>1276</v>
      </c>
      <c r="S1278" t="e">
        <f t="shared" si="413"/>
        <v>#VALUE!</v>
      </c>
      <c r="T1278">
        <f>IF($B$11="זכר",INDEX(תמותה!$A$1:$E$121,ROUNDDOWN(R1278/12,0)+1,2),INDEX(תמותה!$A$1:$E$121,ROUNDDOWN(R1278/12,0)+1,3))</f>
        <v>0.44772400000000001</v>
      </c>
      <c r="U1278" t="e">
        <f>IF($B$11="זכר",INDEX('שיפור גברים'!$A$1:$GQ$121,ROUNDDOWN(R1278/12,0)+1,ROUNDDOWN((E1278+$B$7-$B$8)/12,0)+2),INDEX('שיפור נשים'!$A$1:$GQ$121,ROUNDDOWN(R1278/12,0)+1,ROUNDDOWN((E1278+$B$7-$B$8)/12,0)+2))</f>
        <v>#VALUE!</v>
      </c>
      <c r="V1278" t="e">
        <f>IF($B$11="זכר",INDEX('שיפור גברים'!$A$1:$GQ$121,ROUNDDOWN(R1278/12,0)+1,ROUNDDOWN((E1278+$B$7-$B$8)/12,0)+1),INDEX('שיפור נשים'!$A$1:$GQ$121,ROUNDDOWN(R1278/12,0)+1,ROUNDDOWN((E1278+$B$7-$B$8)/12,0)+1))</f>
        <v>#VALUE!</v>
      </c>
      <c r="W1278">
        <f t="shared" si="408"/>
        <v>1</v>
      </c>
      <c r="X1278" t="e">
        <f t="shared" si="414"/>
        <v>#VALUE!</v>
      </c>
      <c r="Y1278">
        <f>IF($B$11="זכר",INDEX(תמותה!$A$1:$E$121,ROUNDDOWN(R1278/12,0)+1,4),INDEX(תמותה!$A$1:$E$121,ROUNDDOWN(R1278/12,0)+1,5))</f>
        <v>0.44772400000000001</v>
      </c>
      <c r="Z1278" t="e">
        <f t="shared" si="409"/>
        <v>#VALUE!</v>
      </c>
      <c r="AA1278" t="e">
        <f t="shared" si="410"/>
        <v>#VALUE!</v>
      </c>
      <c r="AB1278" t="e">
        <f t="shared" si="415"/>
        <v>#VALUE!</v>
      </c>
      <c r="AC1278" t="e">
        <f t="shared" si="416"/>
        <v>#VALUE!</v>
      </c>
      <c r="AD1278" t="e">
        <f t="shared" si="417"/>
        <v>#VALUE!</v>
      </c>
      <c r="AE1278" t="e">
        <f t="shared" si="418"/>
        <v>#VALUE!</v>
      </c>
      <c r="AF1278" t="e">
        <f t="shared" si="419"/>
        <v>#VALUE!</v>
      </c>
    </row>
    <row r="1279" spans="5:32" x14ac:dyDescent="0.2">
      <c r="E1279">
        <f t="shared" si="411"/>
        <v>1277</v>
      </c>
      <c r="F1279">
        <f t="shared" si="406"/>
        <v>47.324386817130588</v>
      </c>
      <c r="G1279" t="e">
        <f t="shared" si="420"/>
        <v>#VALUE!</v>
      </c>
      <c r="H1279" t="e">
        <f t="shared" si="421"/>
        <v>#VALUE!</v>
      </c>
      <c r="I1279" t="e">
        <f t="shared" si="422"/>
        <v>#VALUE!</v>
      </c>
      <c r="J1279" t="e">
        <f t="shared" si="423"/>
        <v>#VALUE!</v>
      </c>
      <c r="K1279" t="e">
        <f t="shared" si="424"/>
        <v>#VALUE!</v>
      </c>
      <c r="L1279" t="e">
        <f t="shared" si="425"/>
        <v>#VALUE!</v>
      </c>
      <c r="M1279">
        <f>IF($B$9="זכר",INDEX(תמותה!$A$1:$E$121,ROUNDDOWN(E1279/12,0)+1,2),INDEX(תמותה!$A$1:$E$121,ROUNDDOWN(E1279/12,0)+1,3))</f>
        <v>0.44772400000000001</v>
      </c>
      <c r="N1279" t="e">
        <f>IF($B$9="זכר",INDEX('שיפור גברים'!$A$1:$GQ$121,ROUNDDOWN(E1279/12,0)+1,ROUNDDOWN((E1279+$B$7-$B$8)/12,0)+2),INDEX('שיפור נשים'!$A$1:$GQ$121,ROUNDDOWN(E1279/12,0)+1,ROUNDDOWN((E1279+$B$7-$B$8)/12,0)+2))</f>
        <v>#VALUE!</v>
      </c>
      <c r="O1279" t="e">
        <f>IF($B$9="זכר",INDEX('שיפור גברים'!$A$1:$GQ$121,ROUNDDOWN(E1279/12,0)+1,ROUNDDOWN((E1279+$B$7-$B$8)/12,0)+1),INDEX('שיפור נשים'!$A$1:$GQ$121,ROUNDDOWN(E1279/12,0)+1,ROUNDDOWN((E1279+$B$7-$B$8)/12,0)+1))</f>
        <v>#VALUE!</v>
      </c>
      <c r="P1279">
        <f t="shared" si="426"/>
        <v>8.3333333333333329E-2</v>
      </c>
      <c r="Q1279" t="e">
        <f t="shared" si="407"/>
        <v>#VALUE!</v>
      </c>
      <c r="R1279">
        <f t="shared" si="412"/>
        <v>1277</v>
      </c>
      <c r="S1279" t="e">
        <f t="shared" si="413"/>
        <v>#VALUE!</v>
      </c>
      <c r="T1279">
        <f>IF($B$11="זכר",INDEX(תמותה!$A$1:$E$121,ROUNDDOWN(R1279/12,0)+1,2),INDEX(תמותה!$A$1:$E$121,ROUNDDOWN(R1279/12,0)+1,3))</f>
        <v>0.44772400000000001</v>
      </c>
      <c r="U1279" t="e">
        <f>IF($B$11="זכר",INDEX('שיפור גברים'!$A$1:$GQ$121,ROUNDDOWN(R1279/12,0)+1,ROUNDDOWN((E1279+$B$7-$B$8)/12,0)+2),INDEX('שיפור נשים'!$A$1:$GQ$121,ROUNDDOWN(R1279/12,0)+1,ROUNDDOWN((E1279+$B$7-$B$8)/12,0)+2))</f>
        <v>#VALUE!</v>
      </c>
      <c r="V1279" t="e">
        <f>IF($B$11="זכר",INDEX('שיפור גברים'!$A$1:$GQ$121,ROUNDDOWN(R1279/12,0)+1,ROUNDDOWN((E1279+$B$7-$B$8)/12,0)+1),INDEX('שיפור נשים'!$A$1:$GQ$121,ROUNDDOWN(R1279/12,0)+1,ROUNDDOWN((E1279+$B$7-$B$8)/12,0)+1))</f>
        <v>#VALUE!</v>
      </c>
      <c r="W1279">
        <f t="shared" si="408"/>
        <v>8.3333333333333329E-2</v>
      </c>
      <c r="X1279" t="e">
        <f t="shared" si="414"/>
        <v>#VALUE!</v>
      </c>
      <c r="Y1279">
        <f>IF($B$11="זכר",INDEX(תמותה!$A$1:$E$121,ROUNDDOWN(R1279/12,0)+1,4),INDEX(תמותה!$A$1:$E$121,ROUNDDOWN(R1279/12,0)+1,5))</f>
        <v>0.44772400000000001</v>
      </c>
      <c r="Z1279" t="e">
        <f t="shared" si="409"/>
        <v>#VALUE!</v>
      </c>
      <c r="AA1279" t="e">
        <f t="shared" si="410"/>
        <v>#VALUE!</v>
      </c>
      <c r="AB1279" t="e">
        <f t="shared" si="415"/>
        <v>#VALUE!</v>
      </c>
      <c r="AC1279" t="e">
        <f t="shared" si="416"/>
        <v>#VALUE!</v>
      </c>
      <c r="AD1279" t="e">
        <f t="shared" si="417"/>
        <v>#VALUE!</v>
      </c>
      <c r="AE1279" t="e">
        <f t="shared" si="418"/>
        <v>#VALUE!</v>
      </c>
      <c r="AF1279" t="e">
        <f t="shared" si="419"/>
        <v>#VALUE!</v>
      </c>
    </row>
    <row r="1280" spans="5:32" x14ac:dyDescent="0.2">
      <c r="E1280">
        <f t="shared" si="411"/>
        <v>1278</v>
      </c>
      <c r="F1280">
        <f t="shared" si="406"/>
        <v>47.467428363920853</v>
      </c>
      <c r="G1280" t="e">
        <f t="shared" si="420"/>
        <v>#VALUE!</v>
      </c>
      <c r="H1280" t="e">
        <f t="shared" si="421"/>
        <v>#VALUE!</v>
      </c>
      <c r="I1280" t="e">
        <f t="shared" si="422"/>
        <v>#VALUE!</v>
      </c>
      <c r="J1280" t="e">
        <f t="shared" si="423"/>
        <v>#VALUE!</v>
      </c>
      <c r="K1280" t="e">
        <f t="shared" si="424"/>
        <v>#VALUE!</v>
      </c>
      <c r="L1280" t="e">
        <f t="shared" si="425"/>
        <v>#VALUE!</v>
      </c>
      <c r="M1280">
        <f>IF($B$9="זכר",INDEX(תמותה!$A$1:$E$121,ROUNDDOWN(E1280/12,0)+1,2),INDEX(תמותה!$A$1:$E$121,ROUNDDOWN(E1280/12,0)+1,3))</f>
        <v>0.44772400000000001</v>
      </c>
      <c r="N1280" t="e">
        <f>IF($B$9="זכר",INDEX('שיפור גברים'!$A$1:$GQ$121,ROUNDDOWN(E1280/12,0)+1,ROUNDDOWN((E1280+$B$7-$B$8)/12,0)+2),INDEX('שיפור נשים'!$A$1:$GQ$121,ROUNDDOWN(E1280/12,0)+1,ROUNDDOWN((E1280+$B$7-$B$8)/12,0)+2))</f>
        <v>#VALUE!</v>
      </c>
      <c r="O1280" t="e">
        <f>IF($B$9="זכר",INDEX('שיפור גברים'!$A$1:$GQ$121,ROUNDDOWN(E1280/12,0)+1,ROUNDDOWN((E1280+$B$7-$B$8)/12,0)+1),INDEX('שיפור נשים'!$A$1:$GQ$121,ROUNDDOWN(E1280/12,0)+1,ROUNDDOWN((E1280+$B$7-$B$8)/12,0)+1))</f>
        <v>#VALUE!</v>
      </c>
      <c r="P1280">
        <f t="shared" si="426"/>
        <v>0.16666666666666666</v>
      </c>
      <c r="Q1280" t="e">
        <f t="shared" si="407"/>
        <v>#VALUE!</v>
      </c>
      <c r="R1280">
        <f t="shared" si="412"/>
        <v>1278</v>
      </c>
      <c r="S1280" t="e">
        <f t="shared" si="413"/>
        <v>#VALUE!</v>
      </c>
      <c r="T1280">
        <f>IF($B$11="זכר",INDEX(תמותה!$A$1:$E$121,ROUNDDOWN(R1280/12,0)+1,2),INDEX(תמותה!$A$1:$E$121,ROUNDDOWN(R1280/12,0)+1,3))</f>
        <v>0.44772400000000001</v>
      </c>
      <c r="U1280" t="e">
        <f>IF($B$11="זכר",INDEX('שיפור גברים'!$A$1:$GQ$121,ROUNDDOWN(R1280/12,0)+1,ROUNDDOWN((E1280+$B$7-$B$8)/12,0)+2),INDEX('שיפור נשים'!$A$1:$GQ$121,ROUNDDOWN(R1280/12,0)+1,ROUNDDOWN((E1280+$B$7-$B$8)/12,0)+2))</f>
        <v>#VALUE!</v>
      </c>
      <c r="V1280" t="e">
        <f>IF($B$11="זכר",INDEX('שיפור גברים'!$A$1:$GQ$121,ROUNDDOWN(R1280/12,0)+1,ROUNDDOWN((E1280+$B$7-$B$8)/12,0)+1),INDEX('שיפור נשים'!$A$1:$GQ$121,ROUNDDOWN(R1280/12,0)+1,ROUNDDOWN((E1280+$B$7-$B$8)/12,0)+1))</f>
        <v>#VALUE!</v>
      </c>
      <c r="W1280">
        <f t="shared" si="408"/>
        <v>0.16666666666666666</v>
      </c>
      <c r="X1280" t="e">
        <f t="shared" si="414"/>
        <v>#VALUE!</v>
      </c>
      <c r="Y1280">
        <f>IF($B$11="זכר",INDEX(תמותה!$A$1:$E$121,ROUNDDOWN(R1280/12,0)+1,4),INDEX(תמותה!$A$1:$E$121,ROUNDDOWN(R1280/12,0)+1,5))</f>
        <v>0.44772400000000001</v>
      </c>
      <c r="Z1280" t="e">
        <f t="shared" si="409"/>
        <v>#VALUE!</v>
      </c>
      <c r="AA1280" t="e">
        <f t="shared" si="410"/>
        <v>#VALUE!</v>
      </c>
      <c r="AB1280" t="e">
        <f t="shared" si="415"/>
        <v>#VALUE!</v>
      </c>
      <c r="AC1280" t="e">
        <f t="shared" si="416"/>
        <v>#VALUE!</v>
      </c>
      <c r="AD1280" t="e">
        <f t="shared" si="417"/>
        <v>#VALUE!</v>
      </c>
      <c r="AE1280" t="e">
        <f t="shared" si="418"/>
        <v>#VALUE!</v>
      </c>
      <c r="AF1280" t="e">
        <f t="shared" si="419"/>
        <v>#VALUE!</v>
      </c>
    </row>
    <row r="1281" spans="5:32" x14ac:dyDescent="0.2">
      <c r="E1281">
        <f t="shared" si="411"/>
        <v>1279</v>
      </c>
      <c r="F1281">
        <f t="shared" si="406"/>
        <v>47.610902264630191</v>
      </c>
      <c r="G1281" t="e">
        <f t="shared" si="420"/>
        <v>#VALUE!</v>
      </c>
      <c r="H1281" t="e">
        <f t="shared" si="421"/>
        <v>#VALUE!</v>
      </c>
      <c r="I1281" t="e">
        <f t="shared" si="422"/>
        <v>#VALUE!</v>
      </c>
      <c r="J1281" t="e">
        <f t="shared" si="423"/>
        <v>#VALUE!</v>
      </c>
      <c r="K1281" t="e">
        <f t="shared" si="424"/>
        <v>#VALUE!</v>
      </c>
      <c r="L1281" t="e">
        <f t="shared" si="425"/>
        <v>#VALUE!</v>
      </c>
      <c r="M1281">
        <f>IF($B$9="זכר",INDEX(תמותה!$A$1:$E$121,ROUNDDOWN(E1281/12,0)+1,2),INDEX(תמותה!$A$1:$E$121,ROUNDDOWN(E1281/12,0)+1,3))</f>
        <v>0.44772400000000001</v>
      </c>
      <c r="N1281" t="e">
        <f>IF($B$9="זכר",INDEX('שיפור גברים'!$A$1:$GQ$121,ROUNDDOWN(E1281/12,0)+1,ROUNDDOWN((E1281+$B$7-$B$8)/12,0)+2),INDEX('שיפור נשים'!$A$1:$GQ$121,ROUNDDOWN(E1281/12,0)+1,ROUNDDOWN((E1281+$B$7-$B$8)/12,0)+2))</f>
        <v>#VALUE!</v>
      </c>
      <c r="O1281" t="e">
        <f>IF($B$9="זכר",INDEX('שיפור גברים'!$A$1:$GQ$121,ROUNDDOWN(E1281/12,0)+1,ROUNDDOWN((E1281+$B$7-$B$8)/12,0)+1),INDEX('שיפור נשים'!$A$1:$GQ$121,ROUNDDOWN(E1281/12,0)+1,ROUNDDOWN((E1281+$B$7-$B$8)/12,0)+1))</f>
        <v>#VALUE!</v>
      </c>
      <c r="P1281">
        <f t="shared" si="426"/>
        <v>0.25</v>
      </c>
      <c r="Q1281" t="e">
        <f t="shared" si="407"/>
        <v>#VALUE!</v>
      </c>
      <c r="R1281">
        <f t="shared" si="412"/>
        <v>1279</v>
      </c>
      <c r="S1281" t="e">
        <f t="shared" si="413"/>
        <v>#VALUE!</v>
      </c>
      <c r="T1281">
        <f>IF($B$11="זכר",INDEX(תמותה!$A$1:$E$121,ROUNDDOWN(R1281/12,0)+1,2),INDEX(תמותה!$A$1:$E$121,ROUNDDOWN(R1281/12,0)+1,3))</f>
        <v>0.44772400000000001</v>
      </c>
      <c r="U1281" t="e">
        <f>IF($B$11="זכר",INDEX('שיפור גברים'!$A$1:$GQ$121,ROUNDDOWN(R1281/12,0)+1,ROUNDDOWN((E1281+$B$7-$B$8)/12,0)+2),INDEX('שיפור נשים'!$A$1:$GQ$121,ROUNDDOWN(R1281/12,0)+1,ROUNDDOWN((E1281+$B$7-$B$8)/12,0)+2))</f>
        <v>#VALUE!</v>
      </c>
      <c r="V1281" t="e">
        <f>IF($B$11="זכר",INDEX('שיפור גברים'!$A$1:$GQ$121,ROUNDDOWN(R1281/12,0)+1,ROUNDDOWN((E1281+$B$7-$B$8)/12,0)+1),INDEX('שיפור נשים'!$A$1:$GQ$121,ROUNDDOWN(R1281/12,0)+1,ROUNDDOWN((E1281+$B$7-$B$8)/12,0)+1))</f>
        <v>#VALUE!</v>
      </c>
      <c r="W1281">
        <f t="shared" si="408"/>
        <v>0.25</v>
      </c>
      <c r="X1281" t="e">
        <f t="shared" si="414"/>
        <v>#VALUE!</v>
      </c>
      <c r="Y1281">
        <f>IF($B$11="זכר",INDEX(תמותה!$A$1:$E$121,ROUNDDOWN(R1281/12,0)+1,4),INDEX(תמותה!$A$1:$E$121,ROUNDDOWN(R1281/12,0)+1,5))</f>
        <v>0.44772400000000001</v>
      </c>
      <c r="Z1281" t="e">
        <f t="shared" si="409"/>
        <v>#VALUE!</v>
      </c>
      <c r="AA1281" t="e">
        <f t="shared" si="410"/>
        <v>#VALUE!</v>
      </c>
      <c r="AB1281" t="e">
        <f t="shared" si="415"/>
        <v>#VALUE!</v>
      </c>
      <c r="AC1281" t="e">
        <f t="shared" si="416"/>
        <v>#VALUE!</v>
      </c>
      <c r="AD1281" t="e">
        <f t="shared" si="417"/>
        <v>#VALUE!</v>
      </c>
      <c r="AE1281" t="e">
        <f t="shared" si="418"/>
        <v>#VALUE!</v>
      </c>
      <c r="AF1281" t="e">
        <f t="shared" si="419"/>
        <v>#VALUE!</v>
      </c>
    </row>
    <row r="1282" spans="5:32" x14ac:dyDescent="0.2">
      <c r="E1282">
        <f t="shared" si="411"/>
        <v>1280</v>
      </c>
      <c r="F1282">
        <f t="shared" si="406"/>
        <v>47.754809826081107</v>
      </c>
      <c r="G1282" t="e">
        <f t="shared" si="420"/>
        <v>#VALUE!</v>
      </c>
      <c r="H1282" t="e">
        <f t="shared" si="421"/>
        <v>#VALUE!</v>
      </c>
      <c r="I1282" t="e">
        <f t="shared" si="422"/>
        <v>#VALUE!</v>
      </c>
      <c r="J1282" t="e">
        <f t="shared" si="423"/>
        <v>#VALUE!</v>
      </c>
      <c r="K1282" t="e">
        <f t="shared" si="424"/>
        <v>#VALUE!</v>
      </c>
      <c r="L1282" t="e">
        <f t="shared" si="425"/>
        <v>#VALUE!</v>
      </c>
      <c r="M1282">
        <f>IF($B$9="זכר",INDEX(תמותה!$A$1:$E$121,ROUNDDOWN(E1282/12,0)+1,2),INDEX(תמותה!$A$1:$E$121,ROUNDDOWN(E1282/12,0)+1,3))</f>
        <v>0.44772400000000001</v>
      </c>
      <c r="N1282" t="e">
        <f>IF($B$9="זכר",INDEX('שיפור גברים'!$A$1:$GQ$121,ROUNDDOWN(E1282/12,0)+1,ROUNDDOWN((E1282+$B$7-$B$8)/12,0)+2),INDEX('שיפור נשים'!$A$1:$GQ$121,ROUNDDOWN(E1282/12,0)+1,ROUNDDOWN((E1282+$B$7-$B$8)/12,0)+2))</f>
        <v>#VALUE!</v>
      </c>
      <c r="O1282" t="e">
        <f>IF($B$9="זכר",INDEX('שיפור גברים'!$A$1:$GQ$121,ROUNDDOWN(E1282/12,0)+1,ROUNDDOWN((E1282+$B$7-$B$8)/12,0)+1),INDEX('שיפור נשים'!$A$1:$GQ$121,ROUNDDOWN(E1282/12,0)+1,ROUNDDOWN((E1282+$B$7-$B$8)/12,0)+1))</f>
        <v>#VALUE!</v>
      </c>
      <c r="P1282">
        <f t="shared" si="426"/>
        <v>0.33333333333333331</v>
      </c>
      <c r="Q1282" t="e">
        <f t="shared" si="407"/>
        <v>#VALUE!</v>
      </c>
      <c r="R1282">
        <f t="shared" si="412"/>
        <v>1280</v>
      </c>
      <c r="S1282" t="e">
        <f t="shared" si="413"/>
        <v>#VALUE!</v>
      </c>
      <c r="T1282">
        <f>IF($B$11="זכר",INDEX(תמותה!$A$1:$E$121,ROUNDDOWN(R1282/12,0)+1,2),INDEX(תמותה!$A$1:$E$121,ROUNDDOWN(R1282/12,0)+1,3))</f>
        <v>0.44772400000000001</v>
      </c>
      <c r="U1282" t="e">
        <f>IF($B$11="זכר",INDEX('שיפור גברים'!$A$1:$GQ$121,ROUNDDOWN(R1282/12,0)+1,ROUNDDOWN((E1282+$B$7-$B$8)/12,0)+2),INDEX('שיפור נשים'!$A$1:$GQ$121,ROUNDDOWN(R1282/12,0)+1,ROUNDDOWN((E1282+$B$7-$B$8)/12,0)+2))</f>
        <v>#VALUE!</v>
      </c>
      <c r="V1282" t="e">
        <f>IF($B$11="זכר",INDEX('שיפור גברים'!$A$1:$GQ$121,ROUNDDOWN(R1282/12,0)+1,ROUNDDOWN((E1282+$B$7-$B$8)/12,0)+1),INDEX('שיפור נשים'!$A$1:$GQ$121,ROUNDDOWN(R1282/12,0)+1,ROUNDDOWN((E1282+$B$7-$B$8)/12,0)+1))</f>
        <v>#VALUE!</v>
      </c>
      <c r="W1282">
        <f t="shared" si="408"/>
        <v>0.33333333333333331</v>
      </c>
      <c r="X1282" t="e">
        <f t="shared" si="414"/>
        <v>#VALUE!</v>
      </c>
      <c r="Y1282">
        <f>IF($B$11="זכר",INDEX(תמותה!$A$1:$E$121,ROUNDDOWN(R1282/12,0)+1,4),INDEX(תמותה!$A$1:$E$121,ROUNDDOWN(R1282/12,0)+1,5))</f>
        <v>0.44772400000000001</v>
      </c>
      <c r="Z1282" t="e">
        <f t="shared" si="409"/>
        <v>#VALUE!</v>
      </c>
      <c r="AA1282" t="e">
        <f t="shared" si="410"/>
        <v>#VALUE!</v>
      </c>
      <c r="AB1282" t="e">
        <f t="shared" si="415"/>
        <v>#VALUE!</v>
      </c>
      <c r="AC1282" t="e">
        <f t="shared" si="416"/>
        <v>#VALUE!</v>
      </c>
      <c r="AD1282" t="e">
        <f t="shared" si="417"/>
        <v>#VALUE!</v>
      </c>
      <c r="AE1282" t="e">
        <f t="shared" si="418"/>
        <v>#VALUE!</v>
      </c>
      <c r="AF1282" t="e">
        <f t="shared" si="419"/>
        <v>#VALUE!</v>
      </c>
    </row>
    <row r="1283" spans="5:32" x14ac:dyDescent="0.2">
      <c r="E1283">
        <f t="shared" si="411"/>
        <v>1281</v>
      </c>
      <c r="F1283">
        <f t="shared" ref="F1283:F1346" si="427">(1+$B$2)^((E1283-$E$2+1)/12)</f>
        <v>47.899152359046056</v>
      </c>
      <c r="G1283" t="e">
        <f t="shared" si="420"/>
        <v>#VALUE!</v>
      </c>
      <c r="H1283" t="e">
        <f t="shared" si="421"/>
        <v>#VALUE!</v>
      </c>
      <c r="I1283" t="e">
        <f t="shared" si="422"/>
        <v>#VALUE!</v>
      </c>
      <c r="J1283" t="e">
        <f t="shared" si="423"/>
        <v>#VALUE!</v>
      </c>
      <c r="K1283" t="e">
        <f t="shared" si="424"/>
        <v>#VALUE!</v>
      </c>
      <c r="L1283" t="e">
        <f t="shared" si="425"/>
        <v>#VALUE!</v>
      </c>
      <c r="M1283">
        <f>IF($B$9="זכר",INDEX(תמותה!$A$1:$E$121,ROUNDDOWN(E1283/12,0)+1,2),INDEX(תמותה!$A$1:$E$121,ROUNDDOWN(E1283/12,0)+1,3))</f>
        <v>0.44772400000000001</v>
      </c>
      <c r="N1283" t="e">
        <f>IF($B$9="זכר",INDEX('שיפור גברים'!$A$1:$GQ$121,ROUNDDOWN(E1283/12,0)+1,ROUNDDOWN((E1283+$B$7-$B$8)/12,0)+2),INDEX('שיפור נשים'!$A$1:$GQ$121,ROUNDDOWN(E1283/12,0)+1,ROUNDDOWN((E1283+$B$7-$B$8)/12,0)+2))</f>
        <v>#VALUE!</v>
      </c>
      <c r="O1283" t="e">
        <f>IF($B$9="זכר",INDEX('שיפור גברים'!$A$1:$GQ$121,ROUNDDOWN(E1283/12,0)+1,ROUNDDOWN((E1283+$B$7-$B$8)/12,0)+1),INDEX('שיפור נשים'!$A$1:$GQ$121,ROUNDDOWN(E1283/12,0)+1,ROUNDDOWN((E1283+$B$7-$B$8)/12,0)+1))</f>
        <v>#VALUE!</v>
      </c>
      <c r="P1283">
        <f t="shared" si="426"/>
        <v>0.41666666666666669</v>
      </c>
      <c r="Q1283" t="e">
        <f t="shared" ref="Q1283:Q1346" si="428">IF(E1283&lt;$B$12,1-(1-M1283*(N1283*P1283+O1283*(1-P1283)))^(1/12),1)</f>
        <v>#VALUE!</v>
      </c>
      <c r="R1283">
        <f t="shared" si="412"/>
        <v>1281</v>
      </c>
      <c r="S1283" t="e">
        <f t="shared" si="413"/>
        <v>#VALUE!</v>
      </c>
      <c r="T1283">
        <f>IF($B$11="זכר",INDEX(תמותה!$A$1:$E$121,ROUNDDOWN(R1283/12,0)+1,2),INDEX(תמותה!$A$1:$E$121,ROUNDDOWN(R1283/12,0)+1,3))</f>
        <v>0.44772400000000001</v>
      </c>
      <c r="U1283" t="e">
        <f>IF($B$11="זכר",INDEX('שיפור גברים'!$A$1:$GQ$121,ROUNDDOWN(R1283/12,0)+1,ROUNDDOWN((E1283+$B$7-$B$8)/12,0)+2),INDEX('שיפור נשים'!$A$1:$GQ$121,ROUNDDOWN(R1283/12,0)+1,ROUNDDOWN((E1283+$B$7-$B$8)/12,0)+2))</f>
        <v>#VALUE!</v>
      </c>
      <c r="V1283" t="e">
        <f>IF($B$11="זכר",INDEX('שיפור גברים'!$A$1:$GQ$121,ROUNDDOWN(R1283/12,0)+1,ROUNDDOWN((E1283+$B$7-$B$8)/12,0)+1),INDEX('שיפור נשים'!$A$1:$GQ$121,ROUNDDOWN(R1283/12,0)+1,ROUNDDOWN((E1283+$B$7-$B$8)/12,0)+1))</f>
        <v>#VALUE!</v>
      </c>
      <c r="W1283">
        <f t="shared" ref="W1283:W1346" si="429">(MOD((R1283-$E$2+7),12)+1)/12</f>
        <v>0.41666666666666669</v>
      </c>
      <c r="X1283" t="e">
        <f t="shared" si="414"/>
        <v>#VALUE!</v>
      </c>
      <c r="Y1283">
        <f>IF($B$11="זכר",INDEX(תמותה!$A$1:$E$121,ROUNDDOWN(R1283/12,0)+1,4),INDEX(תמותה!$A$1:$E$121,ROUNDDOWN(R1283/12,0)+1,5))</f>
        <v>0.44772400000000001</v>
      </c>
      <c r="Z1283" t="e">
        <f t="shared" ref="Z1283:Z1346" si="430">IF(R1283&lt;$B$12,1-(1-T1283*(U1283*W1283+V1283*(1-W1283)))^(1/12),1)</f>
        <v>#VALUE!</v>
      </c>
      <c r="AA1283" t="e">
        <f t="shared" ref="AA1283:AA1346" si="431">IF(R1283&lt;$B$12,1-(1-Y1283*(U1283*W1283+V1283*(1-W1283)))^(1/12),1)</f>
        <v>#VALUE!</v>
      </c>
      <c r="AB1283" t="e">
        <f t="shared" si="415"/>
        <v>#VALUE!</v>
      </c>
      <c r="AC1283" t="e">
        <f t="shared" si="416"/>
        <v>#VALUE!</v>
      </c>
      <c r="AD1283" t="e">
        <f t="shared" si="417"/>
        <v>#VALUE!</v>
      </c>
      <c r="AE1283" t="e">
        <f t="shared" si="418"/>
        <v>#VALUE!</v>
      </c>
      <c r="AF1283" t="e">
        <f t="shared" si="419"/>
        <v>#VALUE!</v>
      </c>
    </row>
    <row r="1284" spans="5:32" x14ac:dyDescent="0.2">
      <c r="E1284">
        <f t="shared" ref="E1284:E1347" si="432">E1283+1</f>
        <v>1282</v>
      </c>
      <c r="F1284">
        <f t="shared" si="427"/>
        <v>48.043931178259434</v>
      </c>
      <c r="G1284" t="e">
        <f t="shared" si="420"/>
        <v>#VALUE!</v>
      </c>
      <c r="H1284" t="e">
        <f t="shared" si="421"/>
        <v>#VALUE!</v>
      </c>
      <c r="I1284" t="e">
        <f t="shared" si="422"/>
        <v>#VALUE!</v>
      </c>
      <c r="J1284" t="e">
        <f t="shared" si="423"/>
        <v>#VALUE!</v>
      </c>
      <c r="K1284" t="e">
        <f t="shared" si="424"/>
        <v>#VALUE!</v>
      </c>
      <c r="L1284" t="e">
        <f t="shared" si="425"/>
        <v>#VALUE!</v>
      </c>
      <c r="M1284">
        <f>IF($B$9="זכר",INDEX(תמותה!$A$1:$E$121,ROUNDDOWN(E1284/12,0)+1,2),INDEX(תמותה!$A$1:$E$121,ROUNDDOWN(E1284/12,0)+1,3))</f>
        <v>0.44772400000000001</v>
      </c>
      <c r="N1284" t="e">
        <f>IF($B$9="זכר",INDEX('שיפור גברים'!$A$1:$GQ$121,ROUNDDOWN(E1284/12,0)+1,ROUNDDOWN((E1284+$B$7-$B$8)/12,0)+2),INDEX('שיפור נשים'!$A$1:$GQ$121,ROUNDDOWN(E1284/12,0)+1,ROUNDDOWN((E1284+$B$7-$B$8)/12,0)+2))</f>
        <v>#VALUE!</v>
      </c>
      <c r="O1284" t="e">
        <f>IF($B$9="זכר",INDEX('שיפור גברים'!$A$1:$GQ$121,ROUNDDOWN(E1284/12,0)+1,ROUNDDOWN((E1284+$B$7-$B$8)/12,0)+1),INDEX('שיפור נשים'!$A$1:$GQ$121,ROUNDDOWN(E1284/12,0)+1,ROUNDDOWN((E1284+$B$7-$B$8)/12,0)+1))</f>
        <v>#VALUE!</v>
      </c>
      <c r="P1284">
        <f t="shared" si="426"/>
        <v>0.5</v>
      </c>
      <c r="Q1284" t="e">
        <f t="shared" si="428"/>
        <v>#VALUE!</v>
      </c>
      <c r="R1284">
        <f t="shared" ref="R1284:R1347" si="433">R1283+1</f>
        <v>1282</v>
      </c>
      <c r="S1284" t="e">
        <f t="shared" ref="S1284:S1347" si="434">S1283*(1-Z1284)</f>
        <v>#VALUE!</v>
      </c>
      <c r="T1284">
        <f>IF($B$11="זכר",INDEX(תמותה!$A$1:$E$121,ROUNDDOWN(R1284/12,0)+1,2),INDEX(תמותה!$A$1:$E$121,ROUNDDOWN(R1284/12,0)+1,3))</f>
        <v>0.44772400000000001</v>
      </c>
      <c r="U1284" t="e">
        <f>IF($B$11="זכר",INDEX('שיפור גברים'!$A$1:$GQ$121,ROUNDDOWN(R1284/12,0)+1,ROUNDDOWN((E1284+$B$7-$B$8)/12,0)+2),INDEX('שיפור נשים'!$A$1:$GQ$121,ROUNDDOWN(R1284/12,0)+1,ROUNDDOWN((E1284+$B$7-$B$8)/12,0)+2))</f>
        <v>#VALUE!</v>
      </c>
      <c r="V1284" t="e">
        <f>IF($B$11="זכר",INDEX('שיפור גברים'!$A$1:$GQ$121,ROUNDDOWN(R1284/12,0)+1,ROUNDDOWN((E1284+$B$7-$B$8)/12,0)+1),INDEX('שיפור נשים'!$A$1:$GQ$121,ROUNDDOWN(R1284/12,0)+1,ROUNDDOWN((E1284+$B$7-$B$8)/12,0)+1))</f>
        <v>#VALUE!</v>
      </c>
      <c r="W1284">
        <f t="shared" si="429"/>
        <v>0.5</v>
      </c>
      <c r="X1284" t="e">
        <f t="shared" ref="X1284:X1347" si="435">X1283*(1-AA1284)+Q1284*S1284*L1283</f>
        <v>#VALUE!</v>
      </c>
      <c r="Y1284">
        <f>IF($B$11="זכר",INDEX(תמותה!$A$1:$E$121,ROUNDDOWN(R1284/12,0)+1,4),INDEX(תמותה!$A$1:$E$121,ROUNDDOWN(R1284/12,0)+1,5))</f>
        <v>0.44772400000000001</v>
      </c>
      <c r="Z1284" t="e">
        <f t="shared" si="430"/>
        <v>#VALUE!</v>
      </c>
      <c r="AA1284" t="e">
        <f t="shared" si="431"/>
        <v>#VALUE!</v>
      </c>
      <c r="AB1284" t="e">
        <f t="shared" ref="AB1284:AB1347" si="436">IF(E1284&lt;=$B$3,IF(AND((E1284-$E$2)&lt;0,E1284&lt;$B$4),AB1283+0/F1284,AB1283+X1283/F1284))</f>
        <v>#VALUE!</v>
      </c>
      <c r="AC1284" t="e">
        <f t="shared" ref="AC1284:AC1347" si="437">IF(E1284&lt;=$B$3,IF(AND((E1284-$E$2)&lt;60,E1284&lt;$B$4),AC1283+0/F1284,AC1283+X1283/F1284))</f>
        <v>#VALUE!</v>
      </c>
      <c r="AD1284" t="e">
        <f t="shared" ref="AD1284:AD1347" si="438">IF(E1284&lt;=$B$3,IF(AND((E1284-$E$2)&lt;120,E1284&lt;$B$4),AD1283+0/F1284,AD1283+X1283/F1284))</f>
        <v>#VALUE!</v>
      </c>
      <c r="AE1284" t="e">
        <f t="shared" ref="AE1284:AE1347" si="439">IF(E1284&lt;=$B$3,IF(AND((E1284-$E$2)&lt;180,E1284&lt;$B$4),AE1283+0/F1284,AE1283+X1283/F1284))</f>
        <v>#VALUE!</v>
      </c>
      <c r="AF1284" t="e">
        <f t="shared" ref="AF1284:AF1347" si="440">IF(E1284&lt;=$B$3,IF(AND((E1284-$E$2)&lt;240,E1284&lt;$B$4),AF1283+0/F1284,AF1283+X1283/F1284))</f>
        <v>#VALUE!</v>
      </c>
    </row>
    <row r="1285" spans="5:32" x14ac:dyDescent="0.2">
      <c r="E1285">
        <f t="shared" si="432"/>
        <v>1283</v>
      </c>
      <c r="F1285">
        <f t="shared" si="427"/>
        <v>48.189147602429458</v>
      </c>
      <c r="G1285" t="e">
        <f t="shared" si="420"/>
        <v>#VALUE!</v>
      </c>
      <c r="H1285" t="e">
        <f t="shared" si="421"/>
        <v>#VALUE!</v>
      </c>
      <c r="I1285" t="e">
        <f t="shared" si="422"/>
        <v>#VALUE!</v>
      </c>
      <c r="J1285" t="e">
        <f t="shared" si="423"/>
        <v>#VALUE!</v>
      </c>
      <c r="K1285" t="e">
        <f t="shared" si="424"/>
        <v>#VALUE!</v>
      </c>
      <c r="L1285" t="e">
        <f t="shared" si="425"/>
        <v>#VALUE!</v>
      </c>
      <c r="M1285">
        <f>IF($B$9="זכר",INDEX(תמותה!$A$1:$E$121,ROUNDDOWN(E1285/12,0)+1,2),INDEX(תמותה!$A$1:$E$121,ROUNDDOWN(E1285/12,0)+1,3))</f>
        <v>0.44772400000000001</v>
      </c>
      <c r="N1285" t="e">
        <f>IF($B$9="זכר",INDEX('שיפור גברים'!$A$1:$GQ$121,ROUNDDOWN(E1285/12,0)+1,ROUNDDOWN((E1285+$B$7-$B$8)/12,0)+2),INDEX('שיפור נשים'!$A$1:$GQ$121,ROUNDDOWN(E1285/12,0)+1,ROUNDDOWN((E1285+$B$7-$B$8)/12,0)+2))</f>
        <v>#VALUE!</v>
      </c>
      <c r="O1285" t="e">
        <f>IF($B$9="זכר",INDEX('שיפור גברים'!$A$1:$GQ$121,ROUNDDOWN(E1285/12,0)+1,ROUNDDOWN((E1285+$B$7-$B$8)/12,0)+1),INDEX('שיפור נשים'!$A$1:$GQ$121,ROUNDDOWN(E1285/12,0)+1,ROUNDDOWN((E1285+$B$7-$B$8)/12,0)+1))</f>
        <v>#VALUE!</v>
      </c>
      <c r="P1285">
        <f t="shared" si="426"/>
        <v>0.58333333333333337</v>
      </c>
      <c r="Q1285" t="e">
        <f t="shared" si="428"/>
        <v>#VALUE!</v>
      </c>
      <c r="R1285">
        <f t="shared" si="433"/>
        <v>1283</v>
      </c>
      <c r="S1285" t="e">
        <f t="shared" si="434"/>
        <v>#VALUE!</v>
      </c>
      <c r="T1285">
        <f>IF($B$11="זכר",INDEX(תמותה!$A$1:$E$121,ROUNDDOWN(R1285/12,0)+1,2),INDEX(תמותה!$A$1:$E$121,ROUNDDOWN(R1285/12,0)+1,3))</f>
        <v>0.44772400000000001</v>
      </c>
      <c r="U1285" t="e">
        <f>IF($B$11="זכר",INDEX('שיפור גברים'!$A$1:$GQ$121,ROUNDDOWN(R1285/12,0)+1,ROUNDDOWN((E1285+$B$7-$B$8)/12,0)+2),INDEX('שיפור נשים'!$A$1:$GQ$121,ROUNDDOWN(R1285/12,0)+1,ROUNDDOWN((E1285+$B$7-$B$8)/12,0)+2))</f>
        <v>#VALUE!</v>
      </c>
      <c r="V1285" t="e">
        <f>IF($B$11="זכר",INDEX('שיפור גברים'!$A$1:$GQ$121,ROUNDDOWN(R1285/12,0)+1,ROUNDDOWN((E1285+$B$7-$B$8)/12,0)+1),INDEX('שיפור נשים'!$A$1:$GQ$121,ROUNDDOWN(R1285/12,0)+1,ROUNDDOWN((E1285+$B$7-$B$8)/12,0)+1))</f>
        <v>#VALUE!</v>
      </c>
      <c r="W1285">
        <f t="shared" si="429"/>
        <v>0.58333333333333337</v>
      </c>
      <c r="X1285" t="e">
        <f t="shared" si="435"/>
        <v>#VALUE!</v>
      </c>
      <c r="Y1285">
        <f>IF($B$11="זכר",INDEX(תמותה!$A$1:$E$121,ROUNDDOWN(R1285/12,0)+1,4),INDEX(תמותה!$A$1:$E$121,ROUNDDOWN(R1285/12,0)+1,5))</f>
        <v>0.44772400000000001</v>
      </c>
      <c r="Z1285" t="e">
        <f t="shared" si="430"/>
        <v>#VALUE!</v>
      </c>
      <c r="AA1285" t="e">
        <f t="shared" si="431"/>
        <v>#VALUE!</v>
      </c>
      <c r="AB1285" t="e">
        <f t="shared" si="436"/>
        <v>#VALUE!</v>
      </c>
      <c r="AC1285" t="e">
        <f t="shared" si="437"/>
        <v>#VALUE!</v>
      </c>
      <c r="AD1285" t="e">
        <f t="shared" si="438"/>
        <v>#VALUE!</v>
      </c>
      <c r="AE1285" t="e">
        <f t="shared" si="439"/>
        <v>#VALUE!</v>
      </c>
      <c r="AF1285" t="e">
        <f t="shared" si="440"/>
        <v>#VALUE!</v>
      </c>
    </row>
    <row r="1286" spans="5:32" x14ac:dyDescent="0.2">
      <c r="E1286">
        <f t="shared" si="432"/>
        <v>1284</v>
      </c>
      <c r="F1286">
        <f t="shared" si="427"/>
        <v>48.334802954250321</v>
      </c>
      <c r="G1286" t="e">
        <f t="shared" si="420"/>
        <v>#VALUE!</v>
      </c>
      <c r="H1286" t="e">
        <f t="shared" si="421"/>
        <v>#VALUE!</v>
      </c>
      <c r="I1286" t="e">
        <f t="shared" si="422"/>
        <v>#VALUE!</v>
      </c>
      <c r="J1286" t="e">
        <f t="shared" si="423"/>
        <v>#VALUE!</v>
      </c>
      <c r="K1286" t="e">
        <f t="shared" si="424"/>
        <v>#VALUE!</v>
      </c>
      <c r="L1286" t="e">
        <f t="shared" si="425"/>
        <v>#VALUE!</v>
      </c>
      <c r="M1286">
        <f>IF($B$9="זכר",INDEX(תמותה!$A$1:$E$121,ROUNDDOWN(E1286/12,0)+1,2),INDEX(תמותה!$A$1:$E$121,ROUNDDOWN(E1286/12,0)+1,3))</f>
        <v>0.46720099999999998</v>
      </c>
      <c r="N1286" t="e">
        <f>IF($B$9="זכר",INDEX('שיפור גברים'!$A$1:$GQ$121,ROUNDDOWN(E1286/12,0)+1,ROUNDDOWN((E1286+$B$7-$B$8)/12,0)+2),INDEX('שיפור נשים'!$A$1:$GQ$121,ROUNDDOWN(E1286/12,0)+1,ROUNDDOWN((E1286+$B$7-$B$8)/12,0)+2))</f>
        <v>#VALUE!</v>
      </c>
      <c r="O1286" t="e">
        <f>IF($B$9="זכר",INDEX('שיפור גברים'!$A$1:$GQ$121,ROUNDDOWN(E1286/12,0)+1,ROUNDDOWN((E1286+$B$7-$B$8)/12,0)+1),INDEX('שיפור נשים'!$A$1:$GQ$121,ROUNDDOWN(E1286/12,0)+1,ROUNDDOWN((E1286+$B$7-$B$8)/12,0)+1))</f>
        <v>#VALUE!</v>
      </c>
      <c r="P1286">
        <f t="shared" si="426"/>
        <v>0.66666666666666663</v>
      </c>
      <c r="Q1286" t="e">
        <f t="shared" si="428"/>
        <v>#VALUE!</v>
      </c>
      <c r="R1286">
        <f t="shared" si="433"/>
        <v>1284</v>
      </c>
      <c r="S1286" t="e">
        <f t="shared" si="434"/>
        <v>#VALUE!</v>
      </c>
      <c r="T1286">
        <f>IF($B$11="זכר",INDEX(תמותה!$A$1:$E$121,ROUNDDOWN(R1286/12,0)+1,2),INDEX(תמותה!$A$1:$E$121,ROUNDDOWN(R1286/12,0)+1,3))</f>
        <v>0.46720099999999998</v>
      </c>
      <c r="U1286" t="e">
        <f>IF($B$11="זכר",INDEX('שיפור גברים'!$A$1:$GQ$121,ROUNDDOWN(R1286/12,0)+1,ROUNDDOWN((E1286+$B$7-$B$8)/12,0)+2),INDEX('שיפור נשים'!$A$1:$GQ$121,ROUNDDOWN(R1286/12,0)+1,ROUNDDOWN((E1286+$B$7-$B$8)/12,0)+2))</f>
        <v>#VALUE!</v>
      </c>
      <c r="V1286" t="e">
        <f>IF($B$11="זכר",INDEX('שיפור גברים'!$A$1:$GQ$121,ROUNDDOWN(R1286/12,0)+1,ROUNDDOWN((E1286+$B$7-$B$8)/12,0)+1),INDEX('שיפור נשים'!$A$1:$GQ$121,ROUNDDOWN(R1286/12,0)+1,ROUNDDOWN((E1286+$B$7-$B$8)/12,0)+1))</f>
        <v>#VALUE!</v>
      </c>
      <c r="W1286">
        <f t="shared" si="429"/>
        <v>0.66666666666666663</v>
      </c>
      <c r="X1286" t="e">
        <f t="shared" si="435"/>
        <v>#VALUE!</v>
      </c>
      <c r="Y1286">
        <f>IF($B$11="זכר",INDEX(תמותה!$A$1:$E$121,ROUNDDOWN(R1286/12,0)+1,4),INDEX(תמותה!$A$1:$E$121,ROUNDDOWN(R1286/12,0)+1,5))</f>
        <v>0.46720099999999998</v>
      </c>
      <c r="Z1286" t="e">
        <f t="shared" si="430"/>
        <v>#VALUE!</v>
      </c>
      <c r="AA1286" t="e">
        <f t="shared" si="431"/>
        <v>#VALUE!</v>
      </c>
      <c r="AB1286" t="e">
        <f t="shared" si="436"/>
        <v>#VALUE!</v>
      </c>
      <c r="AC1286" t="e">
        <f t="shared" si="437"/>
        <v>#VALUE!</v>
      </c>
      <c r="AD1286" t="e">
        <f t="shared" si="438"/>
        <v>#VALUE!</v>
      </c>
      <c r="AE1286" t="e">
        <f t="shared" si="439"/>
        <v>#VALUE!</v>
      </c>
      <c r="AF1286" t="e">
        <f t="shared" si="440"/>
        <v>#VALUE!</v>
      </c>
    </row>
    <row r="1287" spans="5:32" x14ac:dyDescent="0.2">
      <c r="E1287">
        <f t="shared" si="432"/>
        <v>1285</v>
      </c>
      <c r="F1287">
        <f t="shared" si="427"/>
        <v>48.48089856041414</v>
      </c>
      <c r="G1287" t="e">
        <f t="shared" si="420"/>
        <v>#VALUE!</v>
      </c>
      <c r="H1287" t="e">
        <f t="shared" si="421"/>
        <v>#VALUE!</v>
      </c>
      <c r="I1287" t="e">
        <f t="shared" si="422"/>
        <v>#VALUE!</v>
      </c>
      <c r="J1287" t="e">
        <f t="shared" si="423"/>
        <v>#VALUE!</v>
      </c>
      <c r="K1287" t="e">
        <f t="shared" si="424"/>
        <v>#VALUE!</v>
      </c>
      <c r="L1287" t="e">
        <f t="shared" si="425"/>
        <v>#VALUE!</v>
      </c>
      <c r="M1287">
        <f>IF($B$9="זכר",INDEX(תמותה!$A$1:$E$121,ROUNDDOWN(E1287/12,0)+1,2),INDEX(תמותה!$A$1:$E$121,ROUNDDOWN(E1287/12,0)+1,3))</f>
        <v>0.46720099999999998</v>
      </c>
      <c r="N1287" t="e">
        <f>IF($B$9="זכר",INDEX('שיפור גברים'!$A$1:$GQ$121,ROUNDDOWN(E1287/12,0)+1,ROUNDDOWN((E1287+$B$7-$B$8)/12,0)+2),INDEX('שיפור נשים'!$A$1:$GQ$121,ROUNDDOWN(E1287/12,0)+1,ROUNDDOWN((E1287+$B$7-$B$8)/12,0)+2))</f>
        <v>#VALUE!</v>
      </c>
      <c r="O1287" t="e">
        <f>IF($B$9="זכר",INDEX('שיפור גברים'!$A$1:$GQ$121,ROUNDDOWN(E1287/12,0)+1,ROUNDDOWN((E1287+$B$7-$B$8)/12,0)+1),INDEX('שיפור נשים'!$A$1:$GQ$121,ROUNDDOWN(E1287/12,0)+1,ROUNDDOWN((E1287+$B$7-$B$8)/12,0)+1))</f>
        <v>#VALUE!</v>
      </c>
      <c r="P1287">
        <f t="shared" si="426"/>
        <v>0.75</v>
      </c>
      <c r="Q1287" t="e">
        <f t="shared" si="428"/>
        <v>#VALUE!</v>
      </c>
      <c r="R1287">
        <f t="shared" si="433"/>
        <v>1285</v>
      </c>
      <c r="S1287" t="e">
        <f t="shared" si="434"/>
        <v>#VALUE!</v>
      </c>
      <c r="T1287">
        <f>IF($B$11="זכר",INDEX(תמותה!$A$1:$E$121,ROUNDDOWN(R1287/12,0)+1,2),INDEX(תמותה!$A$1:$E$121,ROUNDDOWN(R1287/12,0)+1,3))</f>
        <v>0.46720099999999998</v>
      </c>
      <c r="U1287" t="e">
        <f>IF($B$11="זכר",INDEX('שיפור גברים'!$A$1:$GQ$121,ROUNDDOWN(R1287/12,0)+1,ROUNDDOWN((E1287+$B$7-$B$8)/12,0)+2),INDEX('שיפור נשים'!$A$1:$GQ$121,ROUNDDOWN(R1287/12,0)+1,ROUNDDOWN((E1287+$B$7-$B$8)/12,0)+2))</f>
        <v>#VALUE!</v>
      </c>
      <c r="V1287" t="e">
        <f>IF($B$11="זכר",INDEX('שיפור גברים'!$A$1:$GQ$121,ROUNDDOWN(R1287/12,0)+1,ROUNDDOWN((E1287+$B$7-$B$8)/12,0)+1),INDEX('שיפור נשים'!$A$1:$GQ$121,ROUNDDOWN(R1287/12,0)+1,ROUNDDOWN((E1287+$B$7-$B$8)/12,0)+1))</f>
        <v>#VALUE!</v>
      </c>
      <c r="W1287">
        <f t="shared" si="429"/>
        <v>0.75</v>
      </c>
      <c r="X1287" t="e">
        <f t="shared" si="435"/>
        <v>#VALUE!</v>
      </c>
      <c r="Y1287">
        <f>IF($B$11="זכר",INDEX(תמותה!$A$1:$E$121,ROUNDDOWN(R1287/12,0)+1,4),INDEX(תמותה!$A$1:$E$121,ROUNDDOWN(R1287/12,0)+1,5))</f>
        <v>0.46720099999999998</v>
      </c>
      <c r="Z1287" t="e">
        <f t="shared" si="430"/>
        <v>#VALUE!</v>
      </c>
      <c r="AA1287" t="e">
        <f t="shared" si="431"/>
        <v>#VALUE!</v>
      </c>
      <c r="AB1287" t="e">
        <f t="shared" si="436"/>
        <v>#VALUE!</v>
      </c>
      <c r="AC1287" t="e">
        <f t="shared" si="437"/>
        <v>#VALUE!</v>
      </c>
      <c r="AD1287" t="e">
        <f t="shared" si="438"/>
        <v>#VALUE!</v>
      </c>
      <c r="AE1287" t="e">
        <f t="shared" si="439"/>
        <v>#VALUE!</v>
      </c>
      <c r="AF1287" t="e">
        <f t="shared" si="440"/>
        <v>#VALUE!</v>
      </c>
    </row>
    <row r="1288" spans="5:32" x14ac:dyDescent="0.2">
      <c r="E1288">
        <f t="shared" si="432"/>
        <v>1286</v>
      </c>
      <c r="F1288">
        <f t="shared" si="427"/>
        <v>48.62743575162299</v>
      </c>
      <c r="G1288" t="e">
        <f t="shared" si="420"/>
        <v>#VALUE!</v>
      </c>
      <c r="H1288" t="e">
        <f t="shared" si="421"/>
        <v>#VALUE!</v>
      </c>
      <c r="I1288" t="e">
        <f t="shared" si="422"/>
        <v>#VALUE!</v>
      </c>
      <c r="J1288" t="e">
        <f t="shared" si="423"/>
        <v>#VALUE!</v>
      </c>
      <c r="K1288" t="e">
        <f t="shared" si="424"/>
        <v>#VALUE!</v>
      </c>
      <c r="L1288" t="e">
        <f t="shared" si="425"/>
        <v>#VALUE!</v>
      </c>
      <c r="M1288">
        <f>IF($B$9="זכר",INDEX(תמותה!$A$1:$E$121,ROUNDDOWN(E1288/12,0)+1,2),INDEX(תמותה!$A$1:$E$121,ROUNDDOWN(E1288/12,0)+1,3))</f>
        <v>0.46720099999999998</v>
      </c>
      <c r="N1288" t="e">
        <f>IF($B$9="זכר",INDEX('שיפור גברים'!$A$1:$GQ$121,ROUNDDOWN(E1288/12,0)+1,ROUNDDOWN((E1288+$B$7-$B$8)/12,0)+2),INDEX('שיפור נשים'!$A$1:$GQ$121,ROUNDDOWN(E1288/12,0)+1,ROUNDDOWN((E1288+$B$7-$B$8)/12,0)+2))</f>
        <v>#VALUE!</v>
      </c>
      <c r="O1288" t="e">
        <f>IF($B$9="זכר",INDEX('שיפור גברים'!$A$1:$GQ$121,ROUNDDOWN(E1288/12,0)+1,ROUNDDOWN((E1288+$B$7-$B$8)/12,0)+1),INDEX('שיפור נשים'!$A$1:$GQ$121,ROUNDDOWN(E1288/12,0)+1,ROUNDDOWN((E1288+$B$7-$B$8)/12,0)+1))</f>
        <v>#VALUE!</v>
      </c>
      <c r="P1288">
        <f t="shared" si="426"/>
        <v>0.83333333333333337</v>
      </c>
      <c r="Q1288" t="e">
        <f t="shared" si="428"/>
        <v>#VALUE!</v>
      </c>
      <c r="R1288">
        <f t="shared" si="433"/>
        <v>1286</v>
      </c>
      <c r="S1288" t="e">
        <f t="shared" si="434"/>
        <v>#VALUE!</v>
      </c>
      <c r="T1288">
        <f>IF($B$11="זכר",INDEX(תמותה!$A$1:$E$121,ROUNDDOWN(R1288/12,0)+1,2),INDEX(תמותה!$A$1:$E$121,ROUNDDOWN(R1288/12,0)+1,3))</f>
        <v>0.46720099999999998</v>
      </c>
      <c r="U1288" t="e">
        <f>IF($B$11="זכר",INDEX('שיפור גברים'!$A$1:$GQ$121,ROUNDDOWN(R1288/12,0)+1,ROUNDDOWN((E1288+$B$7-$B$8)/12,0)+2),INDEX('שיפור נשים'!$A$1:$GQ$121,ROUNDDOWN(R1288/12,0)+1,ROUNDDOWN((E1288+$B$7-$B$8)/12,0)+2))</f>
        <v>#VALUE!</v>
      </c>
      <c r="V1288" t="e">
        <f>IF($B$11="זכר",INDEX('שיפור גברים'!$A$1:$GQ$121,ROUNDDOWN(R1288/12,0)+1,ROUNDDOWN((E1288+$B$7-$B$8)/12,0)+1),INDEX('שיפור נשים'!$A$1:$GQ$121,ROUNDDOWN(R1288/12,0)+1,ROUNDDOWN((E1288+$B$7-$B$8)/12,0)+1))</f>
        <v>#VALUE!</v>
      </c>
      <c r="W1288">
        <f t="shared" si="429"/>
        <v>0.83333333333333337</v>
      </c>
      <c r="X1288" t="e">
        <f t="shared" si="435"/>
        <v>#VALUE!</v>
      </c>
      <c r="Y1288">
        <f>IF($B$11="זכר",INDEX(תמותה!$A$1:$E$121,ROUNDDOWN(R1288/12,0)+1,4),INDEX(תמותה!$A$1:$E$121,ROUNDDOWN(R1288/12,0)+1,5))</f>
        <v>0.46720099999999998</v>
      </c>
      <c r="Z1288" t="e">
        <f t="shared" si="430"/>
        <v>#VALUE!</v>
      </c>
      <c r="AA1288" t="e">
        <f t="shared" si="431"/>
        <v>#VALUE!</v>
      </c>
      <c r="AB1288" t="e">
        <f t="shared" si="436"/>
        <v>#VALUE!</v>
      </c>
      <c r="AC1288" t="e">
        <f t="shared" si="437"/>
        <v>#VALUE!</v>
      </c>
      <c r="AD1288" t="e">
        <f t="shared" si="438"/>
        <v>#VALUE!</v>
      </c>
      <c r="AE1288" t="e">
        <f t="shared" si="439"/>
        <v>#VALUE!</v>
      </c>
      <c r="AF1288" t="e">
        <f t="shared" si="440"/>
        <v>#VALUE!</v>
      </c>
    </row>
    <row r="1289" spans="5:32" x14ac:dyDescent="0.2">
      <c r="E1289">
        <f t="shared" si="432"/>
        <v>1287</v>
      </c>
      <c r="F1289">
        <f t="shared" si="427"/>
        <v>48.774415862601153</v>
      </c>
      <c r="G1289" t="e">
        <f t="shared" si="420"/>
        <v>#VALUE!</v>
      </c>
      <c r="H1289" t="e">
        <f t="shared" si="421"/>
        <v>#VALUE!</v>
      </c>
      <c r="I1289" t="e">
        <f t="shared" si="422"/>
        <v>#VALUE!</v>
      </c>
      <c r="J1289" t="e">
        <f t="shared" si="423"/>
        <v>#VALUE!</v>
      </c>
      <c r="K1289" t="e">
        <f t="shared" si="424"/>
        <v>#VALUE!</v>
      </c>
      <c r="L1289" t="e">
        <f t="shared" si="425"/>
        <v>#VALUE!</v>
      </c>
      <c r="M1289">
        <f>IF($B$9="זכר",INDEX(תמותה!$A$1:$E$121,ROUNDDOWN(E1289/12,0)+1,2),INDEX(תמותה!$A$1:$E$121,ROUNDDOWN(E1289/12,0)+1,3))</f>
        <v>0.46720099999999998</v>
      </c>
      <c r="N1289" t="e">
        <f>IF($B$9="זכר",INDEX('שיפור גברים'!$A$1:$GQ$121,ROUNDDOWN(E1289/12,0)+1,ROUNDDOWN((E1289+$B$7-$B$8)/12,0)+2),INDEX('שיפור נשים'!$A$1:$GQ$121,ROUNDDOWN(E1289/12,0)+1,ROUNDDOWN((E1289+$B$7-$B$8)/12,0)+2))</f>
        <v>#VALUE!</v>
      </c>
      <c r="O1289" t="e">
        <f>IF($B$9="זכר",INDEX('שיפור גברים'!$A$1:$GQ$121,ROUNDDOWN(E1289/12,0)+1,ROUNDDOWN((E1289+$B$7-$B$8)/12,0)+1),INDEX('שיפור נשים'!$A$1:$GQ$121,ROUNDDOWN(E1289/12,0)+1,ROUNDDOWN((E1289+$B$7-$B$8)/12,0)+1))</f>
        <v>#VALUE!</v>
      </c>
      <c r="P1289">
        <f t="shared" si="426"/>
        <v>0.91666666666666663</v>
      </c>
      <c r="Q1289" t="e">
        <f t="shared" si="428"/>
        <v>#VALUE!</v>
      </c>
      <c r="R1289">
        <f t="shared" si="433"/>
        <v>1287</v>
      </c>
      <c r="S1289" t="e">
        <f t="shared" si="434"/>
        <v>#VALUE!</v>
      </c>
      <c r="T1289">
        <f>IF($B$11="זכר",INDEX(תמותה!$A$1:$E$121,ROUNDDOWN(R1289/12,0)+1,2),INDEX(תמותה!$A$1:$E$121,ROUNDDOWN(R1289/12,0)+1,3))</f>
        <v>0.46720099999999998</v>
      </c>
      <c r="U1289" t="e">
        <f>IF($B$11="זכר",INDEX('שיפור גברים'!$A$1:$GQ$121,ROUNDDOWN(R1289/12,0)+1,ROUNDDOWN((E1289+$B$7-$B$8)/12,0)+2),INDEX('שיפור נשים'!$A$1:$GQ$121,ROUNDDOWN(R1289/12,0)+1,ROUNDDOWN((E1289+$B$7-$B$8)/12,0)+2))</f>
        <v>#VALUE!</v>
      </c>
      <c r="V1289" t="e">
        <f>IF($B$11="זכר",INDEX('שיפור גברים'!$A$1:$GQ$121,ROUNDDOWN(R1289/12,0)+1,ROUNDDOWN((E1289+$B$7-$B$8)/12,0)+1),INDEX('שיפור נשים'!$A$1:$GQ$121,ROUNDDOWN(R1289/12,0)+1,ROUNDDOWN((E1289+$B$7-$B$8)/12,0)+1))</f>
        <v>#VALUE!</v>
      </c>
      <c r="W1289">
        <f t="shared" si="429"/>
        <v>0.91666666666666663</v>
      </c>
      <c r="X1289" t="e">
        <f t="shared" si="435"/>
        <v>#VALUE!</v>
      </c>
      <c r="Y1289">
        <f>IF($B$11="זכר",INDEX(תמותה!$A$1:$E$121,ROUNDDOWN(R1289/12,0)+1,4),INDEX(תמותה!$A$1:$E$121,ROUNDDOWN(R1289/12,0)+1,5))</f>
        <v>0.46720099999999998</v>
      </c>
      <c r="Z1289" t="e">
        <f t="shared" si="430"/>
        <v>#VALUE!</v>
      </c>
      <c r="AA1289" t="e">
        <f t="shared" si="431"/>
        <v>#VALUE!</v>
      </c>
      <c r="AB1289" t="e">
        <f t="shared" si="436"/>
        <v>#VALUE!</v>
      </c>
      <c r="AC1289" t="e">
        <f t="shared" si="437"/>
        <v>#VALUE!</v>
      </c>
      <c r="AD1289" t="e">
        <f t="shared" si="438"/>
        <v>#VALUE!</v>
      </c>
      <c r="AE1289" t="e">
        <f t="shared" si="439"/>
        <v>#VALUE!</v>
      </c>
      <c r="AF1289" t="e">
        <f t="shared" si="440"/>
        <v>#VALUE!</v>
      </c>
    </row>
    <row r="1290" spans="5:32" x14ac:dyDescent="0.2">
      <c r="E1290">
        <f t="shared" si="432"/>
        <v>1288</v>
      </c>
      <c r="F1290">
        <f t="shared" si="427"/>
        <v>48.921840232107272</v>
      </c>
      <c r="G1290" t="e">
        <f t="shared" si="420"/>
        <v>#VALUE!</v>
      </c>
      <c r="H1290" t="e">
        <f t="shared" si="421"/>
        <v>#VALUE!</v>
      </c>
      <c r="I1290" t="e">
        <f t="shared" si="422"/>
        <v>#VALUE!</v>
      </c>
      <c r="J1290" t="e">
        <f t="shared" si="423"/>
        <v>#VALUE!</v>
      </c>
      <c r="K1290" t="e">
        <f t="shared" si="424"/>
        <v>#VALUE!</v>
      </c>
      <c r="L1290" t="e">
        <f t="shared" si="425"/>
        <v>#VALUE!</v>
      </c>
      <c r="M1290">
        <f>IF($B$9="זכר",INDEX(תמותה!$A$1:$E$121,ROUNDDOWN(E1290/12,0)+1,2),INDEX(תמותה!$A$1:$E$121,ROUNDDOWN(E1290/12,0)+1,3))</f>
        <v>0.46720099999999998</v>
      </c>
      <c r="N1290" t="e">
        <f>IF($B$9="זכר",INDEX('שיפור גברים'!$A$1:$GQ$121,ROUNDDOWN(E1290/12,0)+1,ROUNDDOWN((E1290+$B$7-$B$8)/12,0)+2),INDEX('שיפור נשים'!$A$1:$GQ$121,ROUNDDOWN(E1290/12,0)+1,ROUNDDOWN((E1290+$B$7-$B$8)/12,0)+2))</f>
        <v>#VALUE!</v>
      </c>
      <c r="O1290" t="e">
        <f>IF($B$9="זכר",INDEX('שיפור גברים'!$A$1:$GQ$121,ROUNDDOWN(E1290/12,0)+1,ROUNDDOWN((E1290+$B$7-$B$8)/12,0)+1),INDEX('שיפור נשים'!$A$1:$GQ$121,ROUNDDOWN(E1290/12,0)+1,ROUNDDOWN((E1290+$B$7-$B$8)/12,0)+1))</f>
        <v>#VALUE!</v>
      </c>
      <c r="P1290">
        <f t="shared" si="426"/>
        <v>1</v>
      </c>
      <c r="Q1290" t="e">
        <f t="shared" si="428"/>
        <v>#VALUE!</v>
      </c>
      <c r="R1290">
        <f t="shared" si="433"/>
        <v>1288</v>
      </c>
      <c r="S1290" t="e">
        <f t="shared" si="434"/>
        <v>#VALUE!</v>
      </c>
      <c r="T1290">
        <f>IF($B$11="זכר",INDEX(תמותה!$A$1:$E$121,ROUNDDOWN(R1290/12,0)+1,2),INDEX(תמותה!$A$1:$E$121,ROUNDDOWN(R1290/12,0)+1,3))</f>
        <v>0.46720099999999998</v>
      </c>
      <c r="U1290" t="e">
        <f>IF($B$11="זכר",INDEX('שיפור גברים'!$A$1:$GQ$121,ROUNDDOWN(R1290/12,0)+1,ROUNDDOWN((E1290+$B$7-$B$8)/12,0)+2),INDEX('שיפור נשים'!$A$1:$GQ$121,ROUNDDOWN(R1290/12,0)+1,ROUNDDOWN((E1290+$B$7-$B$8)/12,0)+2))</f>
        <v>#VALUE!</v>
      </c>
      <c r="V1290" t="e">
        <f>IF($B$11="זכר",INDEX('שיפור גברים'!$A$1:$GQ$121,ROUNDDOWN(R1290/12,0)+1,ROUNDDOWN((E1290+$B$7-$B$8)/12,0)+1),INDEX('שיפור נשים'!$A$1:$GQ$121,ROUNDDOWN(R1290/12,0)+1,ROUNDDOWN((E1290+$B$7-$B$8)/12,0)+1))</f>
        <v>#VALUE!</v>
      </c>
      <c r="W1290">
        <f t="shared" si="429"/>
        <v>1</v>
      </c>
      <c r="X1290" t="e">
        <f t="shared" si="435"/>
        <v>#VALUE!</v>
      </c>
      <c r="Y1290">
        <f>IF($B$11="זכר",INDEX(תמותה!$A$1:$E$121,ROUNDDOWN(R1290/12,0)+1,4),INDEX(תמותה!$A$1:$E$121,ROUNDDOWN(R1290/12,0)+1,5))</f>
        <v>0.46720099999999998</v>
      </c>
      <c r="Z1290" t="e">
        <f t="shared" si="430"/>
        <v>#VALUE!</v>
      </c>
      <c r="AA1290" t="e">
        <f t="shared" si="431"/>
        <v>#VALUE!</v>
      </c>
      <c r="AB1290" t="e">
        <f t="shared" si="436"/>
        <v>#VALUE!</v>
      </c>
      <c r="AC1290" t="e">
        <f t="shared" si="437"/>
        <v>#VALUE!</v>
      </c>
      <c r="AD1290" t="e">
        <f t="shared" si="438"/>
        <v>#VALUE!</v>
      </c>
      <c r="AE1290" t="e">
        <f t="shared" si="439"/>
        <v>#VALUE!</v>
      </c>
      <c r="AF1290" t="e">
        <f t="shared" si="440"/>
        <v>#VALUE!</v>
      </c>
    </row>
    <row r="1291" spans="5:32" x14ac:dyDescent="0.2">
      <c r="E1291">
        <f t="shared" si="432"/>
        <v>1289</v>
      </c>
      <c r="F1291">
        <f t="shared" si="427"/>
        <v>49.069710202946361</v>
      </c>
      <c r="G1291" t="e">
        <f t="shared" si="420"/>
        <v>#VALUE!</v>
      </c>
      <c r="H1291" t="e">
        <f t="shared" si="421"/>
        <v>#VALUE!</v>
      </c>
      <c r="I1291" t="e">
        <f t="shared" si="422"/>
        <v>#VALUE!</v>
      </c>
      <c r="J1291" t="e">
        <f t="shared" si="423"/>
        <v>#VALUE!</v>
      </c>
      <c r="K1291" t="e">
        <f t="shared" si="424"/>
        <v>#VALUE!</v>
      </c>
      <c r="L1291" t="e">
        <f t="shared" si="425"/>
        <v>#VALUE!</v>
      </c>
      <c r="M1291">
        <f>IF($B$9="זכר",INDEX(תמותה!$A$1:$E$121,ROUNDDOWN(E1291/12,0)+1,2),INDEX(תמותה!$A$1:$E$121,ROUNDDOWN(E1291/12,0)+1,3))</f>
        <v>0.46720099999999998</v>
      </c>
      <c r="N1291" t="e">
        <f>IF($B$9="זכר",INDEX('שיפור גברים'!$A$1:$GQ$121,ROUNDDOWN(E1291/12,0)+1,ROUNDDOWN((E1291+$B$7-$B$8)/12,0)+2),INDEX('שיפור נשים'!$A$1:$GQ$121,ROUNDDOWN(E1291/12,0)+1,ROUNDDOWN((E1291+$B$7-$B$8)/12,0)+2))</f>
        <v>#VALUE!</v>
      </c>
      <c r="O1291" t="e">
        <f>IF($B$9="זכר",INDEX('שיפור גברים'!$A$1:$GQ$121,ROUNDDOWN(E1291/12,0)+1,ROUNDDOWN((E1291+$B$7-$B$8)/12,0)+1),INDEX('שיפור נשים'!$A$1:$GQ$121,ROUNDDOWN(E1291/12,0)+1,ROUNDDOWN((E1291+$B$7-$B$8)/12,0)+1))</f>
        <v>#VALUE!</v>
      </c>
      <c r="P1291">
        <f t="shared" si="426"/>
        <v>8.3333333333333329E-2</v>
      </c>
      <c r="Q1291" t="e">
        <f t="shared" si="428"/>
        <v>#VALUE!</v>
      </c>
      <c r="R1291">
        <f t="shared" si="433"/>
        <v>1289</v>
      </c>
      <c r="S1291" t="e">
        <f t="shared" si="434"/>
        <v>#VALUE!</v>
      </c>
      <c r="T1291">
        <f>IF($B$11="זכר",INDEX(תמותה!$A$1:$E$121,ROUNDDOWN(R1291/12,0)+1,2),INDEX(תמותה!$A$1:$E$121,ROUNDDOWN(R1291/12,0)+1,3))</f>
        <v>0.46720099999999998</v>
      </c>
      <c r="U1291" t="e">
        <f>IF($B$11="זכר",INDEX('שיפור גברים'!$A$1:$GQ$121,ROUNDDOWN(R1291/12,0)+1,ROUNDDOWN((E1291+$B$7-$B$8)/12,0)+2),INDEX('שיפור נשים'!$A$1:$GQ$121,ROUNDDOWN(R1291/12,0)+1,ROUNDDOWN((E1291+$B$7-$B$8)/12,0)+2))</f>
        <v>#VALUE!</v>
      </c>
      <c r="V1291" t="e">
        <f>IF($B$11="זכר",INDEX('שיפור גברים'!$A$1:$GQ$121,ROUNDDOWN(R1291/12,0)+1,ROUNDDOWN((E1291+$B$7-$B$8)/12,0)+1),INDEX('שיפור נשים'!$A$1:$GQ$121,ROUNDDOWN(R1291/12,0)+1,ROUNDDOWN((E1291+$B$7-$B$8)/12,0)+1))</f>
        <v>#VALUE!</v>
      </c>
      <c r="W1291">
        <f t="shared" si="429"/>
        <v>8.3333333333333329E-2</v>
      </c>
      <c r="X1291" t="e">
        <f t="shared" si="435"/>
        <v>#VALUE!</v>
      </c>
      <c r="Y1291">
        <f>IF($B$11="זכר",INDEX(תמותה!$A$1:$E$121,ROUNDDOWN(R1291/12,0)+1,4),INDEX(תמותה!$A$1:$E$121,ROUNDDOWN(R1291/12,0)+1,5))</f>
        <v>0.46720099999999998</v>
      </c>
      <c r="Z1291" t="e">
        <f t="shared" si="430"/>
        <v>#VALUE!</v>
      </c>
      <c r="AA1291" t="e">
        <f t="shared" si="431"/>
        <v>#VALUE!</v>
      </c>
      <c r="AB1291" t="e">
        <f t="shared" si="436"/>
        <v>#VALUE!</v>
      </c>
      <c r="AC1291" t="e">
        <f t="shared" si="437"/>
        <v>#VALUE!</v>
      </c>
      <c r="AD1291" t="e">
        <f t="shared" si="438"/>
        <v>#VALUE!</v>
      </c>
      <c r="AE1291" t="e">
        <f t="shared" si="439"/>
        <v>#VALUE!</v>
      </c>
      <c r="AF1291" t="e">
        <f t="shared" si="440"/>
        <v>#VALUE!</v>
      </c>
    </row>
    <row r="1292" spans="5:32" x14ac:dyDescent="0.2">
      <c r="E1292">
        <f t="shared" si="432"/>
        <v>1290</v>
      </c>
      <c r="F1292">
        <f t="shared" si="427"/>
        <v>49.218027121982253</v>
      </c>
      <c r="G1292" t="e">
        <f t="shared" si="420"/>
        <v>#VALUE!</v>
      </c>
      <c r="H1292" t="e">
        <f t="shared" si="421"/>
        <v>#VALUE!</v>
      </c>
      <c r="I1292" t="e">
        <f t="shared" si="422"/>
        <v>#VALUE!</v>
      </c>
      <c r="J1292" t="e">
        <f t="shared" si="423"/>
        <v>#VALUE!</v>
      </c>
      <c r="K1292" t="e">
        <f t="shared" si="424"/>
        <v>#VALUE!</v>
      </c>
      <c r="L1292" t="e">
        <f t="shared" si="425"/>
        <v>#VALUE!</v>
      </c>
      <c r="M1292">
        <f>IF($B$9="זכר",INDEX(תמותה!$A$1:$E$121,ROUNDDOWN(E1292/12,0)+1,2),INDEX(תמותה!$A$1:$E$121,ROUNDDOWN(E1292/12,0)+1,3))</f>
        <v>0.46720099999999998</v>
      </c>
      <c r="N1292" t="e">
        <f>IF($B$9="זכר",INDEX('שיפור גברים'!$A$1:$GQ$121,ROUNDDOWN(E1292/12,0)+1,ROUNDDOWN((E1292+$B$7-$B$8)/12,0)+2),INDEX('שיפור נשים'!$A$1:$GQ$121,ROUNDDOWN(E1292/12,0)+1,ROUNDDOWN((E1292+$B$7-$B$8)/12,0)+2))</f>
        <v>#VALUE!</v>
      </c>
      <c r="O1292" t="e">
        <f>IF($B$9="זכר",INDEX('שיפור גברים'!$A$1:$GQ$121,ROUNDDOWN(E1292/12,0)+1,ROUNDDOWN((E1292+$B$7-$B$8)/12,0)+1),INDEX('שיפור נשים'!$A$1:$GQ$121,ROUNDDOWN(E1292/12,0)+1,ROUNDDOWN((E1292+$B$7-$B$8)/12,0)+1))</f>
        <v>#VALUE!</v>
      </c>
      <c r="P1292">
        <f t="shared" si="426"/>
        <v>0.16666666666666666</v>
      </c>
      <c r="Q1292" t="e">
        <f t="shared" si="428"/>
        <v>#VALUE!</v>
      </c>
      <c r="R1292">
        <f t="shared" si="433"/>
        <v>1290</v>
      </c>
      <c r="S1292" t="e">
        <f t="shared" si="434"/>
        <v>#VALUE!</v>
      </c>
      <c r="T1292">
        <f>IF($B$11="זכר",INDEX(תמותה!$A$1:$E$121,ROUNDDOWN(R1292/12,0)+1,2),INDEX(תמותה!$A$1:$E$121,ROUNDDOWN(R1292/12,0)+1,3))</f>
        <v>0.46720099999999998</v>
      </c>
      <c r="U1292" t="e">
        <f>IF($B$11="זכר",INDEX('שיפור גברים'!$A$1:$GQ$121,ROUNDDOWN(R1292/12,0)+1,ROUNDDOWN((E1292+$B$7-$B$8)/12,0)+2),INDEX('שיפור נשים'!$A$1:$GQ$121,ROUNDDOWN(R1292/12,0)+1,ROUNDDOWN((E1292+$B$7-$B$8)/12,0)+2))</f>
        <v>#VALUE!</v>
      </c>
      <c r="V1292" t="e">
        <f>IF($B$11="זכר",INDEX('שיפור גברים'!$A$1:$GQ$121,ROUNDDOWN(R1292/12,0)+1,ROUNDDOWN((E1292+$B$7-$B$8)/12,0)+1),INDEX('שיפור נשים'!$A$1:$GQ$121,ROUNDDOWN(R1292/12,0)+1,ROUNDDOWN((E1292+$B$7-$B$8)/12,0)+1))</f>
        <v>#VALUE!</v>
      </c>
      <c r="W1292">
        <f t="shared" si="429"/>
        <v>0.16666666666666666</v>
      </c>
      <c r="X1292" t="e">
        <f t="shared" si="435"/>
        <v>#VALUE!</v>
      </c>
      <c r="Y1292">
        <f>IF($B$11="זכר",INDEX(תמותה!$A$1:$E$121,ROUNDDOWN(R1292/12,0)+1,4),INDEX(תמותה!$A$1:$E$121,ROUNDDOWN(R1292/12,0)+1,5))</f>
        <v>0.46720099999999998</v>
      </c>
      <c r="Z1292" t="e">
        <f t="shared" si="430"/>
        <v>#VALUE!</v>
      </c>
      <c r="AA1292" t="e">
        <f t="shared" si="431"/>
        <v>#VALUE!</v>
      </c>
      <c r="AB1292" t="e">
        <f t="shared" si="436"/>
        <v>#VALUE!</v>
      </c>
      <c r="AC1292" t="e">
        <f t="shared" si="437"/>
        <v>#VALUE!</v>
      </c>
      <c r="AD1292" t="e">
        <f t="shared" si="438"/>
        <v>#VALUE!</v>
      </c>
      <c r="AE1292" t="e">
        <f t="shared" si="439"/>
        <v>#VALUE!</v>
      </c>
      <c r="AF1292" t="e">
        <f t="shared" si="440"/>
        <v>#VALUE!</v>
      </c>
    </row>
    <row r="1293" spans="5:32" x14ac:dyDescent="0.2">
      <c r="E1293">
        <f t="shared" si="432"/>
        <v>1291</v>
      </c>
      <c r="F1293">
        <f t="shared" si="427"/>
        <v>49.366792340149779</v>
      </c>
      <c r="G1293" t="e">
        <f t="shared" si="420"/>
        <v>#VALUE!</v>
      </c>
      <c r="H1293" t="e">
        <f t="shared" si="421"/>
        <v>#VALUE!</v>
      </c>
      <c r="I1293" t="e">
        <f t="shared" si="422"/>
        <v>#VALUE!</v>
      </c>
      <c r="J1293" t="e">
        <f t="shared" si="423"/>
        <v>#VALUE!</v>
      </c>
      <c r="K1293" t="e">
        <f t="shared" si="424"/>
        <v>#VALUE!</v>
      </c>
      <c r="L1293" t="e">
        <f t="shared" si="425"/>
        <v>#VALUE!</v>
      </c>
      <c r="M1293">
        <f>IF($B$9="זכר",INDEX(תמותה!$A$1:$E$121,ROUNDDOWN(E1293/12,0)+1,2),INDEX(תמותה!$A$1:$E$121,ROUNDDOWN(E1293/12,0)+1,3))</f>
        <v>0.46720099999999998</v>
      </c>
      <c r="N1293" t="e">
        <f>IF($B$9="זכר",INDEX('שיפור גברים'!$A$1:$GQ$121,ROUNDDOWN(E1293/12,0)+1,ROUNDDOWN((E1293+$B$7-$B$8)/12,0)+2),INDEX('שיפור נשים'!$A$1:$GQ$121,ROUNDDOWN(E1293/12,0)+1,ROUNDDOWN((E1293+$B$7-$B$8)/12,0)+2))</f>
        <v>#VALUE!</v>
      </c>
      <c r="O1293" t="e">
        <f>IF($B$9="זכר",INDEX('שיפור גברים'!$A$1:$GQ$121,ROUNDDOWN(E1293/12,0)+1,ROUNDDOWN((E1293+$B$7-$B$8)/12,0)+1),INDEX('שיפור נשים'!$A$1:$GQ$121,ROUNDDOWN(E1293/12,0)+1,ROUNDDOWN((E1293+$B$7-$B$8)/12,0)+1))</f>
        <v>#VALUE!</v>
      </c>
      <c r="P1293">
        <f t="shared" si="426"/>
        <v>0.25</v>
      </c>
      <c r="Q1293" t="e">
        <f t="shared" si="428"/>
        <v>#VALUE!</v>
      </c>
      <c r="R1293">
        <f t="shared" si="433"/>
        <v>1291</v>
      </c>
      <c r="S1293" t="e">
        <f t="shared" si="434"/>
        <v>#VALUE!</v>
      </c>
      <c r="T1293">
        <f>IF($B$11="זכר",INDEX(תמותה!$A$1:$E$121,ROUNDDOWN(R1293/12,0)+1,2),INDEX(תמותה!$A$1:$E$121,ROUNDDOWN(R1293/12,0)+1,3))</f>
        <v>0.46720099999999998</v>
      </c>
      <c r="U1293" t="e">
        <f>IF($B$11="זכר",INDEX('שיפור גברים'!$A$1:$GQ$121,ROUNDDOWN(R1293/12,0)+1,ROUNDDOWN((E1293+$B$7-$B$8)/12,0)+2),INDEX('שיפור נשים'!$A$1:$GQ$121,ROUNDDOWN(R1293/12,0)+1,ROUNDDOWN((E1293+$B$7-$B$8)/12,0)+2))</f>
        <v>#VALUE!</v>
      </c>
      <c r="V1293" t="e">
        <f>IF($B$11="זכר",INDEX('שיפור גברים'!$A$1:$GQ$121,ROUNDDOWN(R1293/12,0)+1,ROUNDDOWN((E1293+$B$7-$B$8)/12,0)+1),INDEX('שיפור נשים'!$A$1:$GQ$121,ROUNDDOWN(R1293/12,0)+1,ROUNDDOWN((E1293+$B$7-$B$8)/12,0)+1))</f>
        <v>#VALUE!</v>
      </c>
      <c r="W1293">
        <f t="shared" si="429"/>
        <v>0.25</v>
      </c>
      <c r="X1293" t="e">
        <f t="shared" si="435"/>
        <v>#VALUE!</v>
      </c>
      <c r="Y1293">
        <f>IF($B$11="זכר",INDEX(תמותה!$A$1:$E$121,ROUNDDOWN(R1293/12,0)+1,4),INDEX(תמותה!$A$1:$E$121,ROUNDDOWN(R1293/12,0)+1,5))</f>
        <v>0.46720099999999998</v>
      </c>
      <c r="Z1293" t="e">
        <f t="shared" si="430"/>
        <v>#VALUE!</v>
      </c>
      <c r="AA1293" t="e">
        <f t="shared" si="431"/>
        <v>#VALUE!</v>
      </c>
      <c r="AB1293" t="e">
        <f t="shared" si="436"/>
        <v>#VALUE!</v>
      </c>
      <c r="AC1293" t="e">
        <f t="shared" si="437"/>
        <v>#VALUE!</v>
      </c>
      <c r="AD1293" t="e">
        <f t="shared" si="438"/>
        <v>#VALUE!</v>
      </c>
      <c r="AE1293" t="e">
        <f t="shared" si="439"/>
        <v>#VALUE!</v>
      </c>
      <c r="AF1293" t="e">
        <f t="shared" si="440"/>
        <v>#VALUE!</v>
      </c>
    </row>
    <row r="1294" spans="5:32" x14ac:dyDescent="0.2">
      <c r="E1294">
        <f t="shared" si="432"/>
        <v>1292</v>
      </c>
      <c r="F1294">
        <f t="shared" si="427"/>
        <v>49.516007212466974</v>
      </c>
      <c r="G1294" t="e">
        <f t="shared" si="420"/>
        <v>#VALUE!</v>
      </c>
      <c r="H1294" t="e">
        <f t="shared" si="421"/>
        <v>#VALUE!</v>
      </c>
      <c r="I1294" t="e">
        <f t="shared" si="422"/>
        <v>#VALUE!</v>
      </c>
      <c r="J1294" t="e">
        <f t="shared" si="423"/>
        <v>#VALUE!</v>
      </c>
      <c r="K1294" t="e">
        <f t="shared" si="424"/>
        <v>#VALUE!</v>
      </c>
      <c r="L1294" t="e">
        <f t="shared" si="425"/>
        <v>#VALUE!</v>
      </c>
      <c r="M1294">
        <f>IF($B$9="זכר",INDEX(תמותה!$A$1:$E$121,ROUNDDOWN(E1294/12,0)+1,2),INDEX(תמותה!$A$1:$E$121,ROUNDDOWN(E1294/12,0)+1,3))</f>
        <v>0.46720099999999998</v>
      </c>
      <c r="N1294" t="e">
        <f>IF($B$9="זכר",INDEX('שיפור גברים'!$A$1:$GQ$121,ROUNDDOWN(E1294/12,0)+1,ROUNDDOWN((E1294+$B$7-$B$8)/12,0)+2),INDEX('שיפור נשים'!$A$1:$GQ$121,ROUNDDOWN(E1294/12,0)+1,ROUNDDOWN((E1294+$B$7-$B$8)/12,0)+2))</f>
        <v>#VALUE!</v>
      </c>
      <c r="O1294" t="e">
        <f>IF($B$9="זכר",INDEX('שיפור גברים'!$A$1:$GQ$121,ROUNDDOWN(E1294/12,0)+1,ROUNDDOWN((E1294+$B$7-$B$8)/12,0)+1),INDEX('שיפור נשים'!$A$1:$GQ$121,ROUNDDOWN(E1294/12,0)+1,ROUNDDOWN((E1294+$B$7-$B$8)/12,0)+1))</f>
        <v>#VALUE!</v>
      </c>
      <c r="P1294">
        <f t="shared" si="426"/>
        <v>0.33333333333333331</v>
      </c>
      <c r="Q1294" t="e">
        <f t="shared" si="428"/>
        <v>#VALUE!</v>
      </c>
      <c r="R1294">
        <f t="shared" si="433"/>
        <v>1292</v>
      </c>
      <c r="S1294" t="e">
        <f t="shared" si="434"/>
        <v>#VALUE!</v>
      </c>
      <c r="T1294">
        <f>IF($B$11="זכר",INDEX(תמותה!$A$1:$E$121,ROUNDDOWN(R1294/12,0)+1,2),INDEX(תמותה!$A$1:$E$121,ROUNDDOWN(R1294/12,0)+1,3))</f>
        <v>0.46720099999999998</v>
      </c>
      <c r="U1294" t="e">
        <f>IF($B$11="זכר",INDEX('שיפור גברים'!$A$1:$GQ$121,ROUNDDOWN(R1294/12,0)+1,ROUNDDOWN((E1294+$B$7-$B$8)/12,0)+2),INDEX('שיפור נשים'!$A$1:$GQ$121,ROUNDDOWN(R1294/12,0)+1,ROUNDDOWN((E1294+$B$7-$B$8)/12,0)+2))</f>
        <v>#VALUE!</v>
      </c>
      <c r="V1294" t="e">
        <f>IF($B$11="זכר",INDEX('שיפור גברים'!$A$1:$GQ$121,ROUNDDOWN(R1294/12,0)+1,ROUNDDOWN((E1294+$B$7-$B$8)/12,0)+1),INDEX('שיפור נשים'!$A$1:$GQ$121,ROUNDDOWN(R1294/12,0)+1,ROUNDDOWN((E1294+$B$7-$B$8)/12,0)+1))</f>
        <v>#VALUE!</v>
      </c>
      <c r="W1294">
        <f t="shared" si="429"/>
        <v>0.33333333333333331</v>
      </c>
      <c r="X1294" t="e">
        <f t="shared" si="435"/>
        <v>#VALUE!</v>
      </c>
      <c r="Y1294">
        <f>IF($B$11="זכר",INDEX(תמותה!$A$1:$E$121,ROUNDDOWN(R1294/12,0)+1,4),INDEX(תמותה!$A$1:$E$121,ROUNDDOWN(R1294/12,0)+1,5))</f>
        <v>0.46720099999999998</v>
      </c>
      <c r="Z1294" t="e">
        <f t="shared" si="430"/>
        <v>#VALUE!</v>
      </c>
      <c r="AA1294" t="e">
        <f t="shared" si="431"/>
        <v>#VALUE!</v>
      </c>
      <c r="AB1294" t="e">
        <f t="shared" si="436"/>
        <v>#VALUE!</v>
      </c>
      <c r="AC1294" t="e">
        <f t="shared" si="437"/>
        <v>#VALUE!</v>
      </c>
      <c r="AD1294" t="e">
        <f t="shared" si="438"/>
        <v>#VALUE!</v>
      </c>
      <c r="AE1294" t="e">
        <f t="shared" si="439"/>
        <v>#VALUE!</v>
      </c>
      <c r="AF1294" t="e">
        <f t="shared" si="440"/>
        <v>#VALUE!</v>
      </c>
    </row>
    <row r="1295" spans="5:32" x14ac:dyDescent="0.2">
      <c r="E1295">
        <f t="shared" si="432"/>
        <v>1293</v>
      </c>
      <c r="F1295">
        <f t="shared" si="427"/>
        <v>49.665673098047669</v>
      </c>
      <c r="G1295" t="e">
        <f t="shared" si="420"/>
        <v>#VALUE!</v>
      </c>
      <c r="H1295" t="e">
        <f t="shared" si="421"/>
        <v>#VALUE!</v>
      </c>
      <c r="I1295" t="e">
        <f t="shared" si="422"/>
        <v>#VALUE!</v>
      </c>
      <c r="J1295" t="e">
        <f t="shared" si="423"/>
        <v>#VALUE!</v>
      </c>
      <c r="K1295" t="e">
        <f t="shared" si="424"/>
        <v>#VALUE!</v>
      </c>
      <c r="L1295" t="e">
        <f t="shared" si="425"/>
        <v>#VALUE!</v>
      </c>
      <c r="M1295">
        <f>IF($B$9="זכר",INDEX(תמותה!$A$1:$E$121,ROUNDDOWN(E1295/12,0)+1,2),INDEX(תמותה!$A$1:$E$121,ROUNDDOWN(E1295/12,0)+1,3))</f>
        <v>0.46720099999999998</v>
      </c>
      <c r="N1295" t="e">
        <f>IF($B$9="זכר",INDEX('שיפור גברים'!$A$1:$GQ$121,ROUNDDOWN(E1295/12,0)+1,ROUNDDOWN((E1295+$B$7-$B$8)/12,0)+2),INDEX('שיפור נשים'!$A$1:$GQ$121,ROUNDDOWN(E1295/12,0)+1,ROUNDDOWN((E1295+$B$7-$B$8)/12,0)+2))</f>
        <v>#VALUE!</v>
      </c>
      <c r="O1295" t="e">
        <f>IF($B$9="זכר",INDEX('שיפור גברים'!$A$1:$GQ$121,ROUNDDOWN(E1295/12,0)+1,ROUNDDOWN((E1295+$B$7-$B$8)/12,0)+1),INDEX('שיפור נשים'!$A$1:$GQ$121,ROUNDDOWN(E1295/12,0)+1,ROUNDDOWN((E1295+$B$7-$B$8)/12,0)+1))</f>
        <v>#VALUE!</v>
      </c>
      <c r="P1295">
        <f t="shared" si="426"/>
        <v>0.41666666666666669</v>
      </c>
      <c r="Q1295" t="e">
        <f t="shared" si="428"/>
        <v>#VALUE!</v>
      </c>
      <c r="R1295">
        <f t="shared" si="433"/>
        <v>1293</v>
      </c>
      <c r="S1295" t="e">
        <f t="shared" si="434"/>
        <v>#VALUE!</v>
      </c>
      <c r="T1295">
        <f>IF($B$11="זכר",INDEX(תמותה!$A$1:$E$121,ROUNDDOWN(R1295/12,0)+1,2),INDEX(תמותה!$A$1:$E$121,ROUNDDOWN(R1295/12,0)+1,3))</f>
        <v>0.46720099999999998</v>
      </c>
      <c r="U1295" t="e">
        <f>IF($B$11="זכר",INDEX('שיפור גברים'!$A$1:$GQ$121,ROUNDDOWN(R1295/12,0)+1,ROUNDDOWN((E1295+$B$7-$B$8)/12,0)+2),INDEX('שיפור נשים'!$A$1:$GQ$121,ROUNDDOWN(R1295/12,0)+1,ROUNDDOWN((E1295+$B$7-$B$8)/12,0)+2))</f>
        <v>#VALUE!</v>
      </c>
      <c r="V1295" t="e">
        <f>IF($B$11="זכר",INDEX('שיפור גברים'!$A$1:$GQ$121,ROUNDDOWN(R1295/12,0)+1,ROUNDDOWN((E1295+$B$7-$B$8)/12,0)+1),INDEX('שיפור נשים'!$A$1:$GQ$121,ROUNDDOWN(R1295/12,0)+1,ROUNDDOWN((E1295+$B$7-$B$8)/12,0)+1))</f>
        <v>#VALUE!</v>
      </c>
      <c r="W1295">
        <f t="shared" si="429"/>
        <v>0.41666666666666669</v>
      </c>
      <c r="X1295" t="e">
        <f t="shared" si="435"/>
        <v>#VALUE!</v>
      </c>
      <c r="Y1295">
        <f>IF($B$11="זכר",INDEX(תמותה!$A$1:$E$121,ROUNDDOWN(R1295/12,0)+1,4),INDEX(תמותה!$A$1:$E$121,ROUNDDOWN(R1295/12,0)+1,5))</f>
        <v>0.46720099999999998</v>
      </c>
      <c r="Z1295" t="e">
        <f t="shared" si="430"/>
        <v>#VALUE!</v>
      </c>
      <c r="AA1295" t="e">
        <f t="shared" si="431"/>
        <v>#VALUE!</v>
      </c>
      <c r="AB1295" t="e">
        <f t="shared" si="436"/>
        <v>#VALUE!</v>
      </c>
      <c r="AC1295" t="e">
        <f t="shared" si="437"/>
        <v>#VALUE!</v>
      </c>
      <c r="AD1295" t="e">
        <f t="shared" si="438"/>
        <v>#VALUE!</v>
      </c>
      <c r="AE1295" t="e">
        <f t="shared" si="439"/>
        <v>#VALUE!</v>
      </c>
      <c r="AF1295" t="e">
        <f t="shared" si="440"/>
        <v>#VALUE!</v>
      </c>
    </row>
    <row r="1296" spans="5:32" x14ac:dyDescent="0.2">
      <c r="E1296">
        <f t="shared" si="432"/>
        <v>1294</v>
      </c>
      <c r="F1296">
        <f t="shared" si="427"/>
        <v>49.815791360113643</v>
      </c>
      <c r="G1296" t="e">
        <f t="shared" si="420"/>
        <v>#VALUE!</v>
      </c>
      <c r="H1296" t="e">
        <f t="shared" si="421"/>
        <v>#VALUE!</v>
      </c>
      <c r="I1296" t="e">
        <f t="shared" si="422"/>
        <v>#VALUE!</v>
      </c>
      <c r="J1296" t="e">
        <f t="shared" si="423"/>
        <v>#VALUE!</v>
      </c>
      <c r="K1296" t="e">
        <f t="shared" si="424"/>
        <v>#VALUE!</v>
      </c>
      <c r="L1296" t="e">
        <f t="shared" si="425"/>
        <v>#VALUE!</v>
      </c>
      <c r="M1296">
        <f>IF($B$9="זכר",INDEX(תמותה!$A$1:$E$121,ROUNDDOWN(E1296/12,0)+1,2),INDEX(תמותה!$A$1:$E$121,ROUNDDOWN(E1296/12,0)+1,3))</f>
        <v>0.46720099999999998</v>
      </c>
      <c r="N1296" t="e">
        <f>IF($B$9="זכר",INDEX('שיפור גברים'!$A$1:$GQ$121,ROUNDDOWN(E1296/12,0)+1,ROUNDDOWN((E1296+$B$7-$B$8)/12,0)+2),INDEX('שיפור נשים'!$A$1:$GQ$121,ROUNDDOWN(E1296/12,0)+1,ROUNDDOWN((E1296+$B$7-$B$8)/12,0)+2))</f>
        <v>#VALUE!</v>
      </c>
      <c r="O1296" t="e">
        <f>IF($B$9="זכר",INDEX('שיפור גברים'!$A$1:$GQ$121,ROUNDDOWN(E1296/12,0)+1,ROUNDDOWN((E1296+$B$7-$B$8)/12,0)+1),INDEX('שיפור נשים'!$A$1:$GQ$121,ROUNDDOWN(E1296/12,0)+1,ROUNDDOWN((E1296+$B$7-$B$8)/12,0)+1))</f>
        <v>#VALUE!</v>
      </c>
      <c r="P1296">
        <f t="shared" si="426"/>
        <v>0.5</v>
      </c>
      <c r="Q1296" t="e">
        <f t="shared" si="428"/>
        <v>#VALUE!</v>
      </c>
      <c r="R1296">
        <f t="shared" si="433"/>
        <v>1294</v>
      </c>
      <c r="S1296" t="e">
        <f t="shared" si="434"/>
        <v>#VALUE!</v>
      </c>
      <c r="T1296">
        <f>IF($B$11="זכר",INDEX(תמותה!$A$1:$E$121,ROUNDDOWN(R1296/12,0)+1,2),INDEX(תמותה!$A$1:$E$121,ROUNDDOWN(R1296/12,0)+1,3))</f>
        <v>0.46720099999999998</v>
      </c>
      <c r="U1296" t="e">
        <f>IF($B$11="זכר",INDEX('שיפור גברים'!$A$1:$GQ$121,ROUNDDOWN(R1296/12,0)+1,ROUNDDOWN((E1296+$B$7-$B$8)/12,0)+2),INDEX('שיפור נשים'!$A$1:$GQ$121,ROUNDDOWN(R1296/12,0)+1,ROUNDDOWN((E1296+$B$7-$B$8)/12,0)+2))</f>
        <v>#VALUE!</v>
      </c>
      <c r="V1296" t="e">
        <f>IF($B$11="זכר",INDEX('שיפור גברים'!$A$1:$GQ$121,ROUNDDOWN(R1296/12,0)+1,ROUNDDOWN((E1296+$B$7-$B$8)/12,0)+1),INDEX('שיפור נשים'!$A$1:$GQ$121,ROUNDDOWN(R1296/12,0)+1,ROUNDDOWN((E1296+$B$7-$B$8)/12,0)+1))</f>
        <v>#VALUE!</v>
      </c>
      <c r="W1296">
        <f t="shared" si="429"/>
        <v>0.5</v>
      </c>
      <c r="X1296" t="e">
        <f t="shared" si="435"/>
        <v>#VALUE!</v>
      </c>
      <c r="Y1296">
        <f>IF($B$11="זכר",INDEX(תמותה!$A$1:$E$121,ROUNDDOWN(R1296/12,0)+1,4),INDEX(תמותה!$A$1:$E$121,ROUNDDOWN(R1296/12,0)+1,5))</f>
        <v>0.46720099999999998</v>
      </c>
      <c r="Z1296" t="e">
        <f t="shared" si="430"/>
        <v>#VALUE!</v>
      </c>
      <c r="AA1296" t="e">
        <f t="shared" si="431"/>
        <v>#VALUE!</v>
      </c>
      <c r="AB1296" t="e">
        <f t="shared" si="436"/>
        <v>#VALUE!</v>
      </c>
      <c r="AC1296" t="e">
        <f t="shared" si="437"/>
        <v>#VALUE!</v>
      </c>
      <c r="AD1296" t="e">
        <f t="shared" si="438"/>
        <v>#VALUE!</v>
      </c>
      <c r="AE1296" t="e">
        <f t="shared" si="439"/>
        <v>#VALUE!</v>
      </c>
      <c r="AF1296" t="e">
        <f t="shared" si="440"/>
        <v>#VALUE!</v>
      </c>
    </row>
    <row r="1297" spans="5:32" x14ac:dyDescent="0.2">
      <c r="E1297">
        <f t="shared" si="432"/>
        <v>1295</v>
      </c>
      <c r="F1297">
        <f t="shared" si="427"/>
        <v>49.966363366007059</v>
      </c>
      <c r="G1297" t="e">
        <f t="shared" si="420"/>
        <v>#VALUE!</v>
      </c>
      <c r="H1297" t="e">
        <f t="shared" si="421"/>
        <v>#VALUE!</v>
      </c>
      <c r="I1297" t="e">
        <f t="shared" si="422"/>
        <v>#VALUE!</v>
      </c>
      <c r="J1297" t="e">
        <f t="shared" si="423"/>
        <v>#VALUE!</v>
      </c>
      <c r="K1297" t="e">
        <f t="shared" si="424"/>
        <v>#VALUE!</v>
      </c>
      <c r="L1297" t="e">
        <f t="shared" si="425"/>
        <v>#VALUE!</v>
      </c>
      <c r="M1297">
        <f>IF($B$9="זכר",INDEX(תמותה!$A$1:$E$121,ROUNDDOWN(E1297/12,0)+1,2),INDEX(תמותה!$A$1:$E$121,ROUNDDOWN(E1297/12,0)+1,3))</f>
        <v>0.46720099999999998</v>
      </c>
      <c r="N1297" t="e">
        <f>IF($B$9="זכר",INDEX('שיפור גברים'!$A$1:$GQ$121,ROUNDDOWN(E1297/12,0)+1,ROUNDDOWN((E1297+$B$7-$B$8)/12,0)+2),INDEX('שיפור נשים'!$A$1:$GQ$121,ROUNDDOWN(E1297/12,0)+1,ROUNDDOWN((E1297+$B$7-$B$8)/12,0)+2))</f>
        <v>#VALUE!</v>
      </c>
      <c r="O1297" t="e">
        <f>IF($B$9="זכר",INDEX('שיפור גברים'!$A$1:$GQ$121,ROUNDDOWN(E1297/12,0)+1,ROUNDDOWN((E1297+$B$7-$B$8)/12,0)+1),INDEX('שיפור נשים'!$A$1:$GQ$121,ROUNDDOWN(E1297/12,0)+1,ROUNDDOWN((E1297+$B$7-$B$8)/12,0)+1))</f>
        <v>#VALUE!</v>
      </c>
      <c r="P1297">
        <f t="shared" si="426"/>
        <v>0.58333333333333337</v>
      </c>
      <c r="Q1297" t="e">
        <f t="shared" si="428"/>
        <v>#VALUE!</v>
      </c>
      <c r="R1297">
        <f t="shared" si="433"/>
        <v>1295</v>
      </c>
      <c r="S1297" t="e">
        <f t="shared" si="434"/>
        <v>#VALUE!</v>
      </c>
      <c r="T1297">
        <f>IF($B$11="זכר",INDEX(תמותה!$A$1:$E$121,ROUNDDOWN(R1297/12,0)+1,2),INDEX(תמותה!$A$1:$E$121,ROUNDDOWN(R1297/12,0)+1,3))</f>
        <v>0.46720099999999998</v>
      </c>
      <c r="U1297" t="e">
        <f>IF($B$11="זכר",INDEX('שיפור גברים'!$A$1:$GQ$121,ROUNDDOWN(R1297/12,0)+1,ROUNDDOWN((E1297+$B$7-$B$8)/12,0)+2),INDEX('שיפור נשים'!$A$1:$GQ$121,ROUNDDOWN(R1297/12,0)+1,ROUNDDOWN((E1297+$B$7-$B$8)/12,0)+2))</f>
        <v>#VALUE!</v>
      </c>
      <c r="V1297" t="e">
        <f>IF($B$11="זכר",INDEX('שיפור גברים'!$A$1:$GQ$121,ROUNDDOWN(R1297/12,0)+1,ROUNDDOWN((E1297+$B$7-$B$8)/12,0)+1),INDEX('שיפור נשים'!$A$1:$GQ$121,ROUNDDOWN(R1297/12,0)+1,ROUNDDOWN((E1297+$B$7-$B$8)/12,0)+1))</f>
        <v>#VALUE!</v>
      </c>
      <c r="W1297">
        <f t="shared" si="429"/>
        <v>0.58333333333333337</v>
      </c>
      <c r="X1297" t="e">
        <f t="shared" si="435"/>
        <v>#VALUE!</v>
      </c>
      <c r="Y1297">
        <f>IF($B$11="זכר",INDEX(תמותה!$A$1:$E$121,ROUNDDOWN(R1297/12,0)+1,4),INDEX(תמותה!$A$1:$E$121,ROUNDDOWN(R1297/12,0)+1,5))</f>
        <v>0.46720099999999998</v>
      </c>
      <c r="Z1297" t="e">
        <f t="shared" si="430"/>
        <v>#VALUE!</v>
      </c>
      <c r="AA1297" t="e">
        <f t="shared" si="431"/>
        <v>#VALUE!</v>
      </c>
      <c r="AB1297" t="e">
        <f t="shared" si="436"/>
        <v>#VALUE!</v>
      </c>
      <c r="AC1297" t="e">
        <f t="shared" si="437"/>
        <v>#VALUE!</v>
      </c>
      <c r="AD1297" t="e">
        <f t="shared" si="438"/>
        <v>#VALUE!</v>
      </c>
      <c r="AE1297" t="e">
        <f t="shared" si="439"/>
        <v>#VALUE!</v>
      </c>
      <c r="AF1297" t="e">
        <f t="shared" si="440"/>
        <v>#VALUE!</v>
      </c>
    </row>
    <row r="1298" spans="5:32" x14ac:dyDescent="0.2">
      <c r="E1298">
        <f t="shared" si="432"/>
        <v>1296</v>
      </c>
      <c r="F1298">
        <f t="shared" si="427"/>
        <v>50.117390487203068</v>
      </c>
      <c r="G1298" t="e">
        <f t="shared" si="420"/>
        <v>#VALUE!</v>
      </c>
      <c r="H1298" t="e">
        <f t="shared" si="421"/>
        <v>#VALUE!</v>
      </c>
      <c r="I1298" t="e">
        <f t="shared" si="422"/>
        <v>#VALUE!</v>
      </c>
      <c r="J1298" t="e">
        <f t="shared" si="423"/>
        <v>#VALUE!</v>
      </c>
      <c r="K1298" t="e">
        <f t="shared" si="424"/>
        <v>#VALUE!</v>
      </c>
      <c r="L1298" t="e">
        <f t="shared" si="425"/>
        <v>#VALUE!</v>
      </c>
      <c r="M1298">
        <f>IF($B$9="זכר",INDEX(תמותה!$A$1:$E$121,ROUNDDOWN(E1298/12,0)+1,2),INDEX(תמותה!$A$1:$E$121,ROUNDDOWN(E1298/12,0)+1,3))</f>
        <v>0.48500100000000002</v>
      </c>
      <c r="N1298" t="e">
        <f>IF($B$9="זכר",INDEX('שיפור גברים'!$A$1:$GQ$121,ROUNDDOWN(E1298/12,0)+1,ROUNDDOWN((E1298+$B$7-$B$8)/12,0)+2),INDEX('שיפור נשים'!$A$1:$GQ$121,ROUNDDOWN(E1298/12,0)+1,ROUNDDOWN((E1298+$B$7-$B$8)/12,0)+2))</f>
        <v>#VALUE!</v>
      </c>
      <c r="O1298" t="e">
        <f>IF($B$9="זכר",INDEX('שיפור גברים'!$A$1:$GQ$121,ROUNDDOWN(E1298/12,0)+1,ROUNDDOWN((E1298+$B$7-$B$8)/12,0)+1),INDEX('שיפור נשים'!$A$1:$GQ$121,ROUNDDOWN(E1298/12,0)+1,ROUNDDOWN((E1298+$B$7-$B$8)/12,0)+1))</f>
        <v>#VALUE!</v>
      </c>
      <c r="P1298">
        <f t="shared" si="426"/>
        <v>0.66666666666666663</v>
      </c>
      <c r="Q1298" t="e">
        <f t="shared" si="428"/>
        <v>#VALUE!</v>
      </c>
      <c r="R1298">
        <f t="shared" si="433"/>
        <v>1296</v>
      </c>
      <c r="S1298" t="e">
        <f t="shared" si="434"/>
        <v>#VALUE!</v>
      </c>
      <c r="T1298">
        <f>IF($B$11="זכר",INDEX(תמותה!$A$1:$E$121,ROUNDDOWN(R1298/12,0)+1,2),INDEX(תמותה!$A$1:$E$121,ROUNDDOWN(R1298/12,0)+1,3))</f>
        <v>0.48500100000000002</v>
      </c>
      <c r="U1298" t="e">
        <f>IF($B$11="זכר",INDEX('שיפור גברים'!$A$1:$GQ$121,ROUNDDOWN(R1298/12,0)+1,ROUNDDOWN((E1298+$B$7-$B$8)/12,0)+2),INDEX('שיפור נשים'!$A$1:$GQ$121,ROUNDDOWN(R1298/12,0)+1,ROUNDDOWN((E1298+$B$7-$B$8)/12,0)+2))</f>
        <v>#VALUE!</v>
      </c>
      <c r="V1298" t="e">
        <f>IF($B$11="זכר",INDEX('שיפור גברים'!$A$1:$GQ$121,ROUNDDOWN(R1298/12,0)+1,ROUNDDOWN((E1298+$B$7-$B$8)/12,0)+1),INDEX('שיפור נשים'!$A$1:$GQ$121,ROUNDDOWN(R1298/12,0)+1,ROUNDDOWN((E1298+$B$7-$B$8)/12,0)+1))</f>
        <v>#VALUE!</v>
      </c>
      <c r="W1298">
        <f t="shared" si="429"/>
        <v>0.66666666666666663</v>
      </c>
      <c r="X1298" t="e">
        <f t="shared" si="435"/>
        <v>#VALUE!</v>
      </c>
      <c r="Y1298">
        <f>IF($B$11="זכר",INDEX(תמותה!$A$1:$E$121,ROUNDDOWN(R1298/12,0)+1,4),INDEX(תמותה!$A$1:$E$121,ROUNDDOWN(R1298/12,0)+1,5))</f>
        <v>0.48500100000000002</v>
      </c>
      <c r="Z1298" t="e">
        <f t="shared" si="430"/>
        <v>#VALUE!</v>
      </c>
      <c r="AA1298" t="e">
        <f t="shared" si="431"/>
        <v>#VALUE!</v>
      </c>
      <c r="AB1298" t="e">
        <f t="shared" si="436"/>
        <v>#VALUE!</v>
      </c>
      <c r="AC1298" t="e">
        <f t="shared" si="437"/>
        <v>#VALUE!</v>
      </c>
      <c r="AD1298" t="e">
        <f t="shared" si="438"/>
        <v>#VALUE!</v>
      </c>
      <c r="AE1298" t="e">
        <f t="shared" si="439"/>
        <v>#VALUE!</v>
      </c>
      <c r="AF1298" t="e">
        <f t="shared" si="440"/>
        <v>#VALUE!</v>
      </c>
    </row>
    <row r="1299" spans="5:32" x14ac:dyDescent="0.2">
      <c r="E1299">
        <f t="shared" si="432"/>
        <v>1297</v>
      </c>
      <c r="F1299">
        <f t="shared" si="427"/>
        <v>50.268874099322211</v>
      </c>
      <c r="G1299" t="e">
        <f t="shared" si="420"/>
        <v>#VALUE!</v>
      </c>
      <c r="H1299" t="e">
        <f t="shared" si="421"/>
        <v>#VALUE!</v>
      </c>
      <c r="I1299" t="e">
        <f t="shared" si="422"/>
        <v>#VALUE!</v>
      </c>
      <c r="J1299" t="e">
        <f t="shared" si="423"/>
        <v>#VALUE!</v>
      </c>
      <c r="K1299" t="e">
        <f t="shared" si="424"/>
        <v>#VALUE!</v>
      </c>
      <c r="L1299" t="e">
        <f t="shared" si="425"/>
        <v>#VALUE!</v>
      </c>
      <c r="M1299">
        <f>IF($B$9="זכר",INDEX(תמותה!$A$1:$E$121,ROUNDDOWN(E1299/12,0)+1,2),INDEX(תמותה!$A$1:$E$121,ROUNDDOWN(E1299/12,0)+1,3))</f>
        <v>0.48500100000000002</v>
      </c>
      <c r="N1299" t="e">
        <f>IF($B$9="זכר",INDEX('שיפור גברים'!$A$1:$GQ$121,ROUNDDOWN(E1299/12,0)+1,ROUNDDOWN((E1299+$B$7-$B$8)/12,0)+2),INDEX('שיפור נשים'!$A$1:$GQ$121,ROUNDDOWN(E1299/12,0)+1,ROUNDDOWN((E1299+$B$7-$B$8)/12,0)+2))</f>
        <v>#VALUE!</v>
      </c>
      <c r="O1299" t="e">
        <f>IF($B$9="זכר",INDEX('שיפור גברים'!$A$1:$GQ$121,ROUNDDOWN(E1299/12,0)+1,ROUNDDOWN((E1299+$B$7-$B$8)/12,0)+1),INDEX('שיפור נשים'!$A$1:$GQ$121,ROUNDDOWN(E1299/12,0)+1,ROUNDDOWN((E1299+$B$7-$B$8)/12,0)+1))</f>
        <v>#VALUE!</v>
      </c>
      <c r="P1299">
        <f t="shared" si="426"/>
        <v>0.75</v>
      </c>
      <c r="Q1299" t="e">
        <f t="shared" si="428"/>
        <v>#VALUE!</v>
      </c>
      <c r="R1299">
        <f t="shared" si="433"/>
        <v>1297</v>
      </c>
      <c r="S1299" t="e">
        <f t="shared" si="434"/>
        <v>#VALUE!</v>
      </c>
      <c r="T1299">
        <f>IF($B$11="זכר",INDEX(תמותה!$A$1:$E$121,ROUNDDOWN(R1299/12,0)+1,2),INDEX(תמותה!$A$1:$E$121,ROUNDDOWN(R1299/12,0)+1,3))</f>
        <v>0.48500100000000002</v>
      </c>
      <c r="U1299" t="e">
        <f>IF($B$11="זכר",INDEX('שיפור גברים'!$A$1:$GQ$121,ROUNDDOWN(R1299/12,0)+1,ROUNDDOWN((E1299+$B$7-$B$8)/12,0)+2),INDEX('שיפור נשים'!$A$1:$GQ$121,ROUNDDOWN(R1299/12,0)+1,ROUNDDOWN((E1299+$B$7-$B$8)/12,0)+2))</f>
        <v>#VALUE!</v>
      </c>
      <c r="V1299" t="e">
        <f>IF($B$11="זכר",INDEX('שיפור גברים'!$A$1:$GQ$121,ROUNDDOWN(R1299/12,0)+1,ROUNDDOWN((E1299+$B$7-$B$8)/12,0)+1),INDEX('שיפור נשים'!$A$1:$GQ$121,ROUNDDOWN(R1299/12,0)+1,ROUNDDOWN((E1299+$B$7-$B$8)/12,0)+1))</f>
        <v>#VALUE!</v>
      </c>
      <c r="W1299">
        <f t="shared" si="429"/>
        <v>0.75</v>
      </c>
      <c r="X1299" t="e">
        <f t="shared" si="435"/>
        <v>#VALUE!</v>
      </c>
      <c r="Y1299">
        <f>IF($B$11="זכר",INDEX(תמותה!$A$1:$E$121,ROUNDDOWN(R1299/12,0)+1,4),INDEX(תמותה!$A$1:$E$121,ROUNDDOWN(R1299/12,0)+1,5))</f>
        <v>0.48500100000000002</v>
      </c>
      <c r="Z1299" t="e">
        <f t="shared" si="430"/>
        <v>#VALUE!</v>
      </c>
      <c r="AA1299" t="e">
        <f t="shared" si="431"/>
        <v>#VALUE!</v>
      </c>
      <c r="AB1299" t="e">
        <f t="shared" si="436"/>
        <v>#VALUE!</v>
      </c>
      <c r="AC1299" t="e">
        <f t="shared" si="437"/>
        <v>#VALUE!</v>
      </c>
      <c r="AD1299" t="e">
        <f t="shared" si="438"/>
        <v>#VALUE!</v>
      </c>
      <c r="AE1299" t="e">
        <f t="shared" si="439"/>
        <v>#VALUE!</v>
      </c>
      <c r="AF1299" t="e">
        <f t="shared" si="440"/>
        <v>#VALUE!</v>
      </c>
    </row>
    <row r="1300" spans="5:32" x14ac:dyDescent="0.2">
      <c r="E1300">
        <f t="shared" si="432"/>
        <v>1298</v>
      </c>
      <c r="F1300">
        <f t="shared" si="427"/>
        <v>50.420815582142843</v>
      </c>
      <c r="G1300" t="e">
        <f t="shared" si="420"/>
        <v>#VALUE!</v>
      </c>
      <c r="H1300" t="e">
        <f t="shared" si="421"/>
        <v>#VALUE!</v>
      </c>
      <c r="I1300" t="e">
        <f t="shared" si="422"/>
        <v>#VALUE!</v>
      </c>
      <c r="J1300" t="e">
        <f t="shared" si="423"/>
        <v>#VALUE!</v>
      </c>
      <c r="K1300" t="e">
        <f t="shared" si="424"/>
        <v>#VALUE!</v>
      </c>
      <c r="L1300" t="e">
        <f t="shared" si="425"/>
        <v>#VALUE!</v>
      </c>
      <c r="M1300">
        <f>IF($B$9="זכר",INDEX(תמותה!$A$1:$E$121,ROUNDDOWN(E1300/12,0)+1,2),INDEX(תמותה!$A$1:$E$121,ROUNDDOWN(E1300/12,0)+1,3))</f>
        <v>0.48500100000000002</v>
      </c>
      <c r="N1300" t="e">
        <f>IF($B$9="זכר",INDEX('שיפור גברים'!$A$1:$GQ$121,ROUNDDOWN(E1300/12,0)+1,ROUNDDOWN((E1300+$B$7-$B$8)/12,0)+2),INDEX('שיפור נשים'!$A$1:$GQ$121,ROUNDDOWN(E1300/12,0)+1,ROUNDDOWN((E1300+$B$7-$B$8)/12,0)+2))</f>
        <v>#VALUE!</v>
      </c>
      <c r="O1300" t="e">
        <f>IF($B$9="זכר",INDEX('שיפור גברים'!$A$1:$GQ$121,ROUNDDOWN(E1300/12,0)+1,ROUNDDOWN((E1300+$B$7-$B$8)/12,0)+1),INDEX('שיפור נשים'!$A$1:$GQ$121,ROUNDDOWN(E1300/12,0)+1,ROUNDDOWN((E1300+$B$7-$B$8)/12,0)+1))</f>
        <v>#VALUE!</v>
      </c>
      <c r="P1300">
        <f t="shared" si="426"/>
        <v>0.83333333333333337</v>
      </c>
      <c r="Q1300" t="e">
        <f t="shared" si="428"/>
        <v>#VALUE!</v>
      </c>
      <c r="R1300">
        <f t="shared" si="433"/>
        <v>1298</v>
      </c>
      <c r="S1300" t="e">
        <f t="shared" si="434"/>
        <v>#VALUE!</v>
      </c>
      <c r="T1300">
        <f>IF($B$11="זכר",INDEX(תמותה!$A$1:$E$121,ROUNDDOWN(R1300/12,0)+1,2),INDEX(תמותה!$A$1:$E$121,ROUNDDOWN(R1300/12,0)+1,3))</f>
        <v>0.48500100000000002</v>
      </c>
      <c r="U1300" t="e">
        <f>IF($B$11="זכר",INDEX('שיפור גברים'!$A$1:$GQ$121,ROUNDDOWN(R1300/12,0)+1,ROUNDDOWN((E1300+$B$7-$B$8)/12,0)+2),INDEX('שיפור נשים'!$A$1:$GQ$121,ROUNDDOWN(R1300/12,0)+1,ROUNDDOWN((E1300+$B$7-$B$8)/12,0)+2))</f>
        <v>#VALUE!</v>
      </c>
      <c r="V1300" t="e">
        <f>IF($B$11="זכר",INDEX('שיפור גברים'!$A$1:$GQ$121,ROUNDDOWN(R1300/12,0)+1,ROUNDDOWN((E1300+$B$7-$B$8)/12,0)+1),INDEX('שיפור נשים'!$A$1:$GQ$121,ROUNDDOWN(R1300/12,0)+1,ROUNDDOWN((E1300+$B$7-$B$8)/12,0)+1))</f>
        <v>#VALUE!</v>
      </c>
      <c r="W1300">
        <f t="shared" si="429"/>
        <v>0.83333333333333337</v>
      </c>
      <c r="X1300" t="e">
        <f t="shared" si="435"/>
        <v>#VALUE!</v>
      </c>
      <c r="Y1300">
        <f>IF($B$11="זכר",INDEX(תמותה!$A$1:$E$121,ROUNDDOWN(R1300/12,0)+1,4),INDEX(תמותה!$A$1:$E$121,ROUNDDOWN(R1300/12,0)+1,5))</f>
        <v>0.48500100000000002</v>
      </c>
      <c r="Z1300" t="e">
        <f t="shared" si="430"/>
        <v>#VALUE!</v>
      </c>
      <c r="AA1300" t="e">
        <f t="shared" si="431"/>
        <v>#VALUE!</v>
      </c>
      <c r="AB1300" t="e">
        <f t="shared" si="436"/>
        <v>#VALUE!</v>
      </c>
      <c r="AC1300" t="e">
        <f t="shared" si="437"/>
        <v>#VALUE!</v>
      </c>
      <c r="AD1300" t="e">
        <f t="shared" si="438"/>
        <v>#VALUE!</v>
      </c>
      <c r="AE1300" t="e">
        <f t="shared" si="439"/>
        <v>#VALUE!</v>
      </c>
      <c r="AF1300" t="e">
        <f t="shared" si="440"/>
        <v>#VALUE!</v>
      </c>
    </row>
    <row r="1301" spans="5:32" x14ac:dyDescent="0.2">
      <c r="E1301">
        <f t="shared" si="432"/>
        <v>1299</v>
      </c>
      <c r="F1301">
        <f t="shared" si="427"/>
        <v>50.573216319613884</v>
      </c>
      <c r="G1301" t="e">
        <f t="shared" si="420"/>
        <v>#VALUE!</v>
      </c>
      <c r="H1301" t="e">
        <f t="shared" si="421"/>
        <v>#VALUE!</v>
      </c>
      <c r="I1301" t="e">
        <f t="shared" si="422"/>
        <v>#VALUE!</v>
      </c>
      <c r="J1301" t="e">
        <f t="shared" si="423"/>
        <v>#VALUE!</v>
      </c>
      <c r="K1301" t="e">
        <f t="shared" si="424"/>
        <v>#VALUE!</v>
      </c>
      <c r="L1301" t="e">
        <f t="shared" si="425"/>
        <v>#VALUE!</v>
      </c>
      <c r="M1301">
        <f>IF($B$9="זכר",INDEX(תמותה!$A$1:$E$121,ROUNDDOWN(E1301/12,0)+1,2),INDEX(תמותה!$A$1:$E$121,ROUNDDOWN(E1301/12,0)+1,3))</f>
        <v>0.48500100000000002</v>
      </c>
      <c r="N1301" t="e">
        <f>IF($B$9="זכר",INDEX('שיפור גברים'!$A$1:$GQ$121,ROUNDDOWN(E1301/12,0)+1,ROUNDDOWN((E1301+$B$7-$B$8)/12,0)+2),INDEX('שיפור נשים'!$A$1:$GQ$121,ROUNDDOWN(E1301/12,0)+1,ROUNDDOWN((E1301+$B$7-$B$8)/12,0)+2))</f>
        <v>#VALUE!</v>
      </c>
      <c r="O1301" t="e">
        <f>IF($B$9="זכר",INDEX('שיפור גברים'!$A$1:$GQ$121,ROUNDDOWN(E1301/12,0)+1,ROUNDDOWN((E1301+$B$7-$B$8)/12,0)+1),INDEX('שיפור נשים'!$A$1:$GQ$121,ROUNDDOWN(E1301/12,0)+1,ROUNDDOWN((E1301+$B$7-$B$8)/12,0)+1))</f>
        <v>#VALUE!</v>
      </c>
      <c r="P1301">
        <f t="shared" si="426"/>
        <v>0.91666666666666663</v>
      </c>
      <c r="Q1301" t="e">
        <f t="shared" si="428"/>
        <v>#VALUE!</v>
      </c>
      <c r="R1301">
        <f t="shared" si="433"/>
        <v>1299</v>
      </c>
      <c r="S1301" t="e">
        <f t="shared" si="434"/>
        <v>#VALUE!</v>
      </c>
      <c r="T1301">
        <f>IF($B$11="זכר",INDEX(תמותה!$A$1:$E$121,ROUNDDOWN(R1301/12,0)+1,2),INDEX(תמותה!$A$1:$E$121,ROUNDDOWN(R1301/12,0)+1,3))</f>
        <v>0.48500100000000002</v>
      </c>
      <c r="U1301" t="e">
        <f>IF($B$11="זכר",INDEX('שיפור גברים'!$A$1:$GQ$121,ROUNDDOWN(R1301/12,0)+1,ROUNDDOWN((E1301+$B$7-$B$8)/12,0)+2),INDEX('שיפור נשים'!$A$1:$GQ$121,ROUNDDOWN(R1301/12,0)+1,ROUNDDOWN((E1301+$B$7-$B$8)/12,0)+2))</f>
        <v>#VALUE!</v>
      </c>
      <c r="V1301" t="e">
        <f>IF($B$11="זכר",INDEX('שיפור גברים'!$A$1:$GQ$121,ROUNDDOWN(R1301/12,0)+1,ROUNDDOWN((E1301+$B$7-$B$8)/12,0)+1),INDEX('שיפור נשים'!$A$1:$GQ$121,ROUNDDOWN(R1301/12,0)+1,ROUNDDOWN((E1301+$B$7-$B$8)/12,0)+1))</f>
        <v>#VALUE!</v>
      </c>
      <c r="W1301">
        <f t="shared" si="429"/>
        <v>0.91666666666666663</v>
      </c>
      <c r="X1301" t="e">
        <f t="shared" si="435"/>
        <v>#VALUE!</v>
      </c>
      <c r="Y1301">
        <f>IF($B$11="זכר",INDEX(תמותה!$A$1:$E$121,ROUNDDOWN(R1301/12,0)+1,4),INDEX(תמותה!$A$1:$E$121,ROUNDDOWN(R1301/12,0)+1,5))</f>
        <v>0.48500100000000002</v>
      </c>
      <c r="Z1301" t="e">
        <f t="shared" si="430"/>
        <v>#VALUE!</v>
      </c>
      <c r="AA1301" t="e">
        <f t="shared" si="431"/>
        <v>#VALUE!</v>
      </c>
      <c r="AB1301" t="e">
        <f t="shared" si="436"/>
        <v>#VALUE!</v>
      </c>
      <c r="AC1301" t="e">
        <f t="shared" si="437"/>
        <v>#VALUE!</v>
      </c>
      <c r="AD1301" t="e">
        <f t="shared" si="438"/>
        <v>#VALUE!</v>
      </c>
      <c r="AE1301" t="e">
        <f t="shared" si="439"/>
        <v>#VALUE!</v>
      </c>
      <c r="AF1301" t="e">
        <f t="shared" si="440"/>
        <v>#VALUE!</v>
      </c>
    </row>
    <row r="1302" spans="5:32" x14ac:dyDescent="0.2">
      <c r="E1302">
        <f t="shared" si="432"/>
        <v>1300</v>
      </c>
      <c r="F1302">
        <f t="shared" si="427"/>
        <v>50.726077699867389</v>
      </c>
      <c r="G1302" t="e">
        <f t="shared" si="420"/>
        <v>#VALUE!</v>
      </c>
      <c r="H1302" t="e">
        <f t="shared" si="421"/>
        <v>#VALUE!</v>
      </c>
      <c r="I1302" t="e">
        <f t="shared" si="422"/>
        <v>#VALUE!</v>
      </c>
      <c r="J1302" t="e">
        <f t="shared" si="423"/>
        <v>#VALUE!</v>
      </c>
      <c r="K1302" t="e">
        <f t="shared" si="424"/>
        <v>#VALUE!</v>
      </c>
      <c r="L1302" t="e">
        <f t="shared" si="425"/>
        <v>#VALUE!</v>
      </c>
      <c r="M1302">
        <f>IF($B$9="זכר",INDEX(תמותה!$A$1:$E$121,ROUNDDOWN(E1302/12,0)+1,2),INDEX(תמותה!$A$1:$E$121,ROUNDDOWN(E1302/12,0)+1,3))</f>
        <v>0.48500100000000002</v>
      </c>
      <c r="N1302" t="e">
        <f>IF($B$9="זכר",INDEX('שיפור גברים'!$A$1:$GQ$121,ROUNDDOWN(E1302/12,0)+1,ROUNDDOWN((E1302+$B$7-$B$8)/12,0)+2),INDEX('שיפור נשים'!$A$1:$GQ$121,ROUNDDOWN(E1302/12,0)+1,ROUNDDOWN((E1302+$B$7-$B$8)/12,0)+2))</f>
        <v>#VALUE!</v>
      </c>
      <c r="O1302" t="e">
        <f>IF($B$9="זכר",INDEX('שיפור גברים'!$A$1:$GQ$121,ROUNDDOWN(E1302/12,0)+1,ROUNDDOWN((E1302+$B$7-$B$8)/12,0)+1),INDEX('שיפור נשים'!$A$1:$GQ$121,ROUNDDOWN(E1302/12,0)+1,ROUNDDOWN((E1302+$B$7-$B$8)/12,0)+1))</f>
        <v>#VALUE!</v>
      </c>
      <c r="P1302">
        <f t="shared" si="426"/>
        <v>1</v>
      </c>
      <c r="Q1302" t="e">
        <f t="shared" si="428"/>
        <v>#VALUE!</v>
      </c>
      <c r="R1302">
        <f t="shared" si="433"/>
        <v>1300</v>
      </c>
      <c r="S1302" t="e">
        <f t="shared" si="434"/>
        <v>#VALUE!</v>
      </c>
      <c r="T1302">
        <f>IF($B$11="זכר",INDEX(תמותה!$A$1:$E$121,ROUNDDOWN(R1302/12,0)+1,2),INDEX(תמותה!$A$1:$E$121,ROUNDDOWN(R1302/12,0)+1,3))</f>
        <v>0.48500100000000002</v>
      </c>
      <c r="U1302" t="e">
        <f>IF($B$11="זכר",INDEX('שיפור גברים'!$A$1:$GQ$121,ROUNDDOWN(R1302/12,0)+1,ROUNDDOWN((E1302+$B$7-$B$8)/12,0)+2),INDEX('שיפור נשים'!$A$1:$GQ$121,ROUNDDOWN(R1302/12,0)+1,ROUNDDOWN((E1302+$B$7-$B$8)/12,0)+2))</f>
        <v>#VALUE!</v>
      </c>
      <c r="V1302" t="e">
        <f>IF($B$11="זכר",INDEX('שיפור גברים'!$A$1:$GQ$121,ROUNDDOWN(R1302/12,0)+1,ROUNDDOWN((E1302+$B$7-$B$8)/12,0)+1),INDEX('שיפור נשים'!$A$1:$GQ$121,ROUNDDOWN(R1302/12,0)+1,ROUNDDOWN((E1302+$B$7-$B$8)/12,0)+1))</f>
        <v>#VALUE!</v>
      </c>
      <c r="W1302">
        <f t="shared" si="429"/>
        <v>1</v>
      </c>
      <c r="X1302" t="e">
        <f t="shared" si="435"/>
        <v>#VALUE!</v>
      </c>
      <c r="Y1302">
        <f>IF($B$11="זכר",INDEX(תמותה!$A$1:$E$121,ROUNDDOWN(R1302/12,0)+1,4),INDEX(תמותה!$A$1:$E$121,ROUNDDOWN(R1302/12,0)+1,5))</f>
        <v>0.48500100000000002</v>
      </c>
      <c r="Z1302" t="e">
        <f t="shared" si="430"/>
        <v>#VALUE!</v>
      </c>
      <c r="AA1302" t="e">
        <f t="shared" si="431"/>
        <v>#VALUE!</v>
      </c>
      <c r="AB1302" t="e">
        <f t="shared" si="436"/>
        <v>#VALUE!</v>
      </c>
      <c r="AC1302" t="e">
        <f t="shared" si="437"/>
        <v>#VALUE!</v>
      </c>
      <c r="AD1302" t="e">
        <f t="shared" si="438"/>
        <v>#VALUE!</v>
      </c>
      <c r="AE1302" t="e">
        <f t="shared" si="439"/>
        <v>#VALUE!</v>
      </c>
      <c r="AF1302" t="e">
        <f t="shared" si="440"/>
        <v>#VALUE!</v>
      </c>
    </row>
    <row r="1303" spans="5:32" x14ac:dyDescent="0.2">
      <c r="E1303">
        <f t="shared" si="432"/>
        <v>1301</v>
      </c>
      <c r="F1303">
        <f t="shared" si="427"/>
        <v>50.879401115231026</v>
      </c>
      <c r="G1303" t="e">
        <f t="shared" si="420"/>
        <v>#VALUE!</v>
      </c>
      <c r="H1303" t="e">
        <f t="shared" si="421"/>
        <v>#VALUE!</v>
      </c>
      <c r="I1303" t="e">
        <f t="shared" si="422"/>
        <v>#VALUE!</v>
      </c>
      <c r="J1303" t="e">
        <f t="shared" si="423"/>
        <v>#VALUE!</v>
      </c>
      <c r="K1303" t="e">
        <f t="shared" si="424"/>
        <v>#VALUE!</v>
      </c>
      <c r="L1303" t="e">
        <f t="shared" si="425"/>
        <v>#VALUE!</v>
      </c>
      <c r="M1303">
        <f>IF($B$9="זכר",INDEX(תמותה!$A$1:$E$121,ROUNDDOWN(E1303/12,0)+1,2),INDEX(תמותה!$A$1:$E$121,ROUNDDOWN(E1303/12,0)+1,3))</f>
        <v>0.48500100000000002</v>
      </c>
      <c r="N1303" t="e">
        <f>IF($B$9="זכר",INDEX('שיפור גברים'!$A$1:$GQ$121,ROUNDDOWN(E1303/12,0)+1,ROUNDDOWN((E1303+$B$7-$B$8)/12,0)+2),INDEX('שיפור נשים'!$A$1:$GQ$121,ROUNDDOWN(E1303/12,0)+1,ROUNDDOWN((E1303+$B$7-$B$8)/12,0)+2))</f>
        <v>#VALUE!</v>
      </c>
      <c r="O1303" t="e">
        <f>IF($B$9="זכר",INDEX('שיפור גברים'!$A$1:$GQ$121,ROUNDDOWN(E1303/12,0)+1,ROUNDDOWN((E1303+$B$7-$B$8)/12,0)+1),INDEX('שיפור נשים'!$A$1:$GQ$121,ROUNDDOWN(E1303/12,0)+1,ROUNDDOWN((E1303+$B$7-$B$8)/12,0)+1))</f>
        <v>#VALUE!</v>
      </c>
      <c r="P1303">
        <f t="shared" si="426"/>
        <v>8.3333333333333329E-2</v>
      </c>
      <c r="Q1303" t="e">
        <f t="shared" si="428"/>
        <v>#VALUE!</v>
      </c>
      <c r="R1303">
        <f t="shared" si="433"/>
        <v>1301</v>
      </c>
      <c r="S1303" t="e">
        <f t="shared" si="434"/>
        <v>#VALUE!</v>
      </c>
      <c r="T1303">
        <f>IF($B$11="זכר",INDEX(תמותה!$A$1:$E$121,ROUNDDOWN(R1303/12,0)+1,2),INDEX(תמותה!$A$1:$E$121,ROUNDDOWN(R1303/12,0)+1,3))</f>
        <v>0.48500100000000002</v>
      </c>
      <c r="U1303" t="e">
        <f>IF($B$11="זכר",INDEX('שיפור גברים'!$A$1:$GQ$121,ROUNDDOWN(R1303/12,0)+1,ROUNDDOWN((E1303+$B$7-$B$8)/12,0)+2),INDEX('שיפור נשים'!$A$1:$GQ$121,ROUNDDOWN(R1303/12,0)+1,ROUNDDOWN((E1303+$B$7-$B$8)/12,0)+2))</f>
        <v>#VALUE!</v>
      </c>
      <c r="V1303" t="e">
        <f>IF($B$11="זכר",INDEX('שיפור גברים'!$A$1:$GQ$121,ROUNDDOWN(R1303/12,0)+1,ROUNDDOWN((E1303+$B$7-$B$8)/12,0)+1),INDEX('שיפור נשים'!$A$1:$GQ$121,ROUNDDOWN(R1303/12,0)+1,ROUNDDOWN((E1303+$B$7-$B$8)/12,0)+1))</f>
        <v>#VALUE!</v>
      </c>
      <c r="W1303">
        <f t="shared" si="429"/>
        <v>8.3333333333333329E-2</v>
      </c>
      <c r="X1303" t="e">
        <f t="shared" si="435"/>
        <v>#VALUE!</v>
      </c>
      <c r="Y1303">
        <f>IF($B$11="זכר",INDEX(תמותה!$A$1:$E$121,ROUNDDOWN(R1303/12,0)+1,4),INDEX(תמותה!$A$1:$E$121,ROUNDDOWN(R1303/12,0)+1,5))</f>
        <v>0.48500100000000002</v>
      </c>
      <c r="Z1303" t="e">
        <f t="shared" si="430"/>
        <v>#VALUE!</v>
      </c>
      <c r="AA1303" t="e">
        <f t="shared" si="431"/>
        <v>#VALUE!</v>
      </c>
      <c r="AB1303" t="e">
        <f t="shared" si="436"/>
        <v>#VALUE!</v>
      </c>
      <c r="AC1303" t="e">
        <f t="shared" si="437"/>
        <v>#VALUE!</v>
      </c>
      <c r="AD1303" t="e">
        <f t="shared" si="438"/>
        <v>#VALUE!</v>
      </c>
      <c r="AE1303" t="e">
        <f t="shared" si="439"/>
        <v>#VALUE!</v>
      </c>
      <c r="AF1303" t="e">
        <f t="shared" si="440"/>
        <v>#VALUE!</v>
      </c>
    </row>
    <row r="1304" spans="5:32" x14ac:dyDescent="0.2">
      <c r="E1304">
        <f t="shared" si="432"/>
        <v>1302</v>
      </c>
      <c r="F1304">
        <f t="shared" si="427"/>
        <v>51.033187962240959</v>
      </c>
      <c r="G1304" t="e">
        <f t="shared" si="420"/>
        <v>#VALUE!</v>
      </c>
      <c r="H1304" t="e">
        <f t="shared" si="421"/>
        <v>#VALUE!</v>
      </c>
      <c r="I1304" t="e">
        <f t="shared" si="422"/>
        <v>#VALUE!</v>
      </c>
      <c r="J1304" t="e">
        <f t="shared" si="423"/>
        <v>#VALUE!</v>
      </c>
      <c r="K1304" t="e">
        <f t="shared" si="424"/>
        <v>#VALUE!</v>
      </c>
      <c r="L1304" t="e">
        <f t="shared" si="425"/>
        <v>#VALUE!</v>
      </c>
      <c r="M1304">
        <f>IF($B$9="זכר",INDEX(תמותה!$A$1:$E$121,ROUNDDOWN(E1304/12,0)+1,2),INDEX(תמותה!$A$1:$E$121,ROUNDDOWN(E1304/12,0)+1,3))</f>
        <v>0.48500100000000002</v>
      </c>
      <c r="N1304" t="e">
        <f>IF($B$9="זכר",INDEX('שיפור גברים'!$A$1:$GQ$121,ROUNDDOWN(E1304/12,0)+1,ROUNDDOWN((E1304+$B$7-$B$8)/12,0)+2),INDEX('שיפור נשים'!$A$1:$GQ$121,ROUNDDOWN(E1304/12,0)+1,ROUNDDOWN((E1304+$B$7-$B$8)/12,0)+2))</f>
        <v>#VALUE!</v>
      </c>
      <c r="O1304" t="e">
        <f>IF($B$9="זכר",INDEX('שיפור גברים'!$A$1:$GQ$121,ROUNDDOWN(E1304/12,0)+1,ROUNDDOWN((E1304+$B$7-$B$8)/12,0)+1),INDEX('שיפור נשים'!$A$1:$GQ$121,ROUNDDOWN(E1304/12,0)+1,ROUNDDOWN((E1304+$B$7-$B$8)/12,0)+1))</f>
        <v>#VALUE!</v>
      </c>
      <c r="P1304">
        <f t="shared" si="426"/>
        <v>0.16666666666666666</v>
      </c>
      <c r="Q1304" t="e">
        <f t="shared" si="428"/>
        <v>#VALUE!</v>
      </c>
      <c r="R1304">
        <f t="shared" si="433"/>
        <v>1302</v>
      </c>
      <c r="S1304" t="e">
        <f t="shared" si="434"/>
        <v>#VALUE!</v>
      </c>
      <c r="T1304">
        <f>IF($B$11="זכר",INDEX(תמותה!$A$1:$E$121,ROUNDDOWN(R1304/12,0)+1,2),INDEX(תמותה!$A$1:$E$121,ROUNDDOWN(R1304/12,0)+1,3))</f>
        <v>0.48500100000000002</v>
      </c>
      <c r="U1304" t="e">
        <f>IF($B$11="זכר",INDEX('שיפור גברים'!$A$1:$GQ$121,ROUNDDOWN(R1304/12,0)+1,ROUNDDOWN((E1304+$B$7-$B$8)/12,0)+2),INDEX('שיפור נשים'!$A$1:$GQ$121,ROUNDDOWN(R1304/12,0)+1,ROUNDDOWN((E1304+$B$7-$B$8)/12,0)+2))</f>
        <v>#VALUE!</v>
      </c>
      <c r="V1304" t="e">
        <f>IF($B$11="זכר",INDEX('שיפור גברים'!$A$1:$GQ$121,ROUNDDOWN(R1304/12,0)+1,ROUNDDOWN((E1304+$B$7-$B$8)/12,0)+1),INDEX('שיפור נשים'!$A$1:$GQ$121,ROUNDDOWN(R1304/12,0)+1,ROUNDDOWN((E1304+$B$7-$B$8)/12,0)+1))</f>
        <v>#VALUE!</v>
      </c>
      <c r="W1304">
        <f t="shared" si="429"/>
        <v>0.16666666666666666</v>
      </c>
      <c r="X1304" t="e">
        <f t="shared" si="435"/>
        <v>#VALUE!</v>
      </c>
      <c r="Y1304">
        <f>IF($B$11="זכר",INDEX(תמותה!$A$1:$E$121,ROUNDDOWN(R1304/12,0)+1,4),INDEX(תמותה!$A$1:$E$121,ROUNDDOWN(R1304/12,0)+1,5))</f>
        <v>0.48500100000000002</v>
      </c>
      <c r="Z1304" t="e">
        <f t="shared" si="430"/>
        <v>#VALUE!</v>
      </c>
      <c r="AA1304" t="e">
        <f t="shared" si="431"/>
        <v>#VALUE!</v>
      </c>
      <c r="AB1304" t="e">
        <f t="shared" si="436"/>
        <v>#VALUE!</v>
      </c>
      <c r="AC1304" t="e">
        <f t="shared" si="437"/>
        <v>#VALUE!</v>
      </c>
      <c r="AD1304" t="e">
        <f t="shared" si="438"/>
        <v>#VALUE!</v>
      </c>
      <c r="AE1304" t="e">
        <f t="shared" si="439"/>
        <v>#VALUE!</v>
      </c>
      <c r="AF1304" t="e">
        <f t="shared" si="440"/>
        <v>#VALUE!</v>
      </c>
    </row>
    <row r="1305" spans="5:32" x14ac:dyDescent="0.2">
      <c r="E1305">
        <f t="shared" si="432"/>
        <v>1303</v>
      </c>
      <c r="F1305">
        <f t="shared" si="427"/>
        <v>51.1874396416545</v>
      </c>
      <c r="G1305" t="e">
        <f t="shared" si="420"/>
        <v>#VALUE!</v>
      </c>
      <c r="H1305" t="e">
        <f t="shared" si="421"/>
        <v>#VALUE!</v>
      </c>
      <c r="I1305" t="e">
        <f t="shared" si="422"/>
        <v>#VALUE!</v>
      </c>
      <c r="J1305" t="e">
        <f t="shared" si="423"/>
        <v>#VALUE!</v>
      </c>
      <c r="K1305" t="e">
        <f t="shared" si="424"/>
        <v>#VALUE!</v>
      </c>
      <c r="L1305" t="e">
        <f t="shared" si="425"/>
        <v>#VALUE!</v>
      </c>
      <c r="M1305">
        <f>IF($B$9="זכר",INDEX(תמותה!$A$1:$E$121,ROUNDDOWN(E1305/12,0)+1,2),INDEX(תמותה!$A$1:$E$121,ROUNDDOWN(E1305/12,0)+1,3))</f>
        <v>0.48500100000000002</v>
      </c>
      <c r="N1305" t="e">
        <f>IF($B$9="זכר",INDEX('שיפור גברים'!$A$1:$GQ$121,ROUNDDOWN(E1305/12,0)+1,ROUNDDOWN((E1305+$B$7-$B$8)/12,0)+2),INDEX('שיפור נשים'!$A$1:$GQ$121,ROUNDDOWN(E1305/12,0)+1,ROUNDDOWN((E1305+$B$7-$B$8)/12,0)+2))</f>
        <v>#VALUE!</v>
      </c>
      <c r="O1305" t="e">
        <f>IF($B$9="זכר",INDEX('שיפור גברים'!$A$1:$GQ$121,ROUNDDOWN(E1305/12,0)+1,ROUNDDOWN((E1305+$B$7-$B$8)/12,0)+1),INDEX('שיפור נשים'!$A$1:$GQ$121,ROUNDDOWN(E1305/12,0)+1,ROUNDDOWN((E1305+$B$7-$B$8)/12,0)+1))</f>
        <v>#VALUE!</v>
      </c>
      <c r="P1305">
        <f t="shared" si="426"/>
        <v>0.25</v>
      </c>
      <c r="Q1305" t="e">
        <f t="shared" si="428"/>
        <v>#VALUE!</v>
      </c>
      <c r="R1305">
        <f t="shared" si="433"/>
        <v>1303</v>
      </c>
      <c r="S1305" t="e">
        <f t="shared" si="434"/>
        <v>#VALUE!</v>
      </c>
      <c r="T1305">
        <f>IF($B$11="זכר",INDEX(תמותה!$A$1:$E$121,ROUNDDOWN(R1305/12,0)+1,2),INDEX(תמותה!$A$1:$E$121,ROUNDDOWN(R1305/12,0)+1,3))</f>
        <v>0.48500100000000002</v>
      </c>
      <c r="U1305" t="e">
        <f>IF($B$11="זכר",INDEX('שיפור גברים'!$A$1:$GQ$121,ROUNDDOWN(R1305/12,0)+1,ROUNDDOWN((E1305+$B$7-$B$8)/12,0)+2),INDEX('שיפור נשים'!$A$1:$GQ$121,ROUNDDOWN(R1305/12,0)+1,ROUNDDOWN((E1305+$B$7-$B$8)/12,0)+2))</f>
        <v>#VALUE!</v>
      </c>
      <c r="V1305" t="e">
        <f>IF($B$11="זכר",INDEX('שיפור גברים'!$A$1:$GQ$121,ROUNDDOWN(R1305/12,0)+1,ROUNDDOWN((E1305+$B$7-$B$8)/12,0)+1),INDEX('שיפור נשים'!$A$1:$GQ$121,ROUNDDOWN(R1305/12,0)+1,ROUNDDOWN((E1305+$B$7-$B$8)/12,0)+1))</f>
        <v>#VALUE!</v>
      </c>
      <c r="W1305">
        <f t="shared" si="429"/>
        <v>0.25</v>
      </c>
      <c r="X1305" t="e">
        <f t="shared" si="435"/>
        <v>#VALUE!</v>
      </c>
      <c r="Y1305">
        <f>IF($B$11="זכר",INDEX(תמותה!$A$1:$E$121,ROUNDDOWN(R1305/12,0)+1,4),INDEX(תמותה!$A$1:$E$121,ROUNDDOWN(R1305/12,0)+1,5))</f>
        <v>0.48500100000000002</v>
      </c>
      <c r="Z1305" t="e">
        <f t="shared" si="430"/>
        <v>#VALUE!</v>
      </c>
      <c r="AA1305" t="e">
        <f t="shared" si="431"/>
        <v>#VALUE!</v>
      </c>
      <c r="AB1305" t="e">
        <f t="shared" si="436"/>
        <v>#VALUE!</v>
      </c>
      <c r="AC1305" t="e">
        <f t="shared" si="437"/>
        <v>#VALUE!</v>
      </c>
      <c r="AD1305" t="e">
        <f t="shared" si="438"/>
        <v>#VALUE!</v>
      </c>
      <c r="AE1305" t="e">
        <f t="shared" si="439"/>
        <v>#VALUE!</v>
      </c>
      <c r="AF1305" t="e">
        <f t="shared" si="440"/>
        <v>#VALUE!</v>
      </c>
    </row>
    <row r="1306" spans="5:32" x14ac:dyDescent="0.2">
      <c r="E1306">
        <f t="shared" si="432"/>
        <v>1304</v>
      </c>
      <c r="F1306">
        <f t="shared" si="427"/>
        <v>51.342157558462752</v>
      </c>
      <c r="G1306" t="e">
        <f t="shared" si="420"/>
        <v>#VALUE!</v>
      </c>
      <c r="H1306" t="e">
        <f t="shared" si="421"/>
        <v>#VALUE!</v>
      </c>
      <c r="I1306" t="e">
        <f t="shared" si="422"/>
        <v>#VALUE!</v>
      </c>
      <c r="J1306" t="e">
        <f t="shared" si="423"/>
        <v>#VALUE!</v>
      </c>
      <c r="K1306" t="e">
        <f t="shared" si="424"/>
        <v>#VALUE!</v>
      </c>
      <c r="L1306" t="e">
        <f t="shared" si="425"/>
        <v>#VALUE!</v>
      </c>
      <c r="M1306">
        <f>IF($B$9="זכר",INDEX(תמותה!$A$1:$E$121,ROUNDDOWN(E1306/12,0)+1,2),INDEX(תמותה!$A$1:$E$121,ROUNDDOWN(E1306/12,0)+1,3))</f>
        <v>0.48500100000000002</v>
      </c>
      <c r="N1306" t="e">
        <f>IF($B$9="זכר",INDEX('שיפור גברים'!$A$1:$GQ$121,ROUNDDOWN(E1306/12,0)+1,ROUNDDOWN((E1306+$B$7-$B$8)/12,0)+2),INDEX('שיפור נשים'!$A$1:$GQ$121,ROUNDDOWN(E1306/12,0)+1,ROUNDDOWN((E1306+$B$7-$B$8)/12,0)+2))</f>
        <v>#VALUE!</v>
      </c>
      <c r="O1306" t="e">
        <f>IF($B$9="זכר",INDEX('שיפור גברים'!$A$1:$GQ$121,ROUNDDOWN(E1306/12,0)+1,ROUNDDOWN((E1306+$B$7-$B$8)/12,0)+1),INDEX('שיפור נשים'!$A$1:$GQ$121,ROUNDDOWN(E1306/12,0)+1,ROUNDDOWN((E1306+$B$7-$B$8)/12,0)+1))</f>
        <v>#VALUE!</v>
      </c>
      <c r="P1306">
        <f t="shared" si="426"/>
        <v>0.33333333333333331</v>
      </c>
      <c r="Q1306" t="e">
        <f t="shared" si="428"/>
        <v>#VALUE!</v>
      </c>
      <c r="R1306">
        <f t="shared" si="433"/>
        <v>1304</v>
      </c>
      <c r="S1306" t="e">
        <f t="shared" si="434"/>
        <v>#VALUE!</v>
      </c>
      <c r="T1306">
        <f>IF($B$11="זכר",INDEX(תמותה!$A$1:$E$121,ROUNDDOWN(R1306/12,0)+1,2),INDEX(תמותה!$A$1:$E$121,ROUNDDOWN(R1306/12,0)+1,3))</f>
        <v>0.48500100000000002</v>
      </c>
      <c r="U1306" t="e">
        <f>IF($B$11="זכר",INDEX('שיפור גברים'!$A$1:$GQ$121,ROUNDDOWN(R1306/12,0)+1,ROUNDDOWN((E1306+$B$7-$B$8)/12,0)+2),INDEX('שיפור נשים'!$A$1:$GQ$121,ROUNDDOWN(R1306/12,0)+1,ROUNDDOWN((E1306+$B$7-$B$8)/12,0)+2))</f>
        <v>#VALUE!</v>
      </c>
      <c r="V1306" t="e">
        <f>IF($B$11="זכר",INDEX('שיפור גברים'!$A$1:$GQ$121,ROUNDDOWN(R1306/12,0)+1,ROUNDDOWN((E1306+$B$7-$B$8)/12,0)+1),INDEX('שיפור נשים'!$A$1:$GQ$121,ROUNDDOWN(R1306/12,0)+1,ROUNDDOWN((E1306+$B$7-$B$8)/12,0)+1))</f>
        <v>#VALUE!</v>
      </c>
      <c r="W1306">
        <f t="shared" si="429"/>
        <v>0.33333333333333331</v>
      </c>
      <c r="X1306" t="e">
        <f t="shared" si="435"/>
        <v>#VALUE!</v>
      </c>
      <c r="Y1306">
        <f>IF($B$11="זכר",INDEX(תמותה!$A$1:$E$121,ROUNDDOWN(R1306/12,0)+1,4),INDEX(תמותה!$A$1:$E$121,ROUNDDOWN(R1306/12,0)+1,5))</f>
        <v>0.48500100000000002</v>
      </c>
      <c r="Z1306" t="e">
        <f t="shared" si="430"/>
        <v>#VALUE!</v>
      </c>
      <c r="AA1306" t="e">
        <f t="shared" si="431"/>
        <v>#VALUE!</v>
      </c>
      <c r="AB1306" t="e">
        <f t="shared" si="436"/>
        <v>#VALUE!</v>
      </c>
      <c r="AC1306" t="e">
        <f t="shared" si="437"/>
        <v>#VALUE!</v>
      </c>
      <c r="AD1306" t="e">
        <f t="shared" si="438"/>
        <v>#VALUE!</v>
      </c>
      <c r="AE1306" t="e">
        <f t="shared" si="439"/>
        <v>#VALUE!</v>
      </c>
      <c r="AF1306" t="e">
        <f t="shared" si="440"/>
        <v>#VALUE!</v>
      </c>
    </row>
    <row r="1307" spans="5:32" x14ac:dyDescent="0.2">
      <c r="E1307">
        <f t="shared" si="432"/>
        <v>1305</v>
      </c>
      <c r="F1307">
        <f t="shared" si="427"/>
        <v>51.497343121903668</v>
      </c>
      <c r="G1307" t="e">
        <f t="shared" si="420"/>
        <v>#VALUE!</v>
      </c>
      <c r="H1307" t="e">
        <f t="shared" si="421"/>
        <v>#VALUE!</v>
      </c>
      <c r="I1307" t="e">
        <f t="shared" si="422"/>
        <v>#VALUE!</v>
      </c>
      <c r="J1307" t="e">
        <f t="shared" si="423"/>
        <v>#VALUE!</v>
      </c>
      <c r="K1307" t="e">
        <f t="shared" si="424"/>
        <v>#VALUE!</v>
      </c>
      <c r="L1307" t="e">
        <f t="shared" si="425"/>
        <v>#VALUE!</v>
      </c>
      <c r="M1307">
        <f>IF($B$9="זכר",INDEX(תמותה!$A$1:$E$121,ROUNDDOWN(E1307/12,0)+1,2),INDEX(תמותה!$A$1:$E$121,ROUNDDOWN(E1307/12,0)+1,3))</f>
        <v>0.48500100000000002</v>
      </c>
      <c r="N1307" t="e">
        <f>IF($B$9="זכר",INDEX('שיפור גברים'!$A$1:$GQ$121,ROUNDDOWN(E1307/12,0)+1,ROUNDDOWN((E1307+$B$7-$B$8)/12,0)+2),INDEX('שיפור נשים'!$A$1:$GQ$121,ROUNDDOWN(E1307/12,0)+1,ROUNDDOWN((E1307+$B$7-$B$8)/12,0)+2))</f>
        <v>#VALUE!</v>
      </c>
      <c r="O1307" t="e">
        <f>IF($B$9="זכר",INDEX('שיפור גברים'!$A$1:$GQ$121,ROUNDDOWN(E1307/12,0)+1,ROUNDDOWN((E1307+$B$7-$B$8)/12,0)+1),INDEX('שיפור נשים'!$A$1:$GQ$121,ROUNDDOWN(E1307/12,0)+1,ROUNDDOWN((E1307+$B$7-$B$8)/12,0)+1))</f>
        <v>#VALUE!</v>
      </c>
      <c r="P1307">
        <f t="shared" si="426"/>
        <v>0.41666666666666669</v>
      </c>
      <c r="Q1307" t="e">
        <f t="shared" si="428"/>
        <v>#VALUE!</v>
      </c>
      <c r="R1307">
        <f t="shared" si="433"/>
        <v>1305</v>
      </c>
      <c r="S1307" t="e">
        <f t="shared" si="434"/>
        <v>#VALUE!</v>
      </c>
      <c r="T1307">
        <f>IF($B$11="זכר",INDEX(תמותה!$A$1:$E$121,ROUNDDOWN(R1307/12,0)+1,2),INDEX(תמותה!$A$1:$E$121,ROUNDDOWN(R1307/12,0)+1,3))</f>
        <v>0.48500100000000002</v>
      </c>
      <c r="U1307" t="e">
        <f>IF($B$11="זכר",INDEX('שיפור גברים'!$A$1:$GQ$121,ROUNDDOWN(R1307/12,0)+1,ROUNDDOWN((E1307+$B$7-$B$8)/12,0)+2),INDEX('שיפור נשים'!$A$1:$GQ$121,ROUNDDOWN(R1307/12,0)+1,ROUNDDOWN((E1307+$B$7-$B$8)/12,0)+2))</f>
        <v>#VALUE!</v>
      </c>
      <c r="V1307" t="e">
        <f>IF($B$11="זכר",INDEX('שיפור גברים'!$A$1:$GQ$121,ROUNDDOWN(R1307/12,0)+1,ROUNDDOWN((E1307+$B$7-$B$8)/12,0)+1),INDEX('שיפור נשים'!$A$1:$GQ$121,ROUNDDOWN(R1307/12,0)+1,ROUNDDOWN((E1307+$B$7-$B$8)/12,0)+1))</f>
        <v>#VALUE!</v>
      </c>
      <c r="W1307">
        <f t="shared" si="429"/>
        <v>0.41666666666666669</v>
      </c>
      <c r="X1307" t="e">
        <f t="shared" si="435"/>
        <v>#VALUE!</v>
      </c>
      <c r="Y1307">
        <f>IF($B$11="זכר",INDEX(תמותה!$A$1:$E$121,ROUNDDOWN(R1307/12,0)+1,4),INDEX(תמותה!$A$1:$E$121,ROUNDDOWN(R1307/12,0)+1,5))</f>
        <v>0.48500100000000002</v>
      </c>
      <c r="Z1307" t="e">
        <f t="shared" si="430"/>
        <v>#VALUE!</v>
      </c>
      <c r="AA1307" t="e">
        <f t="shared" si="431"/>
        <v>#VALUE!</v>
      </c>
      <c r="AB1307" t="e">
        <f t="shared" si="436"/>
        <v>#VALUE!</v>
      </c>
      <c r="AC1307" t="e">
        <f t="shared" si="437"/>
        <v>#VALUE!</v>
      </c>
      <c r="AD1307" t="e">
        <f t="shared" si="438"/>
        <v>#VALUE!</v>
      </c>
      <c r="AE1307" t="e">
        <f t="shared" si="439"/>
        <v>#VALUE!</v>
      </c>
      <c r="AF1307" t="e">
        <f t="shared" si="440"/>
        <v>#VALUE!</v>
      </c>
    </row>
    <row r="1308" spans="5:32" x14ac:dyDescent="0.2">
      <c r="E1308">
        <f t="shared" si="432"/>
        <v>1306</v>
      </c>
      <c r="F1308">
        <f t="shared" si="427"/>
        <v>51.652997745474636</v>
      </c>
      <c r="G1308" t="e">
        <f t="shared" si="420"/>
        <v>#VALUE!</v>
      </c>
      <c r="H1308" t="e">
        <f t="shared" si="421"/>
        <v>#VALUE!</v>
      </c>
      <c r="I1308" t="e">
        <f t="shared" si="422"/>
        <v>#VALUE!</v>
      </c>
      <c r="J1308" t="e">
        <f t="shared" si="423"/>
        <v>#VALUE!</v>
      </c>
      <c r="K1308" t="e">
        <f t="shared" si="424"/>
        <v>#VALUE!</v>
      </c>
      <c r="L1308" t="e">
        <f t="shared" si="425"/>
        <v>#VALUE!</v>
      </c>
      <c r="M1308">
        <f>IF($B$9="זכר",INDEX(תמותה!$A$1:$E$121,ROUNDDOWN(E1308/12,0)+1,2),INDEX(תמותה!$A$1:$E$121,ROUNDDOWN(E1308/12,0)+1,3))</f>
        <v>0.48500100000000002</v>
      </c>
      <c r="N1308" t="e">
        <f>IF($B$9="זכר",INDEX('שיפור גברים'!$A$1:$GQ$121,ROUNDDOWN(E1308/12,0)+1,ROUNDDOWN((E1308+$B$7-$B$8)/12,0)+2),INDEX('שיפור נשים'!$A$1:$GQ$121,ROUNDDOWN(E1308/12,0)+1,ROUNDDOWN((E1308+$B$7-$B$8)/12,0)+2))</f>
        <v>#VALUE!</v>
      </c>
      <c r="O1308" t="e">
        <f>IF($B$9="זכר",INDEX('שיפור גברים'!$A$1:$GQ$121,ROUNDDOWN(E1308/12,0)+1,ROUNDDOWN((E1308+$B$7-$B$8)/12,0)+1),INDEX('שיפור נשים'!$A$1:$GQ$121,ROUNDDOWN(E1308/12,0)+1,ROUNDDOWN((E1308+$B$7-$B$8)/12,0)+1))</f>
        <v>#VALUE!</v>
      </c>
      <c r="P1308">
        <f t="shared" si="426"/>
        <v>0.5</v>
      </c>
      <c r="Q1308" t="e">
        <f t="shared" si="428"/>
        <v>#VALUE!</v>
      </c>
      <c r="R1308">
        <f t="shared" si="433"/>
        <v>1306</v>
      </c>
      <c r="S1308" t="e">
        <f t="shared" si="434"/>
        <v>#VALUE!</v>
      </c>
      <c r="T1308">
        <f>IF($B$11="זכר",INDEX(תמותה!$A$1:$E$121,ROUNDDOWN(R1308/12,0)+1,2),INDEX(תמותה!$A$1:$E$121,ROUNDDOWN(R1308/12,0)+1,3))</f>
        <v>0.48500100000000002</v>
      </c>
      <c r="U1308" t="e">
        <f>IF($B$11="זכר",INDEX('שיפור גברים'!$A$1:$GQ$121,ROUNDDOWN(R1308/12,0)+1,ROUNDDOWN((E1308+$B$7-$B$8)/12,0)+2),INDEX('שיפור נשים'!$A$1:$GQ$121,ROUNDDOWN(R1308/12,0)+1,ROUNDDOWN((E1308+$B$7-$B$8)/12,0)+2))</f>
        <v>#VALUE!</v>
      </c>
      <c r="V1308" t="e">
        <f>IF($B$11="זכר",INDEX('שיפור גברים'!$A$1:$GQ$121,ROUNDDOWN(R1308/12,0)+1,ROUNDDOWN((E1308+$B$7-$B$8)/12,0)+1),INDEX('שיפור נשים'!$A$1:$GQ$121,ROUNDDOWN(R1308/12,0)+1,ROUNDDOWN((E1308+$B$7-$B$8)/12,0)+1))</f>
        <v>#VALUE!</v>
      </c>
      <c r="W1308">
        <f t="shared" si="429"/>
        <v>0.5</v>
      </c>
      <c r="X1308" t="e">
        <f t="shared" si="435"/>
        <v>#VALUE!</v>
      </c>
      <c r="Y1308">
        <f>IF($B$11="זכר",INDEX(תמותה!$A$1:$E$121,ROUNDDOWN(R1308/12,0)+1,4),INDEX(תמותה!$A$1:$E$121,ROUNDDOWN(R1308/12,0)+1,5))</f>
        <v>0.48500100000000002</v>
      </c>
      <c r="Z1308" t="e">
        <f t="shared" si="430"/>
        <v>#VALUE!</v>
      </c>
      <c r="AA1308" t="e">
        <f t="shared" si="431"/>
        <v>#VALUE!</v>
      </c>
      <c r="AB1308" t="e">
        <f t="shared" si="436"/>
        <v>#VALUE!</v>
      </c>
      <c r="AC1308" t="e">
        <f t="shared" si="437"/>
        <v>#VALUE!</v>
      </c>
      <c r="AD1308" t="e">
        <f t="shared" si="438"/>
        <v>#VALUE!</v>
      </c>
      <c r="AE1308" t="e">
        <f t="shared" si="439"/>
        <v>#VALUE!</v>
      </c>
      <c r="AF1308" t="e">
        <f t="shared" si="440"/>
        <v>#VALUE!</v>
      </c>
    </row>
    <row r="1309" spans="5:32" x14ac:dyDescent="0.2">
      <c r="E1309">
        <f t="shared" si="432"/>
        <v>1307</v>
      </c>
      <c r="F1309">
        <f t="shared" si="427"/>
        <v>51.809122846945399</v>
      </c>
      <c r="G1309" t="e">
        <f t="shared" si="420"/>
        <v>#VALUE!</v>
      </c>
      <c r="H1309" t="e">
        <f t="shared" si="421"/>
        <v>#VALUE!</v>
      </c>
      <c r="I1309" t="e">
        <f t="shared" si="422"/>
        <v>#VALUE!</v>
      </c>
      <c r="J1309" t="e">
        <f t="shared" si="423"/>
        <v>#VALUE!</v>
      </c>
      <c r="K1309" t="e">
        <f t="shared" si="424"/>
        <v>#VALUE!</v>
      </c>
      <c r="L1309" t="e">
        <f t="shared" si="425"/>
        <v>#VALUE!</v>
      </c>
      <c r="M1309">
        <f>IF($B$9="זכר",INDEX(תמותה!$A$1:$E$121,ROUNDDOWN(E1309/12,0)+1,2),INDEX(תמותה!$A$1:$E$121,ROUNDDOWN(E1309/12,0)+1,3))</f>
        <v>0.48500100000000002</v>
      </c>
      <c r="N1309" t="e">
        <f>IF($B$9="זכר",INDEX('שיפור גברים'!$A$1:$GQ$121,ROUNDDOWN(E1309/12,0)+1,ROUNDDOWN((E1309+$B$7-$B$8)/12,0)+2),INDEX('שיפור נשים'!$A$1:$GQ$121,ROUNDDOWN(E1309/12,0)+1,ROUNDDOWN((E1309+$B$7-$B$8)/12,0)+2))</f>
        <v>#VALUE!</v>
      </c>
      <c r="O1309" t="e">
        <f>IF($B$9="זכר",INDEX('שיפור גברים'!$A$1:$GQ$121,ROUNDDOWN(E1309/12,0)+1,ROUNDDOWN((E1309+$B$7-$B$8)/12,0)+1),INDEX('שיפור נשים'!$A$1:$GQ$121,ROUNDDOWN(E1309/12,0)+1,ROUNDDOWN((E1309+$B$7-$B$8)/12,0)+1))</f>
        <v>#VALUE!</v>
      </c>
      <c r="P1309">
        <f t="shared" si="426"/>
        <v>0.58333333333333337</v>
      </c>
      <c r="Q1309" t="e">
        <f t="shared" si="428"/>
        <v>#VALUE!</v>
      </c>
      <c r="R1309">
        <f t="shared" si="433"/>
        <v>1307</v>
      </c>
      <c r="S1309" t="e">
        <f t="shared" si="434"/>
        <v>#VALUE!</v>
      </c>
      <c r="T1309">
        <f>IF($B$11="זכר",INDEX(תמותה!$A$1:$E$121,ROUNDDOWN(R1309/12,0)+1,2),INDEX(תמותה!$A$1:$E$121,ROUNDDOWN(R1309/12,0)+1,3))</f>
        <v>0.48500100000000002</v>
      </c>
      <c r="U1309" t="e">
        <f>IF($B$11="זכר",INDEX('שיפור גברים'!$A$1:$GQ$121,ROUNDDOWN(R1309/12,0)+1,ROUNDDOWN((E1309+$B$7-$B$8)/12,0)+2),INDEX('שיפור נשים'!$A$1:$GQ$121,ROUNDDOWN(R1309/12,0)+1,ROUNDDOWN((E1309+$B$7-$B$8)/12,0)+2))</f>
        <v>#VALUE!</v>
      </c>
      <c r="V1309" t="e">
        <f>IF($B$11="זכר",INDEX('שיפור גברים'!$A$1:$GQ$121,ROUNDDOWN(R1309/12,0)+1,ROUNDDOWN((E1309+$B$7-$B$8)/12,0)+1),INDEX('שיפור נשים'!$A$1:$GQ$121,ROUNDDOWN(R1309/12,0)+1,ROUNDDOWN((E1309+$B$7-$B$8)/12,0)+1))</f>
        <v>#VALUE!</v>
      </c>
      <c r="W1309">
        <f t="shared" si="429"/>
        <v>0.58333333333333337</v>
      </c>
      <c r="X1309" t="e">
        <f t="shared" si="435"/>
        <v>#VALUE!</v>
      </c>
      <c r="Y1309">
        <f>IF($B$11="זכר",INDEX(תמותה!$A$1:$E$121,ROUNDDOWN(R1309/12,0)+1,4),INDEX(תמותה!$A$1:$E$121,ROUNDDOWN(R1309/12,0)+1,5))</f>
        <v>0.48500100000000002</v>
      </c>
      <c r="Z1309" t="e">
        <f t="shared" si="430"/>
        <v>#VALUE!</v>
      </c>
      <c r="AA1309" t="e">
        <f t="shared" si="431"/>
        <v>#VALUE!</v>
      </c>
      <c r="AB1309" t="e">
        <f t="shared" si="436"/>
        <v>#VALUE!</v>
      </c>
      <c r="AC1309" t="e">
        <f t="shared" si="437"/>
        <v>#VALUE!</v>
      </c>
      <c r="AD1309" t="e">
        <f t="shared" si="438"/>
        <v>#VALUE!</v>
      </c>
      <c r="AE1309" t="e">
        <f t="shared" si="439"/>
        <v>#VALUE!</v>
      </c>
      <c r="AF1309" t="e">
        <f t="shared" si="440"/>
        <v>#VALUE!</v>
      </c>
    </row>
    <row r="1310" spans="5:32" x14ac:dyDescent="0.2">
      <c r="E1310">
        <f t="shared" si="432"/>
        <v>1308</v>
      </c>
      <c r="F1310">
        <f t="shared" si="427"/>
        <v>51.965719848371116</v>
      </c>
      <c r="G1310" t="e">
        <f t="shared" si="420"/>
        <v>#VALUE!</v>
      </c>
      <c r="H1310" t="e">
        <f t="shared" si="421"/>
        <v>#VALUE!</v>
      </c>
      <c r="I1310" t="e">
        <f t="shared" si="422"/>
        <v>#VALUE!</v>
      </c>
      <c r="J1310" t="e">
        <f t="shared" si="423"/>
        <v>#VALUE!</v>
      </c>
      <c r="K1310" t="e">
        <f t="shared" si="424"/>
        <v>#VALUE!</v>
      </c>
      <c r="L1310" t="e">
        <f t="shared" si="425"/>
        <v>#VALUE!</v>
      </c>
      <c r="M1310">
        <f>IF($B$9="זכר",INDEX(תמותה!$A$1:$E$121,ROUNDDOWN(E1310/12,0)+1,2),INDEX(תמותה!$A$1:$E$121,ROUNDDOWN(E1310/12,0)+1,3))</f>
        <v>0.50080999999999998</v>
      </c>
      <c r="N1310" t="e">
        <f>IF($B$9="זכר",INDEX('שיפור גברים'!$A$1:$GQ$121,ROUNDDOWN(E1310/12,0)+1,ROUNDDOWN((E1310+$B$7-$B$8)/12,0)+2),INDEX('שיפור נשים'!$A$1:$GQ$121,ROUNDDOWN(E1310/12,0)+1,ROUNDDOWN((E1310+$B$7-$B$8)/12,0)+2))</f>
        <v>#VALUE!</v>
      </c>
      <c r="O1310" t="e">
        <f>IF($B$9="זכר",INDEX('שיפור גברים'!$A$1:$GQ$121,ROUNDDOWN(E1310/12,0)+1,ROUNDDOWN((E1310+$B$7-$B$8)/12,0)+1),INDEX('שיפור נשים'!$A$1:$GQ$121,ROUNDDOWN(E1310/12,0)+1,ROUNDDOWN((E1310+$B$7-$B$8)/12,0)+1))</f>
        <v>#VALUE!</v>
      </c>
      <c r="P1310">
        <f t="shared" si="426"/>
        <v>0.66666666666666663</v>
      </c>
      <c r="Q1310" t="e">
        <f t="shared" si="428"/>
        <v>#VALUE!</v>
      </c>
      <c r="R1310">
        <f t="shared" si="433"/>
        <v>1308</v>
      </c>
      <c r="S1310" t="e">
        <f t="shared" si="434"/>
        <v>#VALUE!</v>
      </c>
      <c r="T1310">
        <f>IF($B$11="זכר",INDEX(תמותה!$A$1:$E$121,ROUNDDOWN(R1310/12,0)+1,2),INDEX(תמותה!$A$1:$E$121,ROUNDDOWN(R1310/12,0)+1,3))</f>
        <v>0.50080999999999998</v>
      </c>
      <c r="U1310" t="e">
        <f>IF($B$11="זכר",INDEX('שיפור גברים'!$A$1:$GQ$121,ROUNDDOWN(R1310/12,0)+1,ROUNDDOWN((E1310+$B$7-$B$8)/12,0)+2),INDEX('שיפור נשים'!$A$1:$GQ$121,ROUNDDOWN(R1310/12,0)+1,ROUNDDOWN((E1310+$B$7-$B$8)/12,0)+2))</f>
        <v>#VALUE!</v>
      </c>
      <c r="V1310" t="e">
        <f>IF($B$11="זכר",INDEX('שיפור גברים'!$A$1:$GQ$121,ROUNDDOWN(R1310/12,0)+1,ROUNDDOWN((E1310+$B$7-$B$8)/12,0)+1),INDEX('שיפור נשים'!$A$1:$GQ$121,ROUNDDOWN(R1310/12,0)+1,ROUNDDOWN((E1310+$B$7-$B$8)/12,0)+1))</f>
        <v>#VALUE!</v>
      </c>
      <c r="W1310">
        <f t="shared" si="429"/>
        <v>0.66666666666666663</v>
      </c>
      <c r="X1310" t="e">
        <f t="shared" si="435"/>
        <v>#VALUE!</v>
      </c>
      <c r="Y1310">
        <f>IF($B$11="זכר",INDEX(תמותה!$A$1:$E$121,ROUNDDOWN(R1310/12,0)+1,4),INDEX(תמותה!$A$1:$E$121,ROUNDDOWN(R1310/12,0)+1,5))</f>
        <v>0.50080999999999998</v>
      </c>
      <c r="Z1310" t="e">
        <f t="shared" si="430"/>
        <v>#VALUE!</v>
      </c>
      <c r="AA1310" t="e">
        <f t="shared" si="431"/>
        <v>#VALUE!</v>
      </c>
      <c r="AB1310" t="e">
        <f t="shared" si="436"/>
        <v>#VALUE!</v>
      </c>
      <c r="AC1310" t="e">
        <f t="shared" si="437"/>
        <v>#VALUE!</v>
      </c>
      <c r="AD1310" t="e">
        <f t="shared" si="438"/>
        <v>#VALUE!</v>
      </c>
      <c r="AE1310" t="e">
        <f t="shared" si="439"/>
        <v>#VALUE!</v>
      </c>
      <c r="AF1310" t="e">
        <f t="shared" si="440"/>
        <v>#VALUE!</v>
      </c>
    </row>
    <row r="1311" spans="5:32" x14ac:dyDescent="0.2">
      <c r="E1311">
        <f t="shared" si="432"/>
        <v>1309</v>
      </c>
      <c r="F1311">
        <f t="shared" si="427"/>
        <v>52.122790176105212</v>
      </c>
      <c r="G1311" t="e">
        <f t="shared" si="420"/>
        <v>#VALUE!</v>
      </c>
      <c r="H1311" t="e">
        <f t="shared" si="421"/>
        <v>#VALUE!</v>
      </c>
      <c r="I1311" t="e">
        <f t="shared" si="422"/>
        <v>#VALUE!</v>
      </c>
      <c r="J1311" t="e">
        <f t="shared" si="423"/>
        <v>#VALUE!</v>
      </c>
      <c r="K1311" t="e">
        <f t="shared" si="424"/>
        <v>#VALUE!</v>
      </c>
      <c r="L1311" t="e">
        <f t="shared" si="425"/>
        <v>#VALUE!</v>
      </c>
      <c r="M1311">
        <f>IF($B$9="זכר",INDEX(תמותה!$A$1:$E$121,ROUNDDOWN(E1311/12,0)+1,2),INDEX(תמותה!$A$1:$E$121,ROUNDDOWN(E1311/12,0)+1,3))</f>
        <v>0.50080999999999998</v>
      </c>
      <c r="N1311" t="e">
        <f>IF($B$9="זכר",INDEX('שיפור גברים'!$A$1:$GQ$121,ROUNDDOWN(E1311/12,0)+1,ROUNDDOWN((E1311+$B$7-$B$8)/12,0)+2),INDEX('שיפור נשים'!$A$1:$GQ$121,ROUNDDOWN(E1311/12,0)+1,ROUNDDOWN((E1311+$B$7-$B$8)/12,0)+2))</f>
        <v>#VALUE!</v>
      </c>
      <c r="O1311" t="e">
        <f>IF($B$9="זכר",INDEX('שיפור גברים'!$A$1:$GQ$121,ROUNDDOWN(E1311/12,0)+1,ROUNDDOWN((E1311+$B$7-$B$8)/12,0)+1),INDEX('שיפור נשים'!$A$1:$GQ$121,ROUNDDOWN(E1311/12,0)+1,ROUNDDOWN((E1311+$B$7-$B$8)/12,0)+1))</f>
        <v>#VALUE!</v>
      </c>
      <c r="P1311">
        <f t="shared" si="426"/>
        <v>0.75</v>
      </c>
      <c r="Q1311" t="e">
        <f t="shared" si="428"/>
        <v>#VALUE!</v>
      </c>
      <c r="R1311">
        <f t="shared" si="433"/>
        <v>1309</v>
      </c>
      <c r="S1311" t="e">
        <f t="shared" si="434"/>
        <v>#VALUE!</v>
      </c>
      <c r="T1311">
        <f>IF($B$11="זכר",INDEX(תמותה!$A$1:$E$121,ROUNDDOWN(R1311/12,0)+1,2),INDEX(תמותה!$A$1:$E$121,ROUNDDOWN(R1311/12,0)+1,3))</f>
        <v>0.50080999999999998</v>
      </c>
      <c r="U1311" t="e">
        <f>IF($B$11="זכר",INDEX('שיפור גברים'!$A$1:$GQ$121,ROUNDDOWN(R1311/12,0)+1,ROUNDDOWN((E1311+$B$7-$B$8)/12,0)+2),INDEX('שיפור נשים'!$A$1:$GQ$121,ROUNDDOWN(R1311/12,0)+1,ROUNDDOWN((E1311+$B$7-$B$8)/12,0)+2))</f>
        <v>#VALUE!</v>
      </c>
      <c r="V1311" t="e">
        <f>IF($B$11="זכר",INDEX('שיפור גברים'!$A$1:$GQ$121,ROUNDDOWN(R1311/12,0)+1,ROUNDDOWN((E1311+$B$7-$B$8)/12,0)+1),INDEX('שיפור נשים'!$A$1:$GQ$121,ROUNDDOWN(R1311/12,0)+1,ROUNDDOWN((E1311+$B$7-$B$8)/12,0)+1))</f>
        <v>#VALUE!</v>
      </c>
      <c r="W1311">
        <f t="shared" si="429"/>
        <v>0.75</v>
      </c>
      <c r="X1311" t="e">
        <f t="shared" si="435"/>
        <v>#VALUE!</v>
      </c>
      <c r="Y1311">
        <f>IF($B$11="זכר",INDEX(תמותה!$A$1:$E$121,ROUNDDOWN(R1311/12,0)+1,4),INDEX(תמותה!$A$1:$E$121,ROUNDDOWN(R1311/12,0)+1,5))</f>
        <v>0.50080999999999998</v>
      </c>
      <c r="Z1311" t="e">
        <f t="shared" si="430"/>
        <v>#VALUE!</v>
      </c>
      <c r="AA1311" t="e">
        <f t="shared" si="431"/>
        <v>#VALUE!</v>
      </c>
      <c r="AB1311" t="e">
        <f t="shared" si="436"/>
        <v>#VALUE!</v>
      </c>
      <c r="AC1311" t="e">
        <f t="shared" si="437"/>
        <v>#VALUE!</v>
      </c>
      <c r="AD1311" t="e">
        <f t="shared" si="438"/>
        <v>#VALUE!</v>
      </c>
      <c r="AE1311" t="e">
        <f t="shared" si="439"/>
        <v>#VALUE!</v>
      </c>
      <c r="AF1311" t="e">
        <f t="shared" si="440"/>
        <v>#VALUE!</v>
      </c>
    </row>
    <row r="1312" spans="5:32" x14ac:dyDescent="0.2">
      <c r="E1312">
        <f t="shared" si="432"/>
        <v>1310</v>
      </c>
      <c r="F1312">
        <f t="shared" si="427"/>
        <v>52.280335260812272</v>
      </c>
      <c r="G1312" t="e">
        <f t="shared" si="420"/>
        <v>#VALUE!</v>
      </c>
      <c r="H1312" t="e">
        <f t="shared" si="421"/>
        <v>#VALUE!</v>
      </c>
      <c r="I1312" t="e">
        <f t="shared" si="422"/>
        <v>#VALUE!</v>
      </c>
      <c r="J1312" t="e">
        <f t="shared" si="423"/>
        <v>#VALUE!</v>
      </c>
      <c r="K1312" t="e">
        <f t="shared" si="424"/>
        <v>#VALUE!</v>
      </c>
      <c r="L1312" t="e">
        <f t="shared" si="425"/>
        <v>#VALUE!</v>
      </c>
      <c r="M1312">
        <f>IF($B$9="זכר",INDEX(תמותה!$A$1:$E$121,ROUNDDOWN(E1312/12,0)+1,2),INDEX(תמותה!$A$1:$E$121,ROUNDDOWN(E1312/12,0)+1,3))</f>
        <v>0.50080999999999998</v>
      </c>
      <c r="N1312" t="e">
        <f>IF($B$9="זכר",INDEX('שיפור גברים'!$A$1:$GQ$121,ROUNDDOWN(E1312/12,0)+1,ROUNDDOWN((E1312+$B$7-$B$8)/12,0)+2),INDEX('שיפור נשים'!$A$1:$GQ$121,ROUNDDOWN(E1312/12,0)+1,ROUNDDOWN((E1312+$B$7-$B$8)/12,0)+2))</f>
        <v>#VALUE!</v>
      </c>
      <c r="O1312" t="e">
        <f>IF($B$9="זכר",INDEX('שיפור גברים'!$A$1:$GQ$121,ROUNDDOWN(E1312/12,0)+1,ROUNDDOWN((E1312+$B$7-$B$8)/12,0)+1),INDEX('שיפור נשים'!$A$1:$GQ$121,ROUNDDOWN(E1312/12,0)+1,ROUNDDOWN((E1312+$B$7-$B$8)/12,0)+1))</f>
        <v>#VALUE!</v>
      </c>
      <c r="P1312">
        <f t="shared" si="426"/>
        <v>0.83333333333333337</v>
      </c>
      <c r="Q1312" t="e">
        <f t="shared" si="428"/>
        <v>#VALUE!</v>
      </c>
      <c r="R1312">
        <f t="shared" si="433"/>
        <v>1310</v>
      </c>
      <c r="S1312" t="e">
        <f t="shared" si="434"/>
        <v>#VALUE!</v>
      </c>
      <c r="T1312">
        <f>IF($B$11="זכר",INDEX(תמותה!$A$1:$E$121,ROUNDDOWN(R1312/12,0)+1,2),INDEX(תמותה!$A$1:$E$121,ROUNDDOWN(R1312/12,0)+1,3))</f>
        <v>0.50080999999999998</v>
      </c>
      <c r="U1312" t="e">
        <f>IF($B$11="זכר",INDEX('שיפור גברים'!$A$1:$GQ$121,ROUNDDOWN(R1312/12,0)+1,ROUNDDOWN((E1312+$B$7-$B$8)/12,0)+2),INDEX('שיפור נשים'!$A$1:$GQ$121,ROUNDDOWN(R1312/12,0)+1,ROUNDDOWN((E1312+$B$7-$B$8)/12,0)+2))</f>
        <v>#VALUE!</v>
      </c>
      <c r="V1312" t="e">
        <f>IF($B$11="זכר",INDEX('שיפור גברים'!$A$1:$GQ$121,ROUNDDOWN(R1312/12,0)+1,ROUNDDOWN((E1312+$B$7-$B$8)/12,0)+1),INDEX('שיפור נשים'!$A$1:$GQ$121,ROUNDDOWN(R1312/12,0)+1,ROUNDDOWN((E1312+$B$7-$B$8)/12,0)+1))</f>
        <v>#VALUE!</v>
      </c>
      <c r="W1312">
        <f t="shared" si="429"/>
        <v>0.83333333333333337</v>
      </c>
      <c r="X1312" t="e">
        <f t="shared" si="435"/>
        <v>#VALUE!</v>
      </c>
      <c r="Y1312">
        <f>IF($B$11="זכר",INDEX(תמותה!$A$1:$E$121,ROUNDDOWN(R1312/12,0)+1,4),INDEX(תמותה!$A$1:$E$121,ROUNDDOWN(R1312/12,0)+1,5))</f>
        <v>0.50080999999999998</v>
      </c>
      <c r="Z1312" t="e">
        <f t="shared" si="430"/>
        <v>#VALUE!</v>
      </c>
      <c r="AA1312" t="e">
        <f t="shared" si="431"/>
        <v>#VALUE!</v>
      </c>
      <c r="AB1312" t="e">
        <f t="shared" si="436"/>
        <v>#VALUE!</v>
      </c>
      <c r="AC1312" t="e">
        <f t="shared" si="437"/>
        <v>#VALUE!</v>
      </c>
      <c r="AD1312" t="e">
        <f t="shared" si="438"/>
        <v>#VALUE!</v>
      </c>
      <c r="AE1312" t="e">
        <f t="shared" si="439"/>
        <v>#VALUE!</v>
      </c>
      <c r="AF1312" t="e">
        <f t="shared" si="440"/>
        <v>#VALUE!</v>
      </c>
    </row>
    <row r="1313" spans="5:32" x14ac:dyDescent="0.2">
      <c r="E1313">
        <f t="shared" si="432"/>
        <v>1311</v>
      </c>
      <c r="F1313">
        <f t="shared" si="427"/>
        <v>52.438356537481262</v>
      </c>
      <c r="G1313" t="e">
        <f t="shared" si="420"/>
        <v>#VALUE!</v>
      </c>
      <c r="H1313" t="e">
        <f t="shared" si="421"/>
        <v>#VALUE!</v>
      </c>
      <c r="I1313" t="e">
        <f t="shared" si="422"/>
        <v>#VALUE!</v>
      </c>
      <c r="J1313" t="e">
        <f t="shared" si="423"/>
        <v>#VALUE!</v>
      </c>
      <c r="K1313" t="e">
        <f t="shared" si="424"/>
        <v>#VALUE!</v>
      </c>
      <c r="L1313" t="e">
        <f t="shared" si="425"/>
        <v>#VALUE!</v>
      </c>
      <c r="M1313">
        <f>IF($B$9="זכר",INDEX(תמותה!$A$1:$E$121,ROUNDDOWN(E1313/12,0)+1,2),INDEX(תמותה!$A$1:$E$121,ROUNDDOWN(E1313/12,0)+1,3))</f>
        <v>0.50080999999999998</v>
      </c>
      <c r="N1313" t="e">
        <f>IF($B$9="זכר",INDEX('שיפור גברים'!$A$1:$GQ$121,ROUNDDOWN(E1313/12,0)+1,ROUNDDOWN((E1313+$B$7-$B$8)/12,0)+2),INDEX('שיפור נשים'!$A$1:$GQ$121,ROUNDDOWN(E1313/12,0)+1,ROUNDDOWN((E1313+$B$7-$B$8)/12,0)+2))</f>
        <v>#VALUE!</v>
      </c>
      <c r="O1313" t="e">
        <f>IF($B$9="זכר",INDEX('שיפור גברים'!$A$1:$GQ$121,ROUNDDOWN(E1313/12,0)+1,ROUNDDOWN((E1313+$B$7-$B$8)/12,0)+1),INDEX('שיפור נשים'!$A$1:$GQ$121,ROUNDDOWN(E1313/12,0)+1,ROUNDDOWN((E1313+$B$7-$B$8)/12,0)+1))</f>
        <v>#VALUE!</v>
      </c>
      <c r="P1313">
        <f t="shared" si="426"/>
        <v>0.91666666666666663</v>
      </c>
      <c r="Q1313" t="e">
        <f t="shared" si="428"/>
        <v>#VALUE!</v>
      </c>
      <c r="R1313">
        <f t="shared" si="433"/>
        <v>1311</v>
      </c>
      <c r="S1313" t="e">
        <f t="shared" si="434"/>
        <v>#VALUE!</v>
      </c>
      <c r="T1313">
        <f>IF($B$11="זכר",INDEX(תמותה!$A$1:$E$121,ROUNDDOWN(R1313/12,0)+1,2),INDEX(תמותה!$A$1:$E$121,ROUNDDOWN(R1313/12,0)+1,3))</f>
        <v>0.50080999999999998</v>
      </c>
      <c r="U1313" t="e">
        <f>IF($B$11="זכר",INDEX('שיפור גברים'!$A$1:$GQ$121,ROUNDDOWN(R1313/12,0)+1,ROUNDDOWN((E1313+$B$7-$B$8)/12,0)+2),INDEX('שיפור נשים'!$A$1:$GQ$121,ROUNDDOWN(R1313/12,0)+1,ROUNDDOWN((E1313+$B$7-$B$8)/12,0)+2))</f>
        <v>#VALUE!</v>
      </c>
      <c r="V1313" t="e">
        <f>IF($B$11="זכר",INDEX('שיפור גברים'!$A$1:$GQ$121,ROUNDDOWN(R1313/12,0)+1,ROUNDDOWN((E1313+$B$7-$B$8)/12,0)+1),INDEX('שיפור נשים'!$A$1:$GQ$121,ROUNDDOWN(R1313/12,0)+1,ROUNDDOWN((E1313+$B$7-$B$8)/12,0)+1))</f>
        <v>#VALUE!</v>
      </c>
      <c r="W1313">
        <f t="shared" si="429"/>
        <v>0.91666666666666663</v>
      </c>
      <c r="X1313" t="e">
        <f t="shared" si="435"/>
        <v>#VALUE!</v>
      </c>
      <c r="Y1313">
        <f>IF($B$11="זכר",INDEX(תמותה!$A$1:$E$121,ROUNDDOWN(R1313/12,0)+1,4),INDEX(תמותה!$A$1:$E$121,ROUNDDOWN(R1313/12,0)+1,5))</f>
        <v>0.50080999999999998</v>
      </c>
      <c r="Z1313" t="e">
        <f t="shared" si="430"/>
        <v>#VALUE!</v>
      </c>
      <c r="AA1313" t="e">
        <f t="shared" si="431"/>
        <v>#VALUE!</v>
      </c>
      <c r="AB1313" t="e">
        <f t="shared" si="436"/>
        <v>#VALUE!</v>
      </c>
      <c r="AC1313" t="e">
        <f t="shared" si="437"/>
        <v>#VALUE!</v>
      </c>
      <c r="AD1313" t="e">
        <f t="shared" si="438"/>
        <v>#VALUE!</v>
      </c>
      <c r="AE1313" t="e">
        <f t="shared" si="439"/>
        <v>#VALUE!</v>
      </c>
      <c r="AF1313" t="e">
        <f t="shared" si="440"/>
        <v>#VALUE!</v>
      </c>
    </row>
    <row r="1314" spans="5:32" x14ac:dyDescent="0.2">
      <c r="E1314">
        <f t="shared" si="432"/>
        <v>1312</v>
      </c>
      <c r="F1314">
        <f t="shared" si="427"/>
        <v>52.596855445438493</v>
      </c>
      <c r="G1314" t="e">
        <f t="shared" si="420"/>
        <v>#VALUE!</v>
      </c>
      <c r="H1314" t="e">
        <f t="shared" si="421"/>
        <v>#VALUE!</v>
      </c>
      <c r="I1314" t="e">
        <f t="shared" si="422"/>
        <v>#VALUE!</v>
      </c>
      <c r="J1314" t="e">
        <f t="shared" si="423"/>
        <v>#VALUE!</v>
      </c>
      <c r="K1314" t="e">
        <f t="shared" si="424"/>
        <v>#VALUE!</v>
      </c>
      <c r="L1314" t="e">
        <f t="shared" si="425"/>
        <v>#VALUE!</v>
      </c>
      <c r="M1314">
        <f>IF($B$9="זכר",INDEX(תמותה!$A$1:$E$121,ROUNDDOWN(E1314/12,0)+1,2),INDEX(תמותה!$A$1:$E$121,ROUNDDOWN(E1314/12,0)+1,3))</f>
        <v>0.50080999999999998</v>
      </c>
      <c r="N1314" t="e">
        <f>IF($B$9="זכר",INDEX('שיפור גברים'!$A$1:$GQ$121,ROUNDDOWN(E1314/12,0)+1,ROUNDDOWN((E1314+$B$7-$B$8)/12,0)+2),INDEX('שיפור נשים'!$A$1:$GQ$121,ROUNDDOWN(E1314/12,0)+1,ROUNDDOWN((E1314+$B$7-$B$8)/12,0)+2))</f>
        <v>#VALUE!</v>
      </c>
      <c r="O1314" t="e">
        <f>IF($B$9="זכר",INDEX('שיפור גברים'!$A$1:$GQ$121,ROUNDDOWN(E1314/12,0)+1,ROUNDDOWN((E1314+$B$7-$B$8)/12,0)+1),INDEX('שיפור נשים'!$A$1:$GQ$121,ROUNDDOWN(E1314/12,0)+1,ROUNDDOWN((E1314+$B$7-$B$8)/12,0)+1))</f>
        <v>#VALUE!</v>
      </c>
      <c r="P1314">
        <f t="shared" si="426"/>
        <v>1</v>
      </c>
      <c r="Q1314" t="e">
        <f t="shared" si="428"/>
        <v>#VALUE!</v>
      </c>
      <c r="R1314">
        <f t="shared" si="433"/>
        <v>1312</v>
      </c>
      <c r="S1314" t="e">
        <f t="shared" si="434"/>
        <v>#VALUE!</v>
      </c>
      <c r="T1314">
        <f>IF($B$11="זכר",INDEX(תמותה!$A$1:$E$121,ROUNDDOWN(R1314/12,0)+1,2),INDEX(תמותה!$A$1:$E$121,ROUNDDOWN(R1314/12,0)+1,3))</f>
        <v>0.50080999999999998</v>
      </c>
      <c r="U1314" t="e">
        <f>IF($B$11="זכר",INDEX('שיפור גברים'!$A$1:$GQ$121,ROUNDDOWN(R1314/12,0)+1,ROUNDDOWN((E1314+$B$7-$B$8)/12,0)+2),INDEX('שיפור נשים'!$A$1:$GQ$121,ROUNDDOWN(R1314/12,0)+1,ROUNDDOWN((E1314+$B$7-$B$8)/12,0)+2))</f>
        <v>#VALUE!</v>
      </c>
      <c r="V1314" t="e">
        <f>IF($B$11="זכר",INDEX('שיפור גברים'!$A$1:$GQ$121,ROUNDDOWN(R1314/12,0)+1,ROUNDDOWN((E1314+$B$7-$B$8)/12,0)+1),INDEX('שיפור נשים'!$A$1:$GQ$121,ROUNDDOWN(R1314/12,0)+1,ROUNDDOWN((E1314+$B$7-$B$8)/12,0)+1))</f>
        <v>#VALUE!</v>
      </c>
      <c r="W1314">
        <f t="shared" si="429"/>
        <v>1</v>
      </c>
      <c r="X1314" t="e">
        <f t="shared" si="435"/>
        <v>#VALUE!</v>
      </c>
      <c r="Y1314">
        <f>IF($B$11="זכר",INDEX(תמותה!$A$1:$E$121,ROUNDDOWN(R1314/12,0)+1,4),INDEX(תמותה!$A$1:$E$121,ROUNDDOWN(R1314/12,0)+1,5))</f>
        <v>0.50080999999999998</v>
      </c>
      <c r="Z1314" t="e">
        <f t="shared" si="430"/>
        <v>#VALUE!</v>
      </c>
      <c r="AA1314" t="e">
        <f t="shared" si="431"/>
        <v>#VALUE!</v>
      </c>
      <c r="AB1314" t="e">
        <f t="shared" si="436"/>
        <v>#VALUE!</v>
      </c>
      <c r="AC1314" t="e">
        <f t="shared" si="437"/>
        <v>#VALUE!</v>
      </c>
      <c r="AD1314" t="e">
        <f t="shared" si="438"/>
        <v>#VALUE!</v>
      </c>
      <c r="AE1314" t="e">
        <f t="shared" si="439"/>
        <v>#VALUE!</v>
      </c>
      <c r="AF1314" t="e">
        <f t="shared" si="440"/>
        <v>#VALUE!</v>
      </c>
    </row>
    <row r="1315" spans="5:32" x14ac:dyDescent="0.2">
      <c r="E1315">
        <f t="shared" si="432"/>
        <v>1313</v>
      </c>
      <c r="F1315">
        <f t="shared" si="427"/>
        <v>52.755833428360745</v>
      </c>
      <c r="G1315" t="e">
        <f t="shared" si="420"/>
        <v>#VALUE!</v>
      </c>
      <c r="H1315" t="e">
        <f t="shared" si="421"/>
        <v>#VALUE!</v>
      </c>
      <c r="I1315" t="e">
        <f t="shared" si="422"/>
        <v>#VALUE!</v>
      </c>
      <c r="J1315" t="e">
        <f t="shared" si="423"/>
        <v>#VALUE!</v>
      </c>
      <c r="K1315" t="e">
        <f t="shared" si="424"/>
        <v>#VALUE!</v>
      </c>
      <c r="L1315" t="e">
        <f t="shared" si="425"/>
        <v>#VALUE!</v>
      </c>
      <c r="M1315">
        <f>IF($B$9="זכר",INDEX(תמותה!$A$1:$E$121,ROUNDDOWN(E1315/12,0)+1,2),INDEX(תמותה!$A$1:$E$121,ROUNDDOWN(E1315/12,0)+1,3))</f>
        <v>0.50080999999999998</v>
      </c>
      <c r="N1315" t="e">
        <f>IF($B$9="זכר",INDEX('שיפור גברים'!$A$1:$GQ$121,ROUNDDOWN(E1315/12,0)+1,ROUNDDOWN((E1315+$B$7-$B$8)/12,0)+2),INDEX('שיפור נשים'!$A$1:$GQ$121,ROUNDDOWN(E1315/12,0)+1,ROUNDDOWN((E1315+$B$7-$B$8)/12,0)+2))</f>
        <v>#VALUE!</v>
      </c>
      <c r="O1315" t="e">
        <f>IF($B$9="זכר",INDEX('שיפור גברים'!$A$1:$GQ$121,ROUNDDOWN(E1315/12,0)+1,ROUNDDOWN((E1315+$B$7-$B$8)/12,0)+1),INDEX('שיפור נשים'!$A$1:$GQ$121,ROUNDDOWN(E1315/12,0)+1,ROUNDDOWN((E1315+$B$7-$B$8)/12,0)+1))</f>
        <v>#VALUE!</v>
      </c>
      <c r="P1315">
        <f t="shared" si="426"/>
        <v>8.3333333333333329E-2</v>
      </c>
      <c r="Q1315" t="e">
        <f t="shared" si="428"/>
        <v>#VALUE!</v>
      </c>
      <c r="R1315">
        <f t="shared" si="433"/>
        <v>1313</v>
      </c>
      <c r="S1315" t="e">
        <f t="shared" si="434"/>
        <v>#VALUE!</v>
      </c>
      <c r="T1315">
        <f>IF($B$11="זכר",INDEX(תמותה!$A$1:$E$121,ROUNDDOWN(R1315/12,0)+1,2),INDEX(תמותה!$A$1:$E$121,ROUNDDOWN(R1315/12,0)+1,3))</f>
        <v>0.50080999999999998</v>
      </c>
      <c r="U1315" t="e">
        <f>IF($B$11="זכר",INDEX('שיפור גברים'!$A$1:$GQ$121,ROUNDDOWN(R1315/12,0)+1,ROUNDDOWN((E1315+$B$7-$B$8)/12,0)+2),INDEX('שיפור נשים'!$A$1:$GQ$121,ROUNDDOWN(R1315/12,0)+1,ROUNDDOWN((E1315+$B$7-$B$8)/12,0)+2))</f>
        <v>#VALUE!</v>
      </c>
      <c r="V1315" t="e">
        <f>IF($B$11="זכר",INDEX('שיפור גברים'!$A$1:$GQ$121,ROUNDDOWN(R1315/12,0)+1,ROUNDDOWN((E1315+$B$7-$B$8)/12,0)+1),INDEX('שיפור נשים'!$A$1:$GQ$121,ROUNDDOWN(R1315/12,0)+1,ROUNDDOWN((E1315+$B$7-$B$8)/12,0)+1))</f>
        <v>#VALUE!</v>
      </c>
      <c r="W1315">
        <f t="shared" si="429"/>
        <v>8.3333333333333329E-2</v>
      </c>
      <c r="X1315" t="e">
        <f t="shared" si="435"/>
        <v>#VALUE!</v>
      </c>
      <c r="Y1315">
        <f>IF($B$11="זכר",INDEX(תמותה!$A$1:$E$121,ROUNDDOWN(R1315/12,0)+1,4),INDEX(תמותה!$A$1:$E$121,ROUNDDOWN(R1315/12,0)+1,5))</f>
        <v>0.50080999999999998</v>
      </c>
      <c r="Z1315" t="e">
        <f t="shared" si="430"/>
        <v>#VALUE!</v>
      </c>
      <c r="AA1315" t="e">
        <f t="shared" si="431"/>
        <v>#VALUE!</v>
      </c>
      <c r="AB1315" t="e">
        <f t="shared" si="436"/>
        <v>#VALUE!</v>
      </c>
      <c r="AC1315" t="e">
        <f t="shared" si="437"/>
        <v>#VALUE!</v>
      </c>
      <c r="AD1315" t="e">
        <f t="shared" si="438"/>
        <v>#VALUE!</v>
      </c>
      <c r="AE1315" t="e">
        <f t="shared" si="439"/>
        <v>#VALUE!</v>
      </c>
      <c r="AF1315" t="e">
        <f t="shared" si="440"/>
        <v>#VALUE!</v>
      </c>
    </row>
    <row r="1316" spans="5:32" x14ac:dyDescent="0.2">
      <c r="E1316">
        <f t="shared" si="432"/>
        <v>1314</v>
      </c>
      <c r="F1316">
        <f t="shared" si="427"/>
        <v>52.915291934288405</v>
      </c>
      <c r="G1316" t="e">
        <f t="shared" si="420"/>
        <v>#VALUE!</v>
      </c>
      <c r="H1316" t="e">
        <f t="shared" si="421"/>
        <v>#VALUE!</v>
      </c>
      <c r="I1316" t="e">
        <f t="shared" si="422"/>
        <v>#VALUE!</v>
      </c>
      <c r="J1316" t="e">
        <f t="shared" si="423"/>
        <v>#VALUE!</v>
      </c>
      <c r="K1316" t="e">
        <f t="shared" si="424"/>
        <v>#VALUE!</v>
      </c>
      <c r="L1316" t="e">
        <f t="shared" si="425"/>
        <v>#VALUE!</v>
      </c>
      <c r="M1316">
        <f>IF($B$9="זכר",INDEX(תמותה!$A$1:$E$121,ROUNDDOWN(E1316/12,0)+1,2),INDEX(תמותה!$A$1:$E$121,ROUNDDOWN(E1316/12,0)+1,3))</f>
        <v>0.50080999999999998</v>
      </c>
      <c r="N1316" t="e">
        <f>IF($B$9="זכר",INDEX('שיפור גברים'!$A$1:$GQ$121,ROUNDDOWN(E1316/12,0)+1,ROUNDDOWN((E1316+$B$7-$B$8)/12,0)+2),INDEX('שיפור נשים'!$A$1:$GQ$121,ROUNDDOWN(E1316/12,0)+1,ROUNDDOWN((E1316+$B$7-$B$8)/12,0)+2))</f>
        <v>#VALUE!</v>
      </c>
      <c r="O1316" t="e">
        <f>IF($B$9="זכר",INDEX('שיפור גברים'!$A$1:$GQ$121,ROUNDDOWN(E1316/12,0)+1,ROUNDDOWN((E1316+$B$7-$B$8)/12,0)+1),INDEX('שיפור נשים'!$A$1:$GQ$121,ROUNDDOWN(E1316/12,0)+1,ROUNDDOWN((E1316+$B$7-$B$8)/12,0)+1))</f>
        <v>#VALUE!</v>
      </c>
      <c r="P1316">
        <f t="shared" si="426"/>
        <v>0.16666666666666666</v>
      </c>
      <c r="Q1316" t="e">
        <f t="shared" si="428"/>
        <v>#VALUE!</v>
      </c>
      <c r="R1316">
        <f t="shared" si="433"/>
        <v>1314</v>
      </c>
      <c r="S1316" t="e">
        <f t="shared" si="434"/>
        <v>#VALUE!</v>
      </c>
      <c r="T1316">
        <f>IF($B$11="זכר",INDEX(תמותה!$A$1:$E$121,ROUNDDOWN(R1316/12,0)+1,2),INDEX(תמותה!$A$1:$E$121,ROUNDDOWN(R1316/12,0)+1,3))</f>
        <v>0.50080999999999998</v>
      </c>
      <c r="U1316" t="e">
        <f>IF($B$11="זכר",INDEX('שיפור גברים'!$A$1:$GQ$121,ROUNDDOWN(R1316/12,0)+1,ROUNDDOWN((E1316+$B$7-$B$8)/12,0)+2),INDEX('שיפור נשים'!$A$1:$GQ$121,ROUNDDOWN(R1316/12,0)+1,ROUNDDOWN((E1316+$B$7-$B$8)/12,0)+2))</f>
        <v>#VALUE!</v>
      </c>
      <c r="V1316" t="e">
        <f>IF($B$11="זכר",INDEX('שיפור גברים'!$A$1:$GQ$121,ROUNDDOWN(R1316/12,0)+1,ROUNDDOWN((E1316+$B$7-$B$8)/12,0)+1),INDEX('שיפור נשים'!$A$1:$GQ$121,ROUNDDOWN(R1316/12,0)+1,ROUNDDOWN((E1316+$B$7-$B$8)/12,0)+1))</f>
        <v>#VALUE!</v>
      </c>
      <c r="W1316">
        <f t="shared" si="429"/>
        <v>0.16666666666666666</v>
      </c>
      <c r="X1316" t="e">
        <f t="shared" si="435"/>
        <v>#VALUE!</v>
      </c>
      <c r="Y1316">
        <f>IF($B$11="זכר",INDEX(תמותה!$A$1:$E$121,ROUNDDOWN(R1316/12,0)+1,4),INDEX(תמותה!$A$1:$E$121,ROUNDDOWN(R1316/12,0)+1,5))</f>
        <v>0.50080999999999998</v>
      </c>
      <c r="Z1316" t="e">
        <f t="shared" si="430"/>
        <v>#VALUE!</v>
      </c>
      <c r="AA1316" t="e">
        <f t="shared" si="431"/>
        <v>#VALUE!</v>
      </c>
      <c r="AB1316" t="e">
        <f t="shared" si="436"/>
        <v>#VALUE!</v>
      </c>
      <c r="AC1316" t="e">
        <f t="shared" si="437"/>
        <v>#VALUE!</v>
      </c>
      <c r="AD1316" t="e">
        <f t="shared" si="438"/>
        <v>#VALUE!</v>
      </c>
      <c r="AE1316" t="e">
        <f t="shared" si="439"/>
        <v>#VALUE!</v>
      </c>
      <c r="AF1316" t="e">
        <f t="shared" si="440"/>
        <v>#VALUE!</v>
      </c>
    </row>
    <row r="1317" spans="5:32" x14ac:dyDescent="0.2">
      <c r="E1317">
        <f t="shared" si="432"/>
        <v>1315</v>
      </c>
      <c r="F1317">
        <f t="shared" si="427"/>
        <v>53.075232415638716</v>
      </c>
      <c r="G1317" t="e">
        <f t="shared" si="420"/>
        <v>#VALUE!</v>
      </c>
      <c r="H1317" t="e">
        <f t="shared" si="421"/>
        <v>#VALUE!</v>
      </c>
      <c r="I1317" t="e">
        <f t="shared" si="422"/>
        <v>#VALUE!</v>
      </c>
      <c r="J1317" t="e">
        <f t="shared" si="423"/>
        <v>#VALUE!</v>
      </c>
      <c r="K1317" t="e">
        <f t="shared" si="424"/>
        <v>#VALUE!</v>
      </c>
      <c r="L1317" t="e">
        <f t="shared" si="425"/>
        <v>#VALUE!</v>
      </c>
      <c r="M1317">
        <f>IF($B$9="זכר",INDEX(תמותה!$A$1:$E$121,ROUNDDOWN(E1317/12,0)+1,2),INDEX(תמותה!$A$1:$E$121,ROUNDDOWN(E1317/12,0)+1,3))</f>
        <v>0.50080999999999998</v>
      </c>
      <c r="N1317" t="e">
        <f>IF($B$9="זכר",INDEX('שיפור גברים'!$A$1:$GQ$121,ROUNDDOWN(E1317/12,0)+1,ROUNDDOWN((E1317+$B$7-$B$8)/12,0)+2),INDEX('שיפור נשים'!$A$1:$GQ$121,ROUNDDOWN(E1317/12,0)+1,ROUNDDOWN((E1317+$B$7-$B$8)/12,0)+2))</f>
        <v>#VALUE!</v>
      </c>
      <c r="O1317" t="e">
        <f>IF($B$9="זכר",INDEX('שיפור גברים'!$A$1:$GQ$121,ROUNDDOWN(E1317/12,0)+1,ROUNDDOWN((E1317+$B$7-$B$8)/12,0)+1),INDEX('שיפור נשים'!$A$1:$GQ$121,ROUNDDOWN(E1317/12,0)+1,ROUNDDOWN((E1317+$B$7-$B$8)/12,0)+1))</f>
        <v>#VALUE!</v>
      </c>
      <c r="P1317">
        <f t="shared" si="426"/>
        <v>0.25</v>
      </c>
      <c r="Q1317" t="e">
        <f t="shared" si="428"/>
        <v>#VALUE!</v>
      </c>
      <c r="R1317">
        <f t="shared" si="433"/>
        <v>1315</v>
      </c>
      <c r="S1317" t="e">
        <f t="shared" si="434"/>
        <v>#VALUE!</v>
      </c>
      <c r="T1317">
        <f>IF($B$11="זכר",INDEX(תמותה!$A$1:$E$121,ROUNDDOWN(R1317/12,0)+1,2),INDEX(תמותה!$A$1:$E$121,ROUNDDOWN(R1317/12,0)+1,3))</f>
        <v>0.50080999999999998</v>
      </c>
      <c r="U1317" t="e">
        <f>IF($B$11="זכר",INDEX('שיפור גברים'!$A$1:$GQ$121,ROUNDDOWN(R1317/12,0)+1,ROUNDDOWN((E1317+$B$7-$B$8)/12,0)+2),INDEX('שיפור נשים'!$A$1:$GQ$121,ROUNDDOWN(R1317/12,0)+1,ROUNDDOWN((E1317+$B$7-$B$8)/12,0)+2))</f>
        <v>#VALUE!</v>
      </c>
      <c r="V1317" t="e">
        <f>IF($B$11="זכר",INDEX('שיפור גברים'!$A$1:$GQ$121,ROUNDDOWN(R1317/12,0)+1,ROUNDDOWN((E1317+$B$7-$B$8)/12,0)+1),INDEX('שיפור נשים'!$A$1:$GQ$121,ROUNDDOWN(R1317/12,0)+1,ROUNDDOWN((E1317+$B$7-$B$8)/12,0)+1))</f>
        <v>#VALUE!</v>
      </c>
      <c r="W1317">
        <f t="shared" si="429"/>
        <v>0.25</v>
      </c>
      <c r="X1317" t="e">
        <f t="shared" si="435"/>
        <v>#VALUE!</v>
      </c>
      <c r="Y1317">
        <f>IF($B$11="זכר",INDEX(תמותה!$A$1:$E$121,ROUNDDOWN(R1317/12,0)+1,4),INDEX(תמותה!$A$1:$E$121,ROUNDDOWN(R1317/12,0)+1,5))</f>
        <v>0.50080999999999998</v>
      </c>
      <c r="Z1317" t="e">
        <f t="shared" si="430"/>
        <v>#VALUE!</v>
      </c>
      <c r="AA1317" t="e">
        <f t="shared" si="431"/>
        <v>#VALUE!</v>
      </c>
      <c r="AB1317" t="e">
        <f t="shared" si="436"/>
        <v>#VALUE!</v>
      </c>
      <c r="AC1317" t="e">
        <f t="shared" si="437"/>
        <v>#VALUE!</v>
      </c>
      <c r="AD1317" t="e">
        <f t="shared" si="438"/>
        <v>#VALUE!</v>
      </c>
      <c r="AE1317" t="e">
        <f t="shared" si="439"/>
        <v>#VALUE!</v>
      </c>
      <c r="AF1317" t="e">
        <f t="shared" si="440"/>
        <v>#VALUE!</v>
      </c>
    </row>
    <row r="1318" spans="5:32" x14ac:dyDescent="0.2">
      <c r="E1318">
        <f t="shared" si="432"/>
        <v>1316</v>
      </c>
      <c r="F1318">
        <f t="shared" si="427"/>
        <v>53.235656329218862</v>
      </c>
      <c r="G1318" t="e">
        <f t="shared" ref="G1318:G1381" si="441">IF(E1318&lt;=$B$3,IF(AND((E1318-$E$2)&lt;0,E1318&lt;$B$4),G1317+1/F1318,G1317+L1317/F1318))</f>
        <v>#VALUE!</v>
      </c>
      <c r="H1318" t="e">
        <f t="shared" ref="H1318:H1381" si="442">IF(E1318&lt;=$B$3,IF(AND((E1318-$E$2)&lt;60,E1318&lt;$B$4),H1317+1/F1318,H1317+L1317/F1318))</f>
        <v>#VALUE!</v>
      </c>
      <c r="I1318" t="e">
        <f t="shared" ref="I1318:I1381" si="443">IF(E1318&lt;=$B$3,IF(AND((E1318-$E$2)&lt;120,E1318&lt;$B$4),I1317+1/F1318,I1317+L1317/F1318))</f>
        <v>#VALUE!</v>
      </c>
      <c r="J1318" t="e">
        <f t="shared" ref="J1318:J1381" si="444">IF(E1318&lt;=$B$3,IF(AND((E1318-$E$2)&lt;180,E1318&lt;$B$4),J1317+1/F1318,J1317+L1317/F1318))</f>
        <v>#VALUE!</v>
      </c>
      <c r="K1318" t="e">
        <f t="shared" ref="K1318:K1381" si="445">IF(E1318&lt;=$B$3,IF(AND((E1318-$E$2)&lt;240,E1318&lt;$B$4),K1317+1/F1318,K1317+L1317/F1318))</f>
        <v>#VALUE!</v>
      </c>
      <c r="L1318" t="e">
        <f t="shared" ref="L1318:L1381" si="446">L1317*(1-Q1318)</f>
        <v>#VALUE!</v>
      </c>
      <c r="M1318">
        <f>IF($B$9="זכר",INDEX(תמותה!$A$1:$E$121,ROUNDDOWN(E1318/12,0)+1,2),INDEX(תמותה!$A$1:$E$121,ROUNDDOWN(E1318/12,0)+1,3))</f>
        <v>0.50080999999999998</v>
      </c>
      <c r="N1318" t="e">
        <f>IF($B$9="זכר",INDEX('שיפור גברים'!$A$1:$GQ$121,ROUNDDOWN(E1318/12,0)+1,ROUNDDOWN((E1318+$B$7-$B$8)/12,0)+2),INDEX('שיפור נשים'!$A$1:$GQ$121,ROUNDDOWN(E1318/12,0)+1,ROUNDDOWN((E1318+$B$7-$B$8)/12,0)+2))</f>
        <v>#VALUE!</v>
      </c>
      <c r="O1318" t="e">
        <f>IF($B$9="זכר",INDEX('שיפור גברים'!$A$1:$GQ$121,ROUNDDOWN(E1318/12,0)+1,ROUNDDOWN((E1318+$B$7-$B$8)/12,0)+1),INDEX('שיפור נשים'!$A$1:$GQ$121,ROUNDDOWN(E1318/12,0)+1,ROUNDDOWN((E1318+$B$7-$B$8)/12,0)+1))</f>
        <v>#VALUE!</v>
      </c>
      <c r="P1318">
        <f t="shared" ref="P1318:P1381" si="447">(MOD((E1318-$E$2+7),12)+1)/12</f>
        <v>0.33333333333333331</v>
      </c>
      <c r="Q1318" t="e">
        <f t="shared" si="428"/>
        <v>#VALUE!</v>
      </c>
      <c r="R1318">
        <f t="shared" si="433"/>
        <v>1316</v>
      </c>
      <c r="S1318" t="e">
        <f t="shared" si="434"/>
        <v>#VALUE!</v>
      </c>
      <c r="T1318">
        <f>IF($B$11="זכר",INDEX(תמותה!$A$1:$E$121,ROUNDDOWN(R1318/12,0)+1,2),INDEX(תמותה!$A$1:$E$121,ROUNDDOWN(R1318/12,0)+1,3))</f>
        <v>0.50080999999999998</v>
      </c>
      <c r="U1318" t="e">
        <f>IF($B$11="זכר",INDEX('שיפור גברים'!$A$1:$GQ$121,ROUNDDOWN(R1318/12,0)+1,ROUNDDOWN((E1318+$B$7-$B$8)/12,0)+2),INDEX('שיפור נשים'!$A$1:$GQ$121,ROUNDDOWN(R1318/12,0)+1,ROUNDDOWN((E1318+$B$7-$B$8)/12,0)+2))</f>
        <v>#VALUE!</v>
      </c>
      <c r="V1318" t="e">
        <f>IF($B$11="זכר",INDEX('שיפור גברים'!$A$1:$GQ$121,ROUNDDOWN(R1318/12,0)+1,ROUNDDOWN((E1318+$B$7-$B$8)/12,0)+1),INDEX('שיפור נשים'!$A$1:$GQ$121,ROUNDDOWN(R1318/12,0)+1,ROUNDDOWN((E1318+$B$7-$B$8)/12,0)+1))</f>
        <v>#VALUE!</v>
      </c>
      <c r="W1318">
        <f t="shared" si="429"/>
        <v>0.33333333333333331</v>
      </c>
      <c r="X1318" t="e">
        <f t="shared" si="435"/>
        <v>#VALUE!</v>
      </c>
      <c r="Y1318">
        <f>IF($B$11="זכר",INDEX(תמותה!$A$1:$E$121,ROUNDDOWN(R1318/12,0)+1,4),INDEX(תמותה!$A$1:$E$121,ROUNDDOWN(R1318/12,0)+1,5))</f>
        <v>0.50080999999999998</v>
      </c>
      <c r="Z1318" t="e">
        <f t="shared" si="430"/>
        <v>#VALUE!</v>
      </c>
      <c r="AA1318" t="e">
        <f t="shared" si="431"/>
        <v>#VALUE!</v>
      </c>
      <c r="AB1318" t="e">
        <f t="shared" si="436"/>
        <v>#VALUE!</v>
      </c>
      <c r="AC1318" t="e">
        <f t="shared" si="437"/>
        <v>#VALUE!</v>
      </c>
      <c r="AD1318" t="e">
        <f t="shared" si="438"/>
        <v>#VALUE!</v>
      </c>
      <c r="AE1318" t="e">
        <f t="shared" si="439"/>
        <v>#VALUE!</v>
      </c>
      <c r="AF1318" t="e">
        <f t="shared" si="440"/>
        <v>#VALUE!</v>
      </c>
    </row>
    <row r="1319" spans="5:32" x14ac:dyDescent="0.2">
      <c r="E1319">
        <f t="shared" si="432"/>
        <v>1317</v>
      </c>
      <c r="F1319">
        <f t="shared" si="427"/>
        <v>53.396565136239474</v>
      </c>
      <c r="G1319" t="e">
        <f t="shared" si="441"/>
        <v>#VALUE!</v>
      </c>
      <c r="H1319" t="e">
        <f t="shared" si="442"/>
        <v>#VALUE!</v>
      </c>
      <c r="I1319" t="e">
        <f t="shared" si="443"/>
        <v>#VALUE!</v>
      </c>
      <c r="J1319" t="e">
        <f t="shared" si="444"/>
        <v>#VALUE!</v>
      </c>
      <c r="K1319" t="e">
        <f t="shared" si="445"/>
        <v>#VALUE!</v>
      </c>
      <c r="L1319" t="e">
        <f t="shared" si="446"/>
        <v>#VALUE!</v>
      </c>
      <c r="M1319">
        <f>IF($B$9="זכר",INDEX(תמותה!$A$1:$E$121,ROUNDDOWN(E1319/12,0)+1,2),INDEX(תמותה!$A$1:$E$121,ROUNDDOWN(E1319/12,0)+1,3))</f>
        <v>0.50080999999999998</v>
      </c>
      <c r="N1319" t="e">
        <f>IF($B$9="זכר",INDEX('שיפור גברים'!$A$1:$GQ$121,ROUNDDOWN(E1319/12,0)+1,ROUNDDOWN((E1319+$B$7-$B$8)/12,0)+2),INDEX('שיפור נשים'!$A$1:$GQ$121,ROUNDDOWN(E1319/12,0)+1,ROUNDDOWN((E1319+$B$7-$B$8)/12,0)+2))</f>
        <v>#VALUE!</v>
      </c>
      <c r="O1319" t="e">
        <f>IF($B$9="זכר",INDEX('שיפור גברים'!$A$1:$GQ$121,ROUNDDOWN(E1319/12,0)+1,ROUNDDOWN((E1319+$B$7-$B$8)/12,0)+1),INDEX('שיפור נשים'!$A$1:$GQ$121,ROUNDDOWN(E1319/12,0)+1,ROUNDDOWN((E1319+$B$7-$B$8)/12,0)+1))</f>
        <v>#VALUE!</v>
      </c>
      <c r="P1319">
        <f t="shared" si="447"/>
        <v>0.41666666666666669</v>
      </c>
      <c r="Q1319" t="e">
        <f t="shared" si="428"/>
        <v>#VALUE!</v>
      </c>
      <c r="R1319">
        <f t="shared" si="433"/>
        <v>1317</v>
      </c>
      <c r="S1319" t="e">
        <f t="shared" si="434"/>
        <v>#VALUE!</v>
      </c>
      <c r="T1319">
        <f>IF($B$11="זכר",INDEX(תמותה!$A$1:$E$121,ROUNDDOWN(R1319/12,0)+1,2),INDEX(תמותה!$A$1:$E$121,ROUNDDOWN(R1319/12,0)+1,3))</f>
        <v>0.50080999999999998</v>
      </c>
      <c r="U1319" t="e">
        <f>IF($B$11="זכר",INDEX('שיפור גברים'!$A$1:$GQ$121,ROUNDDOWN(R1319/12,0)+1,ROUNDDOWN((E1319+$B$7-$B$8)/12,0)+2),INDEX('שיפור נשים'!$A$1:$GQ$121,ROUNDDOWN(R1319/12,0)+1,ROUNDDOWN((E1319+$B$7-$B$8)/12,0)+2))</f>
        <v>#VALUE!</v>
      </c>
      <c r="V1319" t="e">
        <f>IF($B$11="זכר",INDEX('שיפור גברים'!$A$1:$GQ$121,ROUNDDOWN(R1319/12,0)+1,ROUNDDOWN((E1319+$B$7-$B$8)/12,0)+1),INDEX('שיפור נשים'!$A$1:$GQ$121,ROUNDDOWN(R1319/12,0)+1,ROUNDDOWN((E1319+$B$7-$B$8)/12,0)+1))</f>
        <v>#VALUE!</v>
      </c>
      <c r="W1319">
        <f t="shared" si="429"/>
        <v>0.41666666666666669</v>
      </c>
      <c r="X1319" t="e">
        <f t="shared" si="435"/>
        <v>#VALUE!</v>
      </c>
      <c r="Y1319">
        <f>IF($B$11="זכר",INDEX(תמותה!$A$1:$E$121,ROUNDDOWN(R1319/12,0)+1,4),INDEX(תמותה!$A$1:$E$121,ROUNDDOWN(R1319/12,0)+1,5))</f>
        <v>0.50080999999999998</v>
      </c>
      <c r="Z1319" t="e">
        <f t="shared" si="430"/>
        <v>#VALUE!</v>
      </c>
      <c r="AA1319" t="e">
        <f t="shared" si="431"/>
        <v>#VALUE!</v>
      </c>
      <c r="AB1319" t="e">
        <f t="shared" si="436"/>
        <v>#VALUE!</v>
      </c>
      <c r="AC1319" t="e">
        <f t="shared" si="437"/>
        <v>#VALUE!</v>
      </c>
      <c r="AD1319" t="e">
        <f t="shared" si="438"/>
        <v>#VALUE!</v>
      </c>
      <c r="AE1319" t="e">
        <f t="shared" si="439"/>
        <v>#VALUE!</v>
      </c>
      <c r="AF1319" t="e">
        <f t="shared" si="440"/>
        <v>#VALUE!</v>
      </c>
    </row>
    <row r="1320" spans="5:32" x14ac:dyDescent="0.2">
      <c r="E1320">
        <f t="shared" si="432"/>
        <v>1318</v>
      </c>
      <c r="F1320">
        <f t="shared" si="427"/>
        <v>53.557960302327736</v>
      </c>
      <c r="G1320" t="e">
        <f t="shared" si="441"/>
        <v>#VALUE!</v>
      </c>
      <c r="H1320" t="e">
        <f t="shared" si="442"/>
        <v>#VALUE!</v>
      </c>
      <c r="I1320" t="e">
        <f t="shared" si="443"/>
        <v>#VALUE!</v>
      </c>
      <c r="J1320" t="e">
        <f t="shared" si="444"/>
        <v>#VALUE!</v>
      </c>
      <c r="K1320" t="e">
        <f t="shared" si="445"/>
        <v>#VALUE!</v>
      </c>
      <c r="L1320" t="e">
        <f t="shared" si="446"/>
        <v>#VALUE!</v>
      </c>
      <c r="M1320">
        <f>IF($B$9="זכר",INDEX(תמותה!$A$1:$E$121,ROUNDDOWN(E1320/12,0)+1,2),INDEX(תמותה!$A$1:$E$121,ROUNDDOWN(E1320/12,0)+1,3))</f>
        <v>0.50080999999999998</v>
      </c>
      <c r="N1320" t="e">
        <f>IF($B$9="זכר",INDEX('שיפור גברים'!$A$1:$GQ$121,ROUNDDOWN(E1320/12,0)+1,ROUNDDOWN((E1320+$B$7-$B$8)/12,0)+2),INDEX('שיפור נשים'!$A$1:$GQ$121,ROUNDDOWN(E1320/12,0)+1,ROUNDDOWN((E1320+$B$7-$B$8)/12,0)+2))</f>
        <v>#VALUE!</v>
      </c>
      <c r="O1320" t="e">
        <f>IF($B$9="זכר",INDEX('שיפור גברים'!$A$1:$GQ$121,ROUNDDOWN(E1320/12,0)+1,ROUNDDOWN((E1320+$B$7-$B$8)/12,0)+1),INDEX('שיפור נשים'!$A$1:$GQ$121,ROUNDDOWN(E1320/12,0)+1,ROUNDDOWN((E1320+$B$7-$B$8)/12,0)+1))</f>
        <v>#VALUE!</v>
      </c>
      <c r="P1320">
        <f t="shared" si="447"/>
        <v>0.5</v>
      </c>
      <c r="Q1320" t="e">
        <f t="shared" si="428"/>
        <v>#VALUE!</v>
      </c>
      <c r="R1320">
        <f t="shared" si="433"/>
        <v>1318</v>
      </c>
      <c r="S1320" t="e">
        <f t="shared" si="434"/>
        <v>#VALUE!</v>
      </c>
      <c r="T1320">
        <f>IF($B$11="זכר",INDEX(תמותה!$A$1:$E$121,ROUNDDOWN(R1320/12,0)+1,2),INDEX(תמותה!$A$1:$E$121,ROUNDDOWN(R1320/12,0)+1,3))</f>
        <v>0.50080999999999998</v>
      </c>
      <c r="U1320" t="e">
        <f>IF($B$11="זכר",INDEX('שיפור גברים'!$A$1:$GQ$121,ROUNDDOWN(R1320/12,0)+1,ROUNDDOWN((E1320+$B$7-$B$8)/12,0)+2),INDEX('שיפור נשים'!$A$1:$GQ$121,ROUNDDOWN(R1320/12,0)+1,ROUNDDOWN((E1320+$B$7-$B$8)/12,0)+2))</f>
        <v>#VALUE!</v>
      </c>
      <c r="V1320" t="e">
        <f>IF($B$11="זכר",INDEX('שיפור גברים'!$A$1:$GQ$121,ROUNDDOWN(R1320/12,0)+1,ROUNDDOWN((E1320+$B$7-$B$8)/12,0)+1),INDEX('שיפור נשים'!$A$1:$GQ$121,ROUNDDOWN(R1320/12,0)+1,ROUNDDOWN((E1320+$B$7-$B$8)/12,0)+1))</f>
        <v>#VALUE!</v>
      </c>
      <c r="W1320">
        <f t="shared" si="429"/>
        <v>0.5</v>
      </c>
      <c r="X1320" t="e">
        <f t="shared" si="435"/>
        <v>#VALUE!</v>
      </c>
      <c r="Y1320">
        <f>IF($B$11="זכר",INDEX(תמותה!$A$1:$E$121,ROUNDDOWN(R1320/12,0)+1,4),INDEX(תמותה!$A$1:$E$121,ROUNDDOWN(R1320/12,0)+1,5))</f>
        <v>0.50080999999999998</v>
      </c>
      <c r="Z1320" t="e">
        <f t="shared" si="430"/>
        <v>#VALUE!</v>
      </c>
      <c r="AA1320" t="e">
        <f t="shared" si="431"/>
        <v>#VALUE!</v>
      </c>
      <c r="AB1320" t="e">
        <f t="shared" si="436"/>
        <v>#VALUE!</v>
      </c>
      <c r="AC1320" t="e">
        <f t="shared" si="437"/>
        <v>#VALUE!</v>
      </c>
      <c r="AD1320" t="e">
        <f t="shared" si="438"/>
        <v>#VALUE!</v>
      </c>
      <c r="AE1320" t="e">
        <f t="shared" si="439"/>
        <v>#VALUE!</v>
      </c>
      <c r="AF1320" t="e">
        <f t="shared" si="440"/>
        <v>#VALUE!</v>
      </c>
    </row>
    <row r="1321" spans="5:32" x14ac:dyDescent="0.2">
      <c r="E1321">
        <f t="shared" si="432"/>
        <v>1319</v>
      </c>
      <c r="F1321">
        <f t="shared" si="427"/>
        <v>53.719843297540748</v>
      </c>
      <c r="G1321" t="e">
        <f t="shared" si="441"/>
        <v>#VALUE!</v>
      </c>
      <c r="H1321" t="e">
        <f t="shared" si="442"/>
        <v>#VALUE!</v>
      </c>
      <c r="I1321" t="e">
        <f t="shared" si="443"/>
        <v>#VALUE!</v>
      </c>
      <c r="J1321" t="e">
        <f t="shared" si="444"/>
        <v>#VALUE!</v>
      </c>
      <c r="K1321" t="e">
        <f t="shared" si="445"/>
        <v>#VALUE!</v>
      </c>
      <c r="L1321" t="e">
        <f t="shared" si="446"/>
        <v>#VALUE!</v>
      </c>
      <c r="M1321">
        <f>IF($B$9="זכר",INDEX(תמותה!$A$1:$E$121,ROUNDDOWN(E1321/12,0)+1,2),INDEX(תמותה!$A$1:$E$121,ROUNDDOWN(E1321/12,0)+1,3))</f>
        <v>0.50080999999999998</v>
      </c>
      <c r="N1321" t="e">
        <f>IF($B$9="זכר",INDEX('שיפור גברים'!$A$1:$GQ$121,ROUNDDOWN(E1321/12,0)+1,ROUNDDOWN((E1321+$B$7-$B$8)/12,0)+2),INDEX('שיפור נשים'!$A$1:$GQ$121,ROUNDDOWN(E1321/12,0)+1,ROUNDDOWN((E1321+$B$7-$B$8)/12,0)+2))</f>
        <v>#VALUE!</v>
      </c>
      <c r="O1321" t="e">
        <f>IF($B$9="זכר",INDEX('שיפור גברים'!$A$1:$GQ$121,ROUNDDOWN(E1321/12,0)+1,ROUNDDOWN((E1321+$B$7-$B$8)/12,0)+1),INDEX('שיפור נשים'!$A$1:$GQ$121,ROUNDDOWN(E1321/12,0)+1,ROUNDDOWN((E1321+$B$7-$B$8)/12,0)+1))</f>
        <v>#VALUE!</v>
      </c>
      <c r="P1321">
        <f t="shared" si="447"/>
        <v>0.58333333333333337</v>
      </c>
      <c r="Q1321" t="e">
        <f t="shared" si="428"/>
        <v>#VALUE!</v>
      </c>
      <c r="R1321">
        <f t="shared" si="433"/>
        <v>1319</v>
      </c>
      <c r="S1321" t="e">
        <f t="shared" si="434"/>
        <v>#VALUE!</v>
      </c>
      <c r="T1321">
        <f>IF($B$11="זכר",INDEX(תמותה!$A$1:$E$121,ROUNDDOWN(R1321/12,0)+1,2),INDEX(תמותה!$A$1:$E$121,ROUNDDOWN(R1321/12,0)+1,3))</f>
        <v>0.50080999999999998</v>
      </c>
      <c r="U1321" t="e">
        <f>IF($B$11="זכר",INDEX('שיפור גברים'!$A$1:$GQ$121,ROUNDDOWN(R1321/12,0)+1,ROUNDDOWN((E1321+$B$7-$B$8)/12,0)+2),INDEX('שיפור נשים'!$A$1:$GQ$121,ROUNDDOWN(R1321/12,0)+1,ROUNDDOWN((E1321+$B$7-$B$8)/12,0)+2))</f>
        <v>#VALUE!</v>
      </c>
      <c r="V1321" t="e">
        <f>IF($B$11="זכר",INDEX('שיפור גברים'!$A$1:$GQ$121,ROUNDDOWN(R1321/12,0)+1,ROUNDDOWN((E1321+$B$7-$B$8)/12,0)+1),INDEX('שיפור נשים'!$A$1:$GQ$121,ROUNDDOWN(R1321/12,0)+1,ROUNDDOWN((E1321+$B$7-$B$8)/12,0)+1))</f>
        <v>#VALUE!</v>
      </c>
      <c r="W1321">
        <f t="shared" si="429"/>
        <v>0.58333333333333337</v>
      </c>
      <c r="X1321" t="e">
        <f t="shared" si="435"/>
        <v>#VALUE!</v>
      </c>
      <c r="Y1321">
        <f>IF($B$11="זכר",INDEX(תמותה!$A$1:$E$121,ROUNDDOWN(R1321/12,0)+1,4),INDEX(תמותה!$A$1:$E$121,ROUNDDOWN(R1321/12,0)+1,5))</f>
        <v>0.50080999999999998</v>
      </c>
      <c r="Z1321" t="e">
        <f t="shared" si="430"/>
        <v>#VALUE!</v>
      </c>
      <c r="AA1321" t="e">
        <f t="shared" si="431"/>
        <v>#VALUE!</v>
      </c>
      <c r="AB1321" t="e">
        <f t="shared" si="436"/>
        <v>#VALUE!</v>
      </c>
      <c r="AC1321" t="e">
        <f t="shared" si="437"/>
        <v>#VALUE!</v>
      </c>
      <c r="AD1321" t="e">
        <f t="shared" si="438"/>
        <v>#VALUE!</v>
      </c>
      <c r="AE1321" t="e">
        <f t="shared" si="439"/>
        <v>#VALUE!</v>
      </c>
      <c r="AF1321" t="e">
        <f t="shared" si="440"/>
        <v>#VALUE!</v>
      </c>
    </row>
    <row r="1322" spans="5:32" x14ac:dyDescent="0.2">
      <c r="E1322">
        <f t="shared" si="432"/>
        <v>1320</v>
      </c>
      <c r="F1322">
        <f t="shared" si="427"/>
        <v>53.882215596379041</v>
      </c>
      <c r="G1322" t="e">
        <f t="shared" si="441"/>
        <v>#VALUE!</v>
      </c>
      <c r="H1322" t="e">
        <f t="shared" si="442"/>
        <v>#VALUE!</v>
      </c>
      <c r="I1322" t="e">
        <f t="shared" si="443"/>
        <v>#VALUE!</v>
      </c>
      <c r="J1322" t="e">
        <f t="shared" si="444"/>
        <v>#VALUE!</v>
      </c>
      <c r="K1322" t="e">
        <f t="shared" si="445"/>
        <v>#VALUE!</v>
      </c>
      <c r="L1322" t="e">
        <f t="shared" si="446"/>
        <v>#VALUE!</v>
      </c>
      <c r="M1322">
        <f>IF($B$9="זכר",INDEX(תמותה!$A$1:$E$121,ROUNDDOWN(E1322/12,0)+1,2),INDEX(תמותה!$A$1:$E$121,ROUNDDOWN(E1322/12,0)+1,3))</f>
        <v>1</v>
      </c>
      <c r="N1322" t="e">
        <f>IF($B$9="זכר",INDEX('שיפור גברים'!$A$1:$GQ$121,ROUNDDOWN(E1322/12,0)+1,ROUNDDOWN((E1322+$B$7-$B$8)/12,0)+2),INDEX('שיפור נשים'!$A$1:$GQ$121,ROUNDDOWN(E1322/12,0)+1,ROUNDDOWN((E1322+$B$7-$B$8)/12,0)+2))</f>
        <v>#VALUE!</v>
      </c>
      <c r="O1322" t="e">
        <f>IF($B$9="זכר",INDEX('שיפור גברים'!$A$1:$GQ$121,ROUNDDOWN(E1322/12,0)+1,ROUNDDOWN((E1322+$B$7-$B$8)/12,0)+1),INDEX('שיפור נשים'!$A$1:$GQ$121,ROUNDDOWN(E1322/12,0)+1,ROUNDDOWN((E1322+$B$7-$B$8)/12,0)+1))</f>
        <v>#VALUE!</v>
      </c>
      <c r="P1322">
        <f t="shared" si="447"/>
        <v>0.66666666666666663</v>
      </c>
      <c r="Q1322">
        <f t="shared" si="428"/>
        <v>1</v>
      </c>
      <c r="R1322">
        <f t="shared" si="433"/>
        <v>1320</v>
      </c>
      <c r="S1322" t="e">
        <f t="shared" si="434"/>
        <v>#VALUE!</v>
      </c>
      <c r="T1322">
        <f>IF($B$11="זכר",INDEX(תמותה!$A$1:$E$121,ROUNDDOWN(R1322/12,0)+1,2),INDEX(תמותה!$A$1:$E$121,ROUNDDOWN(R1322/12,0)+1,3))</f>
        <v>1</v>
      </c>
      <c r="U1322" t="e">
        <f>IF($B$11="זכר",INDEX('שיפור גברים'!$A$1:$GQ$121,ROUNDDOWN(R1322/12,0)+1,ROUNDDOWN((E1322+$B$7-$B$8)/12,0)+2),INDEX('שיפור נשים'!$A$1:$GQ$121,ROUNDDOWN(R1322/12,0)+1,ROUNDDOWN((E1322+$B$7-$B$8)/12,0)+2))</f>
        <v>#VALUE!</v>
      </c>
      <c r="V1322" t="e">
        <f>IF($B$11="זכר",INDEX('שיפור גברים'!$A$1:$GQ$121,ROUNDDOWN(R1322/12,0)+1,ROUNDDOWN((E1322+$B$7-$B$8)/12,0)+1),INDEX('שיפור נשים'!$A$1:$GQ$121,ROUNDDOWN(R1322/12,0)+1,ROUNDDOWN((E1322+$B$7-$B$8)/12,0)+1))</f>
        <v>#VALUE!</v>
      </c>
      <c r="W1322">
        <f t="shared" si="429"/>
        <v>0.66666666666666663</v>
      </c>
      <c r="X1322" t="e">
        <f t="shared" si="435"/>
        <v>#VALUE!</v>
      </c>
      <c r="Y1322">
        <f>IF($B$11="זכר",INDEX(תמותה!$A$1:$E$121,ROUNDDOWN(R1322/12,0)+1,4),INDEX(תמותה!$A$1:$E$121,ROUNDDOWN(R1322/12,0)+1,5))</f>
        <v>1</v>
      </c>
      <c r="Z1322">
        <f t="shared" si="430"/>
        <v>1</v>
      </c>
      <c r="AA1322">
        <f t="shared" si="431"/>
        <v>1</v>
      </c>
      <c r="AB1322" t="e">
        <f t="shared" si="436"/>
        <v>#VALUE!</v>
      </c>
      <c r="AC1322" t="e">
        <f t="shared" si="437"/>
        <v>#VALUE!</v>
      </c>
      <c r="AD1322" t="e">
        <f t="shared" si="438"/>
        <v>#VALUE!</v>
      </c>
      <c r="AE1322" t="e">
        <f t="shared" si="439"/>
        <v>#VALUE!</v>
      </c>
      <c r="AF1322" t="e">
        <f t="shared" si="440"/>
        <v>#VALUE!</v>
      </c>
    </row>
    <row r="1323" spans="5:32" x14ac:dyDescent="0.2">
      <c r="E1323">
        <f t="shared" si="432"/>
        <v>1321</v>
      </c>
      <c r="F1323">
        <f t="shared" si="427"/>
        <v>54.045078677799971</v>
      </c>
      <c r="G1323" t="e">
        <f t="shared" si="441"/>
        <v>#VALUE!</v>
      </c>
      <c r="H1323" t="e">
        <f t="shared" si="442"/>
        <v>#VALUE!</v>
      </c>
      <c r="I1323" t="e">
        <f t="shared" si="443"/>
        <v>#VALUE!</v>
      </c>
      <c r="J1323" t="e">
        <f t="shared" si="444"/>
        <v>#VALUE!</v>
      </c>
      <c r="K1323" t="e">
        <f t="shared" si="445"/>
        <v>#VALUE!</v>
      </c>
      <c r="L1323" t="e">
        <f t="shared" si="446"/>
        <v>#VALUE!</v>
      </c>
      <c r="M1323">
        <f>IF($B$9="זכר",INDEX(תמותה!$A$1:$E$121,ROUNDDOWN(E1323/12,0)+1,2),INDEX(תמותה!$A$1:$E$121,ROUNDDOWN(E1323/12,0)+1,3))</f>
        <v>1</v>
      </c>
      <c r="N1323" t="e">
        <f>IF($B$9="זכר",INDEX('שיפור גברים'!$A$1:$GQ$121,ROUNDDOWN(E1323/12,0)+1,ROUNDDOWN((E1323+$B$7-$B$8)/12,0)+2),INDEX('שיפור נשים'!$A$1:$GQ$121,ROUNDDOWN(E1323/12,0)+1,ROUNDDOWN((E1323+$B$7-$B$8)/12,0)+2))</f>
        <v>#VALUE!</v>
      </c>
      <c r="O1323" t="e">
        <f>IF($B$9="זכר",INDEX('שיפור גברים'!$A$1:$GQ$121,ROUNDDOWN(E1323/12,0)+1,ROUNDDOWN((E1323+$B$7-$B$8)/12,0)+1),INDEX('שיפור נשים'!$A$1:$GQ$121,ROUNDDOWN(E1323/12,0)+1,ROUNDDOWN((E1323+$B$7-$B$8)/12,0)+1))</f>
        <v>#VALUE!</v>
      </c>
      <c r="P1323">
        <f t="shared" si="447"/>
        <v>0.75</v>
      </c>
      <c r="Q1323">
        <f t="shared" si="428"/>
        <v>1</v>
      </c>
      <c r="R1323">
        <f t="shared" si="433"/>
        <v>1321</v>
      </c>
      <c r="S1323" t="e">
        <f t="shared" si="434"/>
        <v>#VALUE!</v>
      </c>
      <c r="T1323">
        <f>IF($B$11="זכר",INDEX(תמותה!$A$1:$E$121,ROUNDDOWN(R1323/12,0)+1,2),INDEX(תמותה!$A$1:$E$121,ROUNDDOWN(R1323/12,0)+1,3))</f>
        <v>1</v>
      </c>
      <c r="U1323" t="e">
        <f>IF($B$11="זכר",INDEX('שיפור גברים'!$A$1:$GQ$121,ROUNDDOWN(R1323/12,0)+1,ROUNDDOWN((E1323+$B$7-$B$8)/12,0)+2),INDEX('שיפור נשים'!$A$1:$GQ$121,ROUNDDOWN(R1323/12,0)+1,ROUNDDOWN((E1323+$B$7-$B$8)/12,0)+2))</f>
        <v>#VALUE!</v>
      </c>
      <c r="V1323" t="e">
        <f>IF($B$11="זכר",INDEX('שיפור גברים'!$A$1:$GQ$121,ROUNDDOWN(R1323/12,0)+1,ROUNDDOWN((E1323+$B$7-$B$8)/12,0)+1),INDEX('שיפור נשים'!$A$1:$GQ$121,ROUNDDOWN(R1323/12,0)+1,ROUNDDOWN((E1323+$B$7-$B$8)/12,0)+1))</f>
        <v>#VALUE!</v>
      </c>
      <c r="W1323">
        <f t="shared" si="429"/>
        <v>0.75</v>
      </c>
      <c r="X1323" t="e">
        <f t="shared" si="435"/>
        <v>#VALUE!</v>
      </c>
      <c r="Y1323">
        <f>IF($B$11="זכר",INDEX(תמותה!$A$1:$E$121,ROUNDDOWN(R1323/12,0)+1,4),INDEX(תמותה!$A$1:$E$121,ROUNDDOWN(R1323/12,0)+1,5))</f>
        <v>1</v>
      </c>
      <c r="Z1323">
        <f t="shared" si="430"/>
        <v>1</v>
      </c>
      <c r="AA1323">
        <f t="shared" si="431"/>
        <v>1</v>
      </c>
      <c r="AB1323" t="e">
        <f t="shared" si="436"/>
        <v>#VALUE!</v>
      </c>
      <c r="AC1323" t="e">
        <f t="shared" si="437"/>
        <v>#VALUE!</v>
      </c>
      <c r="AD1323" t="e">
        <f t="shared" si="438"/>
        <v>#VALUE!</v>
      </c>
      <c r="AE1323" t="e">
        <f t="shared" si="439"/>
        <v>#VALUE!</v>
      </c>
      <c r="AF1323" t="e">
        <f t="shared" si="440"/>
        <v>#VALUE!</v>
      </c>
    </row>
    <row r="1324" spans="5:32" x14ac:dyDescent="0.2">
      <c r="E1324">
        <f t="shared" si="432"/>
        <v>1322</v>
      </c>
      <c r="F1324">
        <f t="shared" si="427"/>
        <v>54.208434025231028</v>
      </c>
      <c r="G1324" t="e">
        <f t="shared" si="441"/>
        <v>#VALUE!</v>
      </c>
      <c r="H1324" t="e">
        <f t="shared" si="442"/>
        <v>#VALUE!</v>
      </c>
      <c r="I1324" t="e">
        <f t="shared" si="443"/>
        <v>#VALUE!</v>
      </c>
      <c r="J1324" t="e">
        <f t="shared" si="444"/>
        <v>#VALUE!</v>
      </c>
      <c r="K1324" t="e">
        <f t="shared" si="445"/>
        <v>#VALUE!</v>
      </c>
      <c r="L1324" t="e">
        <f t="shared" si="446"/>
        <v>#VALUE!</v>
      </c>
      <c r="M1324">
        <f>IF($B$9="זכר",INDEX(תמותה!$A$1:$E$121,ROUNDDOWN(E1324/12,0)+1,2),INDEX(תמותה!$A$1:$E$121,ROUNDDOWN(E1324/12,0)+1,3))</f>
        <v>1</v>
      </c>
      <c r="N1324" t="e">
        <f>IF($B$9="זכר",INDEX('שיפור גברים'!$A$1:$GQ$121,ROUNDDOWN(E1324/12,0)+1,ROUNDDOWN((E1324+$B$7-$B$8)/12,0)+2),INDEX('שיפור נשים'!$A$1:$GQ$121,ROUNDDOWN(E1324/12,0)+1,ROUNDDOWN((E1324+$B$7-$B$8)/12,0)+2))</f>
        <v>#VALUE!</v>
      </c>
      <c r="O1324" t="e">
        <f>IF($B$9="זכר",INDEX('שיפור גברים'!$A$1:$GQ$121,ROUNDDOWN(E1324/12,0)+1,ROUNDDOWN((E1324+$B$7-$B$8)/12,0)+1),INDEX('שיפור נשים'!$A$1:$GQ$121,ROUNDDOWN(E1324/12,0)+1,ROUNDDOWN((E1324+$B$7-$B$8)/12,0)+1))</f>
        <v>#VALUE!</v>
      </c>
      <c r="P1324">
        <f t="shared" si="447"/>
        <v>0.83333333333333337</v>
      </c>
      <c r="Q1324">
        <f t="shared" si="428"/>
        <v>1</v>
      </c>
      <c r="R1324">
        <f t="shared" si="433"/>
        <v>1322</v>
      </c>
      <c r="S1324" t="e">
        <f t="shared" si="434"/>
        <v>#VALUE!</v>
      </c>
      <c r="T1324">
        <f>IF($B$11="זכר",INDEX(תמותה!$A$1:$E$121,ROUNDDOWN(R1324/12,0)+1,2),INDEX(תמותה!$A$1:$E$121,ROUNDDOWN(R1324/12,0)+1,3))</f>
        <v>1</v>
      </c>
      <c r="U1324" t="e">
        <f>IF($B$11="זכר",INDEX('שיפור גברים'!$A$1:$GQ$121,ROUNDDOWN(R1324/12,0)+1,ROUNDDOWN((E1324+$B$7-$B$8)/12,0)+2),INDEX('שיפור נשים'!$A$1:$GQ$121,ROUNDDOWN(R1324/12,0)+1,ROUNDDOWN((E1324+$B$7-$B$8)/12,0)+2))</f>
        <v>#VALUE!</v>
      </c>
      <c r="V1324" t="e">
        <f>IF($B$11="זכר",INDEX('שיפור גברים'!$A$1:$GQ$121,ROUNDDOWN(R1324/12,0)+1,ROUNDDOWN((E1324+$B$7-$B$8)/12,0)+1),INDEX('שיפור נשים'!$A$1:$GQ$121,ROUNDDOWN(R1324/12,0)+1,ROUNDDOWN((E1324+$B$7-$B$8)/12,0)+1))</f>
        <v>#VALUE!</v>
      </c>
      <c r="W1324">
        <f t="shared" si="429"/>
        <v>0.83333333333333337</v>
      </c>
      <c r="X1324" t="e">
        <f t="shared" si="435"/>
        <v>#VALUE!</v>
      </c>
      <c r="Y1324">
        <f>IF($B$11="זכר",INDEX(תמותה!$A$1:$E$121,ROUNDDOWN(R1324/12,0)+1,4),INDEX(תמותה!$A$1:$E$121,ROUNDDOWN(R1324/12,0)+1,5))</f>
        <v>1</v>
      </c>
      <c r="Z1324">
        <f t="shared" si="430"/>
        <v>1</v>
      </c>
      <c r="AA1324">
        <f t="shared" si="431"/>
        <v>1</v>
      </c>
      <c r="AB1324" t="e">
        <f t="shared" si="436"/>
        <v>#VALUE!</v>
      </c>
      <c r="AC1324" t="e">
        <f t="shared" si="437"/>
        <v>#VALUE!</v>
      </c>
      <c r="AD1324" t="e">
        <f t="shared" si="438"/>
        <v>#VALUE!</v>
      </c>
      <c r="AE1324" t="e">
        <f t="shared" si="439"/>
        <v>#VALUE!</v>
      </c>
      <c r="AF1324" t="e">
        <f t="shared" si="440"/>
        <v>#VALUE!</v>
      </c>
    </row>
    <row r="1325" spans="5:32" x14ac:dyDescent="0.2">
      <c r="E1325">
        <f t="shared" si="432"/>
        <v>1323</v>
      </c>
      <c r="F1325">
        <f t="shared" si="427"/>
        <v>54.372283126583575</v>
      </c>
      <c r="G1325" t="e">
        <f t="shared" si="441"/>
        <v>#VALUE!</v>
      </c>
      <c r="H1325" t="e">
        <f t="shared" si="442"/>
        <v>#VALUE!</v>
      </c>
      <c r="I1325" t="e">
        <f t="shared" si="443"/>
        <v>#VALUE!</v>
      </c>
      <c r="J1325" t="e">
        <f t="shared" si="444"/>
        <v>#VALUE!</v>
      </c>
      <c r="K1325" t="e">
        <f t="shared" si="445"/>
        <v>#VALUE!</v>
      </c>
      <c r="L1325" t="e">
        <f t="shared" si="446"/>
        <v>#VALUE!</v>
      </c>
      <c r="M1325">
        <f>IF($B$9="זכר",INDEX(תמותה!$A$1:$E$121,ROUNDDOWN(E1325/12,0)+1,2),INDEX(תמותה!$A$1:$E$121,ROUNDDOWN(E1325/12,0)+1,3))</f>
        <v>1</v>
      </c>
      <c r="N1325" t="e">
        <f>IF($B$9="זכר",INDEX('שיפור גברים'!$A$1:$GQ$121,ROUNDDOWN(E1325/12,0)+1,ROUNDDOWN((E1325+$B$7-$B$8)/12,0)+2),INDEX('שיפור נשים'!$A$1:$GQ$121,ROUNDDOWN(E1325/12,0)+1,ROUNDDOWN((E1325+$B$7-$B$8)/12,0)+2))</f>
        <v>#VALUE!</v>
      </c>
      <c r="O1325" t="e">
        <f>IF($B$9="זכר",INDEX('שיפור גברים'!$A$1:$GQ$121,ROUNDDOWN(E1325/12,0)+1,ROUNDDOWN((E1325+$B$7-$B$8)/12,0)+1),INDEX('שיפור נשים'!$A$1:$GQ$121,ROUNDDOWN(E1325/12,0)+1,ROUNDDOWN((E1325+$B$7-$B$8)/12,0)+1))</f>
        <v>#VALUE!</v>
      </c>
      <c r="P1325">
        <f t="shared" si="447"/>
        <v>0.91666666666666663</v>
      </c>
      <c r="Q1325">
        <f t="shared" si="428"/>
        <v>1</v>
      </c>
      <c r="R1325">
        <f t="shared" si="433"/>
        <v>1323</v>
      </c>
      <c r="S1325" t="e">
        <f t="shared" si="434"/>
        <v>#VALUE!</v>
      </c>
      <c r="T1325">
        <f>IF($B$11="זכר",INDEX(תמותה!$A$1:$E$121,ROUNDDOWN(R1325/12,0)+1,2),INDEX(תמותה!$A$1:$E$121,ROUNDDOWN(R1325/12,0)+1,3))</f>
        <v>1</v>
      </c>
      <c r="U1325" t="e">
        <f>IF($B$11="זכר",INDEX('שיפור גברים'!$A$1:$GQ$121,ROUNDDOWN(R1325/12,0)+1,ROUNDDOWN((E1325+$B$7-$B$8)/12,0)+2),INDEX('שיפור נשים'!$A$1:$GQ$121,ROUNDDOWN(R1325/12,0)+1,ROUNDDOWN((E1325+$B$7-$B$8)/12,0)+2))</f>
        <v>#VALUE!</v>
      </c>
      <c r="V1325" t="e">
        <f>IF($B$11="זכר",INDEX('שיפור גברים'!$A$1:$GQ$121,ROUNDDOWN(R1325/12,0)+1,ROUNDDOWN((E1325+$B$7-$B$8)/12,0)+1),INDEX('שיפור נשים'!$A$1:$GQ$121,ROUNDDOWN(R1325/12,0)+1,ROUNDDOWN((E1325+$B$7-$B$8)/12,0)+1))</f>
        <v>#VALUE!</v>
      </c>
      <c r="W1325">
        <f t="shared" si="429"/>
        <v>0.91666666666666663</v>
      </c>
      <c r="X1325" t="e">
        <f t="shared" si="435"/>
        <v>#VALUE!</v>
      </c>
      <c r="Y1325">
        <f>IF($B$11="זכר",INDEX(תמותה!$A$1:$E$121,ROUNDDOWN(R1325/12,0)+1,4),INDEX(תמותה!$A$1:$E$121,ROUNDDOWN(R1325/12,0)+1,5))</f>
        <v>1</v>
      </c>
      <c r="Z1325">
        <f t="shared" si="430"/>
        <v>1</v>
      </c>
      <c r="AA1325">
        <f t="shared" si="431"/>
        <v>1</v>
      </c>
      <c r="AB1325" t="e">
        <f t="shared" si="436"/>
        <v>#VALUE!</v>
      </c>
      <c r="AC1325" t="e">
        <f t="shared" si="437"/>
        <v>#VALUE!</v>
      </c>
      <c r="AD1325" t="e">
        <f t="shared" si="438"/>
        <v>#VALUE!</v>
      </c>
      <c r="AE1325" t="e">
        <f t="shared" si="439"/>
        <v>#VALUE!</v>
      </c>
      <c r="AF1325" t="e">
        <f t="shared" si="440"/>
        <v>#VALUE!</v>
      </c>
    </row>
    <row r="1326" spans="5:32" x14ac:dyDescent="0.2">
      <c r="E1326">
        <f t="shared" si="432"/>
        <v>1324</v>
      </c>
      <c r="F1326">
        <f t="shared" si="427"/>
        <v>54.53662747426629</v>
      </c>
      <c r="G1326" t="e">
        <f t="shared" si="441"/>
        <v>#VALUE!</v>
      </c>
      <c r="H1326" t="e">
        <f t="shared" si="442"/>
        <v>#VALUE!</v>
      </c>
      <c r="I1326" t="e">
        <f t="shared" si="443"/>
        <v>#VALUE!</v>
      </c>
      <c r="J1326" t="e">
        <f t="shared" si="444"/>
        <v>#VALUE!</v>
      </c>
      <c r="K1326" t="e">
        <f t="shared" si="445"/>
        <v>#VALUE!</v>
      </c>
      <c r="L1326" t="e">
        <f t="shared" si="446"/>
        <v>#VALUE!</v>
      </c>
      <c r="M1326">
        <f>IF($B$9="זכר",INDEX(תמותה!$A$1:$E$121,ROUNDDOWN(E1326/12,0)+1,2),INDEX(תמותה!$A$1:$E$121,ROUNDDOWN(E1326/12,0)+1,3))</f>
        <v>1</v>
      </c>
      <c r="N1326" t="e">
        <f>IF($B$9="זכר",INDEX('שיפור גברים'!$A$1:$GQ$121,ROUNDDOWN(E1326/12,0)+1,ROUNDDOWN((E1326+$B$7-$B$8)/12,0)+2),INDEX('שיפור נשים'!$A$1:$GQ$121,ROUNDDOWN(E1326/12,0)+1,ROUNDDOWN((E1326+$B$7-$B$8)/12,0)+2))</f>
        <v>#VALUE!</v>
      </c>
      <c r="O1326" t="e">
        <f>IF($B$9="זכר",INDEX('שיפור גברים'!$A$1:$GQ$121,ROUNDDOWN(E1326/12,0)+1,ROUNDDOWN((E1326+$B$7-$B$8)/12,0)+1),INDEX('שיפור נשים'!$A$1:$GQ$121,ROUNDDOWN(E1326/12,0)+1,ROUNDDOWN((E1326+$B$7-$B$8)/12,0)+1))</f>
        <v>#VALUE!</v>
      </c>
      <c r="P1326">
        <f t="shared" si="447"/>
        <v>1</v>
      </c>
      <c r="Q1326">
        <f t="shared" si="428"/>
        <v>1</v>
      </c>
      <c r="R1326">
        <f t="shared" si="433"/>
        <v>1324</v>
      </c>
      <c r="S1326" t="e">
        <f t="shared" si="434"/>
        <v>#VALUE!</v>
      </c>
      <c r="T1326">
        <f>IF($B$11="זכר",INDEX(תמותה!$A$1:$E$121,ROUNDDOWN(R1326/12,0)+1,2),INDEX(תמותה!$A$1:$E$121,ROUNDDOWN(R1326/12,0)+1,3))</f>
        <v>1</v>
      </c>
      <c r="U1326" t="e">
        <f>IF($B$11="זכר",INDEX('שיפור גברים'!$A$1:$GQ$121,ROUNDDOWN(R1326/12,0)+1,ROUNDDOWN((E1326+$B$7-$B$8)/12,0)+2),INDEX('שיפור נשים'!$A$1:$GQ$121,ROUNDDOWN(R1326/12,0)+1,ROUNDDOWN((E1326+$B$7-$B$8)/12,0)+2))</f>
        <v>#VALUE!</v>
      </c>
      <c r="V1326" t="e">
        <f>IF($B$11="זכר",INDEX('שיפור גברים'!$A$1:$GQ$121,ROUNDDOWN(R1326/12,0)+1,ROUNDDOWN((E1326+$B$7-$B$8)/12,0)+1),INDEX('שיפור נשים'!$A$1:$GQ$121,ROUNDDOWN(R1326/12,0)+1,ROUNDDOWN((E1326+$B$7-$B$8)/12,0)+1))</f>
        <v>#VALUE!</v>
      </c>
      <c r="W1326">
        <f t="shared" si="429"/>
        <v>1</v>
      </c>
      <c r="X1326" t="e">
        <f t="shared" si="435"/>
        <v>#VALUE!</v>
      </c>
      <c r="Y1326">
        <f>IF($B$11="זכר",INDEX(תמותה!$A$1:$E$121,ROUNDDOWN(R1326/12,0)+1,4),INDEX(תמותה!$A$1:$E$121,ROUNDDOWN(R1326/12,0)+1,5))</f>
        <v>1</v>
      </c>
      <c r="Z1326">
        <f t="shared" si="430"/>
        <v>1</v>
      </c>
      <c r="AA1326">
        <f t="shared" si="431"/>
        <v>1</v>
      </c>
      <c r="AB1326" t="e">
        <f t="shared" si="436"/>
        <v>#VALUE!</v>
      </c>
      <c r="AC1326" t="e">
        <f t="shared" si="437"/>
        <v>#VALUE!</v>
      </c>
      <c r="AD1326" t="e">
        <f t="shared" si="438"/>
        <v>#VALUE!</v>
      </c>
      <c r="AE1326" t="e">
        <f t="shared" si="439"/>
        <v>#VALUE!</v>
      </c>
      <c r="AF1326" t="e">
        <f t="shared" si="440"/>
        <v>#VALUE!</v>
      </c>
    </row>
    <row r="1327" spans="5:32" x14ac:dyDescent="0.2">
      <c r="E1327">
        <f t="shared" si="432"/>
        <v>1325</v>
      </c>
      <c r="F1327">
        <f t="shared" si="427"/>
        <v>54.701468565198681</v>
      </c>
      <c r="G1327" t="e">
        <f t="shared" si="441"/>
        <v>#VALUE!</v>
      </c>
      <c r="H1327" t="e">
        <f t="shared" si="442"/>
        <v>#VALUE!</v>
      </c>
      <c r="I1327" t="e">
        <f t="shared" si="443"/>
        <v>#VALUE!</v>
      </c>
      <c r="J1327" t="e">
        <f t="shared" si="444"/>
        <v>#VALUE!</v>
      </c>
      <c r="K1327" t="e">
        <f t="shared" si="445"/>
        <v>#VALUE!</v>
      </c>
      <c r="L1327" t="e">
        <f t="shared" si="446"/>
        <v>#VALUE!</v>
      </c>
      <c r="M1327">
        <f>IF($B$9="זכר",INDEX(תמותה!$A$1:$E$121,ROUNDDOWN(E1327/12,0)+1,2),INDEX(תמותה!$A$1:$E$121,ROUNDDOWN(E1327/12,0)+1,3))</f>
        <v>1</v>
      </c>
      <c r="N1327" t="e">
        <f>IF($B$9="זכר",INDEX('שיפור גברים'!$A$1:$GQ$121,ROUNDDOWN(E1327/12,0)+1,ROUNDDOWN((E1327+$B$7-$B$8)/12,0)+2),INDEX('שיפור נשים'!$A$1:$GQ$121,ROUNDDOWN(E1327/12,0)+1,ROUNDDOWN((E1327+$B$7-$B$8)/12,0)+2))</f>
        <v>#VALUE!</v>
      </c>
      <c r="O1327" t="e">
        <f>IF($B$9="זכר",INDEX('שיפור גברים'!$A$1:$GQ$121,ROUNDDOWN(E1327/12,0)+1,ROUNDDOWN((E1327+$B$7-$B$8)/12,0)+1),INDEX('שיפור נשים'!$A$1:$GQ$121,ROUNDDOWN(E1327/12,0)+1,ROUNDDOWN((E1327+$B$7-$B$8)/12,0)+1))</f>
        <v>#VALUE!</v>
      </c>
      <c r="P1327">
        <f t="shared" si="447"/>
        <v>8.3333333333333329E-2</v>
      </c>
      <c r="Q1327">
        <f t="shared" si="428"/>
        <v>1</v>
      </c>
      <c r="R1327">
        <f t="shared" si="433"/>
        <v>1325</v>
      </c>
      <c r="S1327" t="e">
        <f t="shared" si="434"/>
        <v>#VALUE!</v>
      </c>
      <c r="T1327">
        <f>IF($B$11="זכר",INDEX(תמותה!$A$1:$E$121,ROUNDDOWN(R1327/12,0)+1,2),INDEX(תמותה!$A$1:$E$121,ROUNDDOWN(R1327/12,0)+1,3))</f>
        <v>1</v>
      </c>
      <c r="U1327" t="e">
        <f>IF($B$11="זכר",INDEX('שיפור גברים'!$A$1:$GQ$121,ROUNDDOWN(R1327/12,0)+1,ROUNDDOWN((E1327+$B$7-$B$8)/12,0)+2),INDEX('שיפור נשים'!$A$1:$GQ$121,ROUNDDOWN(R1327/12,0)+1,ROUNDDOWN((E1327+$B$7-$B$8)/12,0)+2))</f>
        <v>#VALUE!</v>
      </c>
      <c r="V1327" t="e">
        <f>IF($B$11="זכר",INDEX('שיפור גברים'!$A$1:$GQ$121,ROUNDDOWN(R1327/12,0)+1,ROUNDDOWN((E1327+$B$7-$B$8)/12,0)+1),INDEX('שיפור נשים'!$A$1:$GQ$121,ROUNDDOWN(R1327/12,0)+1,ROUNDDOWN((E1327+$B$7-$B$8)/12,0)+1))</f>
        <v>#VALUE!</v>
      </c>
      <c r="W1327">
        <f t="shared" si="429"/>
        <v>8.3333333333333329E-2</v>
      </c>
      <c r="X1327" t="e">
        <f t="shared" si="435"/>
        <v>#VALUE!</v>
      </c>
      <c r="Y1327">
        <f>IF($B$11="זכר",INDEX(תמותה!$A$1:$E$121,ROUNDDOWN(R1327/12,0)+1,4),INDEX(תמותה!$A$1:$E$121,ROUNDDOWN(R1327/12,0)+1,5))</f>
        <v>1</v>
      </c>
      <c r="Z1327">
        <f t="shared" si="430"/>
        <v>1</v>
      </c>
      <c r="AA1327">
        <f t="shared" si="431"/>
        <v>1</v>
      </c>
      <c r="AB1327" t="e">
        <f t="shared" si="436"/>
        <v>#VALUE!</v>
      </c>
      <c r="AC1327" t="e">
        <f t="shared" si="437"/>
        <v>#VALUE!</v>
      </c>
      <c r="AD1327" t="e">
        <f t="shared" si="438"/>
        <v>#VALUE!</v>
      </c>
      <c r="AE1327" t="e">
        <f t="shared" si="439"/>
        <v>#VALUE!</v>
      </c>
      <c r="AF1327" t="e">
        <f t="shared" si="440"/>
        <v>#VALUE!</v>
      </c>
    </row>
    <row r="1328" spans="5:32" x14ac:dyDescent="0.2">
      <c r="E1328">
        <f t="shared" si="432"/>
        <v>1326</v>
      </c>
      <c r="F1328">
        <f t="shared" si="427"/>
        <v>54.86680790082498</v>
      </c>
      <c r="G1328" t="e">
        <f t="shared" si="441"/>
        <v>#VALUE!</v>
      </c>
      <c r="H1328" t="e">
        <f t="shared" si="442"/>
        <v>#VALUE!</v>
      </c>
      <c r="I1328" t="e">
        <f t="shared" si="443"/>
        <v>#VALUE!</v>
      </c>
      <c r="J1328" t="e">
        <f t="shared" si="444"/>
        <v>#VALUE!</v>
      </c>
      <c r="K1328" t="e">
        <f t="shared" si="445"/>
        <v>#VALUE!</v>
      </c>
      <c r="L1328" t="e">
        <f t="shared" si="446"/>
        <v>#VALUE!</v>
      </c>
      <c r="M1328">
        <f>IF($B$9="זכר",INDEX(תמותה!$A$1:$E$121,ROUNDDOWN(E1328/12,0)+1,2),INDEX(תמותה!$A$1:$E$121,ROUNDDOWN(E1328/12,0)+1,3))</f>
        <v>1</v>
      </c>
      <c r="N1328" t="e">
        <f>IF($B$9="זכר",INDEX('שיפור גברים'!$A$1:$GQ$121,ROUNDDOWN(E1328/12,0)+1,ROUNDDOWN((E1328+$B$7-$B$8)/12,0)+2),INDEX('שיפור נשים'!$A$1:$GQ$121,ROUNDDOWN(E1328/12,0)+1,ROUNDDOWN((E1328+$B$7-$B$8)/12,0)+2))</f>
        <v>#VALUE!</v>
      </c>
      <c r="O1328" t="e">
        <f>IF($B$9="זכר",INDEX('שיפור גברים'!$A$1:$GQ$121,ROUNDDOWN(E1328/12,0)+1,ROUNDDOWN((E1328+$B$7-$B$8)/12,0)+1),INDEX('שיפור נשים'!$A$1:$GQ$121,ROUNDDOWN(E1328/12,0)+1,ROUNDDOWN((E1328+$B$7-$B$8)/12,0)+1))</f>
        <v>#VALUE!</v>
      </c>
      <c r="P1328">
        <f t="shared" si="447"/>
        <v>0.16666666666666666</v>
      </c>
      <c r="Q1328">
        <f t="shared" si="428"/>
        <v>1</v>
      </c>
      <c r="R1328">
        <f t="shared" si="433"/>
        <v>1326</v>
      </c>
      <c r="S1328" t="e">
        <f t="shared" si="434"/>
        <v>#VALUE!</v>
      </c>
      <c r="T1328">
        <f>IF($B$11="זכר",INDEX(תמותה!$A$1:$E$121,ROUNDDOWN(R1328/12,0)+1,2),INDEX(תמותה!$A$1:$E$121,ROUNDDOWN(R1328/12,0)+1,3))</f>
        <v>1</v>
      </c>
      <c r="U1328" t="e">
        <f>IF($B$11="זכר",INDEX('שיפור גברים'!$A$1:$GQ$121,ROUNDDOWN(R1328/12,0)+1,ROUNDDOWN((E1328+$B$7-$B$8)/12,0)+2),INDEX('שיפור נשים'!$A$1:$GQ$121,ROUNDDOWN(R1328/12,0)+1,ROUNDDOWN((E1328+$B$7-$B$8)/12,0)+2))</f>
        <v>#VALUE!</v>
      </c>
      <c r="V1328" t="e">
        <f>IF($B$11="זכר",INDEX('שיפור גברים'!$A$1:$GQ$121,ROUNDDOWN(R1328/12,0)+1,ROUNDDOWN((E1328+$B$7-$B$8)/12,0)+1),INDEX('שיפור נשים'!$A$1:$GQ$121,ROUNDDOWN(R1328/12,0)+1,ROUNDDOWN((E1328+$B$7-$B$8)/12,0)+1))</f>
        <v>#VALUE!</v>
      </c>
      <c r="W1328">
        <f t="shared" si="429"/>
        <v>0.16666666666666666</v>
      </c>
      <c r="X1328" t="e">
        <f t="shared" si="435"/>
        <v>#VALUE!</v>
      </c>
      <c r="Y1328">
        <f>IF($B$11="זכר",INDEX(תמותה!$A$1:$E$121,ROUNDDOWN(R1328/12,0)+1,4),INDEX(תמותה!$A$1:$E$121,ROUNDDOWN(R1328/12,0)+1,5))</f>
        <v>1</v>
      </c>
      <c r="Z1328">
        <f t="shared" si="430"/>
        <v>1</v>
      </c>
      <c r="AA1328">
        <f t="shared" si="431"/>
        <v>1</v>
      </c>
      <c r="AB1328" t="e">
        <f t="shared" si="436"/>
        <v>#VALUE!</v>
      </c>
      <c r="AC1328" t="e">
        <f t="shared" si="437"/>
        <v>#VALUE!</v>
      </c>
      <c r="AD1328" t="e">
        <f t="shared" si="438"/>
        <v>#VALUE!</v>
      </c>
      <c r="AE1328" t="e">
        <f t="shared" si="439"/>
        <v>#VALUE!</v>
      </c>
      <c r="AF1328" t="e">
        <f t="shared" si="440"/>
        <v>#VALUE!</v>
      </c>
    </row>
    <row r="1329" spans="5:32" x14ac:dyDescent="0.2">
      <c r="E1329">
        <f t="shared" si="432"/>
        <v>1327</v>
      </c>
      <c r="F1329">
        <f t="shared" si="427"/>
        <v>55.032646987127443</v>
      </c>
      <c r="G1329" t="e">
        <f t="shared" si="441"/>
        <v>#VALUE!</v>
      </c>
      <c r="H1329" t="e">
        <f t="shared" si="442"/>
        <v>#VALUE!</v>
      </c>
      <c r="I1329" t="e">
        <f t="shared" si="443"/>
        <v>#VALUE!</v>
      </c>
      <c r="J1329" t="e">
        <f t="shared" si="444"/>
        <v>#VALUE!</v>
      </c>
      <c r="K1329" t="e">
        <f t="shared" si="445"/>
        <v>#VALUE!</v>
      </c>
      <c r="L1329" t="e">
        <f t="shared" si="446"/>
        <v>#VALUE!</v>
      </c>
      <c r="M1329">
        <f>IF($B$9="זכר",INDEX(תמותה!$A$1:$E$121,ROUNDDOWN(E1329/12,0)+1,2),INDEX(תמותה!$A$1:$E$121,ROUNDDOWN(E1329/12,0)+1,3))</f>
        <v>1</v>
      </c>
      <c r="N1329" t="e">
        <f>IF($B$9="זכר",INDEX('שיפור גברים'!$A$1:$GQ$121,ROUNDDOWN(E1329/12,0)+1,ROUNDDOWN((E1329+$B$7-$B$8)/12,0)+2),INDEX('שיפור נשים'!$A$1:$GQ$121,ROUNDDOWN(E1329/12,0)+1,ROUNDDOWN((E1329+$B$7-$B$8)/12,0)+2))</f>
        <v>#VALUE!</v>
      </c>
      <c r="O1329" t="e">
        <f>IF($B$9="זכר",INDEX('שיפור גברים'!$A$1:$GQ$121,ROUNDDOWN(E1329/12,0)+1,ROUNDDOWN((E1329+$B$7-$B$8)/12,0)+1),INDEX('שיפור נשים'!$A$1:$GQ$121,ROUNDDOWN(E1329/12,0)+1,ROUNDDOWN((E1329+$B$7-$B$8)/12,0)+1))</f>
        <v>#VALUE!</v>
      </c>
      <c r="P1329">
        <f t="shared" si="447"/>
        <v>0.25</v>
      </c>
      <c r="Q1329">
        <f t="shared" si="428"/>
        <v>1</v>
      </c>
      <c r="R1329">
        <f t="shared" si="433"/>
        <v>1327</v>
      </c>
      <c r="S1329" t="e">
        <f t="shared" si="434"/>
        <v>#VALUE!</v>
      </c>
      <c r="T1329">
        <f>IF($B$11="זכר",INDEX(תמותה!$A$1:$E$121,ROUNDDOWN(R1329/12,0)+1,2),INDEX(תמותה!$A$1:$E$121,ROUNDDOWN(R1329/12,0)+1,3))</f>
        <v>1</v>
      </c>
      <c r="U1329" t="e">
        <f>IF($B$11="זכר",INDEX('שיפור גברים'!$A$1:$GQ$121,ROUNDDOWN(R1329/12,0)+1,ROUNDDOWN((E1329+$B$7-$B$8)/12,0)+2),INDEX('שיפור נשים'!$A$1:$GQ$121,ROUNDDOWN(R1329/12,0)+1,ROUNDDOWN((E1329+$B$7-$B$8)/12,0)+2))</f>
        <v>#VALUE!</v>
      </c>
      <c r="V1329" t="e">
        <f>IF($B$11="זכר",INDEX('שיפור גברים'!$A$1:$GQ$121,ROUNDDOWN(R1329/12,0)+1,ROUNDDOWN((E1329+$B$7-$B$8)/12,0)+1),INDEX('שיפור נשים'!$A$1:$GQ$121,ROUNDDOWN(R1329/12,0)+1,ROUNDDOWN((E1329+$B$7-$B$8)/12,0)+1))</f>
        <v>#VALUE!</v>
      </c>
      <c r="W1329">
        <f t="shared" si="429"/>
        <v>0.25</v>
      </c>
      <c r="X1329" t="e">
        <f t="shared" si="435"/>
        <v>#VALUE!</v>
      </c>
      <c r="Y1329">
        <f>IF($B$11="זכר",INDEX(תמותה!$A$1:$E$121,ROUNDDOWN(R1329/12,0)+1,4),INDEX(תמותה!$A$1:$E$121,ROUNDDOWN(R1329/12,0)+1,5))</f>
        <v>1</v>
      </c>
      <c r="Z1329">
        <f t="shared" si="430"/>
        <v>1</v>
      </c>
      <c r="AA1329">
        <f t="shared" si="431"/>
        <v>1</v>
      </c>
      <c r="AB1329" t="e">
        <f t="shared" si="436"/>
        <v>#VALUE!</v>
      </c>
      <c r="AC1329" t="e">
        <f t="shared" si="437"/>
        <v>#VALUE!</v>
      </c>
      <c r="AD1329" t="e">
        <f t="shared" si="438"/>
        <v>#VALUE!</v>
      </c>
      <c r="AE1329" t="e">
        <f t="shared" si="439"/>
        <v>#VALUE!</v>
      </c>
      <c r="AF1329" t="e">
        <f t="shared" si="440"/>
        <v>#VALUE!</v>
      </c>
    </row>
    <row r="1330" spans="5:32" x14ac:dyDescent="0.2">
      <c r="E1330">
        <f t="shared" si="432"/>
        <v>1328</v>
      </c>
      <c r="F1330">
        <f t="shared" si="427"/>
        <v>55.198987334640471</v>
      </c>
      <c r="G1330" t="e">
        <f t="shared" si="441"/>
        <v>#VALUE!</v>
      </c>
      <c r="H1330" t="e">
        <f t="shared" si="442"/>
        <v>#VALUE!</v>
      </c>
      <c r="I1330" t="e">
        <f t="shared" si="443"/>
        <v>#VALUE!</v>
      </c>
      <c r="J1330" t="e">
        <f t="shared" si="444"/>
        <v>#VALUE!</v>
      </c>
      <c r="K1330" t="e">
        <f t="shared" si="445"/>
        <v>#VALUE!</v>
      </c>
      <c r="L1330" t="e">
        <f t="shared" si="446"/>
        <v>#VALUE!</v>
      </c>
      <c r="M1330">
        <f>IF($B$9="זכר",INDEX(תמותה!$A$1:$E$121,ROUNDDOWN(E1330/12,0)+1,2),INDEX(תמותה!$A$1:$E$121,ROUNDDOWN(E1330/12,0)+1,3))</f>
        <v>1</v>
      </c>
      <c r="N1330" t="e">
        <f>IF($B$9="זכר",INDEX('שיפור גברים'!$A$1:$GQ$121,ROUNDDOWN(E1330/12,0)+1,ROUNDDOWN((E1330+$B$7-$B$8)/12,0)+2),INDEX('שיפור נשים'!$A$1:$GQ$121,ROUNDDOWN(E1330/12,0)+1,ROUNDDOWN((E1330+$B$7-$B$8)/12,0)+2))</f>
        <v>#VALUE!</v>
      </c>
      <c r="O1330" t="e">
        <f>IF($B$9="זכר",INDEX('שיפור גברים'!$A$1:$GQ$121,ROUNDDOWN(E1330/12,0)+1,ROUNDDOWN((E1330+$B$7-$B$8)/12,0)+1),INDEX('שיפור נשים'!$A$1:$GQ$121,ROUNDDOWN(E1330/12,0)+1,ROUNDDOWN((E1330+$B$7-$B$8)/12,0)+1))</f>
        <v>#VALUE!</v>
      </c>
      <c r="P1330">
        <f t="shared" si="447"/>
        <v>0.33333333333333331</v>
      </c>
      <c r="Q1330">
        <f t="shared" si="428"/>
        <v>1</v>
      </c>
      <c r="R1330">
        <f t="shared" si="433"/>
        <v>1328</v>
      </c>
      <c r="S1330" t="e">
        <f t="shared" si="434"/>
        <v>#VALUE!</v>
      </c>
      <c r="T1330">
        <f>IF($B$11="זכר",INDEX(תמותה!$A$1:$E$121,ROUNDDOWN(R1330/12,0)+1,2),INDEX(תמותה!$A$1:$E$121,ROUNDDOWN(R1330/12,0)+1,3))</f>
        <v>1</v>
      </c>
      <c r="U1330" t="e">
        <f>IF($B$11="זכר",INDEX('שיפור גברים'!$A$1:$GQ$121,ROUNDDOWN(R1330/12,0)+1,ROUNDDOWN((E1330+$B$7-$B$8)/12,0)+2),INDEX('שיפור נשים'!$A$1:$GQ$121,ROUNDDOWN(R1330/12,0)+1,ROUNDDOWN((E1330+$B$7-$B$8)/12,0)+2))</f>
        <v>#VALUE!</v>
      </c>
      <c r="V1330" t="e">
        <f>IF($B$11="זכר",INDEX('שיפור גברים'!$A$1:$GQ$121,ROUNDDOWN(R1330/12,0)+1,ROUNDDOWN((E1330+$B$7-$B$8)/12,0)+1),INDEX('שיפור נשים'!$A$1:$GQ$121,ROUNDDOWN(R1330/12,0)+1,ROUNDDOWN((E1330+$B$7-$B$8)/12,0)+1))</f>
        <v>#VALUE!</v>
      </c>
      <c r="W1330">
        <f t="shared" si="429"/>
        <v>0.33333333333333331</v>
      </c>
      <c r="X1330" t="e">
        <f t="shared" si="435"/>
        <v>#VALUE!</v>
      </c>
      <c r="Y1330">
        <f>IF($B$11="זכר",INDEX(תמותה!$A$1:$E$121,ROUNDDOWN(R1330/12,0)+1,4),INDEX(תמותה!$A$1:$E$121,ROUNDDOWN(R1330/12,0)+1,5))</f>
        <v>1</v>
      </c>
      <c r="Z1330">
        <f t="shared" si="430"/>
        <v>1</v>
      </c>
      <c r="AA1330">
        <f t="shared" si="431"/>
        <v>1</v>
      </c>
      <c r="AB1330" t="e">
        <f t="shared" si="436"/>
        <v>#VALUE!</v>
      </c>
      <c r="AC1330" t="e">
        <f t="shared" si="437"/>
        <v>#VALUE!</v>
      </c>
      <c r="AD1330" t="e">
        <f t="shared" si="438"/>
        <v>#VALUE!</v>
      </c>
      <c r="AE1330" t="e">
        <f t="shared" si="439"/>
        <v>#VALUE!</v>
      </c>
      <c r="AF1330" t="e">
        <f t="shared" si="440"/>
        <v>#VALUE!</v>
      </c>
    </row>
    <row r="1331" spans="5:32" x14ac:dyDescent="0.2">
      <c r="E1331">
        <f t="shared" si="432"/>
        <v>1329</v>
      </c>
      <c r="F1331">
        <f t="shared" si="427"/>
        <v>55.365830458463982</v>
      </c>
      <c r="G1331" t="e">
        <f t="shared" si="441"/>
        <v>#VALUE!</v>
      </c>
      <c r="H1331" t="e">
        <f t="shared" si="442"/>
        <v>#VALUE!</v>
      </c>
      <c r="I1331" t="e">
        <f t="shared" si="443"/>
        <v>#VALUE!</v>
      </c>
      <c r="J1331" t="e">
        <f t="shared" si="444"/>
        <v>#VALUE!</v>
      </c>
      <c r="K1331" t="e">
        <f t="shared" si="445"/>
        <v>#VALUE!</v>
      </c>
      <c r="L1331" t="e">
        <f t="shared" si="446"/>
        <v>#VALUE!</v>
      </c>
      <c r="M1331">
        <f>IF($B$9="זכר",INDEX(תמותה!$A$1:$E$121,ROUNDDOWN(E1331/12,0)+1,2),INDEX(תמותה!$A$1:$E$121,ROUNDDOWN(E1331/12,0)+1,3))</f>
        <v>1</v>
      </c>
      <c r="N1331" t="e">
        <f>IF($B$9="זכר",INDEX('שיפור גברים'!$A$1:$GQ$121,ROUNDDOWN(E1331/12,0)+1,ROUNDDOWN((E1331+$B$7-$B$8)/12,0)+2),INDEX('שיפור נשים'!$A$1:$GQ$121,ROUNDDOWN(E1331/12,0)+1,ROUNDDOWN((E1331+$B$7-$B$8)/12,0)+2))</f>
        <v>#VALUE!</v>
      </c>
      <c r="O1331" t="e">
        <f>IF($B$9="זכר",INDEX('שיפור גברים'!$A$1:$GQ$121,ROUNDDOWN(E1331/12,0)+1,ROUNDDOWN((E1331+$B$7-$B$8)/12,0)+1),INDEX('שיפור נשים'!$A$1:$GQ$121,ROUNDDOWN(E1331/12,0)+1,ROUNDDOWN((E1331+$B$7-$B$8)/12,0)+1))</f>
        <v>#VALUE!</v>
      </c>
      <c r="P1331">
        <f t="shared" si="447"/>
        <v>0.41666666666666669</v>
      </c>
      <c r="Q1331">
        <f t="shared" si="428"/>
        <v>1</v>
      </c>
      <c r="R1331">
        <f t="shared" si="433"/>
        <v>1329</v>
      </c>
      <c r="S1331" t="e">
        <f t="shared" si="434"/>
        <v>#VALUE!</v>
      </c>
      <c r="T1331">
        <f>IF($B$11="זכר",INDEX(תמותה!$A$1:$E$121,ROUNDDOWN(R1331/12,0)+1,2),INDEX(תמותה!$A$1:$E$121,ROUNDDOWN(R1331/12,0)+1,3))</f>
        <v>1</v>
      </c>
      <c r="U1331" t="e">
        <f>IF($B$11="זכר",INDEX('שיפור גברים'!$A$1:$GQ$121,ROUNDDOWN(R1331/12,0)+1,ROUNDDOWN((E1331+$B$7-$B$8)/12,0)+2),INDEX('שיפור נשים'!$A$1:$GQ$121,ROUNDDOWN(R1331/12,0)+1,ROUNDDOWN((E1331+$B$7-$B$8)/12,0)+2))</f>
        <v>#VALUE!</v>
      </c>
      <c r="V1331" t="e">
        <f>IF($B$11="זכר",INDEX('שיפור גברים'!$A$1:$GQ$121,ROUNDDOWN(R1331/12,0)+1,ROUNDDOWN((E1331+$B$7-$B$8)/12,0)+1),INDEX('שיפור נשים'!$A$1:$GQ$121,ROUNDDOWN(R1331/12,0)+1,ROUNDDOWN((E1331+$B$7-$B$8)/12,0)+1))</f>
        <v>#VALUE!</v>
      </c>
      <c r="W1331">
        <f t="shared" si="429"/>
        <v>0.41666666666666669</v>
      </c>
      <c r="X1331" t="e">
        <f t="shared" si="435"/>
        <v>#VALUE!</v>
      </c>
      <c r="Y1331">
        <f>IF($B$11="זכר",INDEX(תמותה!$A$1:$E$121,ROUNDDOWN(R1331/12,0)+1,4),INDEX(תמותה!$A$1:$E$121,ROUNDDOWN(R1331/12,0)+1,5))</f>
        <v>1</v>
      </c>
      <c r="Z1331">
        <f t="shared" si="430"/>
        <v>1</v>
      </c>
      <c r="AA1331">
        <f t="shared" si="431"/>
        <v>1</v>
      </c>
      <c r="AB1331" t="e">
        <f t="shared" si="436"/>
        <v>#VALUE!</v>
      </c>
      <c r="AC1331" t="e">
        <f t="shared" si="437"/>
        <v>#VALUE!</v>
      </c>
      <c r="AD1331" t="e">
        <f t="shared" si="438"/>
        <v>#VALUE!</v>
      </c>
      <c r="AE1331" t="e">
        <f t="shared" si="439"/>
        <v>#VALUE!</v>
      </c>
      <c r="AF1331" t="e">
        <f t="shared" si="440"/>
        <v>#VALUE!</v>
      </c>
    </row>
    <row r="1332" spans="5:32" x14ac:dyDescent="0.2">
      <c r="E1332">
        <f t="shared" si="432"/>
        <v>1330</v>
      </c>
      <c r="F1332">
        <f t="shared" si="427"/>
        <v>55.533177878277577</v>
      </c>
      <c r="G1332" t="e">
        <f t="shared" si="441"/>
        <v>#VALUE!</v>
      </c>
      <c r="H1332" t="e">
        <f t="shared" si="442"/>
        <v>#VALUE!</v>
      </c>
      <c r="I1332" t="e">
        <f t="shared" si="443"/>
        <v>#VALUE!</v>
      </c>
      <c r="J1332" t="e">
        <f t="shared" si="444"/>
        <v>#VALUE!</v>
      </c>
      <c r="K1332" t="e">
        <f t="shared" si="445"/>
        <v>#VALUE!</v>
      </c>
      <c r="L1332" t="e">
        <f t="shared" si="446"/>
        <v>#VALUE!</v>
      </c>
      <c r="M1332">
        <f>IF($B$9="זכר",INDEX(תמותה!$A$1:$E$121,ROUNDDOWN(E1332/12,0)+1,2),INDEX(תמותה!$A$1:$E$121,ROUNDDOWN(E1332/12,0)+1,3))</f>
        <v>1</v>
      </c>
      <c r="N1332" t="e">
        <f>IF($B$9="זכר",INDEX('שיפור גברים'!$A$1:$GQ$121,ROUNDDOWN(E1332/12,0)+1,ROUNDDOWN((E1332+$B$7-$B$8)/12,0)+2),INDEX('שיפור נשים'!$A$1:$GQ$121,ROUNDDOWN(E1332/12,0)+1,ROUNDDOWN((E1332+$B$7-$B$8)/12,0)+2))</f>
        <v>#VALUE!</v>
      </c>
      <c r="O1332" t="e">
        <f>IF($B$9="זכר",INDEX('שיפור גברים'!$A$1:$GQ$121,ROUNDDOWN(E1332/12,0)+1,ROUNDDOWN((E1332+$B$7-$B$8)/12,0)+1),INDEX('שיפור נשים'!$A$1:$GQ$121,ROUNDDOWN(E1332/12,0)+1,ROUNDDOWN((E1332+$B$7-$B$8)/12,0)+1))</f>
        <v>#VALUE!</v>
      </c>
      <c r="P1332">
        <f t="shared" si="447"/>
        <v>0.5</v>
      </c>
      <c r="Q1332">
        <f t="shared" si="428"/>
        <v>1</v>
      </c>
      <c r="R1332">
        <f t="shared" si="433"/>
        <v>1330</v>
      </c>
      <c r="S1332" t="e">
        <f t="shared" si="434"/>
        <v>#VALUE!</v>
      </c>
      <c r="T1332">
        <f>IF($B$11="זכר",INDEX(תמותה!$A$1:$E$121,ROUNDDOWN(R1332/12,0)+1,2),INDEX(תמותה!$A$1:$E$121,ROUNDDOWN(R1332/12,0)+1,3))</f>
        <v>1</v>
      </c>
      <c r="U1332" t="e">
        <f>IF($B$11="זכר",INDEX('שיפור גברים'!$A$1:$GQ$121,ROUNDDOWN(R1332/12,0)+1,ROUNDDOWN((E1332+$B$7-$B$8)/12,0)+2),INDEX('שיפור נשים'!$A$1:$GQ$121,ROUNDDOWN(R1332/12,0)+1,ROUNDDOWN((E1332+$B$7-$B$8)/12,0)+2))</f>
        <v>#VALUE!</v>
      </c>
      <c r="V1332" t="e">
        <f>IF($B$11="זכר",INDEX('שיפור גברים'!$A$1:$GQ$121,ROUNDDOWN(R1332/12,0)+1,ROUNDDOWN((E1332+$B$7-$B$8)/12,0)+1),INDEX('שיפור נשים'!$A$1:$GQ$121,ROUNDDOWN(R1332/12,0)+1,ROUNDDOWN((E1332+$B$7-$B$8)/12,0)+1))</f>
        <v>#VALUE!</v>
      </c>
      <c r="W1332">
        <f t="shared" si="429"/>
        <v>0.5</v>
      </c>
      <c r="X1332" t="e">
        <f t="shared" si="435"/>
        <v>#VALUE!</v>
      </c>
      <c r="Y1332">
        <f>IF($B$11="זכר",INDEX(תמותה!$A$1:$E$121,ROUNDDOWN(R1332/12,0)+1,4),INDEX(תמותה!$A$1:$E$121,ROUNDDOWN(R1332/12,0)+1,5))</f>
        <v>1</v>
      </c>
      <c r="Z1332">
        <f t="shared" si="430"/>
        <v>1</v>
      </c>
      <c r="AA1332">
        <f t="shared" si="431"/>
        <v>1</v>
      </c>
      <c r="AB1332" t="e">
        <f t="shared" si="436"/>
        <v>#VALUE!</v>
      </c>
      <c r="AC1332" t="e">
        <f t="shared" si="437"/>
        <v>#VALUE!</v>
      </c>
      <c r="AD1332" t="e">
        <f t="shared" si="438"/>
        <v>#VALUE!</v>
      </c>
      <c r="AE1332" t="e">
        <f t="shared" si="439"/>
        <v>#VALUE!</v>
      </c>
      <c r="AF1332" t="e">
        <f t="shared" si="440"/>
        <v>#VALUE!</v>
      </c>
    </row>
    <row r="1333" spans="5:32" x14ac:dyDescent="0.2">
      <c r="E1333">
        <f t="shared" si="432"/>
        <v>1331</v>
      </c>
      <c r="F1333">
        <f t="shared" si="427"/>
        <v>55.701031118354052</v>
      </c>
      <c r="G1333" t="e">
        <f t="shared" si="441"/>
        <v>#VALUE!</v>
      </c>
      <c r="H1333" t="e">
        <f t="shared" si="442"/>
        <v>#VALUE!</v>
      </c>
      <c r="I1333" t="e">
        <f t="shared" si="443"/>
        <v>#VALUE!</v>
      </c>
      <c r="J1333" t="e">
        <f t="shared" si="444"/>
        <v>#VALUE!</v>
      </c>
      <c r="K1333" t="e">
        <f t="shared" si="445"/>
        <v>#VALUE!</v>
      </c>
      <c r="L1333" t="e">
        <f t="shared" si="446"/>
        <v>#VALUE!</v>
      </c>
      <c r="M1333">
        <f>IF($B$9="זכר",INDEX(תמותה!$A$1:$E$121,ROUNDDOWN(E1333/12,0)+1,2),INDEX(תמותה!$A$1:$E$121,ROUNDDOWN(E1333/12,0)+1,3))</f>
        <v>1</v>
      </c>
      <c r="N1333" t="e">
        <f>IF($B$9="זכר",INDEX('שיפור גברים'!$A$1:$GQ$121,ROUNDDOWN(E1333/12,0)+1,ROUNDDOWN((E1333+$B$7-$B$8)/12,0)+2),INDEX('שיפור נשים'!$A$1:$GQ$121,ROUNDDOWN(E1333/12,0)+1,ROUNDDOWN((E1333+$B$7-$B$8)/12,0)+2))</f>
        <v>#VALUE!</v>
      </c>
      <c r="O1333" t="e">
        <f>IF($B$9="זכר",INDEX('שיפור גברים'!$A$1:$GQ$121,ROUNDDOWN(E1333/12,0)+1,ROUNDDOWN((E1333+$B$7-$B$8)/12,0)+1),INDEX('שיפור נשים'!$A$1:$GQ$121,ROUNDDOWN(E1333/12,0)+1,ROUNDDOWN((E1333+$B$7-$B$8)/12,0)+1))</f>
        <v>#VALUE!</v>
      </c>
      <c r="P1333">
        <f t="shared" si="447"/>
        <v>0.58333333333333337</v>
      </c>
      <c r="Q1333">
        <f t="shared" si="428"/>
        <v>1</v>
      </c>
      <c r="R1333">
        <f t="shared" si="433"/>
        <v>1331</v>
      </c>
      <c r="S1333" t="e">
        <f t="shared" si="434"/>
        <v>#VALUE!</v>
      </c>
      <c r="T1333">
        <f>IF($B$11="זכר",INDEX(תמותה!$A$1:$E$121,ROUNDDOWN(R1333/12,0)+1,2),INDEX(תמותה!$A$1:$E$121,ROUNDDOWN(R1333/12,0)+1,3))</f>
        <v>1</v>
      </c>
      <c r="U1333" t="e">
        <f>IF($B$11="זכר",INDEX('שיפור גברים'!$A$1:$GQ$121,ROUNDDOWN(R1333/12,0)+1,ROUNDDOWN((E1333+$B$7-$B$8)/12,0)+2),INDEX('שיפור נשים'!$A$1:$GQ$121,ROUNDDOWN(R1333/12,0)+1,ROUNDDOWN((E1333+$B$7-$B$8)/12,0)+2))</f>
        <v>#VALUE!</v>
      </c>
      <c r="V1333" t="e">
        <f>IF($B$11="זכר",INDEX('שיפור גברים'!$A$1:$GQ$121,ROUNDDOWN(R1333/12,0)+1,ROUNDDOWN((E1333+$B$7-$B$8)/12,0)+1),INDEX('שיפור נשים'!$A$1:$GQ$121,ROUNDDOWN(R1333/12,0)+1,ROUNDDOWN((E1333+$B$7-$B$8)/12,0)+1))</f>
        <v>#VALUE!</v>
      </c>
      <c r="W1333">
        <f t="shared" si="429"/>
        <v>0.58333333333333337</v>
      </c>
      <c r="X1333" t="e">
        <f t="shared" si="435"/>
        <v>#VALUE!</v>
      </c>
      <c r="Y1333">
        <f>IF($B$11="זכר",INDEX(תמותה!$A$1:$E$121,ROUNDDOWN(R1333/12,0)+1,4),INDEX(תמותה!$A$1:$E$121,ROUNDDOWN(R1333/12,0)+1,5))</f>
        <v>1</v>
      </c>
      <c r="Z1333">
        <f t="shared" si="430"/>
        <v>1</v>
      </c>
      <c r="AA1333">
        <f t="shared" si="431"/>
        <v>1</v>
      </c>
      <c r="AB1333" t="e">
        <f t="shared" si="436"/>
        <v>#VALUE!</v>
      </c>
      <c r="AC1333" t="e">
        <f t="shared" si="437"/>
        <v>#VALUE!</v>
      </c>
      <c r="AD1333" t="e">
        <f t="shared" si="438"/>
        <v>#VALUE!</v>
      </c>
      <c r="AE1333" t="e">
        <f t="shared" si="439"/>
        <v>#VALUE!</v>
      </c>
      <c r="AF1333" t="e">
        <f t="shared" si="440"/>
        <v>#VALUE!</v>
      </c>
    </row>
    <row r="1334" spans="5:32" x14ac:dyDescent="0.2">
      <c r="E1334">
        <f t="shared" si="432"/>
        <v>1332</v>
      </c>
      <c r="F1334">
        <f t="shared" si="427"/>
        <v>55.86939170757352</v>
      </c>
      <c r="G1334" t="e">
        <f t="shared" si="441"/>
        <v>#VALUE!</v>
      </c>
      <c r="H1334" t="e">
        <f t="shared" si="442"/>
        <v>#VALUE!</v>
      </c>
      <c r="I1334" t="e">
        <f t="shared" si="443"/>
        <v>#VALUE!</v>
      </c>
      <c r="J1334" t="e">
        <f t="shared" si="444"/>
        <v>#VALUE!</v>
      </c>
      <c r="K1334" t="e">
        <f t="shared" si="445"/>
        <v>#VALUE!</v>
      </c>
      <c r="L1334" t="e">
        <f t="shared" si="446"/>
        <v>#VALUE!</v>
      </c>
      <c r="M1334">
        <f>IF($B$9="זכר",INDEX(תמותה!$A$1:$E$121,ROUNDDOWN(E1334/12,0)+1,2),INDEX(תמותה!$A$1:$E$121,ROUNDDOWN(E1334/12,0)+1,3))</f>
        <v>1</v>
      </c>
      <c r="N1334" t="e">
        <f>IF($B$9="זכר",INDEX('שיפור גברים'!$A$1:$GQ$121,ROUNDDOWN(E1334/12,0)+1,ROUNDDOWN((E1334+$B$7-$B$8)/12,0)+2),INDEX('שיפור נשים'!$A$1:$GQ$121,ROUNDDOWN(E1334/12,0)+1,ROUNDDOWN((E1334+$B$7-$B$8)/12,0)+2))</f>
        <v>#VALUE!</v>
      </c>
      <c r="O1334" t="e">
        <f>IF($B$9="זכר",INDEX('שיפור גברים'!$A$1:$GQ$121,ROUNDDOWN(E1334/12,0)+1,ROUNDDOWN((E1334+$B$7-$B$8)/12,0)+1),INDEX('שיפור נשים'!$A$1:$GQ$121,ROUNDDOWN(E1334/12,0)+1,ROUNDDOWN((E1334+$B$7-$B$8)/12,0)+1))</f>
        <v>#VALUE!</v>
      </c>
      <c r="P1334">
        <f t="shared" si="447"/>
        <v>0.66666666666666663</v>
      </c>
      <c r="Q1334">
        <f t="shared" si="428"/>
        <v>1</v>
      </c>
      <c r="R1334">
        <f t="shared" si="433"/>
        <v>1332</v>
      </c>
      <c r="S1334" t="e">
        <f t="shared" si="434"/>
        <v>#VALUE!</v>
      </c>
      <c r="T1334">
        <f>IF($B$11="זכר",INDEX(תמותה!$A$1:$E$121,ROUNDDOWN(R1334/12,0)+1,2),INDEX(תמותה!$A$1:$E$121,ROUNDDOWN(R1334/12,0)+1,3))</f>
        <v>1</v>
      </c>
      <c r="U1334" t="e">
        <f>IF($B$11="זכר",INDEX('שיפור גברים'!$A$1:$GQ$121,ROUNDDOWN(R1334/12,0)+1,ROUNDDOWN((E1334+$B$7-$B$8)/12,0)+2),INDEX('שיפור נשים'!$A$1:$GQ$121,ROUNDDOWN(R1334/12,0)+1,ROUNDDOWN((E1334+$B$7-$B$8)/12,0)+2))</f>
        <v>#VALUE!</v>
      </c>
      <c r="V1334" t="e">
        <f>IF($B$11="זכר",INDEX('שיפור גברים'!$A$1:$GQ$121,ROUNDDOWN(R1334/12,0)+1,ROUNDDOWN((E1334+$B$7-$B$8)/12,0)+1),INDEX('שיפור נשים'!$A$1:$GQ$121,ROUNDDOWN(R1334/12,0)+1,ROUNDDOWN((E1334+$B$7-$B$8)/12,0)+1))</f>
        <v>#VALUE!</v>
      </c>
      <c r="W1334">
        <f t="shared" si="429"/>
        <v>0.66666666666666663</v>
      </c>
      <c r="X1334" t="e">
        <f t="shared" si="435"/>
        <v>#VALUE!</v>
      </c>
      <c r="Y1334">
        <f>IF($B$11="זכר",INDEX(תמותה!$A$1:$E$121,ROUNDDOWN(R1334/12,0)+1,4),INDEX(תמותה!$A$1:$E$121,ROUNDDOWN(R1334/12,0)+1,5))</f>
        <v>1</v>
      </c>
      <c r="Z1334">
        <f t="shared" si="430"/>
        <v>1</v>
      </c>
      <c r="AA1334">
        <f t="shared" si="431"/>
        <v>1</v>
      </c>
      <c r="AB1334" t="e">
        <f t="shared" si="436"/>
        <v>#VALUE!</v>
      </c>
      <c r="AC1334" t="e">
        <f t="shared" si="437"/>
        <v>#VALUE!</v>
      </c>
      <c r="AD1334" t="e">
        <f t="shared" si="438"/>
        <v>#VALUE!</v>
      </c>
      <c r="AE1334" t="e">
        <f t="shared" si="439"/>
        <v>#VALUE!</v>
      </c>
      <c r="AF1334" t="e">
        <f t="shared" si="440"/>
        <v>#VALUE!</v>
      </c>
    </row>
    <row r="1335" spans="5:32" x14ac:dyDescent="0.2">
      <c r="E1335">
        <f t="shared" si="432"/>
        <v>1333</v>
      </c>
      <c r="F1335">
        <f t="shared" si="427"/>
        <v>56.038261179437256</v>
      </c>
      <c r="G1335" t="e">
        <f t="shared" si="441"/>
        <v>#VALUE!</v>
      </c>
      <c r="H1335" t="e">
        <f t="shared" si="442"/>
        <v>#VALUE!</v>
      </c>
      <c r="I1335" t="e">
        <f t="shared" si="443"/>
        <v>#VALUE!</v>
      </c>
      <c r="J1335" t="e">
        <f t="shared" si="444"/>
        <v>#VALUE!</v>
      </c>
      <c r="K1335" t="e">
        <f t="shared" si="445"/>
        <v>#VALUE!</v>
      </c>
      <c r="L1335" t="e">
        <f t="shared" si="446"/>
        <v>#VALUE!</v>
      </c>
      <c r="M1335">
        <f>IF($B$9="זכר",INDEX(תמותה!$A$1:$E$121,ROUNDDOWN(E1335/12,0)+1,2),INDEX(תמותה!$A$1:$E$121,ROUNDDOWN(E1335/12,0)+1,3))</f>
        <v>1</v>
      </c>
      <c r="N1335" t="e">
        <f>IF($B$9="זכר",INDEX('שיפור גברים'!$A$1:$GQ$121,ROUNDDOWN(E1335/12,0)+1,ROUNDDOWN((E1335+$B$7-$B$8)/12,0)+2),INDEX('שיפור נשים'!$A$1:$GQ$121,ROUNDDOWN(E1335/12,0)+1,ROUNDDOWN((E1335+$B$7-$B$8)/12,0)+2))</f>
        <v>#VALUE!</v>
      </c>
      <c r="O1335" t="e">
        <f>IF($B$9="זכר",INDEX('שיפור גברים'!$A$1:$GQ$121,ROUNDDOWN(E1335/12,0)+1,ROUNDDOWN((E1335+$B$7-$B$8)/12,0)+1),INDEX('שיפור נשים'!$A$1:$GQ$121,ROUNDDOWN(E1335/12,0)+1,ROUNDDOWN((E1335+$B$7-$B$8)/12,0)+1))</f>
        <v>#VALUE!</v>
      </c>
      <c r="P1335">
        <f t="shared" si="447"/>
        <v>0.75</v>
      </c>
      <c r="Q1335">
        <f t="shared" si="428"/>
        <v>1</v>
      </c>
      <c r="R1335">
        <f t="shared" si="433"/>
        <v>1333</v>
      </c>
      <c r="S1335" t="e">
        <f t="shared" si="434"/>
        <v>#VALUE!</v>
      </c>
      <c r="T1335">
        <f>IF($B$11="זכר",INDEX(תמותה!$A$1:$E$121,ROUNDDOWN(R1335/12,0)+1,2),INDEX(תמותה!$A$1:$E$121,ROUNDDOWN(R1335/12,0)+1,3))</f>
        <v>1</v>
      </c>
      <c r="U1335" t="e">
        <f>IF($B$11="זכר",INDEX('שיפור גברים'!$A$1:$GQ$121,ROUNDDOWN(R1335/12,0)+1,ROUNDDOWN((E1335+$B$7-$B$8)/12,0)+2),INDEX('שיפור נשים'!$A$1:$GQ$121,ROUNDDOWN(R1335/12,0)+1,ROUNDDOWN((E1335+$B$7-$B$8)/12,0)+2))</f>
        <v>#VALUE!</v>
      </c>
      <c r="V1335" t="e">
        <f>IF($B$11="זכר",INDEX('שיפור גברים'!$A$1:$GQ$121,ROUNDDOWN(R1335/12,0)+1,ROUNDDOWN((E1335+$B$7-$B$8)/12,0)+1),INDEX('שיפור נשים'!$A$1:$GQ$121,ROUNDDOWN(R1335/12,0)+1,ROUNDDOWN((E1335+$B$7-$B$8)/12,0)+1))</f>
        <v>#VALUE!</v>
      </c>
      <c r="W1335">
        <f t="shared" si="429"/>
        <v>0.75</v>
      </c>
      <c r="X1335" t="e">
        <f t="shared" si="435"/>
        <v>#VALUE!</v>
      </c>
      <c r="Y1335">
        <f>IF($B$11="זכר",INDEX(תמותה!$A$1:$E$121,ROUNDDOWN(R1335/12,0)+1,4),INDEX(תמותה!$A$1:$E$121,ROUNDDOWN(R1335/12,0)+1,5))</f>
        <v>1</v>
      </c>
      <c r="Z1335">
        <f t="shared" si="430"/>
        <v>1</v>
      </c>
      <c r="AA1335">
        <f t="shared" si="431"/>
        <v>1</v>
      </c>
      <c r="AB1335" t="e">
        <f t="shared" si="436"/>
        <v>#VALUE!</v>
      </c>
      <c r="AC1335" t="e">
        <f t="shared" si="437"/>
        <v>#VALUE!</v>
      </c>
      <c r="AD1335" t="e">
        <f t="shared" si="438"/>
        <v>#VALUE!</v>
      </c>
      <c r="AE1335" t="e">
        <f t="shared" si="439"/>
        <v>#VALUE!</v>
      </c>
      <c r="AF1335" t="e">
        <f t="shared" si="440"/>
        <v>#VALUE!</v>
      </c>
    </row>
    <row r="1336" spans="5:32" x14ac:dyDescent="0.2">
      <c r="E1336">
        <f t="shared" si="432"/>
        <v>1334</v>
      </c>
      <c r="F1336">
        <f t="shared" si="427"/>
        <v>56.207641072081543</v>
      </c>
      <c r="G1336" t="e">
        <f t="shared" si="441"/>
        <v>#VALUE!</v>
      </c>
      <c r="H1336" t="e">
        <f t="shared" si="442"/>
        <v>#VALUE!</v>
      </c>
      <c r="I1336" t="e">
        <f t="shared" si="443"/>
        <v>#VALUE!</v>
      </c>
      <c r="J1336" t="e">
        <f t="shared" si="444"/>
        <v>#VALUE!</v>
      </c>
      <c r="K1336" t="e">
        <f t="shared" si="445"/>
        <v>#VALUE!</v>
      </c>
      <c r="L1336" t="e">
        <f t="shared" si="446"/>
        <v>#VALUE!</v>
      </c>
      <c r="M1336">
        <f>IF($B$9="זכר",INDEX(תמותה!$A$1:$E$121,ROUNDDOWN(E1336/12,0)+1,2),INDEX(תמותה!$A$1:$E$121,ROUNDDOWN(E1336/12,0)+1,3))</f>
        <v>1</v>
      </c>
      <c r="N1336" t="e">
        <f>IF($B$9="זכר",INDEX('שיפור גברים'!$A$1:$GQ$121,ROUNDDOWN(E1336/12,0)+1,ROUNDDOWN((E1336+$B$7-$B$8)/12,0)+2),INDEX('שיפור נשים'!$A$1:$GQ$121,ROUNDDOWN(E1336/12,0)+1,ROUNDDOWN((E1336+$B$7-$B$8)/12,0)+2))</f>
        <v>#VALUE!</v>
      </c>
      <c r="O1336" t="e">
        <f>IF($B$9="זכר",INDEX('שיפור גברים'!$A$1:$GQ$121,ROUNDDOWN(E1336/12,0)+1,ROUNDDOWN((E1336+$B$7-$B$8)/12,0)+1),INDEX('שיפור נשים'!$A$1:$GQ$121,ROUNDDOWN(E1336/12,0)+1,ROUNDDOWN((E1336+$B$7-$B$8)/12,0)+1))</f>
        <v>#VALUE!</v>
      </c>
      <c r="P1336">
        <f t="shared" si="447"/>
        <v>0.83333333333333337</v>
      </c>
      <c r="Q1336">
        <f t="shared" si="428"/>
        <v>1</v>
      </c>
      <c r="R1336">
        <f t="shared" si="433"/>
        <v>1334</v>
      </c>
      <c r="S1336" t="e">
        <f t="shared" si="434"/>
        <v>#VALUE!</v>
      </c>
      <c r="T1336">
        <f>IF($B$11="זכר",INDEX(תמותה!$A$1:$E$121,ROUNDDOWN(R1336/12,0)+1,2),INDEX(תמותה!$A$1:$E$121,ROUNDDOWN(R1336/12,0)+1,3))</f>
        <v>1</v>
      </c>
      <c r="U1336" t="e">
        <f>IF($B$11="זכר",INDEX('שיפור גברים'!$A$1:$GQ$121,ROUNDDOWN(R1336/12,0)+1,ROUNDDOWN((E1336+$B$7-$B$8)/12,0)+2),INDEX('שיפור נשים'!$A$1:$GQ$121,ROUNDDOWN(R1336/12,0)+1,ROUNDDOWN((E1336+$B$7-$B$8)/12,0)+2))</f>
        <v>#VALUE!</v>
      </c>
      <c r="V1336" t="e">
        <f>IF($B$11="זכר",INDEX('שיפור גברים'!$A$1:$GQ$121,ROUNDDOWN(R1336/12,0)+1,ROUNDDOWN((E1336+$B$7-$B$8)/12,0)+1),INDEX('שיפור נשים'!$A$1:$GQ$121,ROUNDDOWN(R1336/12,0)+1,ROUNDDOWN((E1336+$B$7-$B$8)/12,0)+1))</f>
        <v>#VALUE!</v>
      </c>
      <c r="W1336">
        <f t="shared" si="429"/>
        <v>0.83333333333333337</v>
      </c>
      <c r="X1336" t="e">
        <f t="shared" si="435"/>
        <v>#VALUE!</v>
      </c>
      <c r="Y1336">
        <f>IF($B$11="זכר",INDEX(תמותה!$A$1:$E$121,ROUNDDOWN(R1336/12,0)+1,4),INDEX(תמותה!$A$1:$E$121,ROUNDDOWN(R1336/12,0)+1,5))</f>
        <v>1</v>
      </c>
      <c r="Z1336">
        <f t="shared" si="430"/>
        <v>1</v>
      </c>
      <c r="AA1336">
        <f t="shared" si="431"/>
        <v>1</v>
      </c>
      <c r="AB1336" t="e">
        <f t="shared" si="436"/>
        <v>#VALUE!</v>
      </c>
      <c r="AC1336" t="e">
        <f t="shared" si="437"/>
        <v>#VALUE!</v>
      </c>
      <c r="AD1336" t="e">
        <f t="shared" si="438"/>
        <v>#VALUE!</v>
      </c>
      <c r="AE1336" t="e">
        <f t="shared" si="439"/>
        <v>#VALUE!</v>
      </c>
      <c r="AF1336" t="e">
        <f t="shared" si="440"/>
        <v>#VALUE!</v>
      </c>
    </row>
    <row r="1337" spans="5:32" x14ac:dyDescent="0.2">
      <c r="E1337">
        <f t="shared" si="432"/>
        <v>1335</v>
      </c>
      <c r="F1337">
        <f t="shared" si="427"/>
        <v>56.377532928291949</v>
      </c>
      <c r="G1337" t="e">
        <f t="shared" si="441"/>
        <v>#VALUE!</v>
      </c>
      <c r="H1337" t="e">
        <f t="shared" si="442"/>
        <v>#VALUE!</v>
      </c>
      <c r="I1337" t="e">
        <f t="shared" si="443"/>
        <v>#VALUE!</v>
      </c>
      <c r="J1337" t="e">
        <f t="shared" si="444"/>
        <v>#VALUE!</v>
      </c>
      <c r="K1337" t="e">
        <f t="shared" si="445"/>
        <v>#VALUE!</v>
      </c>
      <c r="L1337" t="e">
        <f t="shared" si="446"/>
        <v>#VALUE!</v>
      </c>
      <c r="M1337">
        <f>IF($B$9="זכר",INDEX(תמותה!$A$1:$E$121,ROUNDDOWN(E1337/12,0)+1,2),INDEX(תמותה!$A$1:$E$121,ROUNDDOWN(E1337/12,0)+1,3))</f>
        <v>1</v>
      </c>
      <c r="N1337" t="e">
        <f>IF($B$9="זכר",INDEX('שיפור גברים'!$A$1:$GQ$121,ROUNDDOWN(E1337/12,0)+1,ROUNDDOWN((E1337+$B$7-$B$8)/12,0)+2),INDEX('שיפור נשים'!$A$1:$GQ$121,ROUNDDOWN(E1337/12,0)+1,ROUNDDOWN((E1337+$B$7-$B$8)/12,0)+2))</f>
        <v>#VALUE!</v>
      </c>
      <c r="O1337" t="e">
        <f>IF($B$9="זכר",INDEX('שיפור גברים'!$A$1:$GQ$121,ROUNDDOWN(E1337/12,0)+1,ROUNDDOWN((E1337+$B$7-$B$8)/12,0)+1),INDEX('שיפור נשים'!$A$1:$GQ$121,ROUNDDOWN(E1337/12,0)+1,ROUNDDOWN((E1337+$B$7-$B$8)/12,0)+1))</f>
        <v>#VALUE!</v>
      </c>
      <c r="P1337">
        <f t="shared" si="447"/>
        <v>0.91666666666666663</v>
      </c>
      <c r="Q1337">
        <f t="shared" si="428"/>
        <v>1</v>
      </c>
      <c r="R1337">
        <f t="shared" si="433"/>
        <v>1335</v>
      </c>
      <c r="S1337" t="e">
        <f t="shared" si="434"/>
        <v>#VALUE!</v>
      </c>
      <c r="T1337">
        <f>IF($B$11="זכר",INDEX(תמותה!$A$1:$E$121,ROUNDDOWN(R1337/12,0)+1,2),INDEX(תמותה!$A$1:$E$121,ROUNDDOWN(R1337/12,0)+1,3))</f>
        <v>1</v>
      </c>
      <c r="U1337" t="e">
        <f>IF($B$11="זכר",INDEX('שיפור גברים'!$A$1:$GQ$121,ROUNDDOWN(R1337/12,0)+1,ROUNDDOWN((E1337+$B$7-$B$8)/12,0)+2),INDEX('שיפור נשים'!$A$1:$GQ$121,ROUNDDOWN(R1337/12,0)+1,ROUNDDOWN((E1337+$B$7-$B$8)/12,0)+2))</f>
        <v>#VALUE!</v>
      </c>
      <c r="V1337" t="e">
        <f>IF($B$11="זכר",INDEX('שיפור גברים'!$A$1:$GQ$121,ROUNDDOWN(R1337/12,0)+1,ROUNDDOWN((E1337+$B$7-$B$8)/12,0)+1),INDEX('שיפור נשים'!$A$1:$GQ$121,ROUNDDOWN(R1337/12,0)+1,ROUNDDOWN((E1337+$B$7-$B$8)/12,0)+1))</f>
        <v>#VALUE!</v>
      </c>
      <c r="W1337">
        <f t="shared" si="429"/>
        <v>0.91666666666666663</v>
      </c>
      <c r="X1337" t="e">
        <f t="shared" si="435"/>
        <v>#VALUE!</v>
      </c>
      <c r="Y1337">
        <f>IF($B$11="זכר",INDEX(תמותה!$A$1:$E$121,ROUNDDOWN(R1337/12,0)+1,4),INDEX(תמותה!$A$1:$E$121,ROUNDDOWN(R1337/12,0)+1,5))</f>
        <v>1</v>
      </c>
      <c r="Z1337">
        <f t="shared" si="430"/>
        <v>1</v>
      </c>
      <c r="AA1337">
        <f t="shared" si="431"/>
        <v>1</v>
      </c>
      <c r="AB1337" t="e">
        <f t="shared" si="436"/>
        <v>#VALUE!</v>
      </c>
      <c r="AC1337" t="e">
        <f t="shared" si="437"/>
        <v>#VALUE!</v>
      </c>
      <c r="AD1337" t="e">
        <f t="shared" si="438"/>
        <v>#VALUE!</v>
      </c>
      <c r="AE1337" t="e">
        <f t="shared" si="439"/>
        <v>#VALUE!</v>
      </c>
      <c r="AF1337" t="e">
        <f t="shared" si="440"/>
        <v>#VALUE!</v>
      </c>
    </row>
    <row r="1338" spans="5:32" x14ac:dyDescent="0.2">
      <c r="E1338">
        <f t="shared" si="432"/>
        <v>1336</v>
      </c>
      <c r="F1338">
        <f t="shared" si="427"/>
        <v>56.547938295517206</v>
      </c>
      <c r="G1338" t="e">
        <f t="shared" si="441"/>
        <v>#VALUE!</v>
      </c>
      <c r="H1338" t="e">
        <f t="shared" si="442"/>
        <v>#VALUE!</v>
      </c>
      <c r="I1338" t="e">
        <f t="shared" si="443"/>
        <v>#VALUE!</v>
      </c>
      <c r="J1338" t="e">
        <f t="shared" si="444"/>
        <v>#VALUE!</v>
      </c>
      <c r="K1338" t="e">
        <f t="shared" si="445"/>
        <v>#VALUE!</v>
      </c>
      <c r="L1338" t="e">
        <f t="shared" si="446"/>
        <v>#VALUE!</v>
      </c>
      <c r="M1338">
        <f>IF($B$9="זכר",INDEX(תמותה!$A$1:$E$121,ROUNDDOWN(E1338/12,0)+1,2),INDEX(תמותה!$A$1:$E$121,ROUNDDOWN(E1338/12,0)+1,3))</f>
        <v>1</v>
      </c>
      <c r="N1338" t="e">
        <f>IF($B$9="זכר",INDEX('שיפור גברים'!$A$1:$GQ$121,ROUNDDOWN(E1338/12,0)+1,ROUNDDOWN((E1338+$B$7-$B$8)/12,0)+2),INDEX('שיפור נשים'!$A$1:$GQ$121,ROUNDDOWN(E1338/12,0)+1,ROUNDDOWN((E1338+$B$7-$B$8)/12,0)+2))</f>
        <v>#VALUE!</v>
      </c>
      <c r="O1338" t="e">
        <f>IF($B$9="זכר",INDEX('שיפור גברים'!$A$1:$GQ$121,ROUNDDOWN(E1338/12,0)+1,ROUNDDOWN((E1338+$B$7-$B$8)/12,0)+1),INDEX('שיפור נשים'!$A$1:$GQ$121,ROUNDDOWN(E1338/12,0)+1,ROUNDDOWN((E1338+$B$7-$B$8)/12,0)+1))</f>
        <v>#VALUE!</v>
      </c>
      <c r="P1338">
        <f t="shared" si="447"/>
        <v>1</v>
      </c>
      <c r="Q1338">
        <f t="shared" si="428"/>
        <v>1</v>
      </c>
      <c r="R1338">
        <f t="shared" si="433"/>
        <v>1336</v>
      </c>
      <c r="S1338" t="e">
        <f t="shared" si="434"/>
        <v>#VALUE!</v>
      </c>
      <c r="T1338">
        <f>IF($B$11="זכר",INDEX(תמותה!$A$1:$E$121,ROUNDDOWN(R1338/12,0)+1,2),INDEX(תמותה!$A$1:$E$121,ROUNDDOWN(R1338/12,0)+1,3))</f>
        <v>1</v>
      </c>
      <c r="U1338" t="e">
        <f>IF($B$11="זכר",INDEX('שיפור גברים'!$A$1:$GQ$121,ROUNDDOWN(R1338/12,0)+1,ROUNDDOWN((E1338+$B$7-$B$8)/12,0)+2),INDEX('שיפור נשים'!$A$1:$GQ$121,ROUNDDOWN(R1338/12,0)+1,ROUNDDOWN((E1338+$B$7-$B$8)/12,0)+2))</f>
        <v>#VALUE!</v>
      </c>
      <c r="V1338" t="e">
        <f>IF($B$11="זכר",INDEX('שיפור גברים'!$A$1:$GQ$121,ROUNDDOWN(R1338/12,0)+1,ROUNDDOWN((E1338+$B$7-$B$8)/12,0)+1),INDEX('שיפור נשים'!$A$1:$GQ$121,ROUNDDOWN(R1338/12,0)+1,ROUNDDOWN((E1338+$B$7-$B$8)/12,0)+1))</f>
        <v>#VALUE!</v>
      </c>
      <c r="W1338">
        <f t="shared" si="429"/>
        <v>1</v>
      </c>
      <c r="X1338" t="e">
        <f t="shared" si="435"/>
        <v>#VALUE!</v>
      </c>
      <c r="Y1338">
        <f>IF($B$11="זכר",INDEX(תמותה!$A$1:$E$121,ROUNDDOWN(R1338/12,0)+1,4),INDEX(תמותה!$A$1:$E$121,ROUNDDOWN(R1338/12,0)+1,5))</f>
        <v>1</v>
      </c>
      <c r="Z1338">
        <f t="shared" si="430"/>
        <v>1</v>
      </c>
      <c r="AA1338">
        <f t="shared" si="431"/>
        <v>1</v>
      </c>
      <c r="AB1338" t="e">
        <f t="shared" si="436"/>
        <v>#VALUE!</v>
      </c>
      <c r="AC1338" t="e">
        <f t="shared" si="437"/>
        <v>#VALUE!</v>
      </c>
      <c r="AD1338" t="e">
        <f t="shared" si="438"/>
        <v>#VALUE!</v>
      </c>
      <c r="AE1338" t="e">
        <f t="shared" si="439"/>
        <v>#VALUE!</v>
      </c>
      <c r="AF1338" t="e">
        <f t="shared" si="440"/>
        <v>#VALUE!</v>
      </c>
    </row>
    <row r="1339" spans="5:32" x14ac:dyDescent="0.2">
      <c r="E1339">
        <f t="shared" si="432"/>
        <v>1337</v>
      </c>
      <c r="F1339">
        <f t="shared" si="427"/>
        <v>56.718858725883237</v>
      </c>
      <c r="G1339" t="e">
        <f t="shared" si="441"/>
        <v>#VALUE!</v>
      </c>
      <c r="H1339" t="e">
        <f t="shared" si="442"/>
        <v>#VALUE!</v>
      </c>
      <c r="I1339" t="e">
        <f t="shared" si="443"/>
        <v>#VALUE!</v>
      </c>
      <c r="J1339" t="e">
        <f t="shared" si="444"/>
        <v>#VALUE!</v>
      </c>
      <c r="K1339" t="e">
        <f t="shared" si="445"/>
        <v>#VALUE!</v>
      </c>
      <c r="L1339" t="e">
        <f t="shared" si="446"/>
        <v>#VALUE!</v>
      </c>
      <c r="M1339">
        <f>IF($B$9="זכר",INDEX(תמותה!$A$1:$E$121,ROUNDDOWN(E1339/12,0)+1,2),INDEX(תמותה!$A$1:$E$121,ROUNDDOWN(E1339/12,0)+1,3))</f>
        <v>1</v>
      </c>
      <c r="N1339" t="e">
        <f>IF($B$9="זכר",INDEX('שיפור גברים'!$A$1:$GQ$121,ROUNDDOWN(E1339/12,0)+1,ROUNDDOWN((E1339+$B$7-$B$8)/12,0)+2),INDEX('שיפור נשים'!$A$1:$GQ$121,ROUNDDOWN(E1339/12,0)+1,ROUNDDOWN((E1339+$B$7-$B$8)/12,0)+2))</f>
        <v>#VALUE!</v>
      </c>
      <c r="O1339" t="e">
        <f>IF($B$9="זכר",INDEX('שיפור גברים'!$A$1:$GQ$121,ROUNDDOWN(E1339/12,0)+1,ROUNDDOWN((E1339+$B$7-$B$8)/12,0)+1),INDEX('שיפור נשים'!$A$1:$GQ$121,ROUNDDOWN(E1339/12,0)+1,ROUNDDOWN((E1339+$B$7-$B$8)/12,0)+1))</f>
        <v>#VALUE!</v>
      </c>
      <c r="P1339">
        <f t="shared" si="447"/>
        <v>8.3333333333333329E-2</v>
      </c>
      <c r="Q1339">
        <f t="shared" si="428"/>
        <v>1</v>
      </c>
      <c r="R1339">
        <f t="shared" si="433"/>
        <v>1337</v>
      </c>
      <c r="S1339" t="e">
        <f t="shared" si="434"/>
        <v>#VALUE!</v>
      </c>
      <c r="T1339">
        <f>IF($B$11="זכר",INDEX(תמותה!$A$1:$E$121,ROUNDDOWN(R1339/12,0)+1,2),INDEX(תמותה!$A$1:$E$121,ROUNDDOWN(R1339/12,0)+1,3))</f>
        <v>1</v>
      </c>
      <c r="U1339" t="e">
        <f>IF($B$11="זכר",INDEX('שיפור גברים'!$A$1:$GQ$121,ROUNDDOWN(R1339/12,0)+1,ROUNDDOWN((E1339+$B$7-$B$8)/12,0)+2),INDEX('שיפור נשים'!$A$1:$GQ$121,ROUNDDOWN(R1339/12,0)+1,ROUNDDOWN((E1339+$B$7-$B$8)/12,0)+2))</f>
        <v>#VALUE!</v>
      </c>
      <c r="V1339" t="e">
        <f>IF($B$11="זכר",INDEX('שיפור גברים'!$A$1:$GQ$121,ROUNDDOWN(R1339/12,0)+1,ROUNDDOWN((E1339+$B$7-$B$8)/12,0)+1),INDEX('שיפור נשים'!$A$1:$GQ$121,ROUNDDOWN(R1339/12,0)+1,ROUNDDOWN((E1339+$B$7-$B$8)/12,0)+1))</f>
        <v>#VALUE!</v>
      </c>
      <c r="W1339">
        <f t="shared" si="429"/>
        <v>8.3333333333333329E-2</v>
      </c>
      <c r="X1339" t="e">
        <f t="shared" si="435"/>
        <v>#VALUE!</v>
      </c>
      <c r="Y1339">
        <f>IF($B$11="זכר",INDEX(תמותה!$A$1:$E$121,ROUNDDOWN(R1339/12,0)+1,4),INDEX(תמותה!$A$1:$E$121,ROUNDDOWN(R1339/12,0)+1,5))</f>
        <v>1</v>
      </c>
      <c r="Z1339">
        <f t="shared" si="430"/>
        <v>1</v>
      </c>
      <c r="AA1339">
        <f t="shared" si="431"/>
        <v>1</v>
      </c>
      <c r="AB1339" t="e">
        <f t="shared" si="436"/>
        <v>#VALUE!</v>
      </c>
      <c r="AC1339" t="e">
        <f t="shared" si="437"/>
        <v>#VALUE!</v>
      </c>
      <c r="AD1339" t="e">
        <f t="shared" si="438"/>
        <v>#VALUE!</v>
      </c>
      <c r="AE1339" t="e">
        <f t="shared" si="439"/>
        <v>#VALUE!</v>
      </c>
      <c r="AF1339" t="e">
        <f t="shared" si="440"/>
        <v>#VALUE!</v>
      </c>
    </row>
    <row r="1340" spans="5:32" x14ac:dyDescent="0.2">
      <c r="E1340">
        <f t="shared" si="432"/>
        <v>1338</v>
      </c>
      <c r="F1340">
        <f t="shared" si="427"/>
        <v>56.890295776207381</v>
      </c>
      <c r="G1340" t="e">
        <f t="shared" si="441"/>
        <v>#VALUE!</v>
      </c>
      <c r="H1340" t="e">
        <f t="shared" si="442"/>
        <v>#VALUE!</v>
      </c>
      <c r="I1340" t="e">
        <f t="shared" si="443"/>
        <v>#VALUE!</v>
      </c>
      <c r="J1340" t="e">
        <f t="shared" si="444"/>
        <v>#VALUE!</v>
      </c>
      <c r="K1340" t="e">
        <f t="shared" si="445"/>
        <v>#VALUE!</v>
      </c>
      <c r="L1340" t="e">
        <f t="shared" si="446"/>
        <v>#VALUE!</v>
      </c>
      <c r="M1340">
        <f>IF($B$9="זכר",INDEX(תמותה!$A$1:$E$121,ROUNDDOWN(E1340/12,0)+1,2),INDEX(תמותה!$A$1:$E$121,ROUNDDOWN(E1340/12,0)+1,3))</f>
        <v>1</v>
      </c>
      <c r="N1340">
        <f>IF($B$9="זכר",INDEX('שיפור גברים'!$A$1:$GQ$121,ROUNDDOWN(E1340/12,0)+1,ROUNDDOWN((E1340+$B$7-$B$8)/12,0)+2),INDEX('שיפור נשים'!$A$1:$GQ$121,ROUNDDOWN(E1340/12,0)+1,ROUNDDOWN((E1340+$B$7-$B$8)/12,0)+2))</f>
        <v>1</v>
      </c>
      <c r="O1340" t="e">
        <f>IF($B$9="זכר",INDEX('שיפור גברים'!$A$1:$GQ$121,ROUNDDOWN(E1340/12,0)+1,ROUNDDOWN((E1340+$B$7-$B$8)/12,0)+1),INDEX('שיפור נשים'!$A$1:$GQ$121,ROUNDDOWN(E1340/12,0)+1,ROUNDDOWN((E1340+$B$7-$B$8)/12,0)+1))</f>
        <v>#VALUE!</v>
      </c>
      <c r="P1340">
        <f t="shared" si="447"/>
        <v>0.16666666666666666</v>
      </c>
      <c r="Q1340">
        <f t="shared" si="428"/>
        <v>1</v>
      </c>
      <c r="R1340">
        <f t="shared" si="433"/>
        <v>1338</v>
      </c>
      <c r="S1340" t="e">
        <f t="shared" si="434"/>
        <v>#VALUE!</v>
      </c>
      <c r="T1340">
        <f>IF($B$11="זכר",INDEX(תמותה!$A$1:$E$121,ROUNDDOWN(R1340/12,0)+1,2),INDEX(תמותה!$A$1:$E$121,ROUNDDOWN(R1340/12,0)+1,3))</f>
        <v>1</v>
      </c>
      <c r="U1340">
        <f>IF($B$11="זכר",INDEX('שיפור גברים'!$A$1:$GQ$121,ROUNDDOWN(R1340/12,0)+1,ROUNDDOWN((E1340+$B$7-$B$8)/12,0)+2),INDEX('שיפור נשים'!$A$1:$GQ$121,ROUNDDOWN(R1340/12,0)+1,ROUNDDOWN((E1340+$B$7-$B$8)/12,0)+2))</f>
        <v>1</v>
      </c>
      <c r="V1340" t="e">
        <f>IF($B$11="זכר",INDEX('שיפור גברים'!$A$1:$GQ$121,ROUNDDOWN(R1340/12,0)+1,ROUNDDOWN((E1340+$B$7-$B$8)/12,0)+1),INDEX('שיפור נשים'!$A$1:$GQ$121,ROUNDDOWN(R1340/12,0)+1,ROUNDDOWN((E1340+$B$7-$B$8)/12,0)+1))</f>
        <v>#VALUE!</v>
      </c>
      <c r="W1340">
        <f t="shared" si="429"/>
        <v>0.16666666666666666</v>
      </c>
      <c r="X1340" t="e">
        <f t="shared" si="435"/>
        <v>#VALUE!</v>
      </c>
      <c r="Y1340">
        <f>IF($B$11="זכר",INDEX(תמותה!$A$1:$E$121,ROUNDDOWN(R1340/12,0)+1,4),INDEX(תמותה!$A$1:$E$121,ROUNDDOWN(R1340/12,0)+1,5))</f>
        <v>1</v>
      </c>
      <c r="Z1340">
        <f t="shared" si="430"/>
        <v>1</v>
      </c>
      <c r="AA1340">
        <f t="shared" si="431"/>
        <v>1</v>
      </c>
      <c r="AB1340" t="e">
        <f t="shared" si="436"/>
        <v>#VALUE!</v>
      </c>
      <c r="AC1340" t="e">
        <f t="shared" si="437"/>
        <v>#VALUE!</v>
      </c>
      <c r="AD1340" t="e">
        <f t="shared" si="438"/>
        <v>#VALUE!</v>
      </c>
      <c r="AE1340" t="e">
        <f t="shared" si="439"/>
        <v>#VALUE!</v>
      </c>
      <c r="AF1340" t="e">
        <f t="shared" si="440"/>
        <v>#VALUE!</v>
      </c>
    </row>
    <row r="1341" spans="5:32" x14ac:dyDescent="0.2">
      <c r="E1341">
        <f t="shared" si="432"/>
        <v>1339</v>
      </c>
      <c r="F1341">
        <f t="shared" si="427"/>
        <v>57.06225100801273</v>
      </c>
      <c r="G1341" t="e">
        <f t="shared" si="441"/>
        <v>#VALUE!</v>
      </c>
      <c r="H1341" t="e">
        <f t="shared" si="442"/>
        <v>#VALUE!</v>
      </c>
      <c r="I1341" t="e">
        <f t="shared" si="443"/>
        <v>#VALUE!</v>
      </c>
      <c r="J1341" t="e">
        <f t="shared" si="444"/>
        <v>#VALUE!</v>
      </c>
      <c r="K1341" t="e">
        <f t="shared" si="445"/>
        <v>#VALUE!</v>
      </c>
      <c r="L1341" t="e">
        <f t="shared" si="446"/>
        <v>#VALUE!</v>
      </c>
      <c r="M1341">
        <f>IF($B$9="זכר",INDEX(תמותה!$A$1:$E$121,ROUNDDOWN(E1341/12,0)+1,2),INDEX(תמותה!$A$1:$E$121,ROUNDDOWN(E1341/12,0)+1,3))</f>
        <v>1</v>
      </c>
      <c r="N1341">
        <f>IF($B$9="זכר",INDEX('שיפור גברים'!$A$1:$GQ$121,ROUNDDOWN(E1341/12,0)+1,ROUNDDOWN((E1341+$B$7-$B$8)/12,0)+2),INDEX('שיפור נשים'!$A$1:$GQ$121,ROUNDDOWN(E1341/12,0)+1,ROUNDDOWN((E1341+$B$7-$B$8)/12,0)+2))</f>
        <v>1</v>
      </c>
      <c r="O1341" t="e">
        <f>IF($B$9="זכר",INDEX('שיפור גברים'!$A$1:$GQ$121,ROUNDDOWN(E1341/12,0)+1,ROUNDDOWN((E1341+$B$7-$B$8)/12,0)+1),INDEX('שיפור נשים'!$A$1:$GQ$121,ROUNDDOWN(E1341/12,0)+1,ROUNDDOWN((E1341+$B$7-$B$8)/12,0)+1))</f>
        <v>#VALUE!</v>
      </c>
      <c r="P1341">
        <f t="shared" si="447"/>
        <v>0.25</v>
      </c>
      <c r="Q1341">
        <f t="shared" si="428"/>
        <v>1</v>
      </c>
      <c r="R1341">
        <f t="shared" si="433"/>
        <v>1339</v>
      </c>
      <c r="S1341" t="e">
        <f t="shared" si="434"/>
        <v>#VALUE!</v>
      </c>
      <c r="T1341">
        <f>IF($B$11="זכר",INDEX(תמותה!$A$1:$E$121,ROUNDDOWN(R1341/12,0)+1,2),INDEX(תמותה!$A$1:$E$121,ROUNDDOWN(R1341/12,0)+1,3))</f>
        <v>1</v>
      </c>
      <c r="U1341">
        <f>IF($B$11="זכר",INDEX('שיפור גברים'!$A$1:$GQ$121,ROUNDDOWN(R1341/12,0)+1,ROUNDDOWN((E1341+$B$7-$B$8)/12,0)+2),INDEX('שיפור נשים'!$A$1:$GQ$121,ROUNDDOWN(R1341/12,0)+1,ROUNDDOWN((E1341+$B$7-$B$8)/12,0)+2))</f>
        <v>1</v>
      </c>
      <c r="V1341" t="e">
        <f>IF($B$11="זכר",INDEX('שיפור גברים'!$A$1:$GQ$121,ROUNDDOWN(R1341/12,0)+1,ROUNDDOWN((E1341+$B$7-$B$8)/12,0)+1),INDEX('שיפור נשים'!$A$1:$GQ$121,ROUNDDOWN(R1341/12,0)+1,ROUNDDOWN((E1341+$B$7-$B$8)/12,0)+1))</f>
        <v>#VALUE!</v>
      </c>
      <c r="W1341">
        <f t="shared" si="429"/>
        <v>0.25</v>
      </c>
      <c r="X1341" t="e">
        <f t="shared" si="435"/>
        <v>#VALUE!</v>
      </c>
      <c r="Y1341">
        <f>IF($B$11="זכר",INDEX(תמותה!$A$1:$E$121,ROUNDDOWN(R1341/12,0)+1,4),INDEX(תמותה!$A$1:$E$121,ROUNDDOWN(R1341/12,0)+1,5))</f>
        <v>1</v>
      </c>
      <c r="Z1341">
        <f t="shared" si="430"/>
        <v>1</v>
      </c>
      <c r="AA1341">
        <f t="shared" si="431"/>
        <v>1</v>
      </c>
      <c r="AB1341" t="e">
        <f t="shared" si="436"/>
        <v>#VALUE!</v>
      </c>
      <c r="AC1341" t="e">
        <f t="shared" si="437"/>
        <v>#VALUE!</v>
      </c>
      <c r="AD1341" t="e">
        <f t="shared" si="438"/>
        <v>#VALUE!</v>
      </c>
      <c r="AE1341" t="e">
        <f t="shared" si="439"/>
        <v>#VALUE!</v>
      </c>
      <c r="AF1341" t="e">
        <f t="shared" si="440"/>
        <v>#VALUE!</v>
      </c>
    </row>
    <row r="1342" spans="5:32" x14ac:dyDescent="0.2">
      <c r="E1342">
        <f t="shared" si="432"/>
        <v>1340</v>
      </c>
      <c r="F1342">
        <f t="shared" si="427"/>
        <v>57.234725987541985</v>
      </c>
      <c r="G1342" t="e">
        <f t="shared" si="441"/>
        <v>#VALUE!</v>
      </c>
      <c r="H1342" t="e">
        <f t="shared" si="442"/>
        <v>#VALUE!</v>
      </c>
      <c r="I1342" t="e">
        <f t="shared" si="443"/>
        <v>#VALUE!</v>
      </c>
      <c r="J1342" t="e">
        <f t="shared" si="444"/>
        <v>#VALUE!</v>
      </c>
      <c r="K1342" t="e">
        <f t="shared" si="445"/>
        <v>#VALUE!</v>
      </c>
      <c r="L1342" t="e">
        <f t="shared" si="446"/>
        <v>#VALUE!</v>
      </c>
      <c r="M1342">
        <f>IF($B$9="זכר",INDEX(תמותה!$A$1:$E$121,ROUNDDOWN(E1342/12,0)+1,2),INDEX(תמותה!$A$1:$E$121,ROUNDDOWN(E1342/12,0)+1,3))</f>
        <v>1</v>
      </c>
      <c r="N1342">
        <f>IF($B$9="זכר",INDEX('שיפור גברים'!$A$1:$GQ$121,ROUNDDOWN(E1342/12,0)+1,ROUNDDOWN((E1342+$B$7-$B$8)/12,0)+2),INDEX('שיפור נשים'!$A$1:$GQ$121,ROUNDDOWN(E1342/12,0)+1,ROUNDDOWN((E1342+$B$7-$B$8)/12,0)+2))</f>
        <v>1</v>
      </c>
      <c r="O1342" t="e">
        <f>IF($B$9="זכר",INDEX('שיפור גברים'!$A$1:$GQ$121,ROUNDDOWN(E1342/12,0)+1,ROUNDDOWN((E1342+$B$7-$B$8)/12,0)+1),INDEX('שיפור נשים'!$A$1:$GQ$121,ROUNDDOWN(E1342/12,0)+1,ROUNDDOWN((E1342+$B$7-$B$8)/12,0)+1))</f>
        <v>#VALUE!</v>
      </c>
      <c r="P1342">
        <f t="shared" si="447"/>
        <v>0.33333333333333331</v>
      </c>
      <c r="Q1342">
        <f t="shared" si="428"/>
        <v>1</v>
      </c>
      <c r="R1342">
        <f t="shared" si="433"/>
        <v>1340</v>
      </c>
      <c r="S1342" t="e">
        <f t="shared" si="434"/>
        <v>#VALUE!</v>
      </c>
      <c r="T1342">
        <f>IF($B$11="זכר",INDEX(תמותה!$A$1:$E$121,ROUNDDOWN(R1342/12,0)+1,2),INDEX(תמותה!$A$1:$E$121,ROUNDDOWN(R1342/12,0)+1,3))</f>
        <v>1</v>
      </c>
      <c r="U1342">
        <f>IF($B$11="זכר",INDEX('שיפור גברים'!$A$1:$GQ$121,ROUNDDOWN(R1342/12,0)+1,ROUNDDOWN((E1342+$B$7-$B$8)/12,0)+2),INDEX('שיפור נשים'!$A$1:$GQ$121,ROUNDDOWN(R1342/12,0)+1,ROUNDDOWN((E1342+$B$7-$B$8)/12,0)+2))</f>
        <v>1</v>
      </c>
      <c r="V1342" t="e">
        <f>IF($B$11="זכר",INDEX('שיפור גברים'!$A$1:$GQ$121,ROUNDDOWN(R1342/12,0)+1,ROUNDDOWN((E1342+$B$7-$B$8)/12,0)+1),INDEX('שיפור נשים'!$A$1:$GQ$121,ROUNDDOWN(R1342/12,0)+1,ROUNDDOWN((E1342+$B$7-$B$8)/12,0)+1))</f>
        <v>#VALUE!</v>
      </c>
      <c r="W1342">
        <f t="shared" si="429"/>
        <v>0.33333333333333331</v>
      </c>
      <c r="X1342" t="e">
        <f t="shared" si="435"/>
        <v>#VALUE!</v>
      </c>
      <c r="Y1342">
        <f>IF($B$11="זכר",INDEX(תמותה!$A$1:$E$121,ROUNDDOWN(R1342/12,0)+1,4),INDEX(תמותה!$A$1:$E$121,ROUNDDOWN(R1342/12,0)+1,5))</f>
        <v>1</v>
      </c>
      <c r="Z1342">
        <f t="shared" si="430"/>
        <v>1</v>
      </c>
      <c r="AA1342">
        <f t="shared" si="431"/>
        <v>1</v>
      </c>
      <c r="AB1342" t="e">
        <f t="shared" si="436"/>
        <v>#VALUE!</v>
      </c>
      <c r="AC1342" t="e">
        <f t="shared" si="437"/>
        <v>#VALUE!</v>
      </c>
      <c r="AD1342" t="e">
        <f t="shared" si="438"/>
        <v>#VALUE!</v>
      </c>
      <c r="AE1342" t="e">
        <f t="shared" si="439"/>
        <v>#VALUE!</v>
      </c>
      <c r="AF1342" t="e">
        <f t="shared" si="440"/>
        <v>#VALUE!</v>
      </c>
    </row>
    <row r="1343" spans="5:32" x14ac:dyDescent="0.2">
      <c r="E1343">
        <f t="shared" si="432"/>
        <v>1341</v>
      </c>
      <c r="F1343">
        <f t="shared" si="427"/>
        <v>57.407722285772159</v>
      </c>
      <c r="G1343" t="e">
        <f t="shared" si="441"/>
        <v>#VALUE!</v>
      </c>
      <c r="H1343" t="e">
        <f t="shared" si="442"/>
        <v>#VALUE!</v>
      </c>
      <c r="I1343" t="e">
        <f t="shared" si="443"/>
        <v>#VALUE!</v>
      </c>
      <c r="J1343" t="e">
        <f t="shared" si="444"/>
        <v>#VALUE!</v>
      </c>
      <c r="K1343" t="e">
        <f t="shared" si="445"/>
        <v>#VALUE!</v>
      </c>
      <c r="L1343" t="e">
        <f t="shared" si="446"/>
        <v>#VALUE!</v>
      </c>
      <c r="M1343">
        <f>IF($B$9="זכר",INDEX(תמותה!$A$1:$E$121,ROUNDDOWN(E1343/12,0)+1,2),INDEX(תמותה!$A$1:$E$121,ROUNDDOWN(E1343/12,0)+1,3))</f>
        <v>1</v>
      </c>
      <c r="N1343">
        <f>IF($B$9="זכר",INDEX('שיפור גברים'!$A$1:$GQ$121,ROUNDDOWN(E1343/12,0)+1,ROUNDDOWN((E1343+$B$7-$B$8)/12,0)+2),INDEX('שיפור נשים'!$A$1:$GQ$121,ROUNDDOWN(E1343/12,0)+1,ROUNDDOWN((E1343+$B$7-$B$8)/12,0)+2))</f>
        <v>1</v>
      </c>
      <c r="O1343" t="e">
        <f>IF($B$9="זכר",INDEX('שיפור גברים'!$A$1:$GQ$121,ROUNDDOWN(E1343/12,0)+1,ROUNDDOWN((E1343+$B$7-$B$8)/12,0)+1),INDEX('שיפור נשים'!$A$1:$GQ$121,ROUNDDOWN(E1343/12,0)+1,ROUNDDOWN((E1343+$B$7-$B$8)/12,0)+1))</f>
        <v>#VALUE!</v>
      </c>
      <c r="P1343">
        <f t="shared" si="447"/>
        <v>0.41666666666666669</v>
      </c>
      <c r="Q1343">
        <f t="shared" si="428"/>
        <v>1</v>
      </c>
      <c r="R1343">
        <f t="shared" si="433"/>
        <v>1341</v>
      </c>
      <c r="S1343" t="e">
        <f t="shared" si="434"/>
        <v>#VALUE!</v>
      </c>
      <c r="T1343">
        <f>IF($B$11="זכר",INDEX(תמותה!$A$1:$E$121,ROUNDDOWN(R1343/12,0)+1,2),INDEX(תמותה!$A$1:$E$121,ROUNDDOWN(R1343/12,0)+1,3))</f>
        <v>1</v>
      </c>
      <c r="U1343">
        <f>IF($B$11="זכר",INDEX('שיפור גברים'!$A$1:$GQ$121,ROUNDDOWN(R1343/12,0)+1,ROUNDDOWN((E1343+$B$7-$B$8)/12,0)+2),INDEX('שיפור נשים'!$A$1:$GQ$121,ROUNDDOWN(R1343/12,0)+1,ROUNDDOWN((E1343+$B$7-$B$8)/12,0)+2))</f>
        <v>1</v>
      </c>
      <c r="V1343" t="e">
        <f>IF($B$11="זכר",INDEX('שיפור גברים'!$A$1:$GQ$121,ROUNDDOWN(R1343/12,0)+1,ROUNDDOWN((E1343+$B$7-$B$8)/12,0)+1),INDEX('שיפור נשים'!$A$1:$GQ$121,ROUNDDOWN(R1343/12,0)+1,ROUNDDOWN((E1343+$B$7-$B$8)/12,0)+1))</f>
        <v>#VALUE!</v>
      </c>
      <c r="W1343">
        <f t="shared" si="429"/>
        <v>0.41666666666666669</v>
      </c>
      <c r="X1343" t="e">
        <f t="shared" si="435"/>
        <v>#VALUE!</v>
      </c>
      <c r="Y1343">
        <f>IF($B$11="זכר",INDEX(תמותה!$A$1:$E$121,ROUNDDOWN(R1343/12,0)+1,4),INDEX(תמותה!$A$1:$E$121,ROUNDDOWN(R1343/12,0)+1,5))</f>
        <v>1</v>
      </c>
      <c r="Z1343">
        <f t="shared" si="430"/>
        <v>1</v>
      </c>
      <c r="AA1343">
        <f t="shared" si="431"/>
        <v>1</v>
      </c>
      <c r="AB1343" t="e">
        <f t="shared" si="436"/>
        <v>#VALUE!</v>
      </c>
      <c r="AC1343" t="e">
        <f t="shared" si="437"/>
        <v>#VALUE!</v>
      </c>
      <c r="AD1343" t="e">
        <f t="shared" si="438"/>
        <v>#VALUE!</v>
      </c>
      <c r="AE1343" t="e">
        <f t="shared" si="439"/>
        <v>#VALUE!</v>
      </c>
      <c r="AF1343" t="e">
        <f t="shared" si="440"/>
        <v>#VALUE!</v>
      </c>
    </row>
    <row r="1344" spans="5:32" x14ac:dyDescent="0.2">
      <c r="E1344">
        <f t="shared" si="432"/>
        <v>1342</v>
      </c>
      <c r="F1344">
        <f t="shared" si="427"/>
        <v>57.581241478428481</v>
      </c>
      <c r="G1344" t="e">
        <f t="shared" si="441"/>
        <v>#VALUE!</v>
      </c>
      <c r="H1344" t="e">
        <f t="shared" si="442"/>
        <v>#VALUE!</v>
      </c>
      <c r="I1344" t="e">
        <f t="shared" si="443"/>
        <v>#VALUE!</v>
      </c>
      <c r="J1344" t="e">
        <f t="shared" si="444"/>
        <v>#VALUE!</v>
      </c>
      <c r="K1344" t="e">
        <f t="shared" si="445"/>
        <v>#VALUE!</v>
      </c>
      <c r="L1344" t="e">
        <f t="shared" si="446"/>
        <v>#VALUE!</v>
      </c>
      <c r="M1344">
        <f>IF($B$9="זכר",INDEX(תמותה!$A$1:$E$121,ROUNDDOWN(E1344/12,0)+1,2),INDEX(תמותה!$A$1:$E$121,ROUNDDOWN(E1344/12,0)+1,3))</f>
        <v>1</v>
      </c>
      <c r="N1344">
        <f>IF($B$9="זכר",INDEX('שיפור גברים'!$A$1:$GQ$121,ROUNDDOWN(E1344/12,0)+1,ROUNDDOWN((E1344+$B$7-$B$8)/12,0)+2),INDEX('שיפור נשים'!$A$1:$GQ$121,ROUNDDOWN(E1344/12,0)+1,ROUNDDOWN((E1344+$B$7-$B$8)/12,0)+2))</f>
        <v>1</v>
      </c>
      <c r="O1344" t="e">
        <f>IF($B$9="זכר",INDEX('שיפור גברים'!$A$1:$GQ$121,ROUNDDOWN(E1344/12,0)+1,ROUNDDOWN((E1344+$B$7-$B$8)/12,0)+1),INDEX('שיפור נשים'!$A$1:$GQ$121,ROUNDDOWN(E1344/12,0)+1,ROUNDDOWN((E1344+$B$7-$B$8)/12,0)+1))</f>
        <v>#VALUE!</v>
      </c>
      <c r="P1344">
        <f t="shared" si="447"/>
        <v>0.5</v>
      </c>
      <c r="Q1344">
        <f t="shared" si="428"/>
        <v>1</v>
      </c>
      <c r="R1344">
        <f t="shared" si="433"/>
        <v>1342</v>
      </c>
      <c r="S1344" t="e">
        <f t="shared" si="434"/>
        <v>#VALUE!</v>
      </c>
      <c r="T1344">
        <f>IF($B$11="זכר",INDEX(תמותה!$A$1:$E$121,ROUNDDOWN(R1344/12,0)+1,2),INDEX(תמותה!$A$1:$E$121,ROUNDDOWN(R1344/12,0)+1,3))</f>
        <v>1</v>
      </c>
      <c r="U1344">
        <f>IF($B$11="זכר",INDEX('שיפור גברים'!$A$1:$GQ$121,ROUNDDOWN(R1344/12,0)+1,ROUNDDOWN((E1344+$B$7-$B$8)/12,0)+2),INDEX('שיפור נשים'!$A$1:$GQ$121,ROUNDDOWN(R1344/12,0)+1,ROUNDDOWN((E1344+$B$7-$B$8)/12,0)+2))</f>
        <v>1</v>
      </c>
      <c r="V1344" t="e">
        <f>IF($B$11="זכר",INDEX('שיפור גברים'!$A$1:$GQ$121,ROUNDDOWN(R1344/12,0)+1,ROUNDDOWN((E1344+$B$7-$B$8)/12,0)+1),INDEX('שיפור נשים'!$A$1:$GQ$121,ROUNDDOWN(R1344/12,0)+1,ROUNDDOWN((E1344+$B$7-$B$8)/12,0)+1))</f>
        <v>#VALUE!</v>
      </c>
      <c r="W1344">
        <f t="shared" si="429"/>
        <v>0.5</v>
      </c>
      <c r="X1344" t="e">
        <f t="shared" si="435"/>
        <v>#VALUE!</v>
      </c>
      <c r="Y1344">
        <f>IF($B$11="זכר",INDEX(תמותה!$A$1:$E$121,ROUNDDOWN(R1344/12,0)+1,4),INDEX(תמותה!$A$1:$E$121,ROUNDDOWN(R1344/12,0)+1,5))</f>
        <v>1</v>
      </c>
      <c r="Z1344">
        <f t="shared" si="430"/>
        <v>1</v>
      </c>
      <c r="AA1344">
        <f t="shared" si="431"/>
        <v>1</v>
      </c>
      <c r="AB1344" t="e">
        <f t="shared" si="436"/>
        <v>#VALUE!</v>
      </c>
      <c r="AC1344" t="e">
        <f t="shared" si="437"/>
        <v>#VALUE!</v>
      </c>
      <c r="AD1344" t="e">
        <f t="shared" si="438"/>
        <v>#VALUE!</v>
      </c>
      <c r="AE1344" t="e">
        <f t="shared" si="439"/>
        <v>#VALUE!</v>
      </c>
      <c r="AF1344" t="e">
        <f t="shared" si="440"/>
        <v>#VALUE!</v>
      </c>
    </row>
    <row r="1345" spans="5:32" x14ac:dyDescent="0.2">
      <c r="E1345">
        <f t="shared" si="432"/>
        <v>1343</v>
      </c>
      <c r="F1345">
        <f t="shared" si="427"/>
        <v>57.755285145998954</v>
      </c>
      <c r="G1345" t="e">
        <f t="shared" si="441"/>
        <v>#VALUE!</v>
      </c>
      <c r="H1345" t="e">
        <f t="shared" si="442"/>
        <v>#VALUE!</v>
      </c>
      <c r="I1345" t="e">
        <f t="shared" si="443"/>
        <v>#VALUE!</v>
      </c>
      <c r="J1345" t="e">
        <f t="shared" si="444"/>
        <v>#VALUE!</v>
      </c>
      <c r="K1345" t="e">
        <f t="shared" si="445"/>
        <v>#VALUE!</v>
      </c>
      <c r="L1345" t="e">
        <f t="shared" si="446"/>
        <v>#VALUE!</v>
      </c>
      <c r="M1345">
        <f>IF($B$9="זכר",INDEX(תמותה!$A$1:$E$121,ROUNDDOWN(E1345/12,0)+1,2),INDEX(תמותה!$A$1:$E$121,ROUNDDOWN(E1345/12,0)+1,3))</f>
        <v>1</v>
      </c>
      <c r="N1345">
        <f>IF($B$9="זכר",INDEX('שיפור גברים'!$A$1:$GQ$121,ROUNDDOWN(E1345/12,0)+1,ROUNDDOWN((E1345+$B$7-$B$8)/12,0)+2),INDEX('שיפור נשים'!$A$1:$GQ$121,ROUNDDOWN(E1345/12,0)+1,ROUNDDOWN((E1345+$B$7-$B$8)/12,0)+2))</f>
        <v>1</v>
      </c>
      <c r="O1345" t="e">
        <f>IF($B$9="זכר",INDEX('שיפור גברים'!$A$1:$GQ$121,ROUNDDOWN(E1345/12,0)+1,ROUNDDOWN((E1345+$B$7-$B$8)/12,0)+1),INDEX('שיפור נשים'!$A$1:$GQ$121,ROUNDDOWN(E1345/12,0)+1,ROUNDDOWN((E1345+$B$7-$B$8)/12,0)+1))</f>
        <v>#VALUE!</v>
      </c>
      <c r="P1345">
        <f t="shared" si="447"/>
        <v>0.58333333333333337</v>
      </c>
      <c r="Q1345">
        <f t="shared" si="428"/>
        <v>1</v>
      </c>
      <c r="R1345">
        <f t="shared" si="433"/>
        <v>1343</v>
      </c>
      <c r="S1345" t="e">
        <f t="shared" si="434"/>
        <v>#VALUE!</v>
      </c>
      <c r="T1345">
        <f>IF($B$11="זכר",INDEX(תמותה!$A$1:$E$121,ROUNDDOWN(R1345/12,0)+1,2),INDEX(תמותה!$A$1:$E$121,ROUNDDOWN(R1345/12,0)+1,3))</f>
        <v>1</v>
      </c>
      <c r="U1345">
        <f>IF($B$11="זכר",INDEX('שיפור גברים'!$A$1:$GQ$121,ROUNDDOWN(R1345/12,0)+1,ROUNDDOWN((E1345+$B$7-$B$8)/12,0)+2),INDEX('שיפור נשים'!$A$1:$GQ$121,ROUNDDOWN(R1345/12,0)+1,ROUNDDOWN((E1345+$B$7-$B$8)/12,0)+2))</f>
        <v>1</v>
      </c>
      <c r="V1345" t="e">
        <f>IF($B$11="זכר",INDEX('שיפור גברים'!$A$1:$GQ$121,ROUNDDOWN(R1345/12,0)+1,ROUNDDOWN((E1345+$B$7-$B$8)/12,0)+1),INDEX('שיפור נשים'!$A$1:$GQ$121,ROUNDDOWN(R1345/12,0)+1,ROUNDDOWN((E1345+$B$7-$B$8)/12,0)+1))</f>
        <v>#VALUE!</v>
      </c>
      <c r="W1345">
        <f t="shared" si="429"/>
        <v>0.58333333333333337</v>
      </c>
      <c r="X1345" t="e">
        <f t="shared" si="435"/>
        <v>#VALUE!</v>
      </c>
      <c r="Y1345">
        <f>IF($B$11="זכר",INDEX(תמותה!$A$1:$E$121,ROUNDDOWN(R1345/12,0)+1,4),INDEX(תמותה!$A$1:$E$121,ROUNDDOWN(R1345/12,0)+1,5))</f>
        <v>1</v>
      </c>
      <c r="Z1345">
        <f t="shared" si="430"/>
        <v>1</v>
      </c>
      <c r="AA1345">
        <f t="shared" si="431"/>
        <v>1</v>
      </c>
      <c r="AB1345" t="e">
        <f t="shared" si="436"/>
        <v>#VALUE!</v>
      </c>
      <c r="AC1345" t="e">
        <f t="shared" si="437"/>
        <v>#VALUE!</v>
      </c>
      <c r="AD1345" t="e">
        <f t="shared" si="438"/>
        <v>#VALUE!</v>
      </c>
      <c r="AE1345" t="e">
        <f t="shared" si="439"/>
        <v>#VALUE!</v>
      </c>
      <c r="AF1345" t="e">
        <f t="shared" si="440"/>
        <v>#VALUE!</v>
      </c>
    </row>
    <row r="1346" spans="5:32" x14ac:dyDescent="0.2">
      <c r="E1346">
        <f t="shared" si="432"/>
        <v>1344</v>
      </c>
      <c r="F1346">
        <f t="shared" si="427"/>
        <v>57.929854873748809</v>
      </c>
      <c r="G1346" t="e">
        <f t="shared" si="441"/>
        <v>#VALUE!</v>
      </c>
      <c r="H1346" t="e">
        <f t="shared" si="442"/>
        <v>#VALUE!</v>
      </c>
      <c r="I1346" t="e">
        <f t="shared" si="443"/>
        <v>#VALUE!</v>
      </c>
      <c r="J1346" t="e">
        <f t="shared" si="444"/>
        <v>#VALUE!</v>
      </c>
      <c r="K1346" t="e">
        <f t="shared" si="445"/>
        <v>#VALUE!</v>
      </c>
      <c r="L1346" t="e">
        <f t="shared" si="446"/>
        <v>#VALUE!</v>
      </c>
      <c r="M1346">
        <f>IF($B$9="זכר",INDEX(תמותה!$A$1:$E$121,ROUNDDOWN(E1346/12,0)+1,2),INDEX(תמותה!$A$1:$E$121,ROUNDDOWN(E1346/12,0)+1,3))</f>
        <v>1</v>
      </c>
      <c r="N1346">
        <f>IF($B$9="זכר",INDEX('שיפור גברים'!$A$1:$GQ$121,ROUNDDOWN(E1346/12,0)+1,ROUNDDOWN((E1346+$B$7-$B$8)/12,0)+2),INDEX('שיפור נשים'!$A$1:$GQ$121,ROUNDDOWN(E1346/12,0)+1,ROUNDDOWN((E1346+$B$7-$B$8)/12,0)+2))</f>
        <v>1</v>
      </c>
      <c r="O1346" t="e">
        <f>IF($B$9="זכר",INDEX('שיפור גברים'!$A$1:$GQ$121,ROUNDDOWN(E1346/12,0)+1,ROUNDDOWN((E1346+$B$7-$B$8)/12,0)+1),INDEX('שיפור נשים'!$A$1:$GQ$121,ROUNDDOWN(E1346/12,0)+1,ROUNDDOWN((E1346+$B$7-$B$8)/12,0)+1))</f>
        <v>#VALUE!</v>
      </c>
      <c r="P1346">
        <f t="shared" si="447"/>
        <v>0.66666666666666663</v>
      </c>
      <c r="Q1346">
        <f t="shared" si="428"/>
        <v>1</v>
      </c>
      <c r="R1346">
        <f t="shared" si="433"/>
        <v>1344</v>
      </c>
      <c r="S1346" t="e">
        <f t="shared" si="434"/>
        <v>#VALUE!</v>
      </c>
      <c r="T1346">
        <f>IF($B$11="זכר",INDEX(תמותה!$A$1:$E$121,ROUNDDOWN(R1346/12,0)+1,2),INDEX(תמותה!$A$1:$E$121,ROUNDDOWN(R1346/12,0)+1,3))</f>
        <v>1</v>
      </c>
      <c r="U1346">
        <f>IF($B$11="זכר",INDEX('שיפור גברים'!$A$1:$GQ$121,ROUNDDOWN(R1346/12,0)+1,ROUNDDOWN((E1346+$B$7-$B$8)/12,0)+2),INDEX('שיפור נשים'!$A$1:$GQ$121,ROUNDDOWN(R1346/12,0)+1,ROUNDDOWN((E1346+$B$7-$B$8)/12,0)+2))</f>
        <v>1</v>
      </c>
      <c r="V1346" t="e">
        <f>IF($B$11="זכר",INDEX('שיפור גברים'!$A$1:$GQ$121,ROUNDDOWN(R1346/12,0)+1,ROUNDDOWN((E1346+$B$7-$B$8)/12,0)+1),INDEX('שיפור נשים'!$A$1:$GQ$121,ROUNDDOWN(R1346/12,0)+1,ROUNDDOWN((E1346+$B$7-$B$8)/12,0)+1))</f>
        <v>#VALUE!</v>
      </c>
      <c r="W1346">
        <f t="shared" si="429"/>
        <v>0.66666666666666663</v>
      </c>
      <c r="X1346" t="e">
        <f t="shared" si="435"/>
        <v>#VALUE!</v>
      </c>
      <c r="Y1346">
        <f>IF($B$11="זכר",INDEX(תמותה!$A$1:$E$121,ROUNDDOWN(R1346/12,0)+1,4),INDEX(תמותה!$A$1:$E$121,ROUNDDOWN(R1346/12,0)+1,5))</f>
        <v>1</v>
      </c>
      <c r="Z1346">
        <f t="shared" si="430"/>
        <v>1</v>
      </c>
      <c r="AA1346">
        <f t="shared" si="431"/>
        <v>1</v>
      </c>
      <c r="AB1346" t="e">
        <f t="shared" si="436"/>
        <v>#VALUE!</v>
      </c>
      <c r="AC1346" t="e">
        <f t="shared" si="437"/>
        <v>#VALUE!</v>
      </c>
      <c r="AD1346" t="e">
        <f t="shared" si="438"/>
        <v>#VALUE!</v>
      </c>
      <c r="AE1346" t="e">
        <f t="shared" si="439"/>
        <v>#VALUE!</v>
      </c>
      <c r="AF1346" t="e">
        <f t="shared" si="440"/>
        <v>#VALUE!</v>
      </c>
    </row>
    <row r="1347" spans="5:32" x14ac:dyDescent="0.2">
      <c r="E1347">
        <f t="shared" si="432"/>
        <v>1345</v>
      </c>
      <c r="F1347">
        <f t="shared" ref="F1347:F1410" si="448">(1+$B$2)^((E1347-$E$2+1)/12)</f>
        <v>58.104952251734872</v>
      </c>
      <c r="G1347" t="e">
        <f t="shared" si="441"/>
        <v>#VALUE!</v>
      </c>
      <c r="H1347" t="e">
        <f t="shared" si="442"/>
        <v>#VALUE!</v>
      </c>
      <c r="I1347" t="e">
        <f t="shared" si="443"/>
        <v>#VALUE!</v>
      </c>
      <c r="J1347" t="e">
        <f t="shared" si="444"/>
        <v>#VALUE!</v>
      </c>
      <c r="K1347" t="e">
        <f t="shared" si="445"/>
        <v>#VALUE!</v>
      </c>
      <c r="L1347" t="e">
        <f t="shared" si="446"/>
        <v>#VALUE!</v>
      </c>
      <c r="M1347">
        <f>IF($B$9="זכר",INDEX(תמותה!$A$1:$E$121,ROUNDDOWN(E1347/12,0)+1,2),INDEX(תמותה!$A$1:$E$121,ROUNDDOWN(E1347/12,0)+1,3))</f>
        <v>1</v>
      </c>
      <c r="N1347">
        <f>IF($B$9="זכר",INDEX('שיפור גברים'!$A$1:$GQ$121,ROUNDDOWN(E1347/12,0)+1,ROUNDDOWN((E1347+$B$7-$B$8)/12,0)+2),INDEX('שיפור נשים'!$A$1:$GQ$121,ROUNDDOWN(E1347/12,0)+1,ROUNDDOWN((E1347+$B$7-$B$8)/12,0)+2))</f>
        <v>1</v>
      </c>
      <c r="O1347" t="e">
        <f>IF($B$9="זכר",INDEX('שיפור גברים'!$A$1:$GQ$121,ROUNDDOWN(E1347/12,0)+1,ROUNDDOWN((E1347+$B$7-$B$8)/12,0)+1),INDEX('שיפור נשים'!$A$1:$GQ$121,ROUNDDOWN(E1347/12,0)+1,ROUNDDOWN((E1347+$B$7-$B$8)/12,0)+1))</f>
        <v>#VALUE!</v>
      </c>
      <c r="P1347">
        <f t="shared" si="447"/>
        <v>0.75</v>
      </c>
      <c r="Q1347">
        <f t="shared" ref="Q1347:Q1410" si="449">IF(E1347&lt;$B$12,1-(1-M1347*(N1347*P1347+O1347*(1-P1347)))^(1/12),1)</f>
        <v>1</v>
      </c>
      <c r="R1347">
        <f t="shared" si="433"/>
        <v>1345</v>
      </c>
      <c r="S1347" t="e">
        <f t="shared" si="434"/>
        <v>#VALUE!</v>
      </c>
      <c r="T1347">
        <f>IF($B$11="זכר",INDEX(תמותה!$A$1:$E$121,ROUNDDOWN(R1347/12,0)+1,2),INDEX(תמותה!$A$1:$E$121,ROUNDDOWN(R1347/12,0)+1,3))</f>
        <v>1</v>
      </c>
      <c r="U1347">
        <f>IF($B$11="זכר",INDEX('שיפור גברים'!$A$1:$GQ$121,ROUNDDOWN(R1347/12,0)+1,ROUNDDOWN((E1347+$B$7-$B$8)/12,0)+2),INDEX('שיפור נשים'!$A$1:$GQ$121,ROUNDDOWN(R1347/12,0)+1,ROUNDDOWN((E1347+$B$7-$B$8)/12,0)+2))</f>
        <v>1</v>
      </c>
      <c r="V1347" t="e">
        <f>IF($B$11="זכר",INDEX('שיפור גברים'!$A$1:$GQ$121,ROUNDDOWN(R1347/12,0)+1,ROUNDDOWN((E1347+$B$7-$B$8)/12,0)+1),INDEX('שיפור נשים'!$A$1:$GQ$121,ROUNDDOWN(R1347/12,0)+1,ROUNDDOWN((E1347+$B$7-$B$8)/12,0)+1))</f>
        <v>#VALUE!</v>
      </c>
      <c r="W1347">
        <f t="shared" ref="W1347:W1410" si="450">(MOD((R1347-$E$2+7),12)+1)/12</f>
        <v>0.75</v>
      </c>
      <c r="X1347" t="e">
        <f t="shared" si="435"/>
        <v>#VALUE!</v>
      </c>
      <c r="Y1347">
        <f>IF($B$11="זכר",INDEX(תמותה!$A$1:$E$121,ROUNDDOWN(R1347/12,0)+1,4),INDEX(תמותה!$A$1:$E$121,ROUNDDOWN(R1347/12,0)+1,5))</f>
        <v>1</v>
      </c>
      <c r="Z1347">
        <f t="shared" ref="Z1347:Z1410" si="451">IF(R1347&lt;$B$12,1-(1-T1347*(U1347*W1347+V1347*(1-W1347)))^(1/12),1)</f>
        <v>1</v>
      </c>
      <c r="AA1347">
        <f t="shared" ref="AA1347:AA1410" si="452">IF(R1347&lt;$B$12,1-(1-Y1347*(U1347*W1347+V1347*(1-W1347)))^(1/12),1)</f>
        <v>1</v>
      </c>
      <c r="AB1347" t="e">
        <f t="shared" si="436"/>
        <v>#VALUE!</v>
      </c>
      <c r="AC1347" t="e">
        <f t="shared" si="437"/>
        <v>#VALUE!</v>
      </c>
      <c r="AD1347" t="e">
        <f t="shared" si="438"/>
        <v>#VALUE!</v>
      </c>
      <c r="AE1347" t="e">
        <f t="shared" si="439"/>
        <v>#VALUE!</v>
      </c>
      <c r="AF1347" t="e">
        <f t="shared" si="440"/>
        <v>#VALUE!</v>
      </c>
    </row>
    <row r="1348" spans="5:32" x14ac:dyDescent="0.2">
      <c r="E1348">
        <f t="shared" ref="E1348:E1411" si="453">E1347+1</f>
        <v>1346</v>
      </c>
      <c r="F1348">
        <f t="shared" si="448"/>
        <v>58.280578874819938</v>
      </c>
      <c r="G1348" t="e">
        <f t="shared" si="441"/>
        <v>#VALUE!</v>
      </c>
      <c r="H1348" t="e">
        <f t="shared" si="442"/>
        <v>#VALUE!</v>
      </c>
      <c r="I1348" t="e">
        <f t="shared" si="443"/>
        <v>#VALUE!</v>
      </c>
      <c r="J1348" t="e">
        <f t="shared" si="444"/>
        <v>#VALUE!</v>
      </c>
      <c r="K1348" t="e">
        <f t="shared" si="445"/>
        <v>#VALUE!</v>
      </c>
      <c r="L1348" t="e">
        <f t="shared" si="446"/>
        <v>#VALUE!</v>
      </c>
      <c r="M1348">
        <f>IF($B$9="זכר",INDEX(תמותה!$A$1:$E$121,ROUNDDOWN(E1348/12,0)+1,2),INDEX(תמותה!$A$1:$E$121,ROUNDDOWN(E1348/12,0)+1,3))</f>
        <v>1</v>
      </c>
      <c r="N1348">
        <f>IF($B$9="זכר",INDEX('שיפור גברים'!$A$1:$GQ$121,ROUNDDOWN(E1348/12,0)+1,ROUNDDOWN((E1348+$B$7-$B$8)/12,0)+2),INDEX('שיפור נשים'!$A$1:$GQ$121,ROUNDDOWN(E1348/12,0)+1,ROUNDDOWN((E1348+$B$7-$B$8)/12,0)+2))</f>
        <v>1</v>
      </c>
      <c r="O1348" t="e">
        <f>IF($B$9="זכר",INDEX('שיפור גברים'!$A$1:$GQ$121,ROUNDDOWN(E1348/12,0)+1,ROUNDDOWN((E1348+$B$7-$B$8)/12,0)+1),INDEX('שיפור נשים'!$A$1:$GQ$121,ROUNDDOWN(E1348/12,0)+1,ROUNDDOWN((E1348+$B$7-$B$8)/12,0)+1))</f>
        <v>#VALUE!</v>
      </c>
      <c r="P1348">
        <f t="shared" si="447"/>
        <v>0.83333333333333337</v>
      </c>
      <c r="Q1348">
        <f t="shared" si="449"/>
        <v>1</v>
      </c>
      <c r="R1348">
        <f t="shared" ref="R1348:R1411" si="454">R1347+1</f>
        <v>1346</v>
      </c>
      <c r="S1348" t="e">
        <f t="shared" ref="S1348:S1411" si="455">S1347*(1-Z1348)</f>
        <v>#VALUE!</v>
      </c>
      <c r="T1348">
        <f>IF($B$11="זכר",INDEX(תמותה!$A$1:$E$121,ROUNDDOWN(R1348/12,0)+1,2),INDEX(תמותה!$A$1:$E$121,ROUNDDOWN(R1348/12,0)+1,3))</f>
        <v>1</v>
      </c>
      <c r="U1348">
        <f>IF($B$11="זכר",INDEX('שיפור גברים'!$A$1:$GQ$121,ROUNDDOWN(R1348/12,0)+1,ROUNDDOWN((E1348+$B$7-$B$8)/12,0)+2),INDEX('שיפור נשים'!$A$1:$GQ$121,ROUNDDOWN(R1348/12,0)+1,ROUNDDOWN((E1348+$B$7-$B$8)/12,0)+2))</f>
        <v>1</v>
      </c>
      <c r="V1348" t="e">
        <f>IF($B$11="זכר",INDEX('שיפור גברים'!$A$1:$GQ$121,ROUNDDOWN(R1348/12,0)+1,ROUNDDOWN((E1348+$B$7-$B$8)/12,0)+1),INDEX('שיפור נשים'!$A$1:$GQ$121,ROUNDDOWN(R1348/12,0)+1,ROUNDDOWN((E1348+$B$7-$B$8)/12,0)+1))</f>
        <v>#VALUE!</v>
      </c>
      <c r="W1348">
        <f t="shared" si="450"/>
        <v>0.83333333333333337</v>
      </c>
      <c r="X1348" t="e">
        <f t="shared" ref="X1348:X1411" si="456">X1347*(1-AA1348)+Q1348*S1348*L1347</f>
        <v>#VALUE!</v>
      </c>
      <c r="Y1348">
        <f>IF($B$11="זכר",INDEX(תמותה!$A$1:$E$121,ROUNDDOWN(R1348/12,0)+1,4),INDEX(תמותה!$A$1:$E$121,ROUNDDOWN(R1348/12,0)+1,5))</f>
        <v>1</v>
      </c>
      <c r="Z1348">
        <f t="shared" si="451"/>
        <v>1</v>
      </c>
      <c r="AA1348">
        <f t="shared" si="452"/>
        <v>1</v>
      </c>
      <c r="AB1348" t="e">
        <f t="shared" ref="AB1348:AB1411" si="457">IF(E1348&lt;=$B$3,IF(AND((E1348-$E$2)&lt;0,E1348&lt;$B$4),AB1347+0/F1348,AB1347+X1347/F1348))</f>
        <v>#VALUE!</v>
      </c>
      <c r="AC1348" t="e">
        <f t="shared" ref="AC1348:AC1411" si="458">IF(E1348&lt;=$B$3,IF(AND((E1348-$E$2)&lt;60,E1348&lt;$B$4),AC1347+0/F1348,AC1347+X1347/F1348))</f>
        <v>#VALUE!</v>
      </c>
      <c r="AD1348" t="e">
        <f t="shared" ref="AD1348:AD1411" si="459">IF(E1348&lt;=$B$3,IF(AND((E1348-$E$2)&lt;120,E1348&lt;$B$4),AD1347+0/F1348,AD1347+X1347/F1348))</f>
        <v>#VALUE!</v>
      </c>
      <c r="AE1348" t="e">
        <f t="shared" ref="AE1348:AE1411" si="460">IF(E1348&lt;=$B$3,IF(AND((E1348-$E$2)&lt;180,E1348&lt;$B$4),AE1347+0/F1348,AE1347+X1347/F1348))</f>
        <v>#VALUE!</v>
      </c>
      <c r="AF1348" t="e">
        <f t="shared" ref="AF1348:AF1411" si="461">IF(E1348&lt;=$B$3,IF(AND((E1348-$E$2)&lt;240,E1348&lt;$B$4),AF1347+0/F1348,AF1347+X1347/F1348))</f>
        <v>#VALUE!</v>
      </c>
    </row>
    <row r="1349" spans="5:32" x14ac:dyDescent="0.2">
      <c r="E1349">
        <f t="shared" si="453"/>
        <v>1347</v>
      </c>
      <c r="F1349">
        <f t="shared" si="448"/>
        <v>58.456736342687378</v>
      </c>
      <c r="G1349" t="e">
        <f t="shared" si="441"/>
        <v>#VALUE!</v>
      </c>
      <c r="H1349" t="e">
        <f t="shared" si="442"/>
        <v>#VALUE!</v>
      </c>
      <c r="I1349" t="e">
        <f t="shared" si="443"/>
        <v>#VALUE!</v>
      </c>
      <c r="J1349" t="e">
        <f t="shared" si="444"/>
        <v>#VALUE!</v>
      </c>
      <c r="K1349" t="e">
        <f t="shared" si="445"/>
        <v>#VALUE!</v>
      </c>
      <c r="L1349" t="e">
        <f t="shared" si="446"/>
        <v>#VALUE!</v>
      </c>
      <c r="M1349">
        <f>IF($B$9="זכר",INDEX(תמותה!$A$1:$E$121,ROUNDDOWN(E1349/12,0)+1,2),INDEX(תמותה!$A$1:$E$121,ROUNDDOWN(E1349/12,0)+1,3))</f>
        <v>1</v>
      </c>
      <c r="N1349">
        <f>IF($B$9="זכר",INDEX('שיפור גברים'!$A$1:$GQ$121,ROUNDDOWN(E1349/12,0)+1,ROUNDDOWN((E1349+$B$7-$B$8)/12,0)+2),INDEX('שיפור נשים'!$A$1:$GQ$121,ROUNDDOWN(E1349/12,0)+1,ROUNDDOWN((E1349+$B$7-$B$8)/12,0)+2))</f>
        <v>1</v>
      </c>
      <c r="O1349" t="e">
        <f>IF($B$9="זכר",INDEX('שיפור גברים'!$A$1:$GQ$121,ROUNDDOWN(E1349/12,0)+1,ROUNDDOWN((E1349+$B$7-$B$8)/12,0)+1),INDEX('שיפור נשים'!$A$1:$GQ$121,ROUNDDOWN(E1349/12,0)+1,ROUNDDOWN((E1349+$B$7-$B$8)/12,0)+1))</f>
        <v>#VALUE!</v>
      </c>
      <c r="P1349">
        <f t="shared" si="447"/>
        <v>0.91666666666666663</v>
      </c>
      <c r="Q1349">
        <f t="shared" si="449"/>
        <v>1</v>
      </c>
      <c r="R1349">
        <f t="shared" si="454"/>
        <v>1347</v>
      </c>
      <c r="S1349" t="e">
        <f t="shared" si="455"/>
        <v>#VALUE!</v>
      </c>
      <c r="T1349">
        <f>IF($B$11="זכר",INDEX(תמותה!$A$1:$E$121,ROUNDDOWN(R1349/12,0)+1,2),INDEX(תמותה!$A$1:$E$121,ROUNDDOWN(R1349/12,0)+1,3))</f>
        <v>1</v>
      </c>
      <c r="U1349">
        <f>IF($B$11="זכר",INDEX('שיפור גברים'!$A$1:$GQ$121,ROUNDDOWN(R1349/12,0)+1,ROUNDDOWN((E1349+$B$7-$B$8)/12,0)+2),INDEX('שיפור נשים'!$A$1:$GQ$121,ROUNDDOWN(R1349/12,0)+1,ROUNDDOWN((E1349+$B$7-$B$8)/12,0)+2))</f>
        <v>1</v>
      </c>
      <c r="V1349" t="e">
        <f>IF($B$11="זכר",INDEX('שיפור גברים'!$A$1:$GQ$121,ROUNDDOWN(R1349/12,0)+1,ROUNDDOWN((E1349+$B$7-$B$8)/12,0)+1),INDEX('שיפור נשים'!$A$1:$GQ$121,ROUNDDOWN(R1349/12,0)+1,ROUNDDOWN((E1349+$B$7-$B$8)/12,0)+1))</f>
        <v>#VALUE!</v>
      </c>
      <c r="W1349">
        <f t="shared" si="450"/>
        <v>0.91666666666666663</v>
      </c>
      <c r="X1349" t="e">
        <f t="shared" si="456"/>
        <v>#VALUE!</v>
      </c>
      <c r="Y1349">
        <f>IF($B$11="זכר",INDEX(תמותה!$A$1:$E$121,ROUNDDOWN(R1349/12,0)+1,4),INDEX(תמותה!$A$1:$E$121,ROUNDDOWN(R1349/12,0)+1,5))</f>
        <v>1</v>
      </c>
      <c r="Z1349">
        <f t="shared" si="451"/>
        <v>1</v>
      </c>
      <c r="AA1349">
        <f t="shared" si="452"/>
        <v>1</v>
      </c>
      <c r="AB1349" t="e">
        <f t="shared" si="457"/>
        <v>#VALUE!</v>
      </c>
      <c r="AC1349" t="e">
        <f t="shared" si="458"/>
        <v>#VALUE!</v>
      </c>
      <c r="AD1349" t="e">
        <f t="shared" si="459"/>
        <v>#VALUE!</v>
      </c>
      <c r="AE1349" t="e">
        <f t="shared" si="460"/>
        <v>#VALUE!</v>
      </c>
      <c r="AF1349" t="e">
        <f t="shared" si="461"/>
        <v>#VALUE!</v>
      </c>
    </row>
    <row r="1350" spans="5:32" x14ac:dyDescent="0.2">
      <c r="E1350">
        <f t="shared" si="453"/>
        <v>1348</v>
      </c>
      <c r="F1350">
        <f t="shared" si="448"/>
        <v>58.633426259855902</v>
      </c>
      <c r="G1350" t="e">
        <f t="shared" si="441"/>
        <v>#VALUE!</v>
      </c>
      <c r="H1350" t="e">
        <f t="shared" si="442"/>
        <v>#VALUE!</v>
      </c>
      <c r="I1350" t="e">
        <f t="shared" si="443"/>
        <v>#VALUE!</v>
      </c>
      <c r="J1350" t="e">
        <f t="shared" si="444"/>
        <v>#VALUE!</v>
      </c>
      <c r="K1350" t="e">
        <f t="shared" si="445"/>
        <v>#VALUE!</v>
      </c>
      <c r="L1350" t="e">
        <f t="shared" si="446"/>
        <v>#VALUE!</v>
      </c>
      <c r="M1350">
        <f>IF($B$9="זכר",INDEX(תמותה!$A$1:$E$121,ROUNDDOWN(E1350/12,0)+1,2),INDEX(תמותה!$A$1:$E$121,ROUNDDOWN(E1350/12,0)+1,3))</f>
        <v>1</v>
      </c>
      <c r="N1350">
        <f>IF($B$9="זכר",INDEX('שיפור גברים'!$A$1:$GQ$121,ROUNDDOWN(E1350/12,0)+1,ROUNDDOWN((E1350+$B$7-$B$8)/12,0)+2),INDEX('שיפור נשים'!$A$1:$GQ$121,ROUNDDOWN(E1350/12,0)+1,ROUNDDOWN((E1350+$B$7-$B$8)/12,0)+2))</f>
        <v>1</v>
      </c>
      <c r="O1350" t="e">
        <f>IF($B$9="זכר",INDEX('שיפור גברים'!$A$1:$GQ$121,ROUNDDOWN(E1350/12,0)+1,ROUNDDOWN((E1350+$B$7-$B$8)/12,0)+1),INDEX('שיפור נשים'!$A$1:$GQ$121,ROUNDDOWN(E1350/12,0)+1,ROUNDDOWN((E1350+$B$7-$B$8)/12,0)+1))</f>
        <v>#VALUE!</v>
      </c>
      <c r="P1350">
        <f t="shared" si="447"/>
        <v>1</v>
      </c>
      <c r="Q1350">
        <f t="shared" si="449"/>
        <v>1</v>
      </c>
      <c r="R1350">
        <f t="shared" si="454"/>
        <v>1348</v>
      </c>
      <c r="S1350" t="e">
        <f t="shared" si="455"/>
        <v>#VALUE!</v>
      </c>
      <c r="T1350">
        <f>IF($B$11="זכר",INDEX(תמותה!$A$1:$E$121,ROUNDDOWN(R1350/12,0)+1,2),INDEX(תמותה!$A$1:$E$121,ROUNDDOWN(R1350/12,0)+1,3))</f>
        <v>1</v>
      </c>
      <c r="U1350">
        <f>IF($B$11="זכר",INDEX('שיפור גברים'!$A$1:$GQ$121,ROUNDDOWN(R1350/12,0)+1,ROUNDDOWN((E1350+$B$7-$B$8)/12,0)+2),INDEX('שיפור נשים'!$A$1:$GQ$121,ROUNDDOWN(R1350/12,0)+1,ROUNDDOWN((E1350+$B$7-$B$8)/12,0)+2))</f>
        <v>1</v>
      </c>
      <c r="V1350" t="e">
        <f>IF($B$11="זכר",INDEX('שיפור גברים'!$A$1:$GQ$121,ROUNDDOWN(R1350/12,0)+1,ROUNDDOWN((E1350+$B$7-$B$8)/12,0)+1),INDEX('שיפור נשים'!$A$1:$GQ$121,ROUNDDOWN(R1350/12,0)+1,ROUNDDOWN((E1350+$B$7-$B$8)/12,0)+1))</f>
        <v>#VALUE!</v>
      </c>
      <c r="W1350">
        <f t="shared" si="450"/>
        <v>1</v>
      </c>
      <c r="X1350" t="e">
        <f t="shared" si="456"/>
        <v>#VALUE!</v>
      </c>
      <c r="Y1350">
        <f>IF($B$11="זכר",INDEX(תמותה!$A$1:$E$121,ROUNDDOWN(R1350/12,0)+1,4),INDEX(תמותה!$A$1:$E$121,ROUNDDOWN(R1350/12,0)+1,5))</f>
        <v>1</v>
      </c>
      <c r="Z1350">
        <f t="shared" si="451"/>
        <v>1</v>
      </c>
      <c r="AA1350">
        <f t="shared" si="452"/>
        <v>1</v>
      </c>
      <c r="AB1350" t="e">
        <f t="shared" si="457"/>
        <v>#VALUE!</v>
      </c>
      <c r="AC1350" t="e">
        <f t="shared" si="458"/>
        <v>#VALUE!</v>
      </c>
      <c r="AD1350" t="e">
        <f t="shared" si="459"/>
        <v>#VALUE!</v>
      </c>
      <c r="AE1350" t="e">
        <f t="shared" si="460"/>
        <v>#VALUE!</v>
      </c>
      <c r="AF1350" t="e">
        <f t="shared" si="461"/>
        <v>#VALUE!</v>
      </c>
    </row>
    <row r="1351" spans="5:32" x14ac:dyDescent="0.2">
      <c r="E1351">
        <f t="shared" si="453"/>
        <v>1349</v>
      </c>
      <c r="F1351">
        <f t="shared" si="448"/>
        <v>58.810650235693778</v>
      </c>
      <c r="G1351" t="e">
        <f t="shared" si="441"/>
        <v>#VALUE!</v>
      </c>
      <c r="H1351" t="e">
        <f t="shared" si="442"/>
        <v>#VALUE!</v>
      </c>
      <c r="I1351" t="e">
        <f t="shared" si="443"/>
        <v>#VALUE!</v>
      </c>
      <c r="J1351" t="e">
        <f t="shared" si="444"/>
        <v>#VALUE!</v>
      </c>
      <c r="K1351" t="e">
        <f t="shared" si="445"/>
        <v>#VALUE!</v>
      </c>
      <c r="L1351" t="e">
        <f t="shared" si="446"/>
        <v>#VALUE!</v>
      </c>
      <c r="M1351">
        <f>IF($B$9="זכר",INDEX(תמותה!$A$1:$E$121,ROUNDDOWN(E1351/12,0)+1,2),INDEX(תמותה!$A$1:$E$121,ROUNDDOWN(E1351/12,0)+1,3))</f>
        <v>1</v>
      </c>
      <c r="N1351">
        <f>IF($B$9="זכר",INDEX('שיפור גברים'!$A$1:$GQ$121,ROUNDDOWN(E1351/12,0)+1,ROUNDDOWN((E1351+$B$7-$B$8)/12,0)+2),INDEX('שיפור נשים'!$A$1:$GQ$121,ROUNDDOWN(E1351/12,0)+1,ROUNDDOWN((E1351+$B$7-$B$8)/12,0)+2))</f>
        <v>1</v>
      </c>
      <c r="O1351" t="e">
        <f>IF($B$9="זכר",INDEX('שיפור גברים'!$A$1:$GQ$121,ROUNDDOWN(E1351/12,0)+1,ROUNDDOWN((E1351+$B$7-$B$8)/12,0)+1),INDEX('שיפור נשים'!$A$1:$GQ$121,ROUNDDOWN(E1351/12,0)+1,ROUNDDOWN((E1351+$B$7-$B$8)/12,0)+1))</f>
        <v>#VALUE!</v>
      </c>
      <c r="P1351">
        <f t="shared" si="447"/>
        <v>8.3333333333333329E-2</v>
      </c>
      <c r="Q1351">
        <f t="shared" si="449"/>
        <v>1</v>
      </c>
      <c r="R1351">
        <f t="shared" si="454"/>
        <v>1349</v>
      </c>
      <c r="S1351" t="e">
        <f t="shared" si="455"/>
        <v>#VALUE!</v>
      </c>
      <c r="T1351">
        <f>IF($B$11="זכר",INDEX(תמותה!$A$1:$E$121,ROUNDDOWN(R1351/12,0)+1,2),INDEX(תמותה!$A$1:$E$121,ROUNDDOWN(R1351/12,0)+1,3))</f>
        <v>1</v>
      </c>
      <c r="U1351">
        <f>IF($B$11="זכר",INDEX('שיפור גברים'!$A$1:$GQ$121,ROUNDDOWN(R1351/12,0)+1,ROUNDDOWN((E1351+$B$7-$B$8)/12,0)+2),INDEX('שיפור נשים'!$A$1:$GQ$121,ROUNDDOWN(R1351/12,0)+1,ROUNDDOWN((E1351+$B$7-$B$8)/12,0)+2))</f>
        <v>1</v>
      </c>
      <c r="V1351" t="e">
        <f>IF($B$11="זכר",INDEX('שיפור גברים'!$A$1:$GQ$121,ROUNDDOWN(R1351/12,0)+1,ROUNDDOWN((E1351+$B$7-$B$8)/12,0)+1),INDEX('שיפור נשים'!$A$1:$GQ$121,ROUNDDOWN(R1351/12,0)+1,ROUNDDOWN((E1351+$B$7-$B$8)/12,0)+1))</f>
        <v>#VALUE!</v>
      </c>
      <c r="W1351">
        <f t="shared" si="450"/>
        <v>8.3333333333333329E-2</v>
      </c>
      <c r="X1351" t="e">
        <f t="shared" si="456"/>
        <v>#VALUE!</v>
      </c>
      <c r="Y1351">
        <f>IF($B$11="זכר",INDEX(תמותה!$A$1:$E$121,ROUNDDOWN(R1351/12,0)+1,4),INDEX(תמותה!$A$1:$E$121,ROUNDDOWN(R1351/12,0)+1,5))</f>
        <v>1</v>
      </c>
      <c r="Z1351">
        <f t="shared" si="451"/>
        <v>1</v>
      </c>
      <c r="AA1351">
        <f t="shared" si="452"/>
        <v>1</v>
      </c>
      <c r="AB1351" t="e">
        <f t="shared" si="457"/>
        <v>#VALUE!</v>
      </c>
      <c r="AC1351" t="e">
        <f t="shared" si="458"/>
        <v>#VALUE!</v>
      </c>
      <c r="AD1351" t="e">
        <f t="shared" si="459"/>
        <v>#VALUE!</v>
      </c>
      <c r="AE1351" t="e">
        <f t="shared" si="460"/>
        <v>#VALUE!</v>
      </c>
      <c r="AF1351" t="e">
        <f t="shared" si="461"/>
        <v>#VALUE!</v>
      </c>
    </row>
    <row r="1352" spans="5:32" x14ac:dyDescent="0.2">
      <c r="E1352">
        <f t="shared" si="453"/>
        <v>1350</v>
      </c>
      <c r="F1352">
        <f t="shared" si="448"/>
        <v>58.988409884433935</v>
      </c>
      <c r="G1352" t="e">
        <f t="shared" si="441"/>
        <v>#VALUE!</v>
      </c>
      <c r="H1352" t="e">
        <f t="shared" si="442"/>
        <v>#VALUE!</v>
      </c>
      <c r="I1352" t="e">
        <f t="shared" si="443"/>
        <v>#VALUE!</v>
      </c>
      <c r="J1352" t="e">
        <f t="shared" si="444"/>
        <v>#VALUE!</v>
      </c>
      <c r="K1352" t="e">
        <f t="shared" si="445"/>
        <v>#VALUE!</v>
      </c>
      <c r="L1352" t="e">
        <f t="shared" si="446"/>
        <v>#VALUE!</v>
      </c>
      <c r="M1352">
        <f>IF($B$9="זכר",INDEX(תמותה!$A$1:$E$121,ROUNDDOWN(E1352/12,0)+1,2),INDEX(תמותה!$A$1:$E$121,ROUNDDOWN(E1352/12,0)+1,3))</f>
        <v>1</v>
      </c>
      <c r="N1352">
        <f>IF($B$9="זכר",INDEX('שיפור גברים'!$A$1:$GQ$121,ROUNDDOWN(E1352/12,0)+1,ROUNDDOWN((E1352+$B$7-$B$8)/12,0)+2),INDEX('שיפור נשים'!$A$1:$GQ$121,ROUNDDOWN(E1352/12,0)+1,ROUNDDOWN((E1352+$B$7-$B$8)/12,0)+2))</f>
        <v>112</v>
      </c>
      <c r="O1352">
        <f>IF($B$9="זכר",INDEX('שיפור גברים'!$A$1:$GQ$121,ROUNDDOWN(E1352/12,0)+1,ROUNDDOWN((E1352+$B$7-$B$8)/12,0)+1),INDEX('שיפור נשים'!$A$1:$GQ$121,ROUNDDOWN(E1352/12,0)+1,ROUNDDOWN((E1352+$B$7-$B$8)/12,0)+1))</f>
        <v>1</v>
      </c>
      <c r="P1352">
        <f t="shared" si="447"/>
        <v>0.16666666666666666</v>
      </c>
      <c r="Q1352">
        <f t="shared" si="449"/>
        <v>1</v>
      </c>
      <c r="R1352">
        <f t="shared" si="454"/>
        <v>1350</v>
      </c>
      <c r="S1352" t="e">
        <f t="shared" si="455"/>
        <v>#VALUE!</v>
      </c>
      <c r="T1352">
        <f>IF($B$11="זכר",INDEX(תמותה!$A$1:$E$121,ROUNDDOWN(R1352/12,0)+1,2),INDEX(תמותה!$A$1:$E$121,ROUNDDOWN(R1352/12,0)+1,3))</f>
        <v>1</v>
      </c>
      <c r="U1352">
        <f>IF($B$11="זכר",INDEX('שיפור גברים'!$A$1:$GQ$121,ROUNDDOWN(R1352/12,0)+1,ROUNDDOWN((E1352+$B$7-$B$8)/12,0)+2),INDEX('שיפור נשים'!$A$1:$GQ$121,ROUNDDOWN(R1352/12,0)+1,ROUNDDOWN((E1352+$B$7-$B$8)/12,0)+2))</f>
        <v>112</v>
      </c>
      <c r="V1352">
        <f>IF($B$11="זכר",INDEX('שיפור גברים'!$A$1:$GQ$121,ROUNDDOWN(R1352/12,0)+1,ROUNDDOWN((E1352+$B$7-$B$8)/12,0)+1),INDEX('שיפור נשים'!$A$1:$GQ$121,ROUNDDOWN(R1352/12,0)+1,ROUNDDOWN((E1352+$B$7-$B$8)/12,0)+1))</f>
        <v>1</v>
      </c>
      <c r="W1352">
        <f t="shared" si="450"/>
        <v>0.16666666666666666</v>
      </c>
      <c r="X1352" t="e">
        <f t="shared" si="456"/>
        <v>#VALUE!</v>
      </c>
      <c r="Y1352">
        <f>IF($B$11="זכר",INDEX(תמותה!$A$1:$E$121,ROUNDDOWN(R1352/12,0)+1,4),INDEX(תמותה!$A$1:$E$121,ROUNDDOWN(R1352/12,0)+1,5))</f>
        <v>1</v>
      </c>
      <c r="Z1352">
        <f t="shared" si="451"/>
        <v>1</v>
      </c>
      <c r="AA1352">
        <f t="shared" si="452"/>
        <v>1</v>
      </c>
      <c r="AB1352" t="e">
        <f t="shared" si="457"/>
        <v>#VALUE!</v>
      </c>
      <c r="AC1352" t="e">
        <f t="shared" si="458"/>
        <v>#VALUE!</v>
      </c>
      <c r="AD1352" t="e">
        <f t="shared" si="459"/>
        <v>#VALUE!</v>
      </c>
      <c r="AE1352" t="e">
        <f t="shared" si="460"/>
        <v>#VALUE!</v>
      </c>
      <c r="AF1352" t="e">
        <f t="shared" si="461"/>
        <v>#VALUE!</v>
      </c>
    </row>
    <row r="1353" spans="5:32" x14ac:dyDescent="0.2">
      <c r="E1353">
        <f t="shared" si="453"/>
        <v>1351</v>
      </c>
      <c r="F1353">
        <f t="shared" si="448"/>
        <v>59.166706825188264</v>
      </c>
      <c r="G1353" t="e">
        <f t="shared" si="441"/>
        <v>#VALUE!</v>
      </c>
      <c r="H1353" t="e">
        <f t="shared" si="442"/>
        <v>#VALUE!</v>
      </c>
      <c r="I1353" t="e">
        <f t="shared" si="443"/>
        <v>#VALUE!</v>
      </c>
      <c r="J1353" t="e">
        <f t="shared" si="444"/>
        <v>#VALUE!</v>
      </c>
      <c r="K1353" t="e">
        <f t="shared" si="445"/>
        <v>#VALUE!</v>
      </c>
      <c r="L1353" t="e">
        <f t="shared" si="446"/>
        <v>#VALUE!</v>
      </c>
      <c r="M1353">
        <f>IF($B$9="זכר",INDEX(תמותה!$A$1:$E$121,ROUNDDOWN(E1353/12,0)+1,2),INDEX(תמותה!$A$1:$E$121,ROUNDDOWN(E1353/12,0)+1,3))</f>
        <v>1</v>
      </c>
      <c r="N1353">
        <f>IF($B$9="זכר",INDEX('שיפור גברים'!$A$1:$GQ$121,ROUNDDOWN(E1353/12,0)+1,ROUNDDOWN((E1353+$B$7-$B$8)/12,0)+2),INDEX('שיפור נשים'!$A$1:$GQ$121,ROUNDDOWN(E1353/12,0)+1,ROUNDDOWN((E1353+$B$7-$B$8)/12,0)+2))</f>
        <v>112</v>
      </c>
      <c r="O1353">
        <f>IF($B$9="זכר",INDEX('שיפור גברים'!$A$1:$GQ$121,ROUNDDOWN(E1353/12,0)+1,ROUNDDOWN((E1353+$B$7-$B$8)/12,0)+1),INDEX('שיפור נשים'!$A$1:$GQ$121,ROUNDDOWN(E1353/12,0)+1,ROUNDDOWN((E1353+$B$7-$B$8)/12,0)+1))</f>
        <v>1</v>
      </c>
      <c r="P1353">
        <f t="shared" si="447"/>
        <v>0.25</v>
      </c>
      <c r="Q1353">
        <f t="shared" si="449"/>
        <v>1</v>
      </c>
      <c r="R1353">
        <f t="shared" si="454"/>
        <v>1351</v>
      </c>
      <c r="S1353" t="e">
        <f t="shared" si="455"/>
        <v>#VALUE!</v>
      </c>
      <c r="T1353">
        <f>IF($B$11="זכר",INDEX(תמותה!$A$1:$E$121,ROUNDDOWN(R1353/12,0)+1,2),INDEX(תמותה!$A$1:$E$121,ROUNDDOWN(R1353/12,0)+1,3))</f>
        <v>1</v>
      </c>
      <c r="U1353">
        <f>IF($B$11="זכר",INDEX('שיפור גברים'!$A$1:$GQ$121,ROUNDDOWN(R1353/12,0)+1,ROUNDDOWN((E1353+$B$7-$B$8)/12,0)+2),INDEX('שיפור נשים'!$A$1:$GQ$121,ROUNDDOWN(R1353/12,0)+1,ROUNDDOWN((E1353+$B$7-$B$8)/12,0)+2))</f>
        <v>112</v>
      </c>
      <c r="V1353">
        <f>IF($B$11="זכר",INDEX('שיפור גברים'!$A$1:$GQ$121,ROUNDDOWN(R1353/12,0)+1,ROUNDDOWN((E1353+$B$7-$B$8)/12,0)+1),INDEX('שיפור נשים'!$A$1:$GQ$121,ROUNDDOWN(R1353/12,0)+1,ROUNDDOWN((E1353+$B$7-$B$8)/12,0)+1))</f>
        <v>1</v>
      </c>
      <c r="W1353">
        <f t="shared" si="450"/>
        <v>0.25</v>
      </c>
      <c r="X1353" t="e">
        <f t="shared" si="456"/>
        <v>#VALUE!</v>
      </c>
      <c r="Y1353">
        <f>IF($B$11="זכר",INDEX(תמותה!$A$1:$E$121,ROUNDDOWN(R1353/12,0)+1,4),INDEX(תמותה!$A$1:$E$121,ROUNDDOWN(R1353/12,0)+1,5))</f>
        <v>1</v>
      </c>
      <c r="Z1353">
        <f t="shared" si="451"/>
        <v>1</v>
      </c>
      <c r="AA1353">
        <f t="shared" si="452"/>
        <v>1</v>
      </c>
      <c r="AB1353" t="e">
        <f t="shared" si="457"/>
        <v>#VALUE!</v>
      </c>
      <c r="AC1353" t="e">
        <f t="shared" si="458"/>
        <v>#VALUE!</v>
      </c>
      <c r="AD1353" t="e">
        <f t="shared" si="459"/>
        <v>#VALUE!</v>
      </c>
      <c r="AE1353" t="e">
        <f t="shared" si="460"/>
        <v>#VALUE!</v>
      </c>
      <c r="AF1353" t="e">
        <f t="shared" si="461"/>
        <v>#VALUE!</v>
      </c>
    </row>
    <row r="1354" spans="5:32" x14ac:dyDescent="0.2">
      <c r="E1354">
        <f t="shared" si="453"/>
        <v>1352</v>
      </c>
      <c r="F1354">
        <f t="shared" si="448"/>
        <v>59.345542681962563</v>
      </c>
      <c r="G1354" t="e">
        <f t="shared" si="441"/>
        <v>#VALUE!</v>
      </c>
      <c r="H1354" t="e">
        <f t="shared" si="442"/>
        <v>#VALUE!</v>
      </c>
      <c r="I1354" t="e">
        <f t="shared" si="443"/>
        <v>#VALUE!</v>
      </c>
      <c r="J1354" t="e">
        <f t="shared" si="444"/>
        <v>#VALUE!</v>
      </c>
      <c r="K1354" t="e">
        <f t="shared" si="445"/>
        <v>#VALUE!</v>
      </c>
      <c r="L1354" t="e">
        <f t="shared" si="446"/>
        <v>#VALUE!</v>
      </c>
      <c r="M1354">
        <f>IF($B$9="זכר",INDEX(תמותה!$A$1:$E$121,ROUNDDOWN(E1354/12,0)+1,2),INDEX(תמותה!$A$1:$E$121,ROUNDDOWN(E1354/12,0)+1,3))</f>
        <v>1</v>
      </c>
      <c r="N1354">
        <f>IF($B$9="זכר",INDEX('שיפור גברים'!$A$1:$GQ$121,ROUNDDOWN(E1354/12,0)+1,ROUNDDOWN((E1354+$B$7-$B$8)/12,0)+2),INDEX('שיפור נשים'!$A$1:$GQ$121,ROUNDDOWN(E1354/12,0)+1,ROUNDDOWN((E1354+$B$7-$B$8)/12,0)+2))</f>
        <v>112</v>
      </c>
      <c r="O1354">
        <f>IF($B$9="זכר",INDEX('שיפור גברים'!$A$1:$GQ$121,ROUNDDOWN(E1354/12,0)+1,ROUNDDOWN((E1354+$B$7-$B$8)/12,0)+1),INDEX('שיפור נשים'!$A$1:$GQ$121,ROUNDDOWN(E1354/12,0)+1,ROUNDDOWN((E1354+$B$7-$B$8)/12,0)+1))</f>
        <v>1</v>
      </c>
      <c r="P1354">
        <f t="shared" si="447"/>
        <v>0.33333333333333331</v>
      </c>
      <c r="Q1354">
        <f t="shared" si="449"/>
        <v>1</v>
      </c>
      <c r="R1354">
        <f t="shared" si="454"/>
        <v>1352</v>
      </c>
      <c r="S1354" t="e">
        <f t="shared" si="455"/>
        <v>#VALUE!</v>
      </c>
      <c r="T1354">
        <f>IF($B$11="זכר",INDEX(תמותה!$A$1:$E$121,ROUNDDOWN(R1354/12,0)+1,2),INDEX(תמותה!$A$1:$E$121,ROUNDDOWN(R1354/12,0)+1,3))</f>
        <v>1</v>
      </c>
      <c r="U1354">
        <f>IF($B$11="זכר",INDEX('שיפור גברים'!$A$1:$GQ$121,ROUNDDOWN(R1354/12,0)+1,ROUNDDOWN((E1354+$B$7-$B$8)/12,0)+2),INDEX('שיפור נשים'!$A$1:$GQ$121,ROUNDDOWN(R1354/12,0)+1,ROUNDDOWN((E1354+$B$7-$B$8)/12,0)+2))</f>
        <v>112</v>
      </c>
      <c r="V1354">
        <f>IF($B$11="זכר",INDEX('שיפור גברים'!$A$1:$GQ$121,ROUNDDOWN(R1354/12,0)+1,ROUNDDOWN((E1354+$B$7-$B$8)/12,0)+1),INDEX('שיפור נשים'!$A$1:$GQ$121,ROUNDDOWN(R1354/12,0)+1,ROUNDDOWN((E1354+$B$7-$B$8)/12,0)+1))</f>
        <v>1</v>
      </c>
      <c r="W1354">
        <f t="shared" si="450"/>
        <v>0.33333333333333331</v>
      </c>
      <c r="X1354" t="e">
        <f t="shared" si="456"/>
        <v>#VALUE!</v>
      </c>
      <c r="Y1354">
        <f>IF($B$11="זכר",INDEX(תמותה!$A$1:$E$121,ROUNDDOWN(R1354/12,0)+1,4),INDEX(תמותה!$A$1:$E$121,ROUNDDOWN(R1354/12,0)+1,5))</f>
        <v>1</v>
      </c>
      <c r="Z1354">
        <f t="shared" si="451"/>
        <v>1</v>
      </c>
      <c r="AA1354">
        <f t="shared" si="452"/>
        <v>1</v>
      </c>
      <c r="AB1354" t="e">
        <f t="shared" si="457"/>
        <v>#VALUE!</v>
      </c>
      <c r="AC1354" t="e">
        <f t="shared" si="458"/>
        <v>#VALUE!</v>
      </c>
      <c r="AD1354" t="e">
        <f t="shared" si="459"/>
        <v>#VALUE!</v>
      </c>
      <c r="AE1354" t="e">
        <f t="shared" si="460"/>
        <v>#VALUE!</v>
      </c>
      <c r="AF1354" t="e">
        <f t="shared" si="461"/>
        <v>#VALUE!</v>
      </c>
    </row>
    <row r="1355" spans="5:32" x14ac:dyDescent="0.2">
      <c r="E1355">
        <f t="shared" si="453"/>
        <v>1353</v>
      </c>
      <c r="F1355">
        <f t="shared" si="448"/>
        <v>59.524919083671406</v>
      </c>
      <c r="G1355" t="e">
        <f t="shared" si="441"/>
        <v>#VALUE!</v>
      </c>
      <c r="H1355" t="e">
        <f t="shared" si="442"/>
        <v>#VALUE!</v>
      </c>
      <c r="I1355" t="e">
        <f t="shared" si="443"/>
        <v>#VALUE!</v>
      </c>
      <c r="J1355" t="e">
        <f t="shared" si="444"/>
        <v>#VALUE!</v>
      </c>
      <c r="K1355" t="e">
        <f t="shared" si="445"/>
        <v>#VALUE!</v>
      </c>
      <c r="L1355" t="e">
        <f t="shared" si="446"/>
        <v>#VALUE!</v>
      </c>
      <c r="M1355">
        <f>IF($B$9="זכר",INDEX(תמותה!$A$1:$E$121,ROUNDDOWN(E1355/12,0)+1,2),INDEX(תמותה!$A$1:$E$121,ROUNDDOWN(E1355/12,0)+1,3))</f>
        <v>1</v>
      </c>
      <c r="N1355">
        <f>IF($B$9="זכר",INDEX('שיפור גברים'!$A$1:$GQ$121,ROUNDDOWN(E1355/12,0)+1,ROUNDDOWN((E1355+$B$7-$B$8)/12,0)+2),INDEX('שיפור נשים'!$A$1:$GQ$121,ROUNDDOWN(E1355/12,0)+1,ROUNDDOWN((E1355+$B$7-$B$8)/12,0)+2))</f>
        <v>112</v>
      </c>
      <c r="O1355">
        <f>IF($B$9="זכר",INDEX('שיפור גברים'!$A$1:$GQ$121,ROUNDDOWN(E1355/12,0)+1,ROUNDDOWN((E1355+$B$7-$B$8)/12,0)+1),INDEX('שיפור נשים'!$A$1:$GQ$121,ROUNDDOWN(E1355/12,0)+1,ROUNDDOWN((E1355+$B$7-$B$8)/12,0)+1))</f>
        <v>1</v>
      </c>
      <c r="P1355">
        <f t="shared" si="447"/>
        <v>0.41666666666666669</v>
      </c>
      <c r="Q1355">
        <f t="shared" si="449"/>
        <v>1</v>
      </c>
      <c r="R1355">
        <f t="shared" si="454"/>
        <v>1353</v>
      </c>
      <c r="S1355" t="e">
        <f t="shared" si="455"/>
        <v>#VALUE!</v>
      </c>
      <c r="T1355">
        <f>IF($B$11="זכר",INDEX(תמותה!$A$1:$E$121,ROUNDDOWN(R1355/12,0)+1,2),INDEX(תמותה!$A$1:$E$121,ROUNDDOWN(R1355/12,0)+1,3))</f>
        <v>1</v>
      </c>
      <c r="U1355">
        <f>IF($B$11="זכר",INDEX('שיפור גברים'!$A$1:$GQ$121,ROUNDDOWN(R1355/12,0)+1,ROUNDDOWN((E1355+$B$7-$B$8)/12,0)+2),INDEX('שיפור נשים'!$A$1:$GQ$121,ROUNDDOWN(R1355/12,0)+1,ROUNDDOWN((E1355+$B$7-$B$8)/12,0)+2))</f>
        <v>112</v>
      </c>
      <c r="V1355">
        <f>IF($B$11="זכר",INDEX('שיפור גברים'!$A$1:$GQ$121,ROUNDDOWN(R1355/12,0)+1,ROUNDDOWN((E1355+$B$7-$B$8)/12,0)+1),INDEX('שיפור נשים'!$A$1:$GQ$121,ROUNDDOWN(R1355/12,0)+1,ROUNDDOWN((E1355+$B$7-$B$8)/12,0)+1))</f>
        <v>1</v>
      </c>
      <c r="W1355">
        <f t="shared" si="450"/>
        <v>0.41666666666666669</v>
      </c>
      <c r="X1355" t="e">
        <f t="shared" si="456"/>
        <v>#VALUE!</v>
      </c>
      <c r="Y1355">
        <f>IF($B$11="זכר",INDEX(תמותה!$A$1:$E$121,ROUNDDOWN(R1355/12,0)+1,4),INDEX(תמותה!$A$1:$E$121,ROUNDDOWN(R1355/12,0)+1,5))</f>
        <v>1</v>
      </c>
      <c r="Z1355">
        <f t="shared" si="451"/>
        <v>1</v>
      </c>
      <c r="AA1355">
        <f t="shared" si="452"/>
        <v>1</v>
      </c>
      <c r="AB1355" t="e">
        <f t="shared" si="457"/>
        <v>#VALUE!</v>
      </c>
      <c r="AC1355" t="e">
        <f t="shared" si="458"/>
        <v>#VALUE!</v>
      </c>
      <c r="AD1355" t="e">
        <f t="shared" si="459"/>
        <v>#VALUE!</v>
      </c>
      <c r="AE1355" t="e">
        <f t="shared" si="460"/>
        <v>#VALUE!</v>
      </c>
      <c r="AF1355" t="e">
        <f t="shared" si="461"/>
        <v>#VALUE!</v>
      </c>
    </row>
    <row r="1356" spans="5:32" x14ac:dyDescent="0.2">
      <c r="E1356">
        <f t="shared" si="453"/>
        <v>1354</v>
      </c>
      <c r="F1356">
        <f t="shared" si="448"/>
        <v>59.704837664152898</v>
      </c>
      <c r="G1356" t="e">
        <f t="shared" si="441"/>
        <v>#VALUE!</v>
      </c>
      <c r="H1356" t="e">
        <f t="shared" si="442"/>
        <v>#VALUE!</v>
      </c>
      <c r="I1356" t="e">
        <f t="shared" si="443"/>
        <v>#VALUE!</v>
      </c>
      <c r="J1356" t="e">
        <f t="shared" si="444"/>
        <v>#VALUE!</v>
      </c>
      <c r="K1356" t="e">
        <f t="shared" si="445"/>
        <v>#VALUE!</v>
      </c>
      <c r="L1356" t="e">
        <f t="shared" si="446"/>
        <v>#VALUE!</v>
      </c>
      <c r="M1356">
        <f>IF($B$9="זכר",INDEX(תמותה!$A$1:$E$121,ROUNDDOWN(E1356/12,0)+1,2),INDEX(תמותה!$A$1:$E$121,ROUNDDOWN(E1356/12,0)+1,3))</f>
        <v>1</v>
      </c>
      <c r="N1356">
        <f>IF($B$9="זכר",INDEX('שיפור גברים'!$A$1:$GQ$121,ROUNDDOWN(E1356/12,0)+1,ROUNDDOWN((E1356+$B$7-$B$8)/12,0)+2),INDEX('שיפור נשים'!$A$1:$GQ$121,ROUNDDOWN(E1356/12,0)+1,ROUNDDOWN((E1356+$B$7-$B$8)/12,0)+2))</f>
        <v>112</v>
      </c>
      <c r="O1356">
        <f>IF($B$9="זכר",INDEX('שיפור גברים'!$A$1:$GQ$121,ROUNDDOWN(E1356/12,0)+1,ROUNDDOWN((E1356+$B$7-$B$8)/12,0)+1),INDEX('שיפור נשים'!$A$1:$GQ$121,ROUNDDOWN(E1356/12,0)+1,ROUNDDOWN((E1356+$B$7-$B$8)/12,0)+1))</f>
        <v>1</v>
      </c>
      <c r="P1356">
        <f t="shared" si="447"/>
        <v>0.5</v>
      </c>
      <c r="Q1356">
        <f t="shared" si="449"/>
        <v>1</v>
      </c>
      <c r="R1356">
        <f t="shared" si="454"/>
        <v>1354</v>
      </c>
      <c r="S1356" t="e">
        <f t="shared" si="455"/>
        <v>#VALUE!</v>
      </c>
      <c r="T1356">
        <f>IF($B$11="זכר",INDEX(תמותה!$A$1:$E$121,ROUNDDOWN(R1356/12,0)+1,2),INDEX(תמותה!$A$1:$E$121,ROUNDDOWN(R1356/12,0)+1,3))</f>
        <v>1</v>
      </c>
      <c r="U1356">
        <f>IF($B$11="זכר",INDEX('שיפור גברים'!$A$1:$GQ$121,ROUNDDOWN(R1356/12,0)+1,ROUNDDOWN((E1356+$B$7-$B$8)/12,0)+2),INDEX('שיפור נשים'!$A$1:$GQ$121,ROUNDDOWN(R1356/12,0)+1,ROUNDDOWN((E1356+$B$7-$B$8)/12,0)+2))</f>
        <v>112</v>
      </c>
      <c r="V1356">
        <f>IF($B$11="זכר",INDEX('שיפור גברים'!$A$1:$GQ$121,ROUNDDOWN(R1356/12,0)+1,ROUNDDOWN((E1356+$B$7-$B$8)/12,0)+1),INDEX('שיפור נשים'!$A$1:$GQ$121,ROUNDDOWN(R1356/12,0)+1,ROUNDDOWN((E1356+$B$7-$B$8)/12,0)+1))</f>
        <v>1</v>
      </c>
      <c r="W1356">
        <f t="shared" si="450"/>
        <v>0.5</v>
      </c>
      <c r="X1356" t="e">
        <f t="shared" si="456"/>
        <v>#VALUE!</v>
      </c>
      <c r="Y1356">
        <f>IF($B$11="זכר",INDEX(תמותה!$A$1:$E$121,ROUNDDOWN(R1356/12,0)+1,4),INDEX(תמותה!$A$1:$E$121,ROUNDDOWN(R1356/12,0)+1,5))</f>
        <v>1</v>
      </c>
      <c r="Z1356">
        <f t="shared" si="451"/>
        <v>1</v>
      </c>
      <c r="AA1356">
        <f t="shared" si="452"/>
        <v>1</v>
      </c>
      <c r="AB1356" t="e">
        <f t="shared" si="457"/>
        <v>#VALUE!</v>
      </c>
      <c r="AC1356" t="e">
        <f t="shared" si="458"/>
        <v>#VALUE!</v>
      </c>
      <c r="AD1356" t="e">
        <f t="shared" si="459"/>
        <v>#VALUE!</v>
      </c>
      <c r="AE1356" t="e">
        <f t="shared" si="460"/>
        <v>#VALUE!</v>
      </c>
      <c r="AF1356" t="e">
        <f t="shared" si="461"/>
        <v>#VALUE!</v>
      </c>
    </row>
    <row r="1357" spans="5:32" x14ac:dyDescent="0.2">
      <c r="E1357">
        <f t="shared" si="453"/>
        <v>1355</v>
      </c>
      <c r="F1357">
        <f t="shared" si="448"/>
        <v>59.885300062183397</v>
      </c>
      <c r="G1357" t="e">
        <f t="shared" si="441"/>
        <v>#VALUE!</v>
      </c>
      <c r="H1357" t="e">
        <f t="shared" si="442"/>
        <v>#VALUE!</v>
      </c>
      <c r="I1357" t="e">
        <f t="shared" si="443"/>
        <v>#VALUE!</v>
      </c>
      <c r="J1357" t="e">
        <f t="shared" si="444"/>
        <v>#VALUE!</v>
      </c>
      <c r="K1357" t="e">
        <f t="shared" si="445"/>
        <v>#VALUE!</v>
      </c>
      <c r="L1357" t="e">
        <f t="shared" si="446"/>
        <v>#VALUE!</v>
      </c>
      <c r="M1357">
        <f>IF($B$9="זכר",INDEX(תמותה!$A$1:$E$121,ROUNDDOWN(E1357/12,0)+1,2),INDEX(תמותה!$A$1:$E$121,ROUNDDOWN(E1357/12,0)+1,3))</f>
        <v>1</v>
      </c>
      <c r="N1357">
        <f>IF($B$9="זכר",INDEX('שיפור גברים'!$A$1:$GQ$121,ROUNDDOWN(E1357/12,0)+1,ROUNDDOWN((E1357+$B$7-$B$8)/12,0)+2),INDEX('שיפור נשים'!$A$1:$GQ$121,ROUNDDOWN(E1357/12,0)+1,ROUNDDOWN((E1357+$B$7-$B$8)/12,0)+2))</f>
        <v>112</v>
      </c>
      <c r="O1357">
        <f>IF($B$9="זכר",INDEX('שיפור גברים'!$A$1:$GQ$121,ROUNDDOWN(E1357/12,0)+1,ROUNDDOWN((E1357+$B$7-$B$8)/12,0)+1),INDEX('שיפור נשים'!$A$1:$GQ$121,ROUNDDOWN(E1357/12,0)+1,ROUNDDOWN((E1357+$B$7-$B$8)/12,0)+1))</f>
        <v>1</v>
      </c>
      <c r="P1357">
        <f t="shared" si="447"/>
        <v>0.58333333333333337</v>
      </c>
      <c r="Q1357">
        <f t="shared" si="449"/>
        <v>1</v>
      </c>
      <c r="R1357">
        <f t="shared" si="454"/>
        <v>1355</v>
      </c>
      <c r="S1357" t="e">
        <f t="shared" si="455"/>
        <v>#VALUE!</v>
      </c>
      <c r="T1357">
        <f>IF($B$11="זכר",INDEX(תמותה!$A$1:$E$121,ROUNDDOWN(R1357/12,0)+1,2),INDEX(תמותה!$A$1:$E$121,ROUNDDOWN(R1357/12,0)+1,3))</f>
        <v>1</v>
      </c>
      <c r="U1357">
        <f>IF($B$11="זכר",INDEX('שיפור גברים'!$A$1:$GQ$121,ROUNDDOWN(R1357/12,0)+1,ROUNDDOWN((E1357+$B$7-$B$8)/12,0)+2),INDEX('שיפור נשים'!$A$1:$GQ$121,ROUNDDOWN(R1357/12,0)+1,ROUNDDOWN((E1357+$B$7-$B$8)/12,0)+2))</f>
        <v>112</v>
      </c>
      <c r="V1357">
        <f>IF($B$11="זכר",INDEX('שיפור גברים'!$A$1:$GQ$121,ROUNDDOWN(R1357/12,0)+1,ROUNDDOWN((E1357+$B$7-$B$8)/12,0)+1),INDEX('שיפור נשים'!$A$1:$GQ$121,ROUNDDOWN(R1357/12,0)+1,ROUNDDOWN((E1357+$B$7-$B$8)/12,0)+1))</f>
        <v>1</v>
      </c>
      <c r="W1357">
        <f t="shared" si="450"/>
        <v>0.58333333333333337</v>
      </c>
      <c r="X1357" t="e">
        <f t="shared" si="456"/>
        <v>#VALUE!</v>
      </c>
      <c r="Y1357">
        <f>IF($B$11="זכר",INDEX(תמותה!$A$1:$E$121,ROUNDDOWN(R1357/12,0)+1,4),INDEX(תמותה!$A$1:$E$121,ROUNDDOWN(R1357/12,0)+1,5))</f>
        <v>1</v>
      </c>
      <c r="Z1357">
        <f t="shared" si="451"/>
        <v>1</v>
      </c>
      <c r="AA1357">
        <f t="shared" si="452"/>
        <v>1</v>
      </c>
      <c r="AB1357" t="e">
        <f t="shared" si="457"/>
        <v>#VALUE!</v>
      </c>
      <c r="AC1357" t="e">
        <f t="shared" si="458"/>
        <v>#VALUE!</v>
      </c>
      <c r="AD1357" t="e">
        <f t="shared" si="459"/>
        <v>#VALUE!</v>
      </c>
      <c r="AE1357" t="e">
        <f t="shared" si="460"/>
        <v>#VALUE!</v>
      </c>
      <c r="AF1357" t="e">
        <f t="shared" si="461"/>
        <v>#VALUE!</v>
      </c>
    </row>
    <row r="1358" spans="5:32" x14ac:dyDescent="0.2">
      <c r="E1358">
        <f t="shared" si="453"/>
        <v>1356</v>
      </c>
      <c r="F1358">
        <f t="shared" si="448"/>
        <v>60.066307921492687</v>
      </c>
      <c r="G1358" t="e">
        <f t="shared" si="441"/>
        <v>#VALUE!</v>
      </c>
      <c r="H1358" t="e">
        <f t="shared" si="442"/>
        <v>#VALUE!</v>
      </c>
      <c r="I1358" t="e">
        <f t="shared" si="443"/>
        <v>#VALUE!</v>
      </c>
      <c r="J1358" t="e">
        <f t="shared" si="444"/>
        <v>#VALUE!</v>
      </c>
      <c r="K1358" t="e">
        <f t="shared" si="445"/>
        <v>#VALUE!</v>
      </c>
      <c r="L1358" t="e">
        <f t="shared" si="446"/>
        <v>#VALUE!</v>
      </c>
      <c r="M1358">
        <f>IF($B$9="זכר",INDEX(תמותה!$A$1:$E$121,ROUNDDOWN(E1358/12,0)+1,2),INDEX(תמותה!$A$1:$E$121,ROUNDDOWN(E1358/12,0)+1,3))</f>
        <v>1</v>
      </c>
      <c r="N1358">
        <f>IF($B$9="זכר",INDEX('שיפור גברים'!$A$1:$GQ$121,ROUNDDOWN(E1358/12,0)+1,ROUNDDOWN((E1358+$B$7-$B$8)/12,0)+2),INDEX('שיפור נשים'!$A$1:$GQ$121,ROUNDDOWN(E1358/12,0)+1,ROUNDDOWN((E1358+$B$7-$B$8)/12,0)+2))</f>
        <v>113</v>
      </c>
      <c r="O1358">
        <f>IF($B$9="זכר",INDEX('שיפור גברים'!$A$1:$GQ$121,ROUNDDOWN(E1358/12,0)+1,ROUNDDOWN((E1358+$B$7-$B$8)/12,0)+1),INDEX('שיפור נשים'!$A$1:$GQ$121,ROUNDDOWN(E1358/12,0)+1,ROUNDDOWN((E1358+$B$7-$B$8)/12,0)+1))</f>
        <v>1</v>
      </c>
      <c r="P1358">
        <f t="shared" si="447"/>
        <v>0.66666666666666663</v>
      </c>
      <c r="Q1358">
        <f t="shared" si="449"/>
        <v>1</v>
      </c>
      <c r="R1358">
        <f t="shared" si="454"/>
        <v>1356</v>
      </c>
      <c r="S1358" t="e">
        <f t="shared" si="455"/>
        <v>#VALUE!</v>
      </c>
      <c r="T1358">
        <f>IF($B$11="זכר",INDEX(תמותה!$A$1:$E$121,ROUNDDOWN(R1358/12,0)+1,2),INDEX(תמותה!$A$1:$E$121,ROUNDDOWN(R1358/12,0)+1,3))</f>
        <v>1</v>
      </c>
      <c r="U1358">
        <f>IF($B$11="זכר",INDEX('שיפור גברים'!$A$1:$GQ$121,ROUNDDOWN(R1358/12,0)+1,ROUNDDOWN((E1358+$B$7-$B$8)/12,0)+2),INDEX('שיפור נשים'!$A$1:$GQ$121,ROUNDDOWN(R1358/12,0)+1,ROUNDDOWN((E1358+$B$7-$B$8)/12,0)+2))</f>
        <v>113</v>
      </c>
      <c r="V1358">
        <f>IF($B$11="זכר",INDEX('שיפור גברים'!$A$1:$GQ$121,ROUNDDOWN(R1358/12,0)+1,ROUNDDOWN((E1358+$B$7-$B$8)/12,0)+1),INDEX('שיפור נשים'!$A$1:$GQ$121,ROUNDDOWN(R1358/12,0)+1,ROUNDDOWN((E1358+$B$7-$B$8)/12,0)+1))</f>
        <v>1</v>
      </c>
      <c r="W1358">
        <f t="shared" si="450"/>
        <v>0.66666666666666663</v>
      </c>
      <c r="X1358" t="e">
        <f t="shared" si="456"/>
        <v>#VALUE!</v>
      </c>
      <c r="Y1358">
        <f>IF($B$11="זכר",INDEX(תמותה!$A$1:$E$121,ROUNDDOWN(R1358/12,0)+1,4),INDEX(תמותה!$A$1:$E$121,ROUNDDOWN(R1358/12,0)+1,5))</f>
        <v>1</v>
      </c>
      <c r="Z1358">
        <f t="shared" si="451"/>
        <v>1</v>
      </c>
      <c r="AA1358">
        <f t="shared" si="452"/>
        <v>1</v>
      </c>
      <c r="AB1358" t="e">
        <f t="shared" si="457"/>
        <v>#VALUE!</v>
      </c>
      <c r="AC1358" t="e">
        <f t="shared" si="458"/>
        <v>#VALUE!</v>
      </c>
      <c r="AD1358" t="e">
        <f t="shared" si="459"/>
        <v>#VALUE!</v>
      </c>
      <c r="AE1358" t="e">
        <f t="shared" si="460"/>
        <v>#VALUE!</v>
      </c>
      <c r="AF1358" t="e">
        <f t="shared" si="461"/>
        <v>#VALUE!</v>
      </c>
    </row>
    <row r="1359" spans="5:32" x14ac:dyDescent="0.2">
      <c r="E1359">
        <f t="shared" si="453"/>
        <v>1357</v>
      </c>
      <c r="F1359">
        <f t="shared" si="448"/>
        <v>60.247862890778876</v>
      </c>
      <c r="G1359" t="e">
        <f t="shared" si="441"/>
        <v>#VALUE!</v>
      </c>
      <c r="H1359" t="e">
        <f t="shared" si="442"/>
        <v>#VALUE!</v>
      </c>
      <c r="I1359" t="e">
        <f t="shared" si="443"/>
        <v>#VALUE!</v>
      </c>
      <c r="J1359" t="e">
        <f t="shared" si="444"/>
        <v>#VALUE!</v>
      </c>
      <c r="K1359" t="e">
        <f t="shared" si="445"/>
        <v>#VALUE!</v>
      </c>
      <c r="L1359" t="e">
        <f t="shared" si="446"/>
        <v>#VALUE!</v>
      </c>
      <c r="M1359">
        <f>IF($B$9="זכר",INDEX(תמותה!$A$1:$E$121,ROUNDDOWN(E1359/12,0)+1,2),INDEX(תמותה!$A$1:$E$121,ROUNDDOWN(E1359/12,0)+1,3))</f>
        <v>1</v>
      </c>
      <c r="N1359">
        <f>IF($B$9="זכר",INDEX('שיפור גברים'!$A$1:$GQ$121,ROUNDDOWN(E1359/12,0)+1,ROUNDDOWN((E1359+$B$7-$B$8)/12,0)+2),INDEX('שיפור נשים'!$A$1:$GQ$121,ROUNDDOWN(E1359/12,0)+1,ROUNDDOWN((E1359+$B$7-$B$8)/12,0)+2))</f>
        <v>113</v>
      </c>
      <c r="O1359">
        <f>IF($B$9="זכר",INDEX('שיפור גברים'!$A$1:$GQ$121,ROUNDDOWN(E1359/12,0)+1,ROUNDDOWN((E1359+$B$7-$B$8)/12,0)+1),INDEX('שיפור נשים'!$A$1:$GQ$121,ROUNDDOWN(E1359/12,0)+1,ROUNDDOWN((E1359+$B$7-$B$8)/12,0)+1))</f>
        <v>1</v>
      </c>
      <c r="P1359">
        <f t="shared" si="447"/>
        <v>0.75</v>
      </c>
      <c r="Q1359">
        <f t="shared" si="449"/>
        <v>1</v>
      </c>
      <c r="R1359">
        <f t="shared" si="454"/>
        <v>1357</v>
      </c>
      <c r="S1359" t="e">
        <f t="shared" si="455"/>
        <v>#VALUE!</v>
      </c>
      <c r="T1359">
        <f>IF($B$11="זכר",INDEX(תמותה!$A$1:$E$121,ROUNDDOWN(R1359/12,0)+1,2),INDEX(תמותה!$A$1:$E$121,ROUNDDOWN(R1359/12,0)+1,3))</f>
        <v>1</v>
      </c>
      <c r="U1359">
        <f>IF($B$11="זכר",INDEX('שיפור גברים'!$A$1:$GQ$121,ROUNDDOWN(R1359/12,0)+1,ROUNDDOWN((E1359+$B$7-$B$8)/12,0)+2),INDEX('שיפור נשים'!$A$1:$GQ$121,ROUNDDOWN(R1359/12,0)+1,ROUNDDOWN((E1359+$B$7-$B$8)/12,0)+2))</f>
        <v>113</v>
      </c>
      <c r="V1359">
        <f>IF($B$11="זכר",INDEX('שיפור גברים'!$A$1:$GQ$121,ROUNDDOWN(R1359/12,0)+1,ROUNDDOWN((E1359+$B$7-$B$8)/12,0)+1),INDEX('שיפור נשים'!$A$1:$GQ$121,ROUNDDOWN(R1359/12,0)+1,ROUNDDOWN((E1359+$B$7-$B$8)/12,0)+1))</f>
        <v>1</v>
      </c>
      <c r="W1359">
        <f t="shared" si="450"/>
        <v>0.75</v>
      </c>
      <c r="X1359" t="e">
        <f t="shared" si="456"/>
        <v>#VALUE!</v>
      </c>
      <c r="Y1359">
        <f>IF($B$11="זכר",INDEX(תמותה!$A$1:$E$121,ROUNDDOWN(R1359/12,0)+1,4),INDEX(תמותה!$A$1:$E$121,ROUNDDOWN(R1359/12,0)+1,5))</f>
        <v>1</v>
      </c>
      <c r="Z1359">
        <f t="shared" si="451"/>
        <v>1</v>
      </c>
      <c r="AA1359">
        <f t="shared" si="452"/>
        <v>1</v>
      </c>
      <c r="AB1359" t="e">
        <f t="shared" si="457"/>
        <v>#VALUE!</v>
      </c>
      <c r="AC1359" t="e">
        <f t="shared" si="458"/>
        <v>#VALUE!</v>
      </c>
      <c r="AD1359" t="e">
        <f t="shared" si="459"/>
        <v>#VALUE!</v>
      </c>
      <c r="AE1359" t="e">
        <f t="shared" si="460"/>
        <v>#VALUE!</v>
      </c>
      <c r="AF1359" t="e">
        <f t="shared" si="461"/>
        <v>#VALUE!</v>
      </c>
    </row>
    <row r="1360" spans="5:32" x14ac:dyDescent="0.2">
      <c r="E1360">
        <f t="shared" si="453"/>
        <v>1358</v>
      </c>
      <c r="F1360">
        <f t="shared" si="448"/>
        <v>60.429966623723267</v>
      </c>
      <c r="G1360" t="e">
        <f t="shared" si="441"/>
        <v>#VALUE!</v>
      </c>
      <c r="H1360" t="e">
        <f t="shared" si="442"/>
        <v>#VALUE!</v>
      </c>
      <c r="I1360" t="e">
        <f t="shared" si="443"/>
        <v>#VALUE!</v>
      </c>
      <c r="J1360" t="e">
        <f t="shared" si="444"/>
        <v>#VALUE!</v>
      </c>
      <c r="K1360" t="e">
        <f t="shared" si="445"/>
        <v>#VALUE!</v>
      </c>
      <c r="L1360" t="e">
        <f t="shared" si="446"/>
        <v>#VALUE!</v>
      </c>
      <c r="M1360">
        <f>IF($B$9="זכר",INDEX(תמותה!$A$1:$E$121,ROUNDDOWN(E1360/12,0)+1,2),INDEX(תמותה!$A$1:$E$121,ROUNDDOWN(E1360/12,0)+1,3))</f>
        <v>1</v>
      </c>
      <c r="N1360">
        <f>IF($B$9="זכר",INDEX('שיפור גברים'!$A$1:$GQ$121,ROUNDDOWN(E1360/12,0)+1,ROUNDDOWN((E1360+$B$7-$B$8)/12,0)+2),INDEX('שיפור נשים'!$A$1:$GQ$121,ROUNDDOWN(E1360/12,0)+1,ROUNDDOWN((E1360+$B$7-$B$8)/12,0)+2))</f>
        <v>113</v>
      </c>
      <c r="O1360">
        <f>IF($B$9="זכר",INDEX('שיפור גברים'!$A$1:$GQ$121,ROUNDDOWN(E1360/12,0)+1,ROUNDDOWN((E1360+$B$7-$B$8)/12,0)+1),INDEX('שיפור נשים'!$A$1:$GQ$121,ROUNDDOWN(E1360/12,0)+1,ROUNDDOWN((E1360+$B$7-$B$8)/12,0)+1))</f>
        <v>1</v>
      </c>
      <c r="P1360">
        <f t="shared" si="447"/>
        <v>0.83333333333333337</v>
      </c>
      <c r="Q1360">
        <f t="shared" si="449"/>
        <v>1</v>
      </c>
      <c r="R1360">
        <f t="shared" si="454"/>
        <v>1358</v>
      </c>
      <c r="S1360" t="e">
        <f t="shared" si="455"/>
        <v>#VALUE!</v>
      </c>
      <c r="T1360">
        <f>IF($B$11="זכר",INDEX(תמותה!$A$1:$E$121,ROUNDDOWN(R1360/12,0)+1,2),INDEX(תמותה!$A$1:$E$121,ROUNDDOWN(R1360/12,0)+1,3))</f>
        <v>1</v>
      </c>
      <c r="U1360">
        <f>IF($B$11="זכר",INDEX('שיפור גברים'!$A$1:$GQ$121,ROUNDDOWN(R1360/12,0)+1,ROUNDDOWN((E1360+$B$7-$B$8)/12,0)+2),INDEX('שיפור נשים'!$A$1:$GQ$121,ROUNDDOWN(R1360/12,0)+1,ROUNDDOWN((E1360+$B$7-$B$8)/12,0)+2))</f>
        <v>113</v>
      </c>
      <c r="V1360">
        <f>IF($B$11="זכר",INDEX('שיפור גברים'!$A$1:$GQ$121,ROUNDDOWN(R1360/12,0)+1,ROUNDDOWN((E1360+$B$7-$B$8)/12,0)+1),INDEX('שיפור נשים'!$A$1:$GQ$121,ROUNDDOWN(R1360/12,0)+1,ROUNDDOWN((E1360+$B$7-$B$8)/12,0)+1))</f>
        <v>1</v>
      </c>
      <c r="W1360">
        <f t="shared" si="450"/>
        <v>0.83333333333333337</v>
      </c>
      <c r="X1360" t="e">
        <f t="shared" si="456"/>
        <v>#VALUE!</v>
      </c>
      <c r="Y1360">
        <f>IF($B$11="זכר",INDEX(תמותה!$A$1:$E$121,ROUNDDOWN(R1360/12,0)+1,4),INDEX(תמותה!$A$1:$E$121,ROUNDDOWN(R1360/12,0)+1,5))</f>
        <v>1</v>
      </c>
      <c r="Z1360">
        <f t="shared" si="451"/>
        <v>1</v>
      </c>
      <c r="AA1360">
        <f t="shared" si="452"/>
        <v>1</v>
      </c>
      <c r="AB1360" t="e">
        <f t="shared" si="457"/>
        <v>#VALUE!</v>
      </c>
      <c r="AC1360" t="e">
        <f t="shared" si="458"/>
        <v>#VALUE!</v>
      </c>
      <c r="AD1360" t="e">
        <f t="shared" si="459"/>
        <v>#VALUE!</v>
      </c>
      <c r="AE1360" t="e">
        <f t="shared" si="460"/>
        <v>#VALUE!</v>
      </c>
      <c r="AF1360" t="e">
        <f t="shared" si="461"/>
        <v>#VALUE!</v>
      </c>
    </row>
    <row r="1361" spans="5:32" x14ac:dyDescent="0.2">
      <c r="E1361">
        <f t="shared" si="453"/>
        <v>1359</v>
      </c>
      <c r="F1361">
        <f t="shared" si="448"/>
        <v>60.612620779005717</v>
      </c>
      <c r="G1361" t="e">
        <f t="shared" si="441"/>
        <v>#VALUE!</v>
      </c>
      <c r="H1361" t="e">
        <f t="shared" si="442"/>
        <v>#VALUE!</v>
      </c>
      <c r="I1361" t="e">
        <f t="shared" si="443"/>
        <v>#VALUE!</v>
      </c>
      <c r="J1361" t="e">
        <f t="shared" si="444"/>
        <v>#VALUE!</v>
      </c>
      <c r="K1361" t="e">
        <f t="shared" si="445"/>
        <v>#VALUE!</v>
      </c>
      <c r="L1361" t="e">
        <f t="shared" si="446"/>
        <v>#VALUE!</v>
      </c>
      <c r="M1361">
        <f>IF($B$9="זכר",INDEX(תמותה!$A$1:$E$121,ROUNDDOWN(E1361/12,0)+1,2),INDEX(תמותה!$A$1:$E$121,ROUNDDOWN(E1361/12,0)+1,3))</f>
        <v>1</v>
      </c>
      <c r="N1361">
        <f>IF($B$9="זכר",INDEX('שיפור גברים'!$A$1:$GQ$121,ROUNDDOWN(E1361/12,0)+1,ROUNDDOWN((E1361+$B$7-$B$8)/12,0)+2),INDEX('שיפור נשים'!$A$1:$GQ$121,ROUNDDOWN(E1361/12,0)+1,ROUNDDOWN((E1361+$B$7-$B$8)/12,0)+2))</f>
        <v>113</v>
      </c>
      <c r="O1361">
        <f>IF($B$9="זכר",INDEX('שיפור גברים'!$A$1:$GQ$121,ROUNDDOWN(E1361/12,0)+1,ROUNDDOWN((E1361+$B$7-$B$8)/12,0)+1),INDEX('שיפור נשים'!$A$1:$GQ$121,ROUNDDOWN(E1361/12,0)+1,ROUNDDOWN((E1361+$B$7-$B$8)/12,0)+1))</f>
        <v>1</v>
      </c>
      <c r="P1361">
        <f t="shared" si="447"/>
        <v>0.91666666666666663</v>
      </c>
      <c r="Q1361">
        <f t="shared" si="449"/>
        <v>1</v>
      </c>
      <c r="R1361">
        <f t="shared" si="454"/>
        <v>1359</v>
      </c>
      <c r="S1361" t="e">
        <f t="shared" si="455"/>
        <v>#VALUE!</v>
      </c>
      <c r="T1361">
        <f>IF($B$11="זכר",INDEX(תמותה!$A$1:$E$121,ROUNDDOWN(R1361/12,0)+1,2),INDEX(תמותה!$A$1:$E$121,ROUNDDOWN(R1361/12,0)+1,3))</f>
        <v>1</v>
      </c>
      <c r="U1361">
        <f>IF($B$11="זכר",INDEX('שיפור גברים'!$A$1:$GQ$121,ROUNDDOWN(R1361/12,0)+1,ROUNDDOWN((E1361+$B$7-$B$8)/12,0)+2),INDEX('שיפור נשים'!$A$1:$GQ$121,ROUNDDOWN(R1361/12,0)+1,ROUNDDOWN((E1361+$B$7-$B$8)/12,0)+2))</f>
        <v>113</v>
      </c>
      <c r="V1361">
        <f>IF($B$11="זכר",INDEX('שיפור גברים'!$A$1:$GQ$121,ROUNDDOWN(R1361/12,0)+1,ROUNDDOWN((E1361+$B$7-$B$8)/12,0)+1),INDEX('שיפור נשים'!$A$1:$GQ$121,ROUNDDOWN(R1361/12,0)+1,ROUNDDOWN((E1361+$B$7-$B$8)/12,0)+1))</f>
        <v>1</v>
      </c>
      <c r="W1361">
        <f t="shared" si="450"/>
        <v>0.91666666666666663</v>
      </c>
      <c r="X1361" t="e">
        <f t="shared" si="456"/>
        <v>#VALUE!</v>
      </c>
      <c r="Y1361">
        <f>IF($B$11="זכר",INDEX(תמותה!$A$1:$E$121,ROUNDDOWN(R1361/12,0)+1,4),INDEX(תמותה!$A$1:$E$121,ROUNDDOWN(R1361/12,0)+1,5))</f>
        <v>1</v>
      </c>
      <c r="Z1361">
        <f t="shared" si="451"/>
        <v>1</v>
      </c>
      <c r="AA1361">
        <f t="shared" si="452"/>
        <v>1</v>
      </c>
      <c r="AB1361" t="e">
        <f t="shared" si="457"/>
        <v>#VALUE!</v>
      </c>
      <c r="AC1361" t="e">
        <f t="shared" si="458"/>
        <v>#VALUE!</v>
      </c>
      <c r="AD1361" t="e">
        <f t="shared" si="459"/>
        <v>#VALUE!</v>
      </c>
      <c r="AE1361" t="e">
        <f t="shared" si="460"/>
        <v>#VALUE!</v>
      </c>
      <c r="AF1361" t="e">
        <f t="shared" si="461"/>
        <v>#VALUE!</v>
      </c>
    </row>
    <row r="1362" spans="5:32" x14ac:dyDescent="0.2">
      <c r="E1362">
        <f t="shared" si="453"/>
        <v>1360</v>
      </c>
      <c r="F1362">
        <f t="shared" si="448"/>
        <v>60.795827020319358</v>
      </c>
      <c r="G1362" t="e">
        <f t="shared" si="441"/>
        <v>#VALUE!</v>
      </c>
      <c r="H1362" t="e">
        <f t="shared" si="442"/>
        <v>#VALUE!</v>
      </c>
      <c r="I1362" t="e">
        <f t="shared" si="443"/>
        <v>#VALUE!</v>
      </c>
      <c r="J1362" t="e">
        <f t="shared" si="444"/>
        <v>#VALUE!</v>
      </c>
      <c r="K1362" t="e">
        <f t="shared" si="445"/>
        <v>#VALUE!</v>
      </c>
      <c r="L1362" t="e">
        <f t="shared" si="446"/>
        <v>#VALUE!</v>
      </c>
      <c r="M1362">
        <f>IF($B$9="זכר",INDEX(תמותה!$A$1:$E$121,ROUNDDOWN(E1362/12,0)+1,2),INDEX(תמותה!$A$1:$E$121,ROUNDDOWN(E1362/12,0)+1,3))</f>
        <v>1</v>
      </c>
      <c r="N1362">
        <f>IF($B$9="זכר",INDEX('שיפור גברים'!$A$1:$GQ$121,ROUNDDOWN(E1362/12,0)+1,ROUNDDOWN((E1362+$B$7-$B$8)/12,0)+2),INDEX('שיפור נשים'!$A$1:$GQ$121,ROUNDDOWN(E1362/12,0)+1,ROUNDDOWN((E1362+$B$7-$B$8)/12,0)+2))</f>
        <v>113</v>
      </c>
      <c r="O1362">
        <f>IF($B$9="זכר",INDEX('שיפור גברים'!$A$1:$GQ$121,ROUNDDOWN(E1362/12,0)+1,ROUNDDOWN((E1362+$B$7-$B$8)/12,0)+1),INDEX('שיפור נשים'!$A$1:$GQ$121,ROUNDDOWN(E1362/12,0)+1,ROUNDDOWN((E1362+$B$7-$B$8)/12,0)+1))</f>
        <v>1</v>
      </c>
      <c r="P1362">
        <f t="shared" si="447"/>
        <v>1</v>
      </c>
      <c r="Q1362">
        <f t="shared" si="449"/>
        <v>1</v>
      </c>
      <c r="R1362">
        <f t="shared" si="454"/>
        <v>1360</v>
      </c>
      <c r="S1362" t="e">
        <f t="shared" si="455"/>
        <v>#VALUE!</v>
      </c>
      <c r="T1362">
        <f>IF($B$11="זכר",INDEX(תמותה!$A$1:$E$121,ROUNDDOWN(R1362/12,0)+1,2),INDEX(תמותה!$A$1:$E$121,ROUNDDOWN(R1362/12,0)+1,3))</f>
        <v>1</v>
      </c>
      <c r="U1362">
        <f>IF($B$11="זכר",INDEX('שיפור גברים'!$A$1:$GQ$121,ROUNDDOWN(R1362/12,0)+1,ROUNDDOWN((E1362+$B$7-$B$8)/12,0)+2),INDEX('שיפור נשים'!$A$1:$GQ$121,ROUNDDOWN(R1362/12,0)+1,ROUNDDOWN((E1362+$B$7-$B$8)/12,0)+2))</f>
        <v>113</v>
      </c>
      <c r="V1362">
        <f>IF($B$11="זכר",INDEX('שיפור גברים'!$A$1:$GQ$121,ROUNDDOWN(R1362/12,0)+1,ROUNDDOWN((E1362+$B$7-$B$8)/12,0)+1),INDEX('שיפור נשים'!$A$1:$GQ$121,ROUNDDOWN(R1362/12,0)+1,ROUNDDOWN((E1362+$B$7-$B$8)/12,0)+1))</f>
        <v>1</v>
      </c>
      <c r="W1362">
        <f t="shared" si="450"/>
        <v>1</v>
      </c>
      <c r="X1362" t="e">
        <f t="shared" si="456"/>
        <v>#VALUE!</v>
      </c>
      <c r="Y1362">
        <f>IF($B$11="זכר",INDEX(תמותה!$A$1:$E$121,ROUNDDOWN(R1362/12,0)+1,4),INDEX(תמותה!$A$1:$E$121,ROUNDDOWN(R1362/12,0)+1,5))</f>
        <v>1</v>
      </c>
      <c r="Z1362">
        <f t="shared" si="451"/>
        <v>1</v>
      </c>
      <c r="AA1362">
        <f t="shared" si="452"/>
        <v>1</v>
      </c>
      <c r="AB1362" t="e">
        <f t="shared" si="457"/>
        <v>#VALUE!</v>
      </c>
      <c r="AC1362" t="e">
        <f t="shared" si="458"/>
        <v>#VALUE!</v>
      </c>
      <c r="AD1362" t="e">
        <f t="shared" si="459"/>
        <v>#VALUE!</v>
      </c>
      <c r="AE1362" t="e">
        <f t="shared" si="460"/>
        <v>#VALUE!</v>
      </c>
      <c r="AF1362" t="e">
        <f t="shared" si="461"/>
        <v>#VALUE!</v>
      </c>
    </row>
    <row r="1363" spans="5:32" x14ac:dyDescent="0.2">
      <c r="E1363">
        <f t="shared" si="453"/>
        <v>1361</v>
      </c>
      <c r="F1363">
        <f t="shared" si="448"/>
        <v>60.979587016386191</v>
      </c>
      <c r="G1363" t="e">
        <f t="shared" si="441"/>
        <v>#VALUE!</v>
      </c>
      <c r="H1363" t="e">
        <f t="shared" si="442"/>
        <v>#VALUE!</v>
      </c>
      <c r="I1363" t="e">
        <f t="shared" si="443"/>
        <v>#VALUE!</v>
      </c>
      <c r="J1363" t="e">
        <f t="shared" si="444"/>
        <v>#VALUE!</v>
      </c>
      <c r="K1363" t="e">
        <f t="shared" si="445"/>
        <v>#VALUE!</v>
      </c>
      <c r="L1363" t="e">
        <f t="shared" si="446"/>
        <v>#VALUE!</v>
      </c>
      <c r="M1363">
        <f>IF($B$9="זכר",INDEX(תמותה!$A$1:$E$121,ROUNDDOWN(E1363/12,0)+1,2),INDEX(תמותה!$A$1:$E$121,ROUNDDOWN(E1363/12,0)+1,3))</f>
        <v>1</v>
      </c>
      <c r="N1363">
        <f>IF($B$9="זכר",INDEX('שיפור גברים'!$A$1:$GQ$121,ROUNDDOWN(E1363/12,0)+1,ROUNDDOWN((E1363+$B$7-$B$8)/12,0)+2),INDEX('שיפור נשים'!$A$1:$GQ$121,ROUNDDOWN(E1363/12,0)+1,ROUNDDOWN((E1363+$B$7-$B$8)/12,0)+2))</f>
        <v>113</v>
      </c>
      <c r="O1363">
        <f>IF($B$9="זכר",INDEX('שיפור גברים'!$A$1:$GQ$121,ROUNDDOWN(E1363/12,0)+1,ROUNDDOWN((E1363+$B$7-$B$8)/12,0)+1),INDEX('שיפור נשים'!$A$1:$GQ$121,ROUNDDOWN(E1363/12,0)+1,ROUNDDOWN((E1363+$B$7-$B$8)/12,0)+1))</f>
        <v>1</v>
      </c>
      <c r="P1363">
        <f t="shared" si="447"/>
        <v>8.3333333333333329E-2</v>
      </c>
      <c r="Q1363">
        <f t="shared" si="449"/>
        <v>1</v>
      </c>
      <c r="R1363">
        <f t="shared" si="454"/>
        <v>1361</v>
      </c>
      <c r="S1363" t="e">
        <f t="shared" si="455"/>
        <v>#VALUE!</v>
      </c>
      <c r="T1363">
        <f>IF($B$11="זכר",INDEX(תמותה!$A$1:$E$121,ROUNDDOWN(R1363/12,0)+1,2),INDEX(תמותה!$A$1:$E$121,ROUNDDOWN(R1363/12,0)+1,3))</f>
        <v>1</v>
      </c>
      <c r="U1363">
        <f>IF($B$11="זכר",INDEX('שיפור גברים'!$A$1:$GQ$121,ROUNDDOWN(R1363/12,0)+1,ROUNDDOWN((E1363+$B$7-$B$8)/12,0)+2),INDEX('שיפור נשים'!$A$1:$GQ$121,ROUNDDOWN(R1363/12,0)+1,ROUNDDOWN((E1363+$B$7-$B$8)/12,0)+2))</f>
        <v>113</v>
      </c>
      <c r="V1363">
        <f>IF($B$11="זכר",INDEX('שיפור גברים'!$A$1:$GQ$121,ROUNDDOWN(R1363/12,0)+1,ROUNDDOWN((E1363+$B$7-$B$8)/12,0)+1),INDEX('שיפור נשים'!$A$1:$GQ$121,ROUNDDOWN(R1363/12,0)+1,ROUNDDOWN((E1363+$B$7-$B$8)/12,0)+1))</f>
        <v>1</v>
      </c>
      <c r="W1363">
        <f t="shared" si="450"/>
        <v>8.3333333333333329E-2</v>
      </c>
      <c r="X1363" t="e">
        <f t="shared" si="456"/>
        <v>#VALUE!</v>
      </c>
      <c r="Y1363">
        <f>IF($B$11="זכר",INDEX(תמותה!$A$1:$E$121,ROUNDDOWN(R1363/12,0)+1,4),INDEX(תמותה!$A$1:$E$121,ROUNDDOWN(R1363/12,0)+1,5))</f>
        <v>1</v>
      </c>
      <c r="Z1363">
        <f t="shared" si="451"/>
        <v>1</v>
      </c>
      <c r="AA1363">
        <f t="shared" si="452"/>
        <v>1</v>
      </c>
      <c r="AB1363" t="e">
        <f t="shared" si="457"/>
        <v>#VALUE!</v>
      </c>
      <c r="AC1363" t="e">
        <f t="shared" si="458"/>
        <v>#VALUE!</v>
      </c>
      <c r="AD1363" t="e">
        <f t="shared" si="459"/>
        <v>#VALUE!</v>
      </c>
      <c r="AE1363" t="e">
        <f t="shared" si="460"/>
        <v>#VALUE!</v>
      </c>
      <c r="AF1363" t="e">
        <f t="shared" si="461"/>
        <v>#VALUE!</v>
      </c>
    </row>
    <row r="1364" spans="5:32" x14ac:dyDescent="0.2">
      <c r="E1364">
        <f t="shared" si="453"/>
        <v>1362</v>
      </c>
      <c r="F1364">
        <f t="shared" si="448"/>
        <v>61.163902440971825</v>
      </c>
      <c r="G1364" t="e">
        <f t="shared" si="441"/>
        <v>#VALUE!</v>
      </c>
      <c r="H1364" t="e">
        <f t="shared" si="442"/>
        <v>#VALUE!</v>
      </c>
      <c r="I1364" t="e">
        <f t="shared" si="443"/>
        <v>#VALUE!</v>
      </c>
      <c r="J1364" t="e">
        <f t="shared" si="444"/>
        <v>#VALUE!</v>
      </c>
      <c r="K1364" t="e">
        <f t="shared" si="445"/>
        <v>#VALUE!</v>
      </c>
      <c r="L1364" t="e">
        <f t="shared" si="446"/>
        <v>#VALUE!</v>
      </c>
      <c r="M1364">
        <f>IF($B$9="זכר",INDEX(תמותה!$A$1:$E$121,ROUNDDOWN(E1364/12,0)+1,2),INDEX(תמותה!$A$1:$E$121,ROUNDDOWN(E1364/12,0)+1,3))</f>
        <v>1</v>
      </c>
      <c r="N1364">
        <f>IF($B$9="זכר",INDEX('שיפור גברים'!$A$1:$GQ$121,ROUNDDOWN(E1364/12,0)+1,ROUNDDOWN((E1364+$B$7-$B$8)/12,0)+2),INDEX('שיפור נשים'!$A$1:$GQ$121,ROUNDDOWN(E1364/12,0)+1,ROUNDDOWN((E1364+$B$7-$B$8)/12,0)+2))</f>
        <v>1</v>
      </c>
      <c r="O1364">
        <f>IF($B$9="זכר",INDEX('שיפור גברים'!$A$1:$GQ$121,ROUNDDOWN(E1364/12,0)+1,ROUNDDOWN((E1364+$B$7-$B$8)/12,0)+1),INDEX('שיפור נשים'!$A$1:$GQ$121,ROUNDDOWN(E1364/12,0)+1,ROUNDDOWN((E1364+$B$7-$B$8)/12,0)+1))</f>
        <v>113</v>
      </c>
      <c r="P1364">
        <f t="shared" si="447"/>
        <v>0.16666666666666666</v>
      </c>
      <c r="Q1364">
        <f t="shared" si="449"/>
        <v>1</v>
      </c>
      <c r="R1364">
        <f t="shared" si="454"/>
        <v>1362</v>
      </c>
      <c r="S1364" t="e">
        <f t="shared" si="455"/>
        <v>#VALUE!</v>
      </c>
      <c r="T1364">
        <f>IF($B$11="זכר",INDEX(תמותה!$A$1:$E$121,ROUNDDOWN(R1364/12,0)+1,2),INDEX(תמותה!$A$1:$E$121,ROUNDDOWN(R1364/12,0)+1,3))</f>
        <v>1</v>
      </c>
      <c r="U1364">
        <f>IF($B$11="זכר",INDEX('שיפור גברים'!$A$1:$GQ$121,ROUNDDOWN(R1364/12,0)+1,ROUNDDOWN((E1364+$B$7-$B$8)/12,0)+2),INDEX('שיפור נשים'!$A$1:$GQ$121,ROUNDDOWN(R1364/12,0)+1,ROUNDDOWN((E1364+$B$7-$B$8)/12,0)+2))</f>
        <v>1</v>
      </c>
      <c r="V1364">
        <f>IF($B$11="זכר",INDEX('שיפור גברים'!$A$1:$GQ$121,ROUNDDOWN(R1364/12,0)+1,ROUNDDOWN((E1364+$B$7-$B$8)/12,0)+1),INDEX('שיפור נשים'!$A$1:$GQ$121,ROUNDDOWN(R1364/12,0)+1,ROUNDDOWN((E1364+$B$7-$B$8)/12,0)+1))</f>
        <v>113</v>
      </c>
      <c r="W1364">
        <f t="shared" si="450"/>
        <v>0.16666666666666666</v>
      </c>
      <c r="X1364" t="e">
        <f t="shared" si="456"/>
        <v>#VALUE!</v>
      </c>
      <c r="Y1364">
        <f>IF($B$11="זכר",INDEX(תמותה!$A$1:$E$121,ROUNDDOWN(R1364/12,0)+1,4),INDEX(תמותה!$A$1:$E$121,ROUNDDOWN(R1364/12,0)+1,5))</f>
        <v>1</v>
      </c>
      <c r="Z1364">
        <f t="shared" si="451"/>
        <v>1</v>
      </c>
      <c r="AA1364">
        <f t="shared" si="452"/>
        <v>1</v>
      </c>
      <c r="AB1364" t="e">
        <f t="shared" si="457"/>
        <v>#VALUE!</v>
      </c>
      <c r="AC1364" t="e">
        <f t="shared" si="458"/>
        <v>#VALUE!</v>
      </c>
      <c r="AD1364" t="e">
        <f t="shared" si="459"/>
        <v>#VALUE!</v>
      </c>
      <c r="AE1364" t="e">
        <f t="shared" si="460"/>
        <v>#VALUE!</v>
      </c>
      <c r="AF1364" t="e">
        <f t="shared" si="461"/>
        <v>#VALUE!</v>
      </c>
    </row>
    <row r="1365" spans="5:32" x14ac:dyDescent="0.2">
      <c r="E1365">
        <f t="shared" si="453"/>
        <v>1363</v>
      </c>
      <c r="F1365">
        <f t="shared" si="448"/>
        <v>61.348774972901175</v>
      </c>
      <c r="G1365" t="e">
        <f t="shared" si="441"/>
        <v>#VALUE!</v>
      </c>
      <c r="H1365" t="e">
        <f t="shared" si="442"/>
        <v>#VALUE!</v>
      </c>
      <c r="I1365" t="e">
        <f t="shared" si="443"/>
        <v>#VALUE!</v>
      </c>
      <c r="J1365" t="e">
        <f t="shared" si="444"/>
        <v>#VALUE!</v>
      </c>
      <c r="K1365" t="e">
        <f t="shared" si="445"/>
        <v>#VALUE!</v>
      </c>
      <c r="L1365" t="e">
        <f t="shared" si="446"/>
        <v>#VALUE!</v>
      </c>
      <c r="M1365">
        <f>IF($B$9="זכר",INDEX(תמותה!$A$1:$E$121,ROUNDDOWN(E1365/12,0)+1,2),INDEX(תמותה!$A$1:$E$121,ROUNDDOWN(E1365/12,0)+1,3))</f>
        <v>1</v>
      </c>
      <c r="N1365">
        <f>IF($B$9="זכר",INDEX('שיפור גברים'!$A$1:$GQ$121,ROUNDDOWN(E1365/12,0)+1,ROUNDDOWN((E1365+$B$7-$B$8)/12,0)+2),INDEX('שיפור נשים'!$A$1:$GQ$121,ROUNDDOWN(E1365/12,0)+1,ROUNDDOWN((E1365+$B$7-$B$8)/12,0)+2))</f>
        <v>1</v>
      </c>
      <c r="O1365">
        <f>IF($B$9="זכר",INDEX('שיפור גברים'!$A$1:$GQ$121,ROUNDDOWN(E1365/12,0)+1,ROUNDDOWN((E1365+$B$7-$B$8)/12,0)+1),INDEX('שיפור נשים'!$A$1:$GQ$121,ROUNDDOWN(E1365/12,0)+1,ROUNDDOWN((E1365+$B$7-$B$8)/12,0)+1))</f>
        <v>113</v>
      </c>
      <c r="P1365">
        <f t="shared" si="447"/>
        <v>0.25</v>
      </c>
      <c r="Q1365">
        <f t="shared" si="449"/>
        <v>1</v>
      </c>
      <c r="R1365">
        <f t="shared" si="454"/>
        <v>1363</v>
      </c>
      <c r="S1365" t="e">
        <f t="shared" si="455"/>
        <v>#VALUE!</v>
      </c>
      <c r="T1365">
        <f>IF($B$11="זכר",INDEX(תמותה!$A$1:$E$121,ROUNDDOWN(R1365/12,0)+1,2),INDEX(תמותה!$A$1:$E$121,ROUNDDOWN(R1365/12,0)+1,3))</f>
        <v>1</v>
      </c>
      <c r="U1365">
        <f>IF($B$11="זכר",INDEX('שיפור גברים'!$A$1:$GQ$121,ROUNDDOWN(R1365/12,0)+1,ROUNDDOWN((E1365+$B$7-$B$8)/12,0)+2),INDEX('שיפור נשים'!$A$1:$GQ$121,ROUNDDOWN(R1365/12,0)+1,ROUNDDOWN((E1365+$B$7-$B$8)/12,0)+2))</f>
        <v>1</v>
      </c>
      <c r="V1365">
        <f>IF($B$11="זכר",INDEX('שיפור גברים'!$A$1:$GQ$121,ROUNDDOWN(R1365/12,0)+1,ROUNDDOWN((E1365+$B$7-$B$8)/12,0)+1),INDEX('שיפור נשים'!$A$1:$GQ$121,ROUNDDOWN(R1365/12,0)+1,ROUNDDOWN((E1365+$B$7-$B$8)/12,0)+1))</f>
        <v>113</v>
      </c>
      <c r="W1365">
        <f t="shared" si="450"/>
        <v>0.25</v>
      </c>
      <c r="X1365" t="e">
        <f t="shared" si="456"/>
        <v>#VALUE!</v>
      </c>
      <c r="Y1365">
        <f>IF($B$11="זכר",INDEX(תמותה!$A$1:$E$121,ROUNDDOWN(R1365/12,0)+1,4),INDEX(תמותה!$A$1:$E$121,ROUNDDOWN(R1365/12,0)+1,5))</f>
        <v>1</v>
      </c>
      <c r="Z1365">
        <f t="shared" si="451"/>
        <v>1</v>
      </c>
      <c r="AA1365">
        <f t="shared" si="452"/>
        <v>1</v>
      </c>
      <c r="AB1365" t="e">
        <f t="shared" si="457"/>
        <v>#VALUE!</v>
      </c>
      <c r="AC1365" t="e">
        <f t="shared" si="458"/>
        <v>#VALUE!</v>
      </c>
      <c r="AD1365" t="e">
        <f t="shared" si="459"/>
        <v>#VALUE!</v>
      </c>
      <c r="AE1365" t="e">
        <f t="shared" si="460"/>
        <v>#VALUE!</v>
      </c>
      <c r="AF1365" t="e">
        <f t="shared" si="461"/>
        <v>#VALUE!</v>
      </c>
    </row>
    <row r="1366" spans="5:32" x14ac:dyDescent="0.2">
      <c r="E1366">
        <f t="shared" si="453"/>
        <v>1364</v>
      </c>
      <c r="F1366">
        <f t="shared" si="448"/>
        <v>61.534206296073307</v>
      </c>
      <c r="G1366" t="e">
        <f t="shared" si="441"/>
        <v>#VALUE!</v>
      </c>
      <c r="H1366" t="e">
        <f t="shared" si="442"/>
        <v>#VALUE!</v>
      </c>
      <c r="I1366" t="e">
        <f t="shared" si="443"/>
        <v>#VALUE!</v>
      </c>
      <c r="J1366" t="e">
        <f t="shared" si="444"/>
        <v>#VALUE!</v>
      </c>
      <c r="K1366" t="e">
        <f t="shared" si="445"/>
        <v>#VALUE!</v>
      </c>
      <c r="L1366" t="e">
        <f t="shared" si="446"/>
        <v>#VALUE!</v>
      </c>
      <c r="M1366">
        <f>IF($B$9="זכר",INDEX(תמותה!$A$1:$E$121,ROUNDDOWN(E1366/12,0)+1,2),INDEX(תמותה!$A$1:$E$121,ROUNDDOWN(E1366/12,0)+1,3))</f>
        <v>1</v>
      </c>
      <c r="N1366">
        <f>IF($B$9="זכר",INDEX('שיפור גברים'!$A$1:$GQ$121,ROUNDDOWN(E1366/12,0)+1,ROUNDDOWN((E1366+$B$7-$B$8)/12,0)+2),INDEX('שיפור נשים'!$A$1:$GQ$121,ROUNDDOWN(E1366/12,0)+1,ROUNDDOWN((E1366+$B$7-$B$8)/12,0)+2))</f>
        <v>1</v>
      </c>
      <c r="O1366">
        <f>IF($B$9="זכר",INDEX('שיפור גברים'!$A$1:$GQ$121,ROUNDDOWN(E1366/12,0)+1,ROUNDDOWN((E1366+$B$7-$B$8)/12,0)+1),INDEX('שיפור נשים'!$A$1:$GQ$121,ROUNDDOWN(E1366/12,0)+1,ROUNDDOWN((E1366+$B$7-$B$8)/12,0)+1))</f>
        <v>113</v>
      </c>
      <c r="P1366">
        <f t="shared" si="447"/>
        <v>0.33333333333333331</v>
      </c>
      <c r="Q1366">
        <f t="shared" si="449"/>
        <v>1</v>
      </c>
      <c r="R1366">
        <f t="shared" si="454"/>
        <v>1364</v>
      </c>
      <c r="S1366" t="e">
        <f t="shared" si="455"/>
        <v>#VALUE!</v>
      </c>
      <c r="T1366">
        <f>IF($B$11="זכר",INDEX(תמותה!$A$1:$E$121,ROUNDDOWN(R1366/12,0)+1,2),INDEX(תמותה!$A$1:$E$121,ROUNDDOWN(R1366/12,0)+1,3))</f>
        <v>1</v>
      </c>
      <c r="U1366">
        <f>IF($B$11="זכר",INDEX('שיפור גברים'!$A$1:$GQ$121,ROUNDDOWN(R1366/12,0)+1,ROUNDDOWN((E1366+$B$7-$B$8)/12,0)+2),INDEX('שיפור נשים'!$A$1:$GQ$121,ROUNDDOWN(R1366/12,0)+1,ROUNDDOWN((E1366+$B$7-$B$8)/12,0)+2))</f>
        <v>1</v>
      </c>
      <c r="V1366">
        <f>IF($B$11="זכר",INDEX('שיפור גברים'!$A$1:$GQ$121,ROUNDDOWN(R1366/12,0)+1,ROUNDDOWN((E1366+$B$7-$B$8)/12,0)+1),INDEX('שיפור נשים'!$A$1:$GQ$121,ROUNDDOWN(R1366/12,0)+1,ROUNDDOWN((E1366+$B$7-$B$8)/12,0)+1))</f>
        <v>113</v>
      </c>
      <c r="W1366">
        <f t="shared" si="450"/>
        <v>0.33333333333333331</v>
      </c>
      <c r="X1366" t="e">
        <f t="shared" si="456"/>
        <v>#VALUE!</v>
      </c>
      <c r="Y1366">
        <f>IF($B$11="זכר",INDEX(תמותה!$A$1:$E$121,ROUNDDOWN(R1366/12,0)+1,4),INDEX(תמותה!$A$1:$E$121,ROUNDDOWN(R1366/12,0)+1,5))</f>
        <v>1</v>
      </c>
      <c r="Z1366">
        <f t="shared" si="451"/>
        <v>1</v>
      </c>
      <c r="AA1366">
        <f t="shared" si="452"/>
        <v>1</v>
      </c>
      <c r="AB1366" t="e">
        <f t="shared" si="457"/>
        <v>#VALUE!</v>
      </c>
      <c r="AC1366" t="e">
        <f t="shared" si="458"/>
        <v>#VALUE!</v>
      </c>
      <c r="AD1366" t="e">
        <f t="shared" si="459"/>
        <v>#VALUE!</v>
      </c>
      <c r="AE1366" t="e">
        <f t="shared" si="460"/>
        <v>#VALUE!</v>
      </c>
      <c r="AF1366" t="e">
        <f t="shared" si="461"/>
        <v>#VALUE!</v>
      </c>
    </row>
    <row r="1367" spans="5:32" x14ac:dyDescent="0.2">
      <c r="E1367">
        <f t="shared" si="453"/>
        <v>1365</v>
      </c>
      <c r="F1367">
        <f t="shared" si="448"/>
        <v>61.72019809947723</v>
      </c>
      <c r="G1367" t="e">
        <f t="shared" si="441"/>
        <v>#VALUE!</v>
      </c>
      <c r="H1367" t="e">
        <f t="shared" si="442"/>
        <v>#VALUE!</v>
      </c>
      <c r="I1367" t="e">
        <f t="shared" si="443"/>
        <v>#VALUE!</v>
      </c>
      <c r="J1367" t="e">
        <f t="shared" si="444"/>
        <v>#VALUE!</v>
      </c>
      <c r="K1367" t="e">
        <f t="shared" si="445"/>
        <v>#VALUE!</v>
      </c>
      <c r="L1367" t="e">
        <f t="shared" si="446"/>
        <v>#VALUE!</v>
      </c>
      <c r="M1367">
        <f>IF($B$9="זכר",INDEX(תמותה!$A$1:$E$121,ROUNDDOWN(E1367/12,0)+1,2),INDEX(תמותה!$A$1:$E$121,ROUNDDOWN(E1367/12,0)+1,3))</f>
        <v>1</v>
      </c>
      <c r="N1367">
        <f>IF($B$9="זכר",INDEX('שיפור גברים'!$A$1:$GQ$121,ROUNDDOWN(E1367/12,0)+1,ROUNDDOWN((E1367+$B$7-$B$8)/12,0)+2),INDEX('שיפור נשים'!$A$1:$GQ$121,ROUNDDOWN(E1367/12,0)+1,ROUNDDOWN((E1367+$B$7-$B$8)/12,0)+2))</f>
        <v>1</v>
      </c>
      <c r="O1367">
        <f>IF($B$9="זכר",INDEX('שיפור גברים'!$A$1:$GQ$121,ROUNDDOWN(E1367/12,0)+1,ROUNDDOWN((E1367+$B$7-$B$8)/12,0)+1),INDEX('שיפור נשים'!$A$1:$GQ$121,ROUNDDOWN(E1367/12,0)+1,ROUNDDOWN((E1367+$B$7-$B$8)/12,0)+1))</f>
        <v>113</v>
      </c>
      <c r="P1367">
        <f t="shared" si="447"/>
        <v>0.41666666666666669</v>
      </c>
      <c r="Q1367">
        <f t="shared" si="449"/>
        <v>1</v>
      </c>
      <c r="R1367">
        <f t="shared" si="454"/>
        <v>1365</v>
      </c>
      <c r="S1367" t="e">
        <f t="shared" si="455"/>
        <v>#VALUE!</v>
      </c>
      <c r="T1367">
        <f>IF($B$11="זכר",INDEX(תמותה!$A$1:$E$121,ROUNDDOWN(R1367/12,0)+1,2),INDEX(תמותה!$A$1:$E$121,ROUNDDOWN(R1367/12,0)+1,3))</f>
        <v>1</v>
      </c>
      <c r="U1367">
        <f>IF($B$11="זכר",INDEX('שיפור גברים'!$A$1:$GQ$121,ROUNDDOWN(R1367/12,0)+1,ROUNDDOWN((E1367+$B$7-$B$8)/12,0)+2),INDEX('שיפור נשים'!$A$1:$GQ$121,ROUNDDOWN(R1367/12,0)+1,ROUNDDOWN((E1367+$B$7-$B$8)/12,0)+2))</f>
        <v>1</v>
      </c>
      <c r="V1367">
        <f>IF($B$11="זכר",INDEX('שיפור גברים'!$A$1:$GQ$121,ROUNDDOWN(R1367/12,0)+1,ROUNDDOWN((E1367+$B$7-$B$8)/12,0)+1),INDEX('שיפור נשים'!$A$1:$GQ$121,ROUNDDOWN(R1367/12,0)+1,ROUNDDOWN((E1367+$B$7-$B$8)/12,0)+1))</f>
        <v>113</v>
      </c>
      <c r="W1367">
        <f t="shared" si="450"/>
        <v>0.41666666666666669</v>
      </c>
      <c r="X1367" t="e">
        <f t="shared" si="456"/>
        <v>#VALUE!</v>
      </c>
      <c r="Y1367">
        <f>IF($B$11="זכר",INDEX(תמותה!$A$1:$E$121,ROUNDDOWN(R1367/12,0)+1,4),INDEX(תמותה!$A$1:$E$121,ROUNDDOWN(R1367/12,0)+1,5))</f>
        <v>1</v>
      </c>
      <c r="Z1367">
        <f t="shared" si="451"/>
        <v>1</v>
      </c>
      <c r="AA1367">
        <f t="shared" si="452"/>
        <v>1</v>
      </c>
      <c r="AB1367" t="e">
        <f t="shared" si="457"/>
        <v>#VALUE!</v>
      </c>
      <c r="AC1367" t="e">
        <f t="shared" si="458"/>
        <v>#VALUE!</v>
      </c>
      <c r="AD1367" t="e">
        <f t="shared" si="459"/>
        <v>#VALUE!</v>
      </c>
      <c r="AE1367" t="e">
        <f t="shared" si="460"/>
        <v>#VALUE!</v>
      </c>
      <c r="AF1367" t="e">
        <f t="shared" si="461"/>
        <v>#VALUE!</v>
      </c>
    </row>
    <row r="1368" spans="5:32" x14ac:dyDescent="0.2">
      <c r="E1368">
        <f t="shared" si="453"/>
        <v>1366</v>
      </c>
      <c r="F1368">
        <f t="shared" si="448"/>
        <v>61.906752077206882</v>
      </c>
      <c r="G1368" t="e">
        <f t="shared" si="441"/>
        <v>#VALUE!</v>
      </c>
      <c r="H1368" t="e">
        <f t="shared" si="442"/>
        <v>#VALUE!</v>
      </c>
      <c r="I1368" t="e">
        <f t="shared" si="443"/>
        <v>#VALUE!</v>
      </c>
      <c r="J1368" t="e">
        <f t="shared" si="444"/>
        <v>#VALUE!</v>
      </c>
      <c r="K1368" t="e">
        <f t="shared" si="445"/>
        <v>#VALUE!</v>
      </c>
      <c r="L1368" t="e">
        <f t="shared" si="446"/>
        <v>#VALUE!</v>
      </c>
      <c r="M1368">
        <f>IF($B$9="זכר",INDEX(תמותה!$A$1:$E$121,ROUNDDOWN(E1368/12,0)+1,2),INDEX(תמותה!$A$1:$E$121,ROUNDDOWN(E1368/12,0)+1,3))</f>
        <v>1</v>
      </c>
      <c r="N1368">
        <f>IF($B$9="זכר",INDEX('שיפור גברים'!$A$1:$GQ$121,ROUNDDOWN(E1368/12,0)+1,ROUNDDOWN((E1368+$B$7-$B$8)/12,0)+2),INDEX('שיפור נשים'!$A$1:$GQ$121,ROUNDDOWN(E1368/12,0)+1,ROUNDDOWN((E1368+$B$7-$B$8)/12,0)+2))</f>
        <v>1</v>
      </c>
      <c r="O1368">
        <f>IF($B$9="זכר",INDEX('שיפור גברים'!$A$1:$GQ$121,ROUNDDOWN(E1368/12,0)+1,ROUNDDOWN((E1368+$B$7-$B$8)/12,0)+1),INDEX('שיפור נשים'!$A$1:$GQ$121,ROUNDDOWN(E1368/12,0)+1,ROUNDDOWN((E1368+$B$7-$B$8)/12,0)+1))</f>
        <v>113</v>
      </c>
      <c r="P1368">
        <f t="shared" si="447"/>
        <v>0.5</v>
      </c>
      <c r="Q1368">
        <f t="shared" si="449"/>
        <v>1</v>
      </c>
      <c r="R1368">
        <f t="shared" si="454"/>
        <v>1366</v>
      </c>
      <c r="S1368" t="e">
        <f t="shared" si="455"/>
        <v>#VALUE!</v>
      </c>
      <c r="T1368">
        <f>IF($B$11="זכר",INDEX(תמותה!$A$1:$E$121,ROUNDDOWN(R1368/12,0)+1,2),INDEX(תמותה!$A$1:$E$121,ROUNDDOWN(R1368/12,0)+1,3))</f>
        <v>1</v>
      </c>
      <c r="U1368">
        <f>IF($B$11="זכר",INDEX('שיפור גברים'!$A$1:$GQ$121,ROUNDDOWN(R1368/12,0)+1,ROUNDDOWN((E1368+$B$7-$B$8)/12,0)+2),INDEX('שיפור נשים'!$A$1:$GQ$121,ROUNDDOWN(R1368/12,0)+1,ROUNDDOWN((E1368+$B$7-$B$8)/12,0)+2))</f>
        <v>1</v>
      </c>
      <c r="V1368">
        <f>IF($B$11="זכר",INDEX('שיפור גברים'!$A$1:$GQ$121,ROUNDDOWN(R1368/12,0)+1,ROUNDDOWN((E1368+$B$7-$B$8)/12,0)+1),INDEX('שיפור נשים'!$A$1:$GQ$121,ROUNDDOWN(R1368/12,0)+1,ROUNDDOWN((E1368+$B$7-$B$8)/12,0)+1))</f>
        <v>113</v>
      </c>
      <c r="W1368">
        <f t="shared" si="450"/>
        <v>0.5</v>
      </c>
      <c r="X1368" t="e">
        <f t="shared" si="456"/>
        <v>#VALUE!</v>
      </c>
      <c r="Y1368">
        <f>IF($B$11="זכר",INDEX(תמותה!$A$1:$E$121,ROUNDDOWN(R1368/12,0)+1,4),INDEX(תמותה!$A$1:$E$121,ROUNDDOWN(R1368/12,0)+1,5))</f>
        <v>1</v>
      </c>
      <c r="Z1368">
        <f t="shared" si="451"/>
        <v>1</v>
      </c>
      <c r="AA1368">
        <f t="shared" si="452"/>
        <v>1</v>
      </c>
      <c r="AB1368" t="e">
        <f t="shared" si="457"/>
        <v>#VALUE!</v>
      </c>
      <c r="AC1368" t="e">
        <f t="shared" si="458"/>
        <v>#VALUE!</v>
      </c>
      <c r="AD1368" t="e">
        <f t="shared" si="459"/>
        <v>#VALUE!</v>
      </c>
      <c r="AE1368" t="e">
        <f t="shared" si="460"/>
        <v>#VALUE!</v>
      </c>
      <c r="AF1368" t="e">
        <f t="shared" si="461"/>
        <v>#VALUE!</v>
      </c>
    </row>
    <row r="1369" spans="5:32" x14ac:dyDescent="0.2">
      <c r="E1369">
        <f t="shared" si="453"/>
        <v>1367</v>
      </c>
      <c r="F1369">
        <f t="shared" si="448"/>
        <v>62.093869928476714</v>
      </c>
      <c r="G1369" t="e">
        <f t="shared" si="441"/>
        <v>#VALUE!</v>
      </c>
      <c r="H1369" t="e">
        <f t="shared" si="442"/>
        <v>#VALUE!</v>
      </c>
      <c r="I1369" t="e">
        <f t="shared" si="443"/>
        <v>#VALUE!</v>
      </c>
      <c r="J1369" t="e">
        <f t="shared" si="444"/>
        <v>#VALUE!</v>
      </c>
      <c r="K1369" t="e">
        <f t="shared" si="445"/>
        <v>#VALUE!</v>
      </c>
      <c r="L1369" t="e">
        <f t="shared" si="446"/>
        <v>#VALUE!</v>
      </c>
      <c r="M1369">
        <f>IF($B$9="זכר",INDEX(תמותה!$A$1:$E$121,ROUNDDOWN(E1369/12,0)+1,2),INDEX(תמותה!$A$1:$E$121,ROUNDDOWN(E1369/12,0)+1,3))</f>
        <v>1</v>
      </c>
      <c r="N1369">
        <f>IF($B$9="זכר",INDEX('שיפור גברים'!$A$1:$GQ$121,ROUNDDOWN(E1369/12,0)+1,ROUNDDOWN((E1369+$B$7-$B$8)/12,0)+2),INDEX('שיפור נשים'!$A$1:$GQ$121,ROUNDDOWN(E1369/12,0)+1,ROUNDDOWN((E1369+$B$7-$B$8)/12,0)+2))</f>
        <v>1</v>
      </c>
      <c r="O1369">
        <f>IF($B$9="זכר",INDEX('שיפור גברים'!$A$1:$GQ$121,ROUNDDOWN(E1369/12,0)+1,ROUNDDOWN((E1369+$B$7-$B$8)/12,0)+1),INDEX('שיפור נשים'!$A$1:$GQ$121,ROUNDDOWN(E1369/12,0)+1,ROUNDDOWN((E1369+$B$7-$B$8)/12,0)+1))</f>
        <v>113</v>
      </c>
      <c r="P1369">
        <f t="shared" si="447"/>
        <v>0.58333333333333337</v>
      </c>
      <c r="Q1369">
        <f t="shared" si="449"/>
        <v>1</v>
      </c>
      <c r="R1369">
        <f t="shared" si="454"/>
        <v>1367</v>
      </c>
      <c r="S1369" t="e">
        <f t="shared" si="455"/>
        <v>#VALUE!</v>
      </c>
      <c r="T1369">
        <f>IF($B$11="זכר",INDEX(תמותה!$A$1:$E$121,ROUNDDOWN(R1369/12,0)+1,2),INDEX(תמותה!$A$1:$E$121,ROUNDDOWN(R1369/12,0)+1,3))</f>
        <v>1</v>
      </c>
      <c r="U1369">
        <f>IF($B$11="זכר",INDEX('שיפור גברים'!$A$1:$GQ$121,ROUNDDOWN(R1369/12,0)+1,ROUNDDOWN((E1369+$B$7-$B$8)/12,0)+2),INDEX('שיפור נשים'!$A$1:$GQ$121,ROUNDDOWN(R1369/12,0)+1,ROUNDDOWN((E1369+$B$7-$B$8)/12,0)+2))</f>
        <v>1</v>
      </c>
      <c r="V1369">
        <f>IF($B$11="זכר",INDEX('שיפור גברים'!$A$1:$GQ$121,ROUNDDOWN(R1369/12,0)+1,ROUNDDOWN((E1369+$B$7-$B$8)/12,0)+1),INDEX('שיפור נשים'!$A$1:$GQ$121,ROUNDDOWN(R1369/12,0)+1,ROUNDDOWN((E1369+$B$7-$B$8)/12,0)+1))</f>
        <v>113</v>
      </c>
      <c r="W1369">
        <f t="shared" si="450"/>
        <v>0.58333333333333337</v>
      </c>
      <c r="X1369" t="e">
        <f t="shared" si="456"/>
        <v>#VALUE!</v>
      </c>
      <c r="Y1369">
        <f>IF($B$11="זכר",INDEX(תמותה!$A$1:$E$121,ROUNDDOWN(R1369/12,0)+1,4),INDEX(תמותה!$A$1:$E$121,ROUNDDOWN(R1369/12,0)+1,5))</f>
        <v>1</v>
      </c>
      <c r="Z1369">
        <f t="shared" si="451"/>
        <v>1</v>
      </c>
      <c r="AA1369">
        <f t="shared" si="452"/>
        <v>1</v>
      </c>
      <c r="AB1369" t="e">
        <f t="shared" si="457"/>
        <v>#VALUE!</v>
      </c>
      <c r="AC1369" t="e">
        <f t="shared" si="458"/>
        <v>#VALUE!</v>
      </c>
      <c r="AD1369" t="e">
        <f t="shared" si="459"/>
        <v>#VALUE!</v>
      </c>
      <c r="AE1369" t="e">
        <f t="shared" si="460"/>
        <v>#VALUE!</v>
      </c>
      <c r="AF1369" t="e">
        <f t="shared" si="461"/>
        <v>#VALUE!</v>
      </c>
    </row>
    <row r="1370" spans="5:32" x14ac:dyDescent="0.2">
      <c r="E1370">
        <f t="shared" si="453"/>
        <v>1368</v>
      </c>
      <c r="F1370">
        <f t="shared" si="448"/>
        <v>62.281553357637307</v>
      </c>
      <c r="G1370" t="e">
        <f t="shared" si="441"/>
        <v>#VALUE!</v>
      </c>
      <c r="H1370" t="e">
        <f t="shared" si="442"/>
        <v>#VALUE!</v>
      </c>
      <c r="I1370" t="e">
        <f t="shared" si="443"/>
        <v>#VALUE!</v>
      </c>
      <c r="J1370" t="e">
        <f t="shared" si="444"/>
        <v>#VALUE!</v>
      </c>
      <c r="K1370" t="e">
        <f t="shared" si="445"/>
        <v>#VALUE!</v>
      </c>
      <c r="L1370" t="e">
        <f t="shared" si="446"/>
        <v>#VALUE!</v>
      </c>
      <c r="M1370">
        <f>IF($B$9="זכר",INDEX(תמותה!$A$1:$E$121,ROUNDDOWN(E1370/12,0)+1,2),INDEX(תמותה!$A$1:$E$121,ROUNDDOWN(E1370/12,0)+1,3))</f>
        <v>1</v>
      </c>
      <c r="N1370">
        <f>IF($B$9="זכר",INDEX('שיפור גברים'!$A$1:$GQ$121,ROUNDDOWN(E1370/12,0)+1,ROUNDDOWN((E1370+$B$7-$B$8)/12,0)+2),INDEX('שיפור נשים'!$A$1:$GQ$121,ROUNDDOWN(E1370/12,0)+1,ROUNDDOWN((E1370+$B$7-$B$8)/12,0)+2))</f>
        <v>1</v>
      </c>
      <c r="O1370">
        <f>IF($B$9="זכר",INDEX('שיפור גברים'!$A$1:$GQ$121,ROUNDDOWN(E1370/12,0)+1,ROUNDDOWN((E1370+$B$7-$B$8)/12,0)+1),INDEX('שיפור נשים'!$A$1:$GQ$121,ROUNDDOWN(E1370/12,0)+1,ROUNDDOWN((E1370+$B$7-$B$8)/12,0)+1))</f>
        <v>114</v>
      </c>
      <c r="P1370">
        <f t="shared" si="447"/>
        <v>0.66666666666666663</v>
      </c>
      <c r="Q1370">
        <f t="shared" si="449"/>
        <v>1</v>
      </c>
      <c r="R1370">
        <f t="shared" si="454"/>
        <v>1368</v>
      </c>
      <c r="S1370" t="e">
        <f t="shared" si="455"/>
        <v>#VALUE!</v>
      </c>
      <c r="T1370">
        <f>IF($B$11="זכר",INDEX(תמותה!$A$1:$E$121,ROUNDDOWN(R1370/12,0)+1,2),INDEX(תמותה!$A$1:$E$121,ROUNDDOWN(R1370/12,0)+1,3))</f>
        <v>1</v>
      </c>
      <c r="U1370">
        <f>IF($B$11="זכר",INDEX('שיפור גברים'!$A$1:$GQ$121,ROUNDDOWN(R1370/12,0)+1,ROUNDDOWN((E1370+$B$7-$B$8)/12,0)+2),INDEX('שיפור נשים'!$A$1:$GQ$121,ROUNDDOWN(R1370/12,0)+1,ROUNDDOWN((E1370+$B$7-$B$8)/12,0)+2))</f>
        <v>1</v>
      </c>
      <c r="V1370">
        <f>IF($B$11="זכר",INDEX('שיפור גברים'!$A$1:$GQ$121,ROUNDDOWN(R1370/12,0)+1,ROUNDDOWN((E1370+$B$7-$B$8)/12,0)+1),INDEX('שיפור נשים'!$A$1:$GQ$121,ROUNDDOWN(R1370/12,0)+1,ROUNDDOWN((E1370+$B$7-$B$8)/12,0)+1))</f>
        <v>114</v>
      </c>
      <c r="W1370">
        <f t="shared" si="450"/>
        <v>0.66666666666666663</v>
      </c>
      <c r="X1370" t="e">
        <f t="shared" si="456"/>
        <v>#VALUE!</v>
      </c>
      <c r="Y1370">
        <f>IF($B$11="זכר",INDEX(תמותה!$A$1:$E$121,ROUNDDOWN(R1370/12,0)+1,4),INDEX(תמותה!$A$1:$E$121,ROUNDDOWN(R1370/12,0)+1,5))</f>
        <v>1</v>
      </c>
      <c r="Z1370">
        <f t="shared" si="451"/>
        <v>1</v>
      </c>
      <c r="AA1370">
        <f t="shared" si="452"/>
        <v>1</v>
      </c>
      <c r="AB1370" t="e">
        <f t="shared" si="457"/>
        <v>#VALUE!</v>
      </c>
      <c r="AC1370" t="e">
        <f t="shared" si="458"/>
        <v>#VALUE!</v>
      </c>
      <c r="AD1370" t="e">
        <f t="shared" si="459"/>
        <v>#VALUE!</v>
      </c>
      <c r="AE1370" t="e">
        <f t="shared" si="460"/>
        <v>#VALUE!</v>
      </c>
      <c r="AF1370" t="e">
        <f t="shared" si="461"/>
        <v>#VALUE!</v>
      </c>
    </row>
    <row r="1371" spans="5:32" x14ac:dyDescent="0.2">
      <c r="E1371">
        <f t="shared" si="453"/>
        <v>1369</v>
      </c>
      <c r="F1371">
        <f t="shared" si="448"/>
        <v>62.469804074190776</v>
      </c>
      <c r="G1371" t="e">
        <f t="shared" si="441"/>
        <v>#VALUE!</v>
      </c>
      <c r="H1371" t="e">
        <f t="shared" si="442"/>
        <v>#VALUE!</v>
      </c>
      <c r="I1371" t="e">
        <f t="shared" si="443"/>
        <v>#VALUE!</v>
      </c>
      <c r="J1371" t="e">
        <f t="shared" si="444"/>
        <v>#VALUE!</v>
      </c>
      <c r="K1371" t="e">
        <f t="shared" si="445"/>
        <v>#VALUE!</v>
      </c>
      <c r="L1371" t="e">
        <f t="shared" si="446"/>
        <v>#VALUE!</v>
      </c>
      <c r="M1371">
        <f>IF($B$9="זכר",INDEX(תמותה!$A$1:$E$121,ROUNDDOWN(E1371/12,0)+1,2),INDEX(תמותה!$A$1:$E$121,ROUNDDOWN(E1371/12,0)+1,3))</f>
        <v>1</v>
      </c>
      <c r="N1371">
        <f>IF($B$9="זכר",INDEX('שיפור גברים'!$A$1:$GQ$121,ROUNDDOWN(E1371/12,0)+1,ROUNDDOWN((E1371+$B$7-$B$8)/12,0)+2),INDEX('שיפור נשים'!$A$1:$GQ$121,ROUNDDOWN(E1371/12,0)+1,ROUNDDOWN((E1371+$B$7-$B$8)/12,0)+2))</f>
        <v>1</v>
      </c>
      <c r="O1371">
        <f>IF($B$9="זכר",INDEX('שיפור גברים'!$A$1:$GQ$121,ROUNDDOWN(E1371/12,0)+1,ROUNDDOWN((E1371+$B$7-$B$8)/12,0)+1),INDEX('שיפור נשים'!$A$1:$GQ$121,ROUNDDOWN(E1371/12,0)+1,ROUNDDOWN((E1371+$B$7-$B$8)/12,0)+1))</f>
        <v>114</v>
      </c>
      <c r="P1371">
        <f t="shared" si="447"/>
        <v>0.75</v>
      </c>
      <c r="Q1371">
        <f t="shared" si="449"/>
        <v>1</v>
      </c>
      <c r="R1371">
        <f t="shared" si="454"/>
        <v>1369</v>
      </c>
      <c r="S1371" t="e">
        <f t="shared" si="455"/>
        <v>#VALUE!</v>
      </c>
      <c r="T1371">
        <f>IF($B$11="זכר",INDEX(תמותה!$A$1:$E$121,ROUNDDOWN(R1371/12,0)+1,2),INDEX(תמותה!$A$1:$E$121,ROUNDDOWN(R1371/12,0)+1,3))</f>
        <v>1</v>
      </c>
      <c r="U1371">
        <f>IF($B$11="זכר",INDEX('שיפור גברים'!$A$1:$GQ$121,ROUNDDOWN(R1371/12,0)+1,ROUNDDOWN((E1371+$B$7-$B$8)/12,0)+2),INDEX('שיפור נשים'!$A$1:$GQ$121,ROUNDDOWN(R1371/12,0)+1,ROUNDDOWN((E1371+$B$7-$B$8)/12,0)+2))</f>
        <v>1</v>
      </c>
      <c r="V1371">
        <f>IF($B$11="זכר",INDEX('שיפור גברים'!$A$1:$GQ$121,ROUNDDOWN(R1371/12,0)+1,ROUNDDOWN((E1371+$B$7-$B$8)/12,0)+1),INDEX('שיפור נשים'!$A$1:$GQ$121,ROUNDDOWN(R1371/12,0)+1,ROUNDDOWN((E1371+$B$7-$B$8)/12,0)+1))</f>
        <v>114</v>
      </c>
      <c r="W1371">
        <f t="shared" si="450"/>
        <v>0.75</v>
      </c>
      <c r="X1371" t="e">
        <f t="shared" si="456"/>
        <v>#VALUE!</v>
      </c>
      <c r="Y1371">
        <f>IF($B$11="זכר",INDEX(תמותה!$A$1:$E$121,ROUNDDOWN(R1371/12,0)+1,4),INDEX(תמותה!$A$1:$E$121,ROUNDDOWN(R1371/12,0)+1,5))</f>
        <v>1</v>
      </c>
      <c r="Z1371">
        <f t="shared" si="451"/>
        <v>1</v>
      </c>
      <c r="AA1371">
        <f t="shared" si="452"/>
        <v>1</v>
      </c>
      <c r="AB1371" t="e">
        <f t="shared" si="457"/>
        <v>#VALUE!</v>
      </c>
      <c r="AC1371" t="e">
        <f t="shared" si="458"/>
        <v>#VALUE!</v>
      </c>
      <c r="AD1371" t="e">
        <f t="shared" si="459"/>
        <v>#VALUE!</v>
      </c>
      <c r="AE1371" t="e">
        <f t="shared" si="460"/>
        <v>#VALUE!</v>
      </c>
      <c r="AF1371" t="e">
        <f t="shared" si="461"/>
        <v>#VALUE!</v>
      </c>
    </row>
    <row r="1372" spans="5:32" x14ac:dyDescent="0.2">
      <c r="E1372">
        <f t="shared" si="453"/>
        <v>1370</v>
      </c>
      <c r="F1372">
        <f t="shared" si="448"/>
        <v>62.658623792806203</v>
      </c>
      <c r="G1372" t="e">
        <f t="shared" si="441"/>
        <v>#VALUE!</v>
      </c>
      <c r="H1372" t="e">
        <f t="shared" si="442"/>
        <v>#VALUE!</v>
      </c>
      <c r="I1372" t="e">
        <f t="shared" si="443"/>
        <v>#VALUE!</v>
      </c>
      <c r="J1372" t="e">
        <f t="shared" si="444"/>
        <v>#VALUE!</v>
      </c>
      <c r="K1372" t="e">
        <f t="shared" si="445"/>
        <v>#VALUE!</v>
      </c>
      <c r="L1372" t="e">
        <f t="shared" si="446"/>
        <v>#VALUE!</v>
      </c>
      <c r="M1372">
        <f>IF($B$9="זכר",INDEX(תמותה!$A$1:$E$121,ROUNDDOWN(E1372/12,0)+1,2),INDEX(תמותה!$A$1:$E$121,ROUNDDOWN(E1372/12,0)+1,3))</f>
        <v>1</v>
      </c>
      <c r="N1372">
        <f>IF($B$9="זכר",INDEX('שיפור גברים'!$A$1:$GQ$121,ROUNDDOWN(E1372/12,0)+1,ROUNDDOWN((E1372+$B$7-$B$8)/12,0)+2),INDEX('שיפור נשים'!$A$1:$GQ$121,ROUNDDOWN(E1372/12,0)+1,ROUNDDOWN((E1372+$B$7-$B$8)/12,0)+2))</f>
        <v>1</v>
      </c>
      <c r="O1372">
        <f>IF($B$9="זכר",INDEX('שיפור גברים'!$A$1:$GQ$121,ROUNDDOWN(E1372/12,0)+1,ROUNDDOWN((E1372+$B$7-$B$8)/12,0)+1),INDEX('שיפור נשים'!$A$1:$GQ$121,ROUNDDOWN(E1372/12,0)+1,ROUNDDOWN((E1372+$B$7-$B$8)/12,0)+1))</f>
        <v>114</v>
      </c>
      <c r="P1372">
        <f t="shared" si="447"/>
        <v>0.83333333333333337</v>
      </c>
      <c r="Q1372">
        <f t="shared" si="449"/>
        <v>1</v>
      </c>
      <c r="R1372">
        <f t="shared" si="454"/>
        <v>1370</v>
      </c>
      <c r="S1372" t="e">
        <f t="shared" si="455"/>
        <v>#VALUE!</v>
      </c>
      <c r="T1372">
        <f>IF($B$11="זכר",INDEX(תמותה!$A$1:$E$121,ROUNDDOWN(R1372/12,0)+1,2),INDEX(תמותה!$A$1:$E$121,ROUNDDOWN(R1372/12,0)+1,3))</f>
        <v>1</v>
      </c>
      <c r="U1372">
        <f>IF($B$11="זכר",INDEX('שיפור גברים'!$A$1:$GQ$121,ROUNDDOWN(R1372/12,0)+1,ROUNDDOWN((E1372+$B$7-$B$8)/12,0)+2),INDEX('שיפור נשים'!$A$1:$GQ$121,ROUNDDOWN(R1372/12,0)+1,ROUNDDOWN((E1372+$B$7-$B$8)/12,0)+2))</f>
        <v>1</v>
      </c>
      <c r="V1372">
        <f>IF($B$11="זכר",INDEX('שיפור גברים'!$A$1:$GQ$121,ROUNDDOWN(R1372/12,0)+1,ROUNDDOWN((E1372+$B$7-$B$8)/12,0)+1),INDEX('שיפור נשים'!$A$1:$GQ$121,ROUNDDOWN(R1372/12,0)+1,ROUNDDOWN((E1372+$B$7-$B$8)/12,0)+1))</f>
        <v>114</v>
      </c>
      <c r="W1372">
        <f t="shared" si="450"/>
        <v>0.83333333333333337</v>
      </c>
      <c r="X1372" t="e">
        <f t="shared" si="456"/>
        <v>#VALUE!</v>
      </c>
      <c r="Y1372">
        <f>IF($B$11="זכר",INDEX(תמותה!$A$1:$E$121,ROUNDDOWN(R1372/12,0)+1,4),INDEX(תמותה!$A$1:$E$121,ROUNDDOWN(R1372/12,0)+1,5))</f>
        <v>1</v>
      </c>
      <c r="Z1372">
        <f t="shared" si="451"/>
        <v>1</v>
      </c>
      <c r="AA1372">
        <f t="shared" si="452"/>
        <v>1</v>
      </c>
      <c r="AB1372" t="e">
        <f t="shared" si="457"/>
        <v>#VALUE!</v>
      </c>
      <c r="AC1372" t="e">
        <f t="shared" si="458"/>
        <v>#VALUE!</v>
      </c>
      <c r="AD1372" t="e">
        <f t="shared" si="459"/>
        <v>#VALUE!</v>
      </c>
      <c r="AE1372" t="e">
        <f t="shared" si="460"/>
        <v>#VALUE!</v>
      </c>
      <c r="AF1372" t="e">
        <f t="shared" si="461"/>
        <v>#VALUE!</v>
      </c>
    </row>
    <row r="1373" spans="5:32" x14ac:dyDescent="0.2">
      <c r="E1373">
        <f t="shared" si="453"/>
        <v>1371</v>
      </c>
      <c r="F1373">
        <f t="shared" si="448"/>
        <v>62.848014233335412</v>
      </c>
      <c r="G1373" t="e">
        <f t="shared" si="441"/>
        <v>#VALUE!</v>
      </c>
      <c r="H1373" t="e">
        <f t="shared" si="442"/>
        <v>#VALUE!</v>
      </c>
      <c r="I1373" t="e">
        <f t="shared" si="443"/>
        <v>#VALUE!</v>
      </c>
      <c r="J1373" t="e">
        <f t="shared" si="444"/>
        <v>#VALUE!</v>
      </c>
      <c r="K1373" t="e">
        <f t="shared" si="445"/>
        <v>#VALUE!</v>
      </c>
      <c r="L1373" t="e">
        <f t="shared" si="446"/>
        <v>#VALUE!</v>
      </c>
      <c r="M1373">
        <f>IF($B$9="זכר",INDEX(תמותה!$A$1:$E$121,ROUNDDOWN(E1373/12,0)+1,2),INDEX(תמותה!$A$1:$E$121,ROUNDDOWN(E1373/12,0)+1,3))</f>
        <v>1</v>
      </c>
      <c r="N1373">
        <f>IF($B$9="זכר",INDEX('שיפור גברים'!$A$1:$GQ$121,ROUNDDOWN(E1373/12,0)+1,ROUNDDOWN((E1373+$B$7-$B$8)/12,0)+2),INDEX('שיפור נשים'!$A$1:$GQ$121,ROUNDDOWN(E1373/12,0)+1,ROUNDDOWN((E1373+$B$7-$B$8)/12,0)+2))</f>
        <v>1</v>
      </c>
      <c r="O1373">
        <f>IF($B$9="זכר",INDEX('שיפור גברים'!$A$1:$GQ$121,ROUNDDOWN(E1373/12,0)+1,ROUNDDOWN((E1373+$B$7-$B$8)/12,0)+1),INDEX('שיפור נשים'!$A$1:$GQ$121,ROUNDDOWN(E1373/12,0)+1,ROUNDDOWN((E1373+$B$7-$B$8)/12,0)+1))</f>
        <v>114</v>
      </c>
      <c r="P1373">
        <f t="shared" si="447"/>
        <v>0.91666666666666663</v>
      </c>
      <c r="Q1373">
        <f t="shared" si="449"/>
        <v>1</v>
      </c>
      <c r="R1373">
        <f t="shared" si="454"/>
        <v>1371</v>
      </c>
      <c r="S1373" t="e">
        <f t="shared" si="455"/>
        <v>#VALUE!</v>
      </c>
      <c r="T1373">
        <f>IF($B$11="זכר",INDEX(תמותה!$A$1:$E$121,ROUNDDOWN(R1373/12,0)+1,2),INDEX(תמותה!$A$1:$E$121,ROUNDDOWN(R1373/12,0)+1,3))</f>
        <v>1</v>
      </c>
      <c r="U1373">
        <f>IF($B$11="זכר",INDEX('שיפור גברים'!$A$1:$GQ$121,ROUNDDOWN(R1373/12,0)+1,ROUNDDOWN((E1373+$B$7-$B$8)/12,0)+2),INDEX('שיפור נשים'!$A$1:$GQ$121,ROUNDDOWN(R1373/12,0)+1,ROUNDDOWN((E1373+$B$7-$B$8)/12,0)+2))</f>
        <v>1</v>
      </c>
      <c r="V1373">
        <f>IF($B$11="זכר",INDEX('שיפור גברים'!$A$1:$GQ$121,ROUNDDOWN(R1373/12,0)+1,ROUNDDOWN((E1373+$B$7-$B$8)/12,0)+1),INDEX('שיפור נשים'!$A$1:$GQ$121,ROUNDDOWN(R1373/12,0)+1,ROUNDDOWN((E1373+$B$7-$B$8)/12,0)+1))</f>
        <v>114</v>
      </c>
      <c r="W1373">
        <f t="shared" si="450"/>
        <v>0.91666666666666663</v>
      </c>
      <c r="X1373" t="e">
        <f t="shared" si="456"/>
        <v>#VALUE!</v>
      </c>
      <c r="Y1373">
        <f>IF($B$11="זכר",INDEX(תמותה!$A$1:$E$121,ROUNDDOWN(R1373/12,0)+1,4),INDEX(תמותה!$A$1:$E$121,ROUNDDOWN(R1373/12,0)+1,5))</f>
        <v>1</v>
      </c>
      <c r="Z1373">
        <f t="shared" si="451"/>
        <v>1</v>
      </c>
      <c r="AA1373">
        <f t="shared" si="452"/>
        <v>1</v>
      </c>
      <c r="AB1373" t="e">
        <f t="shared" si="457"/>
        <v>#VALUE!</v>
      </c>
      <c r="AC1373" t="e">
        <f t="shared" si="458"/>
        <v>#VALUE!</v>
      </c>
      <c r="AD1373" t="e">
        <f t="shared" si="459"/>
        <v>#VALUE!</v>
      </c>
      <c r="AE1373" t="e">
        <f t="shared" si="460"/>
        <v>#VALUE!</v>
      </c>
      <c r="AF1373" t="e">
        <f t="shared" si="461"/>
        <v>#VALUE!</v>
      </c>
    </row>
    <row r="1374" spans="5:32" x14ac:dyDescent="0.2">
      <c r="E1374">
        <f t="shared" si="453"/>
        <v>1372</v>
      </c>
      <c r="F1374">
        <f t="shared" si="448"/>
        <v>63.037977120828764</v>
      </c>
      <c r="G1374" t="e">
        <f t="shared" si="441"/>
        <v>#VALUE!</v>
      </c>
      <c r="H1374" t="e">
        <f t="shared" si="442"/>
        <v>#VALUE!</v>
      </c>
      <c r="I1374" t="e">
        <f t="shared" si="443"/>
        <v>#VALUE!</v>
      </c>
      <c r="J1374" t="e">
        <f t="shared" si="444"/>
        <v>#VALUE!</v>
      </c>
      <c r="K1374" t="e">
        <f t="shared" si="445"/>
        <v>#VALUE!</v>
      </c>
      <c r="L1374" t="e">
        <f t="shared" si="446"/>
        <v>#VALUE!</v>
      </c>
      <c r="M1374">
        <f>IF($B$9="זכר",INDEX(תמותה!$A$1:$E$121,ROUNDDOWN(E1374/12,0)+1,2),INDEX(תמותה!$A$1:$E$121,ROUNDDOWN(E1374/12,0)+1,3))</f>
        <v>1</v>
      </c>
      <c r="N1374">
        <f>IF($B$9="זכר",INDEX('שיפור גברים'!$A$1:$GQ$121,ROUNDDOWN(E1374/12,0)+1,ROUNDDOWN((E1374+$B$7-$B$8)/12,0)+2),INDEX('שיפור נשים'!$A$1:$GQ$121,ROUNDDOWN(E1374/12,0)+1,ROUNDDOWN((E1374+$B$7-$B$8)/12,0)+2))</f>
        <v>1</v>
      </c>
      <c r="O1374">
        <f>IF($B$9="זכר",INDEX('שיפור גברים'!$A$1:$GQ$121,ROUNDDOWN(E1374/12,0)+1,ROUNDDOWN((E1374+$B$7-$B$8)/12,0)+1),INDEX('שיפור נשים'!$A$1:$GQ$121,ROUNDDOWN(E1374/12,0)+1,ROUNDDOWN((E1374+$B$7-$B$8)/12,0)+1))</f>
        <v>114</v>
      </c>
      <c r="P1374">
        <f t="shared" si="447"/>
        <v>1</v>
      </c>
      <c r="Q1374">
        <f t="shared" si="449"/>
        <v>1</v>
      </c>
      <c r="R1374">
        <f t="shared" si="454"/>
        <v>1372</v>
      </c>
      <c r="S1374" t="e">
        <f t="shared" si="455"/>
        <v>#VALUE!</v>
      </c>
      <c r="T1374">
        <f>IF($B$11="זכר",INDEX(תמותה!$A$1:$E$121,ROUNDDOWN(R1374/12,0)+1,2),INDEX(תמותה!$A$1:$E$121,ROUNDDOWN(R1374/12,0)+1,3))</f>
        <v>1</v>
      </c>
      <c r="U1374">
        <f>IF($B$11="זכר",INDEX('שיפור גברים'!$A$1:$GQ$121,ROUNDDOWN(R1374/12,0)+1,ROUNDDOWN((E1374+$B$7-$B$8)/12,0)+2),INDEX('שיפור נשים'!$A$1:$GQ$121,ROUNDDOWN(R1374/12,0)+1,ROUNDDOWN((E1374+$B$7-$B$8)/12,0)+2))</f>
        <v>1</v>
      </c>
      <c r="V1374">
        <f>IF($B$11="זכר",INDEX('שיפור גברים'!$A$1:$GQ$121,ROUNDDOWN(R1374/12,0)+1,ROUNDDOWN((E1374+$B$7-$B$8)/12,0)+1),INDEX('שיפור נשים'!$A$1:$GQ$121,ROUNDDOWN(R1374/12,0)+1,ROUNDDOWN((E1374+$B$7-$B$8)/12,0)+1))</f>
        <v>114</v>
      </c>
      <c r="W1374">
        <f t="shared" si="450"/>
        <v>1</v>
      </c>
      <c r="X1374" t="e">
        <f t="shared" si="456"/>
        <v>#VALUE!</v>
      </c>
      <c r="Y1374">
        <f>IF($B$11="זכר",INDEX(תמותה!$A$1:$E$121,ROUNDDOWN(R1374/12,0)+1,4),INDEX(תמותה!$A$1:$E$121,ROUNDDOWN(R1374/12,0)+1,5))</f>
        <v>1</v>
      </c>
      <c r="Z1374">
        <f t="shared" si="451"/>
        <v>1</v>
      </c>
      <c r="AA1374">
        <f t="shared" si="452"/>
        <v>1</v>
      </c>
      <c r="AB1374" t="e">
        <f t="shared" si="457"/>
        <v>#VALUE!</v>
      </c>
      <c r="AC1374" t="e">
        <f t="shared" si="458"/>
        <v>#VALUE!</v>
      </c>
      <c r="AD1374" t="e">
        <f t="shared" si="459"/>
        <v>#VALUE!</v>
      </c>
      <c r="AE1374" t="e">
        <f t="shared" si="460"/>
        <v>#VALUE!</v>
      </c>
      <c r="AF1374" t="e">
        <f t="shared" si="461"/>
        <v>#VALUE!</v>
      </c>
    </row>
    <row r="1375" spans="5:32" x14ac:dyDescent="0.2">
      <c r="E1375">
        <f t="shared" si="453"/>
        <v>1373</v>
      </c>
      <c r="F1375">
        <f t="shared" si="448"/>
        <v>63.228514185550488</v>
      </c>
      <c r="G1375" t="e">
        <f t="shared" si="441"/>
        <v>#VALUE!</v>
      </c>
      <c r="H1375" t="e">
        <f t="shared" si="442"/>
        <v>#VALUE!</v>
      </c>
      <c r="I1375" t="e">
        <f t="shared" si="443"/>
        <v>#VALUE!</v>
      </c>
      <c r="J1375" t="e">
        <f t="shared" si="444"/>
        <v>#VALUE!</v>
      </c>
      <c r="K1375" t="e">
        <f t="shared" si="445"/>
        <v>#VALUE!</v>
      </c>
      <c r="L1375" t="e">
        <f t="shared" si="446"/>
        <v>#VALUE!</v>
      </c>
      <c r="M1375">
        <f>IF($B$9="זכר",INDEX(תמותה!$A$1:$E$121,ROUNDDOWN(E1375/12,0)+1,2),INDEX(תמותה!$A$1:$E$121,ROUNDDOWN(E1375/12,0)+1,3))</f>
        <v>1</v>
      </c>
      <c r="N1375">
        <f>IF($B$9="זכר",INDEX('שיפור גברים'!$A$1:$GQ$121,ROUNDDOWN(E1375/12,0)+1,ROUNDDOWN((E1375+$B$7-$B$8)/12,0)+2),INDEX('שיפור נשים'!$A$1:$GQ$121,ROUNDDOWN(E1375/12,0)+1,ROUNDDOWN((E1375+$B$7-$B$8)/12,0)+2))</f>
        <v>1</v>
      </c>
      <c r="O1375">
        <f>IF($B$9="זכר",INDEX('שיפור גברים'!$A$1:$GQ$121,ROUNDDOWN(E1375/12,0)+1,ROUNDDOWN((E1375+$B$7-$B$8)/12,0)+1),INDEX('שיפור נשים'!$A$1:$GQ$121,ROUNDDOWN(E1375/12,0)+1,ROUNDDOWN((E1375+$B$7-$B$8)/12,0)+1))</f>
        <v>114</v>
      </c>
      <c r="P1375">
        <f t="shared" si="447"/>
        <v>8.3333333333333329E-2</v>
      </c>
      <c r="Q1375">
        <f t="shared" si="449"/>
        <v>1</v>
      </c>
      <c r="R1375">
        <f t="shared" si="454"/>
        <v>1373</v>
      </c>
      <c r="S1375" t="e">
        <f t="shared" si="455"/>
        <v>#VALUE!</v>
      </c>
      <c r="T1375">
        <f>IF($B$11="זכר",INDEX(תמותה!$A$1:$E$121,ROUNDDOWN(R1375/12,0)+1,2),INDEX(תמותה!$A$1:$E$121,ROUNDDOWN(R1375/12,0)+1,3))</f>
        <v>1</v>
      </c>
      <c r="U1375">
        <f>IF($B$11="זכר",INDEX('שיפור גברים'!$A$1:$GQ$121,ROUNDDOWN(R1375/12,0)+1,ROUNDDOWN((E1375+$B$7-$B$8)/12,0)+2),INDEX('שיפור נשים'!$A$1:$GQ$121,ROUNDDOWN(R1375/12,0)+1,ROUNDDOWN((E1375+$B$7-$B$8)/12,0)+2))</f>
        <v>1</v>
      </c>
      <c r="V1375">
        <f>IF($B$11="זכר",INDEX('שיפור גברים'!$A$1:$GQ$121,ROUNDDOWN(R1375/12,0)+1,ROUNDDOWN((E1375+$B$7-$B$8)/12,0)+1),INDEX('שיפור נשים'!$A$1:$GQ$121,ROUNDDOWN(R1375/12,0)+1,ROUNDDOWN((E1375+$B$7-$B$8)/12,0)+1))</f>
        <v>114</v>
      </c>
      <c r="W1375">
        <f t="shared" si="450"/>
        <v>8.3333333333333329E-2</v>
      </c>
      <c r="X1375" t="e">
        <f t="shared" si="456"/>
        <v>#VALUE!</v>
      </c>
      <c r="Y1375">
        <f>IF($B$11="זכר",INDEX(תמותה!$A$1:$E$121,ROUNDDOWN(R1375/12,0)+1,4),INDEX(תמותה!$A$1:$E$121,ROUNDDOWN(R1375/12,0)+1,5))</f>
        <v>1</v>
      </c>
      <c r="Z1375">
        <f t="shared" si="451"/>
        <v>1</v>
      </c>
      <c r="AA1375">
        <f t="shared" si="452"/>
        <v>1</v>
      </c>
      <c r="AB1375" t="e">
        <f t="shared" si="457"/>
        <v>#VALUE!</v>
      </c>
      <c r="AC1375" t="e">
        <f t="shared" si="458"/>
        <v>#VALUE!</v>
      </c>
      <c r="AD1375" t="e">
        <f t="shared" si="459"/>
        <v>#VALUE!</v>
      </c>
      <c r="AE1375" t="e">
        <f t="shared" si="460"/>
        <v>#VALUE!</v>
      </c>
      <c r="AF1375" t="e">
        <f t="shared" si="461"/>
        <v>#VALUE!</v>
      </c>
    </row>
    <row r="1376" spans="5:32" x14ac:dyDescent="0.2">
      <c r="E1376">
        <f t="shared" si="453"/>
        <v>1374</v>
      </c>
      <c r="F1376">
        <f t="shared" si="448"/>
        <v>63.419627162994892</v>
      </c>
      <c r="G1376" t="e">
        <f t="shared" si="441"/>
        <v>#VALUE!</v>
      </c>
      <c r="H1376" t="e">
        <f t="shared" si="442"/>
        <v>#VALUE!</v>
      </c>
      <c r="I1376" t="e">
        <f t="shared" si="443"/>
        <v>#VALUE!</v>
      </c>
      <c r="J1376" t="e">
        <f t="shared" si="444"/>
        <v>#VALUE!</v>
      </c>
      <c r="K1376" t="e">
        <f t="shared" si="445"/>
        <v>#VALUE!</v>
      </c>
      <c r="L1376" t="e">
        <f t="shared" si="446"/>
        <v>#VALUE!</v>
      </c>
      <c r="M1376">
        <f>IF($B$9="זכר",INDEX(תמותה!$A$1:$E$121,ROUNDDOWN(E1376/12,0)+1,2),INDEX(תמותה!$A$1:$E$121,ROUNDDOWN(E1376/12,0)+1,3))</f>
        <v>1</v>
      </c>
      <c r="N1376">
        <f>IF($B$9="זכר",INDEX('שיפור גברים'!$A$1:$GQ$121,ROUNDDOWN(E1376/12,0)+1,ROUNDDOWN((E1376+$B$7-$B$8)/12,0)+2),INDEX('שיפור נשים'!$A$1:$GQ$121,ROUNDDOWN(E1376/12,0)+1,ROUNDDOWN((E1376+$B$7-$B$8)/12,0)+2))</f>
        <v>1</v>
      </c>
      <c r="O1376">
        <f>IF($B$9="זכר",INDEX('שיפור גברים'!$A$1:$GQ$121,ROUNDDOWN(E1376/12,0)+1,ROUNDDOWN((E1376+$B$7-$B$8)/12,0)+1),INDEX('שיפור נשים'!$A$1:$GQ$121,ROUNDDOWN(E1376/12,0)+1,ROUNDDOWN((E1376+$B$7-$B$8)/12,0)+1))</f>
        <v>114</v>
      </c>
      <c r="P1376">
        <f t="shared" si="447"/>
        <v>0.16666666666666666</v>
      </c>
      <c r="Q1376">
        <f t="shared" si="449"/>
        <v>1</v>
      </c>
      <c r="R1376">
        <f t="shared" si="454"/>
        <v>1374</v>
      </c>
      <c r="S1376" t="e">
        <f t="shared" si="455"/>
        <v>#VALUE!</v>
      </c>
      <c r="T1376">
        <f>IF($B$11="זכר",INDEX(תמותה!$A$1:$E$121,ROUNDDOWN(R1376/12,0)+1,2),INDEX(תמותה!$A$1:$E$121,ROUNDDOWN(R1376/12,0)+1,3))</f>
        <v>1</v>
      </c>
      <c r="U1376">
        <f>IF($B$11="זכר",INDEX('שיפור גברים'!$A$1:$GQ$121,ROUNDDOWN(R1376/12,0)+1,ROUNDDOWN((E1376+$B$7-$B$8)/12,0)+2),INDEX('שיפור נשים'!$A$1:$GQ$121,ROUNDDOWN(R1376/12,0)+1,ROUNDDOWN((E1376+$B$7-$B$8)/12,0)+2))</f>
        <v>1</v>
      </c>
      <c r="V1376">
        <f>IF($B$11="זכר",INDEX('שיפור גברים'!$A$1:$GQ$121,ROUNDDOWN(R1376/12,0)+1,ROUNDDOWN((E1376+$B$7-$B$8)/12,0)+1),INDEX('שיפור נשים'!$A$1:$GQ$121,ROUNDDOWN(R1376/12,0)+1,ROUNDDOWN((E1376+$B$7-$B$8)/12,0)+1))</f>
        <v>114</v>
      </c>
      <c r="W1376">
        <f t="shared" si="450"/>
        <v>0.16666666666666666</v>
      </c>
      <c r="X1376" t="e">
        <f t="shared" si="456"/>
        <v>#VALUE!</v>
      </c>
      <c r="Y1376">
        <f>IF($B$11="זכר",INDEX(תמותה!$A$1:$E$121,ROUNDDOWN(R1376/12,0)+1,4),INDEX(תמותה!$A$1:$E$121,ROUNDDOWN(R1376/12,0)+1,5))</f>
        <v>1</v>
      </c>
      <c r="Z1376">
        <f t="shared" si="451"/>
        <v>1</v>
      </c>
      <c r="AA1376">
        <f t="shared" si="452"/>
        <v>1</v>
      </c>
      <c r="AB1376" t="e">
        <f t="shared" si="457"/>
        <v>#VALUE!</v>
      </c>
      <c r="AC1376" t="e">
        <f t="shared" si="458"/>
        <v>#VALUE!</v>
      </c>
      <c r="AD1376" t="e">
        <f t="shared" si="459"/>
        <v>#VALUE!</v>
      </c>
      <c r="AE1376" t="e">
        <f t="shared" si="460"/>
        <v>#VALUE!</v>
      </c>
      <c r="AF1376" t="e">
        <f t="shared" si="461"/>
        <v>#VALUE!</v>
      </c>
    </row>
    <row r="1377" spans="5:32" x14ac:dyDescent="0.2">
      <c r="E1377">
        <f t="shared" si="453"/>
        <v>1375</v>
      </c>
      <c r="F1377">
        <f t="shared" si="448"/>
        <v>63.611317793901797</v>
      </c>
      <c r="G1377" t="e">
        <f t="shared" si="441"/>
        <v>#VALUE!</v>
      </c>
      <c r="H1377" t="e">
        <f t="shared" si="442"/>
        <v>#VALUE!</v>
      </c>
      <c r="I1377" t="e">
        <f t="shared" si="443"/>
        <v>#VALUE!</v>
      </c>
      <c r="J1377" t="e">
        <f t="shared" si="444"/>
        <v>#VALUE!</v>
      </c>
      <c r="K1377" t="e">
        <f t="shared" si="445"/>
        <v>#VALUE!</v>
      </c>
      <c r="L1377" t="e">
        <f t="shared" si="446"/>
        <v>#VALUE!</v>
      </c>
      <c r="M1377">
        <f>IF($B$9="זכר",INDEX(תמותה!$A$1:$E$121,ROUNDDOWN(E1377/12,0)+1,2),INDEX(תמותה!$A$1:$E$121,ROUNDDOWN(E1377/12,0)+1,3))</f>
        <v>1</v>
      </c>
      <c r="N1377">
        <f>IF($B$9="זכר",INDEX('שיפור גברים'!$A$1:$GQ$121,ROUNDDOWN(E1377/12,0)+1,ROUNDDOWN((E1377+$B$7-$B$8)/12,0)+2),INDEX('שיפור נשים'!$A$1:$GQ$121,ROUNDDOWN(E1377/12,0)+1,ROUNDDOWN((E1377+$B$7-$B$8)/12,0)+2))</f>
        <v>1</v>
      </c>
      <c r="O1377">
        <f>IF($B$9="זכר",INDEX('שיפור גברים'!$A$1:$GQ$121,ROUNDDOWN(E1377/12,0)+1,ROUNDDOWN((E1377+$B$7-$B$8)/12,0)+1),INDEX('שיפור נשים'!$A$1:$GQ$121,ROUNDDOWN(E1377/12,0)+1,ROUNDDOWN((E1377+$B$7-$B$8)/12,0)+1))</f>
        <v>114</v>
      </c>
      <c r="P1377">
        <f t="shared" si="447"/>
        <v>0.25</v>
      </c>
      <c r="Q1377">
        <f t="shared" si="449"/>
        <v>1</v>
      </c>
      <c r="R1377">
        <f t="shared" si="454"/>
        <v>1375</v>
      </c>
      <c r="S1377" t="e">
        <f t="shared" si="455"/>
        <v>#VALUE!</v>
      </c>
      <c r="T1377">
        <f>IF($B$11="זכר",INDEX(תמותה!$A$1:$E$121,ROUNDDOWN(R1377/12,0)+1,2),INDEX(תמותה!$A$1:$E$121,ROUNDDOWN(R1377/12,0)+1,3))</f>
        <v>1</v>
      </c>
      <c r="U1377">
        <f>IF($B$11="זכר",INDEX('שיפור גברים'!$A$1:$GQ$121,ROUNDDOWN(R1377/12,0)+1,ROUNDDOWN((E1377+$B$7-$B$8)/12,0)+2),INDEX('שיפור נשים'!$A$1:$GQ$121,ROUNDDOWN(R1377/12,0)+1,ROUNDDOWN((E1377+$B$7-$B$8)/12,0)+2))</f>
        <v>1</v>
      </c>
      <c r="V1377">
        <f>IF($B$11="זכר",INDEX('שיפור גברים'!$A$1:$GQ$121,ROUNDDOWN(R1377/12,0)+1,ROUNDDOWN((E1377+$B$7-$B$8)/12,0)+1),INDEX('שיפור נשים'!$A$1:$GQ$121,ROUNDDOWN(R1377/12,0)+1,ROUNDDOWN((E1377+$B$7-$B$8)/12,0)+1))</f>
        <v>114</v>
      </c>
      <c r="W1377">
        <f t="shared" si="450"/>
        <v>0.25</v>
      </c>
      <c r="X1377" t="e">
        <f t="shared" si="456"/>
        <v>#VALUE!</v>
      </c>
      <c r="Y1377">
        <f>IF($B$11="זכר",INDEX(תמותה!$A$1:$E$121,ROUNDDOWN(R1377/12,0)+1,4),INDEX(תמותה!$A$1:$E$121,ROUNDDOWN(R1377/12,0)+1,5))</f>
        <v>1</v>
      </c>
      <c r="Z1377">
        <f t="shared" si="451"/>
        <v>1</v>
      </c>
      <c r="AA1377">
        <f t="shared" si="452"/>
        <v>1</v>
      </c>
      <c r="AB1377" t="e">
        <f t="shared" si="457"/>
        <v>#VALUE!</v>
      </c>
      <c r="AC1377" t="e">
        <f t="shared" si="458"/>
        <v>#VALUE!</v>
      </c>
      <c r="AD1377" t="e">
        <f t="shared" si="459"/>
        <v>#VALUE!</v>
      </c>
      <c r="AE1377" t="e">
        <f t="shared" si="460"/>
        <v>#VALUE!</v>
      </c>
      <c r="AF1377" t="e">
        <f t="shared" si="461"/>
        <v>#VALUE!</v>
      </c>
    </row>
    <row r="1378" spans="5:32" x14ac:dyDescent="0.2">
      <c r="E1378">
        <f t="shared" si="453"/>
        <v>1376</v>
      </c>
      <c r="F1378">
        <f t="shared" si="448"/>
        <v>63.803587824272519</v>
      </c>
      <c r="G1378" t="e">
        <f t="shared" si="441"/>
        <v>#VALUE!</v>
      </c>
      <c r="H1378" t="e">
        <f t="shared" si="442"/>
        <v>#VALUE!</v>
      </c>
      <c r="I1378" t="e">
        <f t="shared" si="443"/>
        <v>#VALUE!</v>
      </c>
      <c r="J1378" t="e">
        <f t="shared" si="444"/>
        <v>#VALUE!</v>
      </c>
      <c r="K1378" t="e">
        <f t="shared" si="445"/>
        <v>#VALUE!</v>
      </c>
      <c r="L1378" t="e">
        <f t="shared" si="446"/>
        <v>#VALUE!</v>
      </c>
      <c r="M1378">
        <f>IF($B$9="זכר",INDEX(תמותה!$A$1:$E$121,ROUNDDOWN(E1378/12,0)+1,2),INDEX(תמותה!$A$1:$E$121,ROUNDDOWN(E1378/12,0)+1,3))</f>
        <v>1</v>
      </c>
      <c r="N1378">
        <f>IF($B$9="זכר",INDEX('שיפור גברים'!$A$1:$GQ$121,ROUNDDOWN(E1378/12,0)+1,ROUNDDOWN((E1378+$B$7-$B$8)/12,0)+2),INDEX('שיפור נשים'!$A$1:$GQ$121,ROUNDDOWN(E1378/12,0)+1,ROUNDDOWN((E1378+$B$7-$B$8)/12,0)+2))</f>
        <v>1</v>
      </c>
      <c r="O1378">
        <f>IF($B$9="זכר",INDEX('שיפור גברים'!$A$1:$GQ$121,ROUNDDOWN(E1378/12,0)+1,ROUNDDOWN((E1378+$B$7-$B$8)/12,0)+1),INDEX('שיפור נשים'!$A$1:$GQ$121,ROUNDDOWN(E1378/12,0)+1,ROUNDDOWN((E1378+$B$7-$B$8)/12,0)+1))</f>
        <v>114</v>
      </c>
      <c r="P1378">
        <f t="shared" si="447"/>
        <v>0.33333333333333331</v>
      </c>
      <c r="Q1378">
        <f t="shared" si="449"/>
        <v>1</v>
      </c>
      <c r="R1378">
        <f t="shared" si="454"/>
        <v>1376</v>
      </c>
      <c r="S1378" t="e">
        <f t="shared" si="455"/>
        <v>#VALUE!</v>
      </c>
      <c r="T1378">
        <f>IF($B$11="זכר",INDEX(תמותה!$A$1:$E$121,ROUNDDOWN(R1378/12,0)+1,2),INDEX(תמותה!$A$1:$E$121,ROUNDDOWN(R1378/12,0)+1,3))</f>
        <v>1</v>
      </c>
      <c r="U1378">
        <f>IF($B$11="זכר",INDEX('שיפור גברים'!$A$1:$GQ$121,ROUNDDOWN(R1378/12,0)+1,ROUNDDOWN((E1378+$B$7-$B$8)/12,0)+2),INDEX('שיפור נשים'!$A$1:$GQ$121,ROUNDDOWN(R1378/12,0)+1,ROUNDDOWN((E1378+$B$7-$B$8)/12,0)+2))</f>
        <v>1</v>
      </c>
      <c r="V1378">
        <f>IF($B$11="זכר",INDEX('שיפור גברים'!$A$1:$GQ$121,ROUNDDOWN(R1378/12,0)+1,ROUNDDOWN((E1378+$B$7-$B$8)/12,0)+1),INDEX('שיפור נשים'!$A$1:$GQ$121,ROUNDDOWN(R1378/12,0)+1,ROUNDDOWN((E1378+$B$7-$B$8)/12,0)+1))</f>
        <v>114</v>
      </c>
      <c r="W1378">
        <f t="shared" si="450"/>
        <v>0.33333333333333331</v>
      </c>
      <c r="X1378" t="e">
        <f t="shared" si="456"/>
        <v>#VALUE!</v>
      </c>
      <c r="Y1378">
        <f>IF($B$11="זכר",INDEX(תמותה!$A$1:$E$121,ROUNDDOWN(R1378/12,0)+1,4),INDEX(תמותה!$A$1:$E$121,ROUNDDOWN(R1378/12,0)+1,5))</f>
        <v>1</v>
      </c>
      <c r="Z1378">
        <f t="shared" si="451"/>
        <v>1</v>
      </c>
      <c r="AA1378">
        <f t="shared" si="452"/>
        <v>1</v>
      </c>
      <c r="AB1378" t="e">
        <f t="shared" si="457"/>
        <v>#VALUE!</v>
      </c>
      <c r="AC1378" t="e">
        <f t="shared" si="458"/>
        <v>#VALUE!</v>
      </c>
      <c r="AD1378" t="e">
        <f t="shared" si="459"/>
        <v>#VALUE!</v>
      </c>
      <c r="AE1378" t="e">
        <f t="shared" si="460"/>
        <v>#VALUE!</v>
      </c>
      <c r="AF1378" t="e">
        <f t="shared" si="461"/>
        <v>#VALUE!</v>
      </c>
    </row>
    <row r="1379" spans="5:32" x14ac:dyDescent="0.2">
      <c r="E1379">
        <f t="shared" si="453"/>
        <v>1377</v>
      </c>
      <c r="F1379">
        <f t="shared" si="448"/>
        <v>63.996439005385923</v>
      </c>
      <c r="G1379" t="e">
        <f t="shared" si="441"/>
        <v>#VALUE!</v>
      </c>
      <c r="H1379" t="e">
        <f t="shared" si="442"/>
        <v>#VALUE!</v>
      </c>
      <c r="I1379" t="e">
        <f t="shared" si="443"/>
        <v>#VALUE!</v>
      </c>
      <c r="J1379" t="e">
        <f t="shared" si="444"/>
        <v>#VALUE!</v>
      </c>
      <c r="K1379" t="e">
        <f t="shared" si="445"/>
        <v>#VALUE!</v>
      </c>
      <c r="L1379" t="e">
        <f t="shared" si="446"/>
        <v>#VALUE!</v>
      </c>
      <c r="M1379">
        <f>IF($B$9="זכר",INDEX(תמותה!$A$1:$E$121,ROUNDDOWN(E1379/12,0)+1,2),INDEX(תמותה!$A$1:$E$121,ROUNDDOWN(E1379/12,0)+1,3))</f>
        <v>1</v>
      </c>
      <c r="N1379">
        <f>IF($B$9="זכר",INDEX('שיפור גברים'!$A$1:$GQ$121,ROUNDDOWN(E1379/12,0)+1,ROUNDDOWN((E1379+$B$7-$B$8)/12,0)+2),INDEX('שיפור נשים'!$A$1:$GQ$121,ROUNDDOWN(E1379/12,0)+1,ROUNDDOWN((E1379+$B$7-$B$8)/12,0)+2))</f>
        <v>1</v>
      </c>
      <c r="O1379">
        <f>IF($B$9="זכר",INDEX('שיפור גברים'!$A$1:$GQ$121,ROUNDDOWN(E1379/12,0)+1,ROUNDDOWN((E1379+$B$7-$B$8)/12,0)+1),INDEX('שיפור נשים'!$A$1:$GQ$121,ROUNDDOWN(E1379/12,0)+1,ROUNDDOWN((E1379+$B$7-$B$8)/12,0)+1))</f>
        <v>114</v>
      </c>
      <c r="P1379">
        <f t="shared" si="447"/>
        <v>0.41666666666666669</v>
      </c>
      <c r="Q1379">
        <f t="shared" si="449"/>
        <v>1</v>
      </c>
      <c r="R1379">
        <f t="shared" si="454"/>
        <v>1377</v>
      </c>
      <c r="S1379" t="e">
        <f t="shared" si="455"/>
        <v>#VALUE!</v>
      </c>
      <c r="T1379">
        <f>IF($B$11="זכר",INDEX(תמותה!$A$1:$E$121,ROUNDDOWN(R1379/12,0)+1,2),INDEX(תמותה!$A$1:$E$121,ROUNDDOWN(R1379/12,0)+1,3))</f>
        <v>1</v>
      </c>
      <c r="U1379">
        <f>IF($B$11="זכר",INDEX('שיפור גברים'!$A$1:$GQ$121,ROUNDDOWN(R1379/12,0)+1,ROUNDDOWN((E1379+$B$7-$B$8)/12,0)+2),INDEX('שיפור נשים'!$A$1:$GQ$121,ROUNDDOWN(R1379/12,0)+1,ROUNDDOWN((E1379+$B$7-$B$8)/12,0)+2))</f>
        <v>1</v>
      </c>
      <c r="V1379">
        <f>IF($B$11="זכר",INDEX('שיפור גברים'!$A$1:$GQ$121,ROUNDDOWN(R1379/12,0)+1,ROUNDDOWN((E1379+$B$7-$B$8)/12,0)+1),INDEX('שיפור נשים'!$A$1:$GQ$121,ROUNDDOWN(R1379/12,0)+1,ROUNDDOWN((E1379+$B$7-$B$8)/12,0)+1))</f>
        <v>114</v>
      </c>
      <c r="W1379">
        <f t="shared" si="450"/>
        <v>0.41666666666666669</v>
      </c>
      <c r="X1379" t="e">
        <f t="shared" si="456"/>
        <v>#VALUE!</v>
      </c>
      <c r="Y1379">
        <f>IF($B$11="זכר",INDEX(תמותה!$A$1:$E$121,ROUNDDOWN(R1379/12,0)+1,4),INDEX(תמותה!$A$1:$E$121,ROUNDDOWN(R1379/12,0)+1,5))</f>
        <v>1</v>
      </c>
      <c r="Z1379">
        <f t="shared" si="451"/>
        <v>1</v>
      </c>
      <c r="AA1379">
        <f t="shared" si="452"/>
        <v>1</v>
      </c>
      <c r="AB1379" t="e">
        <f t="shared" si="457"/>
        <v>#VALUE!</v>
      </c>
      <c r="AC1379" t="e">
        <f t="shared" si="458"/>
        <v>#VALUE!</v>
      </c>
      <c r="AD1379" t="e">
        <f t="shared" si="459"/>
        <v>#VALUE!</v>
      </c>
      <c r="AE1379" t="e">
        <f t="shared" si="460"/>
        <v>#VALUE!</v>
      </c>
      <c r="AF1379" t="e">
        <f t="shared" si="461"/>
        <v>#VALUE!</v>
      </c>
    </row>
    <row r="1380" spans="5:32" x14ac:dyDescent="0.2">
      <c r="E1380">
        <f t="shared" si="453"/>
        <v>1378</v>
      </c>
      <c r="F1380">
        <f t="shared" si="448"/>
        <v>64.189873093814242</v>
      </c>
      <c r="G1380" t="e">
        <f t="shared" si="441"/>
        <v>#VALUE!</v>
      </c>
      <c r="H1380" t="e">
        <f t="shared" si="442"/>
        <v>#VALUE!</v>
      </c>
      <c r="I1380" t="e">
        <f t="shared" si="443"/>
        <v>#VALUE!</v>
      </c>
      <c r="J1380" t="e">
        <f t="shared" si="444"/>
        <v>#VALUE!</v>
      </c>
      <c r="K1380" t="e">
        <f t="shared" si="445"/>
        <v>#VALUE!</v>
      </c>
      <c r="L1380" t="e">
        <f t="shared" si="446"/>
        <v>#VALUE!</v>
      </c>
      <c r="M1380">
        <f>IF($B$9="זכר",INDEX(תמותה!$A$1:$E$121,ROUNDDOWN(E1380/12,0)+1,2),INDEX(תמותה!$A$1:$E$121,ROUNDDOWN(E1380/12,0)+1,3))</f>
        <v>1</v>
      </c>
      <c r="N1380">
        <f>IF($B$9="זכר",INDEX('שיפור גברים'!$A$1:$GQ$121,ROUNDDOWN(E1380/12,0)+1,ROUNDDOWN((E1380+$B$7-$B$8)/12,0)+2),INDEX('שיפור נשים'!$A$1:$GQ$121,ROUNDDOWN(E1380/12,0)+1,ROUNDDOWN((E1380+$B$7-$B$8)/12,0)+2))</f>
        <v>1</v>
      </c>
      <c r="O1380">
        <f>IF($B$9="זכר",INDEX('שיפור גברים'!$A$1:$GQ$121,ROUNDDOWN(E1380/12,0)+1,ROUNDDOWN((E1380+$B$7-$B$8)/12,0)+1),INDEX('שיפור נשים'!$A$1:$GQ$121,ROUNDDOWN(E1380/12,0)+1,ROUNDDOWN((E1380+$B$7-$B$8)/12,0)+1))</f>
        <v>114</v>
      </c>
      <c r="P1380">
        <f t="shared" si="447"/>
        <v>0.5</v>
      </c>
      <c r="Q1380">
        <f t="shared" si="449"/>
        <v>1</v>
      </c>
      <c r="R1380">
        <f t="shared" si="454"/>
        <v>1378</v>
      </c>
      <c r="S1380" t="e">
        <f t="shared" si="455"/>
        <v>#VALUE!</v>
      </c>
      <c r="T1380">
        <f>IF($B$11="זכר",INDEX(תמותה!$A$1:$E$121,ROUNDDOWN(R1380/12,0)+1,2),INDEX(תמותה!$A$1:$E$121,ROUNDDOWN(R1380/12,0)+1,3))</f>
        <v>1</v>
      </c>
      <c r="U1380">
        <f>IF($B$11="זכר",INDEX('שיפור גברים'!$A$1:$GQ$121,ROUNDDOWN(R1380/12,0)+1,ROUNDDOWN((E1380+$B$7-$B$8)/12,0)+2),INDEX('שיפור נשים'!$A$1:$GQ$121,ROUNDDOWN(R1380/12,0)+1,ROUNDDOWN((E1380+$B$7-$B$8)/12,0)+2))</f>
        <v>1</v>
      </c>
      <c r="V1380">
        <f>IF($B$11="זכר",INDEX('שיפור גברים'!$A$1:$GQ$121,ROUNDDOWN(R1380/12,0)+1,ROUNDDOWN((E1380+$B$7-$B$8)/12,0)+1),INDEX('שיפור נשים'!$A$1:$GQ$121,ROUNDDOWN(R1380/12,0)+1,ROUNDDOWN((E1380+$B$7-$B$8)/12,0)+1))</f>
        <v>114</v>
      </c>
      <c r="W1380">
        <f t="shared" si="450"/>
        <v>0.5</v>
      </c>
      <c r="X1380" t="e">
        <f t="shared" si="456"/>
        <v>#VALUE!</v>
      </c>
      <c r="Y1380">
        <f>IF($B$11="זכר",INDEX(תמותה!$A$1:$E$121,ROUNDDOWN(R1380/12,0)+1,4),INDEX(תמותה!$A$1:$E$121,ROUNDDOWN(R1380/12,0)+1,5))</f>
        <v>1</v>
      </c>
      <c r="Z1380">
        <f t="shared" si="451"/>
        <v>1</v>
      </c>
      <c r="AA1380">
        <f t="shared" si="452"/>
        <v>1</v>
      </c>
      <c r="AB1380" t="e">
        <f t="shared" si="457"/>
        <v>#VALUE!</v>
      </c>
      <c r="AC1380" t="e">
        <f t="shared" si="458"/>
        <v>#VALUE!</v>
      </c>
      <c r="AD1380" t="e">
        <f t="shared" si="459"/>
        <v>#VALUE!</v>
      </c>
      <c r="AE1380" t="e">
        <f t="shared" si="460"/>
        <v>#VALUE!</v>
      </c>
      <c r="AF1380" t="e">
        <f t="shared" si="461"/>
        <v>#VALUE!</v>
      </c>
    </row>
    <row r="1381" spans="5:32" x14ac:dyDescent="0.2">
      <c r="E1381">
        <f t="shared" si="453"/>
        <v>1379</v>
      </c>
      <c r="F1381">
        <f t="shared" si="448"/>
        <v>64.383891851438946</v>
      </c>
      <c r="G1381" t="e">
        <f t="shared" si="441"/>
        <v>#VALUE!</v>
      </c>
      <c r="H1381" t="e">
        <f t="shared" si="442"/>
        <v>#VALUE!</v>
      </c>
      <c r="I1381" t="e">
        <f t="shared" si="443"/>
        <v>#VALUE!</v>
      </c>
      <c r="J1381" t="e">
        <f t="shared" si="444"/>
        <v>#VALUE!</v>
      </c>
      <c r="K1381" t="e">
        <f t="shared" si="445"/>
        <v>#VALUE!</v>
      </c>
      <c r="L1381" t="e">
        <f t="shared" si="446"/>
        <v>#VALUE!</v>
      </c>
      <c r="M1381">
        <f>IF($B$9="זכר",INDEX(תמותה!$A$1:$E$121,ROUNDDOWN(E1381/12,0)+1,2),INDEX(תמותה!$A$1:$E$121,ROUNDDOWN(E1381/12,0)+1,3))</f>
        <v>1</v>
      </c>
      <c r="N1381">
        <f>IF($B$9="זכר",INDEX('שיפור גברים'!$A$1:$GQ$121,ROUNDDOWN(E1381/12,0)+1,ROUNDDOWN((E1381+$B$7-$B$8)/12,0)+2),INDEX('שיפור נשים'!$A$1:$GQ$121,ROUNDDOWN(E1381/12,0)+1,ROUNDDOWN((E1381+$B$7-$B$8)/12,0)+2))</f>
        <v>1</v>
      </c>
      <c r="O1381">
        <f>IF($B$9="זכר",INDEX('שיפור גברים'!$A$1:$GQ$121,ROUNDDOWN(E1381/12,0)+1,ROUNDDOWN((E1381+$B$7-$B$8)/12,0)+1),INDEX('שיפור נשים'!$A$1:$GQ$121,ROUNDDOWN(E1381/12,0)+1,ROUNDDOWN((E1381+$B$7-$B$8)/12,0)+1))</f>
        <v>114</v>
      </c>
      <c r="P1381">
        <f t="shared" si="447"/>
        <v>0.58333333333333337</v>
      </c>
      <c r="Q1381">
        <f t="shared" si="449"/>
        <v>1</v>
      </c>
      <c r="R1381">
        <f t="shared" si="454"/>
        <v>1379</v>
      </c>
      <c r="S1381" t="e">
        <f t="shared" si="455"/>
        <v>#VALUE!</v>
      </c>
      <c r="T1381">
        <f>IF($B$11="זכר",INDEX(תמותה!$A$1:$E$121,ROUNDDOWN(R1381/12,0)+1,2),INDEX(תמותה!$A$1:$E$121,ROUNDDOWN(R1381/12,0)+1,3))</f>
        <v>1</v>
      </c>
      <c r="U1381">
        <f>IF($B$11="זכר",INDEX('שיפור גברים'!$A$1:$GQ$121,ROUNDDOWN(R1381/12,0)+1,ROUNDDOWN((E1381+$B$7-$B$8)/12,0)+2),INDEX('שיפור נשים'!$A$1:$GQ$121,ROUNDDOWN(R1381/12,0)+1,ROUNDDOWN((E1381+$B$7-$B$8)/12,0)+2))</f>
        <v>1</v>
      </c>
      <c r="V1381">
        <f>IF($B$11="זכר",INDEX('שיפור גברים'!$A$1:$GQ$121,ROUNDDOWN(R1381/12,0)+1,ROUNDDOWN((E1381+$B$7-$B$8)/12,0)+1),INDEX('שיפור נשים'!$A$1:$GQ$121,ROUNDDOWN(R1381/12,0)+1,ROUNDDOWN((E1381+$B$7-$B$8)/12,0)+1))</f>
        <v>114</v>
      </c>
      <c r="W1381">
        <f t="shared" si="450"/>
        <v>0.58333333333333337</v>
      </c>
      <c r="X1381" t="e">
        <f t="shared" si="456"/>
        <v>#VALUE!</v>
      </c>
      <c r="Y1381">
        <f>IF($B$11="זכר",INDEX(תמותה!$A$1:$E$121,ROUNDDOWN(R1381/12,0)+1,4),INDEX(תמותה!$A$1:$E$121,ROUNDDOWN(R1381/12,0)+1,5))</f>
        <v>1</v>
      </c>
      <c r="Z1381">
        <f t="shared" si="451"/>
        <v>1</v>
      </c>
      <c r="AA1381">
        <f t="shared" si="452"/>
        <v>1</v>
      </c>
      <c r="AB1381" t="e">
        <f t="shared" si="457"/>
        <v>#VALUE!</v>
      </c>
      <c r="AC1381" t="e">
        <f t="shared" si="458"/>
        <v>#VALUE!</v>
      </c>
      <c r="AD1381" t="e">
        <f t="shared" si="459"/>
        <v>#VALUE!</v>
      </c>
      <c r="AE1381" t="e">
        <f t="shared" si="460"/>
        <v>#VALUE!</v>
      </c>
      <c r="AF1381" t="e">
        <f t="shared" si="461"/>
        <v>#VALUE!</v>
      </c>
    </row>
    <row r="1382" spans="5:32" x14ac:dyDescent="0.2">
      <c r="E1382">
        <f t="shared" si="453"/>
        <v>1380</v>
      </c>
      <c r="F1382">
        <f t="shared" si="448"/>
        <v>64.578497045467003</v>
      </c>
      <c r="G1382" t="e">
        <f t="shared" ref="G1382:G1445" si="462">IF(E1382&lt;=$B$3,IF(AND((E1382-$E$2)&lt;0,E1382&lt;$B$4),G1381+1/F1382,G1381+L1381/F1382))</f>
        <v>#VALUE!</v>
      </c>
      <c r="H1382" t="e">
        <f t="shared" ref="H1382:H1445" si="463">IF(E1382&lt;=$B$3,IF(AND((E1382-$E$2)&lt;60,E1382&lt;$B$4),H1381+1/F1382,H1381+L1381/F1382))</f>
        <v>#VALUE!</v>
      </c>
      <c r="I1382" t="e">
        <f t="shared" ref="I1382:I1445" si="464">IF(E1382&lt;=$B$3,IF(AND((E1382-$E$2)&lt;120,E1382&lt;$B$4),I1381+1/F1382,I1381+L1381/F1382))</f>
        <v>#VALUE!</v>
      </c>
      <c r="J1382" t="e">
        <f t="shared" ref="J1382:J1445" si="465">IF(E1382&lt;=$B$3,IF(AND((E1382-$E$2)&lt;180,E1382&lt;$B$4),J1381+1/F1382,J1381+L1381/F1382))</f>
        <v>#VALUE!</v>
      </c>
      <c r="K1382" t="e">
        <f t="shared" ref="K1382:K1445" si="466">IF(E1382&lt;=$B$3,IF(AND((E1382-$E$2)&lt;240,E1382&lt;$B$4),K1381+1/F1382,K1381+L1381/F1382))</f>
        <v>#VALUE!</v>
      </c>
      <c r="L1382" t="e">
        <f t="shared" ref="L1382:L1445" si="467">L1381*(1-Q1382)</f>
        <v>#VALUE!</v>
      </c>
      <c r="M1382">
        <f>IF($B$9="זכר",INDEX(תמותה!$A$1:$E$121,ROUNDDOWN(E1382/12,0)+1,2),INDEX(תמותה!$A$1:$E$121,ROUNDDOWN(E1382/12,0)+1,3))</f>
        <v>1</v>
      </c>
      <c r="N1382">
        <f>IF($B$9="זכר",INDEX('שיפור גברים'!$A$1:$GQ$121,ROUNDDOWN(E1382/12,0)+1,ROUNDDOWN((E1382+$B$7-$B$8)/12,0)+2),INDEX('שיפור נשים'!$A$1:$GQ$121,ROUNDDOWN(E1382/12,0)+1,ROUNDDOWN((E1382+$B$7-$B$8)/12,0)+2))</f>
        <v>1</v>
      </c>
      <c r="O1382">
        <f>IF($B$9="זכר",INDEX('שיפור גברים'!$A$1:$GQ$121,ROUNDDOWN(E1382/12,0)+1,ROUNDDOWN((E1382+$B$7-$B$8)/12,0)+1),INDEX('שיפור נשים'!$A$1:$GQ$121,ROUNDDOWN(E1382/12,0)+1,ROUNDDOWN((E1382+$B$7-$B$8)/12,0)+1))</f>
        <v>115</v>
      </c>
      <c r="P1382">
        <f t="shared" ref="P1382:P1445" si="468">(MOD((E1382-$E$2+7),12)+1)/12</f>
        <v>0.66666666666666663</v>
      </c>
      <c r="Q1382">
        <f t="shared" si="449"/>
        <v>1</v>
      </c>
      <c r="R1382">
        <f t="shared" si="454"/>
        <v>1380</v>
      </c>
      <c r="S1382" t="e">
        <f t="shared" si="455"/>
        <v>#VALUE!</v>
      </c>
      <c r="T1382">
        <f>IF($B$11="זכר",INDEX(תמותה!$A$1:$E$121,ROUNDDOWN(R1382/12,0)+1,2),INDEX(תמותה!$A$1:$E$121,ROUNDDOWN(R1382/12,0)+1,3))</f>
        <v>1</v>
      </c>
      <c r="U1382">
        <f>IF($B$11="זכר",INDEX('שיפור גברים'!$A$1:$GQ$121,ROUNDDOWN(R1382/12,0)+1,ROUNDDOWN((E1382+$B$7-$B$8)/12,0)+2),INDEX('שיפור נשים'!$A$1:$GQ$121,ROUNDDOWN(R1382/12,0)+1,ROUNDDOWN((E1382+$B$7-$B$8)/12,0)+2))</f>
        <v>1</v>
      </c>
      <c r="V1382">
        <f>IF($B$11="זכר",INDEX('שיפור גברים'!$A$1:$GQ$121,ROUNDDOWN(R1382/12,0)+1,ROUNDDOWN((E1382+$B$7-$B$8)/12,0)+1),INDEX('שיפור נשים'!$A$1:$GQ$121,ROUNDDOWN(R1382/12,0)+1,ROUNDDOWN((E1382+$B$7-$B$8)/12,0)+1))</f>
        <v>115</v>
      </c>
      <c r="W1382">
        <f t="shared" si="450"/>
        <v>0.66666666666666663</v>
      </c>
      <c r="X1382" t="e">
        <f t="shared" si="456"/>
        <v>#VALUE!</v>
      </c>
      <c r="Y1382">
        <f>IF($B$11="זכר",INDEX(תמותה!$A$1:$E$121,ROUNDDOWN(R1382/12,0)+1,4),INDEX(תמותה!$A$1:$E$121,ROUNDDOWN(R1382/12,0)+1,5))</f>
        <v>1</v>
      </c>
      <c r="Z1382">
        <f t="shared" si="451"/>
        <v>1</v>
      </c>
      <c r="AA1382">
        <f t="shared" si="452"/>
        <v>1</v>
      </c>
      <c r="AB1382" t="e">
        <f t="shared" si="457"/>
        <v>#VALUE!</v>
      </c>
      <c r="AC1382" t="e">
        <f t="shared" si="458"/>
        <v>#VALUE!</v>
      </c>
      <c r="AD1382" t="e">
        <f t="shared" si="459"/>
        <v>#VALUE!</v>
      </c>
      <c r="AE1382" t="e">
        <f t="shared" si="460"/>
        <v>#VALUE!</v>
      </c>
      <c r="AF1382" t="e">
        <f t="shared" si="461"/>
        <v>#VALUE!</v>
      </c>
    </row>
    <row r="1383" spans="5:32" x14ac:dyDescent="0.2">
      <c r="E1383">
        <f t="shared" si="453"/>
        <v>1381</v>
      </c>
      <c r="F1383">
        <f t="shared" si="448"/>
        <v>64.773690448446956</v>
      </c>
      <c r="G1383" t="e">
        <f t="shared" si="462"/>
        <v>#VALUE!</v>
      </c>
      <c r="H1383" t="e">
        <f t="shared" si="463"/>
        <v>#VALUE!</v>
      </c>
      <c r="I1383" t="e">
        <f t="shared" si="464"/>
        <v>#VALUE!</v>
      </c>
      <c r="J1383" t="e">
        <f t="shared" si="465"/>
        <v>#VALUE!</v>
      </c>
      <c r="K1383" t="e">
        <f t="shared" si="466"/>
        <v>#VALUE!</v>
      </c>
      <c r="L1383" t="e">
        <f t="shared" si="467"/>
        <v>#VALUE!</v>
      </c>
      <c r="M1383">
        <f>IF($B$9="זכר",INDEX(תמותה!$A$1:$E$121,ROUNDDOWN(E1383/12,0)+1,2),INDEX(תמותה!$A$1:$E$121,ROUNDDOWN(E1383/12,0)+1,3))</f>
        <v>1</v>
      </c>
      <c r="N1383">
        <f>IF($B$9="זכר",INDEX('שיפור גברים'!$A$1:$GQ$121,ROUNDDOWN(E1383/12,0)+1,ROUNDDOWN((E1383+$B$7-$B$8)/12,0)+2),INDEX('שיפור נשים'!$A$1:$GQ$121,ROUNDDOWN(E1383/12,0)+1,ROUNDDOWN((E1383+$B$7-$B$8)/12,0)+2))</f>
        <v>1</v>
      </c>
      <c r="O1383">
        <f>IF($B$9="זכר",INDEX('שיפור גברים'!$A$1:$GQ$121,ROUNDDOWN(E1383/12,0)+1,ROUNDDOWN((E1383+$B$7-$B$8)/12,0)+1),INDEX('שיפור נשים'!$A$1:$GQ$121,ROUNDDOWN(E1383/12,0)+1,ROUNDDOWN((E1383+$B$7-$B$8)/12,0)+1))</f>
        <v>115</v>
      </c>
      <c r="P1383">
        <f t="shared" si="468"/>
        <v>0.75</v>
      </c>
      <c r="Q1383">
        <f t="shared" si="449"/>
        <v>1</v>
      </c>
      <c r="R1383">
        <f t="shared" si="454"/>
        <v>1381</v>
      </c>
      <c r="S1383" t="e">
        <f t="shared" si="455"/>
        <v>#VALUE!</v>
      </c>
      <c r="T1383">
        <f>IF($B$11="זכר",INDEX(תמותה!$A$1:$E$121,ROUNDDOWN(R1383/12,0)+1,2),INDEX(תמותה!$A$1:$E$121,ROUNDDOWN(R1383/12,0)+1,3))</f>
        <v>1</v>
      </c>
      <c r="U1383">
        <f>IF($B$11="זכר",INDEX('שיפור גברים'!$A$1:$GQ$121,ROUNDDOWN(R1383/12,0)+1,ROUNDDOWN((E1383+$B$7-$B$8)/12,0)+2),INDEX('שיפור נשים'!$A$1:$GQ$121,ROUNDDOWN(R1383/12,0)+1,ROUNDDOWN((E1383+$B$7-$B$8)/12,0)+2))</f>
        <v>1</v>
      </c>
      <c r="V1383">
        <f>IF($B$11="זכר",INDEX('שיפור גברים'!$A$1:$GQ$121,ROUNDDOWN(R1383/12,0)+1,ROUNDDOWN((E1383+$B$7-$B$8)/12,0)+1),INDEX('שיפור נשים'!$A$1:$GQ$121,ROUNDDOWN(R1383/12,0)+1,ROUNDDOWN((E1383+$B$7-$B$8)/12,0)+1))</f>
        <v>115</v>
      </c>
      <c r="W1383">
        <f t="shared" si="450"/>
        <v>0.75</v>
      </c>
      <c r="X1383" t="e">
        <f t="shared" si="456"/>
        <v>#VALUE!</v>
      </c>
      <c r="Y1383">
        <f>IF($B$11="זכר",INDEX(תמותה!$A$1:$E$121,ROUNDDOWN(R1383/12,0)+1,4),INDEX(תמותה!$A$1:$E$121,ROUNDDOWN(R1383/12,0)+1,5))</f>
        <v>1</v>
      </c>
      <c r="Z1383">
        <f t="shared" si="451"/>
        <v>1</v>
      </c>
      <c r="AA1383">
        <f t="shared" si="452"/>
        <v>1</v>
      </c>
      <c r="AB1383" t="e">
        <f t="shared" si="457"/>
        <v>#VALUE!</v>
      </c>
      <c r="AC1383" t="e">
        <f t="shared" si="458"/>
        <v>#VALUE!</v>
      </c>
      <c r="AD1383" t="e">
        <f t="shared" si="459"/>
        <v>#VALUE!</v>
      </c>
      <c r="AE1383" t="e">
        <f t="shared" si="460"/>
        <v>#VALUE!</v>
      </c>
      <c r="AF1383" t="e">
        <f t="shared" si="461"/>
        <v>#VALUE!</v>
      </c>
    </row>
    <row r="1384" spans="5:32" x14ac:dyDescent="0.2">
      <c r="E1384">
        <f t="shared" si="453"/>
        <v>1382</v>
      </c>
      <c r="F1384">
        <f t="shared" si="448"/>
        <v>64.96947383828487</v>
      </c>
      <c r="G1384" t="e">
        <f t="shared" si="462"/>
        <v>#VALUE!</v>
      </c>
      <c r="H1384" t="e">
        <f t="shared" si="463"/>
        <v>#VALUE!</v>
      </c>
      <c r="I1384" t="e">
        <f t="shared" si="464"/>
        <v>#VALUE!</v>
      </c>
      <c r="J1384" t="e">
        <f t="shared" si="465"/>
        <v>#VALUE!</v>
      </c>
      <c r="K1384" t="e">
        <f t="shared" si="466"/>
        <v>#VALUE!</v>
      </c>
      <c r="L1384" t="e">
        <f t="shared" si="467"/>
        <v>#VALUE!</v>
      </c>
      <c r="M1384">
        <f>IF($B$9="זכר",INDEX(תמותה!$A$1:$E$121,ROUNDDOWN(E1384/12,0)+1,2),INDEX(תמותה!$A$1:$E$121,ROUNDDOWN(E1384/12,0)+1,3))</f>
        <v>1</v>
      </c>
      <c r="N1384">
        <f>IF($B$9="זכר",INDEX('שיפור גברים'!$A$1:$GQ$121,ROUNDDOWN(E1384/12,0)+1,ROUNDDOWN((E1384+$B$7-$B$8)/12,0)+2),INDEX('שיפור נשים'!$A$1:$GQ$121,ROUNDDOWN(E1384/12,0)+1,ROUNDDOWN((E1384+$B$7-$B$8)/12,0)+2))</f>
        <v>1</v>
      </c>
      <c r="O1384">
        <f>IF($B$9="זכר",INDEX('שיפור גברים'!$A$1:$GQ$121,ROUNDDOWN(E1384/12,0)+1,ROUNDDOWN((E1384+$B$7-$B$8)/12,0)+1),INDEX('שיפור נשים'!$A$1:$GQ$121,ROUNDDOWN(E1384/12,0)+1,ROUNDDOWN((E1384+$B$7-$B$8)/12,0)+1))</f>
        <v>115</v>
      </c>
      <c r="P1384">
        <f t="shared" si="468"/>
        <v>0.83333333333333337</v>
      </c>
      <c r="Q1384">
        <f t="shared" si="449"/>
        <v>1</v>
      </c>
      <c r="R1384">
        <f t="shared" si="454"/>
        <v>1382</v>
      </c>
      <c r="S1384" t="e">
        <f t="shared" si="455"/>
        <v>#VALUE!</v>
      </c>
      <c r="T1384">
        <f>IF($B$11="זכר",INDEX(תמותה!$A$1:$E$121,ROUNDDOWN(R1384/12,0)+1,2),INDEX(תמותה!$A$1:$E$121,ROUNDDOWN(R1384/12,0)+1,3))</f>
        <v>1</v>
      </c>
      <c r="U1384">
        <f>IF($B$11="זכר",INDEX('שיפור גברים'!$A$1:$GQ$121,ROUNDDOWN(R1384/12,0)+1,ROUNDDOWN((E1384+$B$7-$B$8)/12,0)+2),INDEX('שיפור נשים'!$A$1:$GQ$121,ROUNDDOWN(R1384/12,0)+1,ROUNDDOWN((E1384+$B$7-$B$8)/12,0)+2))</f>
        <v>1</v>
      </c>
      <c r="V1384">
        <f>IF($B$11="זכר",INDEX('שיפור גברים'!$A$1:$GQ$121,ROUNDDOWN(R1384/12,0)+1,ROUNDDOWN((E1384+$B$7-$B$8)/12,0)+1),INDEX('שיפור נשים'!$A$1:$GQ$121,ROUNDDOWN(R1384/12,0)+1,ROUNDDOWN((E1384+$B$7-$B$8)/12,0)+1))</f>
        <v>115</v>
      </c>
      <c r="W1384">
        <f t="shared" si="450"/>
        <v>0.83333333333333337</v>
      </c>
      <c r="X1384" t="e">
        <f t="shared" si="456"/>
        <v>#VALUE!</v>
      </c>
      <c r="Y1384">
        <f>IF($B$11="זכר",INDEX(תמותה!$A$1:$E$121,ROUNDDOWN(R1384/12,0)+1,4),INDEX(תמותה!$A$1:$E$121,ROUNDDOWN(R1384/12,0)+1,5))</f>
        <v>1</v>
      </c>
      <c r="Z1384">
        <f t="shared" si="451"/>
        <v>1</v>
      </c>
      <c r="AA1384">
        <f t="shared" si="452"/>
        <v>1</v>
      </c>
      <c r="AB1384" t="e">
        <f t="shared" si="457"/>
        <v>#VALUE!</v>
      </c>
      <c r="AC1384" t="e">
        <f t="shared" si="458"/>
        <v>#VALUE!</v>
      </c>
      <c r="AD1384" t="e">
        <f t="shared" si="459"/>
        <v>#VALUE!</v>
      </c>
      <c r="AE1384" t="e">
        <f t="shared" si="460"/>
        <v>#VALUE!</v>
      </c>
      <c r="AF1384" t="e">
        <f t="shared" si="461"/>
        <v>#VALUE!</v>
      </c>
    </row>
    <row r="1385" spans="5:32" x14ac:dyDescent="0.2">
      <c r="E1385">
        <f t="shared" si="453"/>
        <v>1383</v>
      </c>
      <c r="F1385">
        <f t="shared" si="448"/>
        <v>65.165848998260856</v>
      </c>
      <c r="G1385" t="e">
        <f t="shared" si="462"/>
        <v>#VALUE!</v>
      </c>
      <c r="H1385" t="e">
        <f t="shared" si="463"/>
        <v>#VALUE!</v>
      </c>
      <c r="I1385" t="e">
        <f t="shared" si="464"/>
        <v>#VALUE!</v>
      </c>
      <c r="J1385" t="e">
        <f t="shared" si="465"/>
        <v>#VALUE!</v>
      </c>
      <c r="K1385" t="e">
        <f t="shared" si="466"/>
        <v>#VALUE!</v>
      </c>
      <c r="L1385" t="e">
        <f t="shared" si="467"/>
        <v>#VALUE!</v>
      </c>
      <c r="M1385">
        <f>IF($B$9="זכר",INDEX(תמותה!$A$1:$E$121,ROUNDDOWN(E1385/12,0)+1,2),INDEX(תמותה!$A$1:$E$121,ROUNDDOWN(E1385/12,0)+1,3))</f>
        <v>1</v>
      </c>
      <c r="N1385">
        <f>IF($B$9="זכר",INDEX('שיפור גברים'!$A$1:$GQ$121,ROUNDDOWN(E1385/12,0)+1,ROUNDDOWN((E1385+$B$7-$B$8)/12,0)+2),INDEX('שיפור נשים'!$A$1:$GQ$121,ROUNDDOWN(E1385/12,0)+1,ROUNDDOWN((E1385+$B$7-$B$8)/12,0)+2))</f>
        <v>1</v>
      </c>
      <c r="O1385">
        <f>IF($B$9="זכר",INDEX('שיפור גברים'!$A$1:$GQ$121,ROUNDDOWN(E1385/12,0)+1,ROUNDDOWN((E1385+$B$7-$B$8)/12,0)+1),INDEX('שיפור נשים'!$A$1:$GQ$121,ROUNDDOWN(E1385/12,0)+1,ROUNDDOWN((E1385+$B$7-$B$8)/12,0)+1))</f>
        <v>115</v>
      </c>
      <c r="P1385">
        <f t="shared" si="468"/>
        <v>0.91666666666666663</v>
      </c>
      <c r="Q1385">
        <f t="shared" si="449"/>
        <v>1</v>
      </c>
      <c r="R1385">
        <f t="shared" si="454"/>
        <v>1383</v>
      </c>
      <c r="S1385" t="e">
        <f t="shared" si="455"/>
        <v>#VALUE!</v>
      </c>
      <c r="T1385">
        <f>IF($B$11="זכר",INDEX(תמותה!$A$1:$E$121,ROUNDDOWN(R1385/12,0)+1,2),INDEX(תמותה!$A$1:$E$121,ROUNDDOWN(R1385/12,0)+1,3))</f>
        <v>1</v>
      </c>
      <c r="U1385">
        <f>IF($B$11="זכר",INDEX('שיפור גברים'!$A$1:$GQ$121,ROUNDDOWN(R1385/12,0)+1,ROUNDDOWN((E1385+$B$7-$B$8)/12,0)+2),INDEX('שיפור נשים'!$A$1:$GQ$121,ROUNDDOWN(R1385/12,0)+1,ROUNDDOWN((E1385+$B$7-$B$8)/12,0)+2))</f>
        <v>1</v>
      </c>
      <c r="V1385">
        <f>IF($B$11="זכר",INDEX('שיפור גברים'!$A$1:$GQ$121,ROUNDDOWN(R1385/12,0)+1,ROUNDDOWN((E1385+$B$7-$B$8)/12,0)+1),INDEX('שיפור נשים'!$A$1:$GQ$121,ROUNDDOWN(R1385/12,0)+1,ROUNDDOWN((E1385+$B$7-$B$8)/12,0)+1))</f>
        <v>115</v>
      </c>
      <c r="W1385">
        <f t="shared" si="450"/>
        <v>0.91666666666666663</v>
      </c>
      <c r="X1385" t="e">
        <f t="shared" si="456"/>
        <v>#VALUE!</v>
      </c>
      <c r="Y1385">
        <f>IF($B$11="זכר",INDEX(תמותה!$A$1:$E$121,ROUNDDOWN(R1385/12,0)+1,4),INDEX(תמותה!$A$1:$E$121,ROUNDDOWN(R1385/12,0)+1,5))</f>
        <v>1</v>
      </c>
      <c r="Z1385">
        <f t="shared" si="451"/>
        <v>1</v>
      </c>
      <c r="AA1385">
        <f t="shared" si="452"/>
        <v>1</v>
      </c>
      <c r="AB1385" t="e">
        <f t="shared" si="457"/>
        <v>#VALUE!</v>
      </c>
      <c r="AC1385" t="e">
        <f t="shared" si="458"/>
        <v>#VALUE!</v>
      </c>
      <c r="AD1385" t="e">
        <f t="shared" si="459"/>
        <v>#VALUE!</v>
      </c>
      <c r="AE1385" t="e">
        <f t="shared" si="460"/>
        <v>#VALUE!</v>
      </c>
      <c r="AF1385" t="e">
        <f t="shared" si="461"/>
        <v>#VALUE!</v>
      </c>
    </row>
    <row r="1386" spans="5:32" x14ac:dyDescent="0.2">
      <c r="E1386">
        <f t="shared" si="453"/>
        <v>1384</v>
      </c>
      <c r="F1386">
        <f t="shared" si="448"/>
        <v>65.362817717044962</v>
      </c>
      <c r="G1386" t="e">
        <f t="shared" si="462"/>
        <v>#VALUE!</v>
      </c>
      <c r="H1386" t="e">
        <f t="shared" si="463"/>
        <v>#VALUE!</v>
      </c>
      <c r="I1386" t="e">
        <f t="shared" si="464"/>
        <v>#VALUE!</v>
      </c>
      <c r="J1386" t="e">
        <f t="shared" si="465"/>
        <v>#VALUE!</v>
      </c>
      <c r="K1386" t="e">
        <f t="shared" si="466"/>
        <v>#VALUE!</v>
      </c>
      <c r="L1386" t="e">
        <f t="shared" si="467"/>
        <v>#VALUE!</v>
      </c>
      <c r="M1386">
        <f>IF($B$9="זכר",INDEX(תמותה!$A$1:$E$121,ROUNDDOWN(E1386/12,0)+1,2),INDEX(תמותה!$A$1:$E$121,ROUNDDOWN(E1386/12,0)+1,3))</f>
        <v>1</v>
      </c>
      <c r="N1386">
        <f>IF($B$9="זכר",INDEX('שיפור גברים'!$A$1:$GQ$121,ROUNDDOWN(E1386/12,0)+1,ROUNDDOWN((E1386+$B$7-$B$8)/12,0)+2),INDEX('שיפור נשים'!$A$1:$GQ$121,ROUNDDOWN(E1386/12,0)+1,ROUNDDOWN((E1386+$B$7-$B$8)/12,0)+2))</f>
        <v>1</v>
      </c>
      <c r="O1386">
        <f>IF($B$9="זכר",INDEX('שיפור גברים'!$A$1:$GQ$121,ROUNDDOWN(E1386/12,0)+1,ROUNDDOWN((E1386+$B$7-$B$8)/12,0)+1),INDEX('שיפור נשים'!$A$1:$GQ$121,ROUNDDOWN(E1386/12,0)+1,ROUNDDOWN((E1386+$B$7-$B$8)/12,0)+1))</f>
        <v>115</v>
      </c>
      <c r="P1386">
        <f t="shared" si="468"/>
        <v>1</v>
      </c>
      <c r="Q1386">
        <f t="shared" si="449"/>
        <v>1</v>
      </c>
      <c r="R1386">
        <f t="shared" si="454"/>
        <v>1384</v>
      </c>
      <c r="S1386" t="e">
        <f t="shared" si="455"/>
        <v>#VALUE!</v>
      </c>
      <c r="T1386">
        <f>IF($B$11="זכר",INDEX(תמותה!$A$1:$E$121,ROUNDDOWN(R1386/12,0)+1,2),INDEX(תמותה!$A$1:$E$121,ROUNDDOWN(R1386/12,0)+1,3))</f>
        <v>1</v>
      </c>
      <c r="U1386">
        <f>IF($B$11="זכר",INDEX('שיפור גברים'!$A$1:$GQ$121,ROUNDDOWN(R1386/12,0)+1,ROUNDDOWN((E1386+$B$7-$B$8)/12,0)+2),INDEX('שיפור נשים'!$A$1:$GQ$121,ROUNDDOWN(R1386/12,0)+1,ROUNDDOWN((E1386+$B$7-$B$8)/12,0)+2))</f>
        <v>1</v>
      </c>
      <c r="V1386">
        <f>IF($B$11="זכר",INDEX('שיפור גברים'!$A$1:$GQ$121,ROUNDDOWN(R1386/12,0)+1,ROUNDDOWN((E1386+$B$7-$B$8)/12,0)+1),INDEX('שיפור נשים'!$A$1:$GQ$121,ROUNDDOWN(R1386/12,0)+1,ROUNDDOWN((E1386+$B$7-$B$8)/12,0)+1))</f>
        <v>115</v>
      </c>
      <c r="W1386">
        <f t="shared" si="450"/>
        <v>1</v>
      </c>
      <c r="X1386" t="e">
        <f t="shared" si="456"/>
        <v>#VALUE!</v>
      </c>
      <c r="Y1386">
        <f>IF($B$11="זכר",INDEX(תמותה!$A$1:$E$121,ROUNDDOWN(R1386/12,0)+1,4),INDEX(תמותה!$A$1:$E$121,ROUNDDOWN(R1386/12,0)+1,5))</f>
        <v>1</v>
      </c>
      <c r="Z1386">
        <f t="shared" si="451"/>
        <v>1</v>
      </c>
      <c r="AA1386">
        <f t="shared" si="452"/>
        <v>1</v>
      </c>
      <c r="AB1386" t="e">
        <f t="shared" si="457"/>
        <v>#VALUE!</v>
      </c>
      <c r="AC1386" t="e">
        <f t="shared" si="458"/>
        <v>#VALUE!</v>
      </c>
      <c r="AD1386" t="e">
        <f t="shared" si="459"/>
        <v>#VALUE!</v>
      </c>
      <c r="AE1386" t="e">
        <f t="shared" si="460"/>
        <v>#VALUE!</v>
      </c>
      <c r="AF1386" t="e">
        <f t="shared" si="461"/>
        <v>#VALUE!</v>
      </c>
    </row>
    <row r="1387" spans="5:32" x14ac:dyDescent="0.2">
      <c r="E1387">
        <f t="shared" si="453"/>
        <v>1385</v>
      </c>
      <c r="F1387">
        <f t="shared" si="448"/>
        <v>65.560381788713613</v>
      </c>
      <c r="G1387" t="e">
        <f t="shared" si="462"/>
        <v>#VALUE!</v>
      </c>
      <c r="H1387" t="e">
        <f t="shared" si="463"/>
        <v>#VALUE!</v>
      </c>
      <c r="I1387" t="e">
        <f t="shared" si="464"/>
        <v>#VALUE!</v>
      </c>
      <c r="J1387" t="e">
        <f t="shared" si="465"/>
        <v>#VALUE!</v>
      </c>
      <c r="K1387" t="e">
        <f t="shared" si="466"/>
        <v>#VALUE!</v>
      </c>
      <c r="L1387" t="e">
        <f t="shared" si="467"/>
        <v>#VALUE!</v>
      </c>
      <c r="M1387">
        <f>IF($B$9="זכר",INDEX(תמותה!$A$1:$E$121,ROUNDDOWN(E1387/12,0)+1,2),INDEX(תמותה!$A$1:$E$121,ROUNDDOWN(E1387/12,0)+1,3))</f>
        <v>1</v>
      </c>
      <c r="N1387">
        <f>IF($B$9="זכר",INDEX('שיפור גברים'!$A$1:$GQ$121,ROUNDDOWN(E1387/12,0)+1,ROUNDDOWN((E1387+$B$7-$B$8)/12,0)+2),INDEX('שיפור נשים'!$A$1:$GQ$121,ROUNDDOWN(E1387/12,0)+1,ROUNDDOWN((E1387+$B$7-$B$8)/12,0)+2))</f>
        <v>1</v>
      </c>
      <c r="O1387">
        <f>IF($B$9="זכר",INDEX('שיפור גברים'!$A$1:$GQ$121,ROUNDDOWN(E1387/12,0)+1,ROUNDDOWN((E1387+$B$7-$B$8)/12,0)+1),INDEX('שיפור נשים'!$A$1:$GQ$121,ROUNDDOWN(E1387/12,0)+1,ROUNDDOWN((E1387+$B$7-$B$8)/12,0)+1))</f>
        <v>1</v>
      </c>
      <c r="P1387">
        <f t="shared" si="468"/>
        <v>8.3333333333333329E-2</v>
      </c>
      <c r="Q1387">
        <f t="shared" si="449"/>
        <v>1</v>
      </c>
      <c r="R1387">
        <f t="shared" si="454"/>
        <v>1385</v>
      </c>
      <c r="S1387" t="e">
        <f t="shared" si="455"/>
        <v>#VALUE!</v>
      </c>
      <c r="T1387">
        <f>IF($B$11="זכר",INDEX(תמותה!$A$1:$E$121,ROUNDDOWN(R1387/12,0)+1,2),INDEX(תמותה!$A$1:$E$121,ROUNDDOWN(R1387/12,0)+1,3))</f>
        <v>1</v>
      </c>
      <c r="U1387">
        <f>IF($B$11="זכר",INDEX('שיפור גברים'!$A$1:$GQ$121,ROUNDDOWN(R1387/12,0)+1,ROUNDDOWN((E1387+$B$7-$B$8)/12,0)+2),INDEX('שיפור נשים'!$A$1:$GQ$121,ROUNDDOWN(R1387/12,0)+1,ROUNDDOWN((E1387+$B$7-$B$8)/12,0)+2))</f>
        <v>1</v>
      </c>
      <c r="V1387">
        <f>IF($B$11="זכר",INDEX('שיפור גברים'!$A$1:$GQ$121,ROUNDDOWN(R1387/12,0)+1,ROUNDDOWN((E1387+$B$7-$B$8)/12,0)+1),INDEX('שיפור נשים'!$A$1:$GQ$121,ROUNDDOWN(R1387/12,0)+1,ROUNDDOWN((E1387+$B$7-$B$8)/12,0)+1))</f>
        <v>1</v>
      </c>
      <c r="W1387">
        <f t="shared" si="450"/>
        <v>8.3333333333333329E-2</v>
      </c>
      <c r="X1387" t="e">
        <f t="shared" si="456"/>
        <v>#VALUE!</v>
      </c>
      <c r="Y1387">
        <f>IF($B$11="זכר",INDEX(תמותה!$A$1:$E$121,ROUNDDOWN(R1387/12,0)+1,4),INDEX(תמותה!$A$1:$E$121,ROUNDDOWN(R1387/12,0)+1,5))</f>
        <v>1</v>
      </c>
      <c r="Z1387">
        <f t="shared" si="451"/>
        <v>1</v>
      </c>
      <c r="AA1387">
        <f t="shared" si="452"/>
        <v>1</v>
      </c>
      <c r="AB1387" t="e">
        <f t="shared" si="457"/>
        <v>#VALUE!</v>
      </c>
      <c r="AC1387" t="e">
        <f t="shared" si="458"/>
        <v>#VALUE!</v>
      </c>
      <c r="AD1387" t="e">
        <f t="shared" si="459"/>
        <v>#VALUE!</v>
      </c>
      <c r="AE1387" t="e">
        <f t="shared" si="460"/>
        <v>#VALUE!</v>
      </c>
      <c r="AF1387" t="e">
        <f t="shared" si="461"/>
        <v>#VALUE!</v>
      </c>
    </row>
    <row r="1388" spans="5:32" x14ac:dyDescent="0.2">
      <c r="E1388">
        <f t="shared" si="453"/>
        <v>1386</v>
      </c>
      <c r="F1388">
        <f t="shared" si="448"/>
        <v>65.758543012766111</v>
      </c>
      <c r="G1388" t="e">
        <f t="shared" si="462"/>
        <v>#VALUE!</v>
      </c>
      <c r="H1388" t="e">
        <f t="shared" si="463"/>
        <v>#VALUE!</v>
      </c>
      <c r="I1388" t="e">
        <f t="shared" si="464"/>
        <v>#VALUE!</v>
      </c>
      <c r="J1388" t="e">
        <f t="shared" si="465"/>
        <v>#VALUE!</v>
      </c>
      <c r="K1388" t="e">
        <f t="shared" si="466"/>
        <v>#VALUE!</v>
      </c>
      <c r="L1388" t="e">
        <f t="shared" si="467"/>
        <v>#VALUE!</v>
      </c>
      <c r="M1388">
        <f>IF($B$9="זכר",INDEX(תמותה!$A$1:$E$121,ROUNDDOWN(E1388/12,0)+1,2),INDEX(תמותה!$A$1:$E$121,ROUNDDOWN(E1388/12,0)+1,3))</f>
        <v>1</v>
      </c>
      <c r="N1388">
        <f>IF($B$9="זכר",INDEX('שיפור גברים'!$A$1:$GQ$121,ROUNDDOWN(E1388/12,0)+1,ROUNDDOWN((E1388+$B$7-$B$8)/12,0)+2),INDEX('שיפור נשים'!$A$1:$GQ$121,ROUNDDOWN(E1388/12,0)+1,ROUNDDOWN((E1388+$B$7-$B$8)/12,0)+2))</f>
        <v>1</v>
      </c>
      <c r="O1388">
        <f>IF($B$9="זכר",INDEX('שיפור גברים'!$A$1:$GQ$121,ROUNDDOWN(E1388/12,0)+1,ROUNDDOWN((E1388+$B$7-$B$8)/12,0)+1),INDEX('שיפור נשים'!$A$1:$GQ$121,ROUNDDOWN(E1388/12,0)+1,ROUNDDOWN((E1388+$B$7-$B$8)/12,0)+1))</f>
        <v>1</v>
      </c>
      <c r="P1388">
        <f t="shared" si="468"/>
        <v>0.16666666666666666</v>
      </c>
      <c r="Q1388">
        <f t="shared" si="449"/>
        <v>1</v>
      </c>
      <c r="R1388">
        <f t="shared" si="454"/>
        <v>1386</v>
      </c>
      <c r="S1388" t="e">
        <f t="shared" si="455"/>
        <v>#VALUE!</v>
      </c>
      <c r="T1388">
        <f>IF($B$11="זכר",INDEX(תמותה!$A$1:$E$121,ROUNDDOWN(R1388/12,0)+1,2),INDEX(תמותה!$A$1:$E$121,ROUNDDOWN(R1388/12,0)+1,3))</f>
        <v>1</v>
      </c>
      <c r="U1388">
        <f>IF($B$11="זכר",INDEX('שיפור גברים'!$A$1:$GQ$121,ROUNDDOWN(R1388/12,0)+1,ROUNDDOWN((E1388+$B$7-$B$8)/12,0)+2),INDEX('שיפור נשים'!$A$1:$GQ$121,ROUNDDOWN(R1388/12,0)+1,ROUNDDOWN((E1388+$B$7-$B$8)/12,0)+2))</f>
        <v>1</v>
      </c>
      <c r="V1388">
        <f>IF($B$11="זכר",INDEX('שיפור גברים'!$A$1:$GQ$121,ROUNDDOWN(R1388/12,0)+1,ROUNDDOWN((E1388+$B$7-$B$8)/12,0)+1),INDEX('שיפור נשים'!$A$1:$GQ$121,ROUNDDOWN(R1388/12,0)+1,ROUNDDOWN((E1388+$B$7-$B$8)/12,0)+1))</f>
        <v>1</v>
      </c>
      <c r="W1388">
        <f t="shared" si="450"/>
        <v>0.16666666666666666</v>
      </c>
      <c r="X1388" t="e">
        <f t="shared" si="456"/>
        <v>#VALUE!</v>
      </c>
      <c r="Y1388">
        <f>IF($B$11="זכר",INDEX(תמותה!$A$1:$E$121,ROUNDDOWN(R1388/12,0)+1,4),INDEX(תמותה!$A$1:$E$121,ROUNDDOWN(R1388/12,0)+1,5))</f>
        <v>1</v>
      </c>
      <c r="Z1388">
        <f t="shared" si="451"/>
        <v>1</v>
      </c>
      <c r="AA1388">
        <f t="shared" si="452"/>
        <v>1</v>
      </c>
      <c r="AB1388" t="e">
        <f t="shared" si="457"/>
        <v>#VALUE!</v>
      </c>
      <c r="AC1388" t="e">
        <f t="shared" si="458"/>
        <v>#VALUE!</v>
      </c>
      <c r="AD1388" t="e">
        <f t="shared" si="459"/>
        <v>#VALUE!</v>
      </c>
      <c r="AE1388" t="e">
        <f t="shared" si="460"/>
        <v>#VALUE!</v>
      </c>
      <c r="AF1388" t="e">
        <f t="shared" si="461"/>
        <v>#VALUE!</v>
      </c>
    </row>
    <row r="1389" spans="5:32" x14ac:dyDescent="0.2">
      <c r="E1389">
        <f t="shared" si="453"/>
        <v>1387</v>
      </c>
      <c r="F1389">
        <f t="shared" si="448"/>
        <v>65.957303194140863</v>
      </c>
      <c r="G1389" t="e">
        <f t="shared" si="462"/>
        <v>#VALUE!</v>
      </c>
      <c r="H1389" t="e">
        <f t="shared" si="463"/>
        <v>#VALUE!</v>
      </c>
      <c r="I1389" t="e">
        <f t="shared" si="464"/>
        <v>#VALUE!</v>
      </c>
      <c r="J1389" t="e">
        <f t="shared" si="465"/>
        <v>#VALUE!</v>
      </c>
      <c r="K1389" t="e">
        <f t="shared" si="466"/>
        <v>#VALUE!</v>
      </c>
      <c r="L1389" t="e">
        <f t="shared" si="467"/>
        <v>#VALUE!</v>
      </c>
      <c r="M1389">
        <f>IF($B$9="זכר",INDEX(תמותה!$A$1:$E$121,ROUNDDOWN(E1389/12,0)+1,2),INDEX(תמותה!$A$1:$E$121,ROUNDDOWN(E1389/12,0)+1,3))</f>
        <v>1</v>
      </c>
      <c r="N1389">
        <f>IF($B$9="זכר",INDEX('שיפור גברים'!$A$1:$GQ$121,ROUNDDOWN(E1389/12,0)+1,ROUNDDOWN((E1389+$B$7-$B$8)/12,0)+2),INDEX('שיפור נשים'!$A$1:$GQ$121,ROUNDDOWN(E1389/12,0)+1,ROUNDDOWN((E1389+$B$7-$B$8)/12,0)+2))</f>
        <v>1</v>
      </c>
      <c r="O1389">
        <f>IF($B$9="זכר",INDEX('שיפור גברים'!$A$1:$GQ$121,ROUNDDOWN(E1389/12,0)+1,ROUNDDOWN((E1389+$B$7-$B$8)/12,0)+1),INDEX('שיפור נשים'!$A$1:$GQ$121,ROUNDDOWN(E1389/12,0)+1,ROUNDDOWN((E1389+$B$7-$B$8)/12,0)+1))</f>
        <v>1</v>
      </c>
      <c r="P1389">
        <f t="shared" si="468"/>
        <v>0.25</v>
      </c>
      <c r="Q1389">
        <f t="shared" si="449"/>
        <v>1</v>
      </c>
      <c r="R1389">
        <f t="shared" si="454"/>
        <v>1387</v>
      </c>
      <c r="S1389" t="e">
        <f t="shared" si="455"/>
        <v>#VALUE!</v>
      </c>
      <c r="T1389">
        <f>IF($B$11="זכר",INDEX(תמותה!$A$1:$E$121,ROUNDDOWN(R1389/12,0)+1,2),INDEX(תמותה!$A$1:$E$121,ROUNDDOWN(R1389/12,0)+1,3))</f>
        <v>1</v>
      </c>
      <c r="U1389">
        <f>IF($B$11="זכר",INDEX('שיפור גברים'!$A$1:$GQ$121,ROUNDDOWN(R1389/12,0)+1,ROUNDDOWN((E1389+$B$7-$B$8)/12,0)+2),INDEX('שיפור נשים'!$A$1:$GQ$121,ROUNDDOWN(R1389/12,0)+1,ROUNDDOWN((E1389+$B$7-$B$8)/12,0)+2))</f>
        <v>1</v>
      </c>
      <c r="V1389">
        <f>IF($B$11="זכר",INDEX('שיפור גברים'!$A$1:$GQ$121,ROUNDDOWN(R1389/12,0)+1,ROUNDDOWN((E1389+$B$7-$B$8)/12,0)+1),INDEX('שיפור נשים'!$A$1:$GQ$121,ROUNDDOWN(R1389/12,0)+1,ROUNDDOWN((E1389+$B$7-$B$8)/12,0)+1))</f>
        <v>1</v>
      </c>
      <c r="W1389">
        <f t="shared" si="450"/>
        <v>0.25</v>
      </c>
      <c r="X1389" t="e">
        <f t="shared" si="456"/>
        <v>#VALUE!</v>
      </c>
      <c r="Y1389">
        <f>IF($B$11="זכר",INDEX(תמותה!$A$1:$E$121,ROUNDDOWN(R1389/12,0)+1,4),INDEX(תמותה!$A$1:$E$121,ROUNDDOWN(R1389/12,0)+1,5))</f>
        <v>1</v>
      </c>
      <c r="Z1389">
        <f t="shared" si="451"/>
        <v>1</v>
      </c>
      <c r="AA1389">
        <f t="shared" si="452"/>
        <v>1</v>
      </c>
      <c r="AB1389" t="e">
        <f t="shared" si="457"/>
        <v>#VALUE!</v>
      </c>
      <c r="AC1389" t="e">
        <f t="shared" si="458"/>
        <v>#VALUE!</v>
      </c>
      <c r="AD1389" t="e">
        <f t="shared" si="459"/>
        <v>#VALUE!</v>
      </c>
      <c r="AE1389" t="e">
        <f t="shared" si="460"/>
        <v>#VALUE!</v>
      </c>
      <c r="AF1389" t="e">
        <f t="shared" si="461"/>
        <v>#VALUE!</v>
      </c>
    </row>
    <row r="1390" spans="5:32" x14ac:dyDescent="0.2">
      <c r="E1390">
        <f t="shared" si="453"/>
        <v>1388</v>
      </c>
      <c r="F1390">
        <f t="shared" si="448"/>
        <v>66.156664143231723</v>
      </c>
      <c r="G1390" t="e">
        <f t="shared" si="462"/>
        <v>#VALUE!</v>
      </c>
      <c r="H1390" t="e">
        <f t="shared" si="463"/>
        <v>#VALUE!</v>
      </c>
      <c r="I1390" t="e">
        <f t="shared" si="464"/>
        <v>#VALUE!</v>
      </c>
      <c r="J1390" t="e">
        <f t="shared" si="465"/>
        <v>#VALUE!</v>
      </c>
      <c r="K1390" t="e">
        <f t="shared" si="466"/>
        <v>#VALUE!</v>
      </c>
      <c r="L1390" t="e">
        <f t="shared" si="467"/>
        <v>#VALUE!</v>
      </c>
      <c r="M1390">
        <f>IF($B$9="זכר",INDEX(תמותה!$A$1:$E$121,ROUNDDOWN(E1390/12,0)+1,2),INDEX(תמותה!$A$1:$E$121,ROUNDDOWN(E1390/12,0)+1,3))</f>
        <v>1</v>
      </c>
      <c r="N1390">
        <f>IF($B$9="זכר",INDEX('שיפור גברים'!$A$1:$GQ$121,ROUNDDOWN(E1390/12,0)+1,ROUNDDOWN((E1390+$B$7-$B$8)/12,0)+2),INDEX('שיפור נשים'!$A$1:$GQ$121,ROUNDDOWN(E1390/12,0)+1,ROUNDDOWN((E1390+$B$7-$B$8)/12,0)+2))</f>
        <v>1</v>
      </c>
      <c r="O1390">
        <f>IF($B$9="זכר",INDEX('שיפור גברים'!$A$1:$GQ$121,ROUNDDOWN(E1390/12,0)+1,ROUNDDOWN((E1390+$B$7-$B$8)/12,0)+1),INDEX('שיפור נשים'!$A$1:$GQ$121,ROUNDDOWN(E1390/12,0)+1,ROUNDDOWN((E1390+$B$7-$B$8)/12,0)+1))</f>
        <v>1</v>
      </c>
      <c r="P1390">
        <f t="shared" si="468"/>
        <v>0.33333333333333331</v>
      </c>
      <c r="Q1390">
        <f t="shared" si="449"/>
        <v>1</v>
      </c>
      <c r="R1390">
        <f t="shared" si="454"/>
        <v>1388</v>
      </c>
      <c r="S1390" t="e">
        <f t="shared" si="455"/>
        <v>#VALUE!</v>
      </c>
      <c r="T1390">
        <f>IF($B$11="זכר",INDEX(תמותה!$A$1:$E$121,ROUNDDOWN(R1390/12,0)+1,2),INDEX(תמותה!$A$1:$E$121,ROUNDDOWN(R1390/12,0)+1,3))</f>
        <v>1</v>
      </c>
      <c r="U1390">
        <f>IF($B$11="זכר",INDEX('שיפור גברים'!$A$1:$GQ$121,ROUNDDOWN(R1390/12,0)+1,ROUNDDOWN((E1390+$B$7-$B$8)/12,0)+2),INDEX('שיפור נשים'!$A$1:$GQ$121,ROUNDDOWN(R1390/12,0)+1,ROUNDDOWN((E1390+$B$7-$B$8)/12,0)+2))</f>
        <v>1</v>
      </c>
      <c r="V1390">
        <f>IF($B$11="זכר",INDEX('שיפור גברים'!$A$1:$GQ$121,ROUNDDOWN(R1390/12,0)+1,ROUNDDOWN((E1390+$B$7-$B$8)/12,0)+1),INDEX('שיפור נשים'!$A$1:$GQ$121,ROUNDDOWN(R1390/12,0)+1,ROUNDDOWN((E1390+$B$7-$B$8)/12,0)+1))</f>
        <v>1</v>
      </c>
      <c r="W1390">
        <f t="shared" si="450"/>
        <v>0.33333333333333331</v>
      </c>
      <c r="X1390" t="e">
        <f t="shared" si="456"/>
        <v>#VALUE!</v>
      </c>
      <c r="Y1390">
        <f>IF($B$11="זכר",INDEX(תמותה!$A$1:$E$121,ROUNDDOWN(R1390/12,0)+1,4),INDEX(תמותה!$A$1:$E$121,ROUNDDOWN(R1390/12,0)+1,5))</f>
        <v>1</v>
      </c>
      <c r="Z1390">
        <f t="shared" si="451"/>
        <v>1</v>
      </c>
      <c r="AA1390">
        <f t="shared" si="452"/>
        <v>1</v>
      </c>
      <c r="AB1390" t="e">
        <f t="shared" si="457"/>
        <v>#VALUE!</v>
      </c>
      <c r="AC1390" t="e">
        <f t="shared" si="458"/>
        <v>#VALUE!</v>
      </c>
      <c r="AD1390" t="e">
        <f t="shared" si="459"/>
        <v>#VALUE!</v>
      </c>
      <c r="AE1390" t="e">
        <f t="shared" si="460"/>
        <v>#VALUE!</v>
      </c>
      <c r="AF1390" t="e">
        <f t="shared" si="461"/>
        <v>#VALUE!</v>
      </c>
    </row>
    <row r="1391" spans="5:32" x14ac:dyDescent="0.2">
      <c r="E1391">
        <f t="shared" si="453"/>
        <v>1389</v>
      </c>
      <c r="F1391">
        <f t="shared" si="448"/>
        <v>66.356627675904576</v>
      </c>
      <c r="G1391" t="e">
        <f t="shared" si="462"/>
        <v>#VALUE!</v>
      </c>
      <c r="H1391" t="e">
        <f t="shared" si="463"/>
        <v>#VALUE!</v>
      </c>
      <c r="I1391" t="e">
        <f t="shared" si="464"/>
        <v>#VALUE!</v>
      </c>
      <c r="J1391" t="e">
        <f t="shared" si="465"/>
        <v>#VALUE!</v>
      </c>
      <c r="K1391" t="e">
        <f t="shared" si="466"/>
        <v>#VALUE!</v>
      </c>
      <c r="L1391" t="e">
        <f t="shared" si="467"/>
        <v>#VALUE!</v>
      </c>
      <c r="M1391">
        <f>IF($B$9="זכר",INDEX(תמותה!$A$1:$E$121,ROUNDDOWN(E1391/12,0)+1,2),INDEX(תמותה!$A$1:$E$121,ROUNDDOWN(E1391/12,0)+1,3))</f>
        <v>1</v>
      </c>
      <c r="N1391">
        <f>IF($B$9="זכר",INDEX('שיפור גברים'!$A$1:$GQ$121,ROUNDDOWN(E1391/12,0)+1,ROUNDDOWN((E1391+$B$7-$B$8)/12,0)+2),INDEX('שיפור נשים'!$A$1:$GQ$121,ROUNDDOWN(E1391/12,0)+1,ROUNDDOWN((E1391+$B$7-$B$8)/12,0)+2))</f>
        <v>1</v>
      </c>
      <c r="O1391">
        <f>IF($B$9="זכר",INDEX('שיפור גברים'!$A$1:$GQ$121,ROUNDDOWN(E1391/12,0)+1,ROUNDDOWN((E1391+$B$7-$B$8)/12,0)+1),INDEX('שיפור נשים'!$A$1:$GQ$121,ROUNDDOWN(E1391/12,0)+1,ROUNDDOWN((E1391+$B$7-$B$8)/12,0)+1))</f>
        <v>1</v>
      </c>
      <c r="P1391">
        <f t="shared" si="468"/>
        <v>0.41666666666666669</v>
      </c>
      <c r="Q1391">
        <f t="shared" si="449"/>
        <v>1</v>
      </c>
      <c r="R1391">
        <f t="shared" si="454"/>
        <v>1389</v>
      </c>
      <c r="S1391" t="e">
        <f t="shared" si="455"/>
        <v>#VALUE!</v>
      </c>
      <c r="T1391">
        <f>IF($B$11="זכר",INDEX(תמותה!$A$1:$E$121,ROUNDDOWN(R1391/12,0)+1,2),INDEX(תמותה!$A$1:$E$121,ROUNDDOWN(R1391/12,0)+1,3))</f>
        <v>1</v>
      </c>
      <c r="U1391">
        <f>IF($B$11="זכר",INDEX('שיפור גברים'!$A$1:$GQ$121,ROUNDDOWN(R1391/12,0)+1,ROUNDDOWN((E1391+$B$7-$B$8)/12,0)+2),INDEX('שיפור נשים'!$A$1:$GQ$121,ROUNDDOWN(R1391/12,0)+1,ROUNDDOWN((E1391+$B$7-$B$8)/12,0)+2))</f>
        <v>1</v>
      </c>
      <c r="V1391">
        <f>IF($B$11="זכר",INDEX('שיפור גברים'!$A$1:$GQ$121,ROUNDDOWN(R1391/12,0)+1,ROUNDDOWN((E1391+$B$7-$B$8)/12,0)+1),INDEX('שיפור נשים'!$A$1:$GQ$121,ROUNDDOWN(R1391/12,0)+1,ROUNDDOWN((E1391+$B$7-$B$8)/12,0)+1))</f>
        <v>1</v>
      </c>
      <c r="W1391">
        <f t="shared" si="450"/>
        <v>0.41666666666666669</v>
      </c>
      <c r="X1391" t="e">
        <f t="shared" si="456"/>
        <v>#VALUE!</v>
      </c>
      <c r="Y1391">
        <f>IF($B$11="זכר",INDEX(תמותה!$A$1:$E$121,ROUNDDOWN(R1391/12,0)+1,4),INDEX(תמותה!$A$1:$E$121,ROUNDDOWN(R1391/12,0)+1,5))</f>
        <v>1</v>
      </c>
      <c r="Z1391">
        <f t="shared" si="451"/>
        <v>1</v>
      </c>
      <c r="AA1391">
        <f t="shared" si="452"/>
        <v>1</v>
      </c>
      <c r="AB1391" t="e">
        <f t="shared" si="457"/>
        <v>#VALUE!</v>
      </c>
      <c r="AC1391" t="e">
        <f t="shared" si="458"/>
        <v>#VALUE!</v>
      </c>
      <c r="AD1391" t="e">
        <f t="shared" si="459"/>
        <v>#VALUE!</v>
      </c>
      <c r="AE1391" t="e">
        <f t="shared" si="460"/>
        <v>#VALUE!</v>
      </c>
      <c r="AF1391" t="e">
        <f t="shared" si="461"/>
        <v>#VALUE!</v>
      </c>
    </row>
    <row r="1392" spans="5:32" x14ac:dyDescent="0.2">
      <c r="E1392">
        <f t="shared" si="453"/>
        <v>1390</v>
      </c>
      <c r="F1392">
        <f t="shared" si="448"/>
        <v>66.557195613514139</v>
      </c>
      <c r="G1392" t="e">
        <f t="shared" si="462"/>
        <v>#VALUE!</v>
      </c>
      <c r="H1392" t="e">
        <f t="shared" si="463"/>
        <v>#VALUE!</v>
      </c>
      <c r="I1392" t="e">
        <f t="shared" si="464"/>
        <v>#VALUE!</v>
      </c>
      <c r="J1392" t="e">
        <f t="shared" si="465"/>
        <v>#VALUE!</v>
      </c>
      <c r="K1392" t="e">
        <f t="shared" si="466"/>
        <v>#VALUE!</v>
      </c>
      <c r="L1392" t="e">
        <f t="shared" si="467"/>
        <v>#VALUE!</v>
      </c>
      <c r="M1392">
        <f>IF($B$9="זכר",INDEX(תמותה!$A$1:$E$121,ROUNDDOWN(E1392/12,0)+1,2),INDEX(תמותה!$A$1:$E$121,ROUNDDOWN(E1392/12,0)+1,3))</f>
        <v>1</v>
      </c>
      <c r="N1392">
        <f>IF($B$9="זכר",INDEX('שיפור גברים'!$A$1:$GQ$121,ROUNDDOWN(E1392/12,0)+1,ROUNDDOWN((E1392+$B$7-$B$8)/12,0)+2),INDEX('שיפור נשים'!$A$1:$GQ$121,ROUNDDOWN(E1392/12,0)+1,ROUNDDOWN((E1392+$B$7-$B$8)/12,0)+2))</f>
        <v>1</v>
      </c>
      <c r="O1392">
        <f>IF($B$9="זכר",INDEX('שיפור גברים'!$A$1:$GQ$121,ROUNDDOWN(E1392/12,0)+1,ROUNDDOWN((E1392+$B$7-$B$8)/12,0)+1),INDEX('שיפור נשים'!$A$1:$GQ$121,ROUNDDOWN(E1392/12,0)+1,ROUNDDOWN((E1392+$B$7-$B$8)/12,0)+1))</f>
        <v>1</v>
      </c>
      <c r="P1392">
        <f t="shared" si="468"/>
        <v>0.5</v>
      </c>
      <c r="Q1392">
        <f t="shared" si="449"/>
        <v>1</v>
      </c>
      <c r="R1392">
        <f t="shared" si="454"/>
        <v>1390</v>
      </c>
      <c r="S1392" t="e">
        <f t="shared" si="455"/>
        <v>#VALUE!</v>
      </c>
      <c r="T1392">
        <f>IF($B$11="זכר",INDEX(תמותה!$A$1:$E$121,ROUNDDOWN(R1392/12,0)+1,2),INDEX(תמותה!$A$1:$E$121,ROUNDDOWN(R1392/12,0)+1,3))</f>
        <v>1</v>
      </c>
      <c r="U1392">
        <f>IF($B$11="זכר",INDEX('שיפור גברים'!$A$1:$GQ$121,ROUNDDOWN(R1392/12,0)+1,ROUNDDOWN((E1392+$B$7-$B$8)/12,0)+2),INDEX('שיפור נשים'!$A$1:$GQ$121,ROUNDDOWN(R1392/12,0)+1,ROUNDDOWN((E1392+$B$7-$B$8)/12,0)+2))</f>
        <v>1</v>
      </c>
      <c r="V1392">
        <f>IF($B$11="זכר",INDEX('שיפור גברים'!$A$1:$GQ$121,ROUNDDOWN(R1392/12,0)+1,ROUNDDOWN((E1392+$B$7-$B$8)/12,0)+1),INDEX('שיפור נשים'!$A$1:$GQ$121,ROUNDDOWN(R1392/12,0)+1,ROUNDDOWN((E1392+$B$7-$B$8)/12,0)+1))</f>
        <v>1</v>
      </c>
      <c r="W1392">
        <f t="shared" si="450"/>
        <v>0.5</v>
      </c>
      <c r="X1392" t="e">
        <f t="shared" si="456"/>
        <v>#VALUE!</v>
      </c>
      <c r="Y1392">
        <f>IF($B$11="זכר",INDEX(תמותה!$A$1:$E$121,ROUNDDOWN(R1392/12,0)+1,4),INDEX(תמותה!$A$1:$E$121,ROUNDDOWN(R1392/12,0)+1,5))</f>
        <v>1</v>
      </c>
      <c r="Z1392">
        <f t="shared" si="451"/>
        <v>1</v>
      </c>
      <c r="AA1392">
        <f t="shared" si="452"/>
        <v>1</v>
      </c>
      <c r="AB1392" t="e">
        <f t="shared" si="457"/>
        <v>#VALUE!</v>
      </c>
      <c r="AC1392" t="e">
        <f t="shared" si="458"/>
        <v>#VALUE!</v>
      </c>
      <c r="AD1392" t="e">
        <f t="shared" si="459"/>
        <v>#VALUE!</v>
      </c>
      <c r="AE1392" t="e">
        <f t="shared" si="460"/>
        <v>#VALUE!</v>
      </c>
      <c r="AF1392" t="e">
        <f t="shared" si="461"/>
        <v>#VALUE!</v>
      </c>
    </row>
    <row r="1393" spans="5:32" x14ac:dyDescent="0.2">
      <c r="E1393">
        <f t="shared" si="453"/>
        <v>1391</v>
      </c>
      <c r="F1393">
        <f t="shared" si="448"/>
        <v>66.758369782920013</v>
      </c>
      <c r="G1393" t="e">
        <f t="shared" si="462"/>
        <v>#VALUE!</v>
      </c>
      <c r="H1393" t="e">
        <f t="shared" si="463"/>
        <v>#VALUE!</v>
      </c>
      <c r="I1393" t="e">
        <f t="shared" si="464"/>
        <v>#VALUE!</v>
      </c>
      <c r="J1393" t="e">
        <f t="shared" si="465"/>
        <v>#VALUE!</v>
      </c>
      <c r="K1393" t="e">
        <f t="shared" si="466"/>
        <v>#VALUE!</v>
      </c>
      <c r="L1393" t="e">
        <f t="shared" si="467"/>
        <v>#VALUE!</v>
      </c>
      <c r="M1393">
        <f>IF($B$9="זכר",INDEX(תמותה!$A$1:$E$121,ROUNDDOWN(E1393/12,0)+1,2),INDEX(תמותה!$A$1:$E$121,ROUNDDOWN(E1393/12,0)+1,3))</f>
        <v>1</v>
      </c>
      <c r="N1393">
        <f>IF($B$9="זכר",INDEX('שיפור גברים'!$A$1:$GQ$121,ROUNDDOWN(E1393/12,0)+1,ROUNDDOWN((E1393+$B$7-$B$8)/12,0)+2),INDEX('שיפור נשים'!$A$1:$GQ$121,ROUNDDOWN(E1393/12,0)+1,ROUNDDOWN((E1393+$B$7-$B$8)/12,0)+2))</f>
        <v>1</v>
      </c>
      <c r="O1393">
        <f>IF($B$9="זכר",INDEX('שיפור גברים'!$A$1:$GQ$121,ROUNDDOWN(E1393/12,0)+1,ROUNDDOWN((E1393+$B$7-$B$8)/12,0)+1),INDEX('שיפור נשים'!$A$1:$GQ$121,ROUNDDOWN(E1393/12,0)+1,ROUNDDOWN((E1393+$B$7-$B$8)/12,0)+1))</f>
        <v>1</v>
      </c>
      <c r="P1393">
        <f t="shared" si="468"/>
        <v>0.58333333333333337</v>
      </c>
      <c r="Q1393">
        <f t="shared" si="449"/>
        <v>1</v>
      </c>
      <c r="R1393">
        <f t="shared" si="454"/>
        <v>1391</v>
      </c>
      <c r="S1393" t="e">
        <f t="shared" si="455"/>
        <v>#VALUE!</v>
      </c>
      <c r="T1393">
        <f>IF($B$11="זכר",INDEX(תמותה!$A$1:$E$121,ROUNDDOWN(R1393/12,0)+1,2),INDEX(תמותה!$A$1:$E$121,ROUNDDOWN(R1393/12,0)+1,3))</f>
        <v>1</v>
      </c>
      <c r="U1393">
        <f>IF($B$11="זכר",INDEX('שיפור גברים'!$A$1:$GQ$121,ROUNDDOWN(R1393/12,0)+1,ROUNDDOWN((E1393+$B$7-$B$8)/12,0)+2),INDEX('שיפור נשים'!$A$1:$GQ$121,ROUNDDOWN(R1393/12,0)+1,ROUNDDOWN((E1393+$B$7-$B$8)/12,0)+2))</f>
        <v>1</v>
      </c>
      <c r="V1393">
        <f>IF($B$11="זכר",INDEX('שיפור גברים'!$A$1:$GQ$121,ROUNDDOWN(R1393/12,0)+1,ROUNDDOWN((E1393+$B$7-$B$8)/12,0)+1),INDEX('שיפור נשים'!$A$1:$GQ$121,ROUNDDOWN(R1393/12,0)+1,ROUNDDOWN((E1393+$B$7-$B$8)/12,0)+1))</f>
        <v>1</v>
      </c>
      <c r="W1393">
        <f t="shared" si="450"/>
        <v>0.58333333333333337</v>
      </c>
      <c r="X1393" t="e">
        <f t="shared" si="456"/>
        <v>#VALUE!</v>
      </c>
      <c r="Y1393">
        <f>IF($B$11="זכר",INDEX(תמותה!$A$1:$E$121,ROUNDDOWN(R1393/12,0)+1,4),INDEX(תמותה!$A$1:$E$121,ROUNDDOWN(R1393/12,0)+1,5))</f>
        <v>1</v>
      </c>
      <c r="Z1393">
        <f t="shared" si="451"/>
        <v>1</v>
      </c>
      <c r="AA1393">
        <f t="shared" si="452"/>
        <v>1</v>
      </c>
      <c r="AB1393" t="e">
        <f t="shared" si="457"/>
        <v>#VALUE!</v>
      </c>
      <c r="AC1393" t="e">
        <f t="shared" si="458"/>
        <v>#VALUE!</v>
      </c>
      <c r="AD1393" t="e">
        <f t="shared" si="459"/>
        <v>#VALUE!</v>
      </c>
      <c r="AE1393" t="e">
        <f t="shared" si="460"/>
        <v>#VALUE!</v>
      </c>
      <c r="AF1393" t="e">
        <f t="shared" si="461"/>
        <v>#VALUE!</v>
      </c>
    </row>
    <row r="1394" spans="5:32" x14ac:dyDescent="0.2">
      <c r="E1394">
        <f t="shared" si="453"/>
        <v>1392</v>
      </c>
      <c r="F1394">
        <f t="shared" si="448"/>
        <v>66.960152016503855</v>
      </c>
      <c r="G1394" t="e">
        <f t="shared" si="462"/>
        <v>#VALUE!</v>
      </c>
      <c r="H1394" t="e">
        <f t="shared" si="463"/>
        <v>#VALUE!</v>
      </c>
      <c r="I1394" t="e">
        <f t="shared" si="464"/>
        <v>#VALUE!</v>
      </c>
      <c r="J1394" t="e">
        <f t="shared" si="465"/>
        <v>#VALUE!</v>
      </c>
      <c r="K1394" t="e">
        <f t="shared" si="466"/>
        <v>#VALUE!</v>
      </c>
      <c r="L1394" t="e">
        <f t="shared" si="467"/>
        <v>#VALUE!</v>
      </c>
      <c r="M1394">
        <f>IF($B$9="זכר",INDEX(תמותה!$A$1:$E$121,ROUNDDOWN(E1394/12,0)+1,2),INDEX(תמותה!$A$1:$E$121,ROUNDDOWN(E1394/12,0)+1,3))</f>
        <v>1</v>
      </c>
      <c r="N1394">
        <f>IF($B$9="זכר",INDEX('שיפור גברים'!$A$1:$GQ$121,ROUNDDOWN(E1394/12,0)+1,ROUNDDOWN((E1394+$B$7-$B$8)/12,0)+2),INDEX('שיפור נשים'!$A$1:$GQ$121,ROUNDDOWN(E1394/12,0)+1,ROUNDDOWN((E1394+$B$7-$B$8)/12,0)+2))</f>
        <v>1</v>
      </c>
      <c r="O1394">
        <f>IF($B$9="זכר",INDEX('שיפור גברים'!$A$1:$GQ$121,ROUNDDOWN(E1394/12,0)+1,ROUNDDOWN((E1394+$B$7-$B$8)/12,0)+1),INDEX('שיפור נשים'!$A$1:$GQ$121,ROUNDDOWN(E1394/12,0)+1,ROUNDDOWN((E1394+$B$7-$B$8)/12,0)+1))</f>
        <v>1</v>
      </c>
      <c r="P1394">
        <f t="shared" si="468"/>
        <v>0.66666666666666663</v>
      </c>
      <c r="Q1394">
        <f t="shared" si="449"/>
        <v>1</v>
      </c>
      <c r="R1394">
        <f t="shared" si="454"/>
        <v>1392</v>
      </c>
      <c r="S1394" t="e">
        <f t="shared" si="455"/>
        <v>#VALUE!</v>
      </c>
      <c r="T1394">
        <f>IF($B$11="זכר",INDEX(תמותה!$A$1:$E$121,ROUNDDOWN(R1394/12,0)+1,2),INDEX(תמותה!$A$1:$E$121,ROUNDDOWN(R1394/12,0)+1,3))</f>
        <v>1</v>
      </c>
      <c r="U1394">
        <f>IF($B$11="זכר",INDEX('שיפור גברים'!$A$1:$GQ$121,ROUNDDOWN(R1394/12,0)+1,ROUNDDOWN((E1394+$B$7-$B$8)/12,0)+2),INDEX('שיפור נשים'!$A$1:$GQ$121,ROUNDDOWN(R1394/12,0)+1,ROUNDDOWN((E1394+$B$7-$B$8)/12,0)+2))</f>
        <v>1</v>
      </c>
      <c r="V1394">
        <f>IF($B$11="זכר",INDEX('שיפור גברים'!$A$1:$GQ$121,ROUNDDOWN(R1394/12,0)+1,ROUNDDOWN((E1394+$B$7-$B$8)/12,0)+1),INDEX('שיפור נשים'!$A$1:$GQ$121,ROUNDDOWN(R1394/12,0)+1,ROUNDDOWN((E1394+$B$7-$B$8)/12,0)+1))</f>
        <v>1</v>
      </c>
      <c r="W1394">
        <f t="shared" si="450"/>
        <v>0.66666666666666663</v>
      </c>
      <c r="X1394" t="e">
        <f t="shared" si="456"/>
        <v>#VALUE!</v>
      </c>
      <c r="Y1394">
        <f>IF($B$11="זכר",INDEX(תמותה!$A$1:$E$121,ROUNDDOWN(R1394/12,0)+1,4),INDEX(תמותה!$A$1:$E$121,ROUNDDOWN(R1394/12,0)+1,5))</f>
        <v>1</v>
      </c>
      <c r="Z1394">
        <f t="shared" si="451"/>
        <v>1</v>
      </c>
      <c r="AA1394">
        <f t="shared" si="452"/>
        <v>1</v>
      </c>
      <c r="AB1394" t="e">
        <f t="shared" si="457"/>
        <v>#VALUE!</v>
      </c>
      <c r="AC1394" t="e">
        <f t="shared" si="458"/>
        <v>#VALUE!</v>
      </c>
      <c r="AD1394" t="e">
        <f t="shared" si="459"/>
        <v>#VALUE!</v>
      </c>
      <c r="AE1394" t="e">
        <f t="shared" si="460"/>
        <v>#VALUE!</v>
      </c>
      <c r="AF1394" t="e">
        <f t="shared" si="461"/>
        <v>#VALUE!</v>
      </c>
    </row>
    <row r="1395" spans="5:32" x14ac:dyDescent="0.2">
      <c r="E1395">
        <f t="shared" si="453"/>
        <v>1393</v>
      </c>
      <c r="F1395">
        <f t="shared" si="448"/>
        <v>67.162544152185703</v>
      </c>
      <c r="G1395" t="e">
        <f t="shared" si="462"/>
        <v>#VALUE!</v>
      </c>
      <c r="H1395" t="e">
        <f t="shared" si="463"/>
        <v>#VALUE!</v>
      </c>
      <c r="I1395" t="e">
        <f t="shared" si="464"/>
        <v>#VALUE!</v>
      </c>
      <c r="J1395" t="e">
        <f t="shared" si="465"/>
        <v>#VALUE!</v>
      </c>
      <c r="K1395" t="e">
        <f t="shared" si="466"/>
        <v>#VALUE!</v>
      </c>
      <c r="L1395" t="e">
        <f t="shared" si="467"/>
        <v>#VALUE!</v>
      </c>
      <c r="M1395">
        <f>IF($B$9="זכר",INDEX(תמותה!$A$1:$E$121,ROUNDDOWN(E1395/12,0)+1,2),INDEX(תמותה!$A$1:$E$121,ROUNDDOWN(E1395/12,0)+1,3))</f>
        <v>1</v>
      </c>
      <c r="N1395">
        <f>IF($B$9="זכר",INDEX('שיפור גברים'!$A$1:$GQ$121,ROUNDDOWN(E1395/12,0)+1,ROUNDDOWN((E1395+$B$7-$B$8)/12,0)+2),INDEX('שיפור נשים'!$A$1:$GQ$121,ROUNDDOWN(E1395/12,0)+1,ROUNDDOWN((E1395+$B$7-$B$8)/12,0)+2))</f>
        <v>1</v>
      </c>
      <c r="O1395">
        <f>IF($B$9="זכר",INDEX('שיפור גברים'!$A$1:$GQ$121,ROUNDDOWN(E1395/12,0)+1,ROUNDDOWN((E1395+$B$7-$B$8)/12,0)+1),INDEX('שיפור נשים'!$A$1:$GQ$121,ROUNDDOWN(E1395/12,0)+1,ROUNDDOWN((E1395+$B$7-$B$8)/12,0)+1))</f>
        <v>1</v>
      </c>
      <c r="P1395">
        <f t="shared" si="468"/>
        <v>0.75</v>
      </c>
      <c r="Q1395">
        <f t="shared" si="449"/>
        <v>1</v>
      </c>
      <c r="R1395">
        <f t="shared" si="454"/>
        <v>1393</v>
      </c>
      <c r="S1395" t="e">
        <f t="shared" si="455"/>
        <v>#VALUE!</v>
      </c>
      <c r="T1395">
        <f>IF($B$11="זכר",INDEX(תמותה!$A$1:$E$121,ROUNDDOWN(R1395/12,0)+1,2),INDEX(תמותה!$A$1:$E$121,ROUNDDOWN(R1395/12,0)+1,3))</f>
        <v>1</v>
      </c>
      <c r="U1395">
        <f>IF($B$11="זכר",INDEX('שיפור גברים'!$A$1:$GQ$121,ROUNDDOWN(R1395/12,0)+1,ROUNDDOWN((E1395+$B$7-$B$8)/12,0)+2),INDEX('שיפור נשים'!$A$1:$GQ$121,ROUNDDOWN(R1395/12,0)+1,ROUNDDOWN((E1395+$B$7-$B$8)/12,0)+2))</f>
        <v>1</v>
      </c>
      <c r="V1395">
        <f>IF($B$11="זכר",INDEX('שיפור גברים'!$A$1:$GQ$121,ROUNDDOWN(R1395/12,0)+1,ROUNDDOWN((E1395+$B$7-$B$8)/12,0)+1),INDEX('שיפור נשים'!$A$1:$GQ$121,ROUNDDOWN(R1395/12,0)+1,ROUNDDOWN((E1395+$B$7-$B$8)/12,0)+1))</f>
        <v>1</v>
      </c>
      <c r="W1395">
        <f t="shared" si="450"/>
        <v>0.75</v>
      </c>
      <c r="X1395" t="e">
        <f t="shared" si="456"/>
        <v>#VALUE!</v>
      </c>
      <c r="Y1395">
        <f>IF($B$11="זכר",INDEX(תמותה!$A$1:$E$121,ROUNDDOWN(R1395/12,0)+1,4),INDEX(תמותה!$A$1:$E$121,ROUNDDOWN(R1395/12,0)+1,5))</f>
        <v>1</v>
      </c>
      <c r="Z1395">
        <f t="shared" si="451"/>
        <v>1</v>
      </c>
      <c r="AA1395">
        <f t="shared" si="452"/>
        <v>1</v>
      </c>
      <c r="AB1395" t="e">
        <f t="shared" si="457"/>
        <v>#VALUE!</v>
      </c>
      <c r="AC1395" t="e">
        <f t="shared" si="458"/>
        <v>#VALUE!</v>
      </c>
      <c r="AD1395" t="e">
        <f t="shared" si="459"/>
        <v>#VALUE!</v>
      </c>
      <c r="AE1395" t="e">
        <f t="shared" si="460"/>
        <v>#VALUE!</v>
      </c>
      <c r="AF1395" t="e">
        <f t="shared" si="461"/>
        <v>#VALUE!</v>
      </c>
    </row>
    <row r="1396" spans="5:32" x14ac:dyDescent="0.2">
      <c r="E1396">
        <f t="shared" si="453"/>
        <v>1394</v>
      </c>
      <c r="F1396">
        <f t="shared" si="448"/>
        <v>67.365548033440845</v>
      </c>
      <c r="G1396" t="e">
        <f t="shared" si="462"/>
        <v>#VALUE!</v>
      </c>
      <c r="H1396" t="e">
        <f t="shared" si="463"/>
        <v>#VALUE!</v>
      </c>
      <c r="I1396" t="e">
        <f t="shared" si="464"/>
        <v>#VALUE!</v>
      </c>
      <c r="J1396" t="e">
        <f t="shared" si="465"/>
        <v>#VALUE!</v>
      </c>
      <c r="K1396" t="e">
        <f t="shared" si="466"/>
        <v>#VALUE!</v>
      </c>
      <c r="L1396" t="e">
        <f t="shared" si="467"/>
        <v>#VALUE!</v>
      </c>
      <c r="M1396">
        <f>IF($B$9="זכר",INDEX(תמותה!$A$1:$E$121,ROUNDDOWN(E1396/12,0)+1,2),INDEX(תמותה!$A$1:$E$121,ROUNDDOWN(E1396/12,0)+1,3))</f>
        <v>1</v>
      </c>
      <c r="N1396">
        <f>IF($B$9="זכר",INDEX('שיפור גברים'!$A$1:$GQ$121,ROUNDDOWN(E1396/12,0)+1,ROUNDDOWN((E1396+$B$7-$B$8)/12,0)+2),INDEX('שיפור נשים'!$A$1:$GQ$121,ROUNDDOWN(E1396/12,0)+1,ROUNDDOWN((E1396+$B$7-$B$8)/12,0)+2))</f>
        <v>1</v>
      </c>
      <c r="O1396">
        <f>IF($B$9="זכר",INDEX('שיפור גברים'!$A$1:$GQ$121,ROUNDDOWN(E1396/12,0)+1,ROUNDDOWN((E1396+$B$7-$B$8)/12,0)+1),INDEX('שיפור נשים'!$A$1:$GQ$121,ROUNDDOWN(E1396/12,0)+1,ROUNDDOWN((E1396+$B$7-$B$8)/12,0)+1))</f>
        <v>1</v>
      </c>
      <c r="P1396">
        <f t="shared" si="468"/>
        <v>0.83333333333333337</v>
      </c>
      <c r="Q1396">
        <f t="shared" si="449"/>
        <v>1</v>
      </c>
      <c r="R1396">
        <f t="shared" si="454"/>
        <v>1394</v>
      </c>
      <c r="S1396" t="e">
        <f t="shared" si="455"/>
        <v>#VALUE!</v>
      </c>
      <c r="T1396">
        <f>IF($B$11="זכר",INDEX(תמותה!$A$1:$E$121,ROUNDDOWN(R1396/12,0)+1,2),INDEX(תמותה!$A$1:$E$121,ROUNDDOWN(R1396/12,0)+1,3))</f>
        <v>1</v>
      </c>
      <c r="U1396">
        <f>IF($B$11="זכר",INDEX('שיפור גברים'!$A$1:$GQ$121,ROUNDDOWN(R1396/12,0)+1,ROUNDDOWN((E1396+$B$7-$B$8)/12,0)+2),INDEX('שיפור נשים'!$A$1:$GQ$121,ROUNDDOWN(R1396/12,0)+1,ROUNDDOWN((E1396+$B$7-$B$8)/12,0)+2))</f>
        <v>1</v>
      </c>
      <c r="V1396">
        <f>IF($B$11="זכר",INDEX('שיפור גברים'!$A$1:$GQ$121,ROUNDDOWN(R1396/12,0)+1,ROUNDDOWN((E1396+$B$7-$B$8)/12,0)+1),INDEX('שיפור נשים'!$A$1:$GQ$121,ROUNDDOWN(R1396/12,0)+1,ROUNDDOWN((E1396+$B$7-$B$8)/12,0)+1))</f>
        <v>1</v>
      </c>
      <c r="W1396">
        <f t="shared" si="450"/>
        <v>0.83333333333333337</v>
      </c>
      <c r="X1396" t="e">
        <f t="shared" si="456"/>
        <v>#VALUE!</v>
      </c>
      <c r="Y1396">
        <f>IF($B$11="זכר",INDEX(תמותה!$A$1:$E$121,ROUNDDOWN(R1396/12,0)+1,4),INDEX(תמותה!$A$1:$E$121,ROUNDDOWN(R1396/12,0)+1,5))</f>
        <v>1</v>
      </c>
      <c r="Z1396">
        <f t="shared" si="451"/>
        <v>1</v>
      </c>
      <c r="AA1396">
        <f t="shared" si="452"/>
        <v>1</v>
      </c>
      <c r="AB1396" t="e">
        <f t="shared" si="457"/>
        <v>#VALUE!</v>
      </c>
      <c r="AC1396" t="e">
        <f t="shared" si="458"/>
        <v>#VALUE!</v>
      </c>
      <c r="AD1396" t="e">
        <f t="shared" si="459"/>
        <v>#VALUE!</v>
      </c>
      <c r="AE1396" t="e">
        <f t="shared" si="460"/>
        <v>#VALUE!</v>
      </c>
      <c r="AF1396" t="e">
        <f t="shared" si="461"/>
        <v>#VALUE!</v>
      </c>
    </row>
    <row r="1397" spans="5:32" x14ac:dyDescent="0.2">
      <c r="E1397">
        <f t="shared" si="453"/>
        <v>1395</v>
      </c>
      <c r="F1397">
        <f t="shared" si="448"/>
        <v>67.569165509316676</v>
      </c>
      <c r="G1397" t="e">
        <f t="shared" si="462"/>
        <v>#VALUE!</v>
      </c>
      <c r="H1397" t="e">
        <f t="shared" si="463"/>
        <v>#VALUE!</v>
      </c>
      <c r="I1397" t="e">
        <f t="shared" si="464"/>
        <v>#VALUE!</v>
      </c>
      <c r="J1397" t="e">
        <f t="shared" si="465"/>
        <v>#VALUE!</v>
      </c>
      <c r="K1397" t="e">
        <f t="shared" si="466"/>
        <v>#VALUE!</v>
      </c>
      <c r="L1397" t="e">
        <f t="shared" si="467"/>
        <v>#VALUE!</v>
      </c>
      <c r="M1397">
        <f>IF($B$9="זכר",INDEX(תמותה!$A$1:$E$121,ROUNDDOWN(E1397/12,0)+1,2),INDEX(תמותה!$A$1:$E$121,ROUNDDOWN(E1397/12,0)+1,3))</f>
        <v>1</v>
      </c>
      <c r="N1397">
        <f>IF($B$9="זכר",INDEX('שיפור גברים'!$A$1:$GQ$121,ROUNDDOWN(E1397/12,0)+1,ROUNDDOWN((E1397+$B$7-$B$8)/12,0)+2),INDEX('שיפור נשים'!$A$1:$GQ$121,ROUNDDOWN(E1397/12,0)+1,ROUNDDOWN((E1397+$B$7-$B$8)/12,0)+2))</f>
        <v>1</v>
      </c>
      <c r="O1397">
        <f>IF($B$9="זכר",INDEX('שיפור גברים'!$A$1:$GQ$121,ROUNDDOWN(E1397/12,0)+1,ROUNDDOWN((E1397+$B$7-$B$8)/12,0)+1),INDEX('שיפור נשים'!$A$1:$GQ$121,ROUNDDOWN(E1397/12,0)+1,ROUNDDOWN((E1397+$B$7-$B$8)/12,0)+1))</f>
        <v>1</v>
      </c>
      <c r="P1397">
        <f t="shared" si="468"/>
        <v>0.91666666666666663</v>
      </c>
      <c r="Q1397">
        <f t="shared" si="449"/>
        <v>1</v>
      </c>
      <c r="R1397">
        <f t="shared" si="454"/>
        <v>1395</v>
      </c>
      <c r="S1397" t="e">
        <f t="shared" si="455"/>
        <v>#VALUE!</v>
      </c>
      <c r="T1397">
        <f>IF($B$11="זכר",INDEX(תמותה!$A$1:$E$121,ROUNDDOWN(R1397/12,0)+1,2),INDEX(תמותה!$A$1:$E$121,ROUNDDOWN(R1397/12,0)+1,3))</f>
        <v>1</v>
      </c>
      <c r="U1397">
        <f>IF($B$11="זכר",INDEX('שיפור גברים'!$A$1:$GQ$121,ROUNDDOWN(R1397/12,0)+1,ROUNDDOWN((E1397+$B$7-$B$8)/12,0)+2),INDEX('שיפור נשים'!$A$1:$GQ$121,ROUNDDOWN(R1397/12,0)+1,ROUNDDOWN((E1397+$B$7-$B$8)/12,0)+2))</f>
        <v>1</v>
      </c>
      <c r="V1397">
        <f>IF($B$11="זכר",INDEX('שיפור גברים'!$A$1:$GQ$121,ROUNDDOWN(R1397/12,0)+1,ROUNDDOWN((E1397+$B$7-$B$8)/12,0)+1),INDEX('שיפור נשים'!$A$1:$GQ$121,ROUNDDOWN(R1397/12,0)+1,ROUNDDOWN((E1397+$B$7-$B$8)/12,0)+1))</f>
        <v>1</v>
      </c>
      <c r="W1397">
        <f t="shared" si="450"/>
        <v>0.91666666666666663</v>
      </c>
      <c r="X1397" t="e">
        <f t="shared" si="456"/>
        <v>#VALUE!</v>
      </c>
      <c r="Y1397">
        <f>IF($B$11="זכר",INDEX(תמותה!$A$1:$E$121,ROUNDDOWN(R1397/12,0)+1,4),INDEX(תמותה!$A$1:$E$121,ROUNDDOWN(R1397/12,0)+1,5))</f>
        <v>1</v>
      </c>
      <c r="Z1397">
        <f t="shared" si="451"/>
        <v>1</v>
      </c>
      <c r="AA1397">
        <f t="shared" si="452"/>
        <v>1</v>
      </c>
      <c r="AB1397" t="e">
        <f t="shared" si="457"/>
        <v>#VALUE!</v>
      </c>
      <c r="AC1397" t="e">
        <f t="shared" si="458"/>
        <v>#VALUE!</v>
      </c>
      <c r="AD1397" t="e">
        <f t="shared" si="459"/>
        <v>#VALUE!</v>
      </c>
      <c r="AE1397" t="e">
        <f t="shared" si="460"/>
        <v>#VALUE!</v>
      </c>
      <c r="AF1397" t="e">
        <f t="shared" si="461"/>
        <v>#VALUE!</v>
      </c>
    </row>
    <row r="1398" spans="5:32" x14ac:dyDescent="0.2">
      <c r="E1398">
        <f t="shared" si="453"/>
        <v>1396</v>
      </c>
      <c r="F1398">
        <f t="shared" si="448"/>
        <v>67.773398434449547</v>
      </c>
      <c r="G1398" t="e">
        <f t="shared" si="462"/>
        <v>#VALUE!</v>
      </c>
      <c r="H1398" t="e">
        <f t="shared" si="463"/>
        <v>#VALUE!</v>
      </c>
      <c r="I1398" t="e">
        <f t="shared" si="464"/>
        <v>#VALUE!</v>
      </c>
      <c r="J1398" t="e">
        <f t="shared" si="465"/>
        <v>#VALUE!</v>
      </c>
      <c r="K1398" t="e">
        <f t="shared" si="466"/>
        <v>#VALUE!</v>
      </c>
      <c r="L1398" t="e">
        <f t="shared" si="467"/>
        <v>#VALUE!</v>
      </c>
      <c r="M1398">
        <f>IF($B$9="זכר",INDEX(תמותה!$A$1:$E$121,ROUNDDOWN(E1398/12,0)+1,2),INDEX(תמותה!$A$1:$E$121,ROUNDDOWN(E1398/12,0)+1,3))</f>
        <v>1</v>
      </c>
      <c r="N1398">
        <f>IF($B$9="זכר",INDEX('שיפור גברים'!$A$1:$GQ$121,ROUNDDOWN(E1398/12,0)+1,ROUNDDOWN((E1398+$B$7-$B$8)/12,0)+2),INDEX('שיפור נשים'!$A$1:$GQ$121,ROUNDDOWN(E1398/12,0)+1,ROUNDDOWN((E1398+$B$7-$B$8)/12,0)+2))</f>
        <v>1</v>
      </c>
      <c r="O1398">
        <f>IF($B$9="זכר",INDEX('שיפור גברים'!$A$1:$GQ$121,ROUNDDOWN(E1398/12,0)+1,ROUNDDOWN((E1398+$B$7-$B$8)/12,0)+1),INDEX('שיפור נשים'!$A$1:$GQ$121,ROUNDDOWN(E1398/12,0)+1,ROUNDDOWN((E1398+$B$7-$B$8)/12,0)+1))</f>
        <v>1</v>
      </c>
      <c r="P1398">
        <f t="shared" si="468"/>
        <v>1</v>
      </c>
      <c r="Q1398">
        <f t="shared" si="449"/>
        <v>1</v>
      </c>
      <c r="R1398">
        <f t="shared" si="454"/>
        <v>1396</v>
      </c>
      <c r="S1398" t="e">
        <f t="shared" si="455"/>
        <v>#VALUE!</v>
      </c>
      <c r="T1398">
        <f>IF($B$11="זכר",INDEX(תמותה!$A$1:$E$121,ROUNDDOWN(R1398/12,0)+1,2),INDEX(תמותה!$A$1:$E$121,ROUNDDOWN(R1398/12,0)+1,3))</f>
        <v>1</v>
      </c>
      <c r="U1398">
        <f>IF($B$11="זכר",INDEX('שיפור גברים'!$A$1:$GQ$121,ROUNDDOWN(R1398/12,0)+1,ROUNDDOWN((E1398+$B$7-$B$8)/12,0)+2),INDEX('שיפור נשים'!$A$1:$GQ$121,ROUNDDOWN(R1398/12,0)+1,ROUNDDOWN((E1398+$B$7-$B$8)/12,0)+2))</f>
        <v>1</v>
      </c>
      <c r="V1398">
        <f>IF($B$11="זכר",INDEX('שיפור גברים'!$A$1:$GQ$121,ROUNDDOWN(R1398/12,0)+1,ROUNDDOWN((E1398+$B$7-$B$8)/12,0)+1),INDEX('שיפור נשים'!$A$1:$GQ$121,ROUNDDOWN(R1398/12,0)+1,ROUNDDOWN((E1398+$B$7-$B$8)/12,0)+1))</f>
        <v>1</v>
      </c>
      <c r="W1398">
        <f t="shared" si="450"/>
        <v>1</v>
      </c>
      <c r="X1398" t="e">
        <f t="shared" si="456"/>
        <v>#VALUE!</v>
      </c>
      <c r="Y1398">
        <f>IF($B$11="זכר",INDEX(תמותה!$A$1:$E$121,ROUNDDOWN(R1398/12,0)+1,4),INDEX(תמותה!$A$1:$E$121,ROUNDDOWN(R1398/12,0)+1,5))</f>
        <v>1</v>
      </c>
      <c r="Z1398">
        <f t="shared" si="451"/>
        <v>1</v>
      </c>
      <c r="AA1398">
        <f t="shared" si="452"/>
        <v>1</v>
      </c>
      <c r="AB1398" t="e">
        <f t="shared" si="457"/>
        <v>#VALUE!</v>
      </c>
      <c r="AC1398" t="e">
        <f t="shared" si="458"/>
        <v>#VALUE!</v>
      </c>
      <c r="AD1398" t="e">
        <f t="shared" si="459"/>
        <v>#VALUE!</v>
      </c>
      <c r="AE1398" t="e">
        <f t="shared" si="460"/>
        <v>#VALUE!</v>
      </c>
      <c r="AF1398" t="e">
        <f t="shared" si="461"/>
        <v>#VALUE!</v>
      </c>
    </row>
    <row r="1399" spans="5:32" x14ac:dyDescent="0.2">
      <c r="E1399">
        <f t="shared" si="453"/>
        <v>1397</v>
      </c>
      <c r="F1399">
        <f t="shared" si="448"/>
        <v>67.978248669081395</v>
      </c>
      <c r="G1399" t="e">
        <f t="shared" si="462"/>
        <v>#VALUE!</v>
      </c>
      <c r="H1399" t="e">
        <f t="shared" si="463"/>
        <v>#VALUE!</v>
      </c>
      <c r="I1399" t="e">
        <f t="shared" si="464"/>
        <v>#VALUE!</v>
      </c>
      <c r="J1399" t="e">
        <f t="shared" si="465"/>
        <v>#VALUE!</v>
      </c>
      <c r="K1399" t="e">
        <f t="shared" si="466"/>
        <v>#VALUE!</v>
      </c>
      <c r="L1399" t="e">
        <f t="shared" si="467"/>
        <v>#VALUE!</v>
      </c>
      <c r="M1399">
        <f>IF($B$9="זכר",INDEX(תמותה!$A$1:$E$121,ROUNDDOWN(E1399/12,0)+1,2),INDEX(תמותה!$A$1:$E$121,ROUNDDOWN(E1399/12,0)+1,3))</f>
        <v>1</v>
      </c>
      <c r="N1399">
        <f>IF($B$9="זכר",INDEX('שיפור גברים'!$A$1:$GQ$121,ROUNDDOWN(E1399/12,0)+1,ROUNDDOWN((E1399+$B$7-$B$8)/12,0)+2),INDEX('שיפור נשים'!$A$1:$GQ$121,ROUNDDOWN(E1399/12,0)+1,ROUNDDOWN((E1399+$B$7-$B$8)/12,0)+2))</f>
        <v>1</v>
      </c>
      <c r="O1399">
        <f>IF($B$9="זכר",INDEX('שיפור גברים'!$A$1:$GQ$121,ROUNDDOWN(E1399/12,0)+1,ROUNDDOWN((E1399+$B$7-$B$8)/12,0)+1),INDEX('שיפור נשים'!$A$1:$GQ$121,ROUNDDOWN(E1399/12,0)+1,ROUNDDOWN((E1399+$B$7-$B$8)/12,0)+1))</f>
        <v>1</v>
      </c>
      <c r="P1399">
        <f t="shared" si="468"/>
        <v>8.3333333333333329E-2</v>
      </c>
      <c r="Q1399">
        <f t="shared" si="449"/>
        <v>1</v>
      </c>
      <c r="R1399">
        <f t="shared" si="454"/>
        <v>1397</v>
      </c>
      <c r="S1399" t="e">
        <f t="shared" si="455"/>
        <v>#VALUE!</v>
      </c>
      <c r="T1399">
        <f>IF($B$11="זכר",INDEX(תמותה!$A$1:$E$121,ROUNDDOWN(R1399/12,0)+1,2),INDEX(תמותה!$A$1:$E$121,ROUNDDOWN(R1399/12,0)+1,3))</f>
        <v>1</v>
      </c>
      <c r="U1399">
        <f>IF($B$11="זכר",INDEX('שיפור גברים'!$A$1:$GQ$121,ROUNDDOWN(R1399/12,0)+1,ROUNDDOWN((E1399+$B$7-$B$8)/12,0)+2),INDEX('שיפור נשים'!$A$1:$GQ$121,ROUNDDOWN(R1399/12,0)+1,ROUNDDOWN((E1399+$B$7-$B$8)/12,0)+2))</f>
        <v>1</v>
      </c>
      <c r="V1399">
        <f>IF($B$11="זכר",INDEX('שיפור גברים'!$A$1:$GQ$121,ROUNDDOWN(R1399/12,0)+1,ROUNDDOWN((E1399+$B$7-$B$8)/12,0)+1),INDEX('שיפור נשים'!$A$1:$GQ$121,ROUNDDOWN(R1399/12,0)+1,ROUNDDOWN((E1399+$B$7-$B$8)/12,0)+1))</f>
        <v>1</v>
      </c>
      <c r="W1399">
        <f t="shared" si="450"/>
        <v>8.3333333333333329E-2</v>
      </c>
      <c r="X1399" t="e">
        <f t="shared" si="456"/>
        <v>#VALUE!</v>
      </c>
      <c r="Y1399">
        <f>IF($B$11="זכר",INDEX(תמותה!$A$1:$E$121,ROUNDDOWN(R1399/12,0)+1,4),INDEX(תמותה!$A$1:$E$121,ROUNDDOWN(R1399/12,0)+1,5))</f>
        <v>1</v>
      </c>
      <c r="Z1399">
        <f t="shared" si="451"/>
        <v>1</v>
      </c>
      <c r="AA1399">
        <f t="shared" si="452"/>
        <v>1</v>
      </c>
      <c r="AB1399" t="e">
        <f t="shared" si="457"/>
        <v>#VALUE!</v>
      </c>
      <c r="AC1399" t="e">
        <f t="shared" si="458"/>
        <v>#VALUE!</v>
      </c>
      <c r="AD1399" t="e">
        <f t="shared" si="459"/>
        <v>#VALUE!</v>
      </c>
      <c r="AE1399" t="e">
        <f t="shared" si="460"/>
        <v>#VALUE!</v>
      </c>
      <c r="AF1399" t="e">
        <f t="shared" si="461"/>
        <v>#VALUE!</v>
      </c>
    </row>
    <row r="1400" spans="5:32" x14ac:dyDescent="0.2">
      <c r="E1400">
        <f t="shared" si="453"/>
        <v>1398</v>
      </c>
      <c r="F1400">
        <f t="shared" si="448"/>
        <v>68.183718079076954</v>
      </c>
      <c r="G1400" t="e">
        <f t="shared" si="462"/>
        <v>#VALUE!</v>
      </c>
      <c r="H1400" t="e">
        <f t="shared" si="463"/>
        <v>#VALUE!</v>
      </c>
      <c r="I1400" t="e">
        <f t="shared" si="464"/>
        <v>#VALUE!</v>
      </c>
      <c r="J1400" t="e">
        <f t="shared" si="465"/>
        <v>#VALUE!</v>
      </c>
      <c r="K1400" t="e">
        <f t="shared" si="466"/>
        <v>#VALUE!</v>
      </c>
      <c r="L1400" t="e">
        <f t="shared" si="467"/>
        <v>#VALUE!</v>
      </c>
      <c r="M1400">
        <f>IF($B$9="זכר",INDEX(תמותה!$A$1:$E$121,ROUNDDOWN(E1400/12,0)+1,2),INDEX(תמותה!$A$1:$E$121,ROUNDDOWN(E1400/12,0)+1,3))</f>
        <v>1</v>
      </c>
      <c r="N1400">
        <f>IF($B$9="זכר",INDEX('שיפור גברים'!$A$1:$GQ$121,ROUNDDOWN(E1400/12,0)+1,ROUNDDOWN((E1400+$B$7-$B$8)/12,0)+2),INDEX('שיפור נשים'!$A$1:$GQ$121,ROUNDDOWN(E1400/12,0)+1,ROUNDDOWN((E1400+$B$7-$B$8)/12,0)+2))</f>
        <v>1</v>
      </c>
      <c r="O1400">
        <f>IF($B$9="זכר",INDEX('שיפור גברים'!$A$1:$GQ$121,ROUNDDOWN(E1400/12,0)+1,ROUNDDOWN((E1400+$B$7-$B$8)/12,0)+1),INDEX('שיפור נשים'!$A$1:$GQ$121,ROUNDDOWN(E1400/12,0)+1,ROUNDDOWN((E1400+$B$7-$B$8)/12,0)+1))</f>
        <v>1</v>
      </c>
      <c r="P1400">
        <f t="shared" si="468"/>
        <v>0.16666666666666666</v>
      </c>
      <c r="Q1400">
        <f t="shared" si="449"/>
        <v>1</v>
      </c>
      <c r="R1400">
        <f t="shared" si="454"/>
        <v>1398</v>
      </c>
      <c r="S1400" t="e">
        <f t="shared" si="455"/>
        <v>#VALUE!</v>
      </c>
      <c r="T1400">
        <f>IF($B$11="זכר",INDEX(תמותה!$A$1:$E$121,ROUNDDOWN(R1400/12,0)+1,2),INDEX(תמותה!$A$1:$E$121,ROUNDDOWN(R1400/12,0)+1,3))</f>
        <v>1</v>
      </c>
      <c r="U1400">
        <f>IF($B$11="זכר",INDEX('שיפור גברים'!$A$1:$GQ$121,ROUNDDOWN(R1400/12,0)+1,ROUNDDOWN((E1400+$B$7-$B$8)/12,0)+2),INDEX('שיפור נשים'!$A$1:$GQ$121,ROUNDDOWN(R1400/12,0)+1,ROUNDDOWN((E1400+$B$7-$B$8)/12,0)+2))</f>
        <v>1</v>
      </c>
      <c r="V1400">
        <f>IF($B$11="זכר",INDEX('שיפור גברים'!$A$1:$GQ$121,ROUNDDOWN(R1400/12,0)+1,ROUNDDOWN((E1400+$B$7-$B$8)/12,0)+1),INDEX('שיפור נשים'!$A$1:$GQ$121,ROUNDDOWN(R1400/12,0)+1,ROUNDDOWN((E1400+$B$7-$B$8)/12,0)+1))</f>
        <v>1</v>
      </c>
      <c r="W1400">
        <f t="shared" si="450"/>
        <v>0.16666666666666666</v>
      </c>
      <c r="X1400" t="e">
        <f t="shared" si="456"/>
        <v>#VALUE!</v>
      </c>
      <c r="Y1400">
        <f>IF($B$11="זכר",INDEX(תמותה!$A$1:$E$121,ROUNDDOWN(R1400/12,0)+1,4),INDEX(תמותה!$A$1:$E$121,ROUNDDOWN(R1400/12,0)+1,5))</f>
        <v>1</v>
      </c>
      <c r="Z1400">
        <f t="shared" si="451"/>
        <v>1</v>
      </c>
      <c r="AA1400">
        <f t="shared" si="452"/>
        <v>1</v>
      </c>
      <c r="AB1400" t="e">
        <f t="shared" si="457"/>
        <v>#VALUE!</v>
      </c>
      <c r="AC1400" t="e">
        <f t="shared" si="458"/>
        <v>#VALUE!</v>
      </c>
      <c r="AD1400" t="e">
        <f t="shared" si="459"/>
        <v>#VALUE!</v>
      </c>
      <c r="AE1400" t="e">
        <f t="shared" si="460"/>
        <v>#VALUE!</v>
      </c>
      <c r="AF1400" t="e">
        <f t="shared" si="461"/>
        <v>#VALUE!</v>
      </c>
    </row>
    <row r="1401" spans="5:32" x14ac:dyDescent="0.2">
      <c r="E1401">
        <f t="shared" si="453"/>
        <v>1399</v>
      </c>
      <c r="F1401">
        <f t="shared" si="448"/>
        <v>68.389808535940801</v>
      </c>
      <c r="G1401" t="e">
        <f t="shared" si="462"/>
        <v>#VALUE!</v>
      </c>
      <c r="H1401" t="e">
        <f t="shared" si="463"/>
        <v>#VALUE!</v>
      </c>
      <c r="I1401" t="e">
        <f t="shared" si="464"/>
        <v>#VALUE!</v>
      </c>
      <c r="J1401" t="e">
        <f t="shared" si="465"/>
        <v>#VALUE!</v>
      </c>
      <c r="K1401" t="e">
        <f t="shared" si="466"/>
        <v>#VALUE!</v>
      </c>
      <c r="L1401" t="e">
        <f t="shared" si="467"/>
        <v>#VALUE!</v>
      </c>
      <c r="M1401">
        <f>IF($B$9="זכר",INDEX(תמותה!$A$1:$E$121,ROUNDDOWN(E1401/12,0)+1,2),INDEX(תמותה!$A$1:$E$121,ROUNDDOWN(E1401/12,0)+1,3))</f>
        <v>1</v>
      </c>
      <c r="N1401">
        <f>IF($B$9="זכר",INDEX('שיפור גברים'!$A$1:$GQ$121,ROUNDDOWN(E1401/12,0)+1,ROUNDDOWN((E1401+$B$7-$B$8)/12,0)+2),INDEX('שיפור נשים'!$A$1:$GQ$121,ROUNDDOWN(E1401/12,0)+1,ROUNDDOWN((E1401+$B$7-$B$8)/12,0)+2))</f>
        <v>1</v>
      </c>
      <c r="O1401">
        <f>IF($B$9="זכר",INDEX('שיפור גברים'!$A$1:$GQ$121,ROUNDDOWN(E1401/12,0)+1,ROUNDDOWN((E1401+$B$7-$B$8)/12,0)+1),INDEX('שיפור נשים'!$A$1:$GQ$121,ROUNDDOWN(E1401/12,0)+1,ROUNDDOWN((E1401+$B$7-$B$8)/12,0)+1))</f>
        <v>1</v>
      </c>
      <c r="P1401">
        <f t="shared" si="468"/>
        <v>0.25</v>
      </c>
      <c r="Q1401">
        <f t="shared" si="449"/>
        <v>1</v>
      </c>
      <c r="R1401">
        <f t="shared" si="454"/>
        <v>1399</v>
      </c>
      <c r="S1401" t="e">
        <f t="shared" si="455"/>
        <v>#VALUE!</v>
      </c>
      <c r="T1401">
        <f>IF($B$11="זכר",INDEX(תמותה!$A$1:$E$121,ROUNDDOWN(R1401/12,0)+1,2),INDEX(תמותה!$A$1:$E$121,ROUNDDOWN(R1401/12,0)+1,3))</f>
        <v>1</v>
      </c>
      <c r="U1401">
        <f>IF($B$11="זכר",INDEX('שיפור גברים'!$A$1:$GQ$121,ROUNDDOWN(R1401/12,0)+1,ROUNDDOWN((E1401+$B$7-$B$8)/12,0)+2),INDEX('שיפור נשים'!$A$1:$GQ$121,ROUNDDOWN(R1401/12,0)+1,ROUNDDOWN((E1401+$B$7-$B$8)/12,0)+2))</f>
        <v>1</v>
      </c>
      <c r="V1401">
        <f>IF($B$11="זכר",INDEX('שיפור גברים'!$A$1:$GQ$121,ROUNDDOWN(R1401/12,0)+1,ROUNDDOWN((E1401+$B$7-$B$8)/12,0)+1),INDEX('שיפור נשים'!$A$1:$GQ$121,ROUNDDOWN(R1401/12,0)+1,ROUNDDOWN((E1401+$B$7-$B$8)/12,0)+1))</f>
        <v>1</v>
      </c>
      <c r="W1401">
        <f t="shared" si="450"/>
        <v>0.25</v>
      </c>
      <c r="X1401" t="e">
        <f t="shared" si="456"/>
        <v>#VALUE!</v>
      </c>
      <c r="Y1401">
        <f>IF($B$11="זכר",INDEX(תמותה!$A$1:$E$121,ROUNDDOWN(R1401/12,0)+1,4),INDEX(תמותה!$A$1:$E$121,ROUNDDOWN(R1401/12,0)+1,5))</f>
        <v>1</v>
      </c>
      <c r="Z1401">
        <f t="shared" si="451"/>
        <v>1</v>
      </c>
      <c r="AA1401">
        <f t="shared" si="452"/>
        <v>1</v>
      </c>
      <c r="AB1401" t="e">
        <f t="shared" si="457"/>
        <v>#VALUE!</v>
      </c>
      <c r="AC1401" t="e">
        <f t="shared" si="458"/>
        <v>#VALUE!</v>
      </c>
      <c r="AD1401" t="e">
        <f t="shared" si="459"/>
        <v>#VALUE!</v>
      </c>
      <c r="AE1401" t="e">
        <f t="shared" si="460"/>
        <v>#VALUE!</v>
      </c>
      <c r="AF1401" t="e">
        <f t="shared" si="461"/>
        <v>#VALUE!</v>
      </c>
    </row>
    <row r="1402" spans="5:32" x14ac:dyDescent="0.2">
      <c r="E1402">
        <f t="shared" si="453"/>
        <v>1400</v>
      </c>
      <c r="F1402">
        <f t="shared" si="448"/>
        <v>68.596521916834078</v>
      </c>
      <c r="G1402" t="e">
        <f t="shared" si="462"/>
        <v>#VALUE!</v>
      </c>
      <c r="H1402" t="e">
        <f t="shared" si="463"/>
        <v>#VALUE!</v>
      </c>
      <c r="I1402" t="e">
        <f t="shared" si="464"/>
        <v>#VALUE!</v>
      </c>
      <c r="J1402" t="e">
        <f t="shared" si="465"/>
        <v>#VALUE!</v>
      </c>
      <c r="K1402" t="e">
        <f t="shared" si="466"/>
        <v>#VALUE!</v>
      </c>
      <c r="L1402" t="e">
        <f t="shared" si="467"/>
        <v>#VALUE!</v>
      </c>
      <c r="M1402">
        <f>IF($B$9="זכר",INDEX(תמותה!$A$1:$E$121,ROUNDDOWN(E1402/12,0)+1,2),INDEX(תמותה!$A$1:$E$121,ROUNDDOWN(E1402/12,0)+1,3))</f>
        <v>1</v>
      </c>
      <c r="N1402">
        <f>IF($B$9="זכר",INDEX('שיפור גברים'!$A$1:$GQ$121,ROUNDDOWN(E1402/12,0)+1,ROUNDDOWN((E1402+$B$7-$B$8)/12,0)+2),INDEX('שיפור נשים'!$A$1:$GQ$121,ROUNDDOWN(E1402/12,0)+1,ROUNDDOWN((E1402+$B$7-$B$8)/12,0)+2))</f>
        <v>1</v>
      </c>
      <c r="O1402">
        <f>IF($B$9="זכר",INDEX('שיפור גברים'!$A$1:$GQ$121,ROUNDDOWN(E1402/12,0)+1,ROUNDDOWN((E1402+$B$7-$B$8)/12,0)+1),INDEX('שיפור נשים'!$A$1:$GQ$121,ROUNDDOWN(E1402/12,0)+1,ROUNDDOWN((E1402+$B$7-$B$8)/12,0)+1))</f>
        <v>1</v>
      </c>
      <c r="P1402">
        <f t="shared" si="468"/>
        <v>0.33333333333333331</v>
      </c>
      <c r="Q1402">
        <f t="shared" si="449"/>
        <v>1</v>
      </c>
      <c r="R1402">
        <f t="shared" si="454"/>
        <v>1400</v>
      </c>
      <c r="S1402" t="e">
        <f t="shared" si="455"/>
        <v>#VALUE!</v>
      </c>
      <c r="T1402">
        <f>IF($B$11="זכר",INDEX(תמותה!$A$1:$E$121,ROUNDDOWN(R1402/12,0)+1,2),INDEX(תמותה!$A$1:$E$121,ROUNDDOWN(R1402/12,0)+1,3))</f>
        <v>1</v>
      </c>
      <c r="U1402">
        <f>IF($B$11="זכר",INDEX('שיפור גברים'!$A$1:$GQ$121,ROUNDDOWN(R1402/12,0)+1,ROUNDDOWN((E1402+$B$7-$B$8)/12,0)+2),INDEX('שיפור נשים'!$A$1:$GQ$121,ROUNDDOWN(R1402/12,0)+1,ROUNDDOWN((E1402+$B$7-$B$8)/12,0)+2))</f>
        <v>1</v>
      </c>
      <c r="V1402">
        <f>IF($B$11="זכר",INDEX('שיפור גברים'!$A$1:$GQ$121,ROUNDDOWN(R1402/12,0)+1,ROUNDDOWN((E1402+$B$7-$B$8)/12,0)+1),INDEX('שיפור נשים'!$A$1:$GQ$121,ROUNDDOWN(R1402/12,0)+1,ROUNDDOWN((E1402+$B$7-$B$8)/12,0)+1))</f>
        <v>1</v>
      </c>
      <c r="W1402">
        <f t="shared" si="450"/>
        <v>0.33333333333333331</v>
      </c>
      <c r="X1402" t="e">
        <f t="shared" si="456"/>
        <v>#VALUE!</v>
      </c>
      <c r="Y1402">
        <f>IF($B$11="זכר",INDEX(תמותה!$A$1:$E$121,ROUNDDOWN(R1402/12,0)+1,4),INDEX(תמותה!$A$1:$E$121,ROUNDDOWN(R1402/12,0)+1,5))</f>
        <v>1</v>
      </c>
      <c r="Z1402">
        <f t="shared" si="451"/>
        <v>1</v>
      </c>
      <c r="AA1402">
        <f t="shared" si="452"/>
        <v>1</v>
      </c>
      <c r="AB1402" t="e">
        <f t="shared" si="457"/>
        <v>#VALUE!</v>
      </c>
      <c r="AC1402" t="e">
        <f t="shared" si="458"/>
        <v>#VALUE!</v>
      </c>
      <c r="AD1402" t="e">
        <f t="shared" si="459"/>
        <v>#VALUE!</v>
      </c>
      <c r="AE1402" t="e">
        <f t="shared" si="460"/>
        <v>#VALUE!</v>
      </c>
      <c r="AF1402" t="e">
        <f t="shared" si="461"/>
        <v>#VALUE!</v>
      </c>
    </row>
    <row r="1403" spans="5:32" x14ac:dyDescent="0.2">
      <c r="E1403">
        <f t="shared" si="453"/>
        <v>1401</v>
      </c>
      <c r="F1403">
        <f t="shared" si="448"/>
        <v>68.803860104591976</v>
      </c>
      <c r="G1403" t="e">
        <f t="shared" si="462"/>
        <v>#VALUE!</v>
      </c>
      <c r="H1403" t="e">
        <f t="shared" si="463"/>
        <v>#VALUE!</v>
      </c>
      <c r="I1403" t="e">
        <f t="shared" si="464"/>
        <v>#VALUE!</v>
      </c>
      <c r="J1403" t="e">
        <f t="shared" si="465"/>
        <v>#VALUE!</v>
      </c>
      <c r="K1403" t="e">
        <f t="shared" si="466"/>
        <v>#VALUE!</v>
      </c>
      <c r="L1403" t="e">
        <f t="shared" si="467"/>
        <v>#VALUE!</v>
      </c>
      <c r="M1403">
        <f>IF($B$9="זכר",INDEX(תמותה!$A$1:$E$121,ROUNDDOWN(E1403/12,0)+1,2),INDEX(תמותה!$A$1:$E$121,ROUNDDOWN(E1403/12,0)+1,3))</f>
        <v>1</v>
      </c>
      <c r="N1403">
        <f>IF($B$9="זכר",INDEX('שיפור גברים'!$A$1:$GQ$121,ROUNDDOWN(E1403/12,0)+1,ROUNDDOWN((E1403+$B$7-$B$8)/12,0)+2),INDEX('שיפור נשים'!$A$1:$GQ$121,ROUNDDOWN(E1403/12,0)+1,ROUNDDOWN((E1403+$B$7-$B$8)/12,0)+2))</f>
        <v>1</v>
      </c>
      <c r="O1403">
        <f>IF($B$9="זכר",INDEX('שיפור גברים'!$A$1:$GQ$121,ROUNDDOWN(E1403/12,0)+1,ROUNDDOWN((E1403+$B$7-$B$8)/12,0)+1),INDEX('שיפור נשים'!$A$1:$GQ$121,ROUNDDOWN(E1403/12,0)+1,ROUNDDOWN((E1403+$B$7-$B$8)/12,0)+1))</f>
        <v>1</v>
      </c>
      <c r="P1403">
        <f t="shared" si="468"/>
        <v>0.41666666666666669</v>
      </c>
      <c r="Q1403">
        <f t="shared" si="449"/>
        <v>1</v>
      </c>
      <c r="R1403">
        <f t="shared" si="454"/>
        <v>1401</v>
      </c>
      <c r="S1403" t="e">
        <f t="shared" si="455"/>
        <v>#VALUE!</v>
      </c>
      <c r="T1403">
        <f>IF($B$11="זכר",INDEX(תמותה!$A$1:$E$121,ROUNDDOWN(R1403/12,0)+1,2),INDEX(תמותה!$A$1:$E$121,ROUNDDOWN(R1403/12,0)+1,3))</f>
        <v>1</v>
      </c>
      <c r="U1403">
        <f>IF($B$11="זכר",INDEX('שיפור גברים'!$A$1:$GQ$121,ROUNDDOWN(R1403/12,0)+1,ROUNDDOWN((E1403+$B$7-$B$8)/12,0)+2),INDEX('שיפור נשים'!$A$1:$GQ$121,ROUNDDOWN(R1403/12,0)+1,ROUNDDOWN((E1403+$B$7-$B$8)/12,0)+2))</f>
        <v>1</v>
      </c>
      <c r="V1403">
        <f>IF($B$11="זכר",INDEX('שיפור גברים'!$A$1:$GQ$121,ROUNDDOWN(R1403/12,0)+1,ROUNDDOWN((E1403+$B$7-$B$8)/12,0)+1),INDEX('שיפור נשים'!$A$1:$GQ$121,ROUNDDOWN(R1403/12,0)+1,ROUNDDOWN((E1403+$B$7-$B$8)/12,0)+1))</f>
        <v>1</v>
      </c>
      <c r="W1403">
        <f t="shared" si="450"/>
        <v>0.41666666666666669</v>
      </c>
      <c r="X1403" t="e">
        <f t="shared" si="456"/>
        <v>#VALUE!</v>
      </c>
      <c r="Y1403">
        <f>IF($B$11="זכר",INDEX(תמותה!$A$1:$E$121,ROUNDDOWN(R1403/12,0)+1,4),INDEX(תמותה!$A$1:$E$121,ROUNDDOWN(R1403/12,0)+1,5))</f>
        <v>1</v>
      </c>
      <c r="Z1403">
        <f t="shared" si="451"/>
        <v>1</v>
      </c>
      <c r="AA1403">
        <f t="shared" si="452"/>
        <v>1</v>
      </c>
      <c r="AB1403" t="e">
        <f t="shared" si="457"/>
        <v>#VALUE!</v>
      </c>
      <c r="AC1403" t="e">
        <f t="shared" si="458"/>
        <v>#VALUE!</v>
      </c>
      <c r="AD1403" t="e">
        <f t="shared" si="459"/>
        <v>#VALUE!</v>
      </c>
      <c r="AE1403" t="e">
        <f t="shared" si="460"/>
        <v>#VALUE!</v>
      </c>
      <c r="AF1403" t="e">
        <f t="shared" si="461"/>
        <v>#VALUE!</v>
      </c>
    </row>
    <row r="1404" spans="5:32" x14ac:dyDescent="0.2">
      <c r="E1404">
        <f t="shared" si="453"/>
        <v>1402</v>
      </c>
      <c r="F1404">
        <f t="shared" si="448"/>
        <v>69.011824987740511</v>
      </c>
      <c r="G1404" t="e">
        <f t="shared" si="462"/>
        <v>#VALUE!</v>
      </c>
      <c r="H1404" t="e">
        <f t="shared" si="463"/>
        <v>#VALUE!</v>
      </c>
      <c r="I1404" t="e">
        <f t="shared" si="464"/>
        <v>#VALUE!</v>
      </c>
      <c r="J1404" t="e">
        <f t="shared" si="465"/>
        <v>#VALUE!</v>
      </c>
      <c r="K1404" t="e">
        <f t="shared" si="466"/>
        <v>#VALUE!</v>
      </c>
      <c r="L1404" t="e">
        <f t="shared" si="467"/>
        <v>#VALUE!</v>
      </c>
      <c r="M1404">
        <f>IF($B$9="זכר",INDEX(תמותה!$A$1:$E$121,ROUNDDOWN(E1404/12,0)+1,2),INDEX(תמותה!$A$1:$E$121,ROUNDDOWN(E1404/12,0)+1,3))</f>
        <v>1</v>
      </c>
      <c r="N1404">
        <f>IF($B$9="זכר",INDEX('שיפור גברים'!$A$1:$GQ$121,ROUNDDOWN(E1404/12,0)+1,ROUNDDOWN((E1404+$B$7-$B$8)/12,0)+2),INDEX('שיפור נשים'!$A$1:$GQ$121,ROUNDDOWN(E1404/12,0)+1,ROUNDDOWN((E1404+$B$7-$B$8)/12,0)+2))</f>
        <v>1</v>
      </c>
      <c r="O1404">
        <f>IF($B$9="זכר",INDEX('שיפור גברים'!$A$1:$GQ$121,ROUNDDOWN(E1404/12,0)+1,ROUNDDOWN((E1404+$B$7-$B$8)/12,0)+1),INDEX('שיפור נשים'!$A$1:$GQ$121,ROUNDDOWN(E1404/12,0)+1,ROUNDDOWN((E1404+$B$7-$B$8)/12,0)+1))</f>
        <v>1</v>
      </c>
      <c r="P1404">
        <f t="shared" si="468"/>
        <v>0.5</v>
      </c>
      <c r="Q1404">
        <f t="shared" si="449"/>
        <v>1</v>
      </c>
      <c r="R1404">
        <f t="shared" si="454"/>
        <v>1402</v>
      </c>
      <c r="S1404" t="e">
        <f t="shared" si="455"/>
        <v>#VALUE!</v>
      </c>
      <c r="T1404">
        <f>IF($B$11="זכר",INDEX(תמותה!$A$1:$E$121,ROUNDDOWN(R1404/12,0)+1,2),INDEX(תמותה!$A$1:$E$121,ROUNDDOWN(R1404/12,0)+1,3))</f>
        <v>1</v>
      </c>
      <c r="U1404">
        <f>IF($B$11="זכר",INDEX('שיפור גברים'!$A$1:$GQ$121,ROUNDDOWN(R1404/12,0)+1,ROUNDDOWN((E1404+$B$7-$B$8)/12,0)+2),INDEX('שיפור נשים'!$A$1:$GQ$121,ROUNDDOWN(R1404/12,0)+1,ROUNDDOWN((E1404+$B$7-$B$8)/12,0)+2))</f>
        <v>1</v>
      </c>
      <c r="V1404">
        <f>IF($B$11="זכר",INDEX('שיפור גברים'!$A$1:$GQ$121,ROUNDDOWN(R1404/12,0)+1,ROUNDDOWN((E1404+$B$7-$B$8)/12,0)+1),INDEX('שיפור נשים'!$A$1:$GQ$121,ROUNDDOWN(R1404/12,0)+1,ROUNDDOWN((E1404+$B$7-$B$8)/12,0)+1))</f>
        <v>1</v>
      </c>
      <c r="W1404">
        <f t="shared" si="450"/>
        <v>0.5</v>
      </c>
      <c r="X1404" t="e">
        <f t="shared" si="456"/>
        <v>#VALUE!</v>
      </c>
      <c r="Y1404">
        <f>IF($B$11="זכר",INDEX(תמותה!$A$1:$E$121,ROUNDDOWN(R1404/12,0)+1,4),INDEX(תמותה!$A$1:$E$121,ROUNDDOWN(R1404/12,0)+1,5))</f>
        <v>1</v>
      </c>
      <c r="Z1404">
        <f t="shared" si="451"/>
        <v>1</v>
      </c>
      <c r="AA1404">
        <f t="shared" si="452"/>
        <v>1</v>
      </c>
      <c r="AB1404" t="e">
        <f t="shared" si="457"/>
        <v>#VALUE!</v>
      </c>
      <c r="AC1404" t="e">
        <f t="shared" si="458"/>
        <v>#VALUE!</v>
      </c>
      <c r="AD1404" t="e">
        <f t="shared" si="459"/>
        <v>#VALUE!</v>
      </c>
      <c r="AE1404" t="e">
        <f t="shared" si="460"/>
        <v>#VALUE!</v>
      </c>
      <c r="AF1404" t="e">
        <f t="shared" si="461"/>
        <v>#VALUE!</v>
      </c>
    </row>
    <row r="1405" spans="5:32" x14ac:dyDescent="0.2">
      <c r="E1405">
        <f t="shared" si="453"/>
        <v>1403</v>
      </c>
      <c r="F1405">
        <f t="shared" si="448"/>
        <v>69.220418460514097</v>
      </c>
      <c r="G1405" t="e">
        <f t="shared" si="462"/>
        <v>#VALUE!</v>
      </c>
      <c r="H1405" t="e">
        <f t="shared" si="463"/>
        <v>#VALUE!</v>
      </c>
      <c r="I1405" t="e">
        <f t="shared" si="464"/>
        <v>#VALUE!</v>
      </c>
      <c r="J1405" t="e">
        <f t="shared" si="465"/>
        <v>#VALUE!</v>
      </c>
      <c r="K1405" t="e">
        <f t="shared" si="466"/>
        <v>#VALUE!</v>
      </c>
      <c r="L1405" t="e">
        <f t="shared" si="467"/>
        <v>#VALUE!</v>
      </c>
      <c r="M1405">
        <f>IF($B$9="זכר",INDEX(תמותה!$A$1:$E$121,ROUNDDOWN(E1405/12,0)+1,2),INDEX(תמותה!$A$1:$E$121,ROUNDDOWN(E1405/12,0)+1,3))</f>
        <v>1</v>
      </c>
      <c r="N1405">
        <f>IF($B$9="זכר",INDEX('שיפור גברים'!$A$1:$GQ$121,ROUNDDOWN(E1405/12,0)+1,ROUNDDOWN((E1405+$B$7-$B$8)/12,0)+2),INDEX('שיפור נשים'!$A$1:$GQ$121,ROUNDDOWN(E1405/12,0)+1,ROUNDDOWN((E1405+$B$7-$B$8)/12,0)+2))</f>
        <v>1</v>
      </c>
      <c r="O1405">
        <f>IF($B$9="זכר",INDEX('שיפור גברים'!$A$1:$GQ$121,ROUNDDOWN(E1405/12,0)+1,ROUNDDOWN((E1405+$B$7-$B$8)/12,0)+1),INDEX('שיפור נשים'!$A$1:$GQ$121,ROUNDDOWN(E1405/12,0)+1,ROUNDDOWN((E1405+$B$7-$B$8)/12,0)+1))</f>
        <v>1</v>
      </c>
      <c r="P1405">
        <f t="shared" si="468"/>
        <v>0.58333333333333337</v>
      </c>
      <c r="Q1405">
        <f t="shared" si="449"/>
        <v>1</v>
      </c>
      <c r="R1405">
        <f t="shared" si="454"/>
        <v>1403</v>
      </c>
      <c r="S1405" t="e">
        <f t="shared" si="455"/>
        <v>#VALUE!</v>
      </c>
      <c r="T1405">
        <f>IF($B$11="זכר",INDEX(תמותה!$A$1:$E$121,ROUNDDOWN(R1405/12,0)+1,2),INDEX(תמותה!$A$1:$E$121,ROUNDDOWN(R1405/12,0)+1,3))</f>
        <v>1</v>
      </c>
      <c r="U1405">
        <f>IF($B$11="זכר",INDEX('שיפור גברים'!$A$1:$GQ$121,ROUNDDOWN(R1405/12,0)+1,ROUNDDOWN((E1405+$B$7-$B$8)/12,0)+2),INDEX('שיפור נשים'!$A$1:$GQ$121,ROUNDDOWN(R1405/12,0)+1,ROUNDDOWN((E1405+$B$7-$B$8)/12,0)+2))</f>
        <v>1</v>
      </c>
      <c r="V1405">
        <f>IF($B$11="זכר",INDEX('שיפור גברים'!$A$1:$GQ$121,ROUNDDOWN(R1405/12,0)+1,ROUNDDOWN((E1405+$B$7-$B$8)/12,0)+1),INDEX('שיפור נשים'!$A$1:$GQ$121,ROUNDDOWN(R1405/12,0)+1,ROUNDDOWN((E1405+$B$7-$B$8)/12,0)+1))</f>
        <v>1</v>
      </c>
      <c r="W1405">
        <f t="shared" si="450"/>
        <v>0.58333333333333337</v>
      </c>
      <c r="X1405" t="e">
        <f t="shared" si="456"/>
        <v>#VALUE!</v>
      </c>
      <c r="Y1405">
        <f>IF($B$11="זכר",INDEX(תמותה!$A$1:$E$121,ROUNDDOWN(R1405/12,0)+1,4),INDEX(תמותה!$A$1:$E$121,ROUNDDOWN(R1405/12,0)+1,5))</f>
        <v>1</v>
      </c>
      <c r="Z1405">
        <f t="shared" si="451"/>
        <v>1</v>
      </c>
      <c r="AA1405">
        <f t="shared" si="452"/>
        <v>1</v>
      </c>
      <c r="AB1405" t="e">
        <f t="shared" si="457"/>
        <v>#VALUE!</v>
      </c>
      <c r="AC1405" t="e">
        <f t="shared" si="458"/>
        <v>#VALUE!</v>
      </c>
      <c r="AD1405" t="e">
        <f t="shared" si="459"/>
        <v>#VALUE!</v>
      </c>
      <c r="AE1405" t="e">
        <f t="shared" si="460"/>
        <v>#VALUE!</v>
      </c>
      <c r="AF1405" t="e">
        <f t="shared" si="461"/>
        <v>#VALUE!</v>
      </c>
    </row>
    <row r="1406" spans="5:32" x14ac:dyDescent="0.2">
      <c r="E1406">
        <f t="shared" si="453"/>
        <v>1404</v>
      </c>
      <c r="F1406">
        <f t="shared" si="448"/>
        <v>69.429642422872476</v>
      </c>
      <c r="G1406" t="e">
        <f t="shared" si="462"/>
        <v>#VALUE!</v>
      </c>
      <c r="H1406" t="e">
        <f t="shared" si="463"/>
        <v>#VALUE!</v>
      </c>
      <c r="I1406" t="e">
        <f t="shared" si="464"/>
        <v>#VALUE!</v>
      </c>
      <c r="J1406" t="e">
        <f t="shared" si="465"/>
        <v>#VALUE!</v>
      </c>
      <c r="K1406" t="e">
        <f t="shared" si="466"/>
        <v>#VALUE!</v>
      </c>
      <c r="L1406" t="e">
        <f t="shared" si="467"/>
        <v>#VALUE!</v>
      </c>
      <c r="M1406">
        <f>IF($B$9="זכר",INDEX(תמותה!$A$1:$E$121,ROUNDDOWN(E1406/12,0)+1,2),INDEX(תמותה!$A$1:$E$121,ROUNDDOWN(E1406/12,0)+1,3))</f>
        <v>1</v>
      </c>
      <c r="N1406">
        <f>IF($B$9="זכר",INDEX('שיפור גברים'!$A$1:$GQ$121,ROUNDDOWN(E1406/12,0)+1,ROUNDDOWN((E1406+$B$7-$B$8)/12,0)+2),INDEX('שיפור נשים'!$A$1:$GQ$121,ROUNDDOWN(E1406/12,0)+1,ROUNDDOWN((E1406+$B$7-$B$8)/12,0)+2))</f>
        <v>1</v>
      </c>
      <c r="O1406">
        <f>IF($B$9="זכר",INDEX('שיפור גברים'!$A$1:$GQ$121,ROUNDDOWN(E1406/12,0)+1,ROUNDDOWN((E1406+$B$7-$B$8)/12,0)+1),INDEX('שיפור נשים'!$A$1:$GQ$121,ROUNDDOWN(E1406/12,0)+1,ROUNDDOWN((E1406+$B$7-$B$8)/12,0)+1))</f>
        <v>1</v>
      </c>
      <c r="P1406">
        <f t="shared" si="468"/>
        <v>0.66666666666666663</v>
      </c>
      <c r="Q1406">
        <f t="shared" si="449"/>
        <v>1</v>
      </c>
      <c r="R1406">
        <f t="shared" si="454"/>
        <v>1404</v>
      </c>
      <c r="S1406" t="e">
        <f t="shared" si="455"/>
        <v>#VALUE!</v>
      </c>
      <c r="T1406">
        <f>IF($B$11="זכר",INDEX(תמותה!$A$1:$E$121,ROUNDDOWN(R1406/12,0)+1,2),INDEX(תמותה!$A$1:$E$121,ROUNDDOWN(R1406/12,0)+1,3))</f>
        <v>1</v>
      </c>
      <c r="U1406">
        <f>IF($B$11="זכר",INDEX('שיפור גברים'!$A$1:$GQ$121,ROUNDDOWN(R1406/12,0)+1,ROUNDDOWN((E1406+$B$7-$B$8)/12,0)+2),INDEX('שיפור נשים'!$A$1:$GQ$121,ROUNDDOWN(R1406/12,0)+1,ROUNDDOWN((E1406+$B$7-$B$8)/12,0)+2))</f>
        <v>1</v>
      </c>
      <c r="V1406">
        <f>IF($B$11="זכר",INDEX('שיפור גברים'!$A$1:$GQ$121,ROUNDDOWN(R1406/12,0)+1,ROUNDDOWN((E1406+$B$7-$B$8)/12,0)+1),INDEX('שיפור נשים'!$A$1:$GQ$121,ROUNDDOWN(R1406/12,0)+1,ROUNDDOWN((E1406+$B$7-$B$8)/12,0)+1))</f>
        <v>1</v>
      </c>
      <c r="W1406">
        <f t="shared" si="450"/>
        <v>0.66666666666666663</v>
      </c>
      <c r="X1406" t="e">
        <f t="shared" si="456"/>
        <v>#VALUE!</v>
      </c>
      <c r="Y1406">
        <f>IF($B$11="זכר",INDEX(תמותה!$A$1:$E$121,ROUNDDOWN(R1406/12,0)+1,4),INDEX(תמותה!$A$1:$E$121,ROUNDDOWN(R1406/12,0)+1,5))</f>
        <v>1</v>
      </c>
      <c r="Z1406">
        <f t="shared" si="451"/>
        <v>1</v>
      </c>
      <c r="AA1406">
        <f t="shared" si="452"/>
        <v>1</v>
      </c>
      <c r="AB1406" t="e">
        <f t="shared" si="457"/>
        <v>#VALUE!</v>
      </c>
      <c r="AC1406" t="e">
        <f t="shared" si="458"/>
        <v>#VALUE!</v>
      </c>
      <c r="AD1406" t="e">
        <f t="shared" si="459"/>
        <v>#VALUE!</v>
      </c>
      <c r="AE1406" t="e">
        <f t="shared" si="460"/>
        <v>#VALUE!</v>
      </c>
      <c r="AF1406" t="e">
        <f t="shared" si="461"/>
        <v>#VALUE!</v>
      </c>
    </row>
    <row r="1407" spans="5:32" x14ac:dyDescent="0.2">
      <c r="E1407">
        <f t="shared" si="453"/>
        <v>1405</v>
      </c>
      <c r="F1407">
        <f t="shared" si="448"/>
        <v>69.639498780518281</v>
      </c>
      <c r="G1407" t="e">
        <f t="shared" si="462"/>
        <v>#VALUE!</v>
      </c>
      <c r="H1407" t="e">
        <f t="shared" si="463"/>
        <v>#VALUE!</v>
      </c>
      <c r="I1407" t="e">
        <f t="shared" si="464"/>
        <v>#VALUE!</v>
      </c>
      <c r="J1407" t="e">
        <f t="shared" si="465"/>
        <v>#VALUE!</v>
      </c>
      <c r="K1407" t="e">
        <f t="shared" si="466"/>
        <v>#VALUE!</v>
      </c>
      <c r="L1407" t="e">
        <f t="shared" si="467"/>
        <v>#VALUE!</v>
      </c>
      <c r="M1407">
        <f>IF($B$9="זכר",INDEX(תמותה!$A$1:$E$121,ROUNDDOWN(E1407/12,0)+1,2),INDEX(תמותה!$A$1:$E$121,ROUNDDOWN(E1407/12,0)+1,3))</f>
        <v>1</v>
      </c>
      <c r="N1407">
        <f>IF($B$9="זכר",INDEX('שיפור גברים'!$A$1:$GQ$121,ROUNDDOWN(E1407/12,0)+1,ROUNDDOWN((E1407+$B$7-$B$8)/12,0)+2),INDEX('שיפור נשים'!$A$1:$GQ$121,ROUNDDOWN(E1407/12,0)+1,ROUNDDOWN((E1407+$B$7-$B$8)/12,0)+2))</f>
        <v>1</v>
      </c>
      <c r="O1407">
        <f>IF($B$9="זכר",INDEX('שיפור גברים'!$A$1:$GQ$121,ROUNDDOWN(E1407/12,0)+1,ROUNDDOWN((E1407+$B$7-$B$8)/12,0)+1),INDEX('שיפור נשים'!$A$1:$GQ$121,ROUNDDOWN(E1407/12,0)+1,ROUNDDOWN((E1407+$B$7-$B$8)/12,0)+1))</f>
        <v>1</v>
      </c>
      <c r="P1407">
        <f t="shared" si="468"/>
        <v>0.75</v>
      </c>
      <c r="Q1407">
        <f t="shared" si="449"/>
        <v>1</v>
      </c>
      <c r="R1407">
        <f t="shared" si="454"/>
        <v>1405</v>
      </c>
      <c r="S1407" t="e">
        <f t="shared" si="455"/>
        <v>#VALUE!</v>
      </c>
      <c r="T1407">
        <f>IF($B$11="זכר",INDEX(תמותה!$A$1:$E$121,ROUNDDOWN(R1407/12,0)+1,2),INDEX(תמותה!$A$1:$E$121,ROUNDDOWN(R1407/12,0)+1,3))</f>
        <v>1</v>
      </c>
      <c r="U1407">
        <f>IF($B$11="זכר",INDEX('שיפור גברים'!$A$1:$GQ$121,ROUNDDOWN(R1407/12,0)+1,ROUNDDOWN((E1407+$B$7-$B$8)/12,0)+2),INDEX('שיפור נשים'!$A$1:$GQ$121,ROUNDDOWN(R1407/12,0)+1,ROUNDDOWN((E1407+$B$7-$B$8)/12,0)+2))</f>
        <v>1</v>
      </c>
      <c r="V1407">
        <f>IF($B$11="זכר",INDEX('שיפור גברים'!$A$1:$GQ$121,ROUNDDOWN(R1407/12,0)+1,ROUNDDOWN((E1407+$B$7-$B$8)/12,0)+1),INDEX('שיפור נשים'!$A$1:$GQ$121,ROUNDDOWN(R1407/12,0)+1,ROUNDDOWN((E1407+$B$7-$B$8)/12,0)+1))</f>
        <v>1</v>
      </c>
      <c r="W1407">
        <f t="shared" si="450"/>
        <v>0.75</v>
      </c>
      <c r="X1407" t="e">
        <f t="shared" si="456"/>
        <v>#VALUE!</v>
      </c>
      <c r="Y1407">
        <f>IF($B$11="זכר",INDEX(תמותה!$A$1:$E$121,ROUNDDOWN(R1407/12,0)+1,4),INDEX(תמותה!$A$1:$E$121,ROUNDDOWN(R1407/12,0)+1,5))</f>
        <v>1</v>
      </c>
      <c r="Z1407">
        <f t="shared" si="451"/>
        <v>1</v>
      </c>
      <c r="AA1407">
        <f t="shared" si="452"/>
        <v>1</v>
      </c>
      <c r="AB1407" t="e">
        <f t="shared" si="457"/>
        <v>#VALUE!</v>
      </c>
      <c r="AC1407" t="e">
        <f t="shared" si="458"/>
        <v>#VALUE!</v>
      </c>
      <c r="AD1407" t="e">
        <f t="shared" si="459"/>
        <v>#VALUE!</v>
      </c>
      <c r="AE1407" t="e">
        <f t="shared" si="460"/>
        <v>#VALUE!</v>
      </c>
      <c r="AF1407" t="e">
        <f t="shared" si="461"/>
        <v>#VALUE!</v>
      </c>
    </row>
    <row r="1408" spans="5:32" x14ac:dyDescent="0.2">
      <c r="E1408">
        <f t="shared" si="453"/>
        <v>1406</v>
      </c>
      <c r="F1408">
        <f t="shared" si="448"/>
        <v>69.849989444914101</v>
      </c>
      <c r="G1408" t="e">
        <f t="shared" si="462"/>
        <v>#VALUE!</v>
      </c>
      <c r="H1408" t="e">
        <f t="shared" si="463"/>
        <v>#VALUE!</v>
      </c>
      <c r="I1408" t="e">
        <f t="shared" si="464"/>
        <v>#VALUE!</v>
      </c>
      <c r="J1408" t="e">
        <f t="shared" si="465"/>
        <v>#VALUE!</v>
      </c>
      <c r="K1408" t="e">
        <f t="shared" si="466"/>
        <v>#VALUE!</v>
      </c>
      <c r="L1408" t="e">
        <f t="shared" si="467"/>
        <v>#VALUE!</v>
      </c>
      <c r="M1408">
        <f>IF($B$9="זכר",INDEX(תמותה!$A$1:$E$121,ROUNDDOWN(E1408/12,0)+1,2),INDEX(תמותה!$A$1:$E$121,ROUNDDOWN(E1408/12,0)+1,3))</f>
        <v>1</v>
      </c>
      <c r="N1408">
        <f>IF($B$9="זכר",INDEX('שיפור גברים'!$A$1:$GQ$121,ROUNDDOWN(E1408/12,0)+1,ROUNDDOWN((E1408+$B$7-$B$8)/12,0)+2),INDEX('שיפור נשים'!$A$1:$GQ$121,ROUNDDOWN(E1408/12,0)+1,ROUNDDOWN((E1408+$B$7-$B$8)/12,0)+2))</f>
        <v>1</v>
      </c>
      <c r="O1408">
        <f>IF($B$9="זכר",INDEX('שיפור גברים'!$A$1:$GQ$121,ROUNDDOWN(E1408/12,0)+1,ROUNDDOWN((E1408+$B$7-$B$8)/12,0)+1),INDEX('שיפור נשים'!$A$1:$GQ$121,ROUNDDOWN(E1408/12,0)+1,ROUNDDOWN((E1408+$B$7-$B$8)/12,0)+1))</f>
        <v>1</v>
      </c>
      <c r="P1408">
        <f t="shared" si="468"/>
        <v>0.83333333333333337</v>
      </c>
      <c r="Q1408">
        <f t="shared" si="449"/>
        <v>1</v>
      </c>
      <c r="R1408">
        <f t="shared" si="454"/>
        <v>1406</v>
      </c>
      <c r="S1408" t="e">
        <f t="shared" si="455"/>
        <v>#VALUE!</v>
      </c>
      <c r="T1408">
        <f>IF($B$11="זכר",INDEX(תמותה!$A$1:$E$121,ROUNDDOWN(R1408/12,0)+1,2),INDEX(תמותה!$A$1:$E$121,ROUNDDOWN(R1408/12,0)+1,3))</f>
        <v>1</v>
      </c>
      <c r="U1408">
        <f>IF($B$11="זכר",INDEX('שיפור גברים'!$A$1:$GQ$121,ROUNDDOWN(R1408/12,0)+1,ROUNDDOWN((E1408+$B$7-$B$8)/12,0)+2),INDEX('שיפור נשים'!$A$1:$GQ$121,ROUNDDOWN(R1408/12,0)+1,ROUNDDOWN((E1408+$B$7-$B$8)/12,0)+2))</f>
        <v>1</v>
      </c>
      <c r="V1408">
        <f>IF($B$11="זכר",INDEX('שיפור גברים'!$A$1:$GQ$121,ROUNDDOWN(R1408/12,0)+1,ROUNDDOWN((E1408+$B$7-$B$8)/12,0)+1),INDEX('שיפור נשים'!$A$1:$GQ$121,ROUNDDOWN(R1408/12,0)+1,ROUNDDOWN((E1408+$B$7-$B$8)/12,0)+1))</f>
        <v>1</v>
      </c>
      <c r="W1408">
        <f t="shared" si="450"/>
        <v>0.83333333333333337</v>
      </c>
      <c r="X1408" t="e">
        <f t="shared" si="456"/>
        <v>#VALUE!</v>
      </c>
      <c r="Y1408">
        <f>IF($B$11="זכר",INDEX(תמותה!$A$1:$E$121,ROUNDDOWN(R1408/12,0)+1,4),INDEX(תמותה!$A$1:$E$121,ROUNDDOWN(R1408/12,0)+1,5))</f>
        <v>1</v>
      </c>
      <c r="Z1408">
        <f t="shared" si="451"/>
        <v>1</v>
      </c>
      <c r="AA1408">
        <f t="shared" si="452"/>
        <v>1</v>
      </c>
      <c r="AB1408" t="e">
        <f t="shared" si="457"/>
        <v>#VALUE!</v>
      </c>
      <c r="AC1408" t="e">
        <f t="shared" si="458"/>
        <v>#VALUE!</v>
      </c>
      <c r="AD1408" t="e">
        <f t="shared" si="459"/>
        <v>#VALUE!</v>
      </c>
      <c r="AE1408" t="e">
        <f t="shared" si="460"/>
        <v>#VALUE!</v>
      </c>
      <c r="AF1408" t="e">
        <f t="shared" si="461"/>
        <v>#VALUE!</v>
      </c>
    </row>
    <row r="1409" spans="5:32" x14ac:dyDescent="0.2">
      <c r="E1409">
        <f t="shared" si="453"/>
        <v>1407</v>
      </c>
      <c r="F1409">
        <f t="shared" si="448"/>
        <v>70.061116333300305</v>
      </c>
      <c r="G1409" t="e">
        <f t="shared" si="462"/>
        <v>#VALUE!</v>
      </c>
      <c r="H1409" t="e">
        <f t="shared" si="463"/>
        <v>#VALUE!</v>
      </c>
      <c r="I1409" t="e">
        <f t="shared" si="464"/>
        <v>#VALUE!</v>
      </c>
      <c r="J1409" t="e">
        <f t="shared" si="465"/>
        <v>#VALUE!</v>
      </c>
      <c r="K1409" t="e">
        <f t="shared" si="466"/>
        <v>#VALUE!</v>
      </c>
      <c r="L1409" t="e">
        <f t="shared" si="467"/>
        <v>#VALUE!</v>
      </c>
      <c r="M1409">
        <f>IF($B$9="זכר",INDEX(תמותה!$A$1:$E$121,ROUNDDOWN(E1409/12,0)+1,2),INDEX(תמותה!$A$1:$E$121,ROUNDDOWN(E1409/12,0)+1,3))</f>
        <v>1</v>
      </c>
      <c r="N1409">
        <f>IF($B$9="זכר",INDEX('שיפור גברים'!$A$1:$GQ$121,ROUNDDOWN(E1409/12,0)+1,ROUNDDOWN((E1409+$B$7-$B$8)/12,0)+2),INDEX('שיפור נשים'!$A$1:$GQ$121,ROUNDDOWN(E1409/12,0)+1,ROUNDDOWN((E1409+$B$7-$B$8)/12,0)+2))</f>
        <v>1</v>
      </c>
      <c r="O1409">
        <f>IF($B$9="זכר",INDEX('שיפור גברים'!$A$1:$GQ$121,ROUNDDOWN(E1409/12,0)+1,ROUNDDOWN((E1409+$B$7-$B$8)/12,0)+1),INDEX('שיפור נשים'!$A$1:$GQ$121,ROUNDDOWN(E1409/12,0)+1,ROUNDDOWN((E1409+$B$7-$B$8)/12,0)+1))</f>
        <v>1</v>
      </c>
      <c r="P1409">
        <f t="shared" si="468"/>
        <v>0.91666666666666663</v>
      </c>
      <c r="Q1409">
        <f t="shared" si="449"/>
        <v>1</v>
      </c>
      <c r="R1409">
        <f t="shared" si="454"/>
        <v>1407</v>
      </c>
      <c r="S1409" t="e">
        <f t="shared" si="455"/>
        <v>#VALUE!</v>
      </c>
      <c r="T1409">
        <f>IF($B$11="זכר",INDEX(תמותה!$A$1:$E$121,ROUNDDOWN(R1409/12,0)+1,2),INDEX(תמותה!$A$1:$E$121,ROUNDDOWN(R1409/12,0)+1,3))</f>
        <v>1</v>
      </c>
      <c r="U1409">
        <f>IF($B$11="זכר",INDEX('שיפור גברים'!$A$1:$GQ$121,ROUNDDOWN(R1409/12,0)+1,ROUNDDOWN((E1409+$B$7-$B$8)/12,0)+2),INDEX('שיפור נשים'!$A$1:$GQ$121,ROUNDDOWN(R1409/12,0)+1,ROUNDDOWN((E1409+$B$7-$B$8)/12,0)+2))</f>
        <v>1</v>
      </c>
      <c r="V1409">
        <f>IF($B$11="זכר",INDEX('שיפור גברים'!$A$1:$GQ$121,ROUNDDOWN(R1409/12,0)+1,ROUNDDOWN((E1409+$B$7-$B$8)/12,0)+1),INDEX('שיפור נשים'!$A$1:$GQ$121,ROUNDDOWN(R1409/12,0)+1,ROUNDDOWN((E1409+$B$7-$B$8)/12,0)+1))</f>
        <v>1</v>
      </c>
      <c r="W1409">
        <f t="shared" si="450"/>
        <v>0.91666666666666663</v>
      </c>
      <c r="X1409" t="e">
        <f t="shared" si="456"/>
        <v>#VALUE!</v>
      </c>
      <c r="Y1409">
        <f>IF($B$11="זכר",INDEX(תמותה!$A$1:$E$121,ROUNDDOWN(R1409/12,0)+1,4),INDEX(תמותה!$A$1:$E$121,ROUNDDOWN(R1409/12,0)+1,5))</f>
        <v>1</v>
      </c>
      <c r="Z1409">
        <f t="shared" si="451"/>
        <v>1</v>
      </c>
      <c r="AA1409">
        <f t="shared" si="452"/>
        <v>1</v>
      </c>
      <c r="AB1409" t="e">
        <f t="shared" si="457"/>
        <v>#VALUE!</v>
      </c>
      <c r="AC1409" t="e">
        <f t="shared" si="458"/>
        <v>#VALUE!</v>
      </c>
      <c r="AD1409" t="e">
        <f t="shared" si="459"/>
        <v>#VALUE!</v>
      </c>
      <c r="AE1409" t="e">
        <f t="shared" si="460"/>
        <v>#VALUE!</v>
      </c>
      <c r="AF1409" t="e">
        <f t="shared" si="461"/>
        <v>#VALUE!</v>
      </c>
    </row>
    <row r="1410" spans="5:32" x14ac:dyDescent="0.2">
      <c r="E1410">
        <f t="shared" si="453"/>
        <v>1408</v>
      </c>
      <c r="F1410">
        <f t="shared" si="448"/>
        <v>70.272881368712063</v>
      </c>
      <c r="G1410" t="e">
        <f t="shared" si="462"/>
        <v>#VALUE!</v>
      </c>
      <c r="H1410" t="e">
        <f t="shared" si="463"/>
        <v>#VALUE!</v>
      </c>
      <c r="I1410" t="e">
        <f t="shared" si="464"/>
        <v>#VALUE!</v>
      </c>
      <c r="J1410" t="e">
        <f t="shared" si="465"/>
        <v>#VALUE!</v>
      </c>
      <c r="K1410" t="e">
        <f t="shared" si="466"/>
        <v>#VALUE!</v>
      </c>
      <c r="L1410" t="e">
        <f t="shared" si="467"/>
        <v>#VALUE!</v>
      </c>
      <c r="M1410">
        <f>IF($B$9="זכר",INDEX(תמותה!$A$1:$E$121,ROUNDDOWN(E1410/12,0)+1,2),INDEX(תמותה!$A$1:$E$121,ROUNDDOWN(E1410/12,0)+1,3))</f>
        <v>1</v>
      </c>
      <c r="N1410">
        <f>IF($B$9="זכר",INDEX('שיפור גברים'!$A$1:$GQ$121,ROUNDDOWN(E1410/12,0)+1,ROUNDDOWN((E1410+$B$7-$B$8)/12,0)+2),INDEX('שיפור נשים'!$A$1:$GQ$121,ROUNDDOWN(E1410/12,0)+1,ROUNDDOWN((E1410+$B$7-$B$8)/12,0)+2))</f>
        <v>1</v>
      </c>
      <c r="O1410">
        <f>IF($B$9="זכר",INDEX('שיפור גברים'!$A$1:$GQ$121,ROUNDDOWN(E1410/12,0)+1,ROUNDDOWN((E1410+$B$7-$B$8)/12,0)+1),INDEX('שיפור נשים'!$A$1:$GQ$121,ROUNDDOWN(E1410/12,0)+1,ROUNDDOWN((E1410+$B$7-$B$8)/12,0)+1))</f>
        <v>1</v>
      </c>
      <c r="P1410">
        <f t="shared" si="468"/>
        <v>1</v>
      </c>
      <c r="Q1410">
        <f t="shared" si="449"/>
        <v>1</v>
      </c>
      <c r="R1410">
        <f t="shared" si="454"/>
        <v>1408</v>
      </c>
      <c r="S1410" t="e">
        <f t="shared" si="455"/>
        <v>#VALUE!</v>
      </c>
      <c r="T1410">
        <f>IF($B$11="זכר",INDEX(תמותה!$A$1:$E$121,ROUNDDOWN(R1410/12,0)+1,2),INDEX(תמותה!$A$1:$E$121,ROUNDDOWN(R1410/12,0)+1,3))</f>
        <v>1</v>
      </c>
      <c r="U1410">
        <f>IF($B$11="זכר",INDEX('שיפור גברים'!$A$1:$GQ$121,ROUNDDOWN(R1410/12,0)+1,ROUNDDOWN((E1410+$B$7-$B$8)/12,0)+2),INDEX('שיפור נשים'!$A$1:$GQ$121,ROUNDDOWN(R1410/12,0)+1,ROUNDDOWN((E1410+$B$7-$B$8)/12,0)+2))</f>
        <v>1</v>
      </c>
      <c r="V1410">
        <f>IF($B$11="זכר",INDEX('שיפור גברים'!$A$1:$GQ$121,ROUNDDOWN(R1410/12,0)+1,ROUNDDOWN((E1410+$B$7-$B$8)/12,0)+1),INDEX('שיפור נשים'!$A$1:$GQ$121,ROUNDDOWN(R1410/12,0)+1,ROUNDDOWN((E1410+$B$7-$B$8)/12,0)+1))</f>
        <v>1</v>
      </c>
      <c r="W1410">
        <f t="shared" si="450"/>
        <v>1</v>
      </c>
      <c r="X1410" t="e">
        <f t="shared" si="456"/>
        <v>#VALUE!</v>
      </c>
      <c r="Y1410">
        <f>IF($B$11="זכר",INDEX(תמותה!$A$1:$E$121,ROUNDDOWN(R1410/12,0)+1,4),INDEX(תמותה!$A$1:$E$121,ROUNDDOWN(R1410/12,0)+1,5))</f>
        <v>1</v>
      </c>
      <c r="Z1410">
        <f t="shared" si="451"/>
        <v>1</v>
      </c>
      <c r="AA1410">
        <f t="shared" si="452"/>
        <v>1</v>
      </c>
      <c r="AB1410" t="e">
        <f t="shared" si="457"/>
        <v>#VALUE!</v>
      </c>
      <c r="AC1410" t="e">
        <f t="shared" si="458"/>
        <v>#VALUE!</v>
      </c>
      <c r="AD1410" t="e">
        <f t="shared" si="459"/>
        <v>#VALUE!</v>
      </c>
      <c r="AE1410" t="e">
        <f t="shared" si="460"/>
        <v>#VALUE!</v>
      </c>
      <c r="AF1410" t="e">
        <f t="shared" si="461"/>
        <v>#VALUE!</v>
      </c>
    </row>
    <row r="1411" spans="5:32" x14ac:dyDescent="0.2">
      <c r="E1411">
        <f t="shared" si="453"/>
        <v>1409</v>
      </c>
      <c r="F1411">
        <f t="shared" ref="F1411:F1474" si="469">(1+$B$2)^((E1411-$E$2+1)/12)</f>
        <v>70.485286479997086</v>
      </c>
      <c r="G1411" t="e">
        <f t="shared" si="462"/>
        <v>#VALUE!</v>
      </c>
      <c r="H1411" t="e">
        <f t="shared" si="463"/>
        <v>#VALUE!</v>
      </c>
      <c r="I1411" t="e">
        <f t="shared" si="464"/>
        <v>#VALUE!</v>
      </c>
      <c r="J1411" t="e">
        <f t="shared" si="465"/>
        <v>#VALUE!</v>
      </c>
      <c r="K1411" t="e">
        <f t="shared" si="466"/>
        <v>#VALUE!</v>
      </c>
      <c r="L1411" t="e">
        <f t="shared" si="467"/>
        <v>#VALUE!</v>
      </c>
      <c r="M1411">
        <f>IF($B$9="זכר",INDEX(תמותה!$A$1:$E$121,ROUNDDOWN(E1411/12,0)+1,2),INDEX(תמותה!$A$1:$E$121,ROUNDDOWN(E1411/12,0)+1,3))</f>
        <v>1</v>
      </c>
      <c r="N1411">
        <f>IF($B$9="זכר",INDEX('שיפור גברים'!$A$1:$GQ$121,ROUNDDOWN(E1411/12,0)+1,ROUNDDOWN((E1411+$B$7-$B$8)/12,0)+2),INDEX('שיפור נשים'!$A$1:$GQ$121,ROUNDDOWN(E1411/12,0)+1,ROUNDDOWN((E1411+$B$7-$B$8)/12,0)+2))</f>
        <v>1</v>
      </c>
      <c r="O1411">
        <f>IF($B$9="זכר",INDEX('שיפור גברים'!$A$1:$GQ$121,ROUNDDOWN(E1411/12,0)+1,ROUNDDOWN((E1411+$B$7-$B$8)/12,0)+1),INDEX('שיפור נשים'!$A$1:$GQ$121,ROUNDDOWN(E1411/12,0)+1,ROUNDDOWN((E1411+$B$7-$B$8)/12,0)+1))</f>
        <v>1</v>
      </c>
      <c r="P1411">
        <f t="shared" si="468"/>
        <v>8.3333333333333329E-2</v>
      </c>
      <c r="Q1411">
        <f t="shared" ref="Q1411:Q1474" si="470">IF(E1411&lt;$B$12,1-(1-M1411*(N1411*P1411+O1411*(1-P1411)))^(1/12),1)</f>
        <v>1</v>
      </c>
      <c r="R1411">
        <f t="shared" si="454"/>
        <v>1409</v>
      </c>
      <c r="S1411" t="e">
        <f t="shared" si="455"/>
        <v>#VALUE!</v>
      </c>
      <c r="T1411">
        <f>IF($B$11="זכר",INDEX(תמותה!$A$1:$E$121,ROUNDDOWN(R1411/12,0)+1,2),INDEX(תמותה!$A$1:$E$121,ROUNDDOWN(R1411/12,0)+1,3))</f>
        <v>1</v>
      </c>
      <c r="U1411">
        <f>IF($B$11="זכר",INDEX('שיפור גברים'!$A$1:$GQ$121,ROUNDDOWN(R1411/12,0)+1,ROUNDDOWN((E1411+$B$7-$B$8)/12,0)+2),INDEX('שיפור נשים'!$A$1:$GQ$121,ROUNDDOWN(R1411/12,0)+1,ROUNDDOWN((E1411+$B$7-$B$8)/12,0)+2))</f>
        <v>1</v>
      </c>
      <c r="V1411">
        <f>IF($B$11="זכר",INDEX('שיפור גברים'!$A$1:$GQ$121,ROUNDDOWN(R1411/12,0)+1,ROUNDDOWN((E1411+$B$7-$B$8)/12,0)+1),INDEX('שיפור נשים'!$A$1:$GQ$121,ROUNDDOWN(R1411/12,0)+1,ROUNDDOWN((E1411+$B$7-$B$8)/12,0)+1))</f>
        <v>1</v>
      </c>
      <c r="W1411">
        <f t="shared" ref="W1411:W1474" si="471">(MOD((R1411-$E$2+7),12)+1)/12</f>
        <v>8.3333333333333329E-2</v>
      </c>
      <c r="X1411" t="e">
        <f t="shared" si="456"/>
        <v>#VALUE!</v>
      </c>
      <c r="Y1411">
        <f>IF($B$11="זכר",INDEX(תמותה!$A$1:$E$121,ROUNDDOWN(R1411/12,0)+1,4),INDEX(תמותה!$A$1:$E$121,ROUNDDOWN(R1411/12,0)+1,5))</f>
        <v>1</v>
      </c>
      <c r="Z1411">
        <f t="shared" ref="Z1411:Z1474" si="472">IF(R1411&lt;$B$12,1-(1-T1411*(U1411*W1411+V1411*(1-W1411)))^(1/12),1)</f>
        <v>1</v>
      </c>
      <c r="AA1411">
        <f t="shared" ref="AA1411:AA1474" si="473">IF(R1411&lt;$B$12,1-(1-Y1411*(U1411*W1411+V1411*(1-W1411)))^(1/12),1)</f>
        <v>1</v>
      </c>
      <c r="AB1411" t="e">
        <f t="shared" si="457"/>
        <v>#VALUE!</v>
      </c>
      <c r="AC1411" t="e">
        <f t="shared" si="458"/>
        <v>#VALUE!</v>
      </c>
      <c r="AD1411" t="e">
        <f t="shared" si="459"/>
        <v>#VALUE!</v>
      </c>
      <c r="AE1411" t="e">
        <f t="shared" si="460"/>
        <v>#VALUE!</v>
      </c>
      <c r="AF1411" t="e">
        <f t="shared" si="461"/>
        <v>#VALUE!</v>
      </c>
    </row>
    <row r="1412" spans="5:32" x14ac:dyDescent="0.2">
      <c r="E1412">
        <f t="shared" ref="E1412:E1475" si="474">E1411+1</f>
        <v>1410</v>
      </c>
      <c r="F1412">
        <f t="shared" si="469"/>
        <v>70.698333601833284</v>
      </c>
      <c r="G1412" t="e">
        <f t="shared" si="462"/>
        <v>#VALUE!</v>
      </c>
      <c r="H1412" t="e">
        <f t="shared" si="463"/>
        <v>#VALUE!</v>
      </c>
      <c r="I1412" t="e">
        <f t="shared" si="464"/>
        <v>#VALUE!</v>
      </c>
      <c r="J1412" t="e">
        <f t="shared" si="465"/>
        <v>#VALUE!</v>
      </c>
      <c r="K1412" t="e">
        <f t="shared" si="466"/>
        <v>#VALUE!</v>
      </c>
      <c r="L1412" t="e">
        <f t="shared" si="467"/>
        <v>#VALUE!</v>
      </c>
      <c r="M1412">
        <f>IF($B$9="זכר",INDEX(תמותה!$A$1:$E$121,ROUNDDOWN(E1412/12,0)+1,2),INDEX(תמותה!$A$1:$E$121,ROUNDDOWN(E1412/12,0)+1,3))</f>
        <v>1</v>
      </c>
      <c r="N1412">
        <f>IF($B$9="זכר",INDEX('שיפור גברים'!$A$1:$GQ$121,ROUNDDOWN(E1412/12,0)+1,ROUNDDOWN((E1412+$B$7-$B$8)/12,0)+2),INDEX('שיפור נשים'!$A$1:$GQ$121,ROUNDDOWN(E1412/12,0)+1,ROUNDDOWN((E1412+$B$7-$B$8)/12,0)+2))</f>
        <v>1</v>
      </c>
      <c r="O1412">
        <f>IF($B$9="זכר",INDEX('שיפור גברים'!$A$1:$GQ$121,ROUNDDOWN(E1412/12,0)+1,ROUNDDOWN((E1412+$B$7-$B$8)/12,0)+1),INDEX('שיפור נשים'!$A$1:$GQ$121,ROUNDDOWN(E1412/12,0)+1,ROUNDDOWN((E1412+$B$7-$B$8)/12,0)+1))</f>
        <v>1</v>
      </c>
      <c r="P1412">
        <f t="shared" si="468"/>
        <v>0.16666666666666666</v>
      </c>
      <c r="Q1412">
        <f t="shared" si="470"/>
        <v>1</v>
      </c>
      <c r="R1412">
        <f t="shared" ref="R1412:R1475" si="475">R1411+1</f>
        <v>1410</v>
      </c>
      <c r="S1412" t="e">
        <f t="shared" ref="S1412:S1475" si="476">S1411*(1-Z1412)</f>
        <v>#VALUE!</v>
      </c>
      <c r="T1412">
        <f>IF($B$11="זכר",INDEX(תמותה!$A$1:$E$121,ROUNDDOWN(R1412/12,0)+1,2),INDEX(תמותה!$A$1:$E$121,ROUNDDOWN(R1412/12,0)+1,3))</f>
        <v>1</v>
      </c>
      <c r="U1412">
        <f>IF($B$11="זכר",INDEX('שיפור גברים'!$A$1:$GQ$121,ROUNDDOWN(R1412/12,0)+1,ROUNDDOWN((E1412+$B$7-$B$8)/12,0)+2),INDEX('שיפור נשים'!$A$1:$GQ$121,ROUNDDOWN(R1412/12,0)+1,ROUNDDOWN((E1412+$B$7-$B$8)/12,0)+2))</f>
        <v>1</v>
      </c>
      <c r="V1412">
        <f>IF($B$11="זכר",INDEX('שיפור גברים'!$A$1:$GQ$121,ROUNDDOWN(R1412/12,0)+1,ROUNDDOWN((E1412+$B$7-$B$8)/12,0)+1),INDEX('שיפור נשים'!$A$1:$GQ$121,ROUNDDOWN(R1412/12,0)+1,ROUNDDOWN((E1412+$B$7-$B$8)/12,0)+1))</f>
        <v>1</v>
      </c>
      <c r="W1412">
        <f t="shared" si="471"/>
        <v>0.16666666666666666</v>
      </c>
      <c r="X1412" t="e">
        <f t="shared" ref="X1412:X1475" si="477">X1411*(1-AA1412)+Q1412*S1412*L1411</f>
        <v>#VALUE!</v>
      </c>
      <c r="Y1412">
        <f>IF($B$11="זכר",INDEX(תמותה!$A$1:$E$121,ROUNDDOWN(R1412/12,0)+1,4),INDEX(תמותה!$A$1:$E$121,ROUNDDOWN(R1412/12,0)+1,5))</f>
        <v>1</v>
      </c>
      <c r="Z1412">
        <f t="shared" si="472"/>
        <v>1</v>
      </c>
      <c r="AA1412">
        <f t="shared" si="473"/>
        <v>1</v>
      </c>
      <c r="AB1412" t="e">
        <f t="shared" ref="AB1412:AB1475" si="478">IF(E1412&lt;=$B$3,IF(AND((E1412-$E$2)&lt;0,E1412&lt;$B$4),AB1411+0/F1412,AB1411+X1411/F1412))</f>
        <v>#VALUE!</v>
      </c>
      <c r="AC1412" t="e">
        <f t="shared" ref="AC1412:AC1475" si="479">IF(E1412&lt;=$B$3,IF(AND((E1412-$E$2)&lt;60,E1412&lt;$B$4),AC1411+0/F1412,AC1411+X1411/F1412))</f>
        <v>#VALUE!</v>
      </c>
      <c r="AD1412" t="e">
        <f t="shared" ref="AD1412:AD1475" si="480">IF(E1412&lt;=$B$3,IF(AND((E1412-$E$2)&lt;120,E1412&lt;$B$4),AD1411+0/F1412,AD1411+X1411/F1412))</f>
        <v>#VALUE!</v>
      </c>
      <c r="AE1412" t="e">
        <f t="shared" ref="AE1412:AE1475" si="481">IF(E1412&lt;=$B$3,IF(AND((E1412-$E$2)&lt;180,E1412&lt;$B$4),AE1411+0/F1412,AE1411+X1411/F1412))</f>
        <v>#VALUE!</v>
      </c>
      <c r="AF1412" t="e">
        <f t="shared" ref="AF1412:AF1475" si="482">IF(E1412&lt;=$B$3,IF(AND((E1412-$E$2)&lt;240,E1412&lt;$B$4),AF1411+0/F1412,AF1411+X1411/F1412))</f>
        <v>#VALUE!</v>
      </c>
    </row>
    <row r="1413" spans="5:32" x14ac:dyDescent="0.2">
      <c r="E1413">
        <f t="shared" si="474"/>
        <v>1411</v>
      </c>
      <c r="F1413">
        <f t="shared" si="469"/>
        <v>70.912024674746277</v>
      </c>
      <c r="G1413" t="e">
        <f t="shared" si="462"/>
        <v>#VALUE!</v>
      </c>
      <c r="H1413" t="e">
        <f t="shared" si="463"/>
        <v>#VALUE!</v>
      </c>
      <c r="I1413" t="e">
        <f t="shared" si="464"/>
        <v>#VALUE!</v>
      </c>
      <c r="J1413" t="e">
        <f t="shared" si="465"/>
        <v>#VALUE!</v>
      </c>
      <c r="K1413" t="e">
        <f t="shared" si="466"/>
        <v>#VALUE!</v>
      </c>
      <c r="L1413" t="e">
        <f t="shared" si="467"/>
        <v>#VALUE!</v>
      </c>
      <c r="M1413">
        <f>IF($B$9="זכר",INDEX(תמותה!$A$1:$E$121,ROUNDDOWN(E1413/12,0)+1,2),INDEX(תמותה!$A$1:$E$121,ROUNDDOWN(E1413/12,0)+1,3))</f>
        <v>1</v>
      </c>
      <c r="N1413">
        <f>IF($B$9="זכר",INDEX('שיפור גברים'!$A$1:$GQ$121,ROUNDDOWN(E1413/12,0)+1,ROUNDDOWN((E1413+$B$7-$B$8)/12,0)+2),INDEX('שיפור נשים'!$A$1:$GQ$121,ROUNDDOWN(E1413/12,0)+1,ROUNDDOWN((E1413+$B$7-$B$8)/12,0)+2))</f>
        <v>1</v>
      </c>
      <c r="O1413">
        <f>IF($B$9="זכר",INDEX('שיפור גברים'!$A$1:$GQ$121,ROUNDDOWN(E1413/12,0)+1,ROUNDDOWN((E1413+$B$7-$B$8)/12,0)+1),INDEX('שיפור נשים'!$A$1:$GQ$121,ROUNDDOWN(E1413/12,0)+1,ROUNDDOWN((E1413+$B$7-$B$8)/12,0)+1))</f>
        <v>1</v>
      </c>
      <c r="P1413">
        <f t="shared" si="468"/>
        <v>0.25</v>
      </c>
      <c r="Q1413">
        <f t="shared" si="470"/>
        <v>1</v>
      </c>
      <c r="R1413">
        <f t="shared" si="475"/>
        <v>1411</v>
      </c>
      <c r="S1413" t="e">
        <f t="shared" si="476"/>
        <v>#VALUE!</v>
      </c>
      <c r="T1413">
        <f>IF($B$11="זכר",INDEX(תמותה!$A$1:$E$121,ROUNDDOWN(R1413/12,0)+1,2),INDEX(תמותה!$A$1:$E$121,ROUNDDOWN(R1413/12,0)+1,3))</f>
        <v>1</v>
      </c>
      <c r="U1413">
        <f>IF($B$11="זכר",INDEX('שיפור גברים'!$A$1:$GQ$121,ROUNDDOWN(R1413/12,0)+1,ROUNDDOWN((E1413+$B$7-$B$8)/12,0)+2),INDEX('שיפור נשים'!$A$1:$GQ$121,ROUNDDOWN(R1413/12,0)+1,ROUNDDOWN((E1413+$B$7-$B$8)/12,0)+2))</f>
        <v>1</v>
      </c>
      <c r="V1413">
        <f>IF($B$11="זכר",INDEX('שיפור גברים'!$A$1:$GQ$121,ROUNDDOWN(R1413/12,0)+1,ROUNDDOWN((E1413+$B$7-$B$8)/12,0)+1),INDEX('שיפור נשים'!$A$1:$GQ$121,ROUNDDOWN(R1413/12,0)+1,ROUNDDOWN((E1413+$B$7-$B$8)/12,0)+1))</f>
        <v>1</v>
      </c>
      <c r="W1413">
        <f t="shared" si="471"/>
        <v>0.25</v>
      </c>
      <c r="X1413" t="e">
        <f t="shared" si="477"/>
        <v>#VALUE!</v>
      </c>
      <c r="Y1413">
        <f>IF($B$11="זכר",INDEX(תמותה!$A$1:$E$121,ROUNDDOWN(R1413/12,0)+1,4),INDEX(תמותה!$A$1:$E$121,ROUNDDOWN(R1413/12,0)+1,5))</f>
        <v>1</v>
      </c>
      <c r="Z1413">
        <f t="shared" si="472"/>
        <v>1</v>
      </c>
      <c r="AA1413">
        <f t="shared" si="473"/>
        <v>1</v>
      </c>
      <c r="AB1413" t="e">
        <f t="shared" si="478"/>
        <v>#VALUE!</v>
      </c>
      <c r="AC1413" t="e">
        <f t="shared" si="479"/>
        <v>#VALUE!</v>
      </c>
      <c r="AD1413" t="e">
        <f t="shared" si="480"/>
        <v>#VALUE!</v>
      </c>
      <c r="AE1413" t="e">
        <f t="shared" si="481"/>
        <v>#VALUE!</v>
      </c>
      <c r="AF1413" t="e">
        <f t="shared" si="482"/>
        <v>#VALUE!</v>
      </c>
    </row>
    <row r="1414" spans="5:32" x14ac:dyDescent="0.2">
      <c r="E1414">
        <f t="shared" si="474"/>
        <v>1412</v>
      </c>
      <c r="F1414">
        <f t="shared" si="469"/>
        <v>71.126361645126934</v>
      </c>
      <c r="G1414" t="e">
        <f t="shared" si="462"/>
        <v>#VALUE!</v>
      </c>
      <c r="H1414" t="e">
        <f t="shared" si="463"/>
        <v>#VALUE!</v>
      </c>
      <c r="I1414" t="e">
        <f t="shared" si="464"/>
        <v>#VALUE!</v>
      </c>
      <c r="J1414" t="e">
        <f t="shared" si="465"/>
        <v>#VALUE!</v>
      </c>
      <c r="K1414" t="e">
        <f t="shared" si="466"/>
        <v>#VALUE!</v>
      </c>
      <c r="L1414" t="e">
        <f t="shared" si="467"/>
        <v>#VALUE!</v>
      </c>
      <c r="M1414">
        <f>IF($B$9="זכר",INDEX(תמותה!$A$1:$E$121,ROUNDDOWN(E1414/12,0)+1,2),INDEX(תמותה!$A$1:$E$121,ROUNDDOWN(E1414/12,0)+1,3))</f>
        <v>1</v>
      </c>
      <c r="N1414">
        <f>IF($B$9="זכר",INDEX('שיפור גברים'!$A$1:$GQ$121,ROUNDDOWN(E1414/12,0)+1,ROUNDDOWN((E1414+$B$7-$B$8)/12,0)+2),INDEX('שיפור נשים'!$A$1:$GQ$121,ROUNDDOWN(E1414/12,0)+1,ROUNDDOWN((E1414+$B$7-$B$8)/12,0)+2))</f>
        <v>1</v>
      </c>
      <c r="O1414">
        <f>IF($B$9="זכר",INDEX('שיפור גברים'!$A$1:$GQ$121,ROUNDDOWN(E1414/12,0)+1,ROUNDDOWN((E1414+$B$7-$B$8)/12,0)+1),INDEX('שיפור נשים'!$A$1:$GQ$121,ROUNDDOWN(E1414/12,0)+1,ROUNDDOWN((E1414+$B$7-$B$8)/12,0)+1))</f>
        <v>1</v>
      </c>
      <c r="P1414">
        <f t="shared" si="468"/>
        <v>0.33333333333333331</v>
      </c>
      <c r="Q1414">
        <f t="shared" si="470"/>
        <v>1</v>
      </c>
      <c r="R1414">
        <f t="shared" si="475"/>
        <v>1412</v>
      </c>
      <c r="S1414" t="e">
        <f t="shared" si="476"/>
        <v>#VALUE!</v>
      </c>
      <c r="T1414">
        <f>IF($B$11="זכר",INDEX(תמותה!$A$1:$E$121,ROUNDDOWN(R1414/12,0)+1,2),INDEX(תמותה!$A$1:$E$121,ROUNDDOWN(R1414/12,0)+1,3))</f>
        <v>1</v>
      </c>
      <c r="U1414">
        <f>IF($B$11="זכר",INDEX('שיפור גברים'!$A$1:$GQ$121,ROUNDDOWN(R1414/12,0)+1,ROUNDDOWN((E1414+$B$7-$B$8)/12,0)+2),INDEX('שיפור נשים'!$A$1:$GQ$121,ROUNDDOWN(R1414/12,0)+1,ROUNDDOWN((E1414+$B$7-$B$8)/12,0)+2))</f>
        <v>1</v>
      </c>
      <c r="V1414">
        <f>IF($B$11="זכר",INDEX('שיפור גברים'!$A$1:$GQ$121,ROUNDDOWN(R1414/12,0)+1,ROUNDDOWN((E1414+$B$7-$B$8)/12,0)+1),INDEX('שיפור נשים'!$A$1:$GQ$121,ROUNDDOWN(R1414/12,0)+1,ROUNDDOWN((E1414+$B$7-$B$8)/12,0)+1))</f>
        <v>1</v>
      </c>
      <c r="W1414">
        <f t="shared" si="471"/>
        <v>0.33333333333333331</v>
      </c>
      <c r="X1414" t="e">
        <f t="shared" si="477"/>
        <v>#VALUE!</v>
      </c>
      <c r="Y1414">
        <f>IF($B$11="זכר",INDEX(תמותה!$A$1:$E$121,ROUNDDOWN(R1414/12,0)+1,4),INDEX(תמותה!$A$1:$E$121,ROUNDDOWN(R1414/12,0)+1,5))</f>
        <v>1</v>
      </c>
      <c r="Z1414">
        <f t="shared" si="472"/>
        <v>1</v>
      </c>
      <c r="AA1414">
        <f t="shared" si="473"/>
        <v>1</v>
      </c>
      <c r="AB1414" t="e">
        <f t="shared" si="478"/>
        <v>#VALUE!</v>
      </c>
      <c r="AC1414" t="e">
        <f t="shared" si="479"/>
        <v>#VALUE!</v>
      </c>
      <c r="AD1414" t="e">
        <f t="shared" si="480"/>
        <v>#VALUE!</v>
      </c>
      <c r="AE1414" t="e">
        <f t="shared" si="481"/>
        <v>#VALUE!</v>
      </c>
      <c r="AF1414" t="e">
        <f t="shared" si="482"/>
        <v>#VALUE!</v>
      </c>
    </row>
    <row r="1415" spans="5:32" x14ac:dyDescent="0.2">
      <c r="E1415">
        <f t="shared" si="474"/>
        <v>1413</v>
      </c>
      <c r="F1415">
        <f t="shared" si="469"/>
        <v>71.341346465249288</v>
      </c>
      <c r="G1415" t="e">
        <f t="shared" si="462"/>
        <v>#VALUE!</v>
      </c>
      <c r="H1415" t="e">
        <f t="shared" si="463"/>
        <v>#VALUE!</v>
      </c>
      <c r="I1415" t="e">
        <f t="shared" si="464"/>
        <v>#VALUE!</v>
      </c>
      <c r="J1415" t="e">
        <f t="shared" si="465"/>
        <v>#VALUE!</v>
      </c>
      <c r="K1415" t="e">
        <f t="shared" si="466"/>
        <v>#VALUE!</v>
      </c>
      <c r="L1415" t="e">
        <f t="shared" si="467"/>
        <v>#VALUE!</v>
      </c>
      <c r="M1415">
        <f>IF($B$9="זכר",INDEX(תמותה!$A$1:$E$121,ROUNDDOWN(E1415/12,0)+1,2),INDEX(תמותה!$A$1:$E$121,ROUNDDOWN(E1415/12,0)+1,3))</f>
        <v>1</v>
      </c>
      <c r="N1415">
        <f>IF($B$9="זכר",INDEX('שיפור גברים'!$A$1:$GQ$121,ROUNDDOWN(E1415/12,0)+1,ROUNDDOWN((E1415+$B$7-$B$8)/12,0)+2),INDEX('שיפור נשים'!$A$1:$GQ$121,ROUNDDOWN(E1415/12,0)+1,ROUNDDOWN((E1415+$B$7-$B$8)/12,0)+2))</f>
        <v>1</v>
      </c>
      <c r="O1415">
        <f>IF($B$9="זכר",INDEX('שיפור גברים'!$A$1:$GQ$121,ROUNDDOWN(E1415/12,0)+1,ROUNDDOWN((E1415+$B$7-$B$8)/12,0)+1),INDEX('שיפור נשים'!$A$1:$GQ$121,ROUNDDOWN(E1415/12,0)+1,ROUNDDOWN((E1415+$B$7-$B$8)/12,0)+1))</f>
        <v>1</v>
      </c>
      <c r="P1415">
        <f t="shared" si="468"/>
        <v>0.41666666666666669</v>
      </c>
      <c r="Q1415">
        <f t="shared" si="470"/>
        <v>1</v>
      </c>
      <c r="R1415">
        <f t="shared" si="475"/>
        <v>1413</v>
      </c>
      <c r="S1415" t="e">
        <f t="shared" si="476"/>
        <v>#VALUE!</v>
      </c>
      <c r="T1415">
        <f>IF($B$11="זכר",INDEX(תמותה!$A$1:$E$121,ROUNDDOWN(R1415/12,0)+1,2),INDEX(תמותה!$A$1:$E$121,ROUNDDOWN(R1415/12,0)+1,3))</f>
        <v>1</v>
      </c>
      <c r="U1415">
        <f>IF($B$11="זכר",INDEX('שיפור גברים'!$A$1:$GQ$121,ROUNDDOWN(R1415/12,0)+1,ROUNDDOWN((E1415+$B$7-$B$8)/12,0)+2),INDEX('שיפור נשים'!$A$1:$GQ$121,ROUNDDOWN(R1415/12,0)+1,ROUNDDOWN((E1415+$B$7-$B$8)/12,0)+2))</f>
        <v>1</v>
      </c>
      <c r="V1415">
        <f>IF($B$11="זכר",INDEX('שיפור גברים'!$A$1:$GQ$121,ROUNDDOWN(R1415/12,0)+1,ROUNDDOWN((E1415+$B$7-$B$8)/12,0)+1),INDEX('שיפור נשים'!$A$1:$GQ$121,ROUNDDOWN(R1415/12,0)+1,ROUNDDOWN((E1415+$B$7-$B$8)/12,0)+1))</f>
        <v>1</v>
      </c>
      <c r="W1415">
        <f t="shared" si="471"/>
        <v>0.41666666666666669</v>
      </c>
      <c r="X1415" t="e">
        <f t="shared" si="477"/>
        <v>#VALUE!</v>
      </c>
      <c r="Y1415">
        <f>IF($B$11="זכר",INDEX(תמותה!$A$1:$E$121,ROUNDDOWN(R1415/12,0)+1,4),INDEX(תמותה!$A$1:$E$121,ROUNDDOWN(R1415/12,0)+1,5))</f>
        <v>1</v>
      </c>
      <c r="Z1415">
        <f t="shared" si="472"/>
        <v>1</v>
      </c>
      <c r="AA1415">
        <f t="shared" si="473"/>
        <v>1</v>
      </c>
      <c r="AB1415" t="e">
        <f t="shared" si="478"/>
        <v>#VALUE!</v>
      </c>
      <c r="AC1415" t="e">
        <f t="shared" si="479"/>
        <v>#VALUE!</v>
      </c>
      <c r="AD1415" t="e">
        <f t="shared" si="480"/>
        <v>#VALUE!</v>
      </c>
      <c r="AE1415" t="e">
        <f t="shared" si="481"/>
        <v>#VALUE!</v>
      </c>
      <c r="AF1415" t="e">
        <f t="shared" si="482"/>
        <v>#VALUE!</v>
      </c>
    </row>
    <row r="1416" spans="5:32" x14ac:dyDescent="0.2">
      <c r="E1416">
        <f t="shared" si="474"/>
        <v>1414</v>
      </c>
      <c r="F1416">
        <f t="shared" si="469"/>
        <v>71.5569810932884</v>
      </c>
      <c r="G1416" t="e">
        <f t="shared" si="462"/>
        <v>#VALUE!</v>
      </c>
      <c r="H1416" t="e">
        <f t="shared" si="463"/>
        <v>#VALUE!</v>
      </c>
      <c r="I1416" t="e">
        <f t="shared" si="464"/>
        <v>#VALUE!</v>
      </c>
      <c r="J1416" t="e">
        <f t="shared" si="465"/>
        <v>#VALUE!</v>
      </c>
      <c r="K1416" t="e">
        <f t="shared" si="466"/>
        <v>#VALUE!</v>
      </c>
      <c r="L1416" t="e">
        <f t="shared" si="467"/>
        <v>#VALUE!</v>
      </c>
      <c r="M1416">
        <f>IF($B$9="זכר",INDEX(תמותה!$A$1:$E$121,ROUNDDOWN(E1416/12,0)+1,2),INDEX(תמותה!$A$1:$E$121,ROUNDDOWN(E1416/12,0)+1,3))</f>
        <v>1</v>
      </c>
      <c r="N1416">
        <f>IF($B$9="זכר",INDEX('שיפור גברים'!$A$1:$GQ$121,ROUNDDOWN(E1416/12,0)+1,ROUNDDOWN((E1416+$B$7-$B$8)/12,0)+2),INDEX('שיפור נשים'!$A$1:$GQ$121,ROUNDDOWN(E1416/12,0)+1,ROUNDDOWN((E1416+$B$7-$B$8)/12,0)+2))</f>
        <v>1</v>
      </c>
      <c r="O1416">
        <f>IF($B$9="זכר",INDEX('שיפור גברים'!$A$1:$GQ$121,ROUNDDOWN(E1416/12,0)+1,ROUNDDOWN((E1416+$B$7-$B$8)/12,0)+1),INDEX('שיפור נשים'!$A$1:$GQ$121,ROUNDDOWN(E1416/12,0)+1,ROUNDDOWN((E1416+$B$7-$B$8)/12,0)+1))</f>
        <v>1</v>
      </c>
      <c r="P1416">
        <f t="shared" si="468"/>
        <v>0.5</v>
      </c>
      <c r="Q1416">
        <f t="shared" si="470"/>
        <v>1</v>
      </c>
      <c r="R1416">
        <f t="shared" si="475"/>
        <v>1414</v>
      </c>
      <c r="S1416" t="e">
        <f t="shared" si="476"/>
        <v>#VALUE!</v>
      </c>
      <c r="T1416">
        <f>IF($B$11="זכר",INDEX(תמותה!$A$1:$E$121,ROUNDDOWN(R1416/12,0)+1,2),INDEX(תמותה!$A$1:$E$121,ROUNDDOWN(R1416/12,0)+1,3))</f>
        <v>1</v>
      </c>
      <c r="U1416">
        <f>IF($B$11="זכר",INDEX('שיפור גברים'!$A$1:$GQ$121,ROUNDDOWN(R1416/12,0)+1,ROUNDDOWN((E1416+$B$7-$B$8)/12,0)+2),INDEX('שיפור נשים'!$A$1:$GQ$121,ROUNDDOWN(R1416/12,0)+1,ROUNDDOWN((E1416+$B$7-$B$8)/12,0)+2))</f>
        <v>1</v>
      </c>
      <c r="V1416">
        <f>IF($B$11="זכר",INDEX('שיפור גברים'!$A$1:$GQ$121,ROUNDDOWN(R1416/12,0)+1,ROUNDDOWN((E1416+$B$7-$B$8)/12,0)+1),INDEX('שיפור נשים'!$A$1:$GQ$121,ROUNDDOWN(R1416/12,0)+1,ROUNDDOWN((E1416+$B$7-$B$8)/12,0)+1))</f>
        <v>1</v>
      </c>
      <c r="W1416">
        <f t="shared" si="471"/>
        <v>0.5</v>
      </c>
      <c r="X1416" t="e">
        <f t="shared" si="477"/>
        <v>#VALUE!</v>
      </c>
      <c r="Y1416">
        <f>IF($B$11="זכר",INDEX(תמותה!$A$1:$E$121,ROUNDDOWN(R1416/12,0)+1,4),INDEX(תמותה!$A$1:$E$121,ROUNDDOWN(R1416/12,0)+1,5))</f>
        <v>1</v>
      </c>
      <c r="Z1416">
        <f t="shared" si="472"/>
        <v>1</v>
      </c>
      <c r="AA1416">
        <f t="shared" si="473"/>
        <v>1</v>
      </c>
      <c r="AB1416" t="e">
        <f t="shared" si="478"/>
        <v>#VALUE!</v>
      </c>
      <c r="AC1416" t="e">
        <f t="shared" si="479"/>
        <v>#VALUE!</v>
      </c>
      <c r="AD1416" t="e">
        <f t="shared" si="480"/>
        <v>#VALUE!</v>
      </c>
      <c r="AE1416" t="e">
        <f t="shared" si="481"/>
        <v>#VALUE!</v>
      </c>
      <c r="AF1416" t="e">
        <f t="shared" si="482"/>
        <v>#VALUE!</v>
      </c>
    </row>
    <row r="1417" spans="5:32" x14ac:dyDescent="0.2">
      <c r="E1417">
        <f t="shared" si="474"/>
        <v>1415</v>
      </c>
      <c r="F1417">
        <f t="shared" si="469"/>
        <v>71.773267493337869</v>
      </c>
      <c r="G1417" t="e">
        <f t="shared" si="462"/>
        <v>#VALUE!</v>
      </c>
      <c r="H1417" t="e">
        <f t="shared" si="463"/>
        <v>#VALUE!</v>
      </c>
      <c r="I1417" t="e">
        <f t="shared" si="464"/>
        <v>#VALUE!</v>
      </c>
      <c r="J1417" t="e">
        <f t="shared" si="465"/>
        <v>#VALUE!</v>
      </c>
      <c r="K1417" t="e">
        <f t="shared" si="466"/>
        <v>#VALUE!</v>
      </c>
      <c r="L1417" t="e">
        <f t="shared" si="467"/>
        <v>#VALUE!</v>
      </c>
      <c r="M1417">
        <f>IF($B$9="זכר",INDEX(תמותה!$A$1:$E$121,ROUNDDOWN(E1417/12,0)+1,2),INDEX(תמותה!$A$1:$E$121,ROUNDDOWN(E1417/12,0)+1,3))</f>
        <v>1</v>
      </c>
      <c r="N1417">
        <f>IF($B$9="זכר",INDEX('שיפור גברים'!$A$1:$GQ$121,ROUNDDOWN(E1417/12,0)+1,ROUNDDOWN((E1417+$B$7-$B$8)/12,0)+2),INDEX('שיפור נשים'!$A$1:$GQ$121,ROUNDDOWN(E1417/12,0)+1,ROUNDDOWN((E1417+$B$7-$B$8)/12,0)+2))</f>
        <v>1</v>
      </c>
      <c r="O1417">
        <f>IF($B$9="זכר",INDEX('שיפור גברים'!$A$1:$GQ$121,ROUNDDOWN(E1417/12,0)+1,ROUNDDOWN((E1417+$B$7-$B$8)/12,0)+1),INDEX('שיפור נשים'!$A$1:$GQ$121,ROUNDDOWN(E1417/12,0)+1,ROUNDDOWN((E1417+$B$7-$B$8)/12,0)+1))</f>
        <v>1</v>
      </c>
      <c r="P1417">
        <f t="shared" si="468"/>
        <v>0.58333333333333337</v>
      </c>
      <c r="Q1417">
        <f t="shared" si="470"/>
        <v>1</v>
      </c>
      <c r="R1417">
        <f t="shared" si="475"/>
        <v>1415</v>
      </c>
      <c r="S1417" t="e">
        <f t="shared" si="476"/>
        <v>#VALUE!</v>
      </c>
      <c r="T1417">
        <f>IF($B$11="זכר",INDEX(תמותה!$A$1:$E$121,ROUNDDOWN(R1417/12,0)+1,2),INDEX(תמותה!$A$1:$E$121,ROUNDDOWN(R1417/12,0)+1,3))</f>
        <v>1</v>
      </c>
      <c r="U1417">
        <f>IF($B$11="זכר",INDEX('שיפור גברים'!$A$1:$GQ$121,ROUNDDOWN(R1417/12,0)+1,ROUNDDOWN((E1417+$B$7-$B$8)/12,0)+2),INDEX('שיפור נשים'!$A$1:$GQ$121,ROUNDDOWN(R1417/12,0)+1,ROUNDDOWN((E1417+$B$7-$B$8)/12,0)+2))</f>
        <v>1</v>
      </c>
      <c r="V1417">
        <f>IF($B$11="זכר",INDEX('שיפור גברים'!$A$1:$GQ$121,ROUNDDOWN(R1417/12,0)+1,ROUNDDOWN((E1417+$B$7-$B$8)/12,0)+1),INDEX('שיפור נשים'!$A$1:$GQ$121,ROUNDDOWN(R1417/12,0)+1,ROUNDDOWN((E1417+$B$7-$B$8)/12,0)+1))</f>
        <v>1</v>
      </c>
      <c r="W1417">
        <f t="shared" si="471"/>
        <v>0.58333333333333337</v>
      </c>
      <c r="X1417" t="e">
        <f t="shared" si="477"/>
        <v>#VALUE!</v>
      </c>
      <c r="Y1417">
        <f>IF($B$11="זכר",INDEX(תמותה!$A$1:$E$121,ROUNDDOWN(R1417/12,0)+1,4),INDEX(תמותה!$A$1:$E$121,ROUNDDOWN(R1417/12,0)+1,5))</f>
        <v>1</v>
      </c>
      <c r="Z1417">
        <f t="shared" si="472"/>
        <v>1</v>
      </c>
      <c r="AA1417">
        <f t="shared" si="473"/>
        <v>1</v>
      </c>
      <c r="AB1417" t="e">
        <f t="shared" si="478"/>
        <v>#VALUE!</v>
      </c>
      <c r="AC1417" t="e">
        <f t="shared" si="479"/>
        <v>#VALUE!</v>
      </c>
      <c r="AD1417" t="e">
        <f t="shared" si="480"/>
        <v>#VALUE!</v>
      </c>
      <c r="AE1417" t="e">
        <f t="shared" si="481"/>
        <v>#VALUE!</v>
      </c>
      <c r="AF1417" t="e">
        <f t="shared" si="482"/>
        <v>#VALUE!</v>
      </c>
    </row>
    <row r="1418" spans="5:32" x14ac:dyDescent="0.2">
      <c r="E1418">
        <f t="shared" si="474"/>
        <v>1416</v>
      </c>
      <c r="F1418">
        <f t="shared" si="469"/>
        <v>71.99020763542805</v>
      </c>
      <c r="G1418" t="e">
        <f t="shared" si="462"/>
        <v>#VALUE!</v>
      </c>
      <c r="H1418" t="e">
        <f t="shared" si="463"/>
        <v>#VALUE!</v>
      </c>
      <c r="I1418" t="e">
        <f t="shared" si="464"/>
        <v>#VALUE!</v>
      </c>
      <c r="J1418" t="e">
        <f t="shared" si="465"/>
        <v>#VALUE!</v>
      </c>
      <c r="K1418" t="e">
        <f t="shared" si="466"/>
        <v>#VALUE!</v>
      </c>
      <c r="L1418" t="e">
        <f t="shared" si="467"/>
        <v>#VALUE!</v>
      </c>
      <c r="M1418">
        <f>IF($B$9="זכר",INDEX(תמותה!$A$1:$E$121,ROUNDDOWN(E1418/12,0)+1,2),INDEX(תמותה!$A$1:$E$121,ROUNDDOWN(E1418/12,0)+1,3))</f>
        <v>1</v>
      </c>
      <c r="N1418">
        <f>IF($B$9="זכר",INDEX('שיפור גברים'!$A$1:$GQ$121,ROUNDDOWN(E1418/12,0)+1,ROUNDDOWN((E1418+$B$7-$B$8)/12,0)+2),INDEX('שיפור נשים'!$A$1:$GQ$121,ROUNDDOWN(E1418/12,0)+1,ROUNDDOWN((E1418+$B$7-$B$8)/12,0)+2))</f>
        <v>1</v>
      </c>
      <c r="O1418">
        <f>IF($B$9="זכר",INDEX('שיפור גברים'!$A$1:$GQ$121,ROUNDDOWN(E1418/12,0)+1,ROUNDDOWN((E1418+$B$7-$B$8)/12,0)+1),INDEX('שיפור נשים'!$A$1:$GQ$121,ROUNDDOWN(E1418/12,0)+1,ROUNDDOWN((E1418+$B$7-$B$8)/12,0)+1))</f>
        <v>1</v>
      </c>
      <c r="P1418">
        <f t="shared" si="468"/>
        <v>0.66666666666666663</v>
      </c>
      <c r="Q1418">
        <f t="shared" si="470"/>
        <v>1</v>
      </c>
      <c r="R1418">
        <f t="shared" si="475"/>
        <v>1416</v>
      </c>
      <c r="S1418" t="e">
        <f t="shared" si="476"/>
        <v>#VALUE!</v>
      </c>
      <c r="T1418">
        <f>IF($B$11="זכר",INDEX(תמותה!$A$1:$E$121,ROUNDDOWN(R1418/12,0)+1,2),INDEX(תמותה!$A$1:$E$121,ROUNDDOWN(R1418/12,0)+1,3))</f>
        <v>1</v>
      </c>
      <c r="U1418">
        <f>IF($B$11="זכר",INDEX('שיפור גברים'!$A$1:$GQ$121,ROUNDDOWN(R1418/12,0)+1,ROUNDDOWN((E1418+$B$7-$B$8)/12,0)+2),INDEX('שיפור נשים'!$A$1:$GQ$121,ROUNDDOWN(R1418/12,0)+1,ROUNDDOWN((E1418+$B$7-$B$8)/12,0)+2))</f>
        <v>1</v>
      </c>
      <c r="V1418">
        <f>IF($B$11="זכר",INDEX('שיפור גברים'!$A$1:$GQ$121,ROUNDDOWN(R1418/12,0)+1,ROUNDDOWN((E1418+$B$7-$B$8)/12,0)+1),INDEX('שיפור נשים'!$A$1:$GQ$121,ROUNDDOWN(R1418/12,0)+1,ROUNDDOWN((E1418+$B$7-$B$8)/12,0)+1))</f>
        <v>1</v>
      </c>
      <c r="W1418">
        <f t="shared" si="471"/>
        <v>0.66666666666666663</v>
      </c>
      <c r="X1418" t="e">
        <f t="shared" si="477"/>
        <v>#VALUE!</v>
      </c>
      <c r="Y1418">
        <f>IF($B$11="זכר",INDEX(תמותה!$A$1:$E$121,ROUNDDOWN(R1418/12,0)+1,4),INDEX(תמותה!$A$1:$E$121,ROUNDDOWN(R1418/12,0)+1,5))</f>
        <v>1</v>
      </c>
      <c r="Z1418">
        <f t="shared" si="472"/>
        <v>1</v>
      </c>
      <c r="AA1418">
        <f t="shared" si="473"/>
        <v>1</v>
      </c>
      <c r="AB1418" t="e">
        <f t="shared" si="478"/>
        <v>#VALUE!</v>
      </c>
      <c r="AC1418" t="e">
        <f t="shared" si="479"/>
        <v>#VALUE!</v>
      </c>
      <c r="AD1418" t="e">
        <f t="shared" si="480"/>
        <v>#VALUE!</v>
      </c>
      <c r="AE1418" t="e">
        <f t="shared" si="481"/>
        <v>#VALUE!</v>
      </c>
      <c r="AF1418" t="e">
        <f t="shared" si="482"/>
        <v>#VALUE!</v>
      </c>
    </row>
    <row r="1419" spans="5:32" x14ac:dyDescent="0.2">
      <c r="E1419">
        <f t="shared" si="474"/>
        <v>1417</v>
      </c>
      <c r="F1419">
        <f t="shared" si="469"/>
        <v>72.207803495543828</v>
      </c>
      <c r="G1419" t="e">
        <f t="shared" si="462"/>
        <v>#VALUE!</v>
      </c>
      <c r="H1419" t="e">
        <f t="shared" si="463"/>
        <v>#VALUE!</v>
      </c>
      <c r="I1419" t="e">
        <f t="shared" si="464"/>
        <v>#VALUE!</v>
      </c>
      <c r="J1419" t="e">
        <f t="shared" si="465"/>
        <v>#VALUE!</v>
      </c>
      <c r="K1419" t="e">
        <f t="shared" si="466"/>
        <v>#VALUE!</v>
      </c>
      <c r="L1419" t="e">
        <f t="shared" si="467"/>
        <v>#VALUE!</v>
      </c>
      <c r="M1419">
        <f>IF($B$9="זכר",INDEX(תמותה!$A$1:$E$121,ROUNDDOWN(E1419/12,0)+1,2),INDEX(תמותה!$A$1:$E$121,ROUNDDOWN(E1419/12,0)+1,3))</f>
        <v>1</v>
      </c>
      <c r="N1419">
        <f>IF($B$9="זכר",INDEX('שיפור גברים'!$A$1:$GQ$121,ROUNDDOWN(E1419/12,0)+1,ROUNDDOWN((E1419+$B$7-$B$8)/12,0)+2),INDEX('שיפור נשים'!$A$1:$GQ$121,ROUNDDOWN(E1419/12,0)+1,ROUNDDOWN((E1419+$B$7-$B$8)/12,0)+2))</f>
        <v>1</v>
      </c>
      <c r="O1419">
        <f>IF($B$9="זכר",INDEX('שיפור גברים'!$A$1:$GQ$121,ROUNDDOWN(E1419/12,0)+1,ROUNDDOWN((E1419+$B$7-$B$8)/12,0)+1),INDEX('שיפור נשים'!$A$1:$GQ$121,ROUNDDOWN(E1419/12,0)+1,ROUNDDOWN((E1419+$B$7-$B$8)/12,0)+1))</f>
        <v>1</v>
      </c>
      <c r="P1419">
        <f t="shared" si="468"/>
        <v>0.75</v>
      </c>
      <c r="Q1419">
        <f t="shared" si="470"/>
        <v>1</v>
      </c>
      <c r="R1419">
        <f t="shared" si="475"/>
        <v>1417</v>
      </c>
      <c r="S1419" t="e">
        <f t="shared" si="476"/>
        <v>#VALUE!</v>
      </c>
      <c r="T1419">
        <f>IF($B$11="זכר",INDEX(תמותה!$A$1:$E$121,ROUNDDOWN(R1419/12,0)+1,2),INDEX(תמותה!$A$1:$E$121,ROUNDDOWN(R1419/12,0)+1,3))</f>
        <v>1</v>
      </c>
      <c r="U1419">
        <f>IF($B$11="זכר",INDEX('שיפור גברים'!$A$1:$GQ$121,ROUNDDOWN(R1419/12,0)+1,ROUNDDOWN((E1419+$B$7-$B$8)/12,0)+2),INDEX('שיפור נשים'!$A$1:$GQ$121,ROUNDDOWN(R1419/12,0)+1,ROUNDDOWN((E1419+$B$7-$B$8)/12,0)+2))</f>
        <v>1</v>
      </c>
      <c r="V1419">
        <f>IF($B$11="זכר",INDEX('שיפור גברים'!$A$1:$GQ$121,ROUNDDOWN(R1419/12,0)+1,ROUNDDOWN((E1419+$B$7-$B$8)/12,0)+1),INDEX('שיפור נשים'!$A$1:$GQ$121,ROUNDDOWN(R1419/12,0)+1,ROUNDDOWN((E1419+$B$7-$B$8)/12,0)+1))</f>
        <v>1</v>
      </c>
      <c r="W1419">
        <f t="shared" si="471"/>
        <v>0.75</v>
      </c>
      <c r="X1419" t="e">
        <f t="shared" si="477"/>
        <v>#VALUE!</v>
      </c>
      <c r="Y1419">
        <f>IF($B$11="זכר",INDEX(תמותה!$A$1:$E$121,ROUNDDOWN(R1419/12,0)+1,4),INDEX(תמותה!$A$1:$E$121,ROUNDDOWN(R1419/12,0)+1,5))</f>
        <v>1</v>
      </c>
      <c r="Z1419">
        <f t="shared" si="472"/>
        <v>1</v>
      </c>
      <c r="AA1419">
        <f t="shared" si="473"/>
        <v>1</v>
      </c>
      <c r="AB1419" t="e">
        <f t="shared" si="478"/>
        <v>#VALUE!</v>
      </c>
      <c r="AC1419" t="e">
        <f t="shared" si="479"/>
        <v>#VALUE!</v>
      </c>
      <c r="AD1419" t="e">
        <f t="shared" si="480"/>
        <v>#VALUE!</v>
      </c>
      <c r="AE1419" t="e">
        <f t="shared" si="481"/>
        <v>#VALUE!</v>
      </c>
      <c r="AF1419" t="e">
        <f t="shared" si="482"/>
        <v>#VALUE!</v>
      </c>
    </row>
    <row r="1420" spans="5:32" x14ac:dyDescent="0.2">
      <c r="E1420">
        <f t="shared" si="474"/>
        <v>1418</v>
      </c>
      <c r="F1420">
        <f t="shared" si="469"/>
        <v>72.426057055642573</v>
      </c>
      <c r="G1420" t="e">
        <f t="shared" si="462"/>
        <v>#VALUE!</v>
      </c>
      <c r="H1420" t="e">
        <f t="shared" si="463"/>
        <v>#VALUE!</v>
      </c>
      <c r="I1420" t="e">
        <f t="shared" si="464"/>
        <v>#VALUE!</v>
      </c>
      <c r="J1420" t="e">
        <f t="shared" si="465"/>
        <v>#VALUE!</v>
      </c>
      <c r="K1420" t="e">
        <f t="shared" si="466"/>
        <v>#VALUE!</v>
      </c>
      <c r="L1420" t="e">
        <f t="shared" si="467"/>
        <v>#VALUE!</v>
      </c>
      <c r="M1420">
        <f>IF($B$9="זכר",INDEX(תמותה!$A$1:$E$121,ROUNDDOWN(E1420/12,0)+1,2),INDEX(תמותה!$A$1:$E$121,ROUNDDOWN(E1420/12,0)+1,3))</f>
        <v>1</v>
      </c>
      <c r="N1420">
        <f>IF($B$9="זכר",INDEX('שיפור גברים'!$A$1:$GQ$121,ROUNDDOWN(E1420/12,0)+1,ROUNDDOWN((E1420+$B$7-$B$8)/12,0)+2),INDEX('שיפור נשים'!$A$1:$GQ$121,ROUNDDOWN(E1420/12,0)+1,ROUNDDOWN((E1420+$B$7-$B$8)/12,0)+2))</f>
        <v>1</v>
      </c>
      <c r="O1420">
        <f>IF($B$9="זכר",INDEX('שיפור גברים'!$A$1:$GQ$121,ROUNDDOWN(E1420/12,0)+1,ROUNDDOWN((E1420+$B$7-$B$8)/12,0)+1),INDEX('שיפור נשים'!$A$1:$GQ$121,ROUNDDOWN(E1420/12,0)+1,ROUNDDOWN((E1420+$B$7-$B$8)/12,0)+1))</f>
        <v>1</v>
      </c>
      <c r="P1420">
        <f t="shared" si="468"/>
        <v>0.83333333333333337</v>
      </c>
      <c r="Q1420">
        <f t="shared" si="470"/>
        <v>1</v>
      </c>
      <c r="R1420">
        <f t="shared" si="475"/>
        <v>1418</v>
      </c>
      <c r="S1420" t="e">
        <f t="shared" si="476"/>
        <v>#VALUE!</v>
      </c>
      <c r="T1420">
        <f>IF($B$11="זכר",INDEX(תמותה!$A$1:$E$121,ROUNDDOWN(R1420/12,0)+1,2),INDEX(תמותה!$A$1:$E$121,ROUNDDOWN(R1420/12,0)+1,3))</f>
        <v>1</v>
      </c>
      <c r="U1420">
        <f>IF($B$11="זכר",INDEX('שיפור גברים'!$A$1:$GQ$121,ROUNDDOWN(R1420/12,0)+1,ROUNDDOWN((E1420+$B$7-$B$8)/12,0)+2),INDEX('שיפור נשים'!$A$1:$GQ$121,ROUNDDOWN(R1420/12,0)+1,ROUNDDOWN((E1420+$B$7-$B$8)/12,0)+2))</f>
        <v>1</v>
      </c>
      <c r="V1420">
        <f>IF($B$11="זכר",INDEX('שיפור גברים'!$A$1:$GQ$121,ROUNDDOWN(R1420/12,0)+1,ROUNDDOWN((E1420+$B$7-$B$8)/12,0)+1),INDEX('שיפור נשים'!$A$1:$GQ$121,ROUNDDOWN(R1420/12,0)+1,ROUNDDOWN((E1420+$B$7-$B$8)/12,0)+1))</f>
        <v>1</v>
      </c>
      <c r="W1420">
        <f t="shared" si="471"/>
        <v>0.83333333333333337</v>
      </c>
      <c r="X1420" t="e">
        <f t="shared" si="477"/>
        <v>#VALUE!</v>
      </c>
      <c r="Y1420">
        <f>IF($B$11="זכר",INDEX(תמותה!$A$1:$E$121,ROUNDDOWN(R1420/12,0)+1,4),INDEX(תמותה!$A$1:$E$121,ROUNDDOWN(R1420/12,0)+1,5))</f>
        <v>1</v>
      </c>
      <c r="Z1420">
        <f t="shared" si="472"/>
        <v>1</v>
      </c>
      <c r="AA1420">
        <f t="shared" si="473"/>
        <v>1</v>
      </c>
      <c r="AB1420" t="e">
        <f t="shared" si="478"/>
        <v>#VALUE!</v>
      </c>
      <c r="AC1420" t="e">
        <f t="shared" si="479"/>
        <v>#VALUE!</v>
      </c>
      <c r="AD1420" t="e">
        <f t="shared" si="480"/>
        <v>#VALUE!</v>
      </c>
      <c r="AE1420" t="e">
        <f t="shared" si="481"/>
        <v>#VALUE!</v>
      </c>
      <c r="AF1420" t="e">
        <f t="shared" si="482"/>
        <v>#VALUE!</v>
      </c>
    </row>
    <row r="1421" spans="5:32" x14ac:dyDescent="0.2">
      <c r="E1421">
        <f t="shared" si="474"/>
        <v>1419</v>
      </c>
      <c r="F1421">
        <f t="shared" si="469"/>
        <v>72.644970303672395</v>
      </c>
      <c r="G1421" t="e">
        <f t="shared" si="462"/>
        <v>#VALUE!</v>
      </c>
      <c r="H1421" t="e">
        <f t="shared" si="463"/>
        <v>#VALUE!</v>
      </c>
      <c r="I1421" t="e">
        <f t="shared" si="464"/>
        <v>#VALUE!</v>
      </c>
      <c r="J1421" t="e">
        <f t="shared" si="465"/>
        <v>#VALUE!</v>
      </c>
      <c r="K1421" t="e">
        <f t="shared" si="466"/>
        <v>#VALUE!</v>
      </c>
      <c r="L1421" t="e">
        <f t="shared" si="467"/>
        <v>#VALUE!</v>
      </c>
      <c r="M1421">
        <f>IF($B$9="זכר",INDEX(תמותה!$A$1:$E$121,ROUNDDOWN(E1421/12,0)+1,2),INDEX(תמותה!$A$1:$E$121,ROUNDDOWN(E1421/12,0)+1,3))</f>
        <v>1</v>
      </c>
      <c r="N1421">
        <f>IF($B$9="זכר",INDEX('שיפור גברים'!$A$1:$GQ$121,ROUNDDOWN(E1421/12,0)+1,ROUNDDOWN((E1421+$B$7-$B$8)/12,0)+2),INDEX('שיפור נשים'!$A$1:$GQ$121,ROUNDDOWN(E1421/12,0)+1,ROUNDDOWN((E1421+$B$7-$B$8)/12,0)+2))</f>
        <v>1</v>
      </c>
      <c r="O1421">
        <f>IF($B$9="זכר",INDEX('שיפור גברים'!$A$1:$GQ$121,ROUNDDOWN(E1421/12,0)+1,ROUNDDOWN((E1421+$B$7-$B$8)/12,0)+1),INDEX('שיפור נשים'!$A$1:$GQ$121,ROUNDDOWN(E1421/12,0)+1,ROUNDDOWN((E1421+$B$7-$B$8)/12,0)+1))</f>
        <v>1</v>
      </c>
      <c r="P1421">
        <f t="shared" si="468"/>
        <v>0.91666666666666663</v>
      </c>
      <c r="Q1421">
        <f t="shared" si="470"/>
        <v>1</v>
      </c>
      <c r="R1421">
        <f t="shared" si="475"/>
        <v>1419</v>
      </c>
      <c r="S1421" t="e">
        <f t="shared" si="476"/>
        <v>#VALUE!</v>
      </c>
      <c r="T1421">
        <f>IF($B$11="זכר",INDEX(תמותה!$A$1:$E$121,ROUNDDOWN(R1421/12,0)+1,2),INDEX(תמותה!$A$1:$E$121,ROUNDDOWN(R1421/12,0)+1,3))</f>
        <v>1</v>
      </c>
      <c r="U1421">
        <f>IF($B$11="זכר",INDEX('שיפור גברים'!$A$1:$GQ$121,ROUNDDOWN(R1421/12,0)+1,ROUNDDOWN((E1421+$B$7-$B$8)/12,0)+2),INDEX('שיפור נשים'!$A$1:$GQ$121,ROUNDDOWN(R1421/12,0)+1,ROUNDDOWN((E1421+$B$7-$B$8)/12,0)+2))</f>
        <v>1</v>
      </c>
      <c r="V1421">
        <f>IF($B$11="זכר",INDEX('שיפור גברים'!$A$1:$GQ$121,ROUNDDOWN(R1421/12,0)+1,ROUNDDOWN((E1421+$B$7-$B$8)/12,0)+1),INDEX('שיפור נשים'!$A$1:$GQ$121,ROUNDDOWN(R1421/12,0)+1,ROUNDDOWN((E1421+$B$7-$B$8)/12,0)+1))</f>
        <v>1</v>
      </c>
      <c r="W1421">
        <f t="shared" si="471"/>
        <v>0.91666666666666663</v>
      </c>
      <c r="X1421" t="e">
        <f t="shared" si="477"/>
        <v>#VALUE!</v>
      </c>
      <c r="Y1421">
        <f>IF($B$11="זכר",INDEX(תמותה!$A$1:$E$121,ROUNDDOWN(R1421/12,0)+1,4),INDEX(תמותה!$A$1:$E$121,ROUNDDOWN(R1421/12,0)+1,5))</f>
        <v>1</v>
      </c>
      <c r="Z1421">
        <f t="shared" si="472"/>
        <v>1</v>
      </c>
      <c r="AA1421">
        <f t="shared" si="473"/>
        <v>1</v>
      </c>
      <c r="AB1421" t="e">
        <f t="shared" si="478"/>
        <v>#VALUE!</v>
      </c>
      <c r="AC1421" t="e">
        <f t="shared" si="479"/>
        <v>#VALUE!</v>
      </c>
      <c r="AD1421" t="e">
        <f t="shared" si="480"/>
        <v>#VALUE!</v>
      </c>
      <c r="AE1421" t="e">
        <f t="shared" si="481"/>
        <v>#VALUE!</v>
      </c>
      <c r="AF1421" t="e">
        <f t="shared" si="482"/>
        <v>#VALUE!</v>
      </c>
    </row>
    <row r="1422" spans="5:32" x14ac:dyDescent="0.2">
      <c r="E1422">
        <f t="shared" si="474"/>
        <v>1420</v>
      </c>
      <c r="F1422">
        <f t="shared" si="469"/>
        <v>72.864545233590135</v>
      </c>
      <c r="G1422" t="e">
        <f t="shared" si="462"/>
        <v>#VALUE!</v>
      </c>
      <c r="H1422" t="e">
        <f t="shared" si="463"/>
        <v>#VALUE!</v>
      </c>
      <c r="I1422" t="e">
        <f t="shared" si="464"/>
        <v>#VALUE!</v>
      </c>
      <c r="J1422" t="e">
        <f t="shared" si="465"/>
        <v>#VALUE!</v>
      </c>
      <c r="K1422" t="e">
        <f t="shared" si="466"/>
        <v>#VALUE!</v>
      </c>
      <c r="L1422" t="e">
        <f t="shared" si="467"/>
        <v>#VALUE!</v>
      </c>
      <c r="M1422">
        <f>IF($B$9="זכר",INDEX(תמותה!$A$1:$E$121,ROUNDDOWN(E1422/12,0)+1,2),INDEX(תמותה!$A$1:$E$121,ROUNDDOWN(E1422/12,0)+1,3))</f>
        <v>1</v>
      </c>
      <c r="N1422">
        <f>IF($B$9="זכר",INDEX('שיפור גברים'!$A$1:$GQ$121,ROUNDDOWN(E1422/12,0)+1,ROUNDDOWN((E1422+$B$7-$B$8)/12,0)+2),INDEX('שיפור נשים'!$A$1:$GQ$121,ROUNDDOWN(E1422/12,0)+1,ROUNDDOWN((E1422+$B$7-$B$8)/12,0)+2))</f>
        <v>1</v>
      </c>
      <c r="O1422">
        <f>IF($B$9="זכר",INDEX('שיפור גברים'!$A$1:$GQ$121,ROUNDDOWN(E1422/12,0)+1,ROUNDDOWN((E1422+$B$7-$B$8)/12,0)+1),INDEX('שיפור נשים'!$A$1:$GQ$121,ROUNDDOWN(E1422/12,0)+1,ROUNDDOWN((E1422+$B$7-$B$8)/12,0)+1))</f>
        <v>1</v>
      </c>
      <c r="P1422">
        <f t="shared" si="468"/>
        <v>1</v>
      </c>
      <c r="Q1422">
        <f t="shared" si="470"/>
        <v>1</v>
      </c>
      <c r="R1422">
        <f t="shared" si="475"/>
        <v>1420</v>
      </c>
      <c r="S1422" t="e">
        <f t="shared" si="476"/>
        <v>#VALUE!</v>
      </c>
      <c r="T1422">
        <f>IF($B$11="זכר",INDEX(תמותה!$A$1:$E$121,ROUNDDOWN(R1422/12,0)+1,2),INDEX(תמותה!$A$1:$E$121,ROUNDDOWN(R1422/12,0)+1,3))</f>
        <v>1</v>
      </c>
      <c r="U1422">
        <f>IF($B$11="זכר",INDEX('שיפור גברים'!$A$1:$GQ$121,ROUNDDOWN(R1422/12,0)+1,ROUNDDOWN((E1422+$B$7-$B$8)/12,0)+2),INDEX('שיפור נשים'!$A$1:$GQ$121,ROUNDDOWN(R1422/12,0)+1,ROUNDDOWN((E1422+$B$7-$B$8)/12,0)+2))</f>
        <v>1</v>
      </c>
      <c r="V1422">
        <f>IF($B$11="זכר",INDEX('שיפור גברים'!$A$1:$GQ$121,ROUNDDOWN(R1422/12,0)+1,ROUNDDOWN((E1422+$B$7-$B$8)/12,0)+1),INDEX('שיפור נשים'!$A$1:$GQ$121,ROUNDDOWN(R1422/12,0)+1,ROUNDDOWN((E1422+$B$7-$B$8)/12,0)+1))</f>
        <v>1</v>
      </c>
      <c r="W1422">
        <f t="shared" si="471"/>
        <v>1</v>
      </c>
      <c r="X1422" t="e">
        <f t="shared" si="477"/>
        <v>#VALUE!</v>
      </c>
      <c r="Y1422">
        <f>IF($B$11="זכר",INDEX(תמותה!$A$1:$E$121,ROUNDDOWN(R1422/12,0)+1,4),INDEX(תמותה!$A$1:$E$121,ROUNDDOWN(R1422/12,0)+1,5))</f>
        <v>1</v>
      </c>
      <c r="Z1422">
        <f t="shared" si="472"/>
        <v>1</v>
      </c>
      <c r="AA1422">
        <f t="shared" si="473"/>
        <v>1</v>
      </c>
      <c r="AB1422" t="e">
        <f t="shared" si="478"/>
        <v>#VALUE!</v>
      </c>
      <c r="AC1422" t="e">
        <f t="shared" si="479"/>
        <v>#VALUE!</v>
      </c>
      <c r="AD1422" t="e">
        <f t="shared" si="480"/>
        <v>#VALUE!</v>
      </c>
      <c r="AE1422" t="e">
        <f t="shared" si="481"/>
        <v>#VALUE!</v>
      </c>
      <c r="AF1422" t="e">
        <f t="shared" si="482"/>
        <v>#VALUE!</v>
      </c>
    </row>
    <row r="1423" spans="5:32" x14ac:dyDescent="0.2">
      <c r="E1423">
        <f t="shared" si="474"/>
        <v>1421</v>
      </c>
      <c r="F1423">
        <f t="shared" si="469"/>
        <v>73.084783845379405</v>
      </c>
      <c r="G1423" t="e">
        <f t="shared" si="462"/>
        <v>#VALUE!</v>
      </c>
      <c r="H1423" t="e">
        <f t="shared" si="463"/>
        <v>#VALUE!</v>
      </c>
      <c r="I1423" t="e">
        <f t="shared" si="464"/>
        <v>#VALUE!</v>
      </c>
      <c r="J1423" t="e">
        <f t="shared" si="465"/>
        <v>#VALUE!</v>
      </c>
      <c r="K1423" t="e">
        <f t="shared" si="466"/>
        <v>#VALUE!</v>
      </c>
      <c r="L1423" t="e">
        <f t="shared" si="467"/>
        <v>#VALUE!</v>
      </c>
      <c r="M1423">
        <f>IF($B$9="זכר",INDEX(תמותה!$A$1:$E$121,ROUNDDOWN(E1423/12,0)+1,2),INDEX(תמותה!$A$1:$E$121,ROUNDDOWN(E1423/12,0)+1,3))</f>
        <v>1</v>
      </c>
      <c r="N1423">
        <f>IF($B$9="זכר",INDEX('שיפור גברים'!$A$1:$GQ$121,ROUNDDOWN(E1423/12,0)+1,ROUNDDOWN((E1423+$B$7-$B$8)/12,0)+2),INDEX('שיפור נשים'!$A$1:$GQ$121,ROUNDDOWN(E1423/12,0)+1,ROUNDDOWN((E1423+$B$7-$B$8)/12,0)+2))</f>
        <v>1</v>
      </c>
      <c r="O1423">
        <f>IF($B$9="זכר",INDEX('שיפור גברים'!$A$1:$GQ$121,ROUNDDOWN(E1423/12,0)+1,ROUNDDOWN((E1423+$B$7-$B$8)/12,0)+1),INDEX('שיפור נשים'!$A$1:$GQ$121,ROUNDDOWN(E1423/12,0)+1,ROUNDDOWN((E1423+$B$7-$B$8)/12,0)+1))</f>
        <v>1</v>
      </c>
      <c r="P1423">
        <f t="shared" si="468"/>
        <v>8.3333333333333329E-2</v>
      </c>
      <c r="Q1423">
        <f t="shared" si="470"/>
        <v>1</v>
      </c>
      <c r="R1423">
        <f t="shared" si="475"/>
        <v>1421</v>
      </c>
      <c r="S1423" t="e">
        <f t="shared" si="476"/>
        <v>#VALUE!</v>
      </c>
      <c r="T1423">
        <f>IF($B$11="זכר",INDEX(תמותה!$A$1:$E$121,ROUNDDOWN(R1423/12,0)+1,2),INDEX(תמותה!$A$1:$E$121,ROUNDDOWN(R1423/12,0)+1,3))</f>
        <v>1</v>
      </c>
      <c r="U1423">
        <f>IF($B$11="זכר",INDEX('שיפור גברים'!$A$1:$GQ$121,ROUNDDOWN(R1423/12,0)+1,ROUNDDOWN((E1423+$B$7-$B$8)/12,0)+2),INDEX('שיפור נשים'!$A$1:$GQ$121,ROUNDDOWN(R1423/12,0)+1,ROUNDDOWN((E1423+$B$7-$B$8)/12,0)+2))</f>
        <v>1</v>
      </c>
      <c r="V1423">
        <f>IF($B$11="זכר",INDEX('שיפור גברים'!$A$1:$GQ$121,ROUNDDOWN(R1423/12,0)+1,ROUNDDOWN((E1423+$B$7-$B$8)/12,0)+1),INDEX('שיפור נשים'!$A$1:$GQ$121,ROUNDDOWN(R1423/12,0)+1,ROUNDDOWN((E1423+$B$7-$B$8)/12,0)+1))</f>
        <v>1</v>
      </c>
      <c r="W1423">
        <f t="shared" si="471"/>
        <v>8.3333333333333329E-2</v>
      </c>
      <c r="X1423" t="e">
        <f t="shared" si="477"/>
        <v>#VALUE!</v>
      </c>
      <c r="Y1423">
        <f>IF($B$11="זכר",INDEX(תמותה!$A$1:$E$121,ROUNDDOWN(R1423/12,0)+1,4),INDEX(תמותה!$A$1:$E$121,ROUNDDOWN(R1423/12,0)+1,5))</f>
        <v>1</v>
      </c>
      <c r="Z1423">
        <f t="shared" si="472"/>
        <v>1</v>
      </c>
      <c r="AA1423">
        <f t="shared" si="473"/>
        <v>1</v>
      </c>
      <c r="AB1423" t="e">
        <f t="shared" si="478"/>
        <v>#VALUE!</v>
      </c>
      <c r="AC1423" t="e">
        <f t="shared" si="479"/>
        <v>#VALUE!</v>
      </c>
      <c r="AD1423" t="e">
        <f t="shared" si="480"/>
        <v>#VALUE!</v>
      </c>
      <c r="AE1423" t="e">
        <f t="shared" si="481"/>
        <v>#VALUE!</v>
      </c>
      <c r="AF1423" t="e">
        <f t="shared" si="482"/>
        <v>#VALUE!</v>
      </c>
    </row>
    <row r="1424" spans="5:32" x14ac:dyDescent="0.2">
      <c r="E1424">
        <f t="shared" si="474"/>
        <v>1422</v>
      </c>
      <c r="F1424">
        <f t="shared" si="469"/>
        <v>73.305688145068927</v>
      </c>
      <c r="G1424" t="e">
        <f t="shared" si="462"/>
        <v>#VALUE!</v>
      </c>
      <c r="H1424" t="e">
        <f t="shared" si="463"/>
        <v>#VALUE!</v>
      </c>
      <c r="I1424" t="e">
        <f t="shared" si="464"/>
        <v>#VALUE!</v>
      </c>
      <c r="J1424" t="e">
        <f t="shared" si="465"/>
        <v>#VALUE!</v>
      </c>
      <c r="K1424" t="e">
        <f t="shared" si="466"/>
        <v>#VALUE!</v>
      </c>
      <c r="L1424" t="e">
        <f t="shared" si="467"/>
        <v>#VALUE!</v>
      </c>
      <c r="M1424">
        <f>IF($B$9="זכר",INDEX(תמותה!$A$1:$E$121,ROUNDDOWN(E1424/12,0)+1,2),INDEX(תמותה!$A$1:$E$121,ROUNDDOWN(E1424/12,0)+1,3))</f>
        <v>1</v>
      </c>
      <c r="N1424">
        <f>IF($B$9="זכר",INDEX('שיפור גברים'!$A$1:$GQ$121,ROUNDDOWN(E1424/12,0)+1,ROUNDDOWN((E1424+$B$7-$B$8)/12,0)+2),INDEX('שיפור נשים'!$A$1:$GQ$121,ROUNDDOWN(E1424/12,0)+1,ROUNDDOWN((E1424+$B$7-$B$8)/12,0)+2))</f>
        <v>1</v>
      </c>
      <c r="O1424">
        <f>IF($B$9="זכר",INDEX('שיפור גברים'!$A$1:$GQ$121,ROUNDDOWN(E1424/12,0)+1,ROUNDDOWN((E1424+$B$7-$B$8)/12,0)+1),INDEX('שיפור נשים'!$A$1:$GQ$121,ROUNDDOWN(E1424/12,0)+1,ROUNDDOWN((E1424+$B$7-$B$8)/12,0)+1))</f>
        <v>1</v>
      </c>
      <c r="P1424">
        <f t="shared" si="468"/>
        <v>0.16666666666666666</v>
      </c>
      <c r="Q1424">
        <f t="shared" si="470"/>
        <v>1</v>
      </c>
      <c r="R1424">
        <f t="shared" si="475"/>
        <v>1422</v>
      </c>
      <c r="S1424" t="e">
        <f t="shared" si="476"/>
        <v>#VALUE!</v>
      </c>
      <c r="T1424">
        <f>IF($B$11="זכר",INDEX(תמותה!$A$1:$E$121,ROUNDDOWN(R1424/12,0)+1,2),INDEX(תמותה!$A$1:$E$121,ROUNDDOWN(R1424/12,0)+1,3))</f>
        <v>1</v>
      </c>
      <c r="U1424">
        <f>IF($B$11="זכר",INDEX('שיפור גברים'!$A$1:$GQ$121,ROUNDDOWN(R1424/12,0)+1,ROUNDDOWN((E1424+$B$7-$B$8)/12,0)+2),INDEX('שיפור נשים'!$A$1:$GQ$121,ROUNDDOWN(R1424/12,0)+1,ROUNDDOWN((E1424+$B$7-$B$8)/12,0)+2))</f>
        <v>1</v>
      </c>
      <c r="V1424">
        <f>IF($B$11="זכר",INDEX('שיפור גברים'!$A$1:$GQ$121,ROUNDDOWN(R1424/12,0)+1,ROUNDDOWN((E1424+$B$7-$B$8)/12,0)+1),INDEX('שיפור נשים'!$A$1:$GQ$121,ROUNDDOWN(R1424/12,0)+1,ROUNDDOWN((E1424+$B$7-$B$8)/12,0)+1))</f>
        <v>1</v>
      </c>
      <c r="W1424">
        <f t="shared" si="471"/>
        <v>0.16666666666666666</v>
      </c>
      <c r="X1424" t="e">
        <f t="shared" si="477"/>
        <v>#VALUE!</v>
      </c>
      <c r="Y1424">
        <f>IF($B$11="זכר",INDEX(תמותה!$A$1:$E$121,ROUNDDOWN(R1424/12,0)+1,4),INDEX(תמותה!$A$1:$E$121,ROUNDDOWN(R1424/12,0)+1,5))</f>
        <v>1</v>
      </c>
      <c r="Z1424">
        <f t="shared" si="472"/>
        <v>1</v>
      </c>
      <c r="AA1424">
        <f t="shared" si="473"/>
        <v>1</v>
      </c>
      <c r="AB1424" t="e">
        <f t="shared" si="478"/>
        <v>#VALUE!</v>
      </c>
      <c r="AC1424" t="e">
        <f t="shared" si="479"/>
        <v>#VALUE!</v>
      </c>
      <c r="AD1424" t="e">
        <f t="shared" si="480"/>
        <v>#VALUE!</v>
      </c>
      <c r="AE1424" t="e">
        <f t="shared" si="481"/>
        <v>#VALUE!</v>
      </c>
      <c r="AF1424" t="e">
        <f t="shared" si="482"/>
        <v>#VALUE!</v>
      </c>
    </row>
    <row r="1425" spans="5:32" x14ac:dyDescent="0.2">
      <c r="E1425">
        <f t="shared" si="474"/>
        <v>1423</v>
      </c>
      <c r="F1425">
        <f t="shared" si="469"/>
        <v>73.52726014475094</v>
      </c>
      <c r="G1425" t="e">
        <f t="shared" si="462"/>
        <v>#VALUE!</v>
      </c>
      <c r="H1425" t="e">
        <f t="shared" si="463"/>
        <v>#VALUE!</v>
      </c>
      <c r="I1425" t="e">
        <f t="shared" si="464"/>
        <v>#VALUE!</v>
      </c>
      <c r="J1425" t="e">
        <f t="shared" si="465"/>
        <v>#VALUE!</v>
      </c>
      <c r="K1425" t="e">
        <f t="shared" si="466"/>
        <v>#VALUE!</v>
      </c>
      <c r="L1425" t="e">
        <f t="shared" si="467"/>
        <v>#VALUE!</v>
      </c>
      <c r="M1425">
        <f>IF($B$9="זכר",INDEX(תמותה!$A$1:$E$121,ROUNDDOWN(E1425/12,0)+1,2),INDEX(תמותה!$A$1:$E$121,ROUNDDOWN(E1425/12,0)+1,3))</f>
        <v>1</v>
      </c>
      <c r="N1425">
        <f>IF($B$9="זכר",INDEX('שיפור גברים'!$A$1:$GQ$121,ROUNDDOWN(E1425/12,0)+1,ROUNDDOWN((E1425+$B$7-$B$8)/12,0)+2),INDEX('שיפור נשים'!$A$1:$GQ$121,ROUNDDOWN(E1425/12,0)+1,ROUNDDOWN((E1425+$B$7-$B$8)/12,0)+2))</f>
        <v>1</v>
      </c>
      <c r="O1425">
        <f>IF($B$9="זכר",INDEX('שיפור גברים'!$A$1:$GQ$121,ROUNDDOWN(E1425/12,0)+1,ROUNDDOWN((E1425+$B$7-$B$8)/12,0)+1),INDEX('שיפור נשים'!$A$1:$GQ$121,ROUNDDOWN(E1425/12,0)+1,ROUNDDOWN((E1425+$B$7-$B$8)/12,0)+1))</f>
        <v>1</v>
      </c>
      <c r="P1425">
        <f t="shared" si="468"/>
        <v>0.25</v>
      </c>
      <c r="Q1425">
        <f t="shared" si="470"/>
        <v>1</v>
      </c>
      <c r="R1425">
        <f t="shared" si="475"/>
        <v>1423</v>
      </c>
      <c r="S1425" t="e">
        <f t="shared" si="476"/>
        <v>#VALUE!</v>
      </c>
      <c r="T1425">
        <f>IF($B$11="זכר",INDEX(תמותה!$A$1:$E$121,ROUNDDOWN(R1425/12,0)+1,2),INDEX(תמותה!$A$1:$E$121,ROUNDDOWN(R1425/12,0)+1,3))</f>
        <v>1</v>
      </c>
      <c r="U1425">
        <f>IF($B$11="זכר",INDEX('שיפור גברים'!$A$1:$GQ$121,ROUNDDOWN(R1425/12,0)+1,ROUNDDOWN((E1425+$B$7-$B$8)/12,0)+2),INDEX('שיפור נשים'!$A$1:$GQ$121,ROUNDDOWN(R1425/12,0)+1,ROUNDDOWN((E1425+$B$7-$B$8)/12,0)+2))</f>
        <v>1</v>
      </c>
      <c r="V1425">
        <f>IF($B$11="זכר",INDEX('שיפור גברים'!$A$1:$GQ$121,ROUNDDOWN(R1425/12,0)+1,ROUNDDOWN((E1425+$B$7-$B$8)/12,0)+1),INDEX('שיפור נשים'!$A$1:$GQ$121,ROUNDDOWN(R1425/12,0)+1,ROUNDDOWN((E1425+$B$7-$B$8)/12,0)+1))</f>
        <v>1</v>
      </c>
      <c r="W1425">
        <f t="shared" si="471"/>
        <v>0.25</v>
      </c>
      <c r="X1425" t="e">
        <f t="shared" si="477"/>
        <v>#VALUE!</v>
      </c>
      <c r="Y1425">
        <f>IF($B$11="זכר",INDEX(תמותה!$A$1:$E$121,ROUNDDOWN(R1425/12,0)+1,4),INDEX(תמותה!$A$1:$E$121,ROUNDDOWN(R1425/12,0)+1,5))</f>
        <v>1</v>
      </c>
      <c r="Z1425">
        <f t="shared" si="472"/>
        <v>1</v>
      </c>
      <c r="AA1425">
        <f t="shared" si="473"/>
        <v>1</v>
      </c>
      <c r="AB1425" t="e">
        <f t="shared" si="478"/>
        <v>#VALUE!</v>
      </c>
      <c r="AC1425" t="e">
        <f t="shared" si="479"/>
        <v>#VALUE!</v>
      </c>
      <c r="AD1425" t="e">
        <f t="shared" si="480"/>
        <v>#VALUE!</v>
      </c>
      <c r="AE1425" t="e">
        <f t="shared" si="481"/>
        <v>#VALUE!</v>
      </c>
      <c r="AF1425" t="e">
        <f t="shared" si="482"/>
        <v>#VALUE!</v>
      </c>
    </row>
    <row r="1426" spans="5:32" x14ac:dyDescent="0.2">
      <c r="E1426">
        <f t="shared" si="474"/>
        <v>1424</v>
      </c>
      <c r="F1426">
        <f t="shared" si="469"/>
        <v>73.749501862599189</v>
      </c>
      <c r="G1426" t="e">
        <f t="shared" si="462"/>
        <v>#VALUE!</v>
      </c>
      <c r="H1426" t="e">
        <f t="shared" si="463"/>
        <v>#VALUE!</v>
      </c>
      <c r="I1426" t="e">
        <f t="shared" si="464"/>
        <v>#VALUE!</v>
      </c>
      <c r="J1426" t="e">
        <f t="shared" si="465"/>
        <v>#VALUE!</v>
      </c>
      <c r="K1426" t="e">
        <f t="shared" si="466"/>
        <v>#VALUE!</v>
      </c>
      <c r="L1426" t="e">
        <f t="shared" si="467"/>
        <v>#VALUE!</v>
      </c>
      <c r="M1426">
        <f>IF($B$9="זכר",INDEX(תמותה!$A$1:$E$121,ROUNDDOWN(E1426/12,0)+1,2),INDEX(תמותה!$A$1:$E$121,ROUNDDOWN(E1426/12,0)+1,3))</f>
        <v>1</v>
      </c>
      <c r="N1426">
        <f>IF($B$9="זכר",INDEX('שיפור גברים'!$A$1:$GQ$121,ROUNDDOWN(E1426/12,0)+1,ROUNDDOWN((E1426+$B$7-$B$8)/12,0)+2),INDEX('שיפור נשים'!$A$1:$GQ$121,ROUNDDOWN(E1426/12,0)+1,ROUNDDOWN((E1426+$B$7-$B$8)/12,0)+2))</f>
        <v>1</v>
      </c>
      <c r="O1426">
        <f>IF($B$9="זכר",INDEX('שיפור גברים'!$A$1:$GQ$121,ROUNDDOWN(E1426/12,0)+1,ROUNDDOWN((E1426+$B$7-$B$8)/12,0)+1),INDEX('שיפור נשים'!$A$1:$GQ$121,ROUNDDOWN(E1426/12,0)+1,ROUNDDOWN((E1426+$B$7-$B$8)/12,0)+1))</f>
        <v>1</v>
      </c>
      <c r="P1426">
        <f t="shared" si="468"/>
        <v>0.33333333333333331</v>
      </c>
      <c r="Q1426">
        <f t="shared" si="470"/>
        <v>1</v>
      </c>
      <c r="R1426">
        <f t="shared" si="475"/>
        <v>1424</v>
      </c>
      <c r="S1426" t="e">
        <f t="shared" si="476"/>
        <v>#VALUE!</v>
      </c>
      <c r="T1426">
        <f>IF($B$11="זכר",INDEX(תמותה!$A$1:$E$121,ROUNDDOWN(R1426/12,0)+1,2),INDEX(תמותה!$A$1:$E$121,ROUNDDOWN(R1426/12,0)+1,3))</f>
        <v>1</v>
      </c>
      <c r="U1426">
        <f>IF($B$11="זכר",INDEX('שיפור גברים'!$A$1:$GQ$121,ROUNDDOWN(R1426/12,0)+1,ROUNDDOWN((E1426+$B$7-$B$8)/12,0)+2),INDEX('שיפור נשים'!$A$1:$GQ$121,ROUNDDOWN(R1426/12,0)+1,ROUNDDOWN((E1426+$B$7-$B$8)/12,0)+2))</f>
        <v>1</v>
      </c>
      <c r="V1426">
        <f>IF($B$11="זכר",INDEX('שיפור גברים'!$A$1:$GQ$121,ROUNDDOWN(R1426/12,0)+1,ROUNDDOWN((E1426+$B$7-$B$8)/12,0)+1),INDEX('שיפור נשים'!$A$1:$GQ$121,ROUNDDOWN(R1426/12,0)+1,ROUNDDOWN((E1426+$B$7-$B$8)/12,0)+1))</f>
        <v>1</v>
      </c>
      <c r="W1426">
        <f t="shared" si="471"/>
        <v>0.33333333333333331</v>
      </c>
      <c r="X1426" t="e">
        <f t="shared" si="477"/>
        <v>#VALUE!</v>
      </c>
      <c r="Y1426">
        <f>IF($B$11="זכר",INDEX(תמותה!$A$1:$E$121,ROUNDDOWN(R1426/12,0)+1,4),INDEX(תמותה!$A$1:$E$121,ROUNDDOWN(R1426/12,0)+1,5))</f>
        <v>1</v>
      </c>
      <c r="Z1426">
        <f t="shared" si="472"/>
        <v>1</v>
      </c>
      <c r="AA1426">
        <f t="shared" si="473"/>
        <v>1</v>
      </c>
      <c r="AB1426" t="e">
        <f t="shared" si="478"/>
        <v>#VALUE!</v>
      </c>
      <c r="AC1426" t="e">
        <f t="shared" si="479"/>
        <v>#VALUE!</v>
      </c>
      <c r="AD1426" t="e">
        <f t="shared" si="480"/>
        <v>#VALUE!</v>
      </c>
      <c r="AE1426" t="e">
        <f t="shared" si="481"/>
        <v>#VALUE!</v>
      </c>
      <c r="AF1426" t="e">
        <f t="shared" si="482"/>
        <v>#VALUE!</v>
      </c>
    </row>
    <row r="1427" spans="5:32" x14ac:dyDescent="0.2">
      <c r="E1427">
        <f t="shared" si="474"/>
        <v>1425</v>
      </c>
      <c r="F1427">
        <f t="shared" si="469"/>
        <v>73.972415322887713</v>
      </c>
      <c r="G1427" t="e">
        <f t="shared" si="462"/>
        <v>#VALUE!</v>
      </c>
      <c r="H1427" t="e">
        <f t="shared" si="463"/>
        <v>#VALUE!</v>
      </c>
      <c r="I1427" t="e">
        <f t="shared" si="464"/>
        <v>#VALUE!</v>
      </c>
      <c r="J1427" t="e">
        <f t="shared" si="465"/>
        <v>#VALUE!</v>
      </c>
      <c r="K1427" t="e">
        <f t="shared" si="466"/>
        <v>#VALUE!</v>
      </c>
      <c r="L1427" t="e">
        <f t="shared" si="467"/>
        <v>#VALUE!</v>
      </c>
      <c r="M1427">
        <f>IF($B$9="זכר",INDEX(תמותה!$A$1:$E$121,ROUNDDOWN(E1427/12,0)+1,2),INDEX(תמותה!$A$1:$E$121,ROUNDDOWN(E1427/12,0)+1,3))</f>
        <v>1</v>
      </c>
      <c r="N1427">
        <f>IF($B$9="זכר",INDEX('שיפור גברים'!$A$1:$GQ$121,ROUNDDOWN(E1427/12,0)+1,ROUNDDOWN((E1427+$B$7-$B$8)/12,0)+2),INDEX('שיפור נשים'!$A$1:$GQ$121,ROUNDDOWN(E1427/12,0)+1,ROUNDDOWN((E1427+$B$7-$B$8)/12,0)+2))</f>
        <v>1</v>
      </c>
      <c r="O1427">
        <f>IF($B$9="זכר",INDEX('שיפור גברים'!$A$1:$GQ$121,ROUNDDOWN(E1427/12,0)+1,ROUNDDOWN((E1427+$B$7-$B$8)/12,0)+1),INDEX('שיפור נשים'!$A$1:$GQ$121,ROUNDDOWN(E1427/12,0)+1,ROUNDDOWN((E1427+$B$7-$B$8)/12,0)+1))</f>
        <v>1</v>
      </c>
      <c r="P1427">
        <f t="shared" si="468"/>
        <v>0.41666666666666669</v>
      </c>
      <c r="Q1427">
        <f t="shared" si="470"/>
        <v>1</v>
      </c>
      <c r="R1427">
        <f t="shared" si="475"/>
        <v>1425</v>
      </c>
      <c r="S1427" t="e">
        <f t="shared" si="476"/>
        <v>#VALUE!</v>
      </c>
      <c r="T1427">
        <f>IF($B$11="זכר",INDEX(תמותה!$A$1:$E$121,ROUNDDOWN(R1427/12,0)+1,2),INDEX(תמותה!$A$1:$E$121,ROUNDDOWN(R1427/12,0)+1,3))</f>
        <v>1</v>
      </c>
      <c r="U1427">
        <f>IF($B$11="זכר",INDEX('שיפור גברים'!$A$1:$GQ$121,ROUNDDOWN(R1427/12,0)+1,ROUNDDOWN((E1427+$B$7-$B$8)/12,0)+2),INDEX('שיפור נשים'!$A$1:$GQ$121,ROUNDDOWN(R1427/12,0)+1,ROUNDDOWN((E1427+$B$7-$B$8)/12,0)+2))</f>
        <v>1</v>
      </c>
      <c r="V1427">
        <f>IF($B$11="זכר",INDEX('שיפור גברים'!$A$1:$GQ$121,ROUNDDOWN(R1427/12,0)+1,ROUNDDOWN((E1427+$B$7-$B$8)/12,0)+1),INDEX('שיפור נשים'!$A$1:$GQ$121,ROUNDDOWN(R1427/12,0)+1,ROUNDDOWN((E1427+$B$7-$B$8)/12,0)+1))</f>
        <v>1</v>
      </c>
      <c r="W1427">
        <f t="shared" si="471"/>
        <v>0.41666666666666669</v>
      </c>
      <c r="X1427" t="e">
        <f t="shared" si="477"/>
        <v>#VALUE!</v>
      </c>
      <c r="Y1427">
        <f>IF($B$11="זכר",INDEX(תמותה!$A$1:$E$121,ROUNDDOWN(R1427/12,0)+1,4),INDEX(תמותה!$A$1:$E$121,ROUNDDOWN(R1427/12,0)+1,5))</f>
        <v>1</v>
      </c>
      <c r="Z1427">
        <f t="shared" si="472"/>
        <v>1</v>
      </c>
      <c r="AA1427">
        <f t="shared" si="473"/>
        <v>1</v>
      </c>
      <c r="AB1427" t="e">
        <f t="shared" si="478"/>
        <v>#VALUE!</v>
      </c>
      <c r="AC1427" t="e">
        <f t="shared" si="479"/>
        <v>#VALUE!</v>
      </c>
      <c r="AD1427" t="e">
        <f t="shared" si="480"/>
        <v>#VALUE!</v>
      </c>
      <c r="AE1427" t="e">
        <f t="shared" si="481"/>
        <v>#VALUE!</v>
      </c>
      <c r="AF1427" t="e">
        <f t="shared" si="482"/>
        <v>#VALUE!</v>
      </c>
    </row>
    <row r="1428" spans="5:32" x14ac:dyDescent="0.2">
      <c r="E1428">
        <f t="shared" si="474"/>
        <v>1426</v>
      </c>
      <c r="F1428">
        <f t="shared" si="469"/>
        <v>74.196002556008906</v>
      </c>
      <c r="G1428" t="e">
        <f t="shared" si="462"/>
        <v>#VALUE!</v>
      </c>
      <c r="H1428" t="e">
        <f t="shared" si="463"/>
        <v>#VALUE!</v>
      </c>
      <c r="I1428" t="e">
        <f t="shared" si="464"/>
        <v>#VALUE!</v>
      </c>
      <c r="J1428" t="e">
        <f t="shared" si="465"/>
        <v>#VALUE!</v>
      </c>
      <c r="K1428" t="e">
        <f t="shared" si="466"/>
        <v>#VALUE!</v>
      </c>
      <c r="L1428" t="e">
        <f t="shared" si="467"/>
        <v>#VALUE!</v>
      </c>
      <c r="M1428">
        <f>IF($B$9="זכר",INDEX(תמותה!$A$1:$E$121,ROUNDDOWN(E1428/12,0)+1,2),INDEX(תמותה!$A$1:$E$121,ROUNDDOWN(E1428/12,0)+1,3))</f>
        <v>1</v>
      </c>
      <c r="N1428">
        <f>IF($B$9="זכר",INDEX('שיפור גברים'!$A$1:$GQ$121,ROUNDDOWN(E1428/12,0)+1,ROUNDDOWN((E1428+$B$7-$B$8)/12,0)+2),INDEX('שיפור נשים'!$A$1:$GQ$121,ROUNDDOWN(E1428/12,0)+1,ROUNDDOWN((E1428+$B$7-$B$8)/12,0)+2))</f>
        <v>1</v>
      </c>
      <c r="O1428">
        <f>IF($B$9="זכר",INDEX('שיפור גברים'!$A$1:$GQ$121,ROUNDDOWN(E1428/12,0)+1,ROUNDDOWN((E1428+$B$7-$B$8)/12,0)+1),INDEX('שיפור נשים'!$A$1:$GQ$121,ROUNDDOWN(E1428/12,0)+1,ROUNDDOWN((E1428+$B$7-$B$8)/12,0)+1))</f>
        <v>1</v>
      </c>
      <c r="P1428">
        <f t="shared" si="468"/>
        <v>0.5</v>
      </c>
      <c r="Q1428">
        <f t="shared" si="470"/>
        <v>1</v>
      </c>
      <c r="R1428">
        <f t="shared" si="475"/>
        <v>1426</v>
      </c>
      <c r="S1428" t="e">
        <f t="shared" si="476"/>
        <v>#VALUE!</v>
      </c>
      <c r="T1428">
        <f>IF($B$11="זכר",INDEX(תמותה!$A$1:$E$121,ROUNDDOWN(R1428/12,0)+1,2),INDEX(תמותה!$A$1:$E$121,ROUNDDOWN(R1428/12,0)+1,3))</f>
        <v>1</v>
      </c>
      <c r="U1428">
        <f>IF($B$11="זכר",INDEX('שיפור גברים'!$A$1:$GQ$121,ROUNDDOWN(R1428/12,0)+1,ROUNDDOWN((E1428+$B$7-$B$8)/12,0)+2),INDEX('שיפור נשים'!$A$1:$GQ$121,ROUNDDOWN(R1428/12,0)+1,ROUNDDOWN((E1428+$B$7-$B$8)/12,0)+2))</f>
        <v>1</v>
      </c>
      <c r="V1428">
        <f>IF($B$11="זכר",INDEX('שיפור גברים'!$A$1:$GQ$121,ROUNDDOWN(R1428/12,0)+1,ROUNDDOWN((E1428+$B$7-$B$8)/12,0)+1),INDEX('שיפור נשים'!$A$1:$GQ$121,ROUNDDOWN(R1428/12,0)+1,ROUNDDOWN((E1428+$B$7-$B$8)/12,0)+1))</f>
        <v>1</v>
      </c>
      <c r="W1428">
        <f t="shared" si="471"/>
        <v>0.5</v>
      </c>
      <c r="X1428" t="e">
        <f t="shared" si="477"/>
        <v>#VALUE!</v>
      </c>
      <c r="Y1428">
        <f>IF($B$11="זכר",INDEX(תמותה!$A$1:$E$121,ROUNDDOWN(R1428/12,0)+1,4),INDEX(תמותה!$A$1:$E$121,ROUNDDOWN(R1428/12,0)+1,5))</f>
        <v>1</v>
      </c>
      <c r="Z1428">
        <f t="shared" si="472"/>
        <v>1</v>
      </c>
      <c r="AA1428">
        <f t="shared" si="473"/>
        <v>1</v>
      </c>
      <c r="AB1428" t="e">
        <f t="shared" si="478"/>
        <v>#VALUE!</v>
      </c>
      <c r="AC1428" t="e">
        <f t="shared" si="479"/>
        <v>#VALUE!</v>
      </c>
      <c r="AD1428" t="e">
        <f t="shared" si="480"/>
        <v>#VALUE!</v>
      </c>
      <c r="AE1428" t="e">
        <f t="shared" si="481"/>
        <v>#VALUE!</v>
      </c>
      <c r="AF1428" t="e">
        <f t="shared" si="482"/>
        <v>#VALUE!</v>
      </c>
    </row>
    <row r="1429" spans="5:32" x14ac:dyDescent="0.2">
      <c r="E1429">
        <f t="shared" si="474"/>
        <v>1427</v>
      </c>
      <c r="F1429">
        <f t="shared" si="469"/>
        <v>74.420265598492165</v>
      </c>
      <c r="G1429" t="e">
        <f t="shared" si="462"/>
        <v>#VALUE!</v>
      </c>
      <c r="H1429" t="e">
        <f t="shared" si="463"/>
        <v>#VALUE!</v>
      </c>
      <c r="I1429" t="e">
        <f t="shared" si="464"/>
        <v>#VALUE!</v>
      </c>
      <c r="J1429" t="e">
        <f t="shared" si="465"/>
        <v>#VALUE!</v>
      </c>
      <c r="K1429" t="e">
        <f t="shared" si="466"/>
        <v>#VALUE!</v>
      </c>
      <c r="L1429" t="e">
        <f t="shared" si="467"/>
        <v>#VALUE!</v>
      </c>
      <c r="M1429">
        <f>IF($B$9="זכר",INDEX(תמותה!$A$1:$E$121,ROUNDDOWN(E1429/12,0)+1,2),INDEX(תמותה!$A$1:$E$121,ROUNDDOWN(E1429/12,0)+1,3))</f>
        <v>1</v>
      </c>
      <c r="N1429">
        <f>IF($B$9="זכר",INDEX('שיפור גברים'!$A$1:$GQ$121,ROUNDDOWN(E1429/12,0)+1,ROUNDDOWN((E1429+$B$7-$B$8)/12,0)+2),INDEX('שיפור נשים'!$A$1:$GQ$121,ROUNDDOWN(E1429/12,0)+1,ROUNDDOWN((E1429+$B$7-$B$8)/12,0)+2))</f>
        <v>1</v>
      </c>
      <c r="O1429">
        <f>IF($B$9="זכר",INDEX('שיפור גברים'!$A$1:$GQ$121,ROUNDDOWN(E1429/12,0)+1,ROUNDDOWN((E1429+$B$7-$B$8)/12,0)+1),INDEX('שיפור נשים'!$A$1:$GQ$121,ROUNDDOWN(E1429/12,0)+1,ROUNDDOWN((E1429+$B$7-$B$8)/12,0)+1))</f>
        <v>1</v>
      </c>
      <c r="P1429">
        <f t="shared" si="468"/>
        <v>0.58333333333333337</v>
      </c>
      <c r="Q1429">
        <f t="shared" si="470"/>
        <v>1</v>
      </c>
      <c r="R1429">
        <f t="shared" si="475"/>
        <v>1427</v>
      </c>
      <c r="S1429" t="e">
        <f t="shared" si="476"/>
        <v>#VALUE!</v>
      </c>
      <c r="T1429">
        <f>IF($B$11="זכר",INDEX(תמותה!$A$1:$E$121,ROUNDDOWN(R1429/12,0)+1,2),INDEX(תמותה!$A$1:$E$121,ROUNDDOWN(R1429/12,0)+1,3))</f>
        <v>1</v>
      </c>
      <c r="U1429">
        <f>IF($B$11="זכר",INDEX('שיפור גברים'!$A$1:$GQ$121,ROUNDDOWN(R1429/12,0)+1,ROUNDDOWN((E1429+$B$7-$B$8)/12,0)+2),INDEX('שיפור נשים'!$A$1:$GQ$121,ROUNDDOWN(R1429/12,0)+1,ROUNDDOWN((E1429+$B$7-$B$8)/12,0)+2))</f>
        <v>1</v>
      </c>
      <c r="V1429">
        <f>IF($B$11="זכר",INDEX('שיפור גברים'!$A$1:$GQ$121,ROUNDDOWN(R1429/12,0)+1,ROUNDDOWN((E1429+$B$7-$B$8)/12,0)+1),INDEX('שיפור נשים'!$A$1:$GQ$121,ROUNDDOWN(R1429/12,0)+1,ROUNDDOWN((E1429+$B$7-$B$8)/12,0)+1))</f>
        <v>1</v>
      </c>
      <c r="W1429">
        <f t="shared" si="471"/>
        <v>0.58333333333333337</v>
      </c>
      <c r="X1429" t="e">
        <f t="shared" si="477"/>
        <v>#VALUE!</v>
      </c>
      <c r="Y1429">
        <f>IF($B$11="זכר",INDEX(תמותה!$A$1:$E$121,ROUNDDOWN(R1429/12,0)+1,4),INDEX(תמותה!$A$1:$E$121,ROUNDDOWN(R1429/12,0)+1,5))</f>
        <v>1</v>
      </c>
      <c r="Z1429">
        <f t="shared" si="472"/>
        <v>1</v>
      </c>
      <c r="AA1429">
        <f t="shared" si="473"/>
        <v>1</v>
      </c>
      <c r="AB1429" t="e">
        <f t="shared" si="478"/>
        <v>#VALUE!</v>
      </c>
      <c r="AC1429" t="e">
        <f t="shared" si="479"/>
        <v>#VALUE!</v>
      </c>
      <c r="AD1429" t="e">
        <f t="shared" si="480"/>
        <v>#VALUE!</v>
      </c>
      <c r="AE1429" t="e">
        <f t="shared" si="481"/>
        <v>#VALUE!</v>
      </c>
      <c r="AF1429" t="e">
        <f t="shared" si="482"/>
        <v>#VALUE!</v>
      </c>
    </row>
    <row r="1430" spans="5:32" x14ac:dyDescent="0.2">
      <c r="E1430">
        <f t="shared" si="474"/>
        <v>1428</v>
      </c>
      <c r="F1430">
        <f t="shared" si="469"/>
        <v>74.645206493022599</v>
      </c>
      <c r="G1430" t="e">
        <f t="shared" si="462"/>
        <v>#VALUE!</v>
      </c>
      <c r="H1430" t="e">
        <f t="shared" si="463"/>
        <v>#VALUE!</v>
      </c>
      <c r="I1430" t="e">
        <f t="shared" si="464"/>
        <v>#VALUE!</v>
      </c>
      <c r="J1430" t="e">
        <f t="shared" si="465"/>
        <v>#VALUE!</v>
      </c>
      <c r="K1430" t="e">
        <f t="shared" si="466"/>
        <v>#VALUE!</v>
      </c>
      <c r="L1430" t="e">
        <f t="shared" si="467"/>
        <v>#VALUE!</v>
      </c>
      <c r="M1430">
        <f>IF($B$9="זכר",INDEX(תמותה!$A$1:$E$121,ROUNDDOWN(E1430/12,0)+1,2),INDEX(תמותה!$A$1:$E$121,ROUNDDOWN(E1430/12,0)+1,3))</f>
        <v>1</v>
      </c>
      <c r="N1430">
        <f>IF($B$9="זכר",INDEX('שיפור גברים'!$A$1:$GQ$121,ROUNDDOWN(E1430/12,0)+1,ROUNDDOWN((E1430+$B$7-$B$8)/12,0)+2),INDEX('שיפור נשים'!$A$1:$GQ$121,ROUNDDOWN(E1430/12,0)+1,ROUNDDOWN((E1430+$B$7-$B$8)/12,0)+2))</f>
        <v>1</v>
      </c>
      <c r="O1430">
        <f>IF($B$9="זכר",INDEX('שיפור גברים'!$A$1:$GQ$121,ROUNDDOWN(E1430/12,0)+1,ROUNDDOWN((E1430+$B$7-$B$8)/12,0)+1),INDEX('שיפור נשים'!$A$1:$GQ$121,ROUNDDOWN(E1430/12,0)+1,ROUNDDOWN((E1430+$B$7-$B$8)/12,0)+1))</f>
        <v>1</v>
      </c>
      <c r="P1430">
        <f t="shared" si="468"/>
        <v>0.66666666666666663</v>
      </c>
      <c r="Q1430">
        <f t="shared" si="470"/>
        <v>1</v>
      </c>
      <c r="R1430">
        <f t="shared" si="475"/>
        <v>1428</v>
      </c>
      <c r="S1430" t="e">
        <f t="shared" si="476"/>
        <v>#VALUE!</v>
      </c>
      <c r="T1430">
        <f>IF($B$11="זכר",INDEX(תמותה!$A$1:$E$121,ROUNDDOWN(R1430/12,0)+1,2),INDEX(תמותה!$A$1:$E$121,ROUNDDOWN(R1430/12,0)+1,3))</f>
        <v>1</v>
      </c>
      <c r="U1430">
        <f>IF($B$11="זכר",INDEX('שיפור גברים'!$A$1:$GQ$121,ROUNDDOWN(R1430/12,0)+1,ROUNDDOWN((E1430+$B$7-$B$8)/12,0)+2),INDEX('שיפור נשים'!$A$1:$GQ$121,ROUNDDOWN(R1430/12,0)+1,ROUNDDOWN((E1430+$B$7-$B$8)/12,0)+2))</f>
        <v>1</v>
      </c>
      <c r="V1430">
        <f>IF($B$11="זכר",INDEX('שיפור גברים'!$A$1:$GQ$121,ROUNDDOWN(R1430/12,0)+1,ROUNDDOWN((E1430+$B$7-$B$8)/12,0)+1),INDEX('שיפור נשים'!$A$1:$GQ$121,ROUNDDOWN(R1430/12,0)+1,ROUNDDOWN((E1430+$B$7-$B$8)/12,0)+1))</f>
        <v>1</v>
      </c>
      <c r="W1430">
        <f t="shared" si="471"/>
        <v>0.66666666666666663</v>
      </c>
      <c r="X1430" t="e">
        <f t="shared" si="477"/>
        <v>#VALUE!</v>
      </c>
      <c r="Y1430">
        <f>IF($B$11="זכר",INDEX(תמותה!$A$1:$E$121,ROUNDDOWN(R1430/12,0)+1,4),INDEX(תמותה!$A$1:$E$121,ROUNDDOWN(R1430/12,0)+1,5))</f>
        <v>1</v>
      </c>
      <c r="Z1430">
        <f t="shared" si="472"/>
        <v>1</v>
      </c>
      <c r="AA1430">
        <f t="shared" si="473"/>
        <v>1</v>
      </c>
      <c r="AB1430" t="e">
        <f t="shared" si="478"/>
        <v>#VALUE!</v>
      </c>
      <c r="AC1430" t="e">
        <f t="shared" si="479"/>
        <v>#VALUE!</v>
      </c>
      <c r="AD1430" t="e">
        <f t="shared" si="480"/>
        <v>#VALUE!</v>
      </c>
      <c r="AE1430" t="e">
        <f t="shared" si="481"/>
        <v>#VALUE!</v>
      </c>
      <c r="AF1430" t="e">
        <f t="shared" si="482"/>
        <v>#VALUE!</v>
      </c>
    </row>
    <row r="1431" spans="5:32" x14ac:dyDescent="0.2">
      <c r="E1431">
        <f t="shared" si="474"/>
        <v>1429</v>
      </c>
      <c r="F1431">
        <f t="shared" si="469"/>
        <v>74.870827288459452</v>
      </c>
      <c r="G1431" t="e">
        <f t="shared" si="462"/>
        <v>#VALUE!</v>
      </c>
      <c r="H1431" t="e">
        <f t="shared" si="463"/>
        <v>#VALUE!</v>
      </c>
      <c r="I1431" t="e">
        <f t="shared" si="464"/>
        <v>#VALUE!</v>
      </c>
      <c r="J1431" t="e">
        <f t="shared" si="465"/>
        <v>#VALUE!</v>
      </c>
      <c r="K1431" t="e">
        <f t="shared" si="466"/>
        <v>#VALUE!</v>
      </c>
      <c r="L1431" t="e">
        <f t="shared" si="467"/>
        <v>#VALUE!</v>
      </c>
      <c r="M1431">
        <f>IF($B$9="זכר",INDEX(תמותה!$A$1:$E$121,ROUNDDOWN(E1431/12,0)+1,2),INDEX(תמותה!$A$1:$E$121,ROUNDDOWN(E1431/12,0)+1,3))</f>
        <v>1</v>
      </c>
      <c r="N1431">
        <f>IF($B$9="זכר",INDEX('שיפור גברים'!$A$1:$GQ$121,ROUNDDOWN(E1431/12,0)+1,ROUNDDOWN((E1431+$B$7-$B$8)/12,0)+2),INDEX('שיפור נשים'!$A$1:$GQ$121,ROUNDDOWN(E1431/12,0)+1,ROUNDDOWN((E1431+$B$7-$B$8)/12,0)+2))</f>
        <v>1</v>
      </c>
      <c r="O1431">
        <f>IF($B$9="זכר",INDEX('שיפור גברים'!$A$1:$GQ$121,ROUNDDOWN(E1431/12,0)+1,ROUNDDOWN((E1431+$B$7-$B$8)/12,0)+1),INDEX('שיפור נשים'!$A$1:$GQ$121,ROUNDDOWN(E1431/12,0)+1,ROUNDDOWN((E1431+$B$7-$B$8)/12,0)+1))</f>
        <v>1</v>
      </c>
      <c r="P1431">
        <f t="shared" si="468"/>
        <v>0.75</v>
      </c>
      <c r="Q1431">
        <f t="shared" si="470"/>
        <v>1</v>
      </c>
      <c r="R1431">
        <f t="shared" si="475"/>
        <v>1429</v>
      </c>
      <c r="S1431" t="e">
        <f t="shared" si="476"/>
        <v>#VALUE!</v>
      </c>
      <c r="T1431">
        <f>IF($B$11="זכר",INDEX(תמותה!$A$1:$E$121,ROUNDDOWN(R1431/12,0)+1,2),INDEX(תמותה!$A$1:$E$121,ROUNDDOWN(R1431/12,0)+1,3))</f>
        <v>1</v>
      </c>
      <c r="U1431">
        <f>IF($B$11="זכר",INDEX('שיפור גברים'!$A$1:$GQ$121,ROUNDDOWN(R1431/12,0)+1,ROUNDDOWN((E1431+$B$7-$B$8)/12,0)+2),INDEX('שיפור נשים'!$A$1:$GQ$121,ROUNDDOWN(R1431/12,0)+1,ROUNDDOWN((E1431+$B$7-$B$8)/12,0)+2))</f>
        <v>1</v>
      </c>
      <c r="V1431">
        <f>IF($B$11="זכר",INDEX('שיפור גברים'!$A$1:$GQ$121,ROUNDDOWN(R1431/12,0)+1,ROUNDDOWN((E1431+$B$7-$B$8)/12,0)+1),INDEX('שיפור נשים'!$A$1:$GQ$121,ROUNDDOWN(R1431/12,0)+1,ROUNDDOWN((E1431+$B$7-$B$8)/12,0)+1))</f>
        <v>1</v>
      </c>
      <c r="W1431">
        <f t="shared" si="471"/>
        <v>0.75</v>
      </c>
      <c r="X1431" t="e">
        <f t="shared" si="477"/>
        <v>#VALUE!</v>
      </c>
      <c r="Y1431">
        <f>IF($B$11="זכר",INDEX(תמותה!$A$1:$E$121,ROUNDDOWN(R1431/12,0)+1,4),INDEX(תמותה!$A$1:$E$121,ROUNDDOWN(R1431/12,0)+1,5))</f>
        <v>1</v>
      </c>
      <c r="Z1431">
        <f t="shared" si="472"/>
        <v>1</v>
      </c>
      <c r="AA1431">
        <f t="shared" si="473"/>
        <v>1</v>
      </c>
      <c r="AB1431" t="e">
        <f t="shared" si="478"/>
        <v>#VALUE!</v>
      </c>
      <c r="AC1431" t="e">
        <f t="shared" si="479"/>
        <v>#VALUE!</v>
      </c>
      <c r="AD1431" t="e">
        <f t="shared" si="480"/>
        <v>#VALUE!</v>
      </c>
      <c r="AE1431" t="e">
        <f t="shared" si="481"/>
        <v>#VALUE!</v>
      </c>
      <c r="AF1431" t="e">
        <f t="shared" si="482"/>
        <v>#VALUE!</v>
      </c>
    </row>
    <row r="1432" spans="5:32" x14ac:dyDescent="0.2">
      <c r="E1432">
        <f t="shared" si="474"/>
        <v>1430</v>
      </c>
      <c r="F1432">
        <f t="shared" si="469"/>
        <v>75.097130039854704</v>
      </c>
      <c r="G1432" t="e">
        <f t="shared" si="462"/>
        <v>#VALUE!</v>
      </c>
      <c r="H1432" t="e">
        <f t="shared" si="463"/>
        <v>#VALUE!</v>
      </c>
      <c r="I1432" t="e">
        <f t="shared" si="464"/>
        <v>#VALUE!</v>
      </c>
      <c r="J1432" t="e">
        <f t="shared" si="465"/>
        <v>#VALUE!</v>
      </c>
      <c r="K1432" t="e">
        <f t="shared" si="466"/>
        <v>#VALUE!</v>
      </c>
      <c r="L1432" t="e">
        <f t="shared" si="467"/>
        <v>#VALUE!</v>
      </c>
      <c r="M1432">
        <f>IF($B$9="זכר",INDEX(תמותה!$A$1:$E$121,ROUNDDOWN(E1432/12,0)+1,2),INDEX(תמותה!$A$1:$E$121,ROUNDDOWN(E1432/12,0)+1,3))</f>
        <v>1</v>
      </c>
      <c r="N1432">
        <f>IF($B$9="זכר",INDEX('שיפור גברים'!$A$1:$GQ$121,ROUNDDOWN(E1432/12,0)+1,ROUNDDOWN((E1432+$B$7-$B$8)/12,0)+2),INDEX('שיפור נשים'!$A$1:$GQ$121,ROUNDDOWN(E1432/12,0)+1,ROUNDDOWN((E1432+$B$7-$B$8)/12,0)+2))</f>
        <v>1</v>
      </c>
      <c r="O1432">
        <f>IF($B$9="זכר",INDEX('שיפור גברים'!$A$1:$GQ$121,ROUNDDOWN(E1432/12,0)+1,ROUNDDOWN((E1432+$B$7-$B$8)/12,0)+1),INDEX('שיפור נשים'!$A$1:$GQ$121,ROUNDDOWN(E1432/12,0)+1,ROUNDDOWN((E1432+$B$7-$B$8)/12,0)+1))</f>
        <v>1</v>
      </c>
      <c r="P1432">
        <f t="shared" si="468"/>
        <v>0.83333333333333337</v>
      </c>
      <c r="Q1432">
        <f t="shared" si="470"/>
        <v>1</v>
      </c>
      <c r="R1432">
        <f t="shared" si="475"/>
        <v>1430</v>
      </c>
      <c r="S1432" t="e">
        <f t="shared" si="476"/>
        <v>#VALUE!</v>
      </c>
      <c r="T1432">
        <f>IF($B$11="זכר",INDEX(תמותה!$A$1:$E$121,ROUNDDOWN(R1432/12,0)+1,2),INDEX(תמותה!$A$1:$E$121,ROUNDDOWN(R1432/12,0)+1,3))</f>
        <v>1</v>
      </c>
      <c r="U1432">
        <f>IF($B$11="זכר",INDEX('שיפור גברים'!$A$1:$GQ$121,ROUNDDOWN(R1432/12,0)+1,ROUNDDOWN((E1432+$B$7-$B$8)/12,0)+2),INDEX('שיפור נשים'!$A$1:$GQ$121,ROUNDDOWN(R1432/12,0)+1,ROUNDDOWN((E1432+$B$7-$B$8)/12,0)+2))</f>
        <v>1</v>
      </c>
      <c r="V1432">
        <f>IF($B$11="זכר",INDEX('שיפור גברים'!$A$1:$GQ$121,ROUNDDOWN(R1432/12,0)+1,ROUNDDOWN((E1432+$B$7-$B$8)/12,0)+1),INDEX('שיפור נשים'!$A$1:$GQ$121,ROUNDDOWN(R1432/12,0)+1,ROUNDDOWN((E1432+$B$7-$B$8)/12,0)+1))</f>
        <v>1</v>
      </c>
      <c r="W1432">
        <f t="shared" si="471"/>
        <v>0.83333333333333337</v>
      </c>
      <c r="X1432" t="e">
        <f t="shared" si="477"/>
        <v>#VALUE!</v>
      </c>
      <c r="Y1432">
        <f>IF($B$11="זכר",INDEX(תמותה!$A$1:$E$121,ROUNDDOWN(R1432/12,0)+1,4),INDEX(תמותה!$A$1:$E$121,ROUNDDOWN(R1432/12,0)+1,5))</f>
        <v>1</v>
      </c>
      <c r="Z1432">
        <f t="shared" si="472"/>
        <v>1</v>
      </c>
      <c r="AA1432">
        <f t="shared" si="473"/>
        <v>1</v>
      </c>
      <c r="AB1432" t="e">
        <f t="shared" si="478"/>
        <v>#VALUE!</v>
      </c>
      <c r="AC1432" t="e">
        <f t="shared" si="479"/>
        <v>#VALUE!</v>
      </c>
      <c r="AD1432" t="e">
        <f t="shared" si="480"/>
        <v>#VALUE!</v>
      </c>
      <c r="AE1432" t="e">
        <f t="shared" si="481"/>
        <v>#VALUE!</v>
      </c>
      <c r="AF1432" t="e">
        <f t="shared" si="482"/>
        <v>#VALUE!</v>
      </c>
    </row>
    <row r="1433" spans="5:32" x14ac:dyDescent="0.2">
      <c r="E1433">
        <f t="shared" si="474"/>
        <v>1431</v>
      </c>
      <c r="F1433">
        <f t="shared" si="469"/>
        <v>75.324116808471857</v>
      </c>
      <c r="G1433" t="e">
        <f t="shared" si="462"/>
        <v>#VALUE!</v>
      </c>
      <c r="H1433" t="e">
        <f t="shared" si="463"/>
        <v>#VALUE!</v>
      </c>
      <c r="I1433" t="e">
        <f t="shared" si="464"/>
        <v>#VALUE!</v>
      </c>
      <c r="J1433" t="e">
        <f t="shared" si="465"/>
        <v>#VALUE!</v>
      </c>
      <c r="K1433" t="e">
        <f t="shared" si="466"/>
        <v>#VALUE!</v>
      </c>
      <c r="L1433" t="e">
        <f t="shared" si="467"/>
        <v>#VALUE!</v>
      </c>
      <c r="M1433">
        <f>IF($B$9="זכר",INDEX(תמותה!$A$1:$E$121,ROUNDDOWN(E1433/12,0)+1,2),INDEX(תמותה!$A$1:$E$121,ROUNDDOWN(E1433/12,0)+1,3))</f>
        <v>1</v>
      </c>
      <c r="N1433">
        <f>IF($B$9="זכר",INDEX('שיפור גברים'!$A$1:$GQ$121,ROUNDDOWN(E1433/12,0)+1,ROUNDDOWN((E1433+$B$7-$B$8)/12,0)+2),INDEX('שיפור נשים'!$A$1:$GQ$121,ROUNDDOWN(E1433/12,0)+1,ROUNDDOWN((E1433+$B$7-$B$8)/12,0)+2))</f>
        <v>1</v>
      </c>
      <c r="O1433">
        <f>IF($B$9="זכר",INDEX('שיפור גברים'!$A$1:$GQ$121,ROUNDDOWN(E1433/12,0)+1,ROUNDDOWN((E1433+$B$7-$B$8)/12,0)+1),INDEX('שיפור נשים'!$A$1:$GQ$121,ROUNDDOWN(E1433/12,0)+1,ROUNDDOWN((E1433+$B$7-$B$8)/12,0)+1))</f>
        <v>1</v>
      </c>
      <c r="P1433">
        <f t="shared" si="468"/>
        <v>0.91666666666666663</v>
      </c>
      <c r="Q1433">
        <f t="shared" si="470"/>
        <v>1</v>
      </c>
      <c r="R1433">
        <f t="shared" si="475"/>
        <v>1431</v>
      </c>
      <c r="S1433" t="e">
        <f t="shared" si="476"/>
        <v>#VALUE!</v>
      </c>
      <c r="T1433">
        <f>IF($B$11="זכר",INDEX(תמותה!$A$1:$E$121,ROUNDDOWN(R1433/12,0)+1,2),INDEX(תמותה!$A$1:$E$121,ROUNDDOWN(R1433/12,0)+1,3))</f>
        <v>1</v>
      </c>
      <c r="U1433">
        <f>IF($B$11="זכר",INDEX('שיפור גברים'!$A$1:$GQ$121,ROUNDDOWN(R1433/12,0)+1,ROUNDDOWN((E1433+$B$7-$B$8)/12,0)+2),INDEX('שיפור נשים'!$A$1:$GQ$121,ROUNDDOWN(R1433/12,0)+1,ROUNDDOWN((E1433+$B$7-$B$8)/12,0)+2))</f>
        <v>1</v>
      </c>
      <c r="V1433">
        <f>IF($B$11="זכר",INDEX('שיפור גברים'!$A$1:$GQ$121,ROUNDDOWN(R1433/12,0)+1,ROUNDDOWN((E1433+$B$7-$B$8)/12,0)+1),INDEX('שיפור נשים'!$A$1:$GQ$121,ROUNDDOWN(R1433/12,0)+1,ROUNDDOWN((E1433+$B$7-$B$8)/12,0)+1))</f>
        <v>1</v>
      </c>
      <c r="W1433">
        <f t="shared" si="471"/>
        <v>0.91666666666666663</v>
      </c>
      <c r="X1433" t="e">
        <f t="shared" si="477"/>
        <v>#VALUE!</v>
      </c>
      <c r="Y1433">
        <f>IF($B$11="זכר",INDEX(תמותה!$A$1:$E$121,ROUNDDOWN(R1433/12,0)+1,4),INDEX(תמותה!$A$1:$E$121,ROUNDDOWN(R1433/12,0)+1,5))</f>
        <v>1</v>
      </c>
      <c r="Z1433">
        <f t="shared" si="472"/>
        <v>1</v>
      </c>
      <c r="AA1433">
        <f t="shared" si="473"/>
        <v>1</v>
      </c>
      <c r="AB1433" t="e">
        <f t="shared" si="478"/>
        <v>#VALUE!</v>
      </c>
      <c r="AC1433" t="e">
        <f t="shared" si="479"/>
        <v>#VALUE!</v>
      </c>
      <c r="AD1433" t="e">
        <f t="shared" si="480"/>
        <v>#VALUE!</v>
      </c>
      <c r="AE1433" t="e">
        <f t="shared" si="481"/>
        <v>#VALUE!</v>
      </c>
      <c r="AF1433" t="e">
        <f t="shared" si="482"/>
        <v>#VALUE!</v>
      </c>
    </row>
    <row r="1434" spans="5:32" x14ac:dyDescent="0.2">
      <c r="E1434">
        <f t="shared" si="474"/>
        <v>1432</v>
      </c>
      <c r="F1434">
        <f t="shared" si="469"/>
        <v>75.551789661804975</v>
      </c>
      <c r="G1434" t="e">
        <f t="shared" si="462"/>
        <v>#VALUE!</v>
      </c>
      <c r="H1434" t="e">
        <f t="shared" si="463"/>
        <v>#VALUE!</v>
      </c>
      <c r="I1434" t="e">
        <f t="shared" si="464"/>
        <v>#VALUE!</v>
      </c>
      <c r="J1434" t="e">
        <f t="shared" si="465"/>
        <v>#VALUE!</v>
      </c>
      <c r="K1434" t="e">
        <f t="shared" si="466"/>
        <v>#VALUE!</v>
      </c>
      <c r="L1434" t="e">
        <f t="shared" si="467"/>
        <v>#VALUE!</v>
      </c>
      <c r="M1434">
        <f>IF($B$9="זכר",INDEX(תמותה!$A$1:$E$121,ROUNDDOWN(E1434/12,0)+1,2),INDEX(תמותה!$A$1:$E$121,ROUNDDOWN(E1434/12,0)+1,3))</f>
        <v>1</v>
      </c>
      <c r="N1434">
        <f>IF($B$9="זכר",INDEX('שיפור גברים'!$A$1:$GQ$121,ROUNDDOWN(E1434/12,0)+1,ROUNDDOWN((E1434+$B$7-$B$8)/12,0)+2),INDEX('שיפור נשים'!$A$1:$GQ$121,ROUNDDOWN(E1434/12,0)+1,ROUNDDOWN((E1434+$B$7-$B$8)/12,0)+2))</f>
        <v>1</v>
      </c>
      <c r="O1434">
        <f>IF($B$9="זכר",INDEX('שיפור גברים'!$A$1:$GQ$121,ROUNDDOWN(E1434/12,0)+1,ROUNDDOWN((E1434+$B$7-$B$8)/12,0)+1),INDEX('שיפור נשים'!$A$1:$GQ$121,ROUNDDOWN(E1434/12,0)+1,ROUNDDOWN((E1434+$B$7-$B$8)/12,0)+1))</f>
        <v>1</v>
      </c>
      <c r="P1434">
        <f t="shared" si="468"/>
        <v>1</v>
      </c>
      <c r="Q1434">
        <f t="shared" si="470"/>
        <v>1</v>
      </c>
      <c r="R1434">
        <f t="shared" si="475"/>
        <v>1432</v>
      </c>
      <c r="S1434" t="e">
        <f t="shared" si="476"/>
        <v>#VALUE!</v>
      </c>
      <c r="T1434">
        <f>IF($B$11="זכר",INDEX(תמותה!$A$1:$E$121,ROUNDDOWN(R1434/12,0)+1,2),INDEX(תמותה!$A$1:$E$121,ROUNDDOWN(R1434/12,0)+1,3))</f>
        <v>1</v>
      </c>
      <c r="U1434">
        <f>IF($B$11="זכר",INDEX('שיפור גברים'!$A$1:$GQ$121,ROUNDDOWN(R1434/12,0)+1,ROUNDDOWN((E1434+$B$7-$B$8)/12,0)+2),INDEX('שיפור נשים'!$A$1:$GQ$121,ROUNDDOWN(R1434/12,0)+1,ROUNDDOWN((E1434+$B$7-$B$8)/12,0)+2))</f>
        <v>1</v>
      </c>
      <c r="V1434">
        <f>IF($B$11="זכר",INDEX('שיפור גברים'!$A$1:$GQ$121,ROUNDDOWN(R1434/12,0)+1,ROUNDDOWN((E1434+$B$7-$B$8)/12,0)+1),INDEX('שיפור נשים'!$A$1:$GQ$121,ROUNDDOWN(R1434/12,0)+1,ROUNDDOWN((E1434+$B$7-$B$8)/12,0)+1))</f>
        <v>1</v>
      </c>
      <c r="W1434">
        <f t="shared" si="471"/>
        <v>1</v>
      </c>
      <c r="X1434" t="e">
        <f t="shared" si="477"/>
        <v>#VALUE!</v>
      </c>
      <c r="Y1434">
        <f>IF($B$11="זכר",INDEX(תמותה!$A$1:$E$121,ROUNDDOWN(R1434/12,0)+1,4),INDEX(תמותה!$A$1:$E$121,ROUNDDOWN(R1434/12,0)+1,5))</f>
        <v>1</v>
      </c>
      <c r="Z1434">
        <f t="shared" si="472"/>
        <v>1</v>
      </c>
      <c r="AA1434">
        <f t="shared" si="473"/>
        <v>1</v>
      </c>
      <c r="AB1434" t="e">
        <f t="shared" si="478"/>
        <v>#VALUE!</v>
      </c>
      <c r="AC1434" t="e">
        <f t="shared" si="479"/>
        <v>#VALUE!</v>
      </c>
      <c r="AD1434" t="e">
        <f t="shared" si="480"/>
        <v>#VALUE!</v>
      </c>
      <c r="AE1434" t="e">
        <f t="shared" si="481"/>
        <v>#VALUE!</v>
      </c>
      <c r="AF1434" t="e">
        <f t="shared" si="482"/>
        <v>#VALUE!</v>
      </c>
    </row>
    <row r="1435" spans="5:32" x14ac:dyDescent="0.2">
      <c r="E1435">
        <f t="shared" si="474"/>
        <v>1433</v>
      </c>
      <c r="F1435">
        <f t="shared" si="469"/>
        <v>75.780150673596964</v>
      </c>
      <c r="G1435" t="e">
        <f t="shared" si="462"/>
        <v>#VALUE!</v>
      </c>
      <c r="H1435" t="e">
        <f t="shared" si="463"/>
        <v>#VALUE!</v>
      </c>
      <c r="I1435" t="e">
        <f t="shared" si="464"/>
        <v>#VALUE!</v>
      </c>
      <c r="J1435" t="e">
        <f t="shared" si="465"/>
        <v>#VALUE!</v>
      </c>
      <c r="K1435" t="e">
        <f t="shared" si="466"/>
        <v>#VALUE!</v>
      </c>
      <c r="L1435" t="e">
        <f t="shared" si="467"/>
        <v>#VALUE!</v>
      </c>
      <c r="M1435">
        <f>IF($B$9="זכר",INDEX(תמותה!$A$1:$E$121,ROUNDDOWN(E1435/12,0)+1,2),INDEX(תמותה!$A$1:$E$121,ROUNDDOWN(E1435/12,0)+1,3))</f>
        <v>1</v>
      </c>
      <c r="N1435">
        <f>IF($B$9="זכר",INDEX('שיפור גברים'!$A$1:$GQ$121,ROUNDDOWN(E1435/12,0)+1,ROUNDDOWN((E1435+$B$7-$B$8)/12,0)+2),INDEX('שיפור נשים'!$A$1:$GQ$121,ROUNDDOWN(E1435/12,0)+1,ROUNDDOWN((E1435+$B$7-$B$8)/12,0)+2))</f>
        <v>1</v>
      </c>
      <c r="O1435">
        <f>IF($B$9="זכר",INDEX('שיפור גברים'!$A$1:$GQ$121,ROUNDDOWN(E1435/12,0)+1,ROUNDDOWN((E1435+$B$7-$B$8)/12,0)+1),INDEX('שיפור נשים'!$A$1:$GQ$121,ROUNDDOWN(E1435/12,0)+1,ROUNDDOWN((E1435+$B$7-$B$8)/12,0)+1))</f>
        <v>1</v>
      </c>
      <c r="P1435">
        <f t="shared" si="468"/>
        <v>8.3333333333333329E-2</v>
      </c>
      <c r="Q1435">
        <f t="shared" si="470"/>
        <v>1</v>
      </c>
      <c r="R1435">
        <f t="shared" si="475"/>
        <v>1433</v>
      </c>
      <c r="S1435" t="e">
        <f t="shared" si="476"/>
        <v>#VALUE!</v>
      </c>
      <c r="T1435">
        <f>IF($B$11="זכר",INDEX(תמותה!$A$1:$E$121,ROUNDDOWN(R1435/12,0)+1,2),INDEX(תמותה!$A$1:$E$121,ROUNDDOWN(R1435/12,0)+1,3))</f>
        <v>1</v>
      </c>
      <c r="U1435">
        <f>IF($B$11="זכר",INDEX('שיפור גברים'!$A$1:$GQ$121,ROUNDDOWN(R1435/12,0)+1,ROUNDDOWN((E1435+$B$7-$B$8)/12,0)+2),INDEX('שיפור נשים'!$A$1:$GQ$121,ROUNDDOWN(R1435/12,0)+1,ROUNDDOWN((E1435+$B$7-$B$8)/12,0)+2))</f>
        <v>1</v>
      </c>
      <c r="V1435">
        <f>IF($B$11="זכר",INDEX('שיפור גברים'!$A$1:$GQ$121,ROUNDDOWN(R1435/12,0)+1,ROUNDDOWN((E1435+$B$7-$B$8)/12,0)+1),INDEX('שיפור נשים'!$A$1:$GQ$121,ROUNDDOWN(R1435/12,0)+1,ROUNDDOWN((E1435+$B$7-$B$8)/12,0)+1))</f>
        <v>1</v>
      </c>
      <c r="W1435">
        <f t="shared" si="471"/>
        <v>8.3333333333333329E-2</v>
      </c>
      <c r="X1435" t="e">
        <f t="shared" si="477"/>
        <v>#VALUE!</v>
      </c>
      <c r="Y1435">
        <f>IF($B$11="זכר",INDEX(תמותה!$A$1:$E$121,ROUNDDOWN(R1435/12,0)+1,4),INDEX(תמותה!$A$1:$E$121,ROUNDDOWN(R1435/12,0)+1,5))</f>
        <v>1</v>
      </c>
      <c r="Z1435">
        <f t="shared" si="472"/>
        <v>1</v>
      </c>
      <c r="AA1435">
        <f t="shared" si="473"/>
        <v>1</v>
      </c>
      <c r="AB1435" t="e">
        <f t="shared" si="478"/>
        <v>#VALUE!</v>
      </c>
      <c r="AC1435" t="e">
        <f t="shared" si="479"/>
        <v>#VALUE!</v>
      </c>
      <c r="AD1435" t="e">
        <f t="shared" si="480"/>
        <v>#VALUE!</v>
      </c>
      <c r="AE1435" t="e">
        <f t="shared" si="481"/>
        <v>#VALUE!</v>
      </c>
      <c r="AF1435" t="e">
        <f t="shared" si="482"/>
        <v>#VALUE!</v>
      </c>
    </row>
    <row r="1436" spans="5:32" x14ac:dyDescent="0.2">
      <c r="E1436">
        <f t="shared" si="474"/>
        <v>1434</v>
      </c>
      <c r="F1436">
        <f t="shared" si="469"/>
        <v>76.009201923859095</v>
      </c>
      <c r="G1436" t="e">
        <f t="shared" si="462"/>
        <v>#VALUE!</v>
      </c>
      <c r="H1436" t="e">
        <f t="shared" si="463"/>
        <v>#VALUE!</v>
      </c>
      <c r="I1436" t="e">
        <f t="shared" si="464"/>
        <v>#VALUE!</v>
      </c>
      <c r="J1436" t="e">
        <f t="shared" si="465"/>
        <v>#VALUE!</v>
      </c>
      <c r="K1436" t="e">
        <f t="shared" si="466"/>
        <v>#VALUE!</v>
      </c>
      <c r="L1436" t="e">
        <f t="shared" si="467"/>
        <v>#VALUE!</v>
      </c>
      <c r="M1436">
        <f>IF($B$9="זכר",INDEX(תמותה!$A$1:$E$121,ROUNDDOWN(E1436/12,0)+1,2),INDEX(תמותה!$A$1:$E$121,ROUNDDOWN(E1436/12,0)+1,3))</f>
        <v>1</v>
      </c>
      <c r="N1436">
        <f>IF($B$9="זכר",INDEX('שיפור גברים'!$A$1:$GQ$121,ROUNDDOWN(E1436/12,0)+1,ROUNDDOWN((E1436+$B$7-$B$8)/12,0)+2),INDEX('שיפור נשים'!$A$1:$GQ$121,ROUNDDOWN(E1436/12,0)+1,ROUNDDOWN((E1436+$B$7-$B$8)/12,0)+2))</f>
        <v>1</v>
      </c>
      <c r="O1436">
        <f>IF($B$9="זכר",INDEX('שיפור גברים'!$A$1:$GQ$121,ROUNDDOWN(E1436/12,0)+1,ROUNDDOWN((E1436+$B$7-$B$8)/12,0)+1),INDEX('שיפור נשים'!$A$1:$GQ$121,ROUNDDOWN(E1436/12,0)+1,ROUNDDOWN((E1436+$B$7-$B$8)/12,0)+1))</f>
        <v>1</v>
      </c>
      <c r="P1436">
        <f t="shared" si="468"/>
        <v>0.16666666666666666</v>
      </c>
      <c r="Q1436">
        <f t="shared" si="470"/>
        <v>1</v>
      </c>
      <c r="R1436">
        <f t="shared" si="475"/>
        <v>1434</v>
      </c>
      <c r="S1436" t="e">
        <f t="shared" si="476"/>
        <v>#VALUE!</v>
      </c>
      <c r="T1436">
        <f>IF($B$11="זכר",INDEX(תמותה!$A$1:$E$121,ROUNDDOWN(R1436/12,0)+1,2),INDEX(תמותה!$A$1:$E$121,ROUNDDOWN(R1436/12,0)+1,3))</f>
        <v>1</v>
      </c>
      <c r="U1436">
        <f>IF($B$11="זכר",INDEX('שיפור גברים'!$A$1:$GQ$121,ROUNDDOWN(R1436/12,0)+1,ROUNDDOWN((E1436+$B$7-$B$8)/12,0)+2),INDEX('שיפור נשים'!$A$1:$GQ$121,ROUNDDOWN(R1436/12,0)+1,ROUNDDOWN((E1436+$B$7-$B$8)/12,0)+2))</f>
        <v>1</v>
      </c>
      <c r="V1436">
        <f>IF($B$11="זכר",INDEX('שיפור גברים'!$A$1:$GQ$121,ROUNDDOWN(R1436/12,0)+1,ROUNDDOWN((E1436+$B$7-$B$8)/12,0)+1),INDEX('שיפור נשים'!$A$1:$GQ$121,ROUNDDOWN(R1436/12,0)+1,ROUNDDOWN((E1436+$B$7-$B$8)/12,0)+1))</f>
        <v>1</v>
      </c>
      <c r="W1436">
        <f t="shared" si="471"/>
        <v>0.16666666666666666</v>
      </c>
      <c r="X1436" t="e">
        <f t="shared" si="477"/>
        <v>#VALUE!</v>
      </c>
      <c r="Y1436">
        <f>IF($B$11="זכר",INDEX(תמותה!$A$1:$E$121,ROUNDDOWN(R1436/12,0)+1,4),INDEX(תמותה!$A$1:$E$121,ROUNDDOWN(R1436/12,0)+1,5))</f>
        <v>1</v>
      </c>
      <c r="Z1436">
        <f t="shared" si="472"/>
        <v>1</v>
      </c>
      <c r="AA1436">
        <f t="shared" si="473"/>
        <v>1</v>
      </c>
      <c r="AB1436" t="e">
        <f t="shared" si="478"/>
        <v>#VALUE!</v>
      </c>
      <c r="AC1436" t="e">
        <f t="shared" si="479"/>
        <v>#VALUE!</v>
      </c>
      <c r="AD1436" t="e">
        <f t="shared" si="480"/>
        <v>#VALUE!</v>
      </c>
      <c r="AE1436" t="e">
        <f t="shared" si="481"/>
        <v>#VALUE!</v>
      </c>
      <c r="AF1436" t="e">
        <f t="shared" si="482"/>
        <v>#VALUE!</v>
      </c>
    </row>
    <row r="1437" spans="5:32" x14ac:dyDescent="0.2">
      <c r="E1437">
        <f t="shared" si="474"/>
        <v>1435</v>
      </c>
      <c r="F1437">
        <f t="shared" si="469"/>
        <v>76.238945498889393</v>
      </c>
      <c r="G1437" t="e">
        <f t="shared" si="462"/>
        <v>#VALUE!</v>
      </c>
      <c r="H1437" t="e">
        <f t="shared" si="463"/>
        <v>#VALUE!</v>
      </c>
      <c r="I1437" t="e">
        <f t="shared" si="464"/>
        <v>#VALUE!</v>
      </c>
      <c r="J1437" t="e">
        <f t="shared" si="465"/>
        <v>#VALUE!</v>
      </c>
      <c r="K1437" t="e">
        <f t="shared" si="466"/>
        <v>#VALUE!</v>
      </c>
      <c r="L1437" t="e">
        <f t="shared" si="467"/>
        <v>#VALUE!</v>
      </c>
      <c r="M1437">
        <f>IF($B$9="זכר",INDEX(תמותה!$A$1:$E$121,ROUNDDOWN(E1437/12,0)+1,2),INDEX(תמותה!$A$1:$E$121,ROUNDDOWN(E1437/12,0)+1,3))</f>
        <v>1</v>
      </c>
      <c r="N1437">
        <f>IF($B$9="זכר",INDEX('שיפור גברים'!$A$1:$GQ$121,ROUNDDOWN(E1437/12,0)+1,ROUNDDOWN((E1437+$B$7-$B$8)/12,0)+2),INDEX('שיפור נשים'!$A$1:$GQ$121,ROUNDDOWN(E1437/12,0)+1,ROUNDDOWN((E1437+$B$7-$B$8)/12,0)+2))</f>
        <v>1</v>
      </c>
      <c r="O1437">
        <f>IF($B$9="זכר",INDEX('שיפור גברים'!$A$1:$GQ$121,ROUNDDOWN(E1437/12,0)+1,ROUNDDOWN((E1437+$B$7-$B$8)/12,0)+1),INDEX('שיפור נשים'!$A$1:$GQ$121,ROUNDDOWN(E1437/12,0)+1,ROUNDDOWN((E1437+$B$7-$B$8)/12,0)+1))</f>
        <v>1</v>
      </c>
      <c r="P1437">
        <f t="shared" si="468"/>
        <v>0.25</v>
      </c>
      <c r="Q1437">
        <f t="shared" si="470"/>
        <v>1</v>
      </c>
      <c r="R1437">
        <f t="shared" si="475"/>
        <v>1435</v>
      </c>
      <c r="S1437" t="e">
        <f t="shared" si="476"/>
        <v>#VALUE!</v>
      </c>
      <c r="T1437">
        <f>IF($B$11="זכר",INDEX(תמותה!$A$1:$E$121,ROUNDDOWN(R1437/12,0)+1,2),INDEX(תמותה!$A$1:$E$121,ROUNDDOWN(R1437/12,0)+1,3))</f>
        <v>1</v>
      </c>
      <c r="U1437">
        <f>IF($B$11="זכר",INDEX('שיפור גברים'!$A$1:$GQ$121,ROUNDDOWN(R1437/12,0)+1,ROUNDDOWN((E1437+$B$7-$B$8)/12,0)+2),INDEX('שיפור נשים'!$A$1:$GQ$121,ROUNDDOWN(R1437/12,0)+1,ROUNDDOWN((E1437+$B$7-$B$8)/12,0)+2))</f>
        <v>1</v>
      </c>
      <c r="V1437">
        <f>IF($B$11="זכר",INDEX('שיפור גברים'!$A$1:$GQ$121,ROUNDDOWN(R1437/12,0)+1,ROUNDDOWN((E1437+$B$7-$B$8)/12,0)+1),INDEX('שיפור נשים'!$A$1:$GQ$121,ROUNDDOWN(R1437/12,0)+1,ROUNDDOWN((E1437+$B$7-$B$8)/12,0)+1))</f>
        <v>1</v>
      </c>
      <c r="W1437">
        <f t="shared" si="471"/>
        <v>0.25</v>
      </c>
      <c r="X1437" t="e">
        <f t="shared" si="477"/>
        <v>#VALUE!</v>
      </c>
      <c r="Y1437">
        <f>IF($B$11="זכר",INDEX(תמותה!$A$1:$E$121,ROUNDDOWN(R1437/12,0)+1,4),INDEX(תמותה!$A$1:$E$121,ROUNDDOWN(R1437/12,0)+1,5))</f>
        <v>1</v>
      </c>
      <c r="Z1437">
        <f t="shared" si="472"/>
        <v>1</v>
      </c>
      <c r="AA1437">
        <f t="shared" si="473"/>
        <v>1</v>
      </c>
      <c r="AB1437" t="e">
        <f t="shared" si="478"/>
        <v>#VALUE!</v>
      </c>
      <c r="AC1437" t="e">
        <f t="shared" si="479"/>
        <v>#VALUE!</v>
      </c>
      <c r="AD1437" t="e">
        <f t="shared" si="480"/>
        <v>#VALUE!</v>
      </c>
      <c r="AE1437" t="e">
        <f t="shared" si="481"/>
        <v>#VALUE!</v>
      </c>
      <c r="AF1437" t="e">
        <f t="shared" si="482"/>
        <v>#VALUE!</v>
      </c>
    </row>
    <row r="1438" spans="5:32" x14ac:dyDescent="0.2">
      <c r="E1438">
        <f t="shared" si="474"/>
        <v>1436</v>
      </c>
      <c r="F1438">
        <f t="shared" si="469"/>
        <v>76.469383491291879</v>
      </c>
      <c r="G1438" t="e">
        <f t="shared" si="462"/>
        <v>#VALUE!</v>
      </c>
      <c r="H1438" t="e">
        <f t="shared" si="463"/>
        <v>#VALUE!</v>
      </c>
      <c r="I1438" t="e">
        <f t="shared" si="464"/>
        <v>#VALUE!</v>
      </c>
      <c r="J1438" t="e">
        <f t="shared" si="465"/>
        <v>#VALUE!</v>
      </c>
      <c r="K1438" t="e">
        <f t="shared" si="466"/>
        <v>#VALUE!</v>
      </c>
      <c r="L1438" t="e">
        <f t="shared" si="467"/>
        <v>#VALUE!</v>
      </c>
      <c r="M1438">
        <f>IF($B$9="זכר",INDEX(תמותה!$A$1:$E$121,ROUNDDOWN(E1438/12,0)+1,2),INDEX(תמותה!$A$1:$E$121,ROUNDDOWN(E1438/12,0)+1,3))</f>
        <v>1</v>
      </c>
      <c r="N1438">
        <f>IF($B$9="זכר",INDEX('שיפור גברים'!$A$1:$GQ$121,ROUNDDOWN(E1438/12,0)+1,ROUNDDOWN((E1438+$B$7-$B$8)/12,0)+2),INDEX('שיפור נשים'!$A$1:$GQ$121,ROUNDDOWN(E1438/12,0)+1,ROUNDDOWN((E1438+$B$7-$B$8)/12,0)+2))</f>
        <v>1</v>
      </c>
      <c r="O1438">
        <f>IF($B$9="זכר",INDEX('שיפור גברים'!$A$1:$GQ$121,ROUNDDOWN(E1438/12,0)+1,ROUNDDOWN((E1438+$B$7-$B$8)/12,0)+1),INDEX('שיפור נשים'!$A$1:$GQ$121,ROUNDDOWN(E1438/12,0)+1,ROUNDDOWN((E1438+$B$7-$B$8)/12,0)+1))</f>
        <v>1</v>
      </c>
      <c r="P1438">
        <f t="shared" si="468"/>
        <v>0.33333333333333331</v>
      </c>
      <c r="Q1438">
        <f t="shared" si="470"/>
        <v>1</v>
      </c>
      <c r="R1438">
        <f t="shared" si="475"/>
        <v>1436</v>
      </c>
      <c r="S1438" t="e">
        <f t="shared" si="476"/>
        <v>#VALUE!</v>
      </c>
      <c r="T1438">
        <f>IF($B$11="זכר",INDEX(תמותה!$A$1:$E$121,ROUNDDOWN(R1438/12,0)+1,2),INDEX(תמותה!$A$1:$E$121,ROUNDDOWN(R1438/12,0)+1,3))</f>
        <v>1</v>
      </c>
      <c r="U1438">
        <f>IF($B$11="זכר",INDEX('שיפור גברים'!$A$1:$GQ$121,ROUNDDOWN(R1438/12,0)+1,ROUNDDOWN((E1438+$B$7-$B$8)/12,0)+2),INDEX('שיפור נשים'!$A$1:$GQ$121,ROUNDDOWN(R1438/12,0)+1,ROUNDDOWN((E1438+$B$7-$B$8)/12,0)+2))</f>
        <v>1</v>
      </c>
      <c r="V1438">
        <f>IF($B$11="זכר",INDEX('שיפור גברים'!$A$1:$GQ$121,ROUNDDOWN(R1438/12,0)+1,ROUNDDOWN((E1438+$B$7-$B$8)/12,0)+1),INDEX('שיפור נשים'!$A$1:$GQ$121,ROUNDDOWN(R1438/12,0)+1,ROUNDDOWN((E1438+$B$7-$B$8)/12,0)+1))</f>
        <v>1</v>
      </c>
      <c r="W1438">
        <f t="shared" si="471"/>
        <v>0.33333333333333331</v>
      </c>
      <c r="X1438" t="e">
        <f t="shared" si="477"/>
        <v>#VALUE!</v>
      </c>
      <c r="Y1438">
        <f>IF($B$11="זכר",INDEX(תמותה!$A$1:$E$121,ROUNDDOWN(R1438/12,0)+1,4),INDEX(תמותה!$A$1:$E$121,ROUNDDOWN(R1438/12,0)+1,5))</f>
        <v>1</v>
      </c>
      <c r="Z1438">
        <f t="shared" si="472"/>
        <v>1</v>
      </c>
      <c r="AA1438">
        <f t="shared" si="473"/>
        <v>1</v>
      </c>
      <c r="AB1438" t="e">
        <f t="shared" si="478"/>
        <v>#VALUE!</v>
      </c>
      <c r="AC1438" t="e">
        <f t="shared" si="479"/>
        <v>#VALUE!</v>
      </c>
      <c r="AD1438" t="e">
        <f t="shared" si="480"/>
        <v>#VALUE!</v>
      </c>
      <c r="AE1438" t="e">
        <f t="shared" si="481"/>
        <v>#VALUE!</v>
      </c>
      <c r="AF1438" t="e">
        <f t="shared" si="482"/>
        <v>#VALUE!</v>
      </c>
    </row>
    <row r="1439" spans="5:32" x14ac:dyDescent="0.2">
      <c r="E1439">
        <f t="shared" si="474"/>
        <v>1437</v>
      </c>
      <c r="F1439">
        <f t="shared" si="469"/>
        <v>76.700517999995782</v>
      </c>
      <c r="G1439" t="e">
        <f t="shared" si="462"/>
        <v>#VALUE!</v>
      </c>
      <c r="H1439" t="e">
        <f t="shared" si="463"/>
        <v>#VALUE!</v>
      </c>
      <c r="I1439" t="e">
        <f t="shared" si="464"/>
        <v>#VALUE!</v>
      </c>
      <c r="J1439" t="e">
        <f t="shared" si="465"/>
        <v>#VALUE!</v>
      </c>
      <c r="K1439" t="e">
        <f t="shared" si="466"/>
        <v>#VALUE!</v>
      </c>
      <c r="L1439" t="e">
        <f t="shared" si="467"/>
        <v>#VALUE!</v>
      </c>
      <c r="M1439">
        <f>IF($B$9="זכר",INDEX(תמותה!$A$1:$E$121,ROUNDDOWN(E1439/12,0)+1,2),INDEX(תמותה!$A$1:$E$121,ROUNDDOWN(E1439/12,0)+1,3))</f>
        <v>1</v>
      </c>
      <c r="N1439">
        <f>IF($B$9="זכר",INDEX('שיפור גברים'!$A$1:$GQ$121,ROUNDDOWN(E1439/12,0)+1,ROUNDDOWN((E1439+$B$7-$B$8)/12,0)+2),INDEX('שיפור נשים'!$A$1:$GQ$121,ROUNDDOWN(E1439/12,0)+1,ROUNDDOWN((E1439+$B$7-$B$8)/12,0)+2))</f>
        <v>1</v>
      </c>
      <c r="O1439">
        <f>IF($B$9="זכר",INDEX('שיפור גברים'!$A$1:$GQ$121,ROUNDDOWN(E1439/12,0)+1,ROUNDDOWN((E1439+$B$7-$B$8)/12,0)+1),INDEX('שיפור נשים'!$A$1:$GQ$121,ROUNDDOWN(E1439/12,0)+1,ROUNDDOWN((E1439+$B$7-$B$8)/12,0)+1))</f>
        <v>1</v>
      </c>
      <c r="P1439">
        <f t="shared" si="468"/>
        <v>0.41666666666666669</v>
      </c>
      <c r="Q1439">
        <f t="shared" si="470"/>
        <v>1</v>
      </c>
      <c r="R1439">
        <f t="shared" si="475"/>
        <v>1437</v>
      </c>
      <c r="S1439" t="e">
        <f t="shared" si="476"/>
        <v>#VALUE!</v>
      </c>
      <c r="T1439">
        <f>IF($B$11="זכר",INDEX(תמותה!$A$1:$E$121,ROUNDDOWN(R1439/12,0)+1,2),INDEX(תמותה!$A$1:$E$121,ROUNDDOWN(R1439/12,0)+1,3))</f>
        <v>1</v>
      </c>
      <c r="U1439">
        <f>IF($B$11="זכר",INDEX('שיפור גברים'!$A$1:$GQ$121,ROUNDDOWN(R1439/12,0)+1,ROUNDDOWN((E1439+$B$7-$B$8)/12,0)+2),INDEX('שיפור נשים'!$A$1:$GQ$121,ROUNDDOWN(R1439/12,0)+1,ROUNDDOWN((E1439+$B$7-$B$8)/12,0)+2))</f>
        <v>1</v>
      </c>
      <c r="V1439">
        <f>IF($B$11="זכר",INDEX('שיפור גברים'!$A$1:$GQ$121,ROUNDDOWN(R1439/12,0)+1,ROUNDDOWN((E1439+$B$7-$B$8)/12,0)+1),INDEX('שיפור נשים'!$A$1:$GQ$121,ROUNDDOWN(R1439/12,0)+1,ROUNDDOWN((E1439+$B$7-$B$8)/12,0)+1))</f>
        <v>1</v>
      </c>
      <c r="W1439">
        <f t="shared" si="471"/>
        <v>0.41666666666666669</v>
      </c>
      <c r="X1439" t="e">
        <f t="shared" si="477"/>
        <v>#VALUE!</v>
      </c>
      <c r="Y1439">
        <f>IF($B$11="זכר",INDEX(תמותה!$A$1:$E$121,ROUNDDOWN(R1439/12,0)+1,4),INDEX(תמותה!$A$1:$E$121,ROUNDDOWN(R1439/12,0)+1,5))</f>
        <v>1</v>
      </c>
      <c r="Z1439">
        <f t="shared" si="472"/>
        <v>1</v>
      </c>
      <c r="AA1439">
        <f t="shared" si="473"/>
        <v>1</v>
      </c>
      <c r="AB1439" t="e">
        <f t="shared" si="478"/>
        <v>#VALUE!</v>
      </c>
      <c r="AC1439" t="e">
        <f t="shared" si="479"/>
        <v>#VALUE!</v>
      </c>
      <c r="AD1439" t="e">
        <f t="shared" si="480"/>
        <v>#VALUE!</v>
      </c>
      <c r="AE1439" t="e">
        <f t="shared" si="481"/>
        <v>#VALUE!</v>
      </c>
      <c r="AF1439" t="e">
        <f t="shared" si="482"/>
        <v>#VALUE!</v>
      </c>
    </row>
    <row r="1440" spans="5:32" x14ac:dyDescent="0.2">
      <c r="E1440">
        <f t="shared" si="474"/>
        <v>1438</v>
      </c>
      <c r="F1440">
        <f t="shared" si="469"/>
        <v>76.932351130274483</v>
      </c>
      <c r="G1440" t="e">
        <f t="shared" si="462"/>
        <v>#VALUE!</v>
      </c>
      <c r="H1440" t="e">
        <f t="shared" si="463"/>
        <v>#VALUE!</v>
      </c>
      <c r="I1440" t="e">
        <f t="shared" si="464"/>
        <v>#VALUE!</v>
      </c>
      <c r="J1440" t="e">
        <f t="shared" si="465"/>
        <v>#VALUE!</v>
      </c>
      <c r="K1440" t="e">
        <f t="shared" si="466"/>
        <v>#VALUE!</v>
      </c>
      <c r="L1440" t="e">
        <f t="shared" si="467"/>
        <v>#VALUE!</v>
      </c>
      <c r="M1440">
        <f>IF($B$9="זכר",INDEX(תמותה!$A$1:$E$121,ROUNDDOWN(E1440/12,0)+1,2),INDEX(תמותה!$A$1:$E$121,ROUNDDOWN(E1440/12,0)+1,3))</f>
        <v>1</v>
      </c>
      <c r="N1440">
        <f>IF($B$9="זכר",INDEX('שיפור גברים'!$A$1:$GQ$121,ROUNDDOWN(E1440/12,0)+1,ROUNDDOWN((E1440+$B$7-$B$8)/12,0)+2),INDEX('שיפור נשים'!$A$1:$GQ$121,ROUNDDOWN(E1440/12,0)+1,ROUNDDOWN((E1440+$B$7-$B$8)/12,0)+2))</f>
        <v>1</v>
      </c>
      <c r="O1440">
        <f>IF($B$9="זכר",INDEX('שיפור גברים'!$A$1:$GQ$121,ROUNDDOWN(E1440/12,0)+1,ROUNDDOWN((E1440+$B$7-$B$8)/12,0)+1),INDEX('שיפור נשים'!$A$1:$GQ$121,ROUNDDOWN(E1440/12,0)+1,ROUNDDOWN((E1440+$B$7-$B$8)/12,0)+1))</f>
        <v>1</v>
      </c>
      <c r="P1440">
        <f t="shared" si="468"/>
        <v>0.5</v>
      </c>
      <c r="Q1440">
        <f t="shared" si="470"/>
        <v>1</v>
      </c>
      <c r="R1440">
        <f t="shared" si="475"/>
        <v>1438</v>
      </c>
      <c r="S1440" t="e">
        <f t="shared" si="476"/>
        <v>#VALUE!</v>
      </c>
      <c r="T1440">
        <f>IF($B$11="זכר",INDEX(תמותה!$A$1:$E$121,ROUNDDOWN(R1440/12,0)+1,2),INDEX(תמותה!$A$1:$E$121,ROUNDDOWN(R1440/12,0)+1,3))</f>
        <v>1</v>
      </c>
      <c r="U1440">
        <f>IF($B$11="זכר",INDEX('שיפור גברים'!$A$1:$GQ$121,ROUNDDOWN(R1440/12,0)+1,ROUNDDOWN((E1440+$B$7-$B$8)/12,0)+2),INDEX('שיפור נשים'!$A$1:$GQ$121,ROUNDDOWN(R1440/12,0)+1,ROUNDDOWN((E1440+$B$7-$B$8)/12,0)+2))</f>
        <v>1</v>
      </c>
      <c r="V1440">
        <f>IF($B$11="זכר",INDEX('שיפור גברים'!$A$1:$GQ$121,ROUNDDOWN(R1440/12,0)+1,ROUNDDOWN((E1440+$B$7-$B$8)/12,0)+1),INDEX('שיפור נשים'!$A$1:$GQ$121,ROUNDDOWN(R1440/12,0)+1,ROUNDDOWN((E1440+$B$7-$B$8)/12,0)+1))</f>
        <v>1</v>
      </c>
      <c r="W1440">
        <f t="shared" si="471"/>
        <v>0.5</v>
      </c>
      <c r="X1440" t="e">
        <f t="shared" si="477"/>
        <v>#VALUE!</v>
      </c>
      <c r="Y1440">
        <f>IF($B$11="זכר",INDEX(תמותה!$A$1:$E$121,ROUNDDOWN(R1440/12,0)+1,4),INDEX(תמותה!$A$1:$E$121,ROUNDDOWN(R1440/12,0)+1,5))</f>
        <v>1</v>
      </c>
      <c r="Z1440">
        <f t="shared" si="472"/>
        <v>1</v>
      </c>
      <c r="AA1440">
        <f t="shared" si="473"/>
        <v>1</v>
      </c>
      <c r="AB1440" t="e">
        <f t="shared" si="478"/>
        <v>#VALUE!</v>
      </c>
      <c r="AC1440" t="e">
        <f t="shared" si="479"/>
        <v>#VALUE!</v>
      </c>
      <c r="AD1440" t="e">
        <f t="shared" si="480"/>
        <v>#VALUE!</v>
      </c>
      <c r="AE1440" t="e">
        <f t="shared" si="481"/>
        <v>#VALUE!</v>
      </c>
      <c r="AF1440" t="e">
        <f t="shared" si="482"/>
        <v>#VALUE!</v>
      </c>
    </row>
    <row r="1441" spans="5:32" x14ac:dyDescent="0.2">
      <c r="E1441">
        <f t="shared" si="474"/>
        <v>1439</v>
      </c>
      <c r="F1441">
        <f t="shared" si="469"/>
        <v>77.164884993764574</v>
      </c>
      <c r="G1441" t="e">
        <f t="shared" si="462"/>
        <v>#VALUE!</v>
      </c>
      <c r="H1441" t="e">
        <f t="shared" si="463"/>
        <v>#VALUE!</v>
      </c>
      <c r="I1441" t="e">
        <f t="shared" si="464"/>
        <v>#VALUE!</v>
      </c>
      <c r="J1441" t="e">
        <f t="shared" si="465"/>
        <v>#VALUE!</v>
      </c>
      <c r="K1441" t="e">
        <f t="shared" si="466"/>
        <v>#VALUE!</v>
      </c>
      <c r="L1441" t="e">
        <f t="shared" si="467"/>
        <v>#VALUE!</v>
      </c>
      <c r="M1441">
        <f>IF($B$9="זכר",INDEX(תמותה!$A$1:$E$121,ROUNDDOWN(E1441/12,0)+1,2),INDEX(תמותה!$A$1:$E$121,ROUNDDOWN(E1441/12,0)+1,3))</f>
        <v>1</v>
      </c>
      <c r="N1441">
        <f>IF($B$9="זכר",INDEX('שיפור גברים'!$A$1:$GQ$121,ROUNDDOWN(E1441/12,0)+1,ROUNDDOWN((E1441+$B$7-$B$8)/12,0)+2),INDEX('שיפור נשים'!$A$1:$GQ$121,ROUNDDOWN(E1441/12,0)+1,ROUNDDOWN((E1441+$B$7-$B$8)/12,0)+2))</f>
        <v>1</v>
      </c>
      <c r="O1441">
        <f>IF($B$9="זכר",INDEX('שיפור גברים'!$A$1:$GQ$121,ROUNDDOWN(E1441/12,0)+1,ROUNDDOWN((E1441+$B$7-$B$8)/12,0)+1),INDEX('שיפור נשים'!$A$1:$GQ$121,ROUNDDOWN(E1441/12,0)+1,ROUNDDOWN((E1441+$B$7-$B$8)/12,0)+1))</f>
        <v>1</v>
      </c>
      <c r="P1441">
        <f t="shared" si="468"/>
        <v>0.58333333333333337</v>
      </c>
      <c r="Q1441">
        <f t="shared" si="470"/>
        <v>1</v>
      </c>
      <c r="R1441">
        <f t="shared" si="475"/>
        <v>1439</v>
      </c>
      <c r="S1441" t="e">
        <f t="shared" si="476"/>
        <v>#VALUE!</v>
      </c>
      <c r="T1441">
        <f>IF($B$11="זכר",INDEX(תמותה!$A$1:$E$121,ROUNDDOWN(R1441/12,0)+1,2),INDEX(תמותה!$A$1:$E$121,ROUNDDOWN(R1441/12,0)+1,3))</f>
        <v>1</v>
      </c>
      <c r="U1441">
        <f>IF($B$11="זכר",INDEX('שיפור גברים'!$A$1:$GQ$121,ROUNDDOWN(R1441/12,0)+1,ROUNDDOWN((E1441+$B$7-$B$8)/12,0)+2),INDEX('שיפור נשים'!$A$1:$GQ$121,ROUNDDOWN(R1441/12,0)+1,ROUNDDOWN((E1441+$B$7-$B$8)/12,0)+2))</f>
        <v>1</v>
      </c>
      <c r="V1441">
        <f>IF($B$11="זכר",INDEX('שיפור גברים'!$A$1:$GQ$121,ROUNDDOWN(R1441/12,0)+1,ROUNDDOWN((E1441+$B$7-$B$8)/12,0)+1),INDEX('שיפור נשים'!$A$1:$GQ$121,ROUNDDOWN(R1441/12,0)+1,ROUNDDOWN((E1441+$B$7-$B$8)/12,0)+1))</f>
        <v>1</v>
      </c>
      <c r="W1441">
        <f t="shared" si="471"/>
        <v>0.58333333333333337</v>
      </c>
      <c r="X1441" t="e">
        <f t="shared" si="477"/>
        <v>#VALUE!</v>
      </c>
      <c r="Y1441">
        <f>IF($B$11="זכר",INDEX(תמותה!$A$1:$E$121,ROUNDDOWN(R1441/12,0)+1,4),INDEX(תמותה!$A$1:$E$121,ROUNDDOWN(R1441/12,0)+1,5))</f>
        <v>1</v>
      </c>
      <c r="Z1441">
        <f t="shared" si="472"/>
        <v>1</v>
      </c>
      <c r="AA1441">
        <f t="shared" si="473"/>
        <v>1</v>
      </c>
      <c r="AB1441" t="e">
        <f t="shared" si="478"/>
        <v>#VALUE!</v>
      </c>
      <c r="AC1441" t="e">
        <f t="shared" si="479"/>
        <v>#VALUE!</v>
      </c>
      <c r="AD1441" t="e">
        <f t="shared" si="480"/>
        <v>#VALUE!</v>
      </c>
      <c r="AE1441" t="e">
        <f t="shared" si="481"/>
        <v>#VALUE!</v>
      </c>
      <c r="AF1441" t="e">
        <f t="shared" si="482"/>
        <v>#VALUE!</v>
      </c>
    </row>
    <row r="1442" spans="5:32" x14ac:dyDescent="0.2">
      <c r="E1442">
        <f t="shared" si="474"/>
        <v>1440</v>
      </c>
      <c r="F1442">
        <f t="shared" si="469"/>
        <v>77.398121708485306</v>
      </c>
      <c r="G1442" t="e">
        <f t="shared" si="462"/>
        <v>#VALUE!</v>
      </c>
      <c r="H1442" t="e">
        <f t="shared" si="463"/>
        <v>#VALUE!</v>
      </c>
      <c r="I1442" t="e">
        <f t="shared" si="464"/>
        <v>#VALUE!</v>
      </c>
      <c r="J1442" t="e">
        <f t="shared" si="465"/>
        <v>#VALUE!</v>
      </c>
      <c r="K1442" t="e">
        <f t="shared" si="466"/>
        <v>#VALUE!</v>
      </c>
      <c r="L1442" t="e">
        <f t="shared" si="467"/>
        <v>#VALUE!</v>
      </c>
      <c r="M1442">
        <f>IF($B$9="זכר",INDEX(תמותה!$A$1:$E$121,ROUNDDOWN(E1442/12,0)+1,2),INDEX(תמותה!$A$1:$E$121,ROUNDDOWN(E1442/12,0)+1,3))</f>
        <v>1</v>
      </c>
      <c r="N1442">
        <f>IF($B$9="זכר",INDEX('שיפור גברים'!$A$1:$GQ$121,ROUNDDOWN(E1442/12,0)+1,ROUNDDOWN((E1442+$B$7-$B$8)/12,0)+2),INDEX('שיפור נשים'!$A$1:$GQ$121,ROUNDDOWN(E1442/12,0)+1,ROUNDDOWN((E1442+$B$7-$B$8)/12,0)+2))</f>
        <v>1</v>
      </c>
      <c r="O1442">
        <f>IF($B$9="זכר",INDEX('שיפור גברים'!$A$1:$GQ$121,ROUNDDOWN(E1442/12,0)+1,ROUNDDOWN((E1442+$B$7-$B$8)/12,0)+1),INDEX('שיפור נשים'!$A$1:$GQ$121,ROUNDDOWN(E1442/12,0)+1,ROUNDDOWN((E1442+$B$7-$B$8)/12,0)+1))</f>
        <v>1</v>
      </c>
      <c r="P1442">
        <f t="shared" si="468"/>
        <v>0.66666666666666663</v>
      </c>
      <c r="Q1442">
        <f t="shared" si="470"/>
        <v>1</v>
      </c>
      <c r="R1442">
        <f t="shared" si="475"/>
        <v>1440</v>
      </c>
      <c r="S1442" t="e">
        <f t="shared" si="476"/>
        <v>#VALUE!</v>
      </c>
      <c r="T1442">
        <f>IF($B$11="זכר",INDEX(תמותה!$A$1:$E$121,ROUNDDOWN(R1442/12,0)+1,2),INDEX(תמותה!$A$1:$E$121,ROUNDDOWN(R1442/12,0)+1,3))</f>
        <v>1</v>
      </c>
      <c r="U1442">
        <f>IF($B$11="זכר",INDEX('שיפור גברים'!$A$1:$GQ$121,ROUNDDOWN(R1442/12,0)+1,ROUNDDOWN((E1442+$B$7-$B$8)/12,0)+2),INDEX('שיפור נשים'!$A$1:$GQ$121,ROUNDDOWN(R1442/12,0)+1,ROUNDDOWN((E1442+$B$7-$B$8)/12,0)+2))</f>
        <v>1</v>
      </c>
      <c r="V1442">
        <f>IF($B$11="זכר",INDEX('שיפור גברים'!$A$1:$GQ$121,ROUNDDOWN(R1442/12,0)+1,ROUNDDOWN((E1442+$B$7-$B$8)/12,0)+1),INDEX('שיפור נשים'!$A$1:$GQ$121,ROUNDDOWN(R1442/12,0)+1,ROUNDDOWN((E1442+$B$7-$B$8)/12,0)+1))</f>
        <v>1</v>
      </c>
      <c r="W1442">
        <f t="shared" si="471"/>
        <v>0.66666666666666663</v>
      </c>
      <c r="X1442" t="e">
        <f t="shared" si="477"/>
        <v>#VALUE!</v>
      </c>
      <c r="Y1442">
        <f>IF($B$11="זכר",INDEX(תמותה!$A$1:$E$121,ROUNDDOWN(R1442/12,0)+1,4),INDEX(תמותה!$A$1:$E$121,ROUNDDOWN(R1442/12,0)+1,5))</f>
        <v>1</v>
      </c>
      <c r="Z1442">
        <f t="shared" si="472"/>
        <v>1</v>
      </c>
      <c r="AA1442">
        <f t="shared" si="473"/>
        <v>1</v>
      </c>
      <c r="AB1442" t="e">
        <f t="shared" si="478"/>
        <v>#VALUE!</v>
      </c>
      <c r="AC1442" t="e">
        <f t="shared" si="479"/>
        <v>#VALUE!</v>
      </c>
      <c r="AD1442" t="e">
        <f t="shared" si="480"/>
        <v>#VALUE!</v>
      </c>
      <c r="AE1442" t="e">
        <f t="shared" si="481"/>
        <v>#VALUE!</v>
      </c>
      <c r="AF1442" t="e">
        <f t="shared" si="482"/>
        <v>#VALUE!</v>
      </c>
    </row>
    <row r="1443" spans="5:32" x14ac:dyDescent="0.2">
      <c r="E1443">
        <f t="shared" si="474"/>
        <v>1441</v>
      </c>
      <c r="F1443">
        <f t="shared" si="469"/>
        <v>77.632063398857866</v>
      </c>
      <c r="G1443" t="e">
        <f t="shared" si="462"/>
        <v>#VALUE!</v>
      </c>
      <c r="H1443" t="e">
        <f t="shared" si="463"/>
        <v>#VALUE!</v>
      </c>
      <c r="I1443" t="e">
        <f t="shared" si="464"/>
        <v>#VALUE!</v>
      </c>
      <c r="J1443" t="e">
        <f t="shared" si="465"/>
        <v>#VALUE!</v>
      </c>
      <c r="K1443" t="e">
        <f t="shared" si="466"/>
        <v>#VALUE!</v>
      </c>
      <c r="L1443" t="e">
        <f t="shared" si="467"/>
        <v>#VALUE!</v>
      </c>
      <c r="M1443">
        <f>IF($B$9="זכר",INDEX(תמותה!$A$1:$E$121,ROUNDDOWN(E1443/12,0)+1,2),INDEX(תמותה!$A$1:$E$121,ROUNDDOWN(E1443/12,0)+1,3))</f>
        <v>1</v>
      </c>
      <c r="N1443">
        <f>IF($B$9="זכר",INDEX('שיפור גברים'!$A$1:$GQ$121,ROUNDDOWN(E1443/12,0)+1,ROUNDDOWN((E1443+$B$7-$B$8)/12,0)+2),INDEX('שיפור נשים'!$A$1:$GQ$121,ROUNDDOWN(E1443/12,0)+1,ROUNDDOWN((E1443+$B$7-$B$8)/12,0)+2))</f>
        <v>1</v>
      </c>
      <c r="O1443">
        <f>IF($B$9="זכר",INDEX('שיפור גברים'!$A$1:$GQ$121,ROUNDDOWN(E1443/12,0)+1,ROUNDDOWN((E1443+$B$7-$B$8)/12,0)+1),INDEX('שיפור נשים'!$A$1:$GQ$121,ROUNDDOWN(E1443/12,0)+1,ROUNDDOWN((E1443+$B$7-$B$8)/12,0)+1))</f>
        <v>1</v>
      </c>
      <c r="P1443">
        <f t="shared" si="468"/>
        <v>0.75</v>
      </c>
      <c r="Q1443">
        <f t="shared" si="470"/>
        <v>1</v>
      </c>
      <c r="R1443">
        <f t="shared" si="475"/>
        <v>1441</v>
      </c>
      <c r="S1443" t="e">
        <f t="shared" si="476"/>
        <v>#VALUE!</v>
      </c>
      <c r="T1443">
        <f>IF($B$11="זכר",INDEX(תמותה!$A$1:$E$121,ROUNDDOWN(R1443/12,0)+1,2),INDEX(תמותה!$A$1:$E$121,ROUNDDOWN(R1443/12,0)+1,3))</f>
        <v>1</v>
      </c>
      <c r="U1443">
        <f>IF($B$11="זכר",INDEX('שיפור גברים'!$A$1:$GQ$121,ROUNDDOWN(R1443/12,0)+1,ROUNDDOWN((E1443+$B$7-$B$8)/12,0)+2),INDEX('שיפור נשים'!$A$1:$GQ$121,ROUNDDOWN(R1443/12,0)+1,ROUNDDOWN((E1443+$B$7-$B$8)/12,0)+2))</f>
        <v>1</v>
      </c>
      <c r="V1443">
        <f>IF($B$11="זכר",INDEX('שיפור גברים'!$A$1:$GQ$121,ROUNDDOWN(R1443/12,0)+1,ROUNDDOWN((E1443+$B$7-$B$8)/12,0)+1),INDEX('שיפור נשים'!$A$1:$GQ$121,ROUNDDOWN(R1443/12,0)+1,ROUNDDOWN((E1443+$B$7-$B$8)/12,0)+1))</f>
        <v>1</v>
      </c>
      <c r="W1443">
        <f t="shared" si="471"/>
        <v>0.75</v>
      </c>
      <c r="X1443" t="e">
        <f t="shared" si="477"/>
        <v>#VALUE!</v>
      </c>
      <c r="Y1443">
        <f>IF($B$11="זכר",INDEX(תמותה!$A$1:$E$121,ROUNDDOWN(R1443/12,0)+1,4),INDEX(תמותה!$A$1:$E$121,ROUNDDOWN(R1443/12,0)+1,5))</f>
        <v>1</v>
      </c>
      <c r="Z1443">
        <f t="shared" si="472"/>
        <v>1</v>
      </c>
      <c r="AA1443">
        <f t="shared" si="473"/>
        <v>1</v>
      </c>
      <c r="AB1443" t="e">
        <f t="shared" si="478"/>
        <v>#VALUE!</v>
      </c>
      <c r="AC1443" t="e">
        <f t="shared" si="479"/>
        <v>#VALUE!</v>
      </c>
      <c r="AD1443" t="e">
        <f t="shared" si="480"/>
        <v>#VALUE!</v>
      </c>
      <c r="AE1443" t="e">
        <f t="shared" si="481"/>
        <v>#VALUE!</v>
      </c>
      <c r="AF1443" t="e">
        <f t="shared" si="482"/>
        <v>#VALUE!</v>
      </c>
    </row>
    <row r="1444" spans="5:32" x14ac:dyDescent="0.2">
      <c r="E1444">
        <f t="shared" si="474"/>
        <v>1442</v>
      </c>
      <c r="F1444">
        <f t="shared" si="469"/>
        <v>77.866712195724503</v>
      </c>
      <c r="G1444" t="e">
        <f t="shared" si="462"/>
        <v>#VALUE!</v>
      </c>
      <c r="H1444" t="e">
        <f t="shared" si="463"/>
        <v>#VALUE!</v>
      </c>
      <c r="I1444" t="e">
        <f t="shared" si="464"/>
        <v>#VALUE!</v>
      </c>
      <c r="J1444" t="e">
        <f t="shared" si="465"/>
        <v>#VALUE!</v>
      </c>
      <c r="K1444" t="e">
        <f t="shared" si="466"/>
        <v>#VALUE!</v>
      </c>
      <c r="L1444" t="e">
        <f t="shared" si="467"/>
        <v>#VALUE!</v>
      </c>
      <c r="M1444">
        <f>IF($B$9="זכר",INDEX(תמותה!$A$1:$E$121,ROUNDDOWN(E1444/12,0)+1,2),INDEX(תמותה!$A$1:$E$121,ROUNDDOWN(E1444/12,0)+1,3))</f>
        <v>1</v>
      </c>
      <c r="N1444">
        <f>IF($B$9="זכר",INDEX('שיפור גברים'!$A$1:$GQ$121,ROUNDDOWN(E1444/12,0)+1,ROUNDDOWN((E1444+$B$7-$B$8)/12,0)+2),INDEX('שיפור נשים'!$A$1:$GQ$121,ROUNDDOWN(E1444/12,0)+1,ROUNDDOWN((E1444+$B$7-$B$8)/12,0)+2))</f>
        <v>1</v>
      </c>
      <c r="O1444">
        <f>IF($B$9="זכר",INDEX('שיפור גברים'!$A$1:$GQ$121,ROUNDDOWN(E1444/12,0)+1,ROUNDDOWN((E1444+$B$7-$B$8)/12,0)+1),INDEX('שיפור נשים'!$A$1:$GQ$121,ROUNDDOWN(E1444/12,0)+1,ROUNDDOWN((E1444+$B$7-$B$8)/12,0)+1))</f>
        <v>1</v>
      </c>
      <c r="P1444">
        <f t="shared" si="468"/>
        <v>0.83333333333333337</v>
      </c>
      <c r="Q1444">
        <f t="shared" si="470"/>
        <v>1</v>
      </c>
      <c r="R1444">
        <f t="shared" si="475"/>
        <v>1442</v>
      </c>
      <c r="S1444" t="e">
        <f t="shared" si="476"/>
        <v>#VALUE!</v>
      </c>
      <c r="T1444">
        <f>IF($B$11="זכר",INDEX(תמותה!$A$1:$E$121,ROUNDDOWN(R1444/12,0)+1,2),INDEX(תמותה!$A$1:$E$121,ROUNDDOWN(R1444/12,0)+1,3))</f>
        <v>1</v>
      </c>
      <c r="U1444">
        <f>IF($B$11="זכר",INDEX('שיפור גברים'!$A$1:$GQ$121,ROUNDDOWN(R1444/12,0)+1,ROUNDDOWN((E1444+$B$7-$B$8)/12,0)+2),INDEX('שיפור נשים'!$A$1:$GQ$121,ROUNDDOWN(R1444/12,0)+1,ROUNDDOWN((E1444+$B$7-$B$8)/12,0)+2))</f>
        <v>1</v>
      </c>
      <c r="V1444">
        <f>IF($B$11="זכר",INDEX('שיפור גברים'!$A$1:$GQ$121,ROUNDDOWN(R1444/12,0)+1,ROUNDDOWN((E1444+$B$7-$B$8)/12,0)+1),INDEX('שיפור נשים'!$A$1:$GQ$121,ROUNDDOWN(R1444/12,0)+1,ROUNDDOWN((E1444+$B$7-$B$8)/12,0)+1))</f>
        <v>1</v>
      </c>
      <c r="W1444">
        <f t="shared" si="471"/>
        <v>0.83333333333333337</v>
      </c>
      <c r="X1444" t="e">
        <f t="shared" si="477"/>
        <v>#VALUE!</v>
      </c>
      <c r="Y1444">
        <f>IF($B$11="זכר",INDEX(תמותה!$A$1:$E$121,ROUNDDOWN(R1444/12,0)+1,4),INDEX(תמותה!$A$1:$E$121,ROUNDDOWN(R1444/12,0)+1,5))</f>
        <v>1</v>
      </c>
      <c r="Z1444">
        <f t="shared" si="472"/>
        <v>1</v>
      </c>
      <c r="AA1444">
        <f t="shared" si="473"/>
        <v>1</v>
      </c>
      <c r="AB1444" t="e">
        <f t="shared" si="478"/>
        <v>#VALUE!</v>
      </c>
      <c r="AC1444" t="e">
        <f t="shared" si="479"/>
        <v>#VALUE!</v>
      </c>
      <c r="AD1444" t="e">
        <f t="shared" si="480"/>
        <v>#VALUE!</v>
      </c>
      <c r="AE1444" t="e">
        <f t="shared" si="481"/>
        <v>#VALUE!</v>
      </c>
      <c r="AF1444" t="e">
        <f t="shared" si="482"/>
        <v>#VALUE!</v>
      </c>
    </row>
    <row r="1445" spans="5:32" x14ac:dyDescent="0.2">
      <c r="E1445">
        <f t="shared" si="474"/>
        <v>1443</v>
      </c>
      <c r="F1445">
        <f t="shared" si="469"/>
        <v>78.102070236368263</v>
      </c>
      <c r="G1445" t="e">
        <f t="shared" si="462"/>
        <v>#VALUE!</v>
      </c>
      <c r="H1445" t="e">
        <f t="shared" si="463"/>
        <v>#VALUE!</v>
      </c>
      <c r="I1445" t="e">
        <f t="shared" si="464"/>
        <v>#VALUE!</v>
      </c>
      <c r="J1445" t="e">
        <f t="shared" si="465"/>
        <v>#VALUE!</v>
      </c>
      <c r="K1445" t="e">
        <f t="shared" si="466"/>
        <v>#VALUE!</v>
      </c>
      <c r="L1445" t="e">
        <f t="shared" si="467"/>
        <v>#VALUE!</v>
      </c>
      <c r="M1445">
        <f>IF($B$9="זכר",INDEX(תמותה!$A$1:$E$121,ROUNDDOWN(E1445/12,0)+1,2),INDEX(תמותה!$A$1:$E$121,ROUNDDOWN(E1445/12,0)+1,3))</f>
        <v>1</v>
      </c>
      <c r="N1445">
        <f>IF($B$9="זכר",INDEX('שיפור גברים'!$A$1:$GQ$121,ROUNDDOWN(E1445/12,0)+1,ROUNDDOWN((E1445+$B$7-$B$8)/12,0)+2),INDEX('שיפור נשים'!$A$1:$GQ$121,ROUNDDOWN(E1445/12,0)+1,ROUNDDOWN((E1445+$B$7-$B$8)/12,0)+2))</f>
        <v>1</v>
      </c>
      <c r="O1445">
        <f>IF($B$9="זכר",INDEX('שיפור גברים'!$A$1:$GQ$121,ROUNDDOWN(E1445/12,0)+1,ROUNDDOWN((E1445+$B$7-$B$8)/12,0)+1),INDEX('שיפור נשים'!$A$1:$GQ$121,ROUNDDOWN(E1445/12,0)+1,ROUNDDOWN((E1445+$B$7-$B$8)/12,0)+1))</f>
        <v>1</v>
      </c>
      <c r="P1445">
        <f t="shared" si="468"/>
        <v>0.91666666666666663</v>
      </c>
      <c r="Q1445">
        <f t="shared" si="470"/>
        <v>1</v>
      </c>
      <c r="R1445">
        <f t="shared" si="475"/>
        <v>1443</v>
      </c>
      <c r="S1445" t="e">
        <f t="shared" si="476"/>
        <v>#VALUE!</v>
      </c>
      <c r="T1445">
        <f>IF($B$11="זכר",INDEX(תמותה!$A$1:$E$121,ROUNDDOWN(R1445/12,0)+1,2),INDEX(תמותה!$A$1:$E$121,ROUNDDOWN(R1445/12,0)+1,3))</f>
        <v>1</v>
      </c>
      <c r="U1445">
        <f>IF($B$11="זכר",INDEX('שיפור גברים'!$A$1:$GQ$121,ROUNDDOWN(R1445/12,0)+1,ROUNDDOWN((E1445+$B$7-$B$8)/12,0)+2),INDEX('שיפור נשים'!$A$1:$GQ$121,ROUNDDOWN(R1445/12,0)+1,ROUNDDOWN((E1445+$B$7-$B$8)/12,0)+2))</f>
        <v>1</v>
      </c>
      <c r="V1445">
        <f>IF($B$11="זכר",INDEX('שיפור גברים'!$A$1:$GQ$121,ROUNDDOWN(R1445/12,0)+1,ROUNDDOWN((E1445+$B$7-$B$8)/12,0)+1),INDEX('שיפור נשים'!$A$1:$GQ$121,ROUNDDOWN(R1445/12,0)+1,ROUNDDOWN((E1445+$B$7-$B$8)/12,0)+1))</f>
        <v>1</v>
      </c>
      <c r="W1445">
        <f t="shared" si="471"/>
        <v>0.91666666666666663</v>
      </c>
      <c r="X1445" t="e">
        <f t="shared" si="477"/>
        <v>#VALUE!</v>
      </c>
      <c r="Y1445">
        <f>IF($B$11="זכר",INDEX(תמותה!$A$1:$E$121,ROUNDDOWN(R1445/12,0)+1,4),INDEX(תמותה!$A$1:$E$121,ROUNDDOWN(R1445/12,0)+1,5))</f>
        <v>1</v>
      </c>
      <c r="Z1445">
        <f t="shared" si="472"/>
        <v>1</v>
      </c>
      <c r="AA1445">
        <f t="shared" si="473"/>
        <v>1</v>
      </c>
      <c r="AB1445" t="e">
        <f t="shared" si="478"/>
        <v>#VALUE!</v>
      </c>
      <c r="AC1445" t="e">
        <f t="shared" si="479"/>
        <v>#VALUE!</v>
      </c>
      <c r="AD1445" t="e">
        <f t="shared" si="480"/>
        <v>#VALUE!</v>
      </c>
      <c r="AE1445" t="e">
        <f t="shared" si="481"/>
        <v>#VALUE!</v>
      </c>
      <c r="AF1445" t="e">
        <f t="shared" si="482"/>
        <v>#VALUE!</v>
      </c>
    </row>
    <row r="1446" spans="5:32" x14ac:dyDescent="0.2">
      <c r="E1446">
        <f t="shared" si="474"/>
        <v>1444</v>
      </c>
      <c r="F1446">
        <f t="shared" si="469"/>
        <v>78.338139664532306</v>
      </c>
      <c r="G1446" t="e">
        <f t="shared" ref="G1446:G1509" si="483">IF(E1446&lt;=$B$3,IF(AND((E1446-$E$2)&lt;0,E1446&lt;$B$4),G1445+1/F1446,G1445+L1445/F1446))</f>
        <v>#VALUE!</v>
      </c>
      <c r="H1446" t="e">
        <f t="shared" ref="H1446:H1509" si="484">IF(E1446&lt;=$B$3,IF(AND((E1446-$E$2)&lt;60,E1446&lt;$B$4),H1445+1/F1446,H1445+L1445/F1446))</f>
        <v>#VALUE!</v>
      </c>
      <c r="I1446" t="e">
        <f t="shared" ref="I1446:I1509" si="485">IF(E1446&lt;=$B$3,IF(AND((E1446-$E$2)&lt;120,E1446&lt;$B$4),I1445+1/F1446,I1445+L1445/F1446))</f>
        <v>#VALUE!</v>
      </c>
      <c r="J1446" t="e">
        <f t="shared" ref="J1446:J1509" si="486">IF(E1446&lt;=$B$3,IF(AND((E1446-$E$2)&lt;180,E1446&lt;$B$4),J1445+1/F1446,J1445+L1445/F1446))</f>
        <v>#VALUE!</v>
      </c>
      <c r="K1446" t="e">
        <f t="shared" ref="K1446:K1509" si="487">IF(E1446&lt;=$B$3,IF(AND((E1446-$E$2)&lt;240,E1446&lt;$B$4),K1445+1/F1446,K1445+L1445/F1446))</f>
        <v>#VALUE!</v>
      </c>
      <c r="L1446" t="e">
        <f t="shared" ref="L1446:L1509" si="488">L1445*(1-Q1446)</f>
        <v>#VALUE!</v>
      </c>
      <c r="M1446">
        <f>IF($B$9="זכר",INDEX(תמותה!$A$1:$E$121,ROUNDDOWN(E1446/12,0)+1,2),INDEX(תמותה!$A$1:$E$121,ROUNDDOWN(E1446/12,0)+1,3))</f>
        <v>1</v>
      </c>
      <c r="N1446">
        <f>IF($B$9="זכר",INDEX('שיפור גברים'!$A$1:$GQ$121,ROUNDDOWN(E1446/12,0)+1,ROUNDDOWN((E1446+$B$7-$B$8)/12,0)+2),INDEX('שיפור נשים'!$A$1:$GQ$121,ROUNDDOWN(E1446/12,0)+1,ROUNDDOWN((E1446+$B$7-$B$8)/12,0)+2))</f>
        <v>1</v>
      </c>
      <c r="O1446">
        <f>IF($B$9="זכר",INDEX('שיפור גברים'!$A$1:$GQ$121,ROUNDDOWN(E1446/12,0)+1,ROUNDDOWN((E1446+$B$7-$B$8)/12,0)+1),INDEX('שיפור נשים'!$A$1:$GQ$121,ROUNDDOWN(E1446/12,0)+1,ROUNDDOWN((E1446+$B$7-$B$8)/12,0)+1))</f>
        <v>1</v>
      </c>
      <c r="P1446">
        <f t="shared" ref="P1446:P1509" si="489">(MOD((E1446-$E$2+7),12)+1)/12</f>
        <v>1</v>
      </c>
      <c r="Q1446">
        <f t="shared" si="470"/>
        <v>1</v>
      </c>
      <c r="R1446">
        <f t="shared" si="475"/>
        <v>1444</v>
      </c>
      <c r="S1446" t="e">
        <f t="shared" si="476"/>
        <v>#VALUE!</v>
      </c>
      <c r="T1446">
        <f>IF($B$11="זכר",INDEX(תמותה!$A$1:$E$121,ROUNDDOWN(R1446/12,0)+1,2),INDEX(תמותה!$A$1:$E$121,ROUNDDOWN(R1446/12,0)+1,3))</f>
        <v>1</v>
      </c>
      <c r="U1446">
        <f>IF($B$11="זכר",INDEX('שיפור גברים'!$A$1:$GQ$121,ROUNDDOWN(R1446/12,0)+1,ROUNDDOWN((E1446+$B$7-$B$8)/12,0)+2),INDEX('שיפור נשים'!$A$1:$GQ$121,ROUNDDOWN(R1446/12,0)+1,ROUNDDOWN((E1446+$B$7-$B$8)/12,0)+2))</f>
        <v>1</v>
      </c>
      <c r="V1446">
        <f>IF($B$11="זכר",INDEX('שיפור גברים'!$A$1:$GQ$121,ROUNDDOWN(R1446/12,0)+1,ROUNDDOWN((E1446+$B$7-$B$8)/12,0)+1),INDEX('שיפור נשים'!$A$1:$GQ$121,ROUNDDOWN(R1446/12,0)+1,ROUNDDOWN((E1446+$B$7-$B$8)/12,0)+1))</f>
        <v>1</v>
      </c>
      <c r="W1446">
        <f t="shared" si="471"/>
        <v>1</v>
      </c>
      <c r="X1446" t="e">
        <f t="shared" si="477"/>
        <v>#VALUE!</v>
      </c>
      <c r="Y1446">
        <f>IF($B$11="זכר",INDEX(תמותה!$A$1:$E$121,ROUNDDOWN(R1446/12,0)+1,4),INDEX(תמותה!$A$1:$E$121,ROUNDDOWN(R1446/12,0)+1,5))</f>
        <v>1</v>
      </c>
      <c r="Z1446">
        <f t="shared" si="472"/>
        <v>1</v>
      </c>
      <c r="AA1446">
        <f t="shared" si="473"/>
        <v>1</v>
      </c>
      <c r="AB1446" t="e">
        <f t="shared" si="478"/>
        <v>#VALUE!</v>
      </c>
      <c r="AC1446" t="e">
        <f t="shared" si="479"/>
        <v>#VALUE!</v>
      </c>
      <c r="AD1446" t="e">
        <f t="shared" si="480"/>
        <v>#VALUE!</v>
      </c>
      <c r="AE1446" t="e">
        <f t="shared" si="481"/>
        <v>#VALUE!</v>
      </c>
      <c r="AF1446" t="e">
        <f t="shared" si="482"/>
        <v>#VALUE!</v>
      </c>
    </row>
    <row r="1447" spans="5:32" x14ac:dyDescent="0.2">
      <c r="E1447">
        <f t="shared" si="474"/>
        <v>1445</v>
      </c>
      <c r="F1447">
        <f t="shared" si="469"/>
        <v>78.574922630439261</v>
      </c>
      <c r="G1447" t="e">
        <f t="shared" si="483"/>
        <v>#VALUE!</v>
      </c>
      <c r="H1447" t="e">
        <f t="shared" si="484"/>
        <v>#VALUE!</v>
      </c>
      <c r="I1447" t="e">
        <f t="shared" si="485"/>
        <v>#VALUE!</v>
      </c>
      <c r="J1447" t="e">
        <f t="shared" si="486"/>
        <v>#VALUE!</v>
      </c>
      <c r="K1447" t="e">
        <f t="shared" si="487"/>
        <v>#VALUE!</v>
      </c>
      <c r="L1447" t="e">
        <f t="shared" si="488"/>
        <v>#VALUE!</v>
      </c>
      <c r="M1447">
        <f>IF($B$9="זכר",INDEX(תמותה!$A$1:$E$121,ROUNDDOWN(E1447/12,0)+1,2),INDEX(תמותה!$A$1:$E$121,ROUNDDOWN(E1447/12,0)+1,3))</f>
        <v>1</v>
      </c>
      <c r="N1447">
        <f>IF($B$9="זכר",INDEX('שיפור גברים'!$A$1:$GQ$121,ROUNDDOWN(E1447/12,0)+1,ROUNDDOWN((E1447+$B$7-$B$8)/12,0)+2),INDEX('שיפור נשים'!$A$1:$GQ$121,ROUNDDOWN(E1447/12,0)+1,ROUNDDOWN((E1447+$B$7-$B$8)/12,0)+2))</f>
        <v>1</v>
      </c>
      <c r="O1447">
        <f>IF($B$9="זכר",INDEX('שיפור גברים'!$A$1:$GQ$121,ROUNDDOWN(E1447/12,0)+1,ROUNDDOWN((E1447+$B$7-$B$8)/12,0)+1),INDEX('שיפור נשים'!$A$1:$GQ$121,ROUNDDOWN(E1447/12,0)+1,ROUNDDOWN((E1447+$B$7-$B$8)/12,0)+1))</f>
        <v>1</v>
      </c>
      <c r="P1447">
        <f t="shared" si="489"/>
        <v>8.3333333333333329E-2</v>
      </c>
      <c r="Q1447">
        <f t="shared" si="470"/>
        <v>1</v>
      </c>
      <c r="R1447">
        <f t="shared" si="475"/>
        <v>1445</v>
      </c>
      <c r="S1447" t="e">
        <f t="shared" si="476"/>
        <v>#VALUE!</v>
      </c>
      <c r="T1447">
        <f>IF($B$11="זכר",INDEX(תמותה!$A$1:$E$121,ROUNDDOWN(R1447/12,0)+1,2),INDEX(תמותה!$A$1:$E$121,ROUNDDOWN(R1447/12,0)+1,3))</f>
        <v>1</v>
      </c>
      <c r="U1447">
        <f>IF($B$11="זכר",INDEX('שיפור גברים'!$A$1:$GQ$121,ROUNDDOWN(R1447/12,0)+1,ROUNDDOWN((E1447+$B$7-$B$8)/12,0)+2),INDEX('שיפור נשים'!$A$1:$GQ$121,ROUNDDOWN(R1447/12,0)+1,ROUNDDOWN((E1447+$B$7-$B$8)/12,0)+2))</f>
        <v>1</v>
      </c>
      <c r="V1447">
        <f>IF($B$11="זכר",INDEX('שיפור גברים'!$A$1:$GQ$121,ROUNDDOWN(R1447/12,0)+1,ROUNDDOWN((E1447+$B$7-$B$8)/12,0)+1),INDEX('שיפור נשים'!$A$1:$GQ$121,ROUNDDOWN(R1447/12,0)+1,ROUNDDOWN((E1447+$B$7-$B$8)/12,0)+1))</f>
        <v>1</v>
      </c>
      <c r="W1447">
        <f t="shared" si="471"/>
        <v>8.3333333333333329E-2</v>
      </c>
      <c r="X1447" t="e">
        <f t="shared" si="477"/>
        <v>#VALUE!</v>
      </c>
      <c r="Y1447">
        <f>IF($B$11="זכר",INDEX(תמותה!$A$1:$E$121,ROUNDDOWN(R1447/12,0)+1,4),INDEX(תמותה!$A$1:$E$121,ROUNDDOWN(R1447/12,0)+1,5))</f>
        <v>1</v>
      </c>
      <c r="Z1447">
        <f t="shared" si="472"/>
        <v>1</v>
      </c>
      <c r="AA1447">
        <f t="shared" si="473"/>
        <v>1</v>
      </c>
      <c r="AB1447" t="e">
        <f t="shared" si="478"/>
        <v>#VALUE!</v>
      </c>
      <c r="AC1447" t="e">
        <f t="shared" si="479"/>
        <v>#VALUE!</v>
      </c>
      <c r="AD1447" t="e">
        <f t="shared" si="480"/>
        <v>#VALUE!</v>
      </c>
      <c r="AE1447" t="e">
        <f t="shared" si="481"/>
        <v>#VALUE!</v>
      </c>
      <c r="AF1447" t="e">
        <f t="shared" si="482"/>
        <v>#VALUE!</v>
      </c>
    </row>
    <row r="1448" spans="5:32" x14ac:dyDescent="0.2">
      <c r="E1448">
        <f t="shared" si="474"/>
        <v>1446</v>
      </c>
      <c r="F1448">
        <f t="shared" si="469"/>
        <v>78.812421290810988</v>
      </c>
      <c r="G1448" t="e">
        <f t="shared" si="483"/>
        <v>#VALUE!</v>
      </c>
      <c r="H1448" t="e">
        <f t="shared" si="484"/>
        <v>#VALUE!</v>
      </c>
      <c r="I1448" t="e">
        <f t="shared" si="485"/>
        <v>#VALUE!</v>
      </c>
      <c r="J1448" t="e">
        <f t="shared" si="486"/>
        <v>#VALUE!</v>
      </c>
      <c r="K1448" t="e">
        <f t="shared" si="487"/>
        <v>#VALUE!</v>
      </c>
      <c r="L1448" t="e">
        <f t="shared" si="488"/>
        <v>#VALUE!</v>
      </c>
      <c r="M1448">
        <f>IF($B$9="זכר",INDEX(תמותה!$A$1:$E$121,ROUNDDOWN(E1448/12,0)+1,2),INDEX(תמותה!$A$1:$E$121,ROUNDDOWN(E1448/12,0)+1,3))</f>
        <v>1</v>
      </c>
      <c r="N1448">
        <f>IF($B$9="זכר",INDEX('שיפור גברים'!$A$1:$GQ$121,ROUNDDOWN(E1448/12,0)+1,ROUNDDOWN((E1448+$B$7-$B$8)/12,0)+2),INDEX('שיפור נשים'!$A$1:$GQ$121,ROUNDDOWN(E1448/12,0)+1,ROUNDDOWN((E1448+$B$7-$B$8)/12,0)+2))</f>
        <v>1</v>
      </c>
      <c r="O1448">
        <f>IF($B$9="זכר",INDEX('שיפור גברים'!$A$1:$GQ$121,ROUNDDOWN(E1448/12,0)+1,ROUNDDOWN((E1448+$B$7-$B$8)/12,0)+1),INDEX('שיפור נשים'!$A$1:$GQ$121,ROUNDDOWN(E1448/12,0)+1,ROUNDDOWN((E1448+$B$7-$B$8)/12,0)+1))</f>
        <v>1</v>
      </c>
      <c r="P1448">
        <f t="shared" si="489"/>
        <v>0.16666666666666666</v>
      </c>
      <c r="Q1448">
        <f t="shared" si="470"/>
        <v>1</v>
      </c>
      <c r="R1448">
        <f t="shared" si="475"/>
        <v>1446</v>
      </c>
      <c r="S1448" t="e">
        <f t="shared" si="476"/>
        <v>#VALUE!</v>
      </c>
      <c r="T1448">
        <f>IF($B$11="זכר",INDEX(תמותה!$A$1:$E$121,ROUNDDOWN(R1448/12,0)+1,2),INDEX(תמותה!$A$1:$E$121,ROUNDDOWN(R1448/12,0)+1,3))</f>
        <v>1</v>
      </c>
      <c r="U1448">
        <f>IF($B$11="זכר",INDEX('שיפור גברים'!$A$1:$GQ$121,ROUNDDOWN(R1448/12,0)+1,ROUNDDOWN((E1448+$B$7-$B$8)/12,0)+2),INDEX('שיפור נשים'!$A$1:$GQ$121,ROUNDDOWN(R1448/12,0)+1,ROUNDDOWN((E1448+$B$7-$B$8)/12,0)+2))</f>
        <v>1</v>
      </c>
      <c r="V1448">
        <f>IF($B$11="זכר",INDEX('שיפור גברים'!$A$1:$GQ$121,ROUNDDOWN(R1448/12,0)+1,ROUNDDOWN((E1448+$B$7-$B$8)/12,0)+1),INDEX('שיפור נשים'!$A$1:$GQ$121,ROUNDDOWN(R1448/12,0)+1,ROUNDDOWN((E1448+$B$7-$B$8)/12,0)+1))</f>
        <v>1</v>
      </c>
      <c r="W1448">
        <f t="shared" si="471"/>
        <v>0.16666666666666666</v>
      </c>
      <c r="X1448" t="e">
        <f t="shared" si="477"/>
        <v>#VALUE!</v>
      </c>
      <c r="Y1448">
        <f>IF($B$11="זכר",INDEX(תמותה!$A$1:$E$121,ROUNDDOWN(R1448/12,0)+1,4),INDEX(תמותה!$A$1:$E$121,ROUNDDOWN(R1448/12,0)+1,5))</f>
        <v>1</v>
      </c>
      <c r="Z1448">
        <f t="shared" si="472"/>
        <v>1</v>
      </c>
      <c r="AA1448">
        <f t="shared" si="473"/>
        <v>1</v>
      </c>
      <c r="AB1448" t="e">
        <f t="shared" si="478"/>
        <v>#VALUE!</v>
      </c>
      <c r="AC1448" t="e">
        <f t="shared" si="479"/>
        <v>#VALUE!</v>
      </c>
      <c r="AD1448" t="e">
        <f t="shared" si="480"/>
        <v>#VALUE!</v>
      </c>
      <c r="AE1448" t="e">
        <f t="shared" si="481"/>
        <v>#VALUE!</v>
      </c>
      <c r="AF1448" t="e">
        <f t="shared" si="482"/>
        <v>#VALUE!</v>
      </c>
    </row>
    <row r="1449" spans="5:32" x14ac:dyDescent="0.2">
      <c r="E1449">
        <f t="shared" si="474"/>
        <v>1447</v>
      </c>
      <c r="F1449">
        <f t="shared" si="469"/>
        <v>79.050637808888396</v>
      </c>
      <c r="G1449" t="e">
        <f t="shared" si="483"/>
        <v>#VALUE!</v>
      </c>
      <c r="H1449" t="e">
        <f t="shared" si="484"/>
        <v>#VALUE!</v>
      </c>
      <c r="I1449" t="e">
        <f t="shared" si="485"/>
        <v>#VALUE!</v>
      </c>
      <c r="J1449" t="e">
        <f t="shared" si="486"/>
        <v>#VALUE!</v>
      </c>
      <c r="K1449" t="e">
        <f t="shared" si="487"/>
        <v>#VALUE!</v>
      </c>
      <c r="L1449" t="e">
        <f t="shared" si="488"/>
        <v>#VALUE!</v>
      </c>
      <c r="M1449">
        <f>IF($B$9="זכר",INDEX(תמותה!$A$1:$E$121,ROUNDDOWN(E1449/12,0)+1,2),INDEX(תמותה!$A$1:$E$121,ROUNDDOWN(E1449/12,0)+1,3))</f>
        <v>1</v>
      </c>
      <c r="N1449">
        <f>IF($B$9="זכר",INDEX('שיפור גברים'!$A$1:$GQ$121,ROUNDDOWN(E1449/12,0)+1,ROUNDDOWN((E1449+$B$7-$B$8)/12,0)+2),INDEX('שיפור נשים'!$A$1:$GQ$121,ROUNDDOWN(E1449/12,0)+1,ROUNDDOWN((E1449+$B$7-$B$8)/12,0)+2))</f>
        <v>1</v>
      </c>
      <c r="O1449">
        <f>IF($B$9="זכר",INDEX('שיפור גברים'!$A$1:$GQ$121,ROUNDDOWN(E1449/12,0)+1,ROUNDDOWN((E1449+$B$7-$B$8)/12,0)+1),INDEX('שיפור נשים'!$A$1:$GQ$121,ROUNDDOWN(E1449/12,0)+1,ROUNDDOWN((E1449+$B$7-$B$8)/12,0)+1))</f>
        <v>1</v>
      </c>
      <c r="P1449">
        <f t="shared" si="489"/>
        <v>0.25</v>
      </c>
      <c r="Q1449">
        <f t="shared" si="470"/>
        <v>1</v>
      </c>
      <c r="R1449">
        <f t="shared" si="475"/>
        <v>1447</v>
      </c>
      <c r="S1449" t="e">
        <f t="shared" si="476"/>
        <v>#VALUE!</v>
      </c>
      <c r="T1449">
        <f>IF($B$11="זכר",INDEX(תמותה!$A$1:$E$121,ROUNDDOWN(R1449/12,0)+1,2),INDEX(תמותה!$A$1:$E$121,ROUNDDOWN(R1449/12,0)+1,3))</f>
        <v>1</v>
      </c>
      <c r="U1449">
        <f>IF($B$11="זכר",INDEX('שיפור גברים'!$A$1:$GQ$121,ROUNDDOWN(R1449/12,0)+1,ROUNDDOWN((E1449+$B$7-$B$8)/12,0)+2),INDEX('שיפור נשים'!$A$1:$GQ$121,ROUNDDOWN(R1449/12,0)+1,ROUNDDOWN((E1449+$B$7-$B$8)/12,0)+2))</f>
        <v>1</v>
      </c>
      <c r="V1449">
        <f>IF($B$11="זכר",INDEX('שיפור גברים'!$A$1:$GQ$121,ROUNDDOWN(R1449/12,0)+1,ROUNDDOWN((E1449+$B$7-$B$8)/12,0)+1),INDEX('שיפור נשים'!$A$1:$GQ$121,ROUNDDOWN(R1449/12,0)+1,ROUNDDOWN((E1449+$B$7-$B$8)/12,0)+1))</f>
        <v>1</v>
      </c>
      <c r="W1449">
        <f t="shared" si="471"/>
        <v>0.25</v>
      </c>
      <c r="X1449" t="e">
        <f t="shared" si="477"/>
        <v>#VALUE!</v>
      </c>
      <c r="Y1449">
        <f>IF($B$11="זכר",INDEX(תמותה!$A$1:$E$121,ROUNDDOWN(R1449/12,0)+1,4),INDEX(תמותה!$A$1:$E$121,ROUNDDOWN(R1449/12,0)+1,5))</f>
        <v>1</v>
      </c>
      <c r="Z1449">
        <f t="shared" si="472"/>
        <v>1</v>
      </c>
      <c r="AA1449">
        <f t="shared" si="473"/>
        <v>1</v>
      </c>
      <c r="AB1449" t="e">
        <f t="shared" si="478"/>
        <v>#VALUE!</v>
      </c>
      <c r="AC1449" t="e">
        <f t="shared" si="479"/>
        <v>#VALUE!</v>
      </c>
      <c r="AD1449" t="e">
        <f t="shared" si="480"/>
        <v>#VALUE!</v>
      </c>
      <c r="AE1449" t="e">
        <f t="shared" si="481"/>
        <v>#VALUE!</v>
      </c>
      <c r="AF1449" t="e">
        <f t="shared" si="482"/>
        <v>#VALUE!</v>
      </c>
    </row>
    <row r="1450" spans="5:32" x14ac:dyDescent="0.2">
      <c r="E1450">
        <f t="shared" si="474"/>
        <v>1448</v>
      </c>
      <c r="F1450">
        <f t="shared" si="469"/>
        <v>79.289574354450679</v>
      </c>
      <c r="G1450" t="e">
        <f t="shared" si="483"/>
        <v>#VALUE!</v>
      </c>
      <c r="H1450" t="e">
        <f t="shared" si="484"/>
        <v>#VALUE!</v>
      </c>
      <c r="I1450" t="e">
        <f t="shared" si="485"/>
        <v>#VALUE!</v>
      </c>
      <c r="J1450" t="e">
        <f t="shared" si="486"/>
        <v>#VALUE!</v>
      </c>
      <c r="K1450" t="e">
        <f t="shared" si="487"/>
        <v>#VALUE!</v>
      </c>
      <c r="L1450" t="e">
        <f t="shared" si="488"/>
        <v>#VALUE!</v>
      </c>
      <c r="M1450">
        <f>IF($B$9="זכר",INDEX(תמותה!$A$1:$E$121,ROUNDDOWN(E1450/12,0)+1,2),INDEX(תמותה!$A$1:$E$121,ROUNDDOWN(E1450/12,0)+1,3))</f>
        <v>1</v>
      </c>
      <c r="N1450">
        <f>IF($B$9="זכר",INDEX('שיפור גברים'!$A$1:$GQ$121,ROUNDDOWN(E1450/12,0)+1,ROUNDDOWN((E1450+$B$7-$B$8)/12,0)+2),INDEX('שיפור נשים'!$A$1:$GQ$121,ROUNDDOWN(E1450/12,0)+1,ROUNDDOWN((E1450+$B$7-$B$8)/12,0)+2))</f>
        <v>1</v>
      </c>
      <c r="O1450">
        <f>IF($B$9="זכר",INDEX('שיפור גברים'!$A$1:$GQ$121,ROUNDDOWN(E1450/12,0)+1,ROUNDDOWN((E1450+$B$7-$B$8)/12,0)+1),INDEX('שיפור נשים'!$A$1:$GQ$121,ROUNDDOWN(E1450/12,0)+1,ROUNDDOWN((E1450+$B$7-$B$8)/12,0)+1))</f>
        <v>1</v>
      </c>
      <c r="P1450">
        <f t="shared" si="489"/>
        <v>0.33333333333333331</v>
      </c>
      <c r="Q1450">
        <f t="shared" si="470"/>
        <v>1</v>
      </c>
      <c r="R1450">
        <f t="shared" si="475"/>
        <v>1448</v>
      </c>
      <c r="S1450" t="e">
        <f t="shared" si="476"/>
        <v>#VALUE!</v>
      </c>
      <c r="T1450">
        <f>IF($B$11="זכר",INDEX(תמותה!$A$1:$E$121,ROUNDDOWN(R1450/12,0)+1,2),INDEX(תמותה!$A$1:$E$121,ROUNDDOWN(R1450/12,0)+1,3))</f>
        <v>1</v>
      </c>
      <c r="U1450">
        <f>IF($B$11="זכר",INDEX('שיפור גברים'!$A$1:$GQ$121,ROUNDDOWN(R1450/12,0)+1,ROUNDDOWN((E1450+$B$7-$B$8)/12,0)+2),INDEX('שיפור נשים'!$A$1:$GQ$121,ROUNDDOWN(R1450/12,0)+1,ROUNDDOWN((E1450+$B$7-$B$8)/12,0)+2))</f>
        <v>1</v>
      </c>
      <c r="V1450">
        <f>IF($B$11="זכר",INDEX('שיפור גברים'!$A$1:$GQ$121,ROUNDDOWN(R1450/12,0)+1,ROUNDDOWN((E1450+$B$7-$B$8)/12,0)+1),INDEX('שיפור נשים'!$A$1:$GQ$121,ROUNDDOWN(R1450/12,0)+1,ROUNDDOWN((E1450+$B$7-$B$8)/12,0)+1))</f>
        <v>1</v>
      </c>
      <c r="W1450">
        <f t="shared" si="471"/>
        <v>0.33333333333333331</v>
      </c>
      <c r="X1450" t="e">
        <f t="shared" si="477"/>
        <v>#VALUE!</v>
      </c>
      <c r="Y1450">
        <f>IF($B$11="זכר",INDEX(תמותה!$A$1:$E$121,ROUNDDOWN(R1450/12,0)+1,4),INDEX(תמותה!$A$1:$E$121,ROUNDDOWN(R1450/12,0)+1,5))</f>
        <v>1</v>
      </c>
      <c r="Z1450">
        <f t="shared" si="472"/>
        <v>1</v>
      </c>
      <c r="AA1450">
        <f t="shared" si="473"/>
        <v>1</v>
      </c>
      <c r="AB1450" t="e">
        <f t="shared" si="478"/>
        <v>#VALUE!</v>
      </c>
      <c r="AC1450" t="e">
        <f t="shared" si="479"/>
        <v>#VALUE!</v>
      </c>
      <c r="AD1450" t="e">
        <f t="shared" si="480"/>
        <v>#VALUE!</v>
      </c>
      <c r="AE1450" t="e">
        <f t="shared" si="481"/>
        <v>#VALUE!</v>
      </c>
      <c r="AF1450" t="e">
        <f t="shared" si="482"/>
        <v>#VALUE!</v>
      </c>
    </row>
    <row r="1451" spans="5:32" x14ac:dyDescent="0.2">
      <c r="E1451">
        <f t="shared" si="474"/>
        <v>1449</v>
      </c>
      <c r="F1451">
        <f t="shared" si="469"/>
        <v>79.529233103835651</v>
      </c>
      <c r="G1451" t="e">
        <f t="shared" si="483"/>
        <v>#VALUE!</v>
      </c>
      <c r="H1451" t="e">
        <f t="shared" si="484"/>
        <v>#VALUE!</v>
      </c>
      <c r="I1451" t="e">
        <f t="shared" si="485"/>
        <v>#VALUE!</v>
      </c>
      <c r="J1451" t="e">
        <f t="shared" si="486"/>
        <v>#VALUE!</v>
      </c>
      <c r="K1451" t="e">
        <f t="shared" si="487"/>
        <v>#VALUE!</v>
      </c>
      <c r="L1451" t="e">
        <f t="shared" si="488"/>
        <v>#VALUE!</v>
      </c>
      <c r="M1451">
        <f>IF($B$9="זכר",INDEX(תמותה!$A$1:$E$121,ROUNDDOWN(E1451/12,0)+1,2),INDEX(תמותה!$A$1:$E$121,ROUNDDOWN(E1451/12,0)+1,3))</f>
        <v>1</v>
      </c>
      <c r="N1451">
        <f>IF($B$9="זכר",INDEX('שיפור גברים'!$A$1:$GQ$121,ROUNDDOWN(E1451/12,0)+1,ROUNDDOWN((E1451+$B$7-$B$8)/12,0)+2),INDEX('שיפור נשים'!$A$1:$GQ$121,ROUNDDOWN(E1451/12,0)+1,ROUNDDOWN((E1451+$B$7-$B$8)/12,0)+2))</f>
        <v>1</v>
      </c>
      <c r="O1451">
        <f>IF($B$9="זכר",INDEX('שיפור גברים'!$A$1:$GQ$121,ROUNDDOWN(E1451/12,0)+1,ROUNDDOWN((E1451+$B$7-$B$8)/12,0)+1),INDEX('שיפור נשים'!$A$1:$GQ$121,ROUNDDOWN(E1451/12,0)+1,ROUNDDOWN((E1451+$B$7-$B$8)/12,0)+1))</f>
        <v>1</v>
      </c>
      <c r="P1451">
        <f t="shared" si="489"/>
        <v>0.41666666666666669</v>
      </c>
      <c r="Q1451">
        <f t="shared" si="470"/>
        <v>1</v>
      </c>
      <c r="R1451">
        <f t="shared" si="475"/>
        <v>1449</v>
      </c>
      <c r="S1451" t="e">
        <f t="shared" si="476"/>
        <v>#VALUE!</v>
      </c>
      <c r="T1451">
        <f>IF($B$11="זכר",INDEX(תמותה!$A$1:$E$121,ROUNDDOWN(R1451/12,0)+1,2),INDEX(תמותה!$A$1:$E$121,ROUNDDOWN(R1451/12,0)+1,3))</f>
        <v>1</v>
      </c>
      <c r="U1451">
        <f>IF($B$11="זכר",INDEX('שיפור גברים'!$A$1:$GQ$121,ROUNDDOWN(R1451/12,0)+1,ROUNDDOWN((E1451+$B$7-$B$8)/12,0)+2),INDEX('שיפור נשים'!$A$1:$GQ$121,ROUNDDOWN(R1451/12,0)+1,ROUNDDOWN((E1451+$B$7-$B$8)/12,0)+2))</f>
        <v>1</v>
      </c>
      <c r="V1451">
        <f>IF($B$11="זכר",INDEX('שיפור גברים'!$A$1:$GQ$121,ROUNDDOWN(R1451/12,0)+1,ROUNDDOWN((E1451+$B$7-$B$8)/12,0)+1),INDEX('שיפור נשים'!$A$1:$GQ$121,ROUNDDOWN(R1451/12,0)+1,ROUNDDOWN((E1451+$B$7-$B$8)/12,0)+1))</f>
        <v>1</v>
      </c>
      <c r="W1451">
        <f t="shared" si="471"/>
        <v>0.41666666666666669</v>
      </c>
      <c r="X1451" t="e">
        <f t="shared" si="477"/>
        <v>#VALUE!</v>
      </c>
      <c r="Y1451">
        <f>IF($B$11="זכר",INDEX(תמותה!$A$1:$E$121,ROUNDDOWN(R1451/12,0)+1,4),INDEX(תמותה!$A$1:$E$121,ROUNDDOWN(R1451/12,0)+1,5))</f>
        <v>1</v>
      </c>
      <c r="Z1451">
        <f t="shared" si="472"/>
        <v>1</v>
      </c>
      <c r="AA1451">
        <f t="shared" si="473"/>
        <v>1</v>
      </c>
      <c r="AB1451" t="e">
        <f t="shared" si="478"/>
        <v>#VALUE!</v>
      </c>
      <c r="AC1451" t="e">
        <f t="shared" si="479"/>
        <v>#VALUE!</v>
      </c>
      <c r="AD1451" t="e">
        <f t="shared" si="480"/>
        <v>#VALUE!</v>
      </c>
      <c r="AE1451" t="e">
        <f t="shared" si="481"/>
        <v>#VALUE!</v>
      </c>
      <c r="AF1451" t="e">
        <f t="shared" si="482"/>
        <v>#VALUE!</v>
      </c>
    </row>
    <row r="1452" spans="5:32" x14ac:dyDescent="0.2">
      <c r="E1452">
        <f t="shared" si="474"/>
        <v>1450</v>
      </c>
      <c r="F1452">
        <f t="shared" si="469"/>
        <v>79.769616239959035</v>
      </c>
      <c r="G1452" t="e">
        <f t="shared" si="483"/>
        <v>#VALUE!</v>
      </c>
      <c r="H1452" t="e">
        <f t="shared" si="484"/>
        <v>#VALUE!</v>
      </c>
      <c r="I1452" t="e">
        <f t="shared" si="485"/>
        <v>#VALUE!</v>
      </c>
      <c r="J1452" t="e">
        <f t="shared" si="486"/>
        <v>#VALUE!</v>
      </c>
      <c r="K1452" t="e">
        <f t="shared" si="487"/>
        <v>#VALUE!</v>
      </c>
      <c r="L1452" t="e">
        <f t="shared" si="488"/>
        <v>#VALUE!</v>
      </c>
      <c r="M1452">
        <f>IF($B$9="זכר",INDEX(תמותה!$A$1:$E$121,ROUNDDOWN(E1452/12,0)+1,2),INDEX(תמותה!$A$1:$E$121,ROUNDDOWN(E1452/12,0)+1,3))</f>
        <v>1</v>
      </c>
      <c r="N1452">
        <f>IF($B$9="זכר",INDEX('שיפור גברים'!$A$1:$GQ$121,ROUNDDOWN(E1452/12,0)+1,ROUNDDOWN((E1452+$B$7-$B$8)/12,0)+2),INDEX('שיפור נשים'!$A$1:$GQ$121,ROUNDDOWN(E1452/12,0)+1,ROUNDDOWN((E1452+$B$7-$B$8)/12,0)+2))</f>
        <v>1</v>
      </c>
      <c r="O1452">
        <f>IF($B$9="זכר",INDEX('שיפור גברים'!$A$1:$GQ$121,ROUNDDOWN(E1452/12,0)+1,ROUNDDOWN((E1452+$B$7-$B$8)/12,0)+1),INDEX('שיפור נשים'!$A$1:$GQ$121,ROUNDDOWN(E1452/12,0)+1,ROUNDDOWN((E1452+$B$7-$B$8)/12,0)+1))</f>
        <v>1</v>
      </c>
      <c r="P1452">
        <f t="shared" si="489"/>
        <v>0.5</v>
      </c>
      <c r="Q1452">
        <f t="shared" si="470"/>
        <v>1</v>
      </c>
      <c r="R1452">
        <f t="shared" si="475"/>
        <v>1450</v>
      </c>
      <c r="S1452" t="e">
        <f t="shared" si="476"/>
        <v>#VALUE!</v>
      </c>
      <c r="T1452">
        <f>IF($B$11="זכר",INDEX(תמותה!$A$1:$E$121,ROUNDDOWN(R1452/12,0)+1,2),INDEX(תמותה!$A$1:$E$121,ROUNDDOWN(R1452/12,0)+1,3))</f>
        <v>1</v>
      </c>
      <c r="U1452">
        <f>IF($B$11="זכר",INDEX('שיפור גברים'!$A$1:$GQ$121,ROUNDDOWN(R1452/12,0)+1,ROUNDDOWN((E1452+$B$7-$B$8)/12,0)+2),INDEX('שיפור נשים'!$A$1:$GQ$121,ROUNDDOWN(R1452/12,0)+1,ROUNDDOWN((E1452+$B$7-$B$8)/12,0)+2))</f>
        <v>1</v>
      </c>
      <c r="V1452">
        <f>IF($B$11="זכר",INDEX('שיפור גברים'!$A$1:$GQ$121,ROUNDDOWN(R1452/12,0)+1,ROUNDDOWN((E1452+$B$7-$B$8)/12,0)+1),INDEX('שיפור נשים'!$A$1:$GQ$121,ROUNDDOWN(R1452/12,0)+1,ROUNDDOWN((E1452+$B$7-$B$8)/12,0)+1))</f>
        <v>1</v>
      </c>
      <c r="W1452">
        <f t="shared" si="471"/>
        <v>0.5</v>
      </c>
      <c r="X1452" t="e">
        <f t="shared" si="477"/>
        <v>#VALUE!</v>
      </c>
      <c r="Y1452">
        <f>IF($B$11="זכר",INDEX(תמותה!$A$1:$E$121,ROUNDDOWN(R1452/12,0)+1,4),INDEX(תמותה!$A$1:$E$121,ROUNDDOWN(R1452/12,0)+1,5))</f>
        <v>1</v>
      </c>
      <c r="Z1452">
        <f t="shared" si="472"/>
        <v>1</v>
      </c>
      <c r="AA1452">
        <f t="shared" si="473"/>
        <v>1</v>
      </c>
      <c r="AB1452" t="e">
        <f t="shared" si="478"/>
        <v>#VALUE!</v>
      </c>
      <c r="AC1452" t="e">
        <f t="shared" si="479"/>
        <v>#VALUE!</v>
      </c>
      <c r="AD1452" t="e">
        <f t="shared" si="480"/>
        <v>#VALUE!</v>
      </c>
      <c r="AE1452" t="e">
        <f t="shared" si="481"/>
        <v>#VALUE!</v>
      </c>
      <c r="AF1452" t="e">
        <f t="shared" si="482"/>
        <v>#VALUE!</v>
      </c>
    </row>
    <row r="1453" spans="5:32" x14ac:dyDescent="0.2">
      <c r="E1453">
        <f t="shared" si="474"/>
        <v>1451</v>
      </c>
      <c r="F1453">
        <f t="shared" si="469"/>
        <v>80.010725952334596</v>
      </c>
      <c r="G1453" t="e">
        <f t="shared" si="483"/>
        <v>#VALUE!</v>
      </c>
      <c r="H1453" t="e">
        <f t="shared" si="484"/>
        <v>#VALUE!</v>
      </c>
      <c r="I1453" t="e">
        <f t="shared" si="485"/>
        <v>#VALUE!</v>
      </c>
      <c r="J1453" t="e">
        <f t="shared" si="486"/>
        <v>#VALUE!</v>
      </c>
      <c r="K1453" t="e">
        <f t="shared" si="487"/>
        <v>#VALUE!</v>
      </c>
      <c r="L1453" t="e">
        <f t="shared" si="488"/>
        <v>#VALUE!</v>
      </c>
      <c r="M1453">
        <f>IF($B$9="זכר",INDEX(תמותה!$A$1:$E$121,ROUNDDOWN(E1453/12,0)+1,2),INDEX(תמותה!$A$1:$E$121,ROUNDDOWN(E1453/12,0)+1,3))</f>
        <v>1</v>
      </c>
      <c r="N1453">
        <f>IF($B$9="זכר",INDEX('שיפור גברים'!$A$1:$GQ$121,ROUNDDOWN(E1453/12,0)+1,ROUNDDOWN((E1453+$B$7-$B$8)/12,0)+2),INDEX('שיפור נשים'!$A$1:$GQ$121,ROUNDDOWN(E1453/12,0)+1,ROUNDDOWN((E1453+$B$7-$B$8)/12,0)+2))</f>
        <v>1</v>
      </c>
      <c r="O1453">
        <f>IF($B$9="זכר",INDEX('שיפור גברים'!$A$1:$GQ$121,ROUNDDOWN(E1453/12,0)+1,ROUNDDOWN((E1453+$B$7-$B$8)/12,0)+1),INDEX('שיפור נשים'!$A$1:$GQ$121,ROUNDDOWN(E1453/12,0)+1,ROUNDDOWN((E1453+$B$7-$B$8)/12,0)+1))</f>
        <v>1</v>
      </c>
      <c r="P1453">
        <f t="shared" si="489"/>
        <v>0.58333333333333337</v>
      </c>
      <c r="Q1453">
        <f t="shared" si="470"/>
        <v>1</v>
      </c>
      <c r="R1453">
        <f t="shared" si="475"/>
        <v>1451</v>
      </c>
      <c r="S1453" t="e">
        <f t="shared" si="476"/>
        <v>#VALUE!</v>
      </c>
      <c r="T1453">
        <f>IF($B$11="זכר",INDEX(תמותה!$A$1:$E$121,ROUNDDOWN(R1453/12,0)+1,2),INDEX(תמותה!$A$1:$E$121,ROUNDDOWN(R1453/12,0)+1,3))</f>
        <v>1</v>
      </c>
      <c r="U1453">
        <f>IF($B$11="זכר",INDEX('שיפור גברים'!$A$1:$GQ$121,ROUNDDOWN(R1453/12,0)+1,ROUNDDOWN((E1453+$B$7-$B$8)/12,0)+2),INDEX('שיפור נשים'!$A$1:$GQ$121,ROUNDDOWN(R1453/12,0)+1,ROUNDDOWN((E1453+$B$7-$B$8)/12,0)+2))</f>
        <v>1</v>
      </c>
      <c r="V1453">
        <f>IF($B$11="זכר",INDEX('שיפור גברים'!$A$1:$GQ$121,ROUNDDOWN(R1453/12,0)+1,ROUNDDOWN((E1453+$B$7-$B$8)/12,0)+1),INDEX('שיפור נשים'!$A$1:$GQ$121,ROUNDDOWN(R1453/12,0)+1,ROUNDDOWN((E1453+$B$7-$B$8)/12,0)+1))</f>
        <v>1</v>
      </c>
      <c r="W1453">
        <f t="shared" si="471"/>
        <v>0.58333333333333337</v>
      </c>
      <c r="X1453" t="e">
        <f t="shared" si="477"/>
        <v>#VALUE!</v>
      </c>
      <c r="Y1453">
        <f>IF($B$11="זכר",INDEX(תמותה!$A$1:$E$121,ROUNDDOWN(R1453/12,0)+1,4),INDEX(תמותה!$A$1:$E$121,ROUNDDOWN(R1453/12,0)+1,5))</f>
        <v>1</v>
      </c>
      <c r="Z1453">
        <f t="shared" si="472"/>
        <v>1</v>
      </c>
      <c r="AA1453">
        <f t="shared" si="473"/>
        <v>1</v>
      </c>
      <c r="AB1453" t="e">
        <f t="shared" si="478"/>
        <v>#VALUE!</v>
      </c>
      <c r="AC1453" t="e">
        <f t="shared" si="479"/>
        <v>#VALUE!</v>
      </c>
      <c r="AD1453" t="e">
        <f t="shared" si="480"/>
        <v>#VALUE!</v>
      </c>
      <c r="AE1453" t="e">
        <f t="shared" si="481"/>
        <v>#VALUE!</v>
      </c>
      <c r="AF1453" t="e">
        <f t="shared" si="482"/>
        <v>#VALUE!</v>
      </c>
    </row>
    <row r="1454" spans="5:32" x14ac:dyDescent="0.2">
      <c r="E1454">
        <f t="shared" si="474"/>
        <v>1452</v>
      </c>
      <c r="F1454">
        <f t="shared" si="469"/>
        <v>80.252564437094208</v>
      </c>
      <c r="G1454" t="e">
        <f t="shared" si="483"/>
        <v>#VALUE!</v>
      </c>
      <c r="H1454" t="e">
        <f t="shared" si="484"/>
        <v>#VALUE!</v>
      </c>
      <c r="I1454" t="e">
        <f t="shared" si="485"/>
        <v>#VALUE!</v>
      </c>
      <c r="J1454" t="e">
        <f t="shared" si="486"/>
        <v>#VALUE!</v>
      </c>
      <c r="K1454" t="e">
        <f t="shared" si="487"/>
        <v>#VALUE!</v>
      </c>
      <c r="L1454" t="e">
        <f t="shared" si="488"/>
        <v>#VALUE!</v>
      </c>
      <c r="M1454" t="e">
        <f>IF($B$9="זכר",INDEX(תמותה!$A$1:$E$121,ROUNDDOWN(E1454/12,0)+1,2),INDEX(תמותה!$A$1:$E$121,ROUNDDOWN(E1454/12,0)+1,3))</f>
        <v>#REF!</v>
      </c>
      <c r="N1454" t="e">
        <f>IF($B$9="זכר",INDEX('שיפור גברים'!$A$1:$GQ$121,ROUNDDOWN(E1454/12,0)+1,ROUNDDOWN((E1454+$B$7-$B$8)/12,0)+2),INDEX('שיפור נשים'!$A$1:$GQ$121,ROUNDDOWN(E1454/12,0)+1,ROUNDDOWN((E1454+$B$7-$B$8)/12,0)+2))</f>
        <v>#REF!</v>
      </c>
      <c r="O1454" t="e">
        <f>IF($B$9="זכר",INDEX('שיפור גברים'!$A$1:$GQ$121,ROUNDDOWN(E1454/12,0)+1,ROUNDDOWN((E1454+$B$7-$B$8)/12,0)+1),INDEX('שיפור נשים'!$A$1:$GQ$121,ROUNDDOWN(E1454/12,0)+1,ROUNDDOWN((E1454+$B$7-$B$8)/12,0)+1))</f>
        <v>#REF!</v>
      </c>
      <c r="P1454">
        <f t="shared" si="489"/>
        <v>0.66666666666666663</v>
      </c>
      <c r="Q1454">
        <f t="shared" si="470"/>
        <v>1</v>
      </c>
      <c r="R1454">
        <f t="shared" si="475"/>
        <v>1452</v>
      </c>
      <c r="S1454" t="e">
        <f t="shared" si="476"/>
        <v>#VALUE!</v>
      </c>
      <c r="T1454" t="e">
        <f>IF($B$11="זכר",INDEX(תמותה!$A$1:$E$121,ROUNDDOWN(R1454/12,0)+1,2),INDEX(תמותה!$A$1:$E$121,ROUNDDOWN(R1454/12,0)+1,3))</f>
        <v>#REF!</v>
      </c>
      <c r="U1454" t="e">
        <f>IF($B$11="זכר",INDEX('שיפור גברים'!$A$1:$GQ$121,ROUNDDOWN(R1454/12,0)+1,ROUNDDOWN((E1454+$B$7-$B$8)/12,0)+2),INDEX('שיפור נשים'!$A$1:$GQ$121,ROUNDDOWN(R1454/12,0)+1,ROUNDDOWN((E1454+$B$7-$B$8)/12,0)+2))</f>
        <v>#REF!</v>
      </c>
      <c r="V1454" t="e">
        <f>IF($B$11="זכר",INDEX('שיפור גברים'!$A$1:$GQ$121,ROUNDDOWN(R1454/12,0)+1,ROUNDDOWN((E1454+$B$7-$B$8)/12,0)+1),INDEX('שיפור נשים'!$A$1:$GQ$121,ROUNDDOWN(R1454/12,0)+1,ROUNDDOWN((E1454+$B$7-$B$8)/12,0)+1))</f>
        <v>#REF!</v>
      </c>
      <c r="W1454">
        <f t="shared" si="471"/>
        <v>0.66666666666666663</v>
      </c>
      <c r="X1454" t="e">
        <f t="shared" si="477"/>
        <v>#VALUE!</v>
      </c>
      <c r="Y1454" t="e">
        <f>IF($B$11="זכר",INDEX(תמותה!$A$1:$E$121,ROUNDDOWN(R1454/12,0)+1,4),INDEX(תמותה!$A$1:$E$121,ROUNDDOWN(R1454/12,0)+1,5))</f>
        <v>#REF!</v>
      </c>
      <c r="Z1454">
        <f t="shared" si="472"/>
        <v>1</v>
      </c>
      <c r="AA1454">
        <f t="shared" si="473"/>
        <v>1</v>
      </c>
      <c r="AB1454" t="e">
        <f t="shared" si="478"/>
        <v>#VALUE!</v>
      </c>
      <c r="AC1454" t="e">
        <f t="shared" si="479"/>
        <v>#VALUE!</v>
      </c>
      <c r="AD1454" t="e">
        <f t="shared" si="480"/>
        <v>#VALUE!</v>
      </c>
      <c r="AE1454" t="e">
        <f t="shared" si="481"/>
        <v>#VALUE!</v>
      </c>
      <c r="AF1454" t="e">
        <f t="shared" si="482"/>
        <v>#VALUE!</v>
      </c>
    </row>
    <row r="1455" spans="5:32" x14ac:dyDescent="0.2">
      <c r="E1455">
        <f t="shared" si="474"/>
        <v>1453</v>
      </c>
      <c r="F1455">
        <f t="shared" si="469"/>
        <v>80.495133897007705</v>
      </c>
      <c r="G1455" t="e">
        <f t="shared" si="483"/>
        <v>#VALUE!</v>
      </c>
      <c r="H1455" t="e">
        <f t="shared" si="484"/>
        <v>#VALUE!</v>
      </c>
      <c r="I1455" t="e">
        <f t="shared" si="485"/>
        <v>#VALUE!</v>
      </c>
      <c r="J1455" t="e">
        <f t="shared" si="486"/>
        <v>#VALUE!</v>
      </c>
      <c r="K1455" t="e">
        <f t="shared" si="487"/>
        <v>#VALUE!</v>
      </c>
      <c r="L1455" t="e">
        <f t="shared" si="488"/>
        <v>#VALUE!</v>
      </c>
      <c r="M1455" t="e">
        <f>IF($B$9="זכר",INDEX(תמותה!$A$1:$E$121,ROUNDDOWN(E1455/12,0)+1,2),INDEX(תמותה!$A$1:$E$121,ROUNDDOWN(E1455/12,0)+1,3))</f>
        <v>#REF!</v>
      </c>
      <c r="N1455" t="e">
        <f>IF($B$9="זכר",INDEX('שיפור גברים'!$A$1:$GQ$121,ROUNDDOWN(E1455/12,0)+1,ROUNDDOWN((E1455+$B$7-$B$8)/12,0)+2),INDEX('שיפור נשים'!$A$1:$GQ$121,ROUNDDOWN(E1455/12,0)+1,ROUNDDOWN((E1455+$B$7-$B$8)/12,0)+2))</f>
        <v>#REF!</v>
      </c>
      <c r="O1455" t="e">
        <f>IF($B$9="זכר",INDEX('שיפור גברים'!$A$1:$GQ$121,ROUNDDOWN(E1455/12,0)+1,ROUNDDOWN((E1455+$B$7-$B$8)/12,0)+1),INDEX('שיפור נשים'!$A$1:$GQ$121,ROUNDDOWN(E1455/12,0)+1,ROUNDDOWN((E1455+$B$7-$B$8)/12,0)+1))</f>
        <v>#REF!</v>
      </c>
      <c r="P1455">
        <f t="shared" si="489"/>
        <v>0.75</v>
      </c>
      <c r="Q1455">
        <f t="shared" si="470"/>
        <v>1</v>
      </c>
      <c r="R1455">
        <f t="shared" si="475"/>
        <v>1453</v>
      </c>
      <c r="S1455" t="e">
        <f t="shared" si="476"/>
        <v>#VALUE!</v>
      </c>
      <c r="T1455" t="e">
        <f>IF($B$11="זכר",INDEX(תמותה!$A$1:$E$121,ROUNDDOWN(R1455/12,0)+1,2),INDEX(תמותה!$A$1:$E$121,ROUNDDOWN(R1455/12,0)+1,3))</f>
        <v>#REF!</v>
      </c>
      <c r="U1455" t="e">
        <f>IF($B$11="זכר",INDEX('שיפור גברים'!$A$1:$GQ$121,ROUNDDOWN(R1455/12,0)+1,ROUNDDOWN((E1455+$B$7-$B$8)/12,0)+2),INDEX('שיפור נשים'!$A$1:$GQ$121,ROUNDDOWN(R1455/12,0)+1,ROUNDDOWN((E1455+$B$7-$B$8)/12,0)+2))</f>
        <v>#REF!</v>
      </c>
      <c r="V1455" t="e">
        <f>IF($B$11="זכר",INDEX('שיפור גברים'!$A$1:$GQ$121,ROUNDDOWN(R1455/12,0)+1,ROUNDDOWN((E1455+$B$7-$B$8)/12,0)+1),INDEX('שיפור נשים'!$A$1:$GQ$121,ROUNDDOWN(R1455/12,0)+1,ROUNDDOWN((E1455+$B$7-$B$8)/12,0)+1))</f>
        <v>#REF!</v>
      </c>
      <c r="W1455">
        <f t="shared" si="471"/>
        <v>0.75</v>
      </c>
      <c r="X1455" t="e">
        <f t="shared" si="477"/>
        <v>#VALUE!</v>
      </c>
      <c r="Y1455" t="e">
        <f>IF($B$11="זכר",INDEX(תמותה!$A$1:$E$121,ROUNDDOWN(R1455/12,0)+1,4),INDEX(תמותה!$A$1:$E$121,ROUNDDOWN(R1455/12,0)+1,5))</f>
        <v>#REF!</v>
      </c>
      <c r="Z1455">
        <f t="shared" si="472"/>
        <v>1</v>
      </c>
      <c r="AA1455">
        <f t="shared" si="473"/>
        <v>1</v>
      </c>
      <c r="AB1455" t="e">
        <f t="shared" si="478"/>
        <v>#VALUE!</v>
      </c>
      <c r="AC1455" t="e">
        <f t="shared" si="479"/>
        <v>#VALUE!</v>
      </c>
      <c r="AD1455" t="e">
        <f t="shared" si="480"/>
        <v>#VALUE!</v>
      </c>
      <c r="AE1455" t="e">
        <f t="shared" si="481"/>
        <v>#VALUE!</v>
      </c>
      <c r="AF1455" t="e">
        <f t="shared" si="482"/>
        <v>#VALUE!</v>
      </c>
    </row>
    <row r="1456" spans="5:32" x14ac:dyDescent="0.2">
      <c r="E1456">
        <f t="shared" si="474"/>
        <v>1454</v>
      </c>
      <c r="F1456">
        <f t="shared" si="469"/>
        <v>80.73843654150285</v>
      </c>
      <c r="G1456" t="e">
        <f t="shared" si="483"/>
        <v>#VALUE!</v>
      </c>
      <c r="H1456" t="e">
        <f t="shared" si="484"/>
        <v>#VALUE!</v>
      </c>
      <c r="I1456" t="e">
        <f t="shared" si="485"/>
        <v>#VALUE!</v>
      </c>
      <c r="J1456" t="e">
        <f t="shared" si="486"/>
        <v>#VALUE!</v>
      </c>
      <c r="K1456" t="e">
        <f t="shared" si="487"/>
        <v>#VALUE!</v>
      </c>
      <c r="L1456" t="e">
        <f t="shared" si="488"/>
        <v>#VALUE!</v>
      </c>
      <c r="M1456" t="e">
        <f>IF($B$9="זכר",INDEX(תמותה!$A$1:$E$121,ROUNDDOWN(E1456/12,0)+1,2),INDEX(תמותה!$A$1:$E$121,ROUNDDOWN(E1456/12,0)+1,3))</f>
        <v>#REF!</v>
      </c>
      <c r="N1456" t="e">
        <f>IF($B$9="זכר",INDEX('שיפור גברים'!$A$1:$GQ$121,ROUNDDOWN(E1456/12,0)+1,ROUNDDOWN((E1456+$B$7-$B$8)/12,0)+2),INDEX('שיפור נשים'!$A$1:$GQ$121,ROUNDDOWN(E1456/12,0)+1,ROUNDDOWN((E1456+$B$7-$B$8)/12,0)+2))</f>
        <v>#REF!</v>
      </c>
      <c r="O1456" t="e">
        <f>IF($B$9="זכר",INDEX('שיפור גברים'!$A$1:$GQ$121,ROUNDDOWN(E1456/12,0)+1,ROUNDDOWN((E1456+$B$7-$B$8)/12,0)+1),INDEX('שיפור נשים'!$A$1:$GQ$121,ROUNDDOWN(E1456/12,0)+1,ROUNDDOWN((E1456+$B$7-$B$8)/12,0)+1))</f>
        <v>#REF!</v>
      </c>
      <c r="P1456">
        <f t="shared" si="489"/>
        <v>0.83333333333333337</v>
      </c>
      <c r="Q1456">
        <f t="shared" si="470"/>
        <v>1</v>
      </c>
      <c r="R1456">
        <f t="shared" si="475"/>
        <v>1454</v>
      </c>
      <c r="S1456" t="e">
        <f t="shared" si="476"/>
        <v>#VALUE!</v>
      </c>
      <c r="T1456" t="e">
        <f>IF($B$11="זכר",INDEX(תמותה!$A$1:$E$121,ROUNDDOWN(R1456/12,0)+1,2),INDEX(תמותה!$A$1:$E$121,ROUNDDOWN(R1456/12,0)+1,3))</f>
        <v>#REF!</v>
      </c>
      <c r="U1456" t="e">
        <f>IF($B$11="זכר",INDEX('שיפור גברים'!$A$1:$GQ$121,ROUNDDOWN(R1456/12,0)+1,ROUNDDOWN((E1456+$B$7-$B$8)/12,0)+2),INDEX('שיפור נשים'!$A$1:$GQ$121,ROUNDDOWN(R1456/12,0)+1,ROUNDDOWN((E1456+$B$7-$B$8)/12,0)+2))</f>
        <v>#REF!</v>
      </c>
      <c r="V1456" t="e">
        <f>IF($B$11="זכר",INDEX('שיפור גברים'!$A$1:$GQ$121,ROUNDDOWN(R1456/12,0)+1,ROUNDDOWN((E1456+$B$7-$B$8)/12,0)+1),INDEX('שיפור נשים'!$A$1:$GQ$121,ROUNDDOWN(R1456/12,0)+1,ROUNDDOWN((E1456+$B$7-$B$8)/12,0)+1))</f>
        <v>#REF!</v>
      </c>
      <c r="W1456">
        <f t="shared" si="471"/>
        <v>0.83333333333333337</v>
      </c>
      <c r="X1456" t="e">
        <f t="shared" si="477"/>
        <v>#VALUE!</v>
      </c>
      <c r="Y1456" t="e">
        <f>IF($B$11="זכר",INDEX(תמותה!$A$1:$E$121,ROUNDDOWN(R1456/12,0)+1,4),INDEX(תמותה!$A$1:$E$121,ROUNDDOWN(R1456/12,0)+1,5))</f>
        <v>#REF!</v>
      </c>
      <c r="Z1456">
        <f t="shared" si="472"/>
        <v>1</v>
      </c>
      <c r="AA1456">
        <f t="shared" si="473"/>
        <v>1</v>
      </c>
      <c r="AB1456" t="e">
        <f t="shared" si="478"/>
        <v>#VALUE!</v>
      </c>
      <c r="AC1456" t="e">
        <f t="shared" si="479"/>
        <v>#VALUE!</v>
      </c>
      <c r="AD1456" t="e">
        <f t="shared" si="480"/>
        <v>#VALUE!</v>
      </c>
      <c r="AE1456" t="e">
        <f t="shared" si="481"/>
        <v>#VALUE!</v>
      </c>
      <c r="AF1456" t="e">
        <f t="shared" si="482"/>
        <v>#VALUE!</v>
      </c>
    </row>
    <row r="1457" spans="5:32" x14ac:dyDescent="0.2">
      <c r="E1457">
        <f t="shared" si="474"/>
        <v>1455</v>
      </c>
      <c r="F1457">
        <f t="shared" si="469"/>
        <v>80.982474586685555</v>
      </c>
      <c r="G1457" t="e">
        <f t="shared" si="483"/>
        <v>#VALUE!</v>
      </c>
      <c r="H1457" t="e">
        <f t="shared" si="484"/>
        <v>#VALUE!</v>
      </c>
      <c r="I1457" t="e">
        <f t="shared" si="485"/>
        <v>#VALUE!</v>
      </c>
      <c r="J1457" t="e">
        <f t="shared" si="486"/>
        <v>#VALUE!</v>
      </c>
      <c r="K1457" t="e">
        <f t="shared" si="487"/>
        <v>#VALUE!</v>
      </c>
      <c r="L1457" t="e">
        <f t="shared" si="488"/>
        <v>#VALUE!</v>
      </c>
      <c r="M1457" t="e">
        <f>IF($B$9="זכר",INDEX(תמותה!$A$1:$E$121,ROUNDDOWN(E1457/12,0)+1,2),INDEX(תמותה!$A$1:$E$121,ROUNDDOWN(E1457/12,0)+1,3))</f>
        <v>#REF!</v>
      </c>
      <c r="N1457" t="e">
        <f>IF($B$9="זכר",INDEX('שיפור גברים'!$A$1:$GQ$121,ROUNDDOWN(E1457/12,0)+1,ROUNDDOWN((E1457+$B$7-$B$8)/12,0)+2),INDEX('שיפור נשים'!$A$1:$GQ$121,ROUNDDOWN(E1457/12,0)+1,ROUNDDOWN((E1457+$B$7-$B$8)/12,0)+2))</f>
        <v>#REF!</v>
      </c>
      <c r="O1457" t="e">
        <f>IF($B$9="זכר",INDEX('שיפור גברים'!$A$1:$GQ$121,ROUNDDOWN(E1457/12,0)+1,ROUNDDOWN((E1457+$B$7-$B$8)/12,0)+1),INDEX('שיפור נשים'!$A$1:$GQ$121,ROUNDDOWN(E1457/12,0)+1,ROUNDDOWN((E1457+$B$7-$B$8)/12,0)+1))</f>
        <v>#REF!</v>
      </c>
      <c r="P1457">
        <f t="shared" si="489"/>
        <v>0.91666666666666663</v>
      </c>
      <c r="Q1457">
        <f t="shared" si="470"/>
        <v>1</v>
      </c>
      <c r="R1457">
        <f t="shared" si="475"/>
        <v>1455</v>
      </c>
      <c r="S1457" t="e">
        <f t="shared" si="476"/>
        <v>#VALUE!</v>
      </c>
      <c r="T1457" t="e">
        <f>IF($B$11="זכר",INDEX(תמותה!$A$1:$E$121,ROUNDDOWN(R1457/12,0)+1,2),INDEX(תמותה!$A$1:$E$121,ROUNDDOWN(R1457/12,0)+1,3))</f>
        <v>#REF!</v>
      </c>
      <c r="U1457" t="e">
        <f>IF($B$11="זכר",INDEX('שיפור גברים'!$A$1:$GQ$121,ROUNDDOWN(R1457/12,0)+1,ROUNDDOWN((E1457+$B$7-$B$8)/12,0)+2),INDEX('שיפור נשים'!$A$1:$GQ$121,ROUNDDOWN(R1457/12,0)+1,ROUNDDOWN((E1457+$B$7-$B$8)/12,0)+2))</f>
        <v>#REF!</v>
      </c>
      <c r="V1457" t="e">
        <f>IF($B$11="זכר",INDEX('שיפור גברים'!$A$1:$GQ$121,ROUNDDOWN(R1457/12,0)+1,ROUNDDOWN((E1457+$B$7-$B$8)/12,0)+1),INDEX('שיפור נשים'!$A$1:$GQ$121,ROUNDDOWN(R1457/12,0)+1,ROUNDDOWN((E1457+$B$7-$B$8)/12,0)+1))</f>
        <v>#REF!</v>
      </c>
      <c r="W1457">
        <f t="shared" si="471"/>
        <v>0.91666666666666663</v>
      </c>
      <c r="X1457" t="e">
        <f t="shared" si="477"/>
        <v>#VALUE!</v>
      </c>
      <c r="Y1457" t="e">
        <f>IF($B$11="זכר",INDEX(תמותה!$A$1:$E$121,ROUNDDOWN(R1457/12,0)+1,4),INDEX(תמותה!$A$1:$E$121,ROUNDDOWN(R1457/12,0)+1,5))</f>
        <v>#REF!</v>
      </c>
      <c r="Z1457">
        <f t="shared" si="472"/>
        <v>1</v>
      </c>
      <c r="AA1457">
        <f t="shared" si="473"/>
        <v>1</v>
      </c>
      <c r="AB1457" t="e">
        <f t="shared" si="478"/>
        <v>#VALUE!</v>
      </c>
      <c r="AC1457" t="e">
        <f t="shared" si="479"/>
        <v>#VALUE!</v>
      </c>
      <c r="AD1457" t="e">
        <f t="shared" si="480"/>
        <v>#VALUE!</v>
      </c>
      <c r="AE1457" t="e">
        <f t="shared" si="481"/>
        <v>#VALUE!</v>
      </c>
      <c r="AF1457" t="e">
        <f t="shared" si="482"/>
        <v>#VALUE!</v>
      </c>
    </row>
    <row r="1458" spans="5:32" x14ac:dyDescent="0.2">
      <c r="E1458">
        <f t="shared" si="474"/>
        <v>1456</v>
      </c>
      <c r="F1458">
        <f t="shared" si="469"/>
        <v>81.227250255360289</v>
      </c>
      <c r="G1458" t="e">
        <f t="shared" si="483"/>
        <v>#VALUE!</v>
      </c>
      <c r="H1458" t="e">
        <f t="shared" si="484"/>
        <v>#VALUE!</v>
      </c>
      <c r="I1458" t="e">
        <f t="shared" si="485"/>
        <v>#VALUE!</v>
      </c>
      <c r="J1458" t="e">
        <f t="shared" si="486"/>
        <v>#VALUE!</v>
      </c>
      <c r="K1458" t="e">
        <f t="shared" si="487"/>
        <v>#VALUE!</v>
      </c>
      <c r="L1458" t="e">
        <f t="shared" si="488"/>
        <v>#VALUE!</v>
      </c>
      <c r="M1458" t="e">
        <f>IF($B$9="זכר",INDEX(תמותה!$A$1:$E$121,ROUNDDOWN(E1458/12,0)+1,2),INDEX(תמותה!$A$1:$E$121,ROUNDDOWN(E1458/12,0)+1,3))</f>
        <v>#REF!</v>
      </c>
      <c r="N1458" t="e">
        <f>IF($B$9="זכר",INDEX('שיפור גברים'!$A$1:$GQ$121,ROUNDDOWN(E1458/12,0)+1,ROUNDDOWN((E1458+$B$7-$B$8)/12,0)+2),INDEX('שיפור נשים'!$A$1:$GQ$121,ROUNDDOWN(E1458/12,0)+1,ROUNDDOWN((E1458+$B$7-$B$8)/12,0)+2))</f>
        <v>#REF!</v>
      </c>
      <c r="O1458" t="e">
        <f>IF($B$9="זכר",INDEX('שיפור גברים'!$A$1:$GQ$121,ROUNDDOWN(E1458/12,0)+1,ROUNDDOWN((E1458+$B$7-$B$8)/12,0)+1),INDEX('שיפור נשים'!$A$1:$GQ$121,ROUNDDOWN(E1458/12,0)+1,ROUNDDOWN((E1458+$B$7-$B$8)/12,0)+1))</f>
        <v>#REF!</v>
      </c>
      <c r="P1458">
        <f t="shared" si="489"/>
        <v>1</v>
      </c>
      <c r="Q1458">
        <f t="shared" si="470"/>
        <v>1</v>
      </c>
      <c r="R1458">
        <f t="shared" si="475"/>
        <v>1456</v>
      </c>
      <c r="S1458" t="e">
        <f t="shared" si="476"/>
        <v>#VALUE!</v>
      </c>
      <c r="T1458" t="e">
        <f>IF($B$11="זכר",INDEX(תמותה!$A$1:$E$121,ROUNDDOWN(R1458/12,0)+1,2),INDEX(תמותה!$A$1:$E$121,ROUNDDOWN(R1458/12,0)+1,3))</f>
        <v>#REF!</v>
      </c>
      <c r="U1458" t="e">
        <f>IF($B$11="זכר",INDEX('שיפור גברים'!$A$1:$GQ$121,ROUNDDOWN(R1458/12,0)+1,ROUNDDOWN((E1458+$B$7-$B$8)/12,0)+2),INDEX('שיפור נשים'!$A$1:$GQ$121,ROUNDDOWN(R1458/12,0)+1,ROUNDDOWN((E1458+$B$7-$B$8)/12,0)+2))</f>
        <v>#REF!</v>
      </c>
      <c r="V1458" t="e">
        <f>IF($B$11="זכר",INDEX('שיפור גברים'!$A$1:$GQ$121,ROUNDDOWN(R1458/12,0)+1,ROUNDDOWN((E1458+$B$7-$B$8)/12,0)+1),INDEX('שיפור נשים'!$A$1:$GQ$121,ROUNDDOWN(R1458/12,0)+1,ROUNDDOWN((E1458+$B$7-$B$8)/12,0)+1))</f>
        <v>#REF!</v>
      </c>
      <c r="W1458">
        <f t="shared" si="471"/>
        <v>1</v>
      </c>
      <c r="X1458" t="e">
        <f t="shared" si="477"/>
        <v>#VALUE!</v>
      </c>
      <c r="Y1458" t="e">
        <f>IF($B$11="זכר",INDEX(תמותה!$A$1:$E$121,ROUNDDOWN(R1458/12,0)+1,4),INDEX(תמותה!$A$1:$E$121,ROUNDDOWN(R1458/12,0)+1,5))</f>
        <v>#REF!</v>
      </c>
      <c r="Z1458">
        <f t="shared" si="472"/>
        <v>1</v>
      </c>
      <c r="AA1458">
        <f t="shared" si="473"/>
        <v>1</v>
      </c>
      <c r="AB1458" t="e">
        <f t="shared" si="478"/>
        <v>#VALUE!</v>
      </c>
      <c r="AC1458" t="e">
        <f t="shared" si="479"/>
        <v>#VALUE!</v>
      </c>
      <c r="AD1458" t="e">
        <f t="shared" si="480"/>
        <v>#VALUE!</v>
      </c>
      <c r="AE1458" t="e">
        <f t="shared" si="481"/>
        <v>#VALUE!</v>
      </c>
      <c r="AF1458" t="e">
        <f t="shared" si="482"/>
        <v>#VALUE!</v>
      </c>
    </row>
    <row r="1459" spans="5:32" x14ac:dyDescent="0.2">
      <c r="E1459">
        <f t="shared" si="474"/>
        <v>1457</v>
      </c>
      <c r="F1459">
        <f t="shared" si="469"/>
        <v>81.472765777049815</v>
      </c>
      <c r="G1459" t="e">
        <f t="shared" si="483"/>
        <v>#VALUE!</v>
      </c>
      <c r="H1459" t="e">
        <f t="shared" si="484"/>
        <v>#VALUE!</v>
      </c>
      <c r="I1459" t="e">
        <f t="shared" si="485"/>
        <v>#VALUE!</v>
      </c>
      <c r="J1459" t="e">
        <f t="shared" si="486"/>
        <v>#VALUE!</v>
      </c>
      <c r="K1459" t="e">
        <f t="shared" si="487"/>
        <v>#VALUE!</v>
      </c>
      <c r="L1459" t="e">
        <f t="shared" si="488"/>
        <v>#VALUE!</v>
      </c>
      <c r="M1459" t="e">
        <f>IF($B$9="זכר",INDEX(תמותה!$A$1:$E$121,ROUNDDOWN(E1459/12,0)+1,2),INDEX(תמותה!$A$1:$E$121,ROUNDDOWN(E1459/12,0)+1,3))</f>
        <v>#REF!</v>
      </c>
      <c r="N1459" t="e">
        <f>IF($B$9="זכר",INDEX('שיפור גברים'!$A$1:$GQ$121,ROUNDDOWN(E1459/12,0)+1,ROUNDDOWN((E1459+$B$7-$B$8)/12,0)+2),INDEX('שיפור נשים'!$A$1:$GQ$121,ROUNDDOWN(E1459/12,0)+1,ROUNDDOWN((E1459+$B$7-$B$8)/12,0)+2))</f>
        <v>#REF!</v>
      </c>
      <c r="O1459" t="e">
        <f>IF($B$9="זכר",INDEX('שיפור גברים'!$A$1:$GQ$121,ROUNDDOWN(E1459/12,0)+1,ROUNDDOWN((E1459+$B$7-$B$8)/12,0)+1),INDEX('שיפור נשים'!$A$1:$GQ$121,ROUNDDOWN(E1459/12,0)+1,ROUNDDOWN((E1459+$B$7-$B$8)/12,0)+1))</f>
        <v>#REF!</v>
      </c>
      <c r="P1459">
        <f t="shared" si="489"/>
        <v>8.3333333333333329E-2</v>
      </c>
      <c r="Q1459">
        <f t="shared" si="470"/>
        <v>1</v>
      </c>
      <c r="R1459">
        <f t="shared" si="475"/>
        <v>1457</v>
      </c>
      <c r="S1459" t="e">
        <f t="shared" si="476"/>
        <v>#VALUE!</v>
      </c>
      <c r="T1459" t="e">
        <f>IF($B$11="זכר",INDEX(תמותה!$A$1:$E$121,ROUNDDOWN(R1459/12,0)+1,2),INDEX(תמותה!$A$1:$E$121,ROUNDDOWN(R1459/12,0)+1,3))</f>
        <v>#REF!</v>
      </c>
      <c r="U1459" t="e">
        <f>IF($B$11="זכר",INDEX('שיפור גברים'!$A$1:$GQ$121,ROUNDDOWN(R1459/12,0)+1,ROUNDDOWN((E1459+$B$7-$B$8)/12,0)+2),INDEX('שיפור נשים'!$A$1:$GQ$121,ROUNDDOWN(R1459/12,0)+1,ROUNDDOWN((E1459+$B$7-$B$8)/12,0)+2))</f>
        <v>#REF!</v>
      </c>
      <c r="V1459" t="e">
        <f>IF($B$11="זכר",INDEX('שיפור גברים'!$A$1:$GQ$121,ROUNDDOWN(R1459/12,0)+1,ROUNDDOWN((E1459+$B$7-$B$8)/12,0)+1),INDEX('שיפור נשים'!$A$1:$GQ$121,ROUNDDOWN(R1459/12,0)+1,ROUNDDOWN((E1459+$B$7-$B$8)/12,0)+1))</f>
        <v>#REF!</v>
      </c>
      <c r="W1459">
        <f t="shared" si="471"/>
        <v>8.3333333333333329E-2</v>
      </c>
      <c r="X1459" t="e">
        <f t="shared" si="477"/>
        <v>#VALUE!</v>
      </c>
      <c r="Y1459" t="e">
        <f>IF($B$11="זכר",INDEX(תמותה!$A$1:$E$121,ROUNDDOWN(R1459/12,0)+1,4),INDEX(תמותה!$A$1:$E$121,ROUNDDOWN(R1459/12,0)+1,5))</f>
        <v>#REF!</v>
      </c>
      <c r="Z1459">
        <f t="shared" si="472"/>
        <v>1</v>
      </c>
      <c r="AA1459">
        <f t="shared" si="473"/>
        <v>1</v>
      </c>
      <c r="AB1459" t="e">
        <f t="shared" si="478"/>
        <v>#VALUE!</v>
      </c>
      <c r="AC1459" t="e">
        <f t="shared" si="479"/>
        <v>#VALUE!</v>
      </c>
      <c r="AD1459" t="e">
        <f t="shared" si="480"/>
        <v>#VALUE!</v>
      </c>
      <c r="AE1459" t="e">
        <f t="shared" si="481"/>
        <v>#VALUE!</v>
      </c>
      <c r="AF1459" t="e">
        <f t="shared" si="482"/>
        <v>#VALUE!</v>
      </c>
    </row>
    <row r="1460" spans="5:32" x14ac:dyDescent="0.2">
      <c r="E1460">
        <f t="shared" si="474"/>
        <v>1458</v>
      </c>
      <c r="F1460">
        <f t="shared" si="469"/>
        <v>81.719023388016126</v>
      </c>
      <c r="G1460" t="e">
        <f t="shared" si="483"/>
        <v>#VALUE!</v>
      </c>
      <c r="H1460" t="e">
        <f t="shared" si="484"/>
        <v>#VALUE!</v>
      </c>
      <c r="I1460" t="e">
        <f t="shared" si="485"/>
        <v>#VALUE!</v>
      </c>
      <c r="J1460" t="e">
        <f t="shared" si="486"/>
        <v>#VALUE!</v>
      </c>
      <c r="K1460" t="e">
        <f t="shared" si="487"/>
        <v>#VALUE!</v>
      </c>
      <c r="L1460" t="e">
        <f t="shared" si="488"/>
        <v>#VALUE!</v>
      </c>
      <c r="M1460" t="e">
        <f>IF($B$9="זכר",INDEX(תמותה!$A$1:$E$121,ROUNDDOWN(E1460/12,0)+1,2),INDEX(תמותה!$A$1:$E$121,ROUNDDOWN(E1460/12,0)+1,3))</f>
        <v>#REF!</v>
      </c>
      <c r="N1460" t="e">
        <f>IF($B$9="זכר",INDEX('שיפור גברים'!$A$1:$GQ$121,ROUNDDOWN(E1460/12,0)+1,ROUNDDOWN((E1460+$B$7-$B$8)/12,0)+2),INDEX('שיפור נשים'!$A$1:$GQ$121,ROUNDDOWN(E1460/12,0)+1,ROUNDDOWN((E1460+$B$7-$B$8)/12,0)+2))</f>
        <v>#REF!</v>
      </c>
      <c r="O1460" t="e">
        <f>IF($B$9="זכר",INDEX('שיפור גברים'!$A$1:$GQ$121,ROUNDDOWN(E1460/12,0)+1,ROUNDDOWN((E1460+$B$7-$B$8)/12,0)+1),INDEX('שיפור נשים'!$A$1:$GQ$121,ROUNDDOWN(E1460/12,0)+1,ROUNDDOWN((E1460+$B$7-$B$8)/12,0)+1))</f>
        <v>#REF!</v>
      </c>
      <c r="P1460">
        <f t="shared" si="489"/>
        <v>0.16666666666666666</v>
      </c>
      <c r="Q1460">
        <f t="shared" si="470"/>
        <v>1</v>
      </c>
      <c r="R1460">
        <f t="shared" si="475"/>
        <v>1458</v>
      </c>
      <c r="S1460" t="e">
        <f t="shared" si="476"/>
        <v>#VALUE!</v>
      </c>
      <c r="T1460" t="e">
        <f>IF($B$11="זכר",INDEX(תמותה!$A$1:$E$121,ROUNDDOWN(R1460/12,0)+1,2),INDEX(תמותה!$A$1:$E$121,ROUNDDOWN(R1460/12,0)+1,3))</f>
        <v>#REF!</v>
      </c>
      <c r="U1460" t="e">
        <f>IF($B$11="זכר",INDEX('שיפור גברים'!$A$1:$GQ$121,ROUNDDOWN(R1460/12,0)+1,ROUNDDOWN((E1460+$B$7-$B$8)/12,0)+2),INDEX('שיפור נשים'!$A$1:$GQ$121,ROUNDDOWN(R1460/12,0)+1,ROUNDDOWN((E1460+$B$7-$B$8)/12,0)+2))</f>
        <v>#REF!</v>
      </c>
      <c r="V1460" t="e">
        <f>IF($B$11="זכר",INDEX('שיפור גברים'!$A$1:$GQ$121,ROUNDDOWN(R1460/12,0)+1,ROUNDDOWN((E1460+$B$7-$B$8)/12,0)+1),INDEX('שיפור נשים'!$A$1:$GQ$121,ROUNDDOWN(R1460/12,0)+1,ROUNDDOWN((E1460+$B$7-$B$8)/12,0)+1))</f>
        <v>#REF!</v>
      </c>
      <c r="W1460">
        <f t="shared" si="471"/>
        <v>0.16666666666666666</v>
      </c>
      <c r="X1460" t="e">
        <f t="shared" si="477"/>
        <v>#VALUE!</v>
      </c>
      <c r="Y1460" t="e">
        <f>IF($B$11="זכר",INDEX(תמותה!$A$1:$E$121,ROUNDDOWN(R1460/12,0)+1,4),INDEX(תמותה!$A$1:$E$121,ROUNDDOWN(R1460/12,0)+1,5))</f>
        <v>#REF!</v>
      </c>
      <c r="Z1460">
        <f t="shared" si="472"/>
        <v>1</v>
      </c>
      <c r="AA1460">
        <f t="shared" si="473"/>
        <v>1</v>
      </c>
      <c r="AB1460" t="e">
        <f t="shared" si="478"/>
        <v>#VALUE!</v>
      </c>
      <c r="AC1460" t="e">
        <f t="shared" si="479"/>
        <v>#VALUE!</v>
      </c>
      <c r="AD1460" t="e">
        <f t="shared" si="480"/>
        <v>#VALUE!</v>
      </c>
      <c r="AE1460" t="e">
        <f t="shared" si="481"/>
        <v>#VALUE!</v>
      </c>
      <c r="AF1460" t="e">
        <f t="shared" si="482"/>
        <v>#VALUE!</v>
      </c>
    </row>
    <row r="1461" spans="5:32" x14ac:dyDescent="0.2">
      <c r="E1461">
        <f t="shared" si="474"/>
        <v>1459</v>
      </c>
      <c r="F1461">
        <f t="shared" si="469"/>
        <v>81.966025331280235</v>
      </c>
      <c r="G1461" t="e">
        <f t="shared" si="483"/>
        <v>#VALUE!</v>
      </c>
      <c r="H1461" t="e">
        <f t="shared" si="484"/>
        <v>#VALUE!</v>
      </c>
      <c r="I1461" t="e">
        <f t="shared" si="485"/>
        <v>#VALUE!</v>
      </c>
      <c r="J1461" t="e">
        <f t="shared" si="486"/>
        <v>#VALUE!</v>
      </c>
      <c r="K1461" t="e">
        <f t="shared" si="487"/>
        <v>#VALUE!</v>
      </c>
      <c r="L1461" t="e">
        <f t="shared" si="488"/>
        <v>#VALUE!</v>
      </c>
      <c r="M1461" t="e">
        <f>IF($B$9="זכר",INDEX(תמותה!$A$1:$E$121,ROUNDDOWN(E1461/12,0)+1,2),INDEX(תמותה!$A$1:$E$121,ROUNDDOWN(E1461/12,0)+1,3))</f>
        <v>#REF!</v>
      </c>
      <c r="N1461" t="e">
        <f>IF($B$9="זכר",INDEX('שיפור גברים'!$A$1:$GQ$121,ROUNDDOWN(E1461/12,0)+1,ROUNDDOWN((E1461+$B$7-$B$8)/12,0)+2),INDEX('שיפור נשים'!$A$1:$GQ$121,ROUNDDOWN(E1461/12,0)+1,ROUNDDOWN((E1461+$B$7-$B$8)/12,0)+2))</f>
        <v>#REF!</v>
      </c>
      <c r="O1461" t="e">
        <f>IF($B$9="זכר",INDEX('שיפור גברים'!$A$1:$GQ$121,ROUNDDOWN(E1461/12,0)+1,ROUNDDOWN((E1461+$B$7-$B$8)/12,0)+1),INDEX('שיפור נשים'!$A$1:$GQ$121,ROUNDDOWN(E1461/12,0)+1,ROUNDDOWN((E1461+$B$7-$B$8)/12,0)+1))</f>
        <v>#REF!</v>
      </c>
      <c r="P1461">
        <f t="shared" si="489"/>
        <v>0.25</v>
      </c>
      <c r="Q1461">
        <f t="shared" si="470"/>
        <v>1</v>
      </c>
      <c r="R1461">
        <f t="shared" si="475"/>
        <v>1459</v>
      </c>
      <c r="S1461" t="e">
        <f t="shared" si="476"/>
        <v>#VALUE!</v>
      </c>
      <c r="T1461" t="e">
        <f>IF($B$11="זכר",INDEX(תמותה!$A$1:$E$121,ROUNDDOWN(R1461/12,0)+1,2),INDEX(תמותה!$A$1:$E$121,ROUNDDOWN(R1461/12,0)+1,3))</f>
        <v>#REF!</v>
      </c>
      <c r="U1461" t="e">
        <f>IF($B$11="זכר",INDEX('שיפור גברים'!$A$1:$GQ$121,ROUNDDOWN(R1461/12,0)+1,ROUNDDOWN((E1461+$B$7-$B$8)/12,0)+2),INDEX('שיפור נשים'!$A$1:$GQ$121,ROUNDDOWN(R1461/12,0)+1,ROUNDDOWN((E1461+$B$7-$B$8)/12,0)+2))</f>
        <v>#REF!</v>
      </c>
      <c r="V1461" t="e">
        <f>IF($B$11="זכר",INDEX('שיפור גברים'!$A$1:$GQ$121,ROUNDDOWN(R1461/12,0)+1,ROUNDDOWN((E1461+$B$7-$B$8)/12,0)+1),INDEX('שיפור נשים'!$A$1:$GQ$121,ROUNDDOWN(R1461/12,0)+1,ROUNDDOWN((E1461+$B$7-$B$8)/12,0)+1))</f>
        <v>#REF!</v>
      </c>
      <c r="W1461">
        <f t="shared" si="471"/>
        <v>0.25</v>
      </c>
      <c r="X1461" t="e">
        <f t="shared" si="477"/>
        <v>#VALUE!</v>
      </c>
      <c r="Y1461" t="e">
        <f>IF($B$11="זכר",INDEX(תמותה!$A$1:$E$121,ROUNDDOWN(R1461/12,0)+1,4),INDEX(תמותה!$A$1:$E$121,ROUNDDOWN(R1461/12,0)+1,5))</f>
        <v>#REF!</v>
      </c>
      <c r="Z1461">
        <f t="shared" si="472"/>
        <v>1</v>
      </c>
      <c r="AA1461">
        <f t="shared" si="473"/>
        <v>1</v>
      </c>
      <c r="AB1461" t="e">
        <f t="shared" si="478"/>
        <v>#VALUE!</v>
      </c>
      <c r="AC1461" t="e">
        <f t="shared" si="479"/>
        <v>#VALUE!</v>
      </c>
      <c r="AD1461" t="e">
        <f t="shared" si="480"/>
        <v>#VALUE!</v>
      </c>
      <c r="AE1461" t="e">
        <f t="shared" si="481"/>
        <v>#VALUE!</v>
      </c>
      <c r="AF1461" t="e">
        <f t="shared" si="482"/>
        <v>#VALUE!</v>
      </c>
    </row>
    <row r="1462" spans="5:32" x14ac:dyDescent="0.2">
      <c r="E1462">
        <f t="shared" si="474"/>
        <v>1460</v>
      </c>
      <c r="F1462">
        <f t="shared" si="469"/>
        <v>82.21377385664286</v>
      </c>
      <c r="G1462" t="e">
        <f t="shared" si="483"/>
        <v>#VALUE!</v>
      </c>
      <c r="H1462" t="e">
        <f t="shared" si="484"/>
        <v>#VALUE!</v>
      </c>
      <c r="I1462" t="e">
        <f t="shared" si="485"/>
        <v>#VALUE!</v>
      </c>
      <c r="J1462" t="e">
        <f t="shared" si="486"/>
        <v>#VALUE!</v>
      </c>
      <c r="K1462" t="e">
        <f t="shared" si="487"/>
        <v>#VALUE!</v>
      </c>
      <c r="L1462" t="e">
        <f t="shared" si="488"/>
        <v>#VALUE!</v>
      </c>
      <c r="M1462" t="e">
        <f>IF($B$9="זכר",INDEX(תמותה!$A$1:$E$121,ROUNDDOWN(E1462/12,0)+1,2),INDEX(תמותה!$A$1:$E$121,ROUNDDOWN(E1462/12,0)+1,3))</f>
        <v>#REF!</v>
      </c>
      <c r="N1462" t="e">
        <f>IF($B$9="זכר",INDEX('שיפור גברים'!$A$1:$GQ$121,ROUNDDOWN(E1462/12,0)+1,ROUNDDOWN((E1462+$B$7-$B$8)/12,0)+2),INDEX('שיפור נשים'!$A$1:$GQ$121,ROUNDDOWN(E1462/12,0)+1,ROUNDDOWN((E1462+$B$7-$B$8)/12,0)+2))</f>
        <v>#REF!</v>
      </c>
      <c r="O1462" t="e">
        <f>IF($B$9="זכר",INDEX('שיפור גברים'!$A$1:$GQ$121,ROUNDDOWN(E1462/12,0)+1,ROUNDDOWN((E1462+$B$7-$B$8)/12,0)+1),INDEX('שיפור נשים'!$A$1:$GQ$121,ROUNDDOWN(E1462/12,0)+1,ROUNDDOWN((E1462+$B$7-$B$8)/12,0)+1))</f>
        <v>#REF!</v>
      </c>
      <c r="P1462">
        <f t="shared" si="489"/>
        <v>0.33333333333333331</v>
      </c>
      <c r="Q1462">
        <f t="shared" si="470"/>
        <v>1</v>
      </c>
      <c r="R1462">
        <f t="shared" si="475"/>
        <v>1460</v>
      </c>
      <c r="S1462" t="e">
        <f t="shared" si="476"/>
        <v>#VALUE!</v>
      </c>
      <c r="T1462" t="e">
        <f>IF($B$11="זכר",INDEX(תמותה!$A$1:$E$121,ROUNDDOWN(R1462/12,0)+1,2),INDEX(תמותה!$A$1:$E$121,ROUNDDOWN(R1462/12,0)+1,3))</f>
        <v>#REF!</v>
      </c>
      <c r="U1462" t="e">
        <f>IF($B$11="זכר",INDEX('שיפור גברים'!$A$1:$GQ$121,ROUNDDOWN(R1462/12,0)+1,ROUNDDOWN((E1462+$B$7-$B$8)/12,0)+2),INDEX('שיפור נשים'!$A$1:$GQ$121,ROUNDDOWN(R1462/12,0)+1,ROUNDDOWN((E1462+$B$7-$B$8)/12,0)+2))</f>
        <v>#REF!</v>
      </c>
      <c r="V1462" t="e">
        <f>IF($B$11="זכר",INDEX('שיפור גברים'!$A$1:$GQ$121,ROUNDDOWN(R1462/12,0)+1,ROUNDDOWN((E1462+$B$7-$B$8)/12,0)+1),INDEX('שיפור נשים'!$A$1:$GQ$121,ROUNDDOWN(R1462/12,0)+1,ROUNDDOWN((E1462+$B$7-$B$8)/12,0)+1))</f>
        <v>#REF!</v>
      </c>
      <c r="W1462">
        <f t="shared" si="471"/>
        <v>0.33333333333333331</v>
      </c>
      <c r="X1462" t="e">
        <f t="shared" si="477"/>
        <v>#VALUE!</v>
      </c>
      <c r="Y1462" t="e">
        <f>IF($B$11="זכר",INDEX(תמותה!$A$1:$E$121,ROUNDDOWN(R1462/12,0)+1,4),INDEX(תמותה!$A$1:$E$121,ROUNDDOWN(R1462/12,0)+1,5))</f>
        <v>#REF!</v>
      </c>
      <c r="Z1462">
        <f t="shared" si="472"/>
        <v>1</v>
      </c>
      <c r="AA1462">
        <f t="shared" si="473"/>
        <v>1</v>
      </c>
      <c r="AB1462" t="e">
        <f t="shared" si="478"/>
        <v>#VALUE!</v>
      </c>
      <c r="AC1462" t="e">
        <f t="shared" si="479"/>
        <v>#VALUE!</v>
      </c>
      <c r="AD1462" t="e">
        <f t="shared" si="480"/>
        <v>#VALUE!</v>
      </c>
      <c r="AE1462" t="e">
        <f t="shared" si="481"/>
        <v>#VALUE!</v>
      </c>
      <c r="AF1462" t="e">
        <f t="shared" si="482"/>
        <v>#VALUE!</v>
      </c>
    </row>
    <row r="1463" spans="5:32" x14ac:dyDescent="0.2">
      <c r="E1463">
        <f t="shared" si="474"/>
        <v>1461</v>
      </c>
      <c r="F1463">
        <f t="shared" si="469"/>
        <v>82.462271220705077</v>
      </c>
      <c r="G1463" t="e">
        <f t="shared" si="483"/>
        <v>#VALUE!</v>
      </c>
      <c r="H1463" t="e">
        <f t="shared" si="484"/>
        <v>#VALUE!</v>
      </c>
      <c r="I1463" t="e">
        <f t="shared" si="485"/>
        <v>#VALUE!</v>
      </c>
      <c r="J1463" t="e">
        <f t="shared" si="486"/>
        <v>#VALUE!</v>
      </c>
      <c r="K1463" t="e">
        <f t="shared" si="487"/>
        <v>#VALUE!</v>
      </c>
      <c r="L1463" t="e">
        <f t="shared" si="488"/>
        <v>#VALUE!</v>
      </c>
      <c r="M1463" t="e">
        <f>IF($B$9="זכר",INDEX(תמותה!$A$1:$E$121,ROUNDDOWN(E1463/12,0)+1,2),INDEX(תמותה!$A$1:$E$121,ROUNDDOWN(E1463/12,0)+1,3))</f>
        <v>#REF!</v>
      </c>
      <c r="N1463" t="e">
        <f>IF($B$9="זכר",INDEX('שיפור גברים'!$A$1:$GQ$121,ROUNDDOWN(E1463/12,0)+1,ROUNDDOWN((E1463+$B$7-$B$8)/12,0)+2),INDEX('שיפור נשים'!$A$1:$GQ$121,ROUNDDOWN(E1463/12,0)+1,ROUNDDOWN((E1463+$B$7-$B$8)/12,0)+2))</f>
        <v>#REF!</v>
      </c>
      <c r="O1463" t="e">
        <f>IF($B$9="זכר",INDEX('שיפור גברים'!$A$1:$GQ$121,ROUNDDOWN(E1463/12,0)+1,ROUNDDOWN((E1463+$B$7-$B$8)/12,0)+1),INDEX('שיפור נשים'!$A$1:$GQ$121,ROUNDDOWN(E1463/12,0)+1,ROUNDDOWN((E1463+$B$7-$B$8)/12,0)+1))</f>
        <v>#REF!</v>
      </c>
      <c r="P1463">
        <f t="shared" si="489"/>
        <v>0.41666666666666669</v>
      </c>
      <c r="Q1463">
        <f t="shared" si="470"/>
        <v>1</v>
      </c>
      <c r="R1463">
        <f t="shared" si="475"/>
        <v>1461</v>
      </c>
      <c r="S1463" t="e">
        <f t="shared" si="476"/>
        <v>#VALUE!</v>
      </c>
      <c r="T1463" t="e">
        <f>IF($B$11="זכר",INDEX(תמותה!$A$1:$E$121,ROUNDDOWN(R1463/12,0)+1,2),INDEX(תמותה!$A$1:$E$121,ROUNDDOWN(R1463/12,0)+1,3))</f>
        <v>#REF!</v>
      </c>
      <c r="U1463" t="e">
        <f>IF($B$11="זכר",INDEX('שיפור גברים'!$A$1:$GQ$121,ROUNDDOWN(R1463/12,0)+1,ROUNDDOWN((E1463+$B$7-$B$8)/12,0)+2),INDEX('שיפור נשים'!$A$1:$GQ$121,ROUNDDOWN(R1463/12,0)+1,ROUNDDOWN((E1463+$B$7-$B$8)/12,0)+2))</f>
        <v>#REF!</v>
      </c>
      <c r="V1463" t="e">
        <f>IF($B$11="זכר",INDEX('שיפור גברים'!$A$1:$GQ$121,ROUNDDOWN(R1463/12,0)+1,ROUNDDOWN((E1463+$B$7-$B$8)/12,0)+1),INDEX('שיפור נשים'!$A$1:$GQ$121,ROUNDDOWN(R1463/12,0)+1,ROUNDDOWN((E1463+$B$7-$B$8)/12,0)+1))</f>
        <v>#REF!</v>
      </c>
      <c r="W1463">
        <f t="shared" si="471"/>
        <v>0.41666666666666669</v>
      </c>
      <c r="X1463" t="e">
        <f t="shared" si="477"/>
        <v>#VALUE!</v>
      </c>
      <c r="Y1463" t="e">
        <f>IF($B$11="זכר",INDEX(תמותה!$A$1:$E$121,ROUNDDOWN(R1463/12,0)+1,4),INDEX(תמותה!$A$1:$E$121,ROUNDDOWN(R1463/12,0)+1,5))</f>
        <v>#REF!</v>
      </c>
      <c r="Z1463">
        <f t="shared" si="472"/>
        <v>1</v>
      </c>
      <c r="AA1463">
        <f t="shared" si="473"/>
        <v>1</v>
      </c>
      <c r="AB1463" t="e">
        <f t="shared" si="478"/>
        <v>#VALUE!</v>
      </c>
      <c r="AC1463" t="e">
        <f t="shared" si="479"/>
        <v>#VALUE!</v>
      </c>
      <c r="AD1463" t="e">
        <f t="shared" si="480"/>
        <v>#VALUE!</v>
      </c>
      <c r="AE1463" t="e">
        <f t="shared" si="481"/>
        <v>#VALUE!</v>
      </c>
      <c r="AF1463" t="e">
        <f t="shared" si="482"/>
        <v>#VALUE!</v>
      </c>
    </row>
    <row r="1464" spans="5:32" x14ac:dyDescent="0.2">
      <c r="E1464">
        <f t="shared" si="474"/>
        <v>1462</v>
      </c>
      <c r="F1464">
        <f t="shared" si="469"/>
        <v>82.711519686888693</v>
      </c>
      <c r="G1464" t="e">
        <f t="shared" si="483"/>
        <v>#VALUE!</v>
      </c>
      <c r="H1464" t="e">
        <f t="shared" si="484"/>
        <v>#VALUE!</v>
      </c>
      <c r="I1464" t="e">
        <f t="shared" si="485"/>
        <v>#VALUE!</v>
      </c>
      <c r="J1464" t="e">
        <f t="shared" si="486"/>
        <v>#VALUE!</v>
      </c>
      <c r="K1464" t="e">
        <f t="shared" si="487"/>
        <v>#VALUE!</v>
      </c>
      <c r="L1464" t="e">
        <f t="shared" si="488"/>
        <v>#VALUE!</v>
      </c>
      <c r="M1464" t="e">
        <f>IF($B$9="זכר",INDEX(תמותה!$A$1:$E$121,ROUNDDOWN(E1464/12,0)+1,2),INDEX(תמותה!$A$1:$E$121,ROUNDDOWN(E1464/12,0)+1,3))</f>
        <v>#REF!</v>
      </c>
      <c r="N1464" t="e">
        <f>IF($B$9="זכר",INDEX('שיפור גברים'!$A$1:$GQ$121,ROUNDDOWN(E1464/12,0)+1,ROUNDDOWN((E1464+$B$7-$B$8)/12,0)+2),INDEX('שיפור נשים'!$A$1:$GQ$121,ROUNDDOWN(E1464/12,0)+1,ROUNDDOWN((E1464+$B$7-$B$8)/12,0)+2))</f>
        <v>#REF!</v>
      </c>
      <c r="O1464" t="e">
        <f>IF($B$9="זכר",INDEX('שיפור גברים'!$A$1:$GQ$121,ROUNDDOWN(E1464/12,0)+1,ROUNDDOWN((E1464+$B$7-$B$8)/12,0)+1),INDEX('שיפור נשים'!$A$1:$GQ$121,ROUNDDOWN(E1464/12,0)+1,ROUNDDOWN((E1464+$B$7-$B$8)/12,0)+1))</f>
        <v>#REF!</v>
      </c>
      <c r="P1464">
        <f t="shared" si="489"/>
        <v>0.5</v>
      </c>
      <c r="Q1464">
        <f t="shared" si="470"/>
        <v>1</v>
      </c>
      <c r="R1464">
        <f t="shared" si="475"/>
        <v>1462</v>
      </c>
      <c r="S1464" t="e">
        <f t="shared" si="476"/>
        <v>#VALUE!</v>
      </c>
      <c r="T1464" t="e">
        <f>IF($B$11="זכר",INDEX(תמותה!$A$1:$E$121,ROUNDDOWN(R1464/12,0)+1,2),INDEX(תמותה!$A$1:$E$121,ROUNDDOWN(R1464/12,0)+1,3))</f>
        <v>#REF!</v>
      </c>
      <c r="U1464" t="e">
        <f>IF($B$11="זכר",INDEX('שיפור גברים'!$A$1:$GQ$121,ROUNDDOWN(R1464/12,0)+1,ROUNDDOWN((E1464+$B$7-$B$8)/12,0)+2),INDEX('שיפור נשים'!$A$1:$GQ$121,ROUNDDOWN(R1464/12,0)+1,ROUNDDOWN((E1464+$B$7-$B$8)/12,0)+2))</f>
        <v>#REF!</v>
      </c>
      <c r="V1464" t="e">
        <f>IF($B$11="זכר",INDEX('שיפור גברים'!$A$1:$GQ$121,ROUNDDOWN(R1464/12,0)+1,ROUNDDOWN((E1464+$B$7-$B$8)/12,0)+1),INDEX('שיפור נשים'!$A$1:$GQ$121,ROUNDDOWN(R1464/12,0)+1,ROUNDDOWN((E1464+$B$7-$B$8)/12,0)+1))</f>
        <v>#REF!</v>
      </c>
      <c r="W1464">
        <f t="shared" si="471"/>
        <v>0.5</v>
      </c>
      <c r="X1464" t="e">
        <f t="shared" si="477"/>
        <v>#VALUE!</v>
      </c>
      <c r="Y1464" t="e">
        <f>IF($B$11="זכר",INDEX(תמותה!$A$1:$E$121,ROUNDDOWN(R1464/12,0)+1,4),INDEX(תמותה!$A$1:$E$121,ROUNDDOWN(R1464/12,0)+1,5))</f>
        <v>#REF!</v>
      </c>
      <c r="Z1464">
        <f t="shared" si="472"/>
        <v>1</v>
      </c>
      <c r="AA1464">
        <f t="shared" si="473"/>
        <v>1</v>
      </c>
      <c r="AB1464" t="e">
        <f t="shared" si="478"/>
        <v>#VALUE!</v>
      </c>
      <c r="AC1464" t="e">
        <f t="shared" si="479"/>
        <v>#VALUE!</v>
      </c>
      <c r="AD1464" t="e">
        <f t="shared" si="480"/>
        <v>#VALUE!</v>
      </c>
      <c r="AE1464" t="e">
        <f t="shared" si="481"/>
        <v>#VALUE!</v>
      </c>
      <c r="AF1464" t="e">
        <f t="shared" si="482"/>
        <v>#VALUE!</v>
      </c>
    </row>
    <row r="1465" spans="5:32" x14ac:dyDescent="0.2">
      <c r="E1465">
        <f t="shared" si="474"/>
        <v>1463</v>
      </c>
      <c r="F1465">
        <f t="shared" si="469"/>
        <v>82.961521525456703</v>
      </c>
      <c r="G1465" t="e">
        <f t="shared" si="483"/>
        <v>#VALUE!</v>
      </c>
      <c r="H1465" t="e">
        <f t="shared" si="484"/>
        <v>#VALUE!</v>
      </c>
      <c r="I1465" t="e">
        <f t="shared" si="485"/>
        <v>#VALUE!</v>
      </c>
      <c r="J1465" t="e">
        <f t="shared" si="486"/>
        <v>#VALUE!</v>
      </c>
      <c r="K1465" t="e">
        <f t="shared" si="487"/>
        <v>#VALUE!</v>
      </c>
      <c r="L1465" t="e">
        <f t="shared" si="488"/>
        <v>#VALUE!</v>
      </c>
      <c r="M1465" t="e">
        <f>IF($B$9="זכר",INDEX(תמותה!$A$1:$E$121,ROUNDDOWN(E1465/12,0)+1,2),INDEX(תמותה!$A$1:$E$121,ROUNDDOWN(E1465/12,0)+1,3))</f>
        <v>#REF!</v>
      </c>
      <c r="N1465" t="e">
        <f>IF($B$9="זכר",INDEX('שיפור גברים'!$A$1:$GQ$121,ROUNDDOWN(E1465/12,0)+1,ROUNDDOWN((E1465+$B$7-$B$8)/12,0)+2),INDEX('שיפור נשים'!$A$1:$GQ$121,ROUNDDOWN(E1465/12,0)+1,ROUNDDOWN((E1465+$B$7-$B$8)/12,0)+2))</f>
        <v>#REF!</v>
      </c>
      <c r="O1465" t="e">
        <f>IF($B$9="זכר",INDEX('שיפור גברים'!$A$1:$GQ$121,ROUNDDOWN(E1465/12,0)+1,ROUNDDOWN((E1465+$B$7-$B$8)/12,0)+1),INDEX('שיפור נשים'!$A$1:$GQ$121,ROUNDDOWN(E1465/12,0)+1,ROUNDDOWN((E1465+$B$7-$B$8)/12,0)+1))</f>
        <v>#REF!</v>
      </c>
      <c r="P1465">
        <f t="shared" si="489"/>
        <v>0.58333333333333337</v>
      </c>
      <c r="Q1465">
        <f t="shared" si="470"/>
        <v>1</v>
      </c>
      <c r="R1465">
        <f t="shared" si="475"/>
        <v>1463</v>
      </c>
      <c r="S1465" t="e">
        <f t="shared" si="476"/>
        <v>#VALUE!</v>
      </c>
      <c r="T1465" t="e">
        <f>IF($B$11="זכר",INDEX(תמותה!$A$1:$E$121,ROUNDDOWN(R1465/12,0)+1,2),INDEX(תמותה!$A$1:$E$121,ROUNDDOWN(R1465/12,0)+1,3))</f>
        <v>#REF!</v>
      </c>
      <c r="U1465" t="e">
        <f>IF($B$11="זכר",INDEX('שיפור גברים'!$A$1:$GQ$121,ROUNDDOWN(R1465/12,0)+1,ROUNDDOWN((E1465+$B$7-$B$8)/12,0)+2),INDEX('שיפור נשים'!$A$1:$GQ$121,ROUNDDOWN(R1465/12,0)+1,ROUNDDOWN((E1465+$B$7-$B$8)/12,0)+2))</f>
        <v>#REF!</v>
      </c>
      <c r="V1465" t="e">
        <f>IF($B$11="זכר",INDEX('שיפור גברים'!$A$1:$GQ$121,ROUNDDOWN(R1465/12,0)+1,ROUNDDOWN((E1465+$B$7-$B$8)/12,0)+1),INDEX('שיפור נשים'!$A$1:$GQ$121,ROUNDDOWN(R1465/12,0)+1,ROUNDDOWN((E1465+$B$7-$B$8)/12,0)+1))</f>
        <v>#REF!</v>
      </c>
      <c r="W1465">
        <f t="shared" si="471"/>
        <v>0.58333333333333337</v>
      </c>
      <c r="X1465" t="e">
        <f t="shared" si="477"/>
        <v>#VALUE!</v>
      </c>
      <c r="Y1465" t="e">
        <f>IF($B$11="זכר",INDEX(תמותה!$A$1:$E$121,ROUNDDOWN(R1465/12,0)+1,4),INDEX(תמותה!$A$1:$E$121,ROUNDDOWN(R1465/12,0)+1,5))</f>
        <v>#REF!</v>
      </c>
      <c r="Z1465">
        <f t="shared" si="472"/>
        <v>1</v>
      </c>
      <c r="AA1465">
        <f t="shared" si="473"/>
        <v>1</v>
      </c>
      <c r="AB1465" t="e">
        <f t="shared" si="478"/>
        <v>#VALUE!</v>
      </c>
      <c r="AC1465" t="e">
        <f t="shared" si="479"/>
        <v>#VALUE!</v>
      </c>
      <c r="AD1465" t="e">
        <f t="shared" si="480"/>
        <v>#VALUE!</v>
      </c>
      <c r="AE1465" t="e">
        <f t="shared" si="481"/>
        <v>#VALUE!</v>
      </c>
      <c r="AF1465" t="e">
        <f t="shared" si="482"/>
        <v>#VALUE!</v>
      </c>
    </row>
    <row r="1466" spans="5:32" x14ac:dyDescent="0.2">
      <c r="E1466">
        <f t="shared" si="474"/>
        <v>1464</v>
      </c>
      <c r="F1466">
        <f t="shared" si="469"/>
        <v>83.212279013534271</v>
      </c>
      <c r="G1466" t="e">
        <f t="shared" si="483"/>
        <v>#VALUE!</v>
      </c>
      <c r="H1466" t="e">
        <f t="shared" si="484"/>
        <v>#VALUE!</v>
      </c>
      <c r="I1466" t="e">
        <f t="shared" si="485"/>
        <v>#VALUE!</v>
      </c>
      <c r="J1466" t="e">
        <f t="shared" si="486"/>
        <v>#VALUE!</v>
      </c>
      <c r="K1466" t="e">
        <f t="shared" si="487"/>
        <v>#VALUE!</v>
      </c>
      <c r="L1466" t="e">
        <f t="shared" si="488"/>
        <v>#VALUE!</v>
      </c>
      <c r="M1466" t="e">
        <f>IF($B$9="זכר",INDEX(תמותה!$A$1:$E$121,ROUNDDOWN(E1466/12,0)+1,2),INDEX(תמותה!$A$1:$E$121,ROUNDDOWN(E1466/12,0)+1,3))</f>
        <v>#REF!</v>
      </c>
      <c r="N1466" t="e">
        <f>IF($B$9="זכר",INDEX('שיפור גברים'!$A$1:$GQ$121,ROUNDDOWN(E1466/12,0)+1,ROUNDDOWN((E1466+$B$7-$B$8)/12,0)+2),INDEX('שיפור נשים'!$A$1:$GQ$121,ROUNDDOWN(E1466/12,0)+1,ROUNDDOWN((E1466+$B$7-$B$8)/12,0)+2))</f>
        <v>#REF!</v>
      </c>
      <c r="O1466" t="e">
        <f>IF($B$9="זכר",INDEX('שיפור גברים'!$A$1:$GQ$121,ROUNDDOWN(E1466/12,0)+1,ROUNDDOWN((E1466+$B$7-$B$8)/12,0)+1),INDEX('שיפור נשים'!$A$1:$GQ$121,ROUNDDOWN(E1466/12,0)+1,ROUNDDOWN((E1466+$B$7-$B$8)/12,0)+1))</f>
        <v>#REF!</v>
      </c>
      <c r="P1466">
        <f t="shared" si="489"/>
        <v>0.66666666666666663</v>
      </c>
      <c r="Q1466">
        <f t="shared" si="470"/>
        <v>1</v>
      </c>
      <c r="R1466">
        <f t="shared" si="475"/>
        <v>1464</v>
      </c>
      <c r="S1466" t="e">
        <f t="shared" si="476"/>
        <v>#VALUE!</v>
      </c>
      <c r="T1466" t="e">
        <f>IF($B$11="זכר",INDEX(תמותה!$A$1:$E$121,ROUNDDOWN(R1466/12,0)+1,2),INDEX(תמותה!$A$1:$E$121,ROUNDDOWN(R1466/12,0)+1,3))</f>
        <v>#REF!</v>
      </c>
      <c r="U1466" t="e">
        <f>IF($B$11="זכר",INDEX('שיפור גברים'!$A$1:$GQ$121,ROUNDDOWN(R1466/12,0)+1,ROUNDDOWN((E1466+$B$7-$B$8)/12,0)+2),INDEX('שיפור נשים'!$A$1:$GQ$121,ROUNDDOWN(R1466/12,0)+1,ROUNDDOWN((E1466+$B$7-$B$8)/12,0)+2))</f>
        <v>#REF!</v>
      </c>
      <c r="V1466" t="e">
        <f>IF($B$11="זכר",INDEX('שיפור גברים'!$A$1:$GQ$121,ROUNDDOWN(R1466/12,0)+1,ROUNDDOWN((E1466+$B$7-$B$8)/12,0)+1),INDEX('שיפור נשים'!$A$1:$GQ$121,ROUNDDOWN(R1466/12,0)+1,ROUNDDOWN((E1466+$B$7-$B$8)/12,0)+1))</f>
        <v>#REF!</v>
      </c>
      <c r="W1466">
        <f t="shared" si="471"/>
        <v>0.66666666666666663</v>
      </c>
      <c r="X1466" t="e">
        <f t="shared" si="477"/>
        <v>#VALUE!</v>
      </c>
      <c r="Y1466" t="e">
        <f>IF($B$11="זכר",INDEX(תמותה!$A$1:$E$121,ROUNDDOWN(R1466/12,0)+1,4),INDEX(תמותה!$A$1:$E$121,ROUNDDOWN(R1466/12,0)+1,5))</f>
        <v>#REF!</v>
      </c>
      <c r="Z1466">
        <f t="shared" si="472"/>
        <v>1</v>
      </c>
      <c r="AA1466">
        <f t="shared" si="473"/>
        <v>1</v>
      </c>
      <c r="AB1466" t="e">
        <f t="shared" si="478"/>
        <v>#VALUE!</v>
      </c>
      <c r="AC1466" t="e">
        <f t="shared" si="479"/>
        <v>#VALUE!</v>
      </c>
      <c r="AD1466" t="e">
        <f t="shared" si="480"/>
        <v>#VALUE!</v>
      </c>
      <c r="AE1466" t="e">
        <f t="shared" si="481"/>
        <v>#VALUE!</v>
      </c>
      <c r="AF1466" t="e">
        <f t="shared" si="482"/>
        <v>#VALUE!</v>
      </c>
    </row>
    <row r="1467" spans="5:32" x14ac:dyDescent="0.2">
      <c r="E1467">
        <f t="shared" si="474"/>
        <v>1465</v>
      </c>
      <c r="F1467">
        <f t="shared" si="469"/>
        <v>83.463794435129387</v>
      </c>
      <c r="G1467" t="e">
        <f t="shared" si="483"/>
        <v>#VALUE!</v>
      </c>
      <c r="H1467" t="e">
        <f t="shared" si="484"/>
        <v>#VALUE!</v>
      </c>
      <c r="I1467" t="e">
        <f t="shared" si="485"/>
        <v>#VALUE!</v>
      </c>
      <c r="J1467" t="e">
        <f t="shared" si="486"/>
        <v>#VALUE!</v>
      </c>
      <c r="K1467" t="e">
        <f t="shared" si="487"/>
        <v>#VALUE!</v>
      </c>
      <c r="L1467" t="e">
        <f t="shared" si="488"/>
        <v>#VALUE!</v>
      </c>
      <c r="M1467" t="e">
        <f>IF($B$9="זכר",INDEX(תמותה!$A$1:$E$121,ROUNDDOWN(E1467/12,0)+1,2),INDEX(תמותה!$A$1:$E$121,ROUNDDOWN(E1467/12,0)+1,3))</f>
        <v>#REF!</v>
      </c>
      <c r="N1467" t="e">
        <f>IF($B$9="זכר",INDEX('שיפור גברים'!$A$1:$GQ$121,ROUNDDOWN(E1467/12,0)+1,ROUNDDOWN((E1467+$B$7-$B$8)/12,0)+2),INDEX('שיפור נשים'!$A$1:$GQ$121,ROUNDDOWN(E1467/12,0)+1,ROUNDDOWN((E1467+$B$7-$B$8)/12,0)+2))</f>
        <v>#REF!</v>
      </c>
      <c r="O1467" t="e">
        <f>IF($B$9="זכר",INDEX('שיפור גברים'!$A$1:$GQ$121,ROUNDDOWN(E1467/12,0)+1,ROUNDDOWN((E1467+$B$7-$B$8)/12,0)+1),INDEX('שיפור נשים'!$A$1:$GQ$121,ROUNDDOWN(E1467/12,0)+1,ROUNDDOWN((E1467+$B$7-$B$8)/12,0)+1))</f>
        <v>#REF!</v>
      </c>
      <c r="P1467">
        <f t="shared" si="489"/>
        <v>0.75</v>
      </c>
      <c r="Q1467">
        <f t="shared" si="470"/>
        <v>1</v>
      </c>
      <c r="R1467">
        <f t="shared" si="475"/>
        <v>1465</v>
      </c>
      <c r="S1467" t="e">
        <f t="shared" si="476"/>
        <v>#VALUE!</v>
      </c>
      <c r="T1467" t="e">
        <f>IF($B$11="זכר",INDEX(תמותה!$A$1:$E$121,ROUNDDOWN(R1467/12,0)+1,2),INDEX(תמותה!$A$1:$E$121,ROUNDDOWN(R1467/12,0)+1,3))</f>
        <v>#REF!</v>
      </c>
      <c r="U1467" t="e">
        <f>IF($B$11="זכר",INDEX('שיפור גברים'!$A$1:$GQ$121,ROUNDDOWN(R1467/12,0)+1,ROUNDDOWN((E1467+$B$7-$B$8)/12,0)+2),INDEX('שיפור נשים'!$A$1:$GQ$121,ROUNDDOWN(R1467/12,0)+1,ROUNDDOWN((E1467+$B$7-$B$8)/12,0)+2))</f>
        <v>#REF!</v>
      </c>
      <c r="V1467" t="e">
        <f>IF($B$11="זכר",INDEX('שיפור גברים'!$A$1:$GQ$121,ROUNDDOWN(R1467/12,0)+1,ROUNDDOWN((E1467+$B$7-$B$8)/12,0)+1),INDEX('שיפור נשים'!$A$1:$GQ$121,ROUNDDOWN(R1467/12,0)+1,ROUNDDOWN((E1467+$B$7-$B$8)/12,0)+1))</f>
        <v>#REF!</v>
      </c>
      <c r="W1467">
        <f t="shared" si="471"/>
        <v>0.75</v>
      </c>
      <c r="X1467" t="e">
        <f t="shared" si="477"/>
        <v>#VALUE!</v>
      </c>
      <c r="Y1467" t="e">
        <f>IF($B$11="זכר",INDEX(תמותה!$A$1:$E$121,ROUNDDOWN(R1467/12,0)+1,4),INDEX(תמותה!$A$1:$E$121,ROUNDDOWN(R1467/12,0)+1,5))</f>
        <v>#REF!</v>
      </c>
      <c r="Z1467">
        <f t="shared" si="472"/>
        <v>1</v>
      </c>
      <c r="AA1467">
        <f t="shared" si="473"/>
        <v>1</v>
      </c>
      <c r="AB1467" t="e">
        <f t="shared" si="478"/>
        <v>#VALUE!</v>
      </c>
      <c r="AC1467" t="e">
        <f t="shared" si="479"/>
        <v>#VALUE!</v>
      </c>
      <c r="AD1467" t="e">
        <f t="shared" si="480"/>
        <v>#VALUE!</v>
      </c>
      <c r="AE1467" t="e">
        <f t="shared" si="481"/>
        <v>#VALUE!</v>
      </c>
      <c r="AF1467" t="e">
        <f t="shared" si="482"/>
        <v>#VALUE!</v>
      </c>
    </row>
    <row r="1468" spans="5:32" x14ac:dyDescent="0.2">
      <c r="E1468">
        <f t="shared" si="474"/>
        <v>1466</v>
      </c>
      <c r="F1468">
        <f t="shared" si="469"/>
        <v>83.716070081153447</v>
      </c>
      <c r="G1468" t="e">
        <f t="shared" si="483"/>
        <v>#VALUE!</v>
      </c>
      <c r="H1468" t="e">
        <f t="shared" si="484"/>
        <v>#VALUE!</v>
      </c>
      <c r="I1468" t="e">
        <f t="shared" si="485"/>
        <v>#VALUE!</v>
      </c>
      <c r="J1468" t="e">
        <f t="shared" si="486"/>
        <v>#VALUE!</v>
      </c>
      <c r="K1468" t="e">
        <f t="shared" si="487"/>
        <v>#VALUE!</v>
      </c>
      <c r="L1468" t="e">
        <f t="shared" si="488"/>
        <v>#VALUE!</v>
      </c>
      <c r="M1468" t="e">
        <f>IF($B$9="זכר",INDEX(תמותה!$A$1:$E$121,ROUNDDOWN(E1468/12,0)+1,2),INDEX(תמותה!$A$1:$E$121,ROUNDDOWN(E1468/12,0)+1,3))</f>
        <v>#REF!</v>
      </c>
      <c r="N1468" t="e">
        <f>IF($B$9="זכר",INDEX('שיפור גברים'!$A$1:$GQ$121,ROUNDDOWN(E1468/12,0)+1,ROUNDDOWN((E1468+$B$7-$B$8)/12,0)+2),INDEX('שיפור נשים'!$A$1:$GQ$121,ROUNDDOWN(E1468/12,0)+1,ROUNDDOWN((E1468+$B$7-$B$8)/12,0)+2))</f>
        <v>#REF!</v>
      </c>
      <c r="O1468" t="e">
        <f>IF($B$9="זכר",INDEX('שיפור גברים'!$A$1:$GQ$121,ROUNDDOWN(E1468/12,0)+1,ROUNDDOWN((E1468+$B$7-$B$8)/12,0)+1),INDEX('שיפור נשים'!$A$1:$GQ$121,ROUNDDOWN(E1468/12,0)+1,ROUNDDOWN((E1468+$B$7-$B$8)/12,0)+1))</f>
        <v>#REF!</v>
      </c>
      <c r="P1468">
        <f t="shared" si="489"/>
        <v>0.83333333333333337</v>
      </c>
      <c r="Q1468">
        <f t="shared" si="470"/>
        <v>1</v>
      </c>
      <c r="R1468">
        <f t="shared" si="475"/>
        <v>1466</v>
      </c>
      <c r="S1468" t="e">
        <f t="shared" si="476"/>
        <v>#VALUE!</v>
      </c>
      <c r="T1468" t="e">
        <f>IF($B$11="זכר",INDEX(תמותה!$A$1:$E$121,ROUNDDOWN(R1468/12,0)+1,2),INDEX(תמותה!$A$1:$E$121,ROUNDDOWN(R1468/12,0)+1,3))</f>
        <v>#REF!</v>
      </c>
      <c r="U1468" t="e">
        <f>IF($B$11="זכר",INDEX('שיפור גברים'!$A$1:$GQ$121,ROUNDDOWN(R1468/12,0)+1,ROUNDDOWN((E1468+$B$7-$B$8)/12,0)+2),INDEX('שיפור נשים'!$A$1:$GQ$121,ROUNDDOWN(R1468/12,0)+1,ROUNDDOWN((E1468+$B$7-$B$8)/12,0)+2))</f>
        <v>#REF!</v>
      </c>
      <c r="V1468" t="e">
        <f>IF($B$11="זכר",INDEX('שיפור גברים'!$A$1:$GQ$121,ROUNDDOWN(R1468/12,0)+1,ROUNDDOWN((E1468+$B$7-$B$8)/12,0)+1),INDEX('שיפור נשים'!$A$1:$GQ$121,ROUNDDOWN(R1468/12,0)+1,ROUNDDOWN((E1468+$B$7-$B$8)/12,0)+1))</f>
        <v>#REF!</v>
      </c>
      <c r="W1468">
        <f t="shared" si="471"/>
        <v>0.83333333333333337</v>
      </c>
      <c r="X1468" t="e">
        <f t="shared" si="477"/>
        <v>#VALUE!</v>
      </c>
      <c r="Y1468" t="e">
        <f>IF($B$11="זכר",INDEX(תמותה!$A$1:$E$121,ROUNDDOWN(R1468/12,0)+1,4),INDEX(תמותה!$A$1:$E$121,ROUNDDOWN(R1468/12,0)+1,5))</f>
        <v>#REF!</v>
      </c>
      <c r="Z1468">
        <f t="shared" si="472"/>
        <v>1</v>
      </c>
      <c r="AA1468">
        <f t="shared" si="473"/>
        <v>1</v>
      </c>
      <c r="AB1468" t="e">
        <f t="shared" si="478"/>
        <v>#VALUE!</v>
      </c>
      <c r="AC1468" t="e">
        <f t="shared" si="479"/>
        <v>#VALUE!</v>
      </c>
      <c r="AD1468" t="e">
        <f t="shared" si="480"/>
        <v>#VALUE!</v>
      </c>
      <c r="AE1468" t="e">
        <f t="shared" si="481"/>
        <v>#VALUE!</v>
      </c>
      <c r="AF1468" t="e">
        <f t="shared" si="482"/>
        <v>#VALUE!</v>
      </c>
    </row>
    <row r="1469" spans="5:32" x14ac:dyDescent="0.2">
      <c r="E1469">
        <f t="shared" si="474"/>
        <v>1467</v>
      </c>
      <c r="F1469">
        <f t="shared" si="469"/>
        <v>83.969108249442556</v>
      </c>
      <c r="G1469" t="e">
        <f t="shared" si="483"/>
        <v>#VALUE!</v>
      </c>
      <c r="H1469" t="e">
        <f t="shared" si="484"/>
        <v>#VALUE!</v>
      </c>
      <c r="I1469" t="e">
        <f t="shared" si="485"/>
        <v>#VALUE!</v>
      </c>
      <c r="J1469" t="e">
        <f t="shared" si="486"/>
        <v>#VALUE!</v>
      </c>
      <c r="K1469" t="e">
        <f t="shared" si="487"/>
        <v>#VALUE!</v>
      </c>
      <c r="L1469" t="e">
        <f t="shared" si="488"/>
        <v>#VALUE!</v>
      </c>
      <c r="M1469" t="e">
        <f>IF($B$9="זכר",INDEX(תמותה!$A$1:$E$121,ROUNDDOWN(E1469/12,0)+1,2),INDEX(תמותה!$A$1:$E$121,ROUNDDOWN(E1469/12,0)+1,3))</f>
        <v>#REF!</v>
      </c>
      <c r="N1469" t="e">
        <f>IF($B$9="זכר",INDEX('שיפור גברים'!$A$1:$GQ$121,ROUNDDOWN(E1469/12,0)+1,ROUNDDOWN((E1469+$B$7-$B$8)/12,0)+2),INDEX('שיפור נשים'!$A$1:$GQ$121,ROUNDDOWN(E1469/12,0)+1,ROUNDDOWN((E1469+$B$7-$B$8)/12,0)+2))</f>
        <v>#REF!</v>
      </c>
      <c r="O1469" t="e">
        <f>IF($B$9="זכר",INDEX('שיפור גברים'!$A$1:$GQ$121,ROUNDDOWN(E1469/12,0)+1,ROUNDDOWN((E1469+$B$7-$B$8)/12,0)+1),INDEX('שיפור נשים'!$A$1:$GQ$121,ROUNDDOWN(E1469/12,0)+1,ROUNDDOWN((E1469+$B$7-$B$8)/12,0)+1))</f>
        <v>#REF!</v>
      </c>
      <c r="P1469">
        <f t="shared" si="489"/>
        <v>0.91666666666666663</v>
      </c>
      <c r="Q1469">
        <f t="shared" si="470"/>
        <v>1</v>
      </c>
      <c r="R1469">
        <f t="shared" si="475"/>
        <v>1467</v>
      </c>
      <c r="S1469" t="e">
        <f t="shared" si="476"/>
        <v>#VALUE!</v>
      </c>
      <c r="T1469" t="e">
        <f>IF($B$11="זכר",INDEX(תמותה!$A$1:$E$121,ROUNDDOWN(R1469/12,0)+1,2),INDEX(תמותה!$A$1:$E$121,ROUNDDOWN(R1469/12,0)+1,3))</f>
        <v>#REF!</v>
      </c>
      <c r="U1469" t="e">
        <f>IF($B$11="זכר",INDEX('שיפור גברים'!$A$1:$GQ$121,ROUNDDOWN(R1469/12,0)+1,ROUNDDOWN((E1469+$B$7-$B$8)/12,0)+2),INDEX('שיפור נשים'!$A$1:$GQ$121,ROUNDDOWN(R1469/12,0)+1,ROUNDDOWN((E1469+$B$7-$B$8)/12,0)+2))</f>
        <v>#REF!</v>
      </c>
      <c r="V1469" t="e">
        <f>IF($B$11="זכר",INDEX('שיפור גברים'!$A$1:$GQ$121,ROUNDDOWN(R1469/12,0)+1,ROUNDDOWN((E1469+$B$7-$B$8)/12,0)+1),INDEX('שיפור נשים'!$A$1:$GQ$121,ROUNDDOWN(R1469/12,0)+1,ROUNDDOWN((E1469+$B$7-$B$8)/12,0)+1))</f>
        <v>#REF!</v>
      </c>
      <c r="W1469">
        <f t="shared" si="471"/>
        <v>0.91666666666666663</v>
      </c>
      <c r="X1469" t="e">
        <f t="shared" si="477"/>
        <v>#VALUE!</v>
      </c>
      <c r="Y1469" t="e">
        <f>IF($B$11="זכר",INDEX(תמותה!$A$1:$E$121,ROUNDDOWN(R1469/12,0)+1,4),INDEX(תמותה!$A$1:$E$121,ROUNDDOWN(R1469/12,0)+1,5))</f>
        <v>#REF!</v>
      </c>
      <c r="Z1469">
        <f t="shared" si="472"/>
        <v>1</v>
      </c>
      <c r="AA1469">
        <f t="shared" si="473"/>
        <v>1</v>
      </c>
      <c r="AB1469" t="e">
        <f t="shared" si="478"/>
        <v>#VALUE!</v>
      </c>
      <c r="AC1469" t="e">
        <f t="shared" si="479"/>
        <v>#VALUE!</v>
      </c>
      <c r="AD1469" t="e">
        <f t="shared" si="480"/>
        <v>#VALUE!</v>
      </c>
      <c r="AE1469" t="e">
        <f t="shared" si="481"/>
        <v>#VALUE!</v>
      </c>
      <c r="AF1469" t="e">
        <f t="shared" si="482"/>
        <v>#VALUE!</v>
      </c>
    </row>
    <row r="1470" spans="5:32" x14ac:dyDescent="0.2">
      <c r="E1470">
        <f t="shared" si="474"/>
        <v>1468</v>
      </c>
      <c r="F1470">
        <f t="shared" si="469"/>
        <v>84.222911244778004</v>
      </c>
      <c r="G1470" t="e">
        <f t="shared" si="483"/>
        <v>#VALUE!</v>
      </c>
      <c r="H1470" t="e">
        <f t="shared" si="484"/>
        <v>#VALUE!</v>
      </c>
      <c r="I1470" t="e">
        <f t="shared" si="485"/>
        <v>#VALUE!</v>
      </c>
      <c r="J1470" t="e">
        <f t="shared" si="486"/>
        <v>#VALUE!</v>
      </c>
      <c r="K1470" t="e">
        <f t="shared" si="487"/>
        <v>#VALUE!</v>
      </c>
      <c r="L1470" t="e">
        <f t="shared" si="488"/>
        <v>#VALUE!</v>
      </c>
      <c r="M1470" t="e">
        <f>IF($B$9="זכר",INDEX(תמותה!$A$1:$E$121,ROUNDDOWN(E1470/12,0)+1,2),INDEX(תמותה!$A$1:$E$121,ROUNDDOWN(E1470/12,0)+1,3))</f>
        <v>#REF!</v>
      </c>
      <c r="N1470" t="e">
        <f>IF($B$9="זכר",INDEX('שיפור גברים'!$A$1:$GQ$121,ROUNDDOWN(E1470/12,0)+1,ROUNDDOWN((E1470+$B$7-$B$8)/12,0)+2),INDEX('שיפור נשים'!$A$1:$GQ$121,ROUNDDOWN(E1470/12,0)+1,ROUNDDOWN((E1470+$B$7-$B$8)/12,0)+2))</f>
        <v>#REF!</v>
      </c>
      <c r="O1470" t="e">
        <f>IF($B$9="זכר",INDEX('שיפור גברים'!$A$1:$GQ$121,ROUNDDOWN(E1470/12,0)+1,ROUNDDOWN((E1470+$B$7-$B$8)/12,0)+1),INDEX('שיפור נשים'!$A$1:$GQ$121,ROUNDDOWN(E1470/12,0)+1,ROUNDDOWN((E1470+$B$7-$B$8)/12,0)+1))</f>
        <v>#REF!</v>
      </c>
      <c r="P1470">
        <f t="shared" si="489"/>
        <v>1</v>
      </c>
      <c r="Q1470">
        <f t="shared" si="470"/>
        <v>1</v>
      </c>
      <c r="R1470">
        <f t="shared" si="475"/>
        <v>1468</v>
      </c>
      <c r="S1470" t="e">
        <f t="shared" si="476"/>
        <v>#VALUE!</v>
      </c>
      <c r="T1470" t="e">
        <f>IF($B$11="זכר",INDEX(תמותה!$A$1:$E$121,ROUNDDOWN(R1470/12,0)+1,2),INDEX(תמותה!$A$1:$E$121,ROUNDDOWN(R1470/12,0)+1,3))</f>
        <v>#REF!</v>
      </c>
      <c r="U1470" t="e">
        <f>IF($B$11="זכר",INDEX('שיפור גברים'!$A$1:$GQ$121,ROUNDDOWN(R1470/12,0)+1,ROUNDDOWN((E1470+$B$7-$B$8)/12,0)+2),INDEX('שיפור נשים'!$A$1:$GQ$121,ROUNDDOWN(R1470/12,0)+1,ROUNDDOWN((E1470+$B$7-$B$8)/12,0)+2))</f>
        <v>#REF!</v>
      </c>
      <c r="V1470" t="e">
        <f>IF($B$11="זכר",INDEX('שיפור גברים'!$A$1:$GQ$121,ROUNDDOWN(R1470/12,0)+1,ROUNDDOWN((E1470+$B$7-$B$8)/12,0)+1),INDEX('שיפור נשים'!$A$1:$GQ$121,ROUNDDOWN(R1470/12,0)+1,ROUNDDOWN((E1470+$B$7-$B$8)/12,0)+1))</f>
        <v>#REF!</v>
      </c>
      <c r="W1470">
        <f t="shared" si="471"/>
        <v>1</v>
      </c>
      <c r="X1470" t="e">
        <f t="shared" si="477"/>
        <v>#VALUE!</v>
      </c>
      <c r="Y1470" t="e">
        <f>IF($B$11="זכר",INDEX(תמותה!$A$1:$E$121,ROUNDDOWN(R1470/12,0)+1,4),INDEX(תמותה!$A$1:$E$121,ROUNDDOWN(R1470/12,0)+1,5))</f>
        <v>#REF!</v>
      </c>
      <c r="Z1470">
        <f t="shared" si="472"/>
        <v>1</v>
      </c>
      <c r="AA1470">
        <f t="shared" si="473"/>
        <v>1</v>
      </c>
      <c r="AB1470" t="e">
        <f t="shared" si="478"/>
        <v>#VALUE!</v>
      </c>
      <c r="AC1470" t="e">
        <f t="shared" si="479"/>
        <v>#VALUE!</v>
      </c>
      <c r="AD1470" t="e">
        <f t="shared" si="480"/>
        <v>#VALUE!</v>
      </c>
      <c r="AE1470" t="e">
        <f t="shared" si="481"/>
        <v>#VALUE!</v>
      </c>
      <c r="AF1470" t="e">
        <f t="shared" si="482"/>
        <v>#VALUE!</v>
      </c>
    </row>
    <row r="1471" spans="5:32" x14ac:dyDescent="0.2">
      <c r="E1471">
        <f t="shared" si="474"/>
        <v>1469</v>
      </c>
      <c r="F1471">
        <f t="shared" si="469"/>
        <v>84.477481378907456</v>
      </c>
      <c r="G1471" t="e">
        <f t="shared" si="483"/>
        <v>#VALUE!</v>
      </c>
      <c r="H1471" t="e">
        <f t="shared" si="484"/>
        <v>#VALUE!</v>
      </c>
      <c r="I1471" t="e">
        <f t="shared" si="485"/>
        <v>#VALUE!</v>
      </c>
      <c r="J1471" t="e">
        <f t="shared" si="486"/>
        <v>#VALUE!</v>
      </c>
      <c r="K1471" t="e">
        <f t="shared" si="487"/>
        <v>#VALUE!</v>
      </c>
      <c r="L1471" t="e">
        <f t="shared" si="488"/>
        <v>#VALUE!</v>
      </c>
      <c r="M1471" t="e">
        <f>IF($B$9="זכר",INDEX(תמותה!$A$1:$E$121,ROUNDDOWN(E1471/12,0)+1,2),INDEX(תמותה!$A$1:$E$121,ROUNDDOWN(E1471/12,0)+1,3))</f>
        <v>#REF!</v>
      </c>
      <c r="N1471" t="e">
        <f>IF($B$9="זכר",INDEX('שיפור גברים'!$A$1:$GQ$121,ROUNDDOWN(E1471/12,0)+1,ROUNDDOWN((E1471+$B$7-$B$8)/12,0)+2),INDEX('שיפור נשים'!$A$1:$GQ$121,ROUNDDOWN(E1471/12,0)+1,ROUNDDOWN((E1471+$B$7-$B$8)/12,0)+2))</f>
        <v>#REF!</v>
      </c>
      <c r="O1471" t="e">
        <f>IF($B$9="זכר",INDEX('שיפור גברים'!$A$1:$GQ$121,ROUNDDOWN(E1471/12,0)+1,ROUNDDOWN((E1471+$B$7-$B$8)/12,0)+1),INDEX('שיפור נשים'!$A$1:$GQ$121,ROUNDDOWN(E1471/12,0)+1,ROUNDDOWN((E1471+$B$7-$B$8)/12,0)+1))</f>
        <v>#REF!</v>
      </c>
      <c r="P1471">
        <f t="shared" si="489"/>
        <v>8.3333333333333329E-2</v>
      </c>
      <c r="Q1471">
        <f t="shared" si="470"/>
        <v>1</v>
      </c>
      <c r="R1471">
        <f t="shared" si="475"/>
        <v>1469</v>
      </c>
      <c r="S1471" t="e">
        <f t="shared" si="476"/>
        <v>#VALUE!</v>
      </c>
      <c r="T1471" t="e">
        <f>IF($B$11="זכר",INDEX(תמותה!$A$1:$E$121,ROUNDDOWN(R1471/12,0)+1,2),INDEX(תמותה!$A$1:$E$121,ROUNDDOWN(R1471/12,0)+1,3))</f>
        <v>#REF!</v>
      </c>
      <c r="U1471" t="e">
        <f>IF($B$11="זכר",INDEX('שיפור גברים'!$A$1:$GQ$121,ROUNDDOWN(R1471/12,0)+1,ROUNDDOWN((E1471+$B$7-$B$8)/12,0)+2),INDEX('שיפור נשים'!$A$1:$GQ$121,ROUNDDOWN(R1471/12,0)+1,ROUNDDOWN((E1471+$B$7-$B$8)/12,0)+2))</f>
        <v>#REF!</v>
      </c>
      <c r="V1471" t="e">
        <f>IF($B$11="זכר",INDEX('שיפור גברים'!$A$1:$GQ$121,ROUNDDOWN(R1471/12,0)+1,ROUNDDOWN((E1471+$B$7-$B$8)/12,0)+1),INDEX('שיפור נשים'!$A$1:$GQ$121,ROUNDDOWN(R1471/12,0)+1,ROUNDDOWN((E1471+$B$7-$B$8)/12,0)+1))</f>
        <v>#REF!</v>
      </c>
      <c r="W1471">
        <f t="shared" si="471"/>
        <v>8.3333333333333329E-2</v>
      </c>
      <c r="X1471" t="e">
        <f t="shared" si="477"/>
        <v>#VALUE!</v>
      </c>
      <c r="Y1471" t="e">
        <f>IF($B$11="זכר",INDEX(תמותה!$A$1:$E$121,ROUNDDOWN(R1471/12,0)+1,4),INDEX(תמותה!$A$1:$E$121,ROUNDDOWN(R1471/12,0)+1,5))</f>
        <v>#REF!</v>
      </c>
      <c r="Z1471">
        <f t="shared" si="472"/>
        <v>1</v>
      </c>
      <c r="AA1471">
        <f t="shared" si="473"/>
        <v>1</v>
      </c>
      <c r="AB1471" t="e">
        <f t="shared" si="478"/>
        <v>#VALUE!</v>
      </c>
      <c r="AC1471" t="e">
        <f t="shared" si="479"/>
        <v>#VALUE!</v>
      </c>
      <c r="AD1471" t="e">
        <f t="shared" si="480"/>
        <v>#VALUE!</v>
      </c>
      <c r="AE1471" t="e">
        <f t="shared" si="481"/>
        <v>#VALUE!</v>
      </c>
      <c r="AF1471" t="e">
        <f t="shared" si="482"/>
        <v>#VALUE!</v>
      </c>
    </row>
    <row r="1472" spans="5:32" x14ac:dyDescent="0.2">
      <c r="E1472">
        <f t="shared" si="474"/>
        <v>1470</v>
      </c>
      <c r="F1472">
        <f t="shared" si="469"/>
        <v>84.732820970566124</v>
      </c>
      <c r="G1472" t="e">
        <f t="shared" si="483"/>
        <v>#VALUE!</v>
      </c>
      <c r="H1472" t="e">
        <f t="shared" si="484"/>
        <v>#VALUE!</v>
      </c>
      <c r="I1472" t="e">
        <f t="shared" si="485"/>
        <v>#VALUE!</v>
      </c>
      <c r="J1472" t="e">
        <f t="shared" si="486"/>
        <v>#VALUE!</v>
      </c>
      <c r="K1472" t="e">
        <f t="shared" si="487"/>
        <v>#VALUE!</v>
      </c>
      <c r="L1472" t="e">
        <f t="shared" si="488"/>
        <v>#VALUE!</v>
      </c>
      <c r="M1472" t="e">
        <f>IF($B$9="זכר",INDEX(תמותה!$A$1:$E$121,ROUNDDOWN(E1472/12,0)+1,2),INDEX(תמותה!$A$1:$E$121,ROUNDDOWN(E1472/12,0)+1,3))</f>
        <v>#REF!</v>
      </c>
      <c r="N1472" t="e">
        <f>IF($B$9="זכר",INDEX('שיפור גברים'!$A$1:$GQ$121,ROUNDDOWN(E1472/12,0)+1,ROUNDDOWN((E1472+$B$7-$B$8)/12,0)+2),INDEX('שיפור נשים'!$A$1:$GQ$121,ROUNDDOWN(E1472/12,0)+1,ROUNDDOWN((E1472+$B$7-$B$8)/12,0)+2))</f>
        <v>#REF!</v>
      </c>
      <c r="O1472" t="e">
        <f>IF($B$9="זכר",INDEX('שיפור גברים'!$A$1:$GQ$121,ROUNDDOWN(E1472/12,0)+1,ROUNDDOWN((E1472+$B$7-$B$8)/12,0)+1),INDEX('שיפור נשים'!$A$1:$GQ$121,ROUNDDOWN(E1472/12,0)+1,ROUNDDOWN((E1472+$B$7-$B$8)/12,0)+1))</f>
        <v>#REF!</v>
      </c>
      <c r="P1472">
        <f t="shared" si="489"/>
        <v>0.16666666666666666</v>
      </c>
      <c r="Q1472">
        <f t="shared" si="470"/>
        <v>1</v>
      </c>
      <c r="R1472">
        <f t="shared" si="475"/>
        <v>1470</v>
      </c>
      <c r="S1472" t="e">
        <f t="shared" si="476"/>
        <v>#VALUE!</v>
      </c>
      <c r="T1472" t="e">
        <f>IF($B$11="זכר",INDEX(תמותה!$A$1:$E$121,ROUNDDOWN(R1472/12,0)+1,2),INDEX(תמותה!$A$1:$E$121,ROUNDDOWN(R1472/12,0)+1,3))</f>
        <v>#REF!</v>
      </c>
      <c r="U1472" t="e">
        <f>IF($B$11="זכר",INDEX('שיפור גברים'!$A$1:$GQ$121,ROUNDDOWN(R1472/12,0)+1,ROUNDDOWN((E1472+$B$7-$B$8)/12,0)+2),INDEX('שיפור נשים'!$A$1:$GQ$121,ROUNDDOWN(R1472/12,0)+1,ROUNDDOWN((E1472+$B$7-$B$8)/12,0)+2))</f>
        <v>#REF!</v>
      </c>
      <c r="V1472" t="e">
        <f>IF($B$11="זכר",INDEX('שיפור גברים'!$A$1:$GQ$121,ROUNDDOWN(R1472/12,0)+1,ROUNDDOWN((E1472+$B$7-$B$8)/12,0)+1),INDEX('שיפור נשים'!$A$1:$GQ$121,ROUNDDOWN(R1472/12,0)+1,ROUNDDOWN((E1472+$B$7-$B$8)/12,0)+1))</f>
        <v>#REF!</v>
      </c>
      <c r="W1472">
        <f t="shared" si="471"/>
        <v>0.16666666666666666</v>
      </c>
      <c r="X1472" t="e">
        <f t="shared" si="477"/>
        <v>#VALUE!</v>
      </c>
      <c r="Y1472" t="e">
        <f>IF($B$11="זכר",INDEX(תמותה!$A$1:$E$121,ROUNDDOWN(R1472/12,0)+1,4),INDEX(תמותה!$A$1:$E$121,ROUNDDOWN(R1472/12,0)+1,5))</f>
        <v>#REF!</v>
      </c>
      <c r="Z1472">
        <f t="shared" si="472"/>
        <v>1</v>
      </c>
      <c r="AA1472">
        <f t="shared" si="473"/>
        <v>1</v>
      </c>
      <c r="AB1472" t="e">
        <f t="shared" si="478"/>
        <v>#VALUE!</v>
      </c>
      <c r="AC1472" t="e">
        <f t="shared" si="479"/>
        <v>#VALUE!</v>
      </c>
      <c r="AD1472" t="e">
        <f t="shared" si="480"/>
        <v>#VALUE!</v>
      </c>
      <c r="AE1472" t="e">
        <f t="shared" si="481"/>
        <v>#VALUE!</v>
      </c>
      <c r="AF1472" t="e">
        <f t="shared" si="482"/>
        <v>#VALUE!</v>
      </c>
    </row>
    <row r="1473" spans="5:32" x14ac:dyDescent="0.2">
      <c r="E1473">
        <f t="shared" si="474"/>
        <v>1471</v>
      </c>
      <c r="F1473">
        <f t="shared" si="469"/>
        <v>84.988932345497801</v>
      </c>
      <c r="G1473" t="e">
        <f t="shared" si="483"/>
        <v>#VALUE!</v>
      </c>
      <c r="H1473" t="e">
        <f t="shared" si="484"/>
        <v>#VALUE!</v>
      </c>
      <c r="I1473" t="e">
        <f t="shared" si="485"/>
        <v>#VALUE!</v>
      </c>
      <c r="J1473" t="e">
        <f t="shared" si="486"/>
        <v>#VALUE!</v>
      </c>
      <c r="K1473" t="e">
        <f t="shared" si="487"/>
        <v>#VALUE!</v>
      </c>
      <c r="L1473" t="e">
        <f t="shared" si="488"/>
        <v>#VALUE!</v>
      </c>
      <c r="M1473" t="e">
        <f>IF($B$9="זכר",INDEX(תמותה!$A$1:$E$121,ROUNDDOWN(E1473/12,0)+1,2),INDEX(תמותה!$A$1:$E$121,ROUNDDOWN(E1473/12,0)+1,3))</f>
        <v>#REF!</v>
      </c>
      <c r="N1473" t="e">
        <f>IF($B$9="זכר",INDEX('שיפור גברים'!$A$1:$GQ$121,ROUNDDOWN(E1473/12,0)+1,ROUNDDOWN((E1473+$B$7-$B$8)/12,0)+2),INDEX('שיפור נשים'!$A$1:$GQ$121,ROUNDDOWN(E1473/12,0)+1,ROUNDDOWN((E1473+$B$7-$B$8)/12,0)+2))</f>
        <v>#REF!</v>
      </c>
      <c r="O1473" t="e">
        <f>IF($B$9="זכר",INDEX('שיפור גברים'!$A$1:$GQ$121,ROUNDDOWN(E1473/12,0)+1,ROUNDDOWN((E1473+$B$7-$B$8)/12,0)+1),INDEX('שיפור נשים'!$A$1:$GQ$121,ROUNDDOWN(E1473/12,0)+1,ROUNDDOWN((E1473+$B$7-$B$8)/12,0)+1))</f>
        <v>#REF!</v>
      </c>
      <c r="P1473">
        <f t="shared" si="489"/>
        <v>0.25</v>
      </c>
      <c r="Q1473">
        <f t="shared" si="470"/>
        <v>1</v>
      </c>
      <c r="R1473">
        <f t="shared" si="475"/>
        <v>1471</v>
      </c>
      <c r="S1473" t="e">
        <f t="shared" si="476"/>
        <v>#VALUE!</v>
      </c>
      <c r="T1473" t="e">
        <f>IF($B$11="זכר",INDEX(תמותה!$A$1:$E$121,ROUNDDOWN(R1473/12,0)+1,2),INDEX(תמותה!$A$1:$E$121,ROUNDDOWN(R1473/12,0)+1,3))</f>
        <v>#REF!</v>
      </c>
      <c r="U1473" t="e">
        <f>IF($B$11="זכר",INDEX('שיפור גברים'!$A$1:$GQ$121,ROUNDDOWN(R1473/12,0)+1,ROUNDDOWN((E1473+$B$7-$B$8)/12,0)+2),INDEX('שיפור נשים'!$A$1:$GQ$121,ROUNDDOWN(R1473/12,0)+1,ROUNDDOWN((E1473+$B$7-$B$8)/12,0)+2))</f>
        <v>#REF!</v>
      </c>
      <c r="V1473" t="e">
        <f>IF($B$11="זכר",INDEX('שיפור גברים'!$A$1:$GQ$121,ROUNDDOWN(R1473/12,0)+1,ROUNDDOWN((E1473+$B$7-$B$8)/12,0)+1),INDEX('שיפור נשים'!$A$1:$GQ$121,ROUNDDOWN(R1473/12,0)+1,ROUNDDOWN((E1473+$B$7-$B$8)/12,0)+1))</f>
        <v>#REF!</v>
      </c>
      <c r="W1473">
        <f t="shared" si="471"/>
        <v>0.25</v>
      </c>
      <c r="X1473" t="e">
        <f t="shared" si="477"/>
        <v>#VALUE!</v>
      </c>
      <c r="Y1473" t="e">
        <f>IF($B$11="זכר",INDEX(תמותה!$A$1:$E$121,ROUNDDOWN(R1473/12,0)+1,4),INDEX(תמותה!$A$1:$E$121,ROUNDDOWN(R1473/12,0)+1,5))</f>
        <v>#REF!</v>
      </c>
      <c r="Z1473">
        <f t="shared" si="472"/>
        <v>1</v>
      </c>
      <c r="AA1473">
        <f t="shared" si="473"/>
        <v>1</v>
      </c>
      <c r="AB1473" t="e">
        <f t="shared" si="478"/>
        <v>#VALUE!</v>
      </c>
      <c r="AC1473" t="e">
        <f t="shared" si="479"/>
        <v>#VALUE!</v>
      </c>
      <c r="AD1473" t="e">
        <f t="shared" si="480"/>
        <v>#VALUE!</v>
      </c>
      <c r="AE1473" t="e">
        <f t="shared" si="481"/>
        <v>#VALUE!</v>
      </c>
      <c r="AF1473" t="e">
        <f t="shared" si="482"/>
        <v>#VALUE!</v>
      </c>
    </row>
    <row r="1474" spans="5:32" x14ac:dyDescent="0.2">
      <c r="E1474">
        <f t="shared" si="474"/>
        <v>1472</v>
      </c>
      <c r="F1474">
        <f t="shared" si="469"/>
        <v>85.245817836475879</v>
      </c>
      <c r="G1474" t="e">
        <f t="shared" si="483"/>
        <v>#VALUE!</v>
      </c>
      <c r="H1474" t="e">
        <f t="shared" si="484"/>
        <v>#VALUE!</v>
      </c>
      <c r="I1474" t="e">
        <f t="shared" si="485"/>
        <v>#VALUE!</v>
      </c>
      <c r="J1474" t="e">
        <f t="shared" si="486"/>
        <v>#VALUE!</v>
      </c>
      <c r="K1474" t="e">
        <f t="shared" si="487"/>
        <v>#VALUE!</v>
      </c>
      <c r="L1474" t="e">
        <f t="shared" si="488"/>
        <v>#VALUE!</v>
      </c>
      <c r="M1474" t="e">
        <f>IF($B$9="זכר",INDEX(תמותה!$A$1:$E$121,ROUNDDOWN(E1474/12,0)+1,2),INDEX(תמותה!$A$1:$E$121,ROUNDDOWN(E1474/12,0)+1,3))</f>
        <v>#REF!</v>
      </c>
      <c r="N1474" t="e">
        <f>IF($B$9="זכר",INDEX('שיפור גברים'!$A$1:$GQ$121,ROUNDDOWN(E1474/12,0)+1,ROUNDDOWN((E1474+$B$7-$B$8)/12,0)+2),INDEX('שיפור נשים'!$A$1:$GQ$121,ROUNDDOWN(E1474/12,0)+1,ROUNDDOWN((E1474+$B$7-$B$8)/12,0)+2))</f>
        <v>#REF!</v>
      </c>
      <c r="O1474" t="e">
        <f>IF($B$9="זכר",INDEX('שיפור גברים'!$A$1:$GQ$121,ROUNDDOWN(E1474/12,0)+1,ROUNDDOWN((E1474+$B$7-$B$8)/12,0)+1),INDEX('שיפור נשים'!$A$1:$GQ$121,ROUNDDOWN(E1474/12,0)+1,ROUNDDOWN((E1474+$B$7-$B$8)/12,0)+1))</f>
        <v>#REF!</v>
      </c>
      <c r="P1474">
        <f t="shared" si="489"/>
        <v>0.33333333333333331</v>
      </c>
      <c r="Q1474">
        <f t="shared" si="470"/>
        <v>1</v>
      </c>
      <c r="R1474">
        <f t="shared" si="475"/>
        <v>1472</v>
      </c>
      <c r="S1474" t="e">
        <f t="shared" si="476"/>
        <v>#VALUE!</v>
      </c>
      <c r="T1474" t="e">
        <f>IF($B$11="זכר",INDEX(תמותה!$A$1:$E$121,ROUNDDOWN(R1474/12,0)+1,2),INDEX(תמותה!$A$1:$E$121,ROUNDDOWN(R1474/12,0)+1,3))</f>
        <v>#REF!</v>
      </c>
      <c r="U1474" t="e">
        <f>IF($B$11="זכר",INDEX('שיפור גברים'!$A$1:$GQ$121,ROUNDDOWN(R1474/12,0)+1,ROUNDDOWN((E1474+$B$7-$B$8)/12,0)+2),INDEX('שיפור נשים'!$A$1:$GQ$121,ROUNDDOWN(R1474/12,0)+1,ROUNDDOWN((E1474+$B$7-$B$8)/12,0)+2))</f>
        <v>#REF!</v>
      </c>
      <c r="V1474" t="e">
        <f>IF($B$11="זכר",INDEX('שיפור גברים'!$A$1:$GQ$121,ROUNDDOWN(R1474/12,0)+1,ROUNDDOWN((E1474+$B$7-$B$8)/12,0)+1),INDEX('שיפור נשים'!$A$1:$GQ$121,ROUNDDOWN(R1474/12,0)+1,ROUNDDOWN((E1474+$B$7-$B$8)/12,0)+1))</f>
        <v>#REF!</v>
      </c>
      <c r="W1474">
        <f t="shared" si="471"/>
        <v>0.33333333333333331</v>
      </c>
      <c r="X1474" t="e">
        <f t="shared" si="477"/>
        <v>#VALUE!</v>
      </c>
      <c r="Y1474" t="e">
        <f>IF($B$11="זכר",INDEX(תמותה!$A$1:$E$121,ROUNDDOWN(R1474/12,0)+1,4),INDEX(תמותה!$A$1:$E$121,ROUNDDOWN(R1474/12,0)+1,5))</f>
        <v>#REF!</v>
      </c>
      <c r="Z1474">
        <f t="shared" si="472"/>
        <v>1</v>
      </c>
      <c r="AA1474">
        <f t="shared" si="473"/>
        <v>1</v>
      </c>
      <c r="AB1474" t="e">
        <f t="shared" si="478"/>
        <v>#VALUE!</v>
      </c>
      <c r="AC1474" t="e">
        <f t="shared" si="479"/>
        <v>#VALUE!</v>
      </c>
      <c r="AD1474" t="e">
        <f t="shared" si="480"/>
        <v>#VALUE!</v>
      </c>
      <c r="AE1474" t="e">
        <f t="shared" si="481"/>
        <v>#VALUE!</v>
      </c>
      <c r="AF1474" t="e">
        <f t="shared" si="482"/>
        <v>#VALUE!</v>
      </c>
    </row>
    <row r="1475" spans="5:32" x14ac:dyDescent="0.2">
      <c r="E1475">
        <f t="shared" si="474"/>
        <v>1473</v>
      </c>
      <c r="F1475">
        <f t="shared" ref="F1475:F1538" si="490">(1+$B$2)^((E1475-$E$2+1)/12)</f>
        <v>85.503479783324707</v>
      </c>
      <c r="G1475" t="e">
        <f t="shared" si="483"/>
        <v>#VALUE!</v>
      </c>
      <c r="H1475" t="e">
        <f t="shared" si="484"/>
        <v>#VALUE!</v>
      </c>
      <c r="I1475" t="e">
        <f t="shared" si="485"/>
        <v>#VALUE!</v>
      </c>
      <c r="J1475" t="e">
        <f t="shared" si="486"/>
        <v>#VALUE!</v>
      </c>
      <c r="K1475" t="e">
        <f t="shared" si="487"/>
        <v>#VALUE!</v>
      </c>
      <c r="L1475" t="e">
        <f t="shared" si="488"/>
        <v>#VALUE!</v>
      </c>
      <c r="M1475" t="e">
        <f>IF($B$9="זכר",INDEX(תמותה!$A$1:$E$121,ROUNDDOWN(E1475/12,0)+1,2),INDEX(תמותה!$A$1:$E$121,ROUNDDOWN(E1475/12,0)+1,3))</f>
        <v>#REF!</v>
      </c>
      <c r="N1475" t="e">
        <f>IF($B$9="זכר",INDEX('שיפור גברים'!$A$1:$GQ$121,ROUNDDOWN(E1475/12,0)+1,ROUNDDOWN((E1475+$B$7-$B$8)/12,0)+2),INDEX('שיפור נשים'!$A$1:$GQ$121,ROUNDDOWN(E1475/12,0)+1,ROUNDDOWN((E1475+$B$7-$B$8)/12,0)+2))</f>
        <v>#REF!</v>
      </c>
      <c r="O1475" t="e">
        <f>IF($B$9="זכר",INDEX('שיפור גברים'!$A$1:$GQ$121,ROUNDDOWN(E1475/12,0)+1,ROUNDDOWN((E1475+$B$7-$B$8)/12,0)+1),INDEX('שיפור נשים'!$A$1:$GQ$121,ROUNDDOWN(E1475/12,0)+1,ROUNDDOWN((E1475+$B$7-$B$8)/12,0)+1))</f>
        <v>#REF!</v>
      </c>
      <c r="P1475">
        <f t="shared" si="489"/>
        <v>0.41666666666666669</v>
      </c>
      <c r="Q1475">
        <f t="shared" ref="Q1475:Q1538" si="491">IF(E1475&lt;$B$12,1-(1-M1475*(N1475*P1475+O1475*(1-P1475)))^(1/12),1)</f>
        <v>1</v>
      </c>
      <c r="R1475">
        <f t="shared" si="475"/>
        <v>1473</v>
      </c>
      <c r="S1475" t="e">
        <f t="shared" si="476"/>
        <v>#VALUE!</v>
      </c>
      <c r="T1475" t="e">
        <f>IF($B$11="זכר",INDEX(תמותה!$A$1:$E$121,ROUNDDOWN(R1475/12,0)+1,2),INDEX(תמותה!$A$1:$E$121,ROUNDDOWN(R1475/12,0)+1,3))</f>
        <v>#REF!</v>
      </c>
      <c r="U1475" t="e">
        <f>IF($B$11="זכר",INDEX('שיפור גברים'!$A$1:$GQ$121,ROUNDDOWN(R1475/12,0)+1,ROUNDDOWN((E1475+$B$7-$B$8)/12,0)+2),INDEX('שיפור נשים'!$A$1:$GQ$121,ROUNDDOWN(R1475/12,0)+1,ROUNDDOWN((E1475+$B$7-$B$8)/12,0)+2))</f>
        <v>#REF!</v>
      </c>
      <c r="V1475" t="e">
        <f>IF($B$11="זכר",INDEX('שיפור גברים'!$A$1:$GQ$121,ROUNDDOWN(R1475/12,0)+1,ROUNDDOWN((E1475+$B$7-$B$8)/12,0)+1),INDEX('שיפור נשים'!$A$1:$GQ$121,ROUNDDOWN(R1475/12,0)+1,ROUNDDOWN((E1475+$B$7-$B$8)/12,0)+1))</f>
        <v>#REF!</v>
      </c>
      <c r="W1475">
        <f t="shared" ref="W1475:W1538" si="492">(MOD((R1475-$E$2+7),12)+1)/12</f>
        <v>0.41666666666666669</v>
      </c>
      <c r="X1475" t="e">
        <f t="shared" si="477"/>
        <v>#VALUE!</v>
      </c>
      <c r="Y1475" t="e">
        <f>IF($B$11="זכר",INDEX(תמותה!$A$1:$E$121,ROUNDDOWN(R1475/12,0)+1,4),INDEX(תמותה!$A$1:$E$121,ROUNDDOWN(R1475/12,0)+1,5))</f>
        <v>#REF!</v>
      </c>
      <c r="Z1475">
        <f t="shared" ref="Z1475:Z1538" si="493">IF(R1475&lt;$B$12,1-(1-T1475*(U1475*W1475+V1475*(1-W1475)))^(1/12),1)</f>
        <v>1</v>
      </c>
      <c r="AA1475">
        <f t="shared" ref="AA1475:AA1538" si="494">IF(R1475&lt;$B$12,1-(1-Y1475*(U1475*W1475+V1475*(1-W1475)))^(1/12),1)</f>
        <v>1</v>
      </c>
      <c r="AB1475" t="e">
        <f t="shared" si="478"/>
        <v>#VALUE!</v>
      </c>
      <c r="AC1475" t="e">
        <f t="shared" si="479"/>
        <v>#VALUE!</v>
      </c>
      <c r="AD1475" t="e">
        <f t="shared" si="480"/>
        <v>#VALUE!</v>
      </c>
      <c r="AE1475" t="e">
        <f t="shared" si="481"/>
        <v>#VALUE!</v>
      </c>
      <c r="AF1475" t="e">
        <f t="shared" si="482"/>
        <v>#VALUE!</v>
      </c>
    </row>
    <row r="1476" spans="5:32" x14ac:dyDescent="0.2">
      <c r="E1476">
        <f t="shared" ref="E1476:E1539" si="495">E1475+1</f>
        <v>1474</v>
      </c>
      <c r="F1476">
        <f t="shared" si="490"/>
        <v>85.761920532941176</v>
      </c>
      <c r="G1476" t="e">
        <f t="shared" si="483"/>
        <v>#VALUE!</v>
      </c>
      <c r="H1476" t="e">
        <f t="shared" si="484"/>
        <v>#VALUE!</v>
      </c>
      <c r="I1476" t="e">
        <f t="shared" si="485"/>
        <v>#VALUE!</v>
      </c>
      <c r="J1476" t="e">
        <f t="shared" si="486"/>
        <v>#VALUE!</v>
      </c>
      <c r="K1476" t="e">
        <f t="shared" si="487"/>
        <v>#VALUE!</v>
      </c>
      <c r="L1476" t="e">
        <f t="shared" si="488"/>
        <v>#VALUE!</v>
      </c>
      <c r="M1476" t="e">
        <f>IF($B$9="זכר",INDEX(תמותה!$A$1:$E$121,ROUNDDOWN(E1476/12,0)+1,2),INDEX(תמותה!$A$1:$E$121,ROUNDDOWN(E1476/12,0)+1,3))</f>
        <v>#REF!</v>
      </c>
      <c r="N1476" t="e">
        <f>IF($B$9="זכר",INDEX('שיפור גברים'!$A$1:$GQ$121,ROUNDDOWN(E1476/12,0)+1,ROUNDDOWN((E1476+$B$7-$B$8)/12,0)+2),INDEX('שיפור נשים'!$A$1:$GQ$121,ROUNDDOWN(E1476/12,0)+1,ROUNDDOWN((E1476+$B$7-$B$8)/12,0)+2))</f>
        <v>#REF!</v>
      </c>
      <c r="O1476" t="e">
        <f>IF($B$9="זכר",INDEX('שיפור גברים'!$A$1:$GQ$121,ROUNDDOWN(E1476/12,0)+1,ROUNDDOWN((E1476+$B$7-$B$8)/12,0)+1),INDEX('שיפור נשים'!$A$1:$GQ$121,ROUNDDOWN(E1476/12,0)+1,ROUNDDOWN((E1476+$B$7-$B$8)/12,0)+1))</f>
        <v>#REF!</v>
      </c>
      <c r="P1476">
        <f t="shared" si="489"/>
        <v>0.5</v>
      </c>
      <c r="Q1476">
        <f t="shared" si="491"/>
        <v>1</v>
      </c>
      <c r="R1476">
        <f t="shared" ref="R1476:R1539" si="496">R1475+1</f>
        <v>1474</v>
      </c>
      <c r="S1476" t="e">
        <f t="shared" ref="S1476:S1539" si="497">S1475*(1-Z1476)</f>
        <v>#VALUE!</v>
      </c>
      <c r="T1476" t="e">
        <f>IF($B$11="זכר",INDEX(תמותה!$A$1:$E$121,ROUNDDOWN(R1476/12,0)+1,2),INDEX(תמותה!$A$1:$E$121,ROUNDDOWN(R1476/12,0)+1,3))</f>
        <v>#REF!</v>
      </c>
      <c r="U1476" t="e">
        <f>IF($B$11="זכר",INDEX('שיפור גברים'!$A$1:$GQ$121,ROUNDDOWN(R1476/12,0)+1,ROUNDDOWN((E1476+$B$7-$B$8)/12,0)+2),INDEX('שיפור נשים'!$A$1:$GQ$121,ROUNDDOWN(R1476/12,0)+1,ROUNDDOWN((E1476+$B$7-$B$8)/12,0)+2))</f>
        <v>#REF!</v>
      </c>
      <c r="V1476" t="e">
        <f>IF($B$11="זכר",INDEX('שיפור גברים'!$A$1:$GQ$121,ROUNDDOWN(R1476/12,0)+1,ROUNDDOWN((E1476+$B$7-$B$8)/12,0)+1),INDEX('שיפור נשים'!$A$1:$GQ$121,ROUNDDOWN(R1476/12,0)+1,ROUNDDOWN((E1476+$B$7-$B$8)/12,0)+1))</f>
        <v>#REF!</v>
      </c>
      <c r="W1476">
        <f t="shared" si="492"/>
        <v>0.5</v>
      </c>
      <c r="X1476" t="e">
        <f t="shared" ref="X1476:X1539" si="498">X1475*(1-AA1476)+Q1476*S1476*L1475</f>
        <v>#VALUE!</v>
      </c>
      <c r="Y1476" t="e">
        <f>IF($B$11="זכר",INDEX(תמותה!$A$1:$E$121,ROUNDDOWN(R1476/12,0)+1,4),INDEX(תמותה!$A$1:$E$121,ROUNDDOWN(R1476/12,0)+1,5))</f>
        <v>#REF!</v>
      </c>
      <c r="Z1476">
        <f t="shared" si="493"/>
        <v>1</v>
      </c>
      <c r="AA1476">
        <f t="shared" si="494"/>
        <v>1</v>
      </c>
      <c r="AB1476" t="e">
        <f t="shared" ref="AB1476:AB1539" si="499">IF(E1476&lt;=$B$3,IF(AND((E1476-$E$2)&lt;0,E1476&lt;$B$4),AB1475+0/F1476,AB1475+X1475/F1476))</f>
        <v>#VALUE!</v>
      </c>
      <c r="AC1476" t="e">
        <f t="shared" ref="AC1476:AC1539" si="500">IF(E1476&lt;=$B$3,IF(AND((E1476-$E$2)&lt;60,E1476&lt;$B$4),AC1475+0/F1476,AC1475+X1475/F1476))</f>
        <v>#VALUE!</v>
      </c>
      <c r="AD1476" t="e">
        <f t="shared" ref="AD1476:AD1539" si="501">IF(E1476&lt;=$B$3,IF(AND((E1476-$E$2)&lt;120,E1476&lt;$B$4),AD1475+0/F1476,AD1475+X1475/F1476))</f>
        <v>#VALUE!</v>
      </c>
      <c r="AE1476" t="e">
        <f t="shared" ref="AE1476:AE1539" si="502">IF(E1476&lt;=$B$3,IF(AND((E1476-$E$2)&lt;180,E1476&lt;$B$4),AE1475+0/F1476,AE1475+X1475/F1476))</f>
        <v>#VALUE!</v>
      </c>
      <c r="AF1476" t="e">
        <f t="shared" ref="AF1476:AF1539" si="503">IF(E1476&lt;=$B$3,IF(AND((E1476-$E$2)&lt;240,E1476&lt;$B$4),AF1475+0/F1476,AF1475+X1475/F1476))</f>
        <v>#VALUE!</v>
      </c>
    </row>
    <row r="1477" spans="5:32" x14ac:dyDescent="0.2">
      <c r="E1477">
        <f t="shared" si="495"/>
        <v>1475</v>
      </c>
      <c r="F1477">
        <f t="shared" si="490"/>
        <v>86.02114243931554</v>
      </c>
      <c r="G1477" t="e">
        <f t="shared" si="483"/>
        <v>#VALUE!</v>
      </c>
      <c r="H1477" t="e">
        <f t="shared" si="484"/>
        <v>#VALUE!</v>
      </c>
      <c r="I1477" t="e">
        <f t="shared" si="485"/>
        <v>#VALUE!</v>
      </c>
      <c r="J1477" t="e">
        <f t="shared" si="486"/>
        <v>#VALUE!</v>
      </c>
      <c r="K1477" t="e">
        <f t="shared" si="487"/>
        <v>#VALUE!</v>
      </c>
      <c r="L1477" t="e">
        <f t="shared" si="488"/>
        <v>#VALUE!</v>
      </c>
      <c r="M1477" t="e">
        <f>IF($B$9="זכר",INDEX(תמותה!$A$1:$E$121,ROUNDDOWN(E1477/12,0)+1,2),INDEX(תמותה!$A$1:$E$121,ROUNDDOWN(E1477/12,0)+1,3))</f>
        <v>#REF!</v>
      </c>
      <c r="N1477" t="e">
        <f>IF($B$9="זכר",INDEX('שיפור גברים'!$A$1:$GQ$121,ROUNDDOWN(E1477/12,0)+1,ROUNDDOWN((E1477+$B$7-$B$8)/12,0)+2),INDEX('שיפור נשים'!$A$1:$GQ$121,ROUNDDOWN(E1477/12,0)+1,ROUNDDOWN((E1477+$B$7-$B$8)/12,0)+2))</f>
        <v>#REF!</v>
      </c>
      <c r="O1477" t="e">
        <f>IF($B$9="זכר",INDEX('שיפור גברים'!$A$1:$GQ$121,ROUNDDOWN(E1477/12,0)+1,ROUNDDOWN((E1477+$B$7-$B$8)/12,0)+1),INDEX('שיפור נשים'!$A$1:$GQ$121,ROUNDDOWN(E1477/12,0)+1,ROUNDDOWN((E1477+$B$7-$B$8)/12,0)+1))</f>
        <v>#REF!</v>
      </c>
      <c r="P1477">
        <f t="shared" si="489"/>
        <v>0.58333333333333337</v>
      </c>
      <c r="Q1477">
        <f t="shared" si="491"/>
        <v>1</v>
      </c>
      <c r="R1477">
        <f t="shared" si="496"/>
        <v>1475</v>
      </c>
      <c r="S1477" t="e">
        <f t="shared" si="497"/>
        <v>#VALUE!</v>
      </c>
      <c r="T1477" t="e">
        <f>IF($B$11="זכר",INDEX(תמותה!$A$1:$E$121,ROUNDDOWN(R1477/12,0)+1,2),INDEX(תמותה!$A$1:$E$121,ROUNDDOWN(R1477/12,0)+1,3))</f>
        <v>#REF!</v>
      </c>
      <c r="U1477" t="e">
        <f>IF($B$11="זכר",INDEX('שיפור גברים'!$A$1:$GQ$121,ROUNDDOWN(R1477/12,0)+1,ROUNDDOWN((E1477+$B$7-$B$8)/12,0)+2),INDEX('שיפור נשים'!$A$1:$GQ$121,ROUNDDOWN(R1477/12,0)+1,ROUNDDOWN((E1477+$B$7-$B$8)/12,0)+2))</f>
        <v>#REF!</v>
      </c>
      <c r="V1477" t="e">
        <f>IF($B$11="זכר",INDEX('שיפור גברים'!$A$1:$GQ$121,ROUNDDOWN(R1477/12,0)+1,ROUNDDOWN((E1477+$B$7-$B$8)/12,0)+1),INDEX('שיפור נשים'!$A$1:$GQ$121,ROUNDDOWN(R1477/12,0)+1,ROUNDDOWN((E1477+$B$7-$B$8)/12,0)+1))</f>
        <v>#REF!</v>
      </c>
      <c r="W1477">
        <f t="shared" si="492"/>
        <v>0.58333333333333337</v>
      </c>
      <c r="X1477" t="e">
        <f t="shared" si="498"/>
        <v>#VALUE!</v>
      </c>
      <c r="Y1477" t="e">
        <f>IF($B$11="זכר",INDEX(תמותה!$A$1:$E$121,ROUNDDOWN(R1477/12,0)+1,4),INDEX(תמותה!$A$1:$E$121,ROUNDDOWN(R1477/12,0)+1,5))</f>
        <v>#REF!</v>
      </c>
      <c r="Z1477">
        <f t="shared" si="493"/>
        <v>1</v>
      </c>
      <c r="AA1477">
        <f t="shared" si="494"/>
        <v>1</v>
      </c>
      <c r="AB1477" t="e">
        <f t="shared" si="499"/>
        <v>#VALUE!</v>
      </c>
      <c r="AC1477" t="e">
        <f t="shared" si="500"/>
        <v>#VALUE!</v>
      </c>
      <c r="AD1477" t="e">
        <f t="shared" si="501"/>
        <v>#VALUE!</v>
      </c>
      <c r="AE1477" t="e">
        <f t="shared" si="502"/>
        <v>#VALUE!</v>
      </c>
      <c r="AF1477" t="e">
        <f t="shared" si="503"/>
        <v>#VALUE!</v>
      </c>
    </row>
    <row r="1478" spans="5:32" x14ac:dyDescent="0.2">
      <c r="E1478">
        <f t="shared" si="495"/>
        <v>1476</v>
      </c>
      <c r="F1478">
        <f t="shared" si="490"/>
        <v>86.281147863553457</v>
      </c>
      <c r="G1478" t="e">
        <f t="shared" si="483"/>
        <v>#VALUE!</v>
      </c>
      <c r="H1478" t="e">
        <f t="shared" si="484"/>
        <v>#VALUE!</v>
      </c>
      <c r="I1478" t="e">
        <f t="shared" si="485"/>
        <v>#VALUE!</v>
      </c>
      <c r="J1478" t="e">
        <f t="shared" si="486"/>
        <v>#VALUE!</v>
      </c>
      <c r="K1478" t="e">
        <f t="shared" si="487"/>
        <v>#VALUE!</v>
      </c>
      <c r="L1478" t="e">
        <f t="shared" si="488"/>
        <v>#VALUE!</v>
      </c>
      <c r="M1478" t="e">
        <f>IF($B$9="זכר",INDEX(תמותה!$A$1:$E$121,ROUNDDOWN(E1478/12,0)+1,2),INDEX(תמותה!$A$1:$E$121,ROUNDDOWN(E1478/12,0)+1,3))</f>
        <v>#REF!</v>
      </c>
      <c r="N1478" t="e">
        <f>IF($B$9="זכר",INDEX('שיפור גברים'!$A$1:$GQ$121,ROUNDDOWN(E1478/12,0)+1,ROUNDDOWN((E1478+$B$7-$B$8)/12,0)+2),INDEX('שיפור נשים'!$A$1:$GQ$121,ROUNDDOWN(E1478/12,0)+1,ROUNDDOWN((E1478+$B$7-$B$8)/12,0)+2))</f>
        <v>#REF!</v>
      </c>
      <c r="O1478" t="e">
        <f>IF($B$9="זכר",INDEX('שיפור גברים'!$A$1:$GQ$121,ROUNDDOWN(E1478/12,0)+1,ROUNDDOWN((E1478+$B$7-$B$8)/12,0)+1),INDEX('שיפור נשים'!$A$1:$GQ$121,ROUNDDOWN(E1478/12,0)+1,ROUNDDOWN((E1478+$B$7-$B$8)/12,0)+1))</f>
        <v>#REF!</v>
      </c>
      <c r="P1478">
        <f t="shared" si="489"/>
        <v>0.66666666666666663</v>
      </c>
      <c r="Q1478">
        <f t="shared" si="491"/>
        <v>1</v>
      </c>
      <c r="R1478">
        <f t="shared" si="496"/>
        <v>1476</v>
      </c>
      <c r="S1478" t="e">
        <f t="shared" si="497"/>
        <v>#VALUE!</v>
      </c>
      <c r="T1478" t="e">
        <f>IF($B$11="זכר",INDEX(תמותה!$A$1:$E$121,ROUNDDOWN(R1478/12,0)+1,2),INDEX(תמותה!$A$1:$E$121,ROUNDDOWN(R1478/12,0)+1,3))</f>
        <v>#REF!</v>
      </c>
      <c r="U1478" t="e">
        <f>IF($B$11="זכר",INDEX('שיפור גברים'!$A$1:$GQ$121,ROUNDDOWN(R1478/12,0)+1,ROUNDDOWN((E1478+$B$7-$B$8)/12,0)+2),INDEX('שיפור נשים'!$A$1:$GQ$121,ROUNDDOWN(R1478/12,0)+1,ROUNDDOWN((E1478+$B$7-$B$8)/12,0)+2))</f>
        <v>#REF!</v>
      </c>
      <c r="V1478" t="e">
        <f>IF($B$11="זכר",INDEX('שיפור גברים'!$A$1:$GQ$121,ROUNDDOWN(R1478/12,0)+1,ROUNDDOWN((E1478+$B$7-$B$8)/12,0)+1),INDEX('שיפור נשים'!$A$1:$GQ$121,ROUNDDOWN(R1478/12,0)+1,ROUNDDOWN((E1478+$B$7-$B$8)/12,0)+1))</f>
        <v>#REF!</v>
      </c>
      <c r="W1478">
        <f t="shared" si="492"/>
        <v>0.66666666666666663</v>
      </c>
      <c r="X1478" t="e">
        <f t="shared" si="498"/>
        <v>#VALUE!</v>
      </c>
      <c r="Y1478" t="e">
        <f>IF($B$11="זכר",INDEX(תמותה!$A$1:$E$121,ROUNDDOWN(R1478/12,0)+1,4),INDEX(תמותה!$A$1:$E$121,ROUNDDOWN(R1478/12,0)+1,5))</f>
        <v>#REF!</v>
      </c>
      <c r="Z1478">
        <f t="shared" si="493"/>
        <v>1</v>
      </c>
      <c r="AA1478">
        <f t="shared" si="494"/>
        <v>1</v>
      </c>
      <c r="AB1478" t="e">
        <f t="shared" si="499"/>
        <v>#VALUE!</v>
      </c>
      <c r="AC1478" t="e">
        <f t="shared" si="500"/>
        <v>#VALUE!</v>
      </c>
      <c r="AD1478" t="e">
        <f t="shared" si="501"/>
        <v>#VALUE!</v>
      </c>
      <c r="AE1478" t="e">
        <f t="shared" si="502"/>
        <v>#VALUE!</v>
      </c>
      <c r="AF1478" t="e">
        <f t="shared" si="503"/>
        <v>#VALUE!</v>
      </c>
    </row>
    <row r="1479" spans="5:32" x14ac:dyDescent="0.2">
      <c r="E1479">
        <f t="shared" si="495"/>
        <v>1477</v>
      </c>
      <c r="F1479">
        <f t="shared" si="490"/>
        <v>86.541939173896921</v>
      </c>
      <c r="G1479" t="e">
        <f t="shared" si="483"/>
        <v>#VALUE!</v>
      </c>
      <c r="H1479" t="e">
        <f t="shared" si="484"/>
        <v>#VALUE!</v>
      </c>
      <c r="I1479" t="e">
        <f t="shared" si="485"/>
        <v>#VALUE!</v>
      </c>
      <c r="J1479" t="e">
        <f t="shared" si="486"/>
        <v>#VALUE!</v>
      </c>
      <c r="K1479" t="e">
        <f t="shared" si="487"/>
        <v>#VALUE!</v>
      </c>
      <c r="L1479" t="e">
        <f t="shared" si="488"/>
        <v>#VALUE!</v>
      </c>
      <c r="M1479" t="e">
        <f>IF($B$9="זכר",INDEX(תמותה!$A$1:$E$121,ROUNDDOWN(E1479/12,0)+1,2),INDEX(תמותה!$A$1:$E$121,ROUNDDOWN(E1479/12,0)+1,3))</f>
        <v>#REF!</v>
      </c>
      <c r="N1479" t="e">
        <f>IF($B$9="זכר",INDEX('שיפור גברים'!$A$1:$GQ$121,ROUNDDOWN(E1479/12,0)+1,ROUNDDOWN((E1479+$B$7-$B$8)/12,0)+2),INDEX('שיפור נשים'!$A$1:$GQ$121,ROUNDDOWN(E1479/12,0)+1,ROUNDDOWN((E1479+$B$7-$B$8)/12,0)+2))</f>
        <v>#REF!</v>
      </c>
      <c r="O1479" t="e">
        <f>IF($B$9="זכר",INDEX('שיפור גברים'!$A$1:$GQ$121,ROUNDDOWN(E1479/12,0)+1,ROUNDDOWN((E1479+$B$7-$B$8)/12,0)+1),INDEX('שיפור נשים'!$A$1:$GQ$121,ROUNDDOWN(E1479/12,0)+1,ROUNDDOWN((E1479+$B$7-$B$8)/12,0)+1))</f>
        <v>#REF!</v>
      </c>
      <c r="P1479">
        <f t="shared" si="489"/>
        <v>0.75</v>
      </c>
      <c r="Q1479">
        <f t="shared" si="491"/>
        <v>1</v>
      </c>
      <c r="R1479">
        <f t="shared" si="496"/>
        <v>1477</v>
      </c>
      <c r="S1479" t="e">
        <f t="shared" si="497"/>
        <v>#VALUE!</v>
      </c>
      <c r="T1479" t="e">
        <f>IF($B$11="זכר",INDEX(תמותה!$A$1:$E$121,ROUNDDOWN(R1479/12,0)+1,2),INDEX(תמותה!$A$1:$E$121,ROUNDDOWN(R1479/12,0)+1,3))</f>
        <v>#REF!</v>
      </c>
      <c r="U1479" t="e">
        <f>IF($B$11="זכר",INDEX('שיפור גברים'!$A$1:$GQ$121,ROUNDDOWN(R1479/12,0)+1,ROUNDDOWN((E1479+$B$7-$B$8)/12,0)+2),INDEX('שיפור נשים'!$A$1:$GQ$121,ROUNDDOWN(R1479/12,0)+1,ROUNDDOWN((E1479+$B$7-$B$8)/12,0)+2))</f>
        <v>#REF!</v>
      </c>
      <c r="V1479" t="e">
        <f>IF($B$11="זכר",INDEX('שיפור גברים'!$A$1:$GQ$121,ROUNDDOWN(R1479/12,0)+1,ROUNDDOWN((E1479+$B$7-$B$8)/12,0)+1),INDEX('שיפור נשים'!$A$1:$GQ$121,ROUNDDOWN(R1479/12,0)+1,ROUNDDOWN((E1479+$B$7-$B$8)/12,0)+1))</f>
        <v>#REF!</v>
      </c>
      <c r="W1479">
        <f t="shared" si="492"/>
        <v>0.75</v>
      </c>
      <c r="X1479" t="e">
        <f t="shared" si="498"/>
        <v>#VALUE!</v>
      </c>
      <c r="Y1479" t="e">
        <f>IF($B$11="זכר",INDEX(תמותה!$A$1:$E$121,ROUNDDOWN(R1479/12,0)+1,4),INDEX(תמותה!$A$1:$E$121,ROUNDDOWN(R1479/12,0)+1,5))</f>
        <v>#REF!</v>
      </c>
      <c r="Z1479">
        <f t="shared" si="493"/>
        <v>1</v>
      </c>
      <c r="AA1479">
        <f t="shared" si="494"/>
        <v>1</v>
      </c>
      <c r="AB1479" t="e">
        <f t="shared" si="499"/>
        <v>#VALUE!</v>
      </c>
      <c r="AC1479" t="e">
        <f t="shared" si="500"/>
        <v>#VALUE!</v>
      </c>
      <c r="AD1479" t="e">
        <f t="shared" si="501"/>
        <v>#VALUE!</v>
      </c>
      <c r="AE1479" t="e">
        <f t="shared" si="502"/>
        <v>#VALUE!</v>
      </c>
      <c r="AF1479" t="e">
        <f t="shared" si="503"/>
        <v>#VALUE!</v>
      </c>
    </row>
    <row r="1480" spans="5:32" x14ac:dyDescent="0.2">
      <c r="E1480">
        <f t="shared" si="495"/>
        <v>1478</v>
      </c>
      <c r="F1480">
        <f t="shared" si="490"/>
        <v>86.803518745746416</v>
      </c>
      <c r="G1480" t="e">
        <f t="shared" si="483"/>
        <v>#VALUE!</v>
      </c>
      <c r="H1480" t="e">
        <f t="shared" si="484"/>
        <v>#VALUE!</v>
      </c>
      <c r="I1480" t="e">
        <f t="shared" si="485"/>
        <v>#VALUE!</v>
      </c>
      <c r="J1480" t="e">
        <f t="shared" si="486"/>
        <v>#VALUE!</v>
      </c>
      <c r="K1480" t="e">
        <f t="shared" si="487"/>
        <v>#VALUE!</v>
      </c>
      <c r="L1480" t="e">
        <f t="shared" si="488"/>
        <v>#VALUE!</v>
      </c>
      <c r="M1480" t="e">
        <f>IF($B$9="זכר",INDEX(תמותה!$A$1:$E$121,ROUNDDOWN(E1480/12,0)+1,2),INDEX(תמותה!$A$1:$E$121,ROUNDDOWN(E1480/12,0)+1,3))</f>
        <v>#REF!</v>
      </c>
      <c r="N1480" t="e">
        <f>IF($B$9="זכר",INDEX('שיפור גברים'!$A$1:$GQ$121,ROUNDDOWN(E1480/12,0)+1,ROUNDDOWN((E1480+$B$7-$B$8)/12,0)+2),INDEX('שיפור נשים'!$A$1:$GQ$121,ROUNDDOWN(E1480/12,0)+1,ROUNDDOWN((E1480+$B$7-$B$8)/12,0)+2))</f>
        <v>#REF!</v>
      </c>
      <c r="O1480" t="e">
        <f>IF($B$9="זכר",INDEX('שיפור גברים'!$A$1:$GQ$121,ROUNDDOWN(E1480/12,0)+1,ROUNDDOWN((E1480+$B$7-$B$8)/12,0)+1),INDEX('שיפור נשים'!$A$1:$GQ$121,ROUNDDOWN(E1480/12,0)+1,ROUNDDOWN((E1480+$B$7-$B$8)/12,0)+1))</f>
        <v>#REF!</v>
      </c>
      <c r="P1480">
        <f t="shared" si="489"/>
        <v>0.83333333333333337</v>
      </c>
      <c r="Q1480">
        <f t="shared" si="491"/>
        <v>1</v>
      </c>
      <c r="R1480">
        <f t="shared" si="496"/>
        <v>1478</v>
      </c>
      <c r="S1480" t="e">
        <f t="shared" si="497"/>
        <v>#VALUE!</v>
      </c>
      <c r="T1480" t="e">
        <f>IF($B$11="זכר",INDEX(תמותה!$A$1:$E$121,ROUNDDOWN(R1480/12,0)+1,2),INDEX(תמותה!$A$1:$E$121,ROUNDDOWN(R1480/12,0)+1,3))</f>
        <v>#REF!</v>
      </c>
      <c r="U1480" t="e">
        <f>IF($B$11="זכר",INDEX('שיפור גברים'!$A$1:$GQ$121,ROUNDDOWN(R1480/12,0)+1,ROUNDDOWN((E1480+$B$7-$B$8)/12,0)+2),INDEX('שיפור נשים'!$A$1:$GQ$121,ROUNDDOWN(R1480/12,0)+1,ROUNDDOWN((E1480+$B$7-$B$8)/12,0)+2))</f>
        <v>#REF!</v>
      </c>
      <c r="V1480" t="e">
        <f>IF($B$11="זכר",INDEX('שיפור גברים'!$A$1:$GQ$121,ROUNDDOWN(R1480/12,0)+1,ROUNDDOWN((E1480+$B$7-$B$8)/12,0)+1),INDEX('שיפור נשים'!$A$1:$GQ$121,ROUNDDOWN(R1480/12,0)+1,ROUNDDOWN((E1480+$B$7-$B$8)/12,0)+1))</f>
        <v>#REF!</v>
      </c>
      <c r="W1480">
        <f t="shared" si="492"/>
        <v>0.83333333333333337</v>
      </c>
      <c r="X1480" t="e">
        <f t="shared" si="498"/>
        <v>#VALUE!</v>
      </c>
      <c r="Y1480" t="e">
        <f>IF($B$11="זכר",INDEX(תמותה!$A$1:$E$121,ROUNDDOWN(R1480/12,0)+1,4),INDEX(תמותה!$A$1:$E$121,ROUNDDOWN(R1480/12,0)+1,5))</f>
        <v>#REF!</v>
      </c>
      <c r="Z1480">
        <f t="shared" si="493"/>
        <v>1</v>
      </c>
      <c r="AA1480">
        <f t="shared" si="494"/>
        <v>1</v>
      </c>
      <c r="AB1480" t="e">
        <f t="shared" si="499"/>
        <v>#VALUE!</v>
      </c>
      <c r="AC1480" t="e">
        <f t="shared" si="500"/>
        <v>#VALUE!</v>
      </c>
      <c r="AD1480" t="e">
        <f t="shared" si="501"/>
        <v>#VALUE!</v>
      </c>
      <c r="AE1480" t="e">
        <f t="shared" si="502"/>
        <v>#VALUE!</v>
      </c>
      <c r="AF1480" t="e">
        <f t="shared" si="503"/>
        <v>#VALUE!</v>
      </c>
    </row>
    <row r="1481" spans="5:32" x14ac:dyDescent="0.2">
      <c r="E1481">
        <f t="shared" si="495"/>
        <v>1479</v>
      </c>
      <c r="F1481">
        <f t="shared" si="490"/>
        <v>87.065888961681949</v>
      </c>
      <c r="G1481" t="e">
        <f t="shared" si="483"/>
        <v>#VALUE!</v>
      </c>
      <c r="H1481" t="e">
        <f t="shared" si="484"/>
        <v>#VALUE!</v>
      </c>
      <c r="I1481" t="e">
        <f t="shared" si="485"/>
        <v>#VALUE!</v>
      </c>
      <c r="J1481" t="e">
        <f t="shared" si="486"/>
        <v>#VALUE!</v>
      </c>
      <c r="K1481" t="e">
        <f t="shared" si="487"/>
        <v>#VALUE!</v>
      </c>
      <c r="L1481" t="e">
        <f t="shared" si="488"/>
        <v>#VALUE!</v>
      </c>
      <c r="M1481" t="e">
        <f>IF($B$9="זכר",INDEX(תמותה!$A$1:$E$121,ROUNDDOWN(E1481/12,0)+1,2),INDEX(תמותה!$A$1:$E$121,ROUNDDOWN(E1481/12,0)+1,3))</f>
        <v>#REF!</v>
      </c>
      <c r="N1481" t="e">
        <f>IF($B$9="זכר",INDEX('שיפור גברים'!$A$1:$GQ$121,ROUNDDOWN(E1481/12,0)+1,ROUNDDOWN((E1481+$B$7-$B$8)/12,0)+2),INDEX('שיפור נשים'!$A$1:$GQ$121,ROUNDDOWN(E1481/12,0)+1,ROUNDDOWN((E1481+$B$7-$B$8)/12,0)+2))</f>
        <v>#REF!</v>
      </c>
      <c r="O1481" t="e">
        <f>IF($B$9="זכר",INDEX('שיפור גברים'!$A$1:$GQ$121,ROUNDDOWN(E1481/12,0)+1,ROUNDDOWN((E1481+$B$7-$B$8)/12,0)+1),INDEX('שיפור נשים'!$A$1:$GQ$121,ROUNDDOWN(E1481/12,0)+1,ROUNDDOWN((E1481+$B$7-$B$8)/12,0)+1))</f>
        <v>#REF!</v>
      </c>
      <c r="P1481">
        <f t="shared" si="489"/>
        <v>0.91666666666666663</v>
      </c>
      <c r="Q1481">
        <f t="shared" si="491"/>
        <v>1</v>
      </c>
      <c r="R1481">
        <f t="shared" si="496"/>
        <v>1479</v>
      </c>
      <c r="S1481" t="e">
        <f t="shared" si="497"/>
        <v>#VALUE!</v>
      </c>
      <c r="T1481" t="e">
        <f>IF($B$11="זכר",INDEX(תמותה!$A$1:$E$121,ROUNDDOWN(R1481/12,0)+1,2),INDEX(תמותה!$A$1:$E$121,ROUNDDOWN(R1481/12,0)+1,3))</f>
        <v>#REF!</v>
      </c>
      <c r="U1481" t="e">
        <f>IF($B$11="זכר",INDEX('שיפור גברים'!$A$1:$GQ$121,ROUNDDOWN(R1481/12,0)+1,ROUNDDOWN((E1481+$B$7-$B$8)/12,0)+2),INDEX('שיפור נשים'!$A$1:$GQ$121,ROUNDDOWN(R1481/12,0)+1,ROUNDDOWN((E1481+$B$7-$B$8)/12,0)+2))</f>
        <v>#REF!</v>
      </c>
      <c r="V1481" t="e">
        <f>IF($B$11="זכר",INDEX('שיפור גברים'!$A$1:$GQ$121,ROUNDDOWN(R1481/12,0)+1,ROUNDDOWN((E1481+$B$7-$B$8)/12,0)+1),INDEX('שיפור נשים'!$A$1:$GQ$121,ROUNDDOWN(R1481/12,0)+1,ROUNDDOWN((E1481+$B$7-$B$8)/12,0)+1))</f>
        <v>#REF!</v>
      </c>
      <c r="W1481">
        <f t="shared" si="492"/>
        <v>0.91666666666666663</v>
      </c>
      <c r="X1481" t="e">
        <f t="shared" si="498"/>
        <v>#VALUE!</v>
      </c>
      <c r="Y1481" t="e">
        <f>IF($B$11="זכר",INDEX(תמותה!$A$1:$E$121,ROUNDDOWN(R1481/12,0)+1,4),INDEX(תמותה!$A$1:$E$121,ROUNDDOWN(R1481/12,0)+1,5))</f>
        <v>#REF!</v>
      </c>
      <c r="Z1481">
        <f t="shared" si="493"/>
        <v>1</v>
      </c>
      <c r="AA1481">
        <f t="shared" si="494"/>
        <v>1</v>
      </c>
      <c r="AB1481" t="e">
        <f t="shared" si="499"/>
        <v>#VALUE!</v>
      </c>
      <c r="AC1481" t="e">
        <f t="shared" si="500"/>
        <v>#VALUE!</v>
      </c>
      <c r="AD1481" t="e">
        <f t="shared" si="501"/>
        <v>#VALUE!</v>
      </c>
      <c r="AE1481" t="e">
        <f t="shared" si="502"/>
        <v>#VALUE!</v>
      </c>
      <c r="AF1481" t="e">
        <f t="shared" si="503"/>
        <v>#VALUE!</v>
      </c>
    </row>
    <row r="1482" spans="5:32" x14ac:dyDescent="0.2">
      <c r="E1482">
        <f t="shared" si="495"/>
        <v>1480</v>
      </c>
      <c r="F1482">
        <f t="shared" si="490"/>
        <v>87.329052211485376</v>
      </c>
      <c r="G1482" t="e">
        <f t="shared" si="483"/>
        <v>#VALUE!</v>
      </c>
      <c r="H1482" t="e">
        <f t="shared" si="484"/>
        <v>#VALUE!</v>
      </c>
      <c r="I1482" t="e">
        <f t="shared" si="485"/>
        <v>#VALUE!</v>
      </c>
      <c r="J1482" t="e">
        <f t="shared" si="486"/>
        <v>#VALUE!</v>
      </c>
      <c r="K1482" t="e">
        <f t="shared" si="487"/>
        <v>#VALUE!</v>
      </c>
      <c r="L1482" t="e">
        <f t="shared" si="488"/>
        <v>#VALUE!</v>
      </c>
      <c r="M1482" t="e">
        <f>IF($B$9="זכר",INDEX(תמותה!$A$1:$E$121,ROUNDDOWN(E1482/12,0)+1,2),INDEX(תמותה!$A$1:$E$121,ROUNDDOWN(E1482/12,0)+1,3))</f>
        <v>#REF!</v>
      </c>
      <c r="N1482" t="e">
        <f>IF($B$9="זכר",INDEX('שיפור גברים'!$A$1:$GQ$121,ROUNDDOWN(E1482/12,0)+1,ROUNDDOWN((E1482+$B$7-$B$8)/12,0)+2),INDEX('שיפור נשים'!$A$1:$GQ$121,ROUNDDOWN(E1482/12,0)+1,ROUNDDOWN((E1482+$B$7-$B$8)/12,0)+2))</f>
        <v>#REF!</v>
      </c>
      <c r="O1482" t="e">
        <f>IF($B$9="זכר",INDEX('שיפור גברים'!$A$1:$GQ$121,ROUNDDOWN(E1482/12,0)+1,ROUNDDOWN((E1482+$B$7-$B$8)/12,0)+1),INDEX('שיפור נשים'!$A$1:$GQ$121,ROUNDDOWN(E1482/12,0)+1,ROUNDDOWN((E1482+$B$7-$B$8)/12,0)+1))</f>
        <v>#REF!</v>
      </c>
      <c r="P1482">
        <f t="shared" si="489"/>
        <v>1</v>
      </c>
      <c r="Q1482">
        <f t="shared" si="491"/>
        <v>1</v>
      </c>
      <c r="R1482">
        <f t="shared" si="496"/>
        <v>1480</v>
      </c>
      <c r="S1482" t="e">
        <f t="shared" si="497"/>
        <v>#VALUE!</v>
      </c>
      <c r="T1482" t="e">
        <f>IF($B$11="זכר",INDEX(תמותה!$A$1:$E$121,ROUNDDOWN(R1482/12,0)+1,2),INDEX(תמותה!$A$1:$E$121,ROUNDDOWN(R1482/12,0)+1,3))</f>
        <v>#REF!</v>
      </c>
      <c r="U1482" t="e">
        <f>IF($B$11="זכר",INDEX('שיפור גברים'!$A$1:$GQ$121,ROUNDDOWN(R1482/12,0)+1,ROUNDDOWN((E1482+$B$7-$B$8)/12,0)+2),INDEX('שיפור נשים'!$A$1:$GQ$121,ROUNDDOWN(R1482/12,0)+1,ROUNDDOWN((E1482+$B$7-$B$8)/12,0)+2))</f>
        <v>#REF!</v>
      </c>
      <c r="V1482" t="e">
        <f>IF($B$11="זכר",INDEX('שיפור גברים'!$A$1:$GQ$121,ROUNDDOWN(R1482/12,0)+1,ROUNDDOWN((E1482+$B$7-$B$8)/12,0)+1),INDEX('שיפור נשים'!$A$1:$GQ$121,ROUNDDOWN(R1482/12,0)+1,ROUNDDOWN((E1482+$B$7-$B$8)/12,0)+1))</f>
        <v>#REF!</v>
      </c>
      <c r="W1482">
        <f t="shared" si="492"/>
        <v>1</v>
      </c>
      <c r="X1482" t="e">
        <f t="shared" si="498"/>
        <v>#VALUE!</v>
      </c>
      <c r="Y1482" t="e">
        <f>IF($B$11="זכר",INDEX(תמותה!$A$1:$E$121,ROUNDDOWN(R1482/12,0)+1,4),INDEX(תמותה!$A$1:$E$121,ROUNDDOWN(R1482/12,0)+1,5))</f>
        <v>#REF!</v>
      </c>
      <c r="Z1482">
        <f t="shared" si="493"/>
        <v>1</v>
      </c>
      <c r="AA1482">
        <f t="shared" si="494"/>
        <v>1</v>
      </c>
      <c r="AB1482" t="e">
        <f t="shared" si="499"/>
        <v>#VALUE!</v>
      </c>
      <c r="AC1482" t="e">
        <f t="shared" si="500"/>
        <v>#VALUE!</v>
      </c>
      <c r="AD1482" t="e">
        <f t="shared" si="501"/>
        <v>#VALUE!</v>
      </c>
      <c r="AE1482" t="e">
        <f t="shared" si="502"/>
        <v>#VALUE!</v>
      </c>
      <c r="AF1482" t="e">
        <f t="shared" si="503"/>
        <v>#VALUE!</v>
      </c>
    </row>
    <row r="1483" spans="5:32" x14ac:dyDescent="0.2">
      <c r="E1483">
        <f t="shared" si="495"/>
        <v>1481</v>
      </c>
      <c r="F1483">
        <f t="shared" si="490"/>
        <v>87.593010892161516</v>
      </c>
      <c r="G1483" t="e">
        <f t="shared" si="483"/>
        <v>#VALUE!</v>
      </c>
      <c r="H1483" t="e">
        <f t="shared" si="484"/>
        <v>#VALUE!</v>
      </c>
      <c r="I1483" t="e">
        <f t="shared" si="485"/>
        <v>#VALUE!</v>
      </c>
      <c r="J1483" t="e">
        <f t="shared" si="486"/>
        <v>#VALUE!</v>
      </c>
      <c r="K1483" t="e">
        <f t="shared" si="487"/>
        <v>#VALUE!</v>
      </c>
      <c r="L1483" t="e">
        <f t="shared" si="488"/>
        <v>#VALUE!</v>
      </c>
      <c r="M1483" t="e">
        <f>IF($B$9="זכר",INDEX(תמותה!$A$1:$E$121,ROUNDDOWN(E1483/12,0)+1,2),INDEX(תמותה!$A$1:$E$121,ROUNDDOWN(E1483/12,0)+1,3))</f>
        <v>#REF!</v>
      </c>
      <c r="N1483" t="e">
        <f>IF($B$9="זכר",INDEX('שיפור גברים'!$A$1:$GQ$121,ROUNDDOWN(E1483/12,0)+1,ROUNDDOWN((E1483+$B$7-$B$8)/12,0)+2),INDEX('שיפור נשים'!$A$1:$GQ$121,ROUNDDOWN(E1483/12,0)+1,ROUNDDOWN((E1483+$B$7-$B$8)/12,0)+2))</f>
        <v>#REF!</v>
      </c>
      <c r="O1483" t="e">
        <f>IF($B$9="זכר",INDEX('שיפור גברים'!$A$1:$GQ$121,ROUNDDOWN(E1483/12,0)+1,ROUNDDOWN((E1483+$B$7-$B$8)/12,0)+1),INDEX('שיפור נשים'!$A$1:$GQ$121,ROUNDDOWN(E1483/12,0)+1,ROUNDDOWN((E1483+$B$7-$B$8)/12,0)+1))</f>
        <v>#REF!</v>
      </c>
      <c r="P1483">
        <f t="shared" si="489"/>
        <v>8.3333333333333329E-2</v>
      </c>
      <c r="Q1483">
        <f t="shared" si="491"/>
        <v>1</v>
      </c>
      <c r="R1483">
        <f t="shared" si="496"/>
        <v>1481</v>
      </c>
      <c r="S1483" t="e">
        <f t="shared" si="497"/>
        <v>#VALUE!</v>
      </c>
      <c r="T1483" t="e">
        <f>IF($B$11="זכר",INDEX(תמותה!$A$1:$E$121,ROUNDDOWN(R1483/12,0)+1,2),INDEX(תמותה!$A$1:$E$121,ROUNDDOWN(R1483/12,0)+1,3))</f>
        <v>#REF!</v>
      </c>
      <c r="U1483" t="e">
        <f>IF($B$11="זכר",INDEX('שיפור גברים'!$A$1:$GQ$121,ROUNDDOWN(R1483/12,0)+1,ROUNDDOWN((E1483+$B$7-$B$8)/12,0)+2),INDEX('שיפור נשים'!$A$1:$GQ$121,ROUNDDOWN(R1483/12,0)+1,ROUNDDOWN((E1483+$B$7-$B$8)/12,0)+2))</f>
        <v>#REF!</v>
      </c>
      <c r="V1483" t="e">
        <f>IF($B$11="זכר",INDEX('שיפור גברים'!$A$1:$GQ$121,ROUNDDOWN(R1483/12,0)+1,ROUNDDOWN((E1483+$B$7-$B$8)/12,0)+1),INDEX('שיפור נשים'!$A$1:$GQ$121,ROUNDDOWN(R1483/12,0)+1,ROUNDDOWN((E1483+$B$7-$B$8)/12,0)+1))</f>
        <v>#REF!</v>
      </c>
      <c r="W1483">
        <f t="shared" si="492"/>
        <v>8.3333333333333329E-2</v>
      </c>
      <c r="X1483" t="e">
        <f t="shared" si="498"/>
        <v>#VALUE!</v>
      </c>
      <c r="Y1483" t="e">
        <f>IF($B$11="זכר",INDEX(תמותה!$A$1:$E$121,ROUNDDOWN(R1483/12,0)+1,4),INDEX(תמותה!$A$1:$E$121,ROUNDDOWN(R1483/12,0)+1,5))</f>
        <v>#REF!</v>
      </c>
      <c r="Z1483">
        <f t="shared" si="493"/>
        <v>1</v>
      </c>
      <c r="AA1483">
        <f t="shared" si="494"/>
        <v>1</v>
      </c>
      <c r="AB1483" t="e">
        <f t="shared" si="499"/>
        <v>#VALUE!</v>
      </c>
      <c r="AC1483" t="e">
        <f t="shared" si="500"/>
        <v>#VALUE!</v>
      </c>
      <c r="AD1483" t="e">
        <f t="shared" si="501"/>
        <v>#VALUE!</v>
      </c>
      <c r="AE1483" t="e">
        <f t="shared" si="502"/>
        <v>#VALUE!</v>
      </c>
      <c r="AF1483" t="e">
        <f t="shared" si="503"/>
        <v>#VALUE!</v>
      </c>
    </row>
    <row r="1484" spans="5:32" x14ac:dyDescent="0.2">
      <c r="E1484">
        <f t="shared" si="495"/>
        <v>1482</v>
      </c>
      <c r="F1484">
        <f t="shared" si="490"/>
        <v>87.857767407960637</v>
      </c>
      <c r="G1484" t="e">
        <f t="shared" si="483"/>
        <v>#VALUE!</v>
      </c>
      <c r="H1484" t="e">
        <f t="shared" si="484"/>
        <v>#VALUE!</v>
      </c>
      <c r="I1484" t="e">
        <f t="shared" si="485"/>
        <v>#VALUE!</v>
      </c>
      <c r="J1484" t="e">
        <f t="shared" si="486"/>
        <v>#VALUE!</v>
      </c>
      <c r="K1484" t="e">
        <f t="shared" si="487"/>
        <v>#VALUE!</v>
      </c>
      <c r="L1484" t="e">
        <f t="shared" si="488"/>
        <v>#VALUE!</v>
      </c>
      <c r="M1484" t="e">
        <f>IF($B$9="זכר",INDEX(תמותה!$A$1:$E$121,ROUNDDOWN(E1484/12,0)+1,2),INDEX(תמותה!$A$1:$E$121,ROUNDDOWN(E1484/12,0)+1,3))</f>
        <v>#REF!</v>
      </c>
      <c r="N1484" t="e">
        <f>IF($B$9="זכר",INDEX('שיפור גברים'!$A$1:$GQ$121,ROUNDDOWN(E1484/12,0)+1,ROUNDDOWN((E1484+$B$7-$B$8)/12,0)+2),INDEX('שיפור נשים'!$A$1:$GQ$121,ROUNDDOWN(E1484/12,0)+1,ROUNDDOWN((E1484+$B$7-$B$8)/12,0)+2))</f>
        <v>#REF!</v>
      </c>
      <c r="O1484" t="e">
        <f>IF($B$9="זכר",INDEX('שיפור גברים'!$A$1:$GQ$121,ROUNDDOWN(E1484/12,0)+1,ROUNDDOWN((E1484+$B$7-$B$8)/12,0)+1),INDEX('שיפור נשים'!$A$1:$GQ$121,ROUNDDOWN(E1484/12,0)+1,ROUNDDOWN((E1484+$B$7-$B$8)/12,0)+1))</f>
        <v>#REF!</v>
      </c>
      <c r="P1484">
        <f t="shared" si="489"/>
        <v>0.16666666666666666</v>
      </c>
      <c r="Q1484">
        <f t="shared" si="491"/>
        <v>1</v>
      </c>
      <c r="R1484">
        <f t="shared" si="496"/>
        <v>1482</v>
      </c>
      <c r="S1484" t="e">
        <f t="shared" si="497"/>
        <v>#VALUE!</v>
      </c>
      <c r="T1484" t="e">
        <f>IF($B$11="זכר",INDEX(תמותה!$A$1:$E$121,ROUNDDOWN(R1484/12,0)+1,2),INDEX(תמותה!$A$1:$E$121,ROUNDDOWN(R1484/12,0)+1,3))</f>
        <v>#REF!</v>
      </c>
      <c r="U1484" t="e">
        <f>IF($B$11="זכר",INDEX('שיפור גברים'!$A$1:$GQ$121,ROUNDDOWN(R1484/12,0)+1,ROUNDDOWN((E1484+$B$7-$B$8)/12,0)+2),INDEX('שיפור נשים'!$A$1:$GQ$121,ROUNDDOWN(R1484/12,0)+1,ROUNDDOWN((E1484+$B$7-$B$8)/12,0)+2))</f>
        <v>#REF!</v>
      </c>
      <c r="V1484" t="e">
        <f>IF($B$11="זכר",INDEX('שיפור גברים'!$A$1:$GQ$121,ROUNDDOWN(R1484/12,0)+1,ROUNDDOWN((E1484+$B$7-$B$8)/12,0)+1),INDEX('שיפור נשים'!$A$1:$GQ$121,ROUNDDOWN(R1484/12,0)+1,ROUNDDOWN((E1484+$B$7-$B$8)/12,0)+1))</f>
        <v>#REF!</v>
      </c>
      <c r="W1484">
        <f t="shared" si="492"/>
        <v>0.16666666666666666</v>
      </c>
      <c r="X1484" t="e">
        <f t="shared" si="498"/>
        <v>#VALUE!</v>
      </c>
      <c r="Y1484" t="e">
        <f>IF($B$11="זכר",INDEX(תמותה!$A$1:$E$121,ROUNDDOWN(R1484/12,0)+1,4),INDEX(תמותה!$A$1:$E$121,ROUNDDOWN(R1484/12,0)+1,5))</f>
        <v>#REF!</v>
      </c>
      <c r="Z1484">
        <f t="shared" si="493"/>
        <v>1</v>
      </c>
      <c r="AA1484">
        <f t="shared" si="494"/>
        <v>1</v>
      </c>
      <c r="AB1484" t="e">
        <f t="shared" si="499"/>
        <v>#VALUE!</v>
      </c>
      <c r="AC1484" t="e">
        <f t="shared" si="500"/>
        <v>#VALUE!</v>
      </c>
      <c r="AD1484" t="e">
        <f t="shared" si="501"/>
        <v>#VALUE!</v>
      </c>
      <c r="AE1484" t="e">
        <f t="shared" si="502"/>
        <v>#VALUE!</v>
      </c>
      <c r="AF1484" t="e">
        <f t="shared" si="503"/>
        <v>#VALUE!</v>
      </c>
    </row>
    <row r="1485" spans="5:32" x14ac:dyDescent="0.2">
      <c r="E1485">
        <f t="shared" si="495"/>
        <v>1483</v>
      </c>
      <c r="F1485">
        <f t="shared" si="490"/>
        <v>88.123324170399798</v>
      </c>
      <c r="G1485" t="e">
        <f t="shared" si="483"/>
        <v>#VALUE!</v>
      </c>
      <c r="H1485" t="e">
        <f t="shared" si="484"/>
        <v>#VALUE!</v>
      </c>
      <c r="I1485" t="e">
        <f t="shared" si="485"/>
        <v>#VALUE!</v>
      </c>
      <c r="J1485" t="e">
        <f t="shared" si="486"/>
        <v>#VALUE!</v>
      </c>
      <c r="K1485" t="e">
        <f t="shared" si="487"/>
        <v>#VALUE!</v>
      </c>
      <c r="L1485" t="e">
        <f t="shared" si="488"/>
        <v>#VALUE!</v>
      </c>
      <c r="M1485" t="e">
        <f>IF($B$9="זכר",INDEX(תמותה!$A$1:$E$121,ROUNDDOWN(E1485/12,0)+1,2),INDEX(תמותה!$A$1:$E$121,ROUNDDOWN(E1485/12,0)+1,3))</f>
        <v>#REF!</v>
      </c>
      <c r="N1485" t="e">
        <f>IF($B$9="זכר",INDEX('שיפור גברים'!$A$1:$GQ$121,ROUNDDOWN(E1485/12,0)+1,ROUNDDOWN((E1485+$B$7-$B$8)/12,0)+2),INDEX('שיפור נשים'!$A$1:$GQ$121,ROUNDDOWN(E1485/12,0)+1,ROUNDDOWN((E1485+$B$7-$B$8)/12,0)+2))</f>
        <v>#REF!</v>
      </c>
      <c r="O1485" t="e">
        <f>IF($B$9="זכר",INDEX('שיפור גברים'!$A$1:$GQ$121,ROUNDDOWN(E1485/12,0)+1,ROUNDDOWN((E1485+$B$7-$B$8)/12,0)+1),INDEX('שיפור נשים'!$A$1:$GQ$121,ROUNDDOWN(E1485/12,0)+1,ROUNDDOWN((E1485+$B$7-$B$8)/12,0)+1))</f>
        <v>#REF!</v>
      </c>
      <c r="P1485">
        <f t="shared" si="489"/>
        <v>0.25</v>
      </c>
      <c r="Q1485">
        <f t="shared" si="491"/>
        <v>1</v>
      </c>
      <c r="R1485">
        <f t="shared" si="496"/>
        <v>1483</v>
      </c>
      <c r="S1485" t="e">
        <f t="shared" si="497"/>
        <v>#VALUE!</v>
      </c>
      <c r="T1485" t="e">
        <f>IF($B$11="זכר",INDEX(תמותה!$A$1:$E$121,ROUNDDOWN(R1485/12,0)+1,2),INDEX(תמותה!$A$1:$E$121,ROUNDDOWN(R1485/12,0)+1,3))</f>
        <v>#REF!</v>
      </c>
      <c r="U1485" t="e">
        <f>IF($B$11="זכר",INDEX('שיפור גברים'!$A$1:$GQ$121,ROUNDDOWN(R1485/12,0)+1,ROUNDDOWN((E1485+$B$7-$B$8)/12,0)+2),INDEX('שיפור נשים'!$A$1:$GQ$121,ROUNDDOWN(R1485/12,0)+1,ROUNDDOWN((E1485+$B$7-$B$8)/12,0)+2))</f>
        <v>#REF!</v>
      </c>
      <c r="V1485" t="e">
        <f>IF($B$11="זכר",INDEX('שיפור גברים'!$A$1:$GQ$121,ROUNDDOWN(R1485/12,0)+1,ROUNDDOWN((E1485+$B$7-$B$8)/12,0)+1),INDEX('שיפור נשים'!$A$1:$GQ$121,ROUNDDOWN(R1485/12,0)+1,ROUNDDOWN((E1485+$B$7-$B$8)/12,0)+1))</f>
        <v>#REF!</v>
      </c>
      <c r="W1485">
        <f t="shared" si="492"/>
        <v>0.25</v>
      </c>
      <c r="X1485" t="e">
        <f t="shared" si="498"/>
        <v>#VALUE!</v>
      </c>
      <c r="Y1485" t="e">
        <f>IF($B$11="זכר",INDEX(תמותה!$A$1:$E$121,ROUNDDOWN(R1485/12,0)+1,4),INDEX(תמותה!$A$1:$E$121,ROUNDDOWN(R1485/12,0)+1,5))</f>
        <v>#REF!</v>
      </c>
      <c r="Z1485">
        <f t="shared" si="493"/>
        <v>1</v>
      </c>
      <c r="AA1485">
        <f t="shared" si="494"/>
        <v>1</v>
      </c>
      <c r="AB1485" t="e">
        <f t="shared" si="499"/>
        <v>#VALUE!</v>
      </c>
      <c r="AC1485" t="e">
        <f t="shared" si="500"/>
        <v>#VALUE!</v>
      </c>
      <c r="AD1485" t="e">
        <f t="shared" si="501"/>
        <v>#VALUE!</v>
      </c>
      <c r="AE1485" t="e">
        <f t="shared" si="502"/>
        <v>#VALUE!</v>
      </c>
      <c r="AF1485" t="e">
        <f t="shared" si="503"/>
        <v>#VALUE!</v>
      </c>
    </row>
    <row r="1486" spans="5:32" x14ac:dyDescent="0.2">
      <c r="E1486">
        <f t="shared" si="495"/>
        <v>1484</v>
      </c>
      <c r="F1486">
        <f t="shared" si="490"/>
        <v>88.389683598285075</v>
      </c>
      <c r="G1486" t="e">
        <f t="shared" si="483"/>
        <v>#VALUE!</v>
      </c>
      <c r="H1486" t="e">
        <f t="shared" si="484"/>
        <v>#VALUE!</v>
      </c>
      <c r="I1486" t="e">
        <f t="shared" si="485"/>
        <v>#VALUE!</v>
      </c>
      <c r="J1486" t="e">
        <f t="shared" si="486"/>
        <v>#VALUE!</v>
      </c>
      <c r="K1486" t="e">
        <f t="shared" si="487"/>
        <v>#VALUE!</v>
      </c>
      <c r="L1486" t="e">
        <f t="shared" si="488"/>
        <v>#VALUE!</v>
      </c>
      <c r="M1486" t="e">
        <f>IF($B$9="זכר",INDEX(תמותה!$A$1:$E$121,ROUNDDOWN(E1486/12,0)+1,2),INDEX(תמותה!$A$1:$E$121,ROUNDDOWN(E1486/12,0)+1,3))</f>
        <v>#REF!</v>
      </c>
      <c r="N1486" t="e">
        <f>IF($B$9="זכר",INDEX('שיפור גברים'!$A$1:$GQ$121,ROUNDDOWN(E1486/12,0)+1,ROUNDDOWN((E1486+$B$7-$B$8)/12,0)+2),INDEX('שיפור נשים'!$A$1:$GQ$121,ROUNDDOWN(E1486/12,0)+1,ROUNDDOWN((E1486+$B$7-$B$8)/12,0)+2))</f>
        <v>#REF!</v>
      </c>
      <c r="O1486" t="e">
        <f>IF($B$9="זכר",INDEX('שיפור גברים'!$A$1:$GQ$121,ROUNDDOWN(E1486/12,0)+1,ROUNDDOWN((E1486+$B$7-$B$8)/12,0)+1),INDEX('שיפור נשים'!$A$1:$GQ$121,ROUNDDOWN(E1486/12,0)+1,ROUNDDOWN((E1486+$B$7-$B$8)/12,0)+1))</f>
        <v>#REF!</v>
      </c>
      <c r="P1486">
        <f t="shared" si="489"/>
        <v>0.33333333333333331</v>
      </c>
      <c r="Q1486">
        <f t="shared" si="491"/>
        <v>1</v>
      </c>
      <c r="R1486">
        <f t="shared" si="496"/>
        <v>1484</v>
      </c>
      <c r="S1486" t="e">
        <f t="shared" si="497"/>
        <v>#VALUE!</v>
      </c>
      <c r="T1486" t="e">
        <f>IF($B$11="זכר",INDEX(תמותה!$A$1:$E$121,ROUNDDOWN(R1486/12,0)+1,2),INDEX(תמותה!$A$1:$E$121,ROUNDDOWN(R1486/12,0)+1,3))</f>
        <v>#REF!</v>
      </c>
      <c r="U1486" t="e">
        <f>IF($B$11="זכר",INDEX('שיפור גברים'!$A$1:$GQ$121,ROUNDDOWN(R1486/12,0)+1,ROUNDDOWN((E1486+$B$7-$B$8)/12,0)+2),INDEX('שיפור נשים'!$A$1:$GQ$121,ROUNDDOWN(R1486/12,0)+1,ROUNDDOWN((E1486+$B$7-$B$8)/12,0)+2))</f>
        <v>#REF!</v>
      </c>
      <c r="V1486" t="e">
        <f>IF($B$11="זכר",INDEX('שיפור גברים'!$A$1:$GQ$121,ROUNDDOWN(R1486/12,0)+1,ROUNDDOWN((E1486+$B$7-$B$8)/12,0)+1),INDEX('שיפור נשים'!$A$1:$GQ$121,ROUNDDOWN(R1486/12,0)+1,ROUNDDOWN((E1486+$B$7-$B$8)/12,0)+1))</f>
        <v>#REF!</v>
      </c>
      <c r="W1486">
        <f t="shared" si="492"/>
        <v>0.33333333333333331</v>
      </c>
      <c r="X1486" t="e">
        <f t="shared" si="498"/>
        <v>#VALUE!</v>
      </c>
      <c r="Y1486" t="e">
        <f>IF($B$11="זכר",INDEX(תמותה!$A$1:$E$121,ROUNDDOWN(R1486/12,0)+1,4),INDEX(תמותה!$A$1:$E$121,ROUNDDOWN(R1486/12,0)+1,5))</f>
        <v>#REF!</v>
      </c>
      <c r="Z1486">
        <f t="shared" si="493"/>
        <v>1</v>
      </c>
      <c r="AA1486">
        <f t="shared" si="494"/>
        <v>1</v>
      </c>
      <c r="AB1486" t="e">
        <f t="shared" si="499"/>
        <v>#VALUE!</v>
      </c>
      <c r="AC1486" t="e">
        <f t="shared" si="500"/>
        <v>#VALUE!</v>
      </c>
      <c r="AD1486" t="e">
        <f t="shared" si="501"/>
        <v>#VALUE!</v>
      </c>
      <c r="AE1486" t="e">
        <f t="shared" si="502"/>
        <v>#VALUE!</v>
      </c>
      <c r="AF1486" t="e">
        <f t="shared" si="503"/>
        <v>#VALUE!</v>
      </c>
    </row>
    <row r="1487" spans="5:32" x14ac:dyDescent="0.2">
      <c r="E1487">
        <f t="shared" si="495"/>
        <v>1485</v>
      </c>
      <c r="F1487">
        <f t="shared" si="490"/>
        <v>88.656848117733688</v>
      </c>
      <c r="G1487" t="e">
        <f t="shared" si="483"/>
        <v>#VALUE!</v>
      </c>
      <c r="H1487" t="e">
        <f t="shared" si="484"/>
        <v>#VALUE!</v>
      </c>
      <c r="I1487" t="e">
        <f t="shared" si="485"/>
        <v>#VALUE!</v>
      </c>
      <c r="J1487" t="e">
        <f t="shared" si="486"/>
        <v>#VALUE!</v>
      </c>
      <c r="K1487" t="e">
        <f t="shared" si="487"/>
        <v>#VALUE!</v>
      </c>
      <c r="L1487" t="e">
        <f t="shared" si="488"/>
        <v>#VALUE!</v>
      </c>
      <c r="M1487" t="e">
        <f>IF($B$9="זכר",INDEX(תמותה!$A$1:$E$121,ROUNDDOWN(E1487/12,0)+1,2),INDEX(תמותה!$A$1:$E$121,ROUNDDOWN(E1487/12,0)+1,3))</f>
        <v>#REF!</v>
      </c>
      <c r="N1487" t="e">
        <f>IF($B$9="זכר",INDEX('שיפור גברים'!$A$1:$GQ$121,ROUNDDOWN(E1487/12,0)+1,ROUNDDOWN((E1487+$B$7-$B$8)/12,0)+2),INDEX('שיפור נשים'!$A$1:$GQ$121,ROUNDDOWN(E1487/12,0)+1,ROUNDDOWN((E1487+$B$7-$B$8)/12,0)+2))</f>
        <v>#REF!</v>
      </c>
      <c r="O1487" t="e">
        <f>IF($B$9="זכר",INDEX('שיפור גברים'!$A$1:$GQ$121,ROUNDDOWN(E1487/12,0)+1,ROUNDDOWN((E1487+$B$7-$B$8)/12,0)+1),INDEX('שיפור נשים'!$A$1:$GQ$121,ROUNDDOWN(E1487/12,0)+1,ROUNDDOWN((E1487+$B$7-$B$8)/12,0)+1))</f>
        <v>#REF!</v>
      </c>
      <c r="P1487">
        <f t="shared" si="489"/>
        <v>0.41666666666666669</v>
      </c>
      <c r="Q1487">
        <f t="shared" si="491"/>
        <v>1</v>
      </c>
      <c r="R1487">
        <f t="shared" si="496"/>
        <v>1485</v>
      </c>
      <c r="S1487" t="e">
        <f t="shared" si="497"/>
        <v>#VALUE!</v>
      </c>
      <c r="T1487" t="e">
        <f>IF($B$11="זכר",INDEX(תמותה!$A$1:$E$121,ROUNDDOWN(R1487/12,0)+1,2),INDEX(תמותה!$A$1:$E$121,ROUNDDOWN(R1487/12,0)+1,3))</f>
        <v>#REF!</v>
      </c>
      <c r="U1487" t="e">
        <f>IF($B$11="זכר",INDEX('שיפור גברים'!$A$1:$GQ$121,ROUNDDOWN(R1487/12,0)+1,ROUNDDOWN((E1487+$B$7-$B$8)/12,0)+2),INDEX('שיפור נשים'!$A$1:$GQ$121,ROUNDDOWN(R1487/12,0)+1,ROUNDDOWN((E1487+$B$7-$B$8)/12,0)+2))</f>
        <v>#REF!</v>
      </c>
      <c r="V1487" t="e">
        <f>IF($B$11="זכר",INDEX('שיפור גברים'!$A$1:$GQ$121,ROUNDDOWN(R1487/12,0)+1,ROUNDDOWN((E1487+$B$7-$B$8)/12,0)+1),INDEX('שיפור נשים'!$A$1:$GQ$121,ROUNDDOWN(R1487/12,0)+1,ROUNDDOWN((E1487+$B$7-$B$8)/12,0)+1))</f>
        <v>#REF!</v>
      </c>
      <c r="W1487">
        <f t="shared" si="492"/>
        <v>0.41666666666666669</v>
      </c>
      <c r="X1487" t="e">
        <f t="shared" si="498"/>
        <v>#VALUE!</v>
      </c>
      <c r="Y1487" t="e">
        <f>IF($B$11="זכר",INDEX(תמותה!$A$1:$E$121,ROUNDDOWN(R1487/12,0)+1,4),INDEX(תמותה!$A$1:$E$121,ROUNDDOWN(R1487/12,0)+1,5))</f>
        <v>#REF!</v>
      </c>
      <c r="Z1487">
        <f t="shared" si="493"/>
        <v>1</v>
      </c>
      <c r="AA1487">
        <f t="shared" si="494"/>
        <v>1</v>
      </c>
      <c r="AB1487" t="e">
        <f t="shared" si="499"/>
        <v>#VALUE!</v>
      </c>
      <c r="AC1487" t="e">
        <f t="shared" si="500"/>
        <v>#VALUE!</v>
      </c>
      <c r="AD1487" t="e">
        <f t="shared" si="501"/>
        <v>#VALUE!</v>
      </c>
      <c r="AE1487" t="e">
        <f t="shared" si="502"/>
        <v>#VALUE!</v>
      </c>
      <c r="AF1487" t="e">
        <f t="shared" si="503"/>
        <v>#VALUE!</v>
      </c>
    </row>
    <row r="1488" spans="5:32" x14ac:dyDescent="0.2">
      <c r="E1488">
        <f t="shared" si="495"/>
        <v>1486</v>
      </c>
      <c r="F1488">
        <f t="shared" si="490"/>
        <v>88.924820162196013</v>
      </c>
      <c r="G1488" t="e">
        <f t="shared" si="483"/>
        <v>#VALUE!</v>
      </c>
      <c r="H1488" t="e">
        <f t="shared" si="484"/>
        <v>#VALUE!</v>
      </c>
      <c r="I1488" t="e">
        <f t="shared" si="485"/>
        <v>#VALUE!</v>
      </c>
      <c r="J1488" t="e">
        <f t="shared" si="486"/>
        <v>#VALUE!</v>
      </c>
      <c r="K1488" t="e">
        <f t="shared" si="487"/>
        <v>#VALUE!</v>
      </c>
      <c r="L1488" t="e">
        <f t="shared" si="488"/>
        <v>#VALUE!</v>
      </c>
      <c r="M1488" t="e">
        <f>IF($B$9="זכר",INDEX(תמותה!$A$1:$E$121,ROUNDDOWN(E1488/12,0)+1,2),INDEX(תמותה!$A$1:$E$121,ROUNDDOWN(E1488/12,0)+1,3))</f>
        <v>#REF!</v>
      </c>
      <c r="N1488" t="e">
        <f>IF($B$9="זכר",INDEX('שיפור גברים'!$A$1:$GQ$121,ROUNDDOWN(E1488/12,0)+1,ROUNDDOWN((E1488+$B$7-$B$8)/12,0)+2),INDEX('שיפור נשים'!$A$1:$GQ$121,ROUNDDOWN(E1488/12,0)+1,ROUNDDOWN((E1488+$B$7-$B$8)/12,0)+2))</f>
        <v>#REF!</v>
      </c>
      <c r="O1488" t="e">
        <f>IF($B$9="זכר",INDEX('שיפור גברים'!$A$1:$GQ$121,ROUNDDOWN(E1488/12,0)+1,ROUNDDOWN((E1488+$B$7-$B$8)/12,0)+1),INDEX('שיפור נשים'!$A$1:$GQ$121,ROUNDDOWN(E1488/12,0)+1,ROUNDDOWN((E1488+$B$7-$B$8)/12,0)+1))</f>
        <v>#REF!</v>
      </c>
      <c r="P1488">
        <f t="shared" si="489"/>
        <v>0.5</v>
      </c>
      <c r="Q1488">
        <f t="shared" si="491"/>
        <v>1</v>
      </c>
      <c r="R1488">
        <f t="shared" si="496"/>
        <v>1486</v>
      </c>
      <c r="S1488" t="e">
        <f t="shared" si="497"/>
        <v>#VALUE!</v>
      </c>
      <c r="T1488" t="e">
        <f>IF($B$11="זכר",INDEX(תמותה!$A$1:$E$121,ROUNDDOWN(R1488/12,0)+1,2),INDEX(תמותה!$A$1:$E$121,ROUNDDOWN(R1488/12,0)+1,3))</f>
        <v>#REF!</v>
      </c>
      <c r="U1488" t="e">
        <f>IF($B$11="זכר",INDEX('שיפור גברים'!$A$1:$GQ$121,ROUNDDOWN(R1488/12,0)+1,ROUNDDOWN((E1488+$B$7-$B$8)/12,0)+2),INDEX('שיפור נשים'!$A$1:$GQ$121,ROUNDDOWN(R1488/12,0)+1,ROUNDDOWN((E1488+$B$7-$B$8)/12,0)+2))</f>
        <v>#REF!</v>
      </c>
      <c r="V1488" t="e">
        <f>IF($B$11="זכר",INDEX('שיפור גברים'!$A$1:$GQ$121,ROUNDDOWN(R1488/12,0)+1,ROUNDDOWN((E1488+$B$7-$B$8)/12,0)+1),INDEX('שיפור נשים'!$A$1:$GQ$121,ROUNDDOWN(R1488/12,0)+1,ROUNDDOWN((E1488+$B$7-$B$8)/12,0)+1))</f>
        <v>#REF!</v>
      </c>
      <c r="W1488">
        <f t="shared" si="492"/>
        <v>0.5</v>
      </c>
      <c r="X1488" t="e">
        <f t="shared" si="498"/>
        <v>#VALUE!</v>
      </c>
      <c r="Y1488" t="e">
        <f>IF($B$11="זכר",INDEX(תמותה!$A$1:$E$121,ROUNDDOWN(R1488/12,0)+1,4),INDEX(תמותה!$A$1:$E$121,ROUNDDOWN(R1488/12,0)+1,5))</f>
        <v>#REF!</v>
      </c>
      <c r="Z1488">
        <f t="shared" si="493"/>
        <v>1</v>
      </c>
      <c r="AA1488">
        <f t="shared" si="494"/>
        <v>1</v>
      </c>
      <c r="AB1488" t="e">
        <f t="shared" si="499"/>
        <v>#VALUE!</v>
      </c>
      <c r="AC1488" t="e">
        <f t="shared" si="500"/>
        <v>#VALUE!</v>
      </c>
      <c r="AD1488" t="e">
        <f t="shared" si="501"/>
        <v>#VALUE!</v>
      </c>
      <c r="AE1488" t="e">
        <f t="shared" si="502"/>
        <v>#VALUE!</v>
      </c>
      <c r="AF1488" t="e">
        <f t="shared" si="503"/>
        <v>#VALUE!</v>
      </c>
    </row>
    <row r="1489" spans="5:32" x14ac:dyDescent="0.2">
      <c r="E1489">
        <f t="shared" si="495"/>
        <v>1487</v>
      </c>
      <c r="F1489">
        <f t="shared" si="490"/>
        <v>89.193602172477497</v>
      </c>
      <c r="G1489" t="e">
        <f t="shared" si="483"/>
        <v>#VALUE!</v>
      </c>
      <c r="H1489" t="e">
        <f t="shared" si="484"/>
        <v>#VALUE!</v>
      </c>
      <c r="I1489" t="e">
        <f t="shared" si="485"/>
        <v>#VALUE!</v>
      </c>
      <c r="J1489" t="e">
        <f t="shared" si="486"/>
        <v>#VALUE!</v>
      </c>
      <c r="K1489" t="e">
        <f t="shared" si="487"/>
        <v>#VALUE!</v>
      </c>
      <c r="L1489" t="e">
        <f t="shared" si="488"/>
        <v>#VALUE!</v>
      </c>
      <c r="M1489" t="e">
        <f>IF($B$9="זכר",INDEX(תמותה!$A$1:$E$121,ROUNDDOWN(E1489/12,0)+1,2),INDEX(תמותה!$A$1:$E$121,ROUNDDOWN(E1489/12,0)+1,3))</f>
        <v>#REF!</v>
      </c>
      <c r="N1489" t="e">
        <f>IF($B$9="זכר",INDEX('שיפור גברים'!$A$1:$GQ$121,ROUNDDOWN(E1489/12,0)+1,ROUNDDOWN((E1489+$B$7-$B$8)/12,0)+2),INDEX('שיפור נשים'!$A$1:$GQ$121,ROUNDDOWN(E1489/12,0)+1,ROUNDDOWN((E1489+$B$7-$B$8)/12,0)+2))</f>
        <v>#REF!</v>
      </c>
      <c r="O1489" t="e">
        <f>IF($B$9="זכר",INDEX('שיפור גברים'!$A$1:$GQ$121,ROUNDDOWN(E1489/12,0)+1,ROUNDDOWN((E1489+$B$7-$B$8)/12,0)+1),INDEX('שיפור נשים'!$A$1:$GQ$121,ROUNDDOWN(E1489/12,0)+1,ROUNDDOWN((E1489+$B$7-$B$8)/12,0)+1))</f>
        <v>#REF!</v>
      </c>
      <c r="P1489">
        <f t="shared" si="489"/>
        <v>0.58333333333333337</v>
      </c>
      <c r="Q1489">
        <f t="shared" si="491"/>
        <v>1</v>
      </c>
      <c r="R1489">
        <f t="shared" si="496"/>
        <v>1487</v>
      </c>
      <c r="S1489" t="e">
        <f t="shared" si="497"/>
        <v>#VALUE!</v>
      </c>
      <c r="T1489" t="e">
        <f>IF($B$11="זכר",INDEX(תמותה!$A$1:$E$121,ROUNDDOWN(R1489/12,0)+1,2),INDEX(תמותה!$A$1:$E$121,ROUNDDOWN(R1489/12,0)+1,3))</f>
        <v>#REF!</v>
      </c>
      <c r="U1489" t="e">
        <f>IF($B$11="זכר",INDEX('שיפור גברים'!$A$1:$GQ$121,ROUNDDOWN(R1489/12,0)+1,ROUNDDOWN((E1489+$B$7-$B$8)/12,0)+2),INDEX('שיפור נשים'!$A$1:$GQ$121,ROUNDDOWN(R1489/12,0)+1,ROUNDDOWN((E1489+$B$7-$B$8)/12,0)+2))</f>
        <v>#REF!</v>
      </c>
      <c r="V1489" t="e">
        <f>IF($B$11="זכר",INDEX('שיפור גברים'!$A$1:$GQ$121,ROUNDDOWN(R1489/12,0)+1,ROUNDDOWN((E1489+$B$7-$B$8)/12,0)+1),INDEX('שיפור נשים'!$A$1:$GQ$121,ROUNDDOWN(R1489/12,0)+1,ROUNDDOWN((E1489+$B$7-$B$8)/12,0)+1))</f>
        <v>#REF!</v>
      </c>
      <c r="W1489">
        <f t="shared" si="492"/>
        <v>0.58333333333333337</v>
      </c>
      <c r="X1489" t="e">
        <f t="shared" si="498"/>
        <v>#VALUE!</v>
      </c>
      <c r="Y1489" t="e">
        <f>IF($B$11="זכר",INDEX(תמותה!$A$1:$E$121,ROUNDDOWN(R1489/12,0)+1,4),INDEX(תמותה!$A$1:$E$121,ROUNDDOWN(R1489/12,0)+1,5))</f>
        <v>#REF!</v>
      </c>
      <c r="Z1489">
        <f t="shared" si="493"/>
        <v>1</v>
      </c>
      <c r="AA1489">
        <f t="shared" si="494"/>
        <v>1</v>
      </c>
      <c r="AB1489" t="e">
        <f t="shared" si="499"/>
        <v>#VALUE!</v>
      </c>
      <c r="AC1489" t="e">
        <f t="shared" si="500"/>
        <v>#VALUE!</v>
      </c>
      <c r="AD1489" t="e">
        <f t="shared" si="501"/>
        <v>#VALUE!</v>
      </c>
      <c r="AE1489" t="e">
        <f t="shared" si="502"/>
        <v>#VALUE!</v>
      </c>
      <c r="AF1489" t="e">
        <f t="shared" si="503"/>
        <v>#VALUE!</v>
      </c>
    </row>
    <row r="1490" spans="5:32" x14ac:dyDescent="0.2">
      <c r="E1490">
        <f t="shared" si="495"/>
        <v>1488</v>
      </c>
      <c r="F1490">
        <f t="shared" si="490"/>
        <v>89.463196596761264</v>
      </c>
      <c r="G1490" t="e">
        <f t="shared" si="483"/>
        <v>#VALUE!</v>
      </c>
      <c r="H1490" t="e">
        <f t="shared" si="484"/>
        <v>#VALUE!</v>
      </c>
      <c r="I1490" t="e">
        <f t="shared" si="485"/>
        <v>#VALUE!</v>
      </c>
      <c r="J1490" t="e">
        <f t="shared" si="486"/>
        <v>#VALUE!</v>
      </c>
      <c r="K1490" t="e">
        <f t="shared" si="487"/>
        <v>#VALUE!</v>
      </c>
      <c r="L1490" t="e">
        <f t="shared" si="488"/>
        <v>#VALUE!</v>
      </c>
      <c r="M1490" t="e">
        <f>IF($B$9="זכר",INDEX(תמותה!$A$1:$E$121,ROUNDDOWN(E1490/12,0)+1,2),INDEX(תמותה!$A$1:$E$121,ROUNDDOWN(E1490/12,0)+1,3))</f>
        <v>#REF!</v>
      </c>
      <c r="N1490" t="e">
        <f>IF($B$9="זכר",INDEX('שיפור גברים'!$A$1:$GQ$121,ROUNDDOWN(E1490/12,0)+1,ROUNDDOWN((E1490+$B$7-$B$8)/12,0)+2),INDEX('שיפור נשים'!$A$1:$GQ$121,ROUNDDOWN(E1490/12,0)+1,ROUNDDOWN((E1490+$B$7-$B$8)/12,0)+2))</f>
        <v>#REF!</v>
      </c>
      <c r="O1490" t="e">
        <f>IF($B$9="זכר",INDEX('שיפור גברים'!$A$1:$GQ$121,ROUNDDOWN(E1490/12,0)+1,ROUNDDOWN((E1490+$B$7-$B$8)/12,0)+1),INDEX('שיפור נשים'!$A$1:$GQ$121,ROUNDDOWN(E1490/12,0)+1,ROUNDDOWN((E1490+$B$7-$B$8)/12,0)+1))</f>
        <v>#REF!</v>
      </c>
      <c r="P1490">
        <f t="shared" si="489"/>
        <v>0.66666666666666663</v>
      </c>
      <c r="Q1490">
        <f t="shared" si="491"/>
        <v>1</v>
      </c>
      <c r="R1490">
        <f t="shared" si="496"/>
        <v>1488</v>
      </c>
      <c r="S1490" t="e">
        <f t="shared" si="497"/>
        <v>#VALUE!</v>
      </c>
      <c r="T1490" t="e">
        <f>IF($B$11="זכר",INDEX(תמותה!$A$1:$E$121,ROUNDDOWN(R1490/12,0)+1,2),INDEX(תמותה!$A$1:$E$121,ROUNDDOWN(R1490/12,0)+1,3))</f>
        <v>#REF!</v>
      </c>
      <c r="U1490" t="e">
        <f>IF($B$11="זכר",INDEX('שיפור גברים'!$A$1:$GQ$121,ROUNDDOWN(R1490/12,0)+1,ROUNDDOWN((E1490+$B$7-$B$8)/12,0)+2),INDEX('שיפור נשים'!$A$1:$GQ$121,ROUNDDOWN(R1490/12,0)+1,ROUNDDOWN((E1490+$B$7-$B$8)/12,0)+2))</f>
        <v>#REF!</v>
      </c>
      <c r="V1490" t="e">
        <f>IF($B$11="זכר",INDEX('שיפור גברים'!$A$1:$GQ$121,ROUNDDOWN(R1490/12,0)+1,ROUNDDOWN((E1490+$B$7-$B$8)/12,0)+1),INDEX('שיפור נשים'!$A$1:$GQ$121,ROUNDDOWN(R1490/12,0)+1,ROUNDDOWN((E1490+$B$7-$B$8)/12,0)+1))</f>
        <v>#REF!</v>
      </c>
      <c r="W1490">
        <f t="shared" si="492"/>
        <v>0.66666666666666663</v>
      </c>
      <c r="X1490" t="e">
        <f t="shared" si="498"/>
        <v>#VALUE!</v>
      </c>
      <c r="Y1490" t="e">
        <f>IF($B$11="זכר",INDEX(תמותה!$A$1:$E$121,ROUNDDOWN(R1490/12,0)+1,4),INDEX(תמותה!$A$1:$E$121,ROUNDDOWN(R1490/12,0)+1,5))</f>
        <v>#REF!</v>
      </c>
      <c r="Z1490">
        <f t="shared" si="493"/>
        <v>1</v>
      </c>
      <c r="AA1490">
        <f t="shared" si="494"/>
        <v>1</v>
      </c>
      <c r="AB1490" t="e">
        <f t="shared" si="499"/>
        <v>#VALUE!</v>
      </c>
      <c r="AC1490" t="e">
        <f t="shared" si="500"/>
        <v>#VALUE!</v>
      </c>
      <c r="AD1490" t="e">
        <f t="shared" si="501"/>
        <v>#VALUE!</v>
      </c>
      <c r="AE1490" t="e">
        <f t="shared" si="502"/>
        <v>#VALUE!</v>
      </c>
      <c r="AF1490" t="e">
        <f t="shared" si="503"/>
        <v>#VALUE!</v>
      </c>
    </row>
    <row r="1491" spans="5:32" x14ac:dyDescent="0.2">
      <c r="E1491">
        <f t="shared" si="495"/>
        <v>1489</v>
      </c>
      <c r="F1491">
        <f t="shared" si="490"/>
        <v>89.733605890630272</v>
      </c>
      <c r="G1491" t="e">
        <f t="shared" si="483"/>
        <v>#VALUE!</v>
      </c>
      <c r="H1491" t="e">
        <f t="shared" si="484"/>
        <v>#VALUE!</v>
      </c>
      <c r="I1491" t="e">
        <f t="shared" si="485"/>
        <v>#VALUE!</v>
      </c>
      <c r="J1491" t="e">
        <f t="shared" si="486"/>
        <v>#VALUE!</v>
      </c>
      <c r="K1491" t="e">
        <f t="shared" si="487"/>
        <v>#VALUE!</v>
      </c>
      <c r="L1491" t="e">
        <f t="shared" si="488"/>
        <v>#VALUE!</v>
      </c>
      <c r="M1491" t="e">
        <f>IF($B$9="זכר",INDEX(תמותה!$A$1:$E$121,ROUNDDOWN(E1491/12,0)+1,2),INDEX(תמותה!$A$1:$E$121,ROUNDDOWN(E1491/12,0)+1,3))</f>
        <v>#REF!</v>
      </c>
      <c r="N1491" t="e">
        <f>IF($B$9="זכר",INDEX('שיפור גברים'!$A$1:$GQ$121,ROUNDDOWN(E1491/12,0)+1,ROUNDDOWN((E1491+$B$7-$B$8)/12,0)+2),INDEX('שיפור נשים'!$A$1:$GQ$121,ROUNDDOWN(E1491/12,0)+1,ROUNDDOWN((E1491+$B$7-$B$8)/12,0)+2))</f>
        <v>#REF!</v>
      </c>
      <c r="O1491" t="e">
        <f>IF($B$9="זכר",INDEX('שיפור גברים'!$A$1:$GQ$121,ROUNDDOWN(E1491/12,0)+1,ROUNDDOWN((E1491+$B$7-$B$8)/12,0)+1),INDEX('שיפור נשים'!$A$1:$GQ$121,ROUNDDOWN(E1491/12,0)+1,ROUNDDOWN((E1491+$B$7-$B$8)/12,0)+1))</f>
        <v>#REF!</v>
      </c>
      <c r="P1491">
        <f t="shared" si="489"/>
        <v>0.75</v>
      </c>
      <c r="Q1491">
        <f t="shared" si="491"/>
        <v>1</v>
      </c>
      <c r="R1491">
        <f t="shared" si="496"/>
        <v>1489</v>
      </c>
      <c r="S1491" t="e">
        <f t="shared" si="497"/>
        <v>#VALUE!</v>
      </c>
      <c r="T1491" t="e">
        <f>IF($B$11="זכר",INDEX(תמותה!$A$1:$E$121,ROUNDDOWN(R1491/12,0)+1,2),INDEX(תמותה!$A$1:$E$121,ROUNDDOWN(R1491/12,0)+1,3))</f>
        <v>#REF!</v>
      </c>
      <c r="U1491" t="e">
        <f>IF($B$11="זכר",INDEX('שיפור גברים'!$A$1:$GQ$121,ROUNDDOWN(R1491/12,0)+1,ROUNDDOWN((E1491+$B$7-$B$8)/12,0)+2),INDEX('שיפור נשים'!$A$1:$GQ$121,ROUNDDOWN(R1491/12,0)+1,ROUNDDOWN((E1491+$B$7-$B$8)/12,0)+2))</f>
        <v>#REF!</v>
      </c>
      <c r="V1491" t="e">
        <f>IF($B$11="זכר",INDEX('שיפור גברים'!$A$1:$GQ$121,ROUNDDOWN(R1491/12,0)+1,ROUNDDOWN((E1491+$B$7-$B$8)/12,0)+1),INDEX('שיפור נשים'!$A$1:$GQ$121,ROUNDDOWN(R1491/12,0)+1,ROUNDDOWN((E1491+$B$7-$B$8)/12,0)+1))</f>
        <v>#REF!</v>
      </c>
      <c r="W1491">
        <f t="shared" si="492"/>
        <v>0.75</v>
      </c>
      <c r="X1491" t="e">
        <f t="shared" si="498"/>
        <v>#VALUE!</v>
      </c>
      <c r="Y1491" t="e">
        <f>IF($B$11="זכר",INDEX(תמותה!$A$1:$E$121,ROUNDDOWN(R1491/12,0)+1,4),INDEX(תמותה!$A$1:$E$121,ROUNDDOWN(R1491/12,0)+1,5))</f>
        <v>#REF!</v>
      </c>
      <c r="Z1491">
        <f t="shared" si="493"/>
        <v>1</v>
      </c>
      <c r="AA1491">
        <f t="shared" si="494"/>
        <v>1</v>
      </c>
      <c r="AB1491" t="e">
        <f t="shared" si="499"/>
        <v>#VALUE!</v>
      </c>
      <c r="AC1491" t="e">
        <f t="shared" si="500"/>
        <v>#VALUE!</v>
      </c>
      <c r="AD1491" t="e">
        <f t="shared" si="501"/>
        <v>#VALUE!</v>
      </c>
      <c r="AE1491" t="e">
        <f t="shared" si="502"/>
        <v>#VALUE!</v>
      </c>
      <c r="AF1491" t="e">
        <f t="shared" si="503"/>
        <v>#VALUE!</v>
      </c>
    </row>
    <row r="1492" spans="5:32" x14ac:dyDescent="0.2">
      <c r="E1492">
        <f t="shared" si="495"/>
        <v>1490</v>
      </c>
      <c r="F1492">
        <f t="shared" si="490"/>
        <v>90.004832517089497</v>
      </c>
      <c r="G1492" t="e">
        <f t="shared" si="483"/>
        <v>#VALUE!</v>
      </c>
      <c r="H1492" t="e">
        <f t="shared" si="484"/>
        <v>#VALUE!</v>
      </c>
      <c r="I1492" t="e">
        <f t="shared" si="485"/>
        <v>#VALUE!</v>
      </c>
      <c r="J1492" t="e">
        <f t="shared" si="486"/>
        <v>#VALUE!</v>
      </c>
      <c r="K1492" t="e">
        <f t="shared" si="487"/>
        <v>#VALUE!</v>
      </c>
      <c r="L1492" t="e">
        <f t="shared" si="488"/>
        <v>#VALUE!</v>
      </c>
      <c r="M1492" t="e">
        <f>IF($B$9="זכר",INDEX(תמותה!$A$1:$E$121,ROUNDDOWN(E1492/12,0)+1,2),INDEX(תמותה!$A$1:$E$121,ROUNDDOWN(E1492/12,0)+1,3))</f>
        <v>#REF!</v>
      </c>
      <c r="N1492" t="e">
        <f>IF($B$9="זכר",INDEX('שיפור גברים'!$A$1:$GQ$121,ROUNDDOWN(E1492/12,0)+1,ROUNDDOWN((E1492+$B$7-$B$8)/12,0)+2),INDEX('שיפור נשים'!$A$1:$GQ$121,ROUNDDOWN(E1492/12,0)+1,ROUNDDOWN((E1492+$B$7-$B$8)/12,0)+2))</f>
        <v>#REF!</v>
      </c>
      <c r="O1492" t="e">
        <f>IF($B$9="זכר",INDEX('שיפור גברים'!$A$1:$GQ$121,ROUNDDOWN(E1492/12,0)+1,ROUNDDOWN((E1492+$B$7-$B$8)/12,0)+1),INDEX('שיפור נשים'!$A$1:$GQ$121,ROUNDDOWN(E1492/12,0)+1,ROUNDDOWN((E1492+$B$7-$B$8)/12,0)+1))</f>
        <v>#REF!</v>
      </c>
      <c r="P1492">
        <f t="shared" si="489"/>
        <v>0.83333333333333337</v>
      </c>
      <c r="Q1492">
        <f t="shared" si="491"/>
        <v>1</v>
      </c>
      <c r="R1492">
        <f t="shared" si="496"/>
        <v>1490</v>
      </c>
      <c r="S1492" t="e">
        <f t="shared" si="497"/>
        <v>#VALUE!</v>
      </c>
      <c r="T1492" t="e">
        <f>IF($B$11="זכר",INDEX(תמותה!$A$1:$E$121,ROUNDDOWN(R1492/12,0)+1,2),INDEX(תמותה!$A$1:$E$121,ROUNDDOWN(R1492/12,0)+1,3))</f>
        <v>#REF!</v>
      </c>
      <c r="U1492" t="e">
        <f>IF($B$11="זכר",INDEX('שיפור גברים'!$A$1:$GQ$121,ROUNDDOWN(R1492/12,0)+1,ROUNDDOWN((E1492+$B$7-$B$8)/12,0)+2),INDEX('שיפור נשים'!$A$1:$GQ$121,ROUNDDOWN(R1492/12,0)+1,ROUNDDOWN((E1492+$B$7-$B$8)/12,0)+2))</f>
        <v>#REF!</v>
      </c>
      <c r="V1492" t="e">
        <f>IF($B$11="זכר",INDEX('שיפור גברים'!$A$1:$GQ$121,ROUNDDOWN(R1492/12,0)+1,ROUNDDOWN((E1492+$B$7-$B$8)/12,0)+1),INDEX('שיפור נשים'!$A$1:$GQ$121,ROUNDDOWN(R1492/12,0)+1,ROUNDDOWN((E1492+$B$7-$B$8)/12,0)+1))</f>
        <v>#REF!</v>
      </c>
      <c r="W1492">
        <f t="shared" si="492"/>
        <v>0.83333333333333337</v>
      </c>
      <c r="X1492" t="e">
        <f t="shared" si="498"/>
        <v>#VALUE!</v>
      </c>
      <c r="Y1492" t="e">
        <f>IF($B$11="זכר",INDEX(תמותה!$A$1:$E$121,ROUNDDOWN(R1492/12,0)+1,4),INDEX(תמותה!$A$1:$E$121,ROUNDDOWN(R1492/12,0)+1,5))</f>
        <v>#REF!</v>
      </c>
      <c r="Z1492">
        <f t="shared" si="493"/>
        <v>1</v>
      </c>
      <c r="AA1492">
        <f t="shared" si="494"/>
        <v>1</v>
      </c>
      <c r="AB1492" t="e">
        <f t="shared" si="499"/>
        <v>#VALUE!</v>
      </c>
      <c r="AC1492" t="e">
        <f t="shared" si="500"/>
        <v>#VALUE!</v>
      </c>
      <c r="AD1492" t="e">
        <f t="shared" si="501"/>
        <v>#VALUE!</v>
      </c>
      <c r="AE1492" t="e">
        <f t="shared" si="502"/>
        <v>#VALUE!</v>
      </c>
      <c r="AF1492" t="e">
        <f t="shared" si="503"/>
        <v>#VALUE!</v>
      </c>
    </row>
    <row r="1493" spans="5:32" x14ac:dyDescent="0.2">
      <c r="E1493">
        <f t="shared" si="495"/>
        <v>1491</v>
      </c>
      <c r="F1493">
        <f t="shared" si="490"/>
        <v>90.276878946588823</v>
      </c>
      <c r="G1493" t="e">
        <f t="shared" si="483"/>
        <v>#VALUE!</v>
      </c>
      <c r="H1493" t="e">
        <f t="shared" si="484"/>
        <v>#VALUE!</v>
      </c>
      <c r="I1493" t="e">
        <f t="shared" si="485"/>
        <v>#VALUE!</v>
      </c>
      <c r="J1493" t="e">
        <f t="shared" si="486"/>
        <v>#VALUE!</v>
      </c>
      <c r="K1493" t="e">
        <f t="shared" si="487"/>
        <v>#VALUE!</v>
      </c>
      <c r="L1493" t="e">
        <f t="shared" si="488"/>
        <v>#VALUE!</v>
      </c>
      <c r="M1493" t="e">
        <f>IF($B$9="זכר",INDEX(תמותה!$A$1:$E$121,ROUNDDOWN(E1493/12,0)+1,2),INDEX(תמותה!$A$1:$E$121,ROUNDDOWN(E1493/12,0)+1,3))</f>
        <v>#REF!</v>
      </c>
      <c r="N1493" t="e">
        <f>IF($B$9="זכר",INDEX('שיפור גברים'!$A$1:$GQ$121,ROUNDDOWN(E1493/12,0)+1,ROUNDDOWN((E1493+$B$7-$B$8)/12,0)+2),INDEX('שיפור נשים'!$A$1:$GQ$121,ROUNDDOWN(E1493/12,0)+1,ROUNDDOWN((E1493+$B$7-$B$8)/12,0)+2))</f>
        <v>#REF!</v>
      </c>
      <c r="O1493" t="e">
        <f>IF($B$9="זכר",INDEX('שיפור גברים'!$A$1:$GQ$121,ROUNDDOWN(E1493/12,0)+1,ROUNDDOWN((E1493+$B$7-$B$8)/12,0)+1),INDEX('שיפור נשים'!$A$1:$GQ$121,ROUNDDOWN(E1493/12,0)+1,ROUNDDOWN((E1493+$B$7-$B$8)/12,0)+1))</f>
        <v>#REF!</v>
      </c>
      <c r="P1493">
        <f t="shared" si="489"/>
        <v>0.91666666666666663</v>
      </c>
      <c r="Q1493">
        <f t="shared" si="491"/>
        <v>1</v>
      </c>
      <c r="R1493">
        <f t="shared" si="496"/>
        <v>1491</v>
      </c>
      <c r="S1493" t="e">
        <f t="shared" si="497"/>
        <v>#VALUE!</v>
      </c>
      <c r="T1493" t="e">
        <f>IF($B$11="זכר",INDEX(תמותה!$A$1:$E$121,ROUNDDOWN(R1493/12,0)+1,2),INDEX(תמותה!$A$1:$E$121,ROUNDDOWN(R1493/12,0)+1,3))</f>
        <v>#REF!</v>
      </c>
      <c r="U1493" t="e">
        <f>IF($B$11="זכר",INDEX('שיפור גברים'!$A$1:$GQ$121,ROUNDDOWN(R1493/12,0)+1,ROUNDDOWN((E1493+$B$7-$B$8)/12,0)+2),INDEX('שיפור נשים'!$A$1:$GQ$121,ROUNDDOWN(R1493/12,0)+1,ROUNDDOWN((E1493+$B$7-$B$8)/12,0)+2))</f>
        <v>#REF!</v>
      </c>
      <c r="V1493" t="e">
        <f>IF($B$11="זכר",INDEX('שיפור גברים'!$A$1:$GQ$121,ROUNDDOWN(R1493/12,0)+1,ROUNDDOWN((E1493+$B$7-$B$8)/12,0)+1),INDEX('שיפור נשים'!$A$1:$GQ$121,ROUNDDOWN(R1493/12,0)+1,ROUNDDOWN((E1493+$B$7-$B$8)/12,0)+1))</f>
        <v>#REF!</v>
      </c>
      <c r="W1493">
        <f t="shared" si="492"/>
        <v>0.91666666666666663</v>
      </c>
      <c r="X1493" t="e">
        <f t="shared" si="498"/>
        <v>#VALUE!</v>
      </c>
      <c r="Y1493" t="e">
        <f>IF($B$11="זכר",INDEX(תמותה!$A$1:$E$121,ROUNDDOWN(R1493/12,0)+1,4),INDEX(תמותה!$A$1:$E$121,ROUNDDOWN(R1493/12,0)+1,5))</f>
        <v>#REF!</v>
      </c>
      <c r="Z1493">
        <f t="shared" si="493"/>
        <v>1</v>
      </c>
      <c r="AA1493">
        <f t="shared" si="494"/>
        <v>1</v>
      </c>
      <c r="AB1493" t="e">
        <f t="shared" si="499"/>
        <v>#VALUE!</v>
      </c>
      <c r="AC1493" t="e">
        <f t="shared" si="500"/>
        <v>#VALUE!</v>
      </c>
      <c r="AD1493" t="e">
        <f t="shared" si="501"/>
        <v>#VALUE!</v>
      </c>
      <c r="AE1493" t="e">
        <f t="shared" si="502"/>
        <v>#VALUE!</v>
      </c>
      <c r="AF1493" t="e">
        <f t="shared" si="503"/>
        <v>#VALUE!</v>
      </c>
    </row>
    <row r="1494" spans="5:32" x14ac:dyDescent="0.2">
      <c r="E1494">
        <f t="shared" si="495"/>
        <v>1492</v>
      </c>
      <c r="F1494">
        <f t="shared" si="490"/>
        <v>90.549747657045003</v>
      </c>
      <c r="G1494" t="e">
        <f t="shared" si="483"/>
        <v>#VALUE!</v>
      </c>
      <c r="H1494" t="e">
        <f t="shared" si="484"/>
        <v>#VALUE!</v>
      </c>
      <c r="I1494" t="e">
        <f t="shared" si="485"/>
        <v>#VALUE!</v>
      </c>
      <c r="J1494" t="e">
        <f t="shared" si="486"/>
        <v>#VALUE!</v>
      </c>
      <c r="K1494" t="e">
        <f t="shared" si="487"/>
        <v>#VALUE!</v>
      </c>
      <c r="L1494" t="e">
        <f t="shared" si="488"/>
        <v>#VALUE!</v>
      </c>
      <c r="M1494" t="e">
        <f>IF($B$9="זכר",INDEX(תמותה!$A$1:$E$121,ROUNDDOWN(E1494/12,0)+1,2),INDEX(תמותה!$A$1:$E$121,ROUNDDOWN(E1494/12,0)+1,3))</f>
        <v>#REF!</v>
      </c>
      <c r="N1494" t="e">
        <f>IF($B$9="זכר",INDEX('שיפור גברים'!$A$1:$GQ$121,ROUNDDOWN(E1494/12,0)+1,ROUNDDOWN((E1494+$B$7-$B$8)/12,0)+2),INDEX('שיפור נשים'!$A$1:$GQ$121,ROUNDDOWN(E1494/12,0)+1,ROUNDDOWN((E1494+$B$7-$B$8)/12,0)+2))</f>
        <v>#REF!</v>
      </c>
      <c r="O1494" t="e">
        <f>IF($B$9="זכר",INDEX('שיפור גברים'!$A$1:$GQ$121,ROUNDDOWN(E1494/12,0)+1,ROUNDDOWN((E1494+$B$7-$B$8)/12,0)+1),INDEX('שיפור נשים'!$A$1:$GQ$121,ROUNDDOWN(E1494/12,0)+1,ROUNDDOWN((E1494+$B$7-$B$8)/12,0)+1))</f>
        <v>#REF!</v>
      </c>
      <c r="P1494">
        <f t="shared" si="489"/>
        <v>1</v>
      </c>
      <c r="Q1494">
        <f t="shared" si="491"/>
        <v>1</v>
      </c>
      <c r="R1494">
        <f t="shared" si="496"/>
        <v>1492</v>
      </c>
      <c r="S1494" t="e">
        <f t="shared" si="497"/>
        <v>#VALUE!</v>
      </c>
      <c r="T1494" t="e">
        <f>IF($B$11="זכר",INDEX(תמותה!$A$1:$E$121,ROUNDDOWN(R1494/12,0)+1,2),INDEX(תמותה!$A$1:$E$121,ROUNDDOWN(R1494/12,0)+1,3))</f>
        <v>#REF!</v>
      </c>
      <c r="U1494" t="e">
        <f>IF($B$11="זכר",INDEX('שיפור גברים'!$A$1:$GQ$121,ROUNDDOWN(R1494/12,0)+1,ROUNDDOWN((E1494+$B$7-$B$8)/12,0)+2),INDEX('שיפור נשים'!$A$1:$GQ$121,ROUNDDOWN(R1494/12,0)+1,ROUNDDOWN((E1494+$B$7-$B$8)/12,0)+2))</f>
        <v>#REF!</v>
      </c>
      <c r="V1494" t="e">
        <f>IF($B$11="זכר",INDEX('שיפור גברים'!$A$1:$GQ$121,ROUNDDOWN(R1494/12,0)+1,ROUNDDOWN((E1494+$B$7-$B$8)/12,0)+1),INDEX('שיפור נשים'!$A$1:$GQ$121,ROUNDDOWN(R1494/12,0)+1,ROUNDDOWN((E1494+$B$7-$B$8)/12,0)+1))</f>
        <v>#REF!</v>
      </c>
      <c r="W1494">
        <f t="shared" si="492"/>
        <v>1</v>
      </c>
      <c r="X1494" t="e">
        <f t="shared" si="498"/>
        <v>#VALUE!</v>
      </c>
      <c r="Y1494" t="e">
        <f>IF($B$11="זכר",INDEX(תמותה!$A$1:$E$121,ROUNDDOWN(R1494/12,0)+1,4),INDEX(תמותה!$A$1:$E$121,ROUNDDOWN(R1494/12,0)+1,5))</f>
        <v>#REF!</v>
      </c>
      <c r="Z1494">
        <f t="shared" si="493"/>
        <v>1</v>
      </c>
      <c r="AA1494">
        <f t="shared" si="494"/>
        <v>1</v>
      </c>
      <c r="AB1494" t="e">
        <f t="shared" si="499"/>
        <v>#VALUE!</v>
      </c>
      <c r="AC1494" t="e">
        <f t="shared" si="500"/>
        <v>#VALUE!</v>
      </c>
      <c r="AD1494" t="e">
        <f t="shared" si="501"/>
        <v>#VALUE!</v>
      </c>
      <c r="AE1494" t="e">
        <f t="shared" si="502"/>
        <v>#VALUE!</v>
      </c>
      <c r="AF1494" t="e">
        <f t="shared" si="503"/>
        <v>#VALUE!</v>
      </c>
    </row>
    <row r="1495" spans="5:32" x14ac:dyDescent="0.2">
      <c r="E1495">
        <f t="shared" si="495"/>
        <v>1493</v>
      </c>
      <c r="F1495">
        <f t="shared" si="490"/>
        <v>90.823441133864463</v>
      </c>
      <c r="G1495" t="e">
        <f t="shared" si="483"/>
        <v>#VALUE!</v>
      </c>
      <c r="H1495" t="e">
        <f t="shared" si="484"/>
        <v>#VALUE!</v>
      </c>
      <c r="I1495" t="e">
        <f t="shared" si="485"/>
        <v>#VALUE!</v>
      </c>
      <c r="J1495" t="e">
        <f t="shared" si="486"/>
        <v>#VALUE!</v>
      </c>
      <c r="K1495" t="e">
        <f t="shared" si="487"/>
        <v>#VALUE!</v>
      </c>
      <c r="L1495" t="e">
        <f t="shared" si="488"/>
        <v>#VALUE!</v>
      </c>
      <c r="M1495" t="e">
        <f>IF($B$9="זכר",INDEX(תמותה!$A$1:$E$121,ROUNDDOWN(E1495/12,0)+1,2),INDEX(תמותה!$A$1:$E$121,ROUNDDOWN(E1495/12,0)+1,3))</f>
        <v>#REF!</v>
      </c>
      <c r="N1495" t="e">
        <f>IF($B$9="זכר",INDEX('שיפור גברים'!$A$1:$GQ$121,ROUNDDOWN(E1495/12,0)+1,ROUNDDOWN((E1495+$B$7-$B$8)/12,0)+2),INDEX('שיפור נשים'!$A$1:$GQ$121,ROUNDDOWN(E1495/12,0)+1,ROUNDDOWN((E1495+$B$7-$B$8)/12,0)+2))</f>
        <v>#REF!</v>
      </c>
      <c r="O1495" t="e">
        <f>IF($B$9="זכר",INDEX('שיפור גברים'!$A$1:$GQ$121,ROUNDDOWN(E1495/12,0)+1,ROUNDDOWN((E1495+$B$7-$B$8)/12,0)+1),INDEX('שיפור נשים'!$A$1:$GQ$121,ROUNDDOWN(E1495/12,0)+1,ROUNDDOWN((E1495+$B$7-$B$8)/12,0)+1))</f>
        <v>#REF!</v>
      </c>
      <c r="P1495">
        <f t="shared" si="489"/>
        <v>8.3333333333333329E-2</v>
      </c>
      <c r="Q1495">
        <f t="shared" si="491"/>
        <v>1</v>
      </c>
      <c r="R1495">
        <f t="shared" si="496"/>
        <v>1493</v>
      </c>
      <c r="S1495" t="e">
        <f t="shared" si="497"/>
        <v>#VALUE!</v>
      </c>
      <c r="T1495" t="e">
        <f>IF($B$11="זכר",INDEX(תמותה!$A$1:$E$121,ROUNDDOWN(R1495/12,0)+1,2),INDEX(תמותה!$A$1:$E$121,ROUNDDOWN(R1495/12,0)+1,3))</f>
        <v>#REF!</v>
      </c>
      <c r="U1495" t="e">
        <f>IF($B$11="זכר",INDEX('שיפור גברים'!$A$1:$GQ$121,ROUNDDOWN(R1495/12,0)+1,ROUNDDOWN((E1495+$B$7-$B$8)/12,0)+2),INDEX('שיפור נשים'!$A$1:$GQ$121,ROUNDDOWN(R1495/12,0)+1,ROUNDDOWN((E1495+$B$7-$B$8)/12,0)+2))</f>
        <v>#REF!</v>
      </c>
      <c r="V1495" t="e">
        <f>IF($B$11="זכר",INDEX('שיפור גברים'!$A$1:$GQ$121,ROUNDDOWN(R1495/12,0)+1,ROUNDDOWN((E1495+$B$7-$B$8)/12,0)+1),INDEX('שיפור נשים'!$A$1:$GQ$121,ROUNDDOWN(R1495/12,0)+1,ROUNDDOWN((E1495+$B$7-$B$8)/12,0)+1))</f>
        <v>#REF!</v>
      </c>
      <c r="W1495">
        <f t="shared" si="492"/>
        <v>8.3333333333333329E-2</v>
      </c>
      <c r="X1495" t="e">
        <f t="shared" si="498"/>
        <v>#VALUE!</v>
      </c>
      <c r="Y1495" t="e">
        <f>IF($B$11="זכר",INDEX(תמותה!$A$1:$E$121,ROUNDDOWN(R1495/12,0)+1,4),INDEX(תמותה!$A$1:$E$121,ROUNDDOWN(R1495/12,0)+1,5))</f>
        <v>#REF!</v>
      </c>
      <c r="Z1495">
        <f t="shared" si="493"/>
        <v>1</v>
      </c>
      <c r="AA1495">
        <f t="shared" si="494"/>
        <v>1</v>
      </c>
      <c r="AB1495" t="e">
        <f t="shared" si="499"/>
        <v>#VALUE!</v>
      </c>
      <c r="AC1495" t="e">
        <f t="shared" si="500"/>
        <v>#VALUE!</v>
      </c>
      <c r="AD1495" t="e">
        <f t="shared" si="501"/>
        <v>#VALUE!</v>
      </c>
      <c r="AE1495" t="e">
        <f t="shared" si="502"/>
        <v>#VALUE!</v>
      </c>
      <c r="AF1495" t="e">
        <f t="shared" si="503"/>
        <v>#VALUE!</v>
      </c>
    </row>
    <row r="1496" spans="5:32" x14ac:dyDescent="0.2">
      <c r="E1496">
        <f t="shared" si="495"/>
        <v>1494</v>
      </c>
      <c r="F1496">
        <f t="shared" si="490"/>
        <v>91.097961869966184</v>
      </c>
      <c r="G1496" t="e">
        <f t="shared" si="483"/>
        <v>#VALUE!</v>
      </c>
      <c r="H1496" t="e">
        <f t="shared" si="484"/>
        <v>#VALUE!</v>
      </c>
      <c r="I1496" t="e">
        <f t="shared" si="485"/>
        <v>#VALUE!</v>
      </c>
      <c r="J1496" t="e">
        <f t="shared" si="486"/>
        <v>#VALUE!</v>
      </c>
      <c r="K1496" t="e">
        <f t="shared" si="487"/>
        <v>#VALUE!</v>
      </c>
      <c r="L1496" t="e">
        <f t="shared" si="488"/>
        <v>#VALUE!</v>
      </c>
      <c r="M1496" t="e">
        <f>IF($B$9="זכר",INDEX(תמותה!$A$1:$E$121,ROUNDDOWN(E1496/12,0)+1,2),INDEX(תמותה!$A$1:$E$121,ROUNDDOWN(E1496/12,0)+1,3))</f>
        <v>#REF!</v>
      </c>
      <c r="N1496" t="e">
        <f>IF($B$9="זכר",INDEX('שיפור גברים'!$A$1:$GQ$121,ROUNDDOWN(E1496/12,0)+1,ROUNDDOWN((E1496+$B$7-$B$8)/12,0)+2),INDEX('שיפור נשים'!$A$1:$GQ$121,ROUNDDOWN(E1496/12,0)+1,ROUNDDOWN((E1496+$B$7-$B$8)/12,0)+2))</f>
        <v>#REF!</v>
      </c>
      <c r="O1496" t="e">
        <f>IF($B$9="זכר",INDEX('שיפור גברים'!$A$1:$GQ$121,ROUNDDOWN(E1496/12,0)+1,ROUNDDOWN((E1496+$B$7-$B$8)/12,0)+1),INDEX('שיפור נשים'!$A$1:$GQ$121,ROUNDDOWN(E1496/12,0)+1,ROUNDDOWN((E1496+$B$7-$B$8)/12,0)+1))</f>
        <v>#REF!</v>
      </c>
      <c r="P1496">
        <f t="shared" si="489"/>
        <v>0.16666666666666666</v>
      </c>
      <c r="Q1496">
        <f t="shared" si="491"/>
        <v>1</v>
      </c>
      <c r="R1496">
        <f t="shared" si="496"/>
        <v>1494</v>
      </c>
      <c r="S1496" t="e">
        <f t="shared" si="497"/>
        <v>#VALUE!</v>
      </c>
      <c r="T1496" t="e">
        <f>IF($B$11="זכר",INDEX(תמותה!$A$1:$E$121,ROUNDDOWN(R1496/12,0)+1,2),INDEX(תמותה!$A$1:$E$121,ROUNDDOWN(R1496/12,0)+1,3))</f>
        <v>#REF!</v>
      </c>
      <c r="U1496" t="e">
        <f>IF($B$11="זכר",INDEX('שיפור גברים'!$A$1:$GQ$121,ROUNDDOWN(R1496/12,0)+1,ROUNDDOWN((E1496+$B$7-$B$8)/12,0)+2),INDEX('שיפור נשים'!$A$1:$GQ$121,ROUNDDOWN(R1496/12,0)+1,ROUNDDOWN((E1496+$B$7-$B$8)/12,0)+2))</f>
        <v>#REF!</v>
      </c>
      <c r="V1496" t="e">
        <f>IF($B$11="זכר",INDEX('שיפור גברים'!$A$1:$GQ$121,ROUNDDOWN(R1496/12,0)+1,ROUNDDOWN((E1496+$B$7-$B$8)/12,0)+1),INDEX('שיפור נשים'!$A$1:$GQ$121,ROUNDDOWN(R1496/12,0)+1,ROUNDDOWN((E1496+$B$7-$B$8)/12,0)+1))</f>
        <v>#REF!</v>
      </c>
      <c r="W1496">
        <f t="shared" si="492"/>
        <v>0.16666666666666666</v>
      </c>
      <c r="X1496" t="e">
        <f t="shared" si="498"/>
        <v>#VALUE!</v>
      </c>
      <c r="Y1496" t="e">
        <f>IF($B$11="זכר",INDEX(תמותה!$A$1:$E$121,ROUNDDOWN(R1496/12,0)+1,4),INDEX(תמותה!$A$1:$E$121,ROUNDDOWN(R1496/12,0)+1,5))</f>
        <v>#REF!</v>
      </c>
      <c r="Z1496">
        <f t="shared" si="493"/>
        <v>1</v>
      </c>
      <c r="AA1496">
        <f t="shared" si="494"/>
        <v>1</v>
      </c>
      <c r="AB1496" t="e">
        <f t="shared" si="499"/>
        <v>#VALUE!</v>
      </c>
      <c r="AC1496" t="e">
        <f t="shared" si="500"/>
        <v>#VALUE!</v>
      </c>
      <c r="AD1496" t="e">
        <f t="shared" si="501"/>
        <v>#VALUE!</v>
      </c>
      <c r="AE1496" t="e">
        <f t="shared" si="502"/>
        <v>#VALUE!</v>
      </c>
      <c r="AF1496" t="e">
        <f t="shared" si="503"/>
        <v>#VALUE!</v>
      </c>
    </row>
    <row r="1497" spans="5:32" x14ac:dyDescent="0.2">
      <c r="E1497">
        <f t="shared" si="495"/>
        <v>1495</v>
      </c>
      <c r="F1497">
        <f t="shared" si="490"/>
        <v>91.373312365804097</v>
      </c>
      <c r="G1497" t="e">
        <f t="shared" si="483"/>
        <v>#VALUE!</v>
      </c>
      <c r="H1497" t="e">
        <f t="shared" si="484"/>
        <v>#VALUE!</v>
      </c>
      <c r="I1497" t="e">
        <f t="shared" si="485"/>
        <v>#VALUE!</v>
      </c>
      <c r="J1497" t="e">
        <f t="shared" si="486"/>
        <v>#VALUE!</v>
      </c>
      <c r="K1497" t="e">
        <f t="shared" si="487"/>
        <v>#VALUE!</v>
      </c>
      <c r="L1497" t="e">
        <f t="shared" si="488"/>
        <v>#VALUE!</v>
      </c>
      <c r="M1497" t="e">
        <f>IF($B$9="זכר",INDEX(תמותה!$A$1:$E$121,ROUNDDOWN(E1497/12,0)+1,2),INDEX(תמותה!$A$1:$E$121,ROUNDDOWN(E1497/12,0)+1,3))</f>
        <v>#REF!</v>
      </c>
      <c r="N1497" t="e">
        <f>IF($B$9="זכר",INDEX('שיפור גברים'!$A$1:$GQ$121,ROUNDDOWN(E1497/12,0)+1,ROUNDDOWN((E1497+$B$7-$B$8)/12,0)+2),INDEX('שיפור נשים'!$A$1:$GQ$121,ROUNDDOWN(E1497/12,0)+1,ROUNDDOWN((E1497+$B$7-$B$8)/12,0)+2))</f>
        <v>#REF!</v>
      </c>
      <c r="O1497" t="e">
        <f>IF($B$9="זכר",INDEX('שיפור גברים'!$A$1:$GQ$121,ROUNDDOWN(E1497/12,0)+1,ROUNDDOWN((E1497+$B$7-$B$8)/12,0)+1),INDEX('שיפור נשים'!$A$1:$GQ$121,ROUNDDOWN(E1497/12,0)+1,ROUNDDOWN((E1497+$B$7-$B$8)/12,0)+1))</f>
        <v>#REF!</v>
      </c>
      <c r="P1497">
        <f t="shared" si="489"/>
        <v>0.25</v>
      </c>
      <c r="Q1497">
        <f t="shared" si="491"/>
        <v>1</v>
      </c>
      <c r="R1497">
        <f t="shared" si="496"/>
        <v>1495</v>
      </c>
      <c r="S1497" t="e">
        <f t="shared" si="497"/>
        <v>#VALUE!</v>
      </c>
      <c r="T1497" t="e">
        <f>IF($B$11="זכר",INDEX(תמותה!$A$1:$E$121,ROUNDDOWN(R1497/12,0)+1,2),INDEX(תמותה!$A$1:$E$121,ROUNDDOWN(R1497/12,0)+1,3))</f>
        <v>#REF!</v>
      </c>
      <c r="U1497" t="e">
        <f>IF($B$11="זכר",INDEX('שיפור גברים'!$A$1:$GQ$121,ROUNDDOWN(R1497/12,0)+1,ROUNDDOWN((E1497+$B$7-$B$8)/12,0)+2),INDEX('שיפור נשים'!$A$1:$GQ$121,ROUNDDOWN(R1497/12,0)+1,ROUNDDOWN((E1497+$B$7-$B$8)/12,0)+2))</f>
        <v>#REF!</v>
      </c>
      <c r="V1497" t="e">
        <f>IF($B$11="זכר",INDEX('שיפור גברים'!$A$1:$GQ$121,ROUNDDOWN(R1497/12,0)+1,ROUNDDOWN((E1497+$B$7-$B$8)/12,0)+1),INDEX('שיפור נשים'!$A$1:$GQ$121,ROUNDDOWN(R1497/12,0)+1,ROUNDDOWN((E1497+$B$7-$B$8)/12,0)+1))</f>
        <v>#REF!</v>
      </c>
      <c r="W1497">
        <f t="shared" si="492"/>
        <v>0.25</v>
      </c>
      <c r="X1497" t="e">
        <f t="shared" si="498"/>
        <v>#VALUE!</v>
      </c>
      <c r="Y1497" t="e">
        <f>IF($B$11="זכר",INDEX(תמותה!$A$1:$E$121,ROUNDDOWN(R1497/12,0)+1,4),INDEX(תמותה!$A$1:$E$121,ROUNDDOWN(R1497/12,0)+1,5))</f>
        <v>#REF!</v>
      </c>
      <c r="Z1497">
        <f t="shared" si="493"/>
        <v>1</v>
      </c>
      <c r="AA1497">
        <f t="shared" si="494"/>
        <v>1</v>
      </c>
      <c r="AB1497" t="e">
        <f t="shared" si="499"/>
        <v>#VALUE!</v>
      </c>
      <c r="AC1497" t="e">
        <f t="shared" si="500"/>
        <v>#VALUE!</v>
      </c>
      <c r="AD1497" t="e">
        <f t="shared" si="501"/>
        <v>#VALUE!</v>
      </c>
      <c r="AE1497" t="e">
        <f t="shared" si="502"/>
        <v>#VALUE!</v>
      </c>
      <c r="AF1497" t="e">
        <f t="shared" si="503"/>
        <v>#VALUE!</v>
      </c>
    </row>
    <row r="1498" spans="5:32" x14ac:dyDescent="0.2">
      <c r="E1498">
        <f t="shared" si="495"/>
        <v>1496</v>
      </c>
      <c r="F1498">
        <f t="shared" si="490"/>
        <v>91.649495129389862</v>
      </c>
      <c r="G1498" t="e">
        <f t="shared" si="483"/>
        <v>#VALUE!</v>
      </c>
      <c r="H1498" t="e">
        <f t="shared" si="484"/>
        <v>#VALUE!</v>
      </c>
      <c r="I1498" t="e">
        <f t="shared" si="485"/>
        <v>#VALUE!</v>
      </c>
      <c r="J1498" t="e">
        <f t="shared" si="486"/>
        <v>#VALUE!</v>
      </c>
      <c r="K1498" t="e">
        <f t="shared" si="487"/>
        <v>#VALUE!</v>
      </c>
      <c r="L1498" t="e">
        <f t="shared" si="488"/>
        <v>#VALUE!</v>
      </c>
      <c r="M1498" t="e">
        <f>IF($B$9="זכר",INDEX(תמותה!$A$1:$E$121,ROUNDDOWN(E1498/12,0)+1,2),INDEX(תמותה!$A$1:$E$121,ROUNDDOWN(E1498/12,0)+1,3))</f>
        <v>#REF!</v>
      </c>
      <c r="N1498" t="e">
        <f>IF($B$9="זכר",INDEX('שיפור גברים'!$A$1:$GQ$121,ROUNDDOWN(E1498/12,0)+1,ROUNDDOWN((E1498+$B$7-$B$8)/12,0)+2),INDEX('שיפור נשים'!$A$1:$GQ$121,ROUNDDOWN(E1498/12,0)+1,ROUNDDOWN((E1498+$B$7-$B$8)/12,0)+2))</f>
        <v>#REF!</v>
      </c>
      <c r="O1498" t="e">
        <f>IF($B$9="זכר",INDEX('שיפור גברים'!$A$1:$GQ$121,ROUNDDOWN(E1498/12,0)+1,ROUNDDOWN((E1498+$B$7-$B$8)/12,0)+1),INDEX('שיפור נשים'!$A$1:$GQ$121,ROUNDDOWN(E1498/12,0)+1,ROUNDDOWN((E1498+$B$7-$B$8)/12,0)+1))</f>
        <v>#REF!</v>
      </c>
      <c r="P1498">
        <f t="shared" si="489"/>
        <v>0.33333333333333331</v>
      </c>
      <c r="Q1498">
        <f t="shared" si="491"/>
        <v>1</v>
      </c>
      <c r="R1498">
        <f t="shared" si="496"/>
        <v>1496</v>
      </c>
      <c r="S1498" t="e">
        <f t="shared" si="497"/>
        <v>#VALUE!</v>
      </c>
      <c r="T1498" t="e">
        <f>IF($B$11="זכר",INDEX(תמותה!$A$1:$E$121,ROUNDDOWN(R1498/12,0)+1,2),INDEX(תמותה!$A$1:$E$121,ROUNDDOWN(R1498/12,0)+1,3))</f>
        <v>#REF!</v>
      </c>
      <c r="U1498" t="e">
        <f>IF($B$11="זכר",INDEX('שיפור גברים'!$A$1:$GQ$121,ROUNDDOWN(R1498/12,0)+1,ROUNDDOWN((E1498+$B$7-$B$8)/12,0)+2),INDEX('שיפור נשים'!$A$1:$GQ$121,ROUNDDOWN(R1498/12,0)+1,ROUNDDOWN((E1498+$B$7-$B$8)/12,0)+2))</f>
        <v>#REF!</v>
      </c>
      <c r="V1498" t="e">
        <f>IF($B$11="זכר",INDEX('שיפור גברים'!$A$1:$GQ$121,ROUNDDOWN(R1498/12,0)+1,ROUNDDOWN((E1498+$B$7-$B$8)/12,0)+1),INDEX('שיפור נשים'!$A$1:$GQ$121,ROUNDDOWN(R1498/12,0)+1,ROUNDDOWN((E1498+$B$7-$B$8)/12,0)+1))</f>
        <v>#REF!</v>
      </c>
      <c r="W1498">
        <f t="shared" si="492"/>
        <v>0.33333333333333331</v>
      </c>
      <c r="X1498" t="e">
        <f t="shared" si="498"/>
        <v>#VALUE!</v>
      </c>
      <c r="Y1498" t="e">
        <f>IF($B$11="זכר",INDEX(תמותה!$A$1:$E$121,ROUNDDOWN(R1498/12,0)+1,4),INDEX(תמותה!$A$1:$E$121,ROUNDDOWN(R1498/12,0)+1,5))</f>
        <v>#REF!</v>
      </c>
      <c r="Z1498">
        <f t="shared" si="493"/>
        <v>1</v>
      </c>
      <c r="AA1498">
        <f t="shared" si="494"/>
        <v>1</v>
      </c>
      <c r="AB1498" t="e">
        <f t="shared" si="499"/>
        <v>#VALUE!</v>
      </c>
      <c r="AC1498" t="e">
        <f t="shared" si="500"/>
        <v>#VALUE!</v>
      </c>
      <c r="AD1498" t="e">
        <f t="shared" si="501"/>
        <v>#VALUE!</v>
      </c>
      <c r="AE1498" t="e">
        <f t="shared" si="502"/>
        <v>#VALUE!</v>
      </c>
      <c r="AF1498" t="e">
        <f t="shared" si="503"/>
        <v>#VALUE!</v>
      </c>
    </row>
    <row r="1499" spans="5:32" x14ac:dyDescent="0.2">
      <c r="E1499">
        <f t="shared" si="495"/>
        <v>1497</v>
      </c>
      <c r="F1499">
        <f t="shared" si="490"/>
        <v>91.926512676315738</v>
      </c>
      <c r="G1499" t="e">
        <f t="shared" si="483"/>
        <v>#VALUE!</v>
      </c>
      <c r="H1499" t="e">
        <f t="shared" si="484"/>
        <v>#VALUE!</v>
      </c>
      <c r="I1499" t="e">
        <f t="shared" si="485"/>
        <v>#VALUE!</v>
      </c>
      <c r="J1499" t="e">
        <f t="shared" si="486"/>
        <v>#VALUE!</v>
      </c>
      <c r="K1499" t="e">
        <f t="shared" si="487"/>
        <v>#VALUE!</v>
      </c>
      <c r="L1499" t="e">
        <f t="shared" si="488"/>
        <v>#VALUE!</v>
      </c>
      <c r="M1499" t="e">
        <f>IF($B$9="זכר",INDEX(תמותה!$A$1:$E$121,ROUNDDOWN(E1499/12,0)+1,2),INDEX(תמותה!$A$1:$E$121,ROUNDDOWN(E1499/12,0)+1,3))</f>
        <v>#REF!</v>
      </c>
      <c r="N1499" t="e">
        <f>IF($B$9="זכר",INDEX('שיפור גברים'!$A$1:$GQ$121,ROUNDDOWN(E1499/12,0)+1,ROUNDDOWN((E1499+$B$7-$B$8)/12,0)+2),INDEX('שיפור נשים'!$A$1:$GQ$121,ROUNDDOWN(E1499/12,0)+1,ROUNDDOWN((E1499+$B$7-$B$8)/12,0)+2))</f>
        <v>#REF!</v>
      </c>
      <c r="O1499" t="e">
        <f>IF($B$9="זכר",INDEX('שיפור גברים'!$A$1:$GQ$121,ROUNDDOWN(E1499/12,0)+1,ROUNDDOWN((E1499+$B$7-$B$8)/12,0)+1),INDEX('שיפור נשים'!$A$1:$GQ$121,ROUNDDOWN(E1499/12,0)+1,ROUNDDOWN((E1499+$B$7-$B$8)/12,0)+1))</f>
        <v>#REF!</v>
      </c>
      <c r="P1499">
        <f t="shared" si="489"/>
        <v>0.41666666666666669</v>
      </c>
      <c r="Q1499">
        <f t="shared" si="491"/>
        <v>1</v>
      </c>
      <c r="R1499">
        <f t="shared" si="496"/>
        <v>1497</v>
      </c>
      <c r="S1499" t="e">
        <f t="shared" si="497"/>
        <v>#VALUE!</v>
      </c>
      <c r="T1499" t="e">
        <f>IF($B$11="זכר",INDEX(תמותה!$A$1:$E$121,ROUNDDOWN(R1499/12,0)+1,2),INDEX(תמותה!$A$1:$E$121,ROUNDDOWN(R1499/12,0)+1,3))</f>
        <v>#REF!</v>
      </c>
      <c r="U1499" t="e">
        <f>IF($B$11="זכר",INDEX('שיפור גברים'!$A$1:$GQ$121,ROUNDDOWN(R1499/12,0)+1,ROUNDDOWN((E1499+$B$7-$B$8)/12,0)+2),INDEX('שיפור נשים'!$A$1:$GQ$121,ROUNDDOWN(R1499/12,0)+1,ROUNDDOWN((E1499+$B$7-$B$8)/12,0)+2))</f>
        <v>#REF!</v>
      </c>
      <c r="V1499" t="e">
        <f>IF($B$11="זכר",INDEX('שיפור גברים'!$A$1:$GQ$121,ROUNDDOWN(R1499/12,0)+1,ROUNDDOWN((E1499+$B$7-$B$8)/12,0)+1),INDEX('שיפור נשים'!$A$1:$GQ$121,ROUNDDOWN(R1499/12,0)+1,ROUNDDOWN((E1499+$B$7-$B$8)/12,0)+1))</f>
        <v>#REF!</v>
      </c>
      <c r="W1499">
        <f t="shared" si="492"/>
        <v>0.41666666666666669</v>
      </c>
      <c r="X1499" t="e">
        <f t="shared" si="498"/>
        <v>#VALUE!</v>
      </c>
      <c r="Y1499" t="e">
        <f>IF($B$11="זכר",INDEX(תמותה!$A$1:$E$121,ROUNDDOWN(R1499/12,0)+1,4),INDEX(תמותה!$A$1:$E$121,ROUNDDOWN(R1499/12,0)+1,5))</f>
        <v>#REF!</v>
      </c>
      <c r="Z1499">
        <f t="shared" si="493"/>
        <v>1</v>
      </c>
      <c r="AA1499">
        <f t="shared" si="494"/>
        <v>1</v>
      </c>
      <c r="AB1499" t="e">
        <f t="shared" si="499"/>
        <v>#VALUE!</v>
      </c>
      <c r="AC1499" t="e">
        <f t="shared" si="500"/>
        <v>#VALUE!</v>
      </c>
      <c r="AD1499" t="e">
        <f t="shared" si="501"/>
        <v>#VALUE!</v>
      </c>
      <c r="AE1499" t="e">
        <f t="shared" si="502"/>
        <v>#VALUE!</v>
      </c>
      <c r="AF1499" t="e">
        <f t="shared" si="503"/>
        <v>#VALUE!</v>
      </c>
    </row>
    <row r="1500" spans="5:32" x14ac:dyDescent="0.2">
      <c r="E1500">
        <f t="shared" si="495"/>
        <v>1498</v>
      </c>
      <c r="F1500">
        <f t="shared" si="490"/>
        <v>92.204367529777841</v>
      </c>
      <c r="G1500" t="e">
        <f t="shared" si="483"/>
        <v>#VALUE!</v>
      </c>
      <c r="H1500" t="e">
        <f t="shared" si="484"/>
        <v>#VALUE!</v>
      </c>
      <c r="I1500" t="e">
        <f t="shared" si="485"/>
        <v>#VALUE!</v>
      </c>
      <c r="J1500" t="e">
        <f t="shared" si="486"/>
        <v>#VALUE!</v>
      </c>
      <c r="K1500" t="e">
        <f t="shared" si="487"/>
        <v>#VALUE!</v>
      </c>
      <c r="L1500" t="e">
        <f t="shared" si="488"/>
        <v>#VALUE!</v>
      </c>
      <c r="M1500" t="e">
        <f>IF($B$9="זכר",INDEX(תמותה!$A$1:$E$121,ROUNDDOWN(E1500/12,0)+1,2),INDEX(תמותה!$A$1:$E$121,ROUNDDOWN(E1500/12,0)+1,3))</f>
        <v>#REF!</v>
      </c>
      <c r="N1500" t="e">
        <f>IF($B$9="זכר",INDEX('שיפור גברים'!$A$1:$GQ$121,ROUNDDOWN(E1500/12,0)+1,ROUNDDOWN((E1500+$B$7-$B$8)/12,0)+2),INDEX('שיפור נשים'!$A$1:$GQ$121,ROUNDDOWN(E1500/12,0)+1,ROUNDDOWN((E1500+$B$7-$B$8)/12,0)+2))</f>
        <v>#REF!</v>
      </c>
      <c r="O1500" t="e">
        <f>IF($B$9="זכר",INDEX('שיפור גברים'!$A$1:$GQ$121,ROUNDDOWN(E1500/12,0)+1,ROUNDDOWN((E1500+$B$7-$B$8)/12,0)+1),INDEX('שיפור נשים'!$A$1:$GQ$121,ROUNDDOWN(E1500/12,0)+1,ROUNDDOWN((E1500+$B$7-$B$8)/12,0)+1))</f>
        <v>#REF!</v>
      </c>
      <c r="P1500">
        <f t="shared" si="489"/>
        <v>0.5</v>
      </c>
      <c r="Q1500">
        <f t="shared" si="491"/>
        <v>1</v>
      </c>
      <c r="R1500">
        <f t="shared" si="496"/>
        <v>1498</v>
      </c>
      <c r="S1500" t="e">
        <f t="shared" si="497"/>
        <v>#VALUE!</v>
      </c>
      <c r="T1500" t="e">
        <f>IF($B$11="זכר",INDEX(תמותה!$A$1:$E$121,ROUNDDOWN(R1500/12,0)+1,2),INDEX(תמותה!$A$1:$E$121,ROUNDDOWN(R1500/12,0)+1,3))</f>
        <v>#REF!</v>
      </c>
      <c r="U1500" t="e">
        <f>IF($B$11="זכר",INDEX('שיפור גברים'!$A$1:$GQ$121,ROUNDDOWN(R1500/12,0)+1,ROUNDDOWN((E1500+$B$7-$B$8)/12,0)+2),INDEX('שיפור נשים'!$A$1:$GQ$121,ROUNDDOWN(R1500/12,0)+1,ROUNDDOWN((E1500+$B$7-$B$8)/12,0)+2))</f>
        <v>#REF!</v>
      </c>
      <c r="V1500" t="e">
        <f>IF($B$11="זכר",INDEX('שיפור גברים'!$A$1:$GQ$121,ROUNDDOWN(R1500/12,0)+1,ROUNDDOWN((E1500+$B$7-$B$8)/12,0)+1),INDEX('שיפור נשים'!$A$1:$GQ$121,ROUNDDOWN(R1500/12,0)+1,ROUNDDOWN((E1500+$B$7-$B$8)/12,0)+1))</f>
        <v>#REF!</v>
      </c>
      <c r="W1500">
        <f t="shared" si="492"/>
        <v>0.5</v>
      </c>
      <c r="X1500" t="e">
        <f t="shared" si="498"/>
        <v>#VALUE!</v>
      </c>
      <c r="Y1500" t="e">
        <f>IF($B$11="זכר",INDEX(תמותה!$A$1:$E$121,ROUNDDOWN(R1500/12,0)+1,4),INDEX(תמותה!$A$1:$E$121,ROUNDDOWN(R1500/12,0)+1,5))</f>
        <v>#REF!</v>
      </c>
      <c r="Z1500">
        <f t="shared" si="493"/>
        <v>1</v>
      </c>
      <c r="AA1500">
        <f t="shared" si="494"/>
        <v>1</v>
      </c>
      <c r="AB1500" t="e">
        <f t="shared" si="499"/>
        <v>#VALUE!</v>
      </c>
      <c r="AC1500" t="e">
        <f t="shared" si="500"/>
        <v>#VALUE!</v>
      </c>
      <c r="AD1500" t="e">
        <f t="shared" si="501"/>
        <v>#VALUE!</v>
      </c>
      <c r="AE1500" t="e">
        <f t="shared" si="502"/>
        <v>#VALUE!</v>
      </c>
      <c r="AF1500" t="e">
        <f t="shared" si="503"/>
        <v>#VALUE!</v>
      </c>
    </row>
    <row r="1501" spans="5:32" x14ac:dyDescent="0.2">
      <c r="E1501">
        <f t="shared" si="495"/>
        <v>1499</v>
      </c>
      <c r="F1501">
        <f t="shared" si="490"/>
        <v>92.483062220598484</v>
      </c>
      <c r="G1501" t="e">
        <f t="shared" si="483"/>
        <v>#VALUE!</v>
      </c>
      <c r="H1501" t="e">
        <f t="shared" si="484"/>
        <v>#VALUE!</v>
      </c>
      <c r="I1501" t="e">
        <f t="shared" si="485"/>
        <v>#VALUE!</v>
      </c>
      <c r="J1501" t="e">
        <f t="shared" si="486"/>
        <v>#VALUE!</v>
      </c>
      <c r="K1501" t="e">
        <f t="shared" si="487"/>
        <v>#VALUE!</v>
      </c>
      <c r="L1501" t="e">
        <f t="shared" si="488"/>
        <v>#VALUE!</v>
      </c>
      <c r="M1501" t="e">
        <f>IF($B$9="זכר",INDEX(תמותה!$A$1:$E$121,ROUNDDOWN(E1501/12,0)+1,2),INDEX(תמותה!$A$1:$E$121,ROUNDDOWN(E1501/12,0)+1,3))</f>
        <v>#REF!</v>
      </c>
      <c r="N1501" t="e">
        <f>IF($B$9="זכר",INDEX('שיפור גברים'!$A$1:$GQ$121,ROUNDDOWN(E1501/12,0)+1,ROUNDDOWN((E1501+$B$7-$B$8)/12,0)+2),INDEX('שיפור נשים'!$A$1:$GQ$121,ROUNDDOWN(E1501/12,0)+1,ROUNDDOWN((E1501+$B$7-$B$8)/12,0)+2))</f>
        <v>#REF!</v>
      </c>
      <c r="O1501" t="e">
        <f>IF($B$9="זכר",INDEX('שיפור גברים'!$A$1:$GQ$121,ROUNDDOWN(E1501/12,0)+1,ROUNDDOWN((E1501+$B$7-$B$8)/12,0)+1),INDEX('שיפור נשים'!$A$1:$GQ$121,ROUNDDOWN(E1501/12,0)+1,ROUNDDOWN((E1501+$B$7-$B$8)/12,0)+1))</f>
        <v>#REF!</v>
      </c>
      <c r="P1501">
        <f t="shared" si="489"/>
        <v>0.58333333333333337</v>
      </c>
      <c r="Q1501">
        <f t="shared" si="491"/>
        <v>1</v>
      </c>
      <c r="R1501">
        <f t="shared" si="496"/>
        <v>1499</v>
      </c>
      <c r="S1501" t="e">
        <f t="shared" si="497"/>
        <v>#VALUE!</v>
      </c>
      <c r="T1501" t="e">
        <f>IF($B$11="זכר",INDEX(תמותה!$A$1:$E$121,ROUNDDOWN(R1501/12,0)+1,2),INDEX(תמותה!$A$1:$E$121,ROUNDDOWN(R1501/12,0)+1,3))</f>
        <v>#REF!</v>
      </c>
      <c r="U1501" t="e">
        <f>IF($B$11="זכר",INDEX('שיפור גברים'!$A$1:$GQ$121,ROUNDDOWN(R1501/12,0)+1,ROUNDDOWN((E1501+$B$7-$B$8)/12,0)+2),INDEX('שיפור נשים'!$A$1:$GQ$121,ROUNDDOWN(R1501/12,0)+1,ROUNDDOWN((E1501+$B$7-$B$8)/12,0)+2))</f>
        <v>#REF!</v>
      </c>
      <c r="V1501" t="e">
        <f>IF($B$11="זכר",INDEX('שיפור גברים'!$A$1:$GQ$121,ROUNDDOWN(R1501/12,0)+1,ROUNDDOWN((E1501+$B$7-$B$8)/12,0)+1),INDEX('שיפור נשים'!$A$1:$GQ$121,ROUNDDOWN(R1501/12,0)+1,ROUNDDOWN((E1501+$B$7-$B$8)/12,0)+1))</f>
        <v>#REF!</v>
      </c>
      <c r="W1501">
        <f t="shared" si="492"/>
        <v>0.58333333333333337</v>
      </c>
      <c r="X1501" t="e">
        <f t="shared" si="498"/>
        <v>#VALUE!</v>
      </c>
      <c r="Y1501" t="e">
        <f>IF($B$11="זכר",INDEX(תמותה!$A$1:$E$121,ROUNDDOWN(R1501/12,0)+1,4),INDEX(תמותה!$A$1:$E$121,ROUNDDOWN(R1501/12,0)+1,5))</f>
        <v>#REF!</v>
      </c>
      <c r="Z1501">
        <f t="shared" si="493"/>
        <v>1</v>
      </c>
      <c r="AA1501">
        <f t="shared" si="494"/>
        <v>1</v>
      </c>
      <c r="AB1501" t="e">
        <f t="shared" si="499"/>
        <v>#VALUE!</v>
      </c>
      <c r="AC1501" t="e">
        <f t="shared" si="500"/>
        <v>#VALUE!</v>
      </c>
      <c r="AD1501" t="e">
        <f t="shared" si="501"/>
        <v>#VALUE!</v>
      </c>
      <c r="AE1501" t="e">
        <f t="shared" si="502"/>
        <v>#VALUE!</v>
      </c>
      <c r="AF1501" t="e">
        <f t="shared" si="503"/>
        <v>#VALUE!</v>
      </c>
    </row>
    <row r="1502" spans="5:32" x14ac:dyDescent="0.2">
      <c r="E1502">
        <f t="shared" si="495"/>
        <v>1500</v>
      </c>
      <c r="F1502">
        <f t="shared" si="490"/>
        <v>92.762599287249856</v>
      </c>
      <c r="G1502" t="e">
        <f t="shared" si="483"/>
        <v>#VALUE!</v>
      </c>
      <c r="H1502" t="e">
        <f t="shared" si="484"/>
        <v>#VALUE!</v>
      </c>
      <c r="I1502" t="e">
        <f t="shared" si="485"/>
        <v>#VALUE!</v>
      </c>
      <c r="J1502" t="e">
        <f t="shared" si="486"/>
        <v>#VALUE!</v>
      </c>
      <c r="K1502" t="e">
        <f t="shared" si="487"/>
        <v>#VALUE!</v>
      </c>
      <c r="L1502" t="e">
        <f t="shared" si="488"/>
        <v>#VALUE!</v>
      </c>
      <c r="M1502" t="e">
        <f>IF($B$9="זכר",INDEX(תמותה!$A$1:$E$121,ROUNDDOWN(E1502/12,0)+1,2),INDEX(תמותה!$A$1:$E$121,ROUNDDOWN(E1502/12,0)+1,3))</f>
        <v>#REF!</v>
      </c>
      <c r="N1502" t="e">
        <f>IF($B$9="זכר",INDEX('שיפור גברים'!$A$1:$GQ$121,ROUNDDOWN(E1502/12,0)+1,ROUNDDOWN((E1502+$B$7-$B$8)/12,0)+2),INDEX('שיפור נשים'!$A$1:$GQ$121,ROUNDDOWN(E1502/12,0)+1,ROUNDDOWN((E1502+$B$7-$B$8)/12,0)+2))</f>
        <v>#REF!</v>
      </c>
      <c r="O1502" t="e">
        <f>IF($B$9="זכר",INDEX('שיפור גברים'!$A$1:$GQ$121,ROUNDDOWN(E1502/12,0)+1,ROUNDDOWN((E1502+$B$7-$B$8)/12,0)+1),INDEX('שיפור נשים'!$A$1:$GQ$121,ROUNDDOWN(E1502/12,0)+1,ROUNDDOWN((E1502+$B$7-$B$8)/12,0)+1))</f>
        <v>#REF!</v>
      </c>
      <c r="P1502">
        <f t="shared" si="489"/>
        <v>0.66666666666666663</v>
      </c>
      <c r="Q1502">
        <f t="shared" si="491"/>
        <v>1</v>
      </c>
      <c r="R1502">
        <f t="shared" si="496"/>
        <v>1500</v>
      </c>
      <c r="S1502" t="e">
        <f t="shared" si="497"/>
        <v>#VALUE!</v>
      </c>
      <c r="T1502" t="e">
        <f>IF($B$11="זכר",INDEX(תמותה!$A$1:$E$121,ROUNDDOWN(R1502/12,0)+1,2),INDEX(תמותה!$A$1:$E$121,ROUNDDOWN(R1502/12,0)+1,3))</f>
        <v>#REF!</v>
      </c>
      <c r="U1502" t="e">
        <f>IF($B$11="זכר",INDEX('שיפור גברים'!$A$1:$GQ$121,ROUNDDOWN(R1502/12,0)+1,ROUNDDOWN((E1502+$B$7-$B$8)/12,0)+2),INDEX('שיפור נשים'!$A$1:$GQ$121,ROUNDDOWN(R1502/12,0)+1,ROUNDDOWN((E1502+$B$7-$B$8)/12,0)+2))</f>
        <v>#REF!</v>
      </c>
      <c r="V1502" t="e">
        <f>IF($B$11="זכר",INDEX('שיפור גברים'!$A$1:$GQ$121,ROUNDDOWN(R1502/12,0)+1,ROUNDDOWN((E1502+$B$7-$B$8)/12,0)+1),INDEX('שיפור נשים'!$A$1:$GQ$121,ROUNDDOWN(R1502/12,0)+1,ROUNDDOWN((E1502+$B$7-$B$8)/12,0)+1))</f>
        <v>#REF!</v>
      </c>
      <c r="W1502">
        <f t="shared" si="492"/>
        <v>0.66666666666666663</v>
      </c>
      <c r="X1502" t="e">
        <f t="shared" si="498"/>
        <v>#VALUE!</v>
      </c>
      <c r="Y1502" t="e">
        <f>IF($B$11="זכר",INDEX(תמותה!$A$1:$E$121,ROUNDDOWN(R1502/12,0)+1,4),INDEX(תמותה!$A$1:$E$121,ROUNDDOWN(R1502/12,0)+1,5))</f>
        <v>#REF!</v>
      </c>
      <c r="Z1502">
        <f t="shared" si="493"/>
        <v>1</v>
      </c>
      <c r="AA1502">
        <f t="shared" si="494"/>
        <v>1</v>
      </c>
      <c r="AB1502" t="e">
        <f t="shared" si="499"/>
        <v>#VALUE!</v>
      </c>
      <c r="AC1502" t="e">
        <f t="shared" si="500"/>
        <v>#VALUE!</v>
      </c>
      <c r="AD1502" t="e">
        <f t="shared" si="501"/>
        <v>#VALUE!</v>
      </c>
      <c r="AE1502" t="e">
        <f t="shared" si="502"/>
        <v>#VALUE!</v>
      </c>
      <c r="AF1502" t="e">
        <f t="shared" si="503"/>
        <v>#VALUE!</v>
      </c>
    </row>
    <row r="1503" spans="5:32" x14ac:dyDescent="0.2">
      <c r="E1503">
        <f t="shared" si="495"/>
        <v>1501</v>
      </c>
      <c r="F1503">
        <f t="shared" si="490"/>
        <v>93.042981275876755</v>
      </c>
      <c r="G1503" t="e">
        <f t="shared" si="483"/>
        <v>#VALUE!</v>
      </c>
      <c r="H1503" t="e">
        <f t="shared" si="484"/>
        <v>#VALUE!</v>
      </c>
      <c r="I1503" t="e">
        <f t="shared" si="485"/>
        <v>#VALUE!</v>
      </c>
      <c r="J1503" t="e">
        <f t="shared" si="486"/>
        <v>#VALUE!</v>
      </c>
      <c r="K1503" t="e">
        <f t="shared" si="487"/>
        <v>#VALUE!</v>
      </c>
      <c r="L1503" t="e">
        <f t="shared" si="488"/>
        <v>#VALUE!</v>
      </c>
      <c r="M1503" t="e">
        <f>IF($B$9="זכר",INDEX(תמותה!$A$1:$E$121,ROUNDDOWN(E1503/12,0)+1,2),INDEX(תמותה!$A$1:$E$121,ROUNDDOWN(E1503/12,0)+1,3))</f>
        <v>#REF!</v>
      </c>
      <c r="N1503" t="e">
        <f>IF($B$9="זכר",INDEX('שיפור גברים'!$A$1:$GQ$121,ROUNDDOWN(E1503/12,0)+1,ROUNDDOWN((E1503+$B$7-$B$8)/12,0)+2),INDEX('שיפור נשים'!$A$1:$GQ$121,ROUNDDOWN(E1503/12,0)+1,ROUNDDOWN((E1503+$B$7-$B$8)/12,0)+2))</f>
        <v>#REF!</v>
      </c>
      <c r="O1503" t="e">
        <f>IF($B$9="זכר",INDEX('שיפור גברים'!$A$1:$GQ$121,ROUNDDOWN(E1503/12,0)+1,ROUNDDOWN((E1503+$B$7-$B$8)/12,0)+1),INDEX('שיפור נשים'!$A$1:$GQ$121,ROUNDDOWN(E1503/12,0)+1,ROUNDDOWN((E1503+$B$7-$B$8)/12,0)+1))</f>
        <v>#REF!</v>
      </c>
      <c r="P1503">
        <f t="shared" si="489"/>
        <v>0.75</v>
      </c>
      <c r="Q1503">
        <f t="shared" si="491"/>
        <v>1</v>
      </c>
      <c r="R1503">
        <f t="shared" si="496"/>
        <v>1501</v>
      </c>
      <c r="S1503" t="e">
        <f t="shared" si="497"/>
        <v>#VALUE!</v>
      </c>
      <c r="T1503" t="e">
        <f>IF($B$11="זכר",INDEX(תמותה!$A$1:$E$121,ROUNDDOWN(R1503/12,0)+1,2),INDEX(תמותה!$A$1:$E$121,ROUNDDOWN(R1503/12,0)+1,3))</f>
        <v>#REF!</v>
      </c>
      <c r="U1503" t="e">
        <f>IF($B$11="זכר",INDEX('שיפור גברים'!$A$1:$GQ$121,ROUNDDOWN(R1503/12,0)+1,ROUNDDOWN((E1503+$B$7-$B$8)/12,0)+2),INDEX('שיפור נשים'!$A$1:$GQ$121,ROUNDDOWN(R1503/12,0)+1,ROUNDDOWN((E1503+$B$7-$B$8)/12,0)+2))</f>
        <v>#REF!</v>
      </c>
      <c r="V1503" t="e">
        <f>IF($B$11="זכר",INDEX('שיפור גברים'!$A$1:$GQ$121,ROUNDDOWN(R1503/12,0)+1,ROUNDDOWN((E1503+$B$7-$B$8)/12,0)+1),INDEX('שיפור נשים'!$A$1:$GQ$121,ROUNDDOWN(R1503/12,0)+1,ROUNDDOWN((E1503+$B$7-$B$8)/12,0)+1))</f>
        <v>#REF!</v>
      </c>
      <c r="W1503">
        <f t="shared" si="492"/>
        <v>0.75</v>
      </c>
      <c r="X1503" t="e">
        <f t="shared" si="498"/>
        <v>#VALUE!</v>
      </c>
      <c r="Y1503" t="e">
        <f>IF($B$11="זכר",INDEX(תמותה!$A$1:$E$121,ROUNDDOWN(R1503/12,0)+1,4),INDEX(תמותה!$A$1:$E$121,ROUNDDOWN(R1503/12,0)+1,5))</f>
        <v>#REF!</v>
      </c>
      <c r="Z1503">
        <f t="shared" si="493"/>
        <v>1</v>
      </c>
      <c r="AA1503">
        <f t="shared" si="494"/>
        <v>1</v>
      </c>
      <c r="AB1503" t="e">
        <f t="shared" si="499"/>
        <v>#VALUE!</v>
      </c>
      <c r="AC1503" t="e">
        <f t="shared" si="500"/>
        <v>#VALUE!</v>
      </c>
      <c r="AD1503" t="e">
        <f t="shared" si="501"/>
        <v>#VALUE!</v>
      </c>
      <c r="AE1503" t="e">
        <f t="shared" si="502"/>
        <v>#VALUE!</v>
      </c>
      <c r="AF1503" t="e">
        <f t="shared" si="503"/>
        <v>#VALUE!</v>
      </c>
    </row>
    <row r="1504" spans="5:32" x14ac:dyDescent="0.2">
      <c r="E1504">
        <f t="shared" si="495"/>
        <v>1502</v>
      </c>
      <c r="F1504">
        <f t="shared" si="490"/>
        <v>93.324210740319799</v>
      </c>
      <c r="G1504" t="e">
        <f t="shared" si="483"/>
        <v>#VALUE!</v>
      </c>
      <c r="H1504" t="e">
        <f t="shared" si="484"/>
        <v>#VALUE!</v>
      </c>
      <c r="I1504" t="e">
        <f t="shared" si="485"/>
        <v>#VALUE!</v>
      </c>
      <c r="J1504" t="e">
        <f t="shared" si="486"/>
        <v>#VALUE!</v>
      </c>
      <c r="K1504" t="e">
        <f t="shared" si="487"/>
        <v>#VALUE!</v>
      </c>
      <c r="L1504" t="e">
        <f t="shared" si="488"/>
        <v>#VALUE!</v>
      </c>
      <c r="M1504" t="e">
        <f>IF($B$9="זכר",INDEX(תמותה!$A$1:$E$121,ROUNDDOWN(E1504/12,0)+1,2),INDEX(תמותה!$A$1:$E$121,ROUNDDOWN(E1504/12,0)+1,3))</f>
        <v>#REF!</v>
      </c>
      <c r="N1504" t="e">
        <f>IF($B$9="זכר",INDEX('שיפור גברים'!$A$1:$GQ$121,ROUNDDOWN(E1504/12,0)+1,ROUNDDOWN((E1504+$B$7-$B$8)/12,0)+2),INDEX('שיפור נשים'!$A$1:$GQ$121,ROUNDDOWN(E1504/12,0)+1,ROUNDDOWN((E1504+$B$7-$B$8)/12,0)+2))</f>
        <v>#REF!</v>
      </c>
      <c r="O1504" t="e">
        <f>IF($B$9="זכר",INDEX('שיפור גברים'!$A$1:$GQ$121,ROUNDDOWN(E1504/12,0)+1,ROUNDDOWN((E1504+$B$7-$B$8)/12,0)+1),INDEX('שיפור נשים'!$A$1:$GQ$121,ROUNDDOWN(E1504/12,0)+1,ROUNDDOWN((E1504+$B$7-$B$8)/12,0)+1))</f>
        <v>#REF!</v>
      </c>
      <c r="P1504">
        <f t="shared" si="489"/>
        <v>0.83333333333333337</v>
      </c>
      <c r="Q1504">
        <f t="shared" si="491"/>
        <v>1</v>
      </c>
      <c r="R1504">
        <f t="shared" si="496"/>
        <v>1502</v>
      </c>
      <c r="S1504" t="e">
        <f t="shared" si="497"/>
        <v>#VALUE!</v>
      </c>
      <c r="T1504" t="e">
        <f>IF($B$11="זכר",INDEX(תמותה!$A$1:$E$121,ROUNDDOWN(R1504/12,0)+1,2),INDEX(תמותה!$A$1:$E$121,ROUNDDOWN(R1504/12,0)+1,3))</f>
        <v>#REF!</v>
      </c>
      <c r="U1504" t="e">
        <f>IF($B$11="זכר",INDEX('שיפור גברים'!$A$1:$GQ$121,ROUNDDOWN(R1504/12,0)+1,ROUNDDOWN((E1504+$B$7-$B$8)/12,0)+2),INDEX('שיפור נשים'!$A$1:$GQ$121,ROUNDDOWN(R1504/12,0)+1,ROUNDDOWN((E1504+$B$7-$B$8)/12,0)+2))</f>
        <v>#REF!</v>
      </c>
      <c r="V1504" t="e">
        <f>IF($B$11="זכר",INDEX('שיפור גברים'!$A$1:$GQ$121,ROUNDDOWN(R1504/12,0)+1,ROUNDDOWN((E1504+$B$7-$B$8)/12,0)+1),INDEX('שיפור נשים'!$A$1:$GQ$121,ROUNDDOWN(R1504/12,0)+1,ROUNDDOWN((E1504+$B$7-$B$8)/12,0)+1))</f>
        <v>#REF!</v>
      </c>
      <c r="W1504">
        <f t="shared" si="492"/>
        <v>0.83333333333333337</v>
      </c>
      <c r="X1504" t="e">
        <f t="shared" si="498"/>
        <v>#VALUE!</v>
      </c>
      <c r="Y1504" t="e">
        <f>IF($B$11="זכר",INDEX(תמותה!$A$1:$E$121,ROUNDDOWN(R1504/12,0)+1,4),INDEX(תמותה!$A$1:$E$121,ROUNDDOWN(R1504/12,0)+1,5))</f>
        <v>#REF!</v>
      </c>
      <c r="Z1504">
        <f t="shared" si="493"/>
        <v>1</v>
      </c>
      <c r="AA1504">
        <f t="shared" si="494"/>
        <v>1</v>
      </c>
      <c r="AB1504" t="e">
        <f t="shared" si="499"/>
        <v>#VALUE!</v>
      </c>
      <c r="AC1504" t="e">
        <f t="shared" si="500"/>
        <v>#VALUE!</v>
      </c>
      <c r="AD1504" t="e">
        <f t="shared" si="501"/>
        <v>#VALUE!</v>
      </c>
      <c r="AE1504" t="e">
        <f t="shared" si="502"/>
        <v>#VALUE!</v>
      </c>
      <c r="AF1504" t="e">
        <f t="shared" si="503"/>
        <v>#VALUE!</v>
      </c>
    </row>
    <row r="1505" spans="5:32" x14ac:dyDescent="0.2">
      <c r="E1505">
        <f t="shared" si="495"/>
        <v>1503</v>
      </c>
      <c r="F1505">
        <f t="shared" si="490"/>
        <v>93.606290242138982</v>
      </c>
      <c r="G1505" t="e">
        <f t="shared" si="483"/>
        <v>#VALUE!</v>
      </c>
      <c r="H1505" t="e">
        <f t="shared" si="484"/>
        <v>#VALUE!</v>
      </c>
      <c r="I1505" t="e">
        <f t="shared" si="485"/>
        <v>#VALUE!</v>
      </c>
      <c r="J1505" t="e">
        <f t="shared" si="486"/>
        <v>#VALUE!</v>
      </c>
      <c r="K1505" t="e">
        <f t="shared" si="487"/>
        <v>#VALUE!</v>
      </c>
      <c r="L1505" t="e">
        <f t="shared" si="488"/>
        <v>#VALUE!</v>
      </c>
      <c r="M1505" t="e">
        <f>IF($B$9="זכר",INDEX(תמותה!$A$1:$E$121,ROUNDDOWN(E1505/12,0)+1,2),INDEX(תמותה!$A$1:$E$121,ROUNDDOWN(E1505/12,0)+1,3))</f>
        <v>#REF!</v>
      </c>
      <c r="N1505" t="e">
        <f>IF($B$9="זכר",INDEX('שיפור גברים'!$A$1:$GQ$121,ROUNDDOWN(E1505/12,0)+1,ROUNDDOWN((E1505+$B$7-$B$8)/12,0)+2),INDEX('שיפור נשים'!$A$1:$GQ$121,ROUNDDOWN(E1505/12,0)+1,ROUNDDOWN((E1505+$B$7-$B$8)/12,0)+2))</f>
        <v>#REF!</v>
      </c>
      <c r="O1505" t="e">
        <f>IF($B$9="זכר",INDEX('שיפור גברים'!$A$1:$GQ$121,ROUNDDOWN(E1505/12,0)+1,ROUNDDOWN((E1505+$B$7-$B$8)/12,0)+1),INDEX('שיפור נשים'!$A$1:$GQ$121,ROUNDDOWN(E1505/12,0)+1,ROUNDDOWN((E1505+$B$7-$B$8)/12,0)+1))</f>
        <v>#REF!</v>
      </c>
      <c r="P1505">
        <f t="shared" si="489"/>
        <v>0.91666666666666663</v>
      </c>
      <c r="Q1505">
        <f t="shared" si="491"/>
        <v>1</v>
      </c>
      <c r="R1505">
        <f t="shared" si="496"/>
        <v>1503</v>
      </c>
      <c r="S1505" t="e">
        <f t="shared" si="497"/>
        <v>#VALUE!</v>
      </c>
      <c r="T1505" t="e">
        <f>IF($B$11="זכר",INDEX(תמותה!$A$1:$E$121,ROUNDDOWN(R1505/12,0)+1,2),INDEX(תמותה!$A$1:$E$121,ROUNDDOWN(R1505/12,0)+1,3))</f>
        <v>#REF!</v>
      </c>
      <c r="U1505" t="e">
        <f>IF($B$11="זכר",INDEX('שיפור גברים'!$A$1:$GQ$121,ROUNDDOWN(R1505/12,0)+1,ROUNDDOWN((E1505+$B$7-$B$8)/12,0)+2),INDEX('שיפור נשים'!$A$1:$GQ$121,ROUNDDOWN(R1505/12,0)+1,ROUNDDOWN((E1505+$B$7-$B$8)/12,0)+2))</f>
        <v>#REF!</v>
      </c>
      <c r="V1505" t="e">
        <f>IF($B$11="זכר",INDEX('שיפור גברים'!$A$1:$GQ$121,ROUNDDOWN(R1505/12,0)+1,ROUNDDOWN((E1505+$B$7-$B$8)/12,0)+1),INDEX('שיפור נשים'!$A$1:$GQ$121,ROUNDDOWN(R1505/12,0)+1,ROUNDDOWN((E1505+$B$7-$B$8)/12,0)+1))</f>
        <v>#REF!</v>
      </c>
      <c r="W1505">
        <f t="shared" si="492"/>
        <v>0.91666666666666663</v>
      </c>
      <c r="X1505" t="e">
        <f t="shared" si="498"/>
        <v>#VALUE!</v>
      </c>
      <c r="Y1505" t="e">
        <f>IF($B$11="זכר",INDEX(תמותה!$A$1:$E$121,ROUNDDOWN(R1505/12,0)+1,4),INDEX(תמותה!$A$1:$E$121,ROUNDDOWN(R1505/12,0)+1,5))</f>
        <v>#REF!</v>
      </c>
      <c r="Z1505">
        <f t="shared" si="493"/>
        <v>1</v>
      </c>
      <c r="AA1505">
        <f t="shared" si="494"/>
        <v>1</v>
      </c>
      <c r="AB1505" t="e">
        <f t="shared" si="499"/>
        <v>#VALUE!</v>
      </c>
      <c r="AC1505" t="e">
        <f t="shared" si="500"/>
        <v>#VALUE!</v>
      </c>
      <c r="AD1505" t="e">
        <f t="shared" si="501"/>
        <v>#VALUE!</v>
      </c>
      <c r="AE1505" t="e">
        <f t="shared" si="502"/>
        <v>#VALUE!</v>
      </c>
      <c r="AF1505" t="e">
        <f t="shared" si="503"/>
        <v>#VALUE!</v>
      </c>
    </row>
    <row r="1506" spans="5:32" x14ac:dyDescent="0.2">
      <c r="E1506">
        <f t="shared" si="495"/>
        <v>1504</v>
      </c>
      <c r="F1506">
        <f t="shared" si="490"/>
        <v>93.889222350636771</v>
      </c>
      <c r="G1506" t="e">
        <f t="shared" si="483"/>
        <v>#VALUE!</v>
      </c>
      <c r="H1506" t="e">
        <f t="shared" si="484"/>
        <v>#VALUE!</v>
      </c>
      <c r="I1506" t="e">
        <f t="shared" si="485"/>
        <v>#VALUE!</v>
      </c>
      <c r="J1506" t="e">
        <f t="shared" si="486"/>
        <v>#VALUE!</v>
      </c>
      <c r="K1506" t="e">
        <f t="shared" si="487"/>
        <v>#VALUE!</v>
      </c>
      <c r="L1506" t="e">
        <f t="shared" si="488"/>
        <v>#VALUE!</v>
      </c>
      <c r="M1506" t="e">
        <f>IF($B$9="זכר",INDEX(תמותה!$A$1:$E$121,ROUNDDOWN(E1506/12,0)+1,2),INDEX(תמותה!$A$1:$E$121,ROUNDDOWN(E1506/12,0)+1,3))</f>
        <v>#REF!</v>
      </c>
      <c r="N1506" t="e">
        <f>IF($B$9="זכר",INDEX('שיפור גברים'!$A$1:$GQ$121,ROUNDDOWN(E1506/12,0)+1,ROUNDDOWN((E1506+$B$7-$B$8)/12,0)+2),INDEX('שיפור נשים'!$A$1:$GQ$121,ROUNDDOWN(E1506/12,0)+1,ROUNDDOWN((E1506+$B$7-$B$8)/12,0)+2))</f>
        <v>#REF!</v>
      </c>
      <c r="O1506" t="e">
        <f>IF($B$9="זכר",INDEX('שיפור גברים'!$A$1:$GQ$121,ROUNDDOWN(E1506/12,0)+1,ROUNDDOWN((E1506+$B$7-$B$8)/12,0)+1),INDEX('שיפור נשים'!$A$1:$GQ$121,ROUNDDOWN(E1506/12,0)+1,ROUNDDOWN((E1506+$B$7-$B$8)/12,0)+1))</f>
        <v>#REF!</v>
      </c>
      <c r="P1506">
        <f t="shared" si="489"/>
        <v>1</v>
      </c>
      <c r="Q1506">
        <f t="shared" si="491"/>
        <v>1</v>
      </c>
      <c r="R1506">
        <f t="shared" si="496"/>
        <v>1504</v>
      </c>
      <c r="S1506" t="e">
        <f t="shared" si="497"/>
        <v>#VALUE!</v>
      </c>
      <c r="T1506" t="e">
        <f>IF($B$11="זכר",INDEX(תמותה!$A$1:$E$121,ROUNDDOWN(R1506/12,0)+1,2),INDEX(תמותה!$A$1:$E$121,ROUNDDOWN(R1506/12,0)+1,3))</f>
        <v>#REF!</v>
      </c>
      <c r="U1506" t="e">
        <f>IF($B$11="זכר",INDEX('שיפור גברים'!$A$1:$GQ$121,ROUNDDOWN(R1506/12,0)+1,ROUNDDOWN((E1506+$B$7-$B$8)/12,0)+2),INDEX('שיפור נשים'!$A$1:$GQ$121,ROUNDDOWN(R1506/12,0)+1,ROUNDDOWN((E1506+$B$7-$B$8)/12,0)+2))</f>
        <v>#REF!</v>
      </c>
      <c r="V1506" t="e">
        <f>IF($B$11="זכר",INDEX('שיפור גברים'!$A$1:$GQ$121,ROUNDDOWN(R1506/12,0)+1,ROUNDDOWN((E1506+$B$7-$B$8)/12,0)+1),INDEX('שיפור נשים'!$A$1:$GQ$121,ROUNDDOWN(R1506/12,0)+1,ROUNDDOWN((E1506+$B$7-$B$8)/12,0)+1))</f>
        <v>#REF!</v>
      </c>
      <c r="W1506">
        <f t="shared" si="492"/>
        <v>1</v>
      </c>
      <c r="X1506" t="e">
        <f t="shared" si="498"/>
        <v>#VALUE!</v>
      </c>
      <c r="Y1506" t="e">
        <f>IF($B$11="זכר",INDEX(תמותה!$A$1:$E$121,ROUNDDOWN(R1506/12,0)+1,4),INDEX(תמותה!$A$1:$E$121,ROUNDDOWN(R1506/12,0)+1,5))</f>
        <v>#REF!</v>
      </c>
      <c r="Z1506">
        <f t="shared" si="493"/>
        <v>1</v>
      </c>
      <c r="AA1506">
        <f t="shared" si="494"/>
        <v>1</v>
      </c>
      <c r="AB1506" t="e">
        <f t="shared" si="499"/>
        <v>#VALUE!</v>
      </c>
      <c r="AC1506" t="e">
        <f t="shared" si="500"/>
        <v>#VALUE!</v>
      </c>
      <c r="AD1506" t="e">
        <f t="shared" si="501"/>
        <v>#VALUE!</v>
      </c>
      <c r="AE1506" t="e">
        <f t="shared" si="502"/>
        <v>#VALUE!</v>
      </c>
      <c r="AF1506" t="e">
        <f t="shared" si="503"/>
        <v>#VALUE!</v>
      </c>
    </row>
    <row r="1507" spans="5:32" x14ac:dyDescent="0.2">
      <c r="E1507">
        <f t="shared" si="495"/>
        <v>1505</v>
      </c>
      <c r="F1507">
        <f t="shared" si="490"/>
        <v>94.173009642881425</v>
      </c>
      <c r="G1507" t="e">
        <f t="shared" si="483"/>
        <v>#VALUE!</v>
      </c>
      <c r="H1507" t="e">
        <f t="shared" si="484"/>
        <v>#VALUE!</v>
      </c>
      <c r="I1507" t="e">
        <f t="shared" si="485"/>
        <v>#VALUE!</v>
      </c>
      <c r="J1507" t="e">
        <f t="shared" si="486"/>
        <v>#VALUE!</v>
      </c>
      <c r="K1507" t="e">
        <f t="shared" si="487"/>
        <v>#VALUE!</v>
      </c>
      <c r="L1507" t="e">
        <f t="shared" si="488"/>
        <v>#VALUE!</v>
      </c>
      <c r="M1507" t="e">
        <f>IF($B$9="זכר",INDEX(תמותה!$A$1:$E$121,ROUNDDOWN(E1507/12,0)+1,2),INDEX(תמותה!$A$1:$E$121,ROUNDDOWN(E1507/12,0)+1,3))</f>
        <v>#REF!</v>
      </c>
      <c r="N1507" t="e">
        <f>IF($B$9="זכר",INDEX('שיפור גברים'!$A$1:$GQ$121,ROUNDDOWN(E1507/12,0)+1,ROUNDDOWN((E1507+$B$7-$B$8)/12,0)+2),INDEX('שיפור נשים'!$A$1:$GQ$121,ROUNDDOWN(E1507/12,0)+1,ROUNDDOWN((E1507+$B$7-$B$8)/12,0)+2))</f>
        <v>#REF!</v>
      </c>
      <c r="O1507" t="e">
        <f>IF($B$9="זכר",INDEX('שיפור גברים'!$A$1:$GQ$121,ROUNDDOWN(E1507/12,0)+1,ROUNDDOWN((E1507+$B$7-$B$8)/12,0)+1),INDEX('שיפור נשים'!$A$1:$GQ$121,ROUNDDOWN(E1507/12,0)+1,ROUNDDOWN((E1507+$B$7-$B$8)/12,0)+1))</f>
        <v>#REF!</v>
      </c>
      <c r="P1507">
        <f t="shared" si="489"/>
        <v>8.3333333333333329E-2</v>
      </c>
      <c r="Q1507">
        <f t="shared" si="491"/>
        <v>1</v>
      </c>
      <c r="R1507">
        <f t="shared" si="496"/>
        <v>1505</v>
      </c>
      <c r="S1507" t="e">
        <f t="shared" si="497"/>
        <v>#VALUE!</v>
      </c>
      <c r="T1507" t="e">
        <f>IF($B$11="זכר",INDEX(תמותה!$A$1:$E$121,ROUNDDOWN(R1507/12,0)+1,2),INDEX(תמותה!$A$1:$E$121,ROUNDDOWN(R1507/12,0)+1,3))</f>
        <v>#REF!</v>
      </c>
      <c r="U1507" t="e">
        <f>IF($B$11="זכר",INDEX('שיפור גברים'!$A$1:$GQ$121,ROUNDDOWN(R1507/12,0)+1,ROUNDDOWN((E1507+$B$7-$B$8)/12,0)+2),INDEX('שיפור נשים'!$A$1:$GQ$121,ROUNDDOWN(R1507/12,0)+1,ROUNDDOWN((E1507+$B$7-$B$8)/12,0)+2))</f>
        <v>#REF!</v>
      </c>
      <c r="V1507" t="e">
        <f>IF($B$11="זכר",INDEX('שיפור גברים'!$A$1:$GQ$121,ROUNDDOWN(R1507/12,0)+1,ROUNDDOWN((E1507+$B$7-$B$8)/12,0)+1),INDEX('שיפור נשים'!$A$1:$GQ$121,ROUNDDOWN(R1507/12,0)+1,ROUNDDOWN((E1507+$B$7-$B$8)/12,0)+1))</f>
        <v>#REF!</v>
      </c>
      <c r="W1507">
        <f t="shared" si="492"/>
        <v>8.3333333333333329E-2</v>
      </c>
      <c r="X1507" t="e">
        <f t="shared" si="498"/>
        <v>#VALUE!</v>
      </c>
      <c r="Y1507" t="e">
        <f>IF($B$11="זכר",INDEX(תמותה!$A$1:$E$121,ROUNDDOWN(R1507/12,0)+1,4),INDEX(תמותה!$A$1:$E$121,ROUNDDOWN(R1507/12,0)+1,5))</f>
        <v>#REF!</v>
      </c>
      <c r="Z1507">
        <f t="shared" si="493"/>
        <v>1</v>
      </c>
      <c r="AA1507">
        <f t="shared" si="494"/>
        <v>1</v>
      </c>
      <c r="AB1507" t="e">
        <f t="shared" si="499"/>
        <v>#VALUE!</v>
      </c>
      <c r="AC1507" t="e">
        <f t="shared" si="500"/>
        <v>#VALUE!</v>
      </c>
      <c r="AD1507" t="e">
        <f t="shared" si="501"/>
        <v>#VALUE!</v>
      </c>
      <c r="AE1507" t="e">
        <f t="shared" si="502"/>
        <v>#VALUE!</v>
      </c>
      <c r="AF1507" t="e">
        <f t="shared" si="503"/>
        <v>#VALUE!</v>
      </c>
    </row>
    <row r="1508" spans="5:32" x14ac:dyDescent="0.2">
      <c r="E1508">
        <f t="shared" si="495"/>
        <v>1506</v>
      </c>
      <c r="F1508">
        <f t="shared" si="490"/>
        <v>94.457654703730569</v>
      </c>
      <c r="G1508" t="e">
        <f t="shared" si="483"/>
        <v>#VALUE!</v>
      </c>
      <c r="H1508" t="e">
        <f t="shared" si="484"/>
        <v>#VALUE!</v>
      </c>
      <c r="I1508" t="e">
        <f t="shared" si="485"/>
        <v>#VALUE!</v>
      </c>
      <c r="J1508" t="e">
        <f t="shared" si="486"/>
        <v>#VALUE!</v>
      </c>
      <c r="K1508" t="e">
        <f t="shared" si="487"/>
        <v>#VALUE!</v>
      </c>
      <c r="L1508" t="e">
        <f t="shared" si="488"/>
        <v>#VALUE!</v>
      </c>
      <c r="M1508" t="e">
        <f>IF($B$9="זכר",INDEX(תמותה!$A$1:$E$121,ROUNDDOWN(E1508/12,0)+1,2),INDEX(תמותה!$A$1:$E$121,ROUNDDOWN(E1508/12,0)+1,3))</f>
        <v>#REF!</v>
      </c>
      <c r="N1508" t="e">
        <f>IF($B$9="זכר",INDEX('שיפור גברים'!$A$1:$GQ$121,ROUNDDOWN(E1508/12,0)+1,ROUNDDOWN((E1508+$B$7-$B$8)/12,0)+2),INDEX('שיפור נשים'!$A$1:$GQ$121,ROUNDDOWN(E1508/12,0)+1,ROUNDDOWN((E1508+$B$7-$B$8)/12,0)+2))</f>
        <v>#REF!</v>
      </c>
      <c r="O1508" t="e">
        <f>IF($B$9="זכר",INDEX('שיפור גברים'!$A$1:$GQ$121,ROUNDDOWN(E1508/12,0)+1,ROUNDDOWN((E1508+$B$7-$B$8)/12,0)+1),INDEX('שיפור נשים'!$A$1:$GQ$121,ROUNDDOWN(E1508/12,0)+1,ROUNDDOWN((E1508+$B$7-$B$8)/12,0)+1))</f>
        <v>#REF!</v>
      </c>
      <c r="P1508">
        <f t="shared" si="489"/>
        <v>0.16666666666666666</v>
      </c>
      <c r="Q1508">
        <f t="shared" si="491"/>
        <v>1</v>
      </c>
      <c r="R1508">
        <f t="shared" si="496"/>
        <v>1506</v>
      </c>
      <c r="S1508" t="e">
        <f t="shared" si="497"/>
        <v>#VALUE!</v>
      </c>
      <c r="T1508" t="e">
        <f>IF($B$11="זכר",INDEX(תמותה!$A$1:$E$121,ROUNDDOWN(R1508/12,0)+1,2),INDEX(תמותה!$A$1:$E$121,ROUNDDOWN(R1508/12,0)+1,3))</f>
        <v>#REF!</v>
      </c>
      <c r="U1508" t="e">
        <f>IF($B$11="זכר",INDEX('שיפור גברים'!$A$1:$GQ$121,ROUNDDOWN(R1508/12,0)+1,ROUNDDOWN((E1508+$B$7-$B$8)/12,0)+2),INDEX('שיפור נשים'!$A$1:$GQ$121,ROUNDDOWN(R1508/12,0)+1,ROUNDDOWN((E1508+$B$7-$B$8)/12,0)+2))</f>
        <v>#REF!</v>
      </c>
      <c r="V1508" t="e">
        <f>IF($B$11="זכר",INDEX('שיפור גברים'!$A$1:$GQ$121,ROUNDDOWN(R1508/12,0)+1,ROUNDDOWN((E1508+$B$7-$B$8)/12,0)+1),INDEX('שיפור נשים'!$A$1:$GQ$121,ROUNDDOWN(R1508/12,0)+1,ROUNDDOWN((E1508+$B$7-$B$8)/12,0)+1))</f>
        <v>#REF!</v>
      </c>
      <c r="W1508">
        <f t="shared" si="492"/>
        <v>0.16666666666666666</v>
      </c>
      <c r="X1508" t="e">
        <f t="shared" si="498"/>
        <v>#VALUE!</v>
      </c>
      <c r="Y1508" t="e">
        <f>IF($B$11="זכר",INDEX(תמותה!$A$1:$E$121,ROUNDDOWN(R1508/12,0)+1,4),INDEX(תמותה!$A$1:$E$121,ROUNDDOWN(R1508/12,0)+1,5))</f>
        <v>#REF!</v>
      </c>
      <c r="Z1508">
        <f t="shared" si="493"/>
        <v>1</v>
      </c>
      <c r="AA1508">
        <f t="shared" si="494"/>
        <v>1</v>
      </c>
      <c r="AB1508" t="e">
        <f t="shared" si="499"/>
        <v>#VALUE!</v>
      </c>
      <c r="AC1508" t="e">
        <f t="shared" si="500"/>
        <v>#VALUE!</v>
      </c>
      <c r="AD1508" t="e">
        <f t="shared" si="501"/>
        <v>#VALUE!</v>
      </c>
      <c r="AE1508" t="e">
        <f t="shared" si="502"/>
        <v>#VALUE!</v>
      </c>
      <c r="AF1508" t="e">
        <f t="shared" si="503"/>
        <v>#VALUE!</v>
      </c>
    </row>
    <row r="1509" spans="5:32" x14ac:dyDescent="0.2">
      <c r="E1509">
        <f t="shared" si="495"/>
        <v>1507</v>
      </c>
      <c r="F1509">
        <f t="shared" si="490"/>
        <v>94.743160125854999</v>
      </c>
      <c r="G1509" t="e">
        <f t="shared" si="483"/>
        <v>#VALUE!</v>
      </c>
      <c r="H1509" t="e">
        <f t="shared" si="484"/>
        <v>#VALUE!</v>
      </c>
      <c r="I1509" t="e">
        <f t="shared" si="485"/>
        <v>#VALUE!</v>
      </c>
      <c r="J1509" t="e">
        <f t="shared" si="486"/>
        <v>#VALUE!</v>
      </c>
      <c r="K1509" t="e">
        <f t="shared" si="487"/>
        <v>#VALUE!</v>
      </c>
      <c r="L1509" t="e">
        <f t="shared" si="488"/>
        <v>#VALUE!</v>
      </c>
      <c r="M1509" t="e">
        <f>IF($B$9="זכר",INDEX(תמותה!$A$1:$E$121,ROUNDDOWN(E1509/12,0)+1,2),INDEX(תמותה!$A$1:$E$121,ROUNDDOWN(E1509/12,0)+1,3))</f>
        <v>#REF!</v>
      </c>
      <c r="N1509" t="e">
        <f>IF($B$9="זכר",INDEX('שיפור גברים'!$A$1:$GQ$121,ROUNDDOWN(E1509/12,0)+1,ROUNDDOWN((E1509+$B$7-$B$8)/12,0)+2),INDEX('שיפור נשים'!$A$1:$GQ$121,ROUNDDOWN(E1509/12,0)+1,ROUNDDOWN((E1509+$B$7-$B$8)/12,0)+2))</f>
        <v>#REF!</v>
      </c>
      <c r="O1509" t="e">
        <f>IF($B$9="זכר",INDEX('שיפור גברים'!$A$1:$GQ$121,ROUNDDOWN(E1509/12,0)+1,ROUNDDOWN((E1509+$B$7-$B$8)/12,0)+1),INDEX('שיפור נשים'!$A$1:$GQ$121,ROUNDDOWN(E1509/12,0)+1,ROUNDDOWN((E1509+$B$7-$B$8)/12,0)+1))</f>
        <v>#REF!</v>
      </c>
      <c r="P1509">
        <f t="shared" si="489"/>
        <v>0.25</v>
      </c>
      <c r="Q1509">
        <f t="shared" si="491"/>
        <v>1</v>
      </c>
      <c r="R1509">
        <f t="shared" si="496"/>
        <v>1507</v>
      </c>
      <c r="S1509" t="e">
        <f t="shared" si="497"/>
        <v>#VALUE!</v>
      </c>
      <c r="T1509" t="e">
        <f>IF($B$11="זכר",INDEX(תמותה!$A$1:$E$121,ROUNDDOWN(R1509/12,0)+1,2),INDEX(תמותה!$A$1:$E$121,ROUNDDOWN(R1509/12,0)+1,3))</f>
        <v>#REF!</v>
      </c>
      <c r="U1509" t="e">
        <f>IF($B$11="זכר",INDEX('שיפור גברים'!$A$1:$GQ$121,ROUNDDOWN(R1509/12,0)+1,ROUNDDOWN((E1509+$B$7-$B$8)/12,0)+2),INDEX('שיפור נשים'!$A$1:$GQ$121,ROUNDDOWN(R1509/12,0)+1,ROUNDDOWN((E1509+$B$7-$B$8)/12,0)+2))</f>
        <v>#REF!</v>
      </c>
      <c r="V1509" t="e">
        <f>IF($B$11="זכר",INDEX('שיפור גברים'!$A$1:$GQ$121,ROUNDDOWN(R1509/12,0)+1,ROUNDDOWN((E1509+$B$7-$B$8)/12,0)+1),INDEX('שיפור נשים'!$A$1:$GQ$121,ROUNDDOWN(R1509/12,0)+1,ROUNDDOWN((E1509+$B$7-$B$8)/12,0)+1))</f>
        <v>#REF!</v>
      </c>
      <c r="W1509">
        <f t="shared" si="492"/>
        <v>0.25</v>
      </c>
      <c r="X1509" t="e">
        <f t="shared" si="498"/>
        <v>#VALUE!</v>
      </c>
      <c r="Y1509" t="e">
        <f>IF($B$11="זכר",INDEX(תמותה!$A$1:$E$121,ROUNDDOWN(R1509/12,0)+1,4),INDEX(תמותה!$A$1:$E$121,ROUNDDOWN(R1509/12,0)+1,5))</f>
        <v>#REF!</v>
      </c>
      <c r="Z1509">
        <f t="shared" si="493"/>
        <v>1</v>
      </c>
      <c r="AA1509">
        <f t="shared" si="494"/>
        <v>1</v>
      </c>
      <c r="AB1509" t="e">
        <f t="shared" si="499"/>
        <v>#VALUE!</v>
      </c>
      <c r="AC1509" t="e">
        <f t="shared" si="500"/>
        <v>#VALUE!</v>
      </c>
      <c r="AD1509" t="e">
        <f t="shared" si="501"/>
        <v>#VALUE!</v>
      </c>
      <c r="AE1509" t="e">
        <f t="shared" si="502"/>
        <v>#VALUE!</v>
      </c>
      <c r="AF1509" t="e">
        <f t="shared" si="503"/>
        <v>#VALUE!</v>
      </c>
    </row>
    <row r="1510" spans="5:32" x14ac:dyDescent="0.2">
      <c r="E1510">
        <f t="shared" si="495"/>
        <v>1508</v>
      </c>
      <c r="F1510">
        <f t="shared" si="490"/>
        <v>95.029528509761718</v>
      </c>
      <c r="G1510" t="e">
        <f t="shared" ref="G1510:G1573" si="504">IF(E1510&lt;=$B$3,IF(AND((E1510-$E$2)&lt;0,E1510&lt;$B$4),G1509+1/F1510,G1509+L1509/F1510))</f>
        <v>#VALUE!</v>
      </c>
      <c r="H1510" t="e">
        <f t="shared" ref="H1510:H1573" si="505">IF(E1510&lt;=$B$3,IF(AND((E1510-$E$2)&lt;60,E1510&lt;$B$4),H1509+1/F1510,H1509+L1509/F1510))</f>
        <v>#VALUE!</v>
      </c>
      <c r="I1510" t="e">
        <f t="shared" ref="I1510:I1573" si="506">IF(E1510&lt;=$B$3,IF(AND((E1510-$E$2)&lt;120,E1510&lt;$B$4),I1509+1/F1510,I1509+L1509/F1510))</f>
        <v>#VALUE!</v>
      </c>
      <c r="J1510" t="e">
        <f t="shared" ref="J1510:J1573" si="507">IF(E1510&lt;=$B$3,IF(AND((E1510-$E$2)&lt;180,E1510&lt;$B$4),J1509+1/F1510,J1509+L1509/F1510))</f>
        <v>#VALUE!</v>
      </c>
      <c r="K1510" t="e">
        <f t="shared" ref="K1510:K1573" si="508">IF(E1510&lt;=$B$3,IF(AND((E1510-$E$2)&lt;240,E1510&lt;$B$4),K1509+1/F1510,K1509+L1509/F1510))</f>
        <v>#VALUE!</v>
      </c>
      <c r="L1510" t="e">
        <f t="shared" ref="L1510:L1573" si="509">L1509*(1-Q1510)</f>
        <v>#VALUE!</v>
      </c>
      <c r="M1510" t="e">
        <f>IF($B$9="זכר",INDEX(תמותה!$A$1:$E$121,ROUNDDOWN(E1510/12,0)+1,2),INDEX(תמותה!$A$1:$E$121,ROUNDDOWN(E1510/12,0)+1,3))</f>
        <v>#REF!</v>
      </c>
      <c r="N1510" t="e">
        <f>IF($B$9="זכר",INDEX('שיפור גברים'!$A$1:$GQ$121,ROUNDDOWN(E1510/12,0)+1,ROUNDDOWN((E1510+$B$7-$B$8)/12,0)+2),INDEX('שיפור נשים'!$A$1:$GQ$121,ROUNDDOWN(E1510/12,0)+1,ROUNDDOWN((E1510+$B$7-$B$8)/12,0)+2))</f>
        <v>#REF!</v>
      </c>
      <c r="O1510" t="e">
        <f>IF($B$9="זכר",INDEX('שיפור גברים'!$A$1:$GQ$121,ROUNDDOWN(E1510/12,0)+1,ROUNDDOWN((E1510+$B$7-$B$8)/12,0)+1),INDEX('שיפור נשים'!$A$1:$GQ$121,ROUNDDOWN(E1510/12,0)+1,ROUNDDOWN((E1510+$B$7-$B$8)/12,0)+1))</f>
        <v>#REF!</v>
      </c>
      <c r="P1510">
        <f t="shared" ref="P1510:P1573" si="510">(MOD((E1510-$E$2+7),12)+1)/12</f>
        <v>0.33333333333333331</v>
      </c>
      <c r="Q1510">
        <f t="shared" si="491"/>
        <v>1</v>
      </c>
      <c r="R1510">
        <f t="shared" si="496"/>
        <v>1508</v>
      </c>
      <c r="S1510" t="e">
        <f t="shared" si="497"/>
        <v>#VALUE!</v>
      </c>
      <c r="T1510" t="e">
        <f>IF($B$11="זכר",INDEX(תמותה!$A$1:$E$121,ROUNDDOWN(R1510/12,0)+1,2),INDEX(תמותה!$A$1:$E$121,ROUNDDOWN(R1510/12,0)+1,3))</f>
        <v>#REF!</v>
      </c>
      <c r="U1510" t="e">
        <f>IF($B$11="זכר",INDEX('שיפור גברים'!$A$1:$GQ$121,ROUNDDOWN(R1510/12,0)+1,ROUNDDOWN((E1510+$B$7-$B$8)/12,0)+2),INDEX('שיפור נשים'!$A$1:$GQ$121,ROUNDDOWN(R1510/12,0)+1,ROUNDDOWN((E1510+$B$7-$B$8)/12,0)+2))</f>
        <v>#REF!</v>
      </c>
      <c r="V1510" t="e">
        <f>IF($B$11="זכר",INDEX('שיפור גברים'!$A$1:$GQ$121,ROUNDDOWN(R1510/12,0)+1,ROUNDDOWN((E1510+$B$7-$B$8)/12,0)+1),INDEX('שיפור נשים'!$A$1:$GQ$121,ROUNDDOWN(R1510/12,0)+1,ROUNDDOWN((E1510+$B$7-$B$8)/12,0)+1))</f>
        <v>#REF!</v>
      </c>
      <c r="W1510">
        <f t="shared" si="492"/>
        <v>0.33333333333333331</v>
      </c>
      <c r="X1510" t="e">
        <f t="shared" si="498"/>
        <v>#VALUE!</v>
      </c>
      <c r="Y1510" t="e">
        <f>IF($B$11="זכר",INDEX(תמותה!$A$1:$E$121,ROUNDDOWN(R1510/12,0)+1,4),INDEX(תמותה!$A$1:$E$121,ROUNDDOWN(R1510/12,0)+1,5))</f>
        <v>#REF!</v>
      </c>
      <c r="Z1510">
        <f t="shared" si="493"/>
        <v>1</v>
      </c>
      <c r="AA1510">
        <f t="shared" si="494"/>
        <v>1</v>
      </c>
      <c r="AB1510" t="e">
        <f t="shared" si="499"/>
        <v>#VALUE!</v>
      </c>
      <c r="AC1510" t="e">
        <f t="shared" si="500"/>
        <v>#VALUE!</v>
      </c>
      <c r="AD1510" t="e">
        <f t="shared" si="501"/>
        <v>#VALUE!</v>
      </c>
      <c r="AE1510" t="e">
        <f t="shared" si="502"/>
        <v>#VALUE!</v>
      </c>
      <c r="AF1510" t="e">
        <f t="shared" si="503"/>
        <v>#VALUE!</v>
      </c>
    </row>
    <row r="1511" spans="5:32" x14ac:dyDescent="0.2">
      <c r="E1511">
        <f t="shared" si="495"/>
        <v>1509</v>
      </c>
      <c r="F1511">
        <f t="shared" si="490"/>
        <v>95.316762463818307</v>
      </c>
      <c r="G1511" t="e">
        <f t="shared" si="504"/>
        <v>#VALUE!</v>
      </c>
      <c r="H1511" t="e">
        <f t="shared" si="505"/>
        <v>#VALUE!</v>
      </c>
      <c r="I1511" t="e">
        <f t="shared" si="506"/>
        <v>#VALUE!</v>
      </c>
      <c r="J1511" t="e">
        <f t="shared" si="507"/>
        <v>#VALUE!</v>
      </c>
      <c r="K1511" t="e">
        <f t="shared" si="508"/>
        <v>#VALUE!</v>
      </c>
      <c r="L1511" t="e">
        <f t="shared" si="509"/>
        <v>#VALUE!</v>
      </c>
      <c r="M1511" t="e">
        <f>IF($B$9="זכר",INDEX(תמותה!$A$1:$E$121,ROUNDDOWN(E1511/12,0)+1,2),INDEX(תמותה!$A$1:$E$121,ROUNDDOWN(E1511/12,0)+1,3))</f>
        <v>#REF!</v>
      </c>
      <c r="N1511" t="e">
        <f>IF($B$9="זכר",INDEX('שיפור גברים'!$A$1:$GQ$121,ROUNDDOWN(E1511/12,0)+1,ROUNDDOWN((E1511+$B$7-$B$8)/12,0)+2),INDEX('שיפור נשים'!$A$1:$GQ$121,ROUNDDOWN(E1511/12,0)+1,ROUNDDOWN((E1511+$B$7-$B$8)/12,0)+2))</f>
        <v>#REF!</v>
      </c>
      <c r="O1511" t="e">
        <f>IF($B$9="זכר",INDEX('שיפור גברים'!$A$1:$GQ$121,ROUNDDOWN(E1511/12,0)+1,ROUNDDOWN((E1511+$B$7-$B$8)/12,0)+1),INDEX('שיפור נשים'!$A$1:$GQ$121,ROUNDDOWN(E1511/12,0)+1,ROUNDDOWN((E1511+$B$7-$B$8)/12,0)+1))</f>
        <v>#REF!</v>
      </c>
      <c r="P1511">
        <f t="shared" si="510"/>
        <v>0.41666666666666669</v>
      </c>
      <c r="Q1511">
        <f t="shared" si="491"/>
        <v>1</v>
      </c>
      <c r="R1511">
        <f t="shared" si="496"/>
        <v>1509</v>
      </c>
      <c r="S1511" t="e">
        <f t="shared" si="497"/>
        <v>#VALUE!</v>
      </c>
      <c r="T1511" t="e">
        <f>IF($B$11="זכר",INDEX(תמותה!$A$1:$E$121,ROUNDDOWN(R1511/12,0)+1,2),INDEX(תמותה!$A$1:$E$121,ROUNDDOWN(R1511/12,0)+1,3))</f>
        <v>#REF!</v>
      </c>
      <c r="U1511" t="e">
        <f>IF($B$11="זכר",INDEX('שיפור גברים'!$A$1:$GQ$121,ROUNDDOWN(R1511/12,0)+1,ROUNDDOWN((E1511+$B$7-$B$8)/12,0)+2),INDEX('שיפור נשים'!$A$1:$GQ$121,ROUNDDOWN(R1511/12,0)+1,ROUNDDOWN((E1511+$B$7-$B$8)/12,0)+2))</f>
        <v>#REF!</v>
      </c>
      <c r="V1511" t="e">
        <f>IF($B$11="זכר",INDEX('שיפור גברים'!$A$1:$GQ$121,ROUNDDOWN(R1511/12,0)+1,ROUNDDOWN((E1511+$B$7-$B$8)/12,0)+1),INDEX('שיפור נשים'!$A$1:$GQ$121,ROUNDDOWN(R1511/12,0)+1,ROUNDDOWN((E1511+$B$7-$B$8)/12,0)+1))</f>
        <v>#REF!</v>
      </c>
      <c r="W1511">
        <f t="shared" si="492"/>
        <v>0.41666666666666669</v>
      </c>
      <c r="X1511" t="e">
        <f t="shared" si="498"/>
        <v>#VALUE!</v>
      </c>
      <c r="Y1511" t="e">
        <f>IF($B$11="זכר",INDEX(תמותה!$A$1:$E$121,ROUNDDOWN(R1511/12,0)+1,4),INDEX(תמותה!$A$1:$E$121,ROUNDDOWN(R1511/12,0)+1,5))</f>
        <v>#REF!</v>
      </c>
      <c r="Z1511">
        <f t="shared" si="493"/>
        <v>1</v>
      </c>
      <c r="AA1511">
        <f t="shared" si="494"/>
        <v>1</v>
      </c>
      <c r="AB1511" t="e">
        <f t="shared" si="499"/>
        <v>#VALUE!</v>
      </c>
      <c r="AC1511" t="e">
        <f t="shared" si="500"/>
        <v>#VALUE!</v>
      </c>
      <c r="AD1511" t="e">
        <f t="shared" si="501"/>
        <v>#VALUE!</v>
      </c>
      <c r="AE1511" t="e">
        <f t="shared" si="502"/>
        <v>#VALUE!</v>
      </c>
      <c r="AF1511" t="e">
        <f t="shared" si="503"/>
        <v>#VALUE!</v>
      </c>
    </row>
    <row r="1512" spans="5:32" x14ac:dyDescent="0.2">
      <c r="E1512">
        <f t="shared" si="495"/>
        <v>1510</v>
      </c>
      <c r="F1512">
        <f t="shared" si="490"/>
        <v>95.604864604276074</v>
      </c>
      <c r="G1512" t="e">
        <f t="shared" si="504"/>
        <v>#VALUE!</v>
      </c>
      <c r="H1512" t="e">
        <f t="shared" si="505"/>
        <v>#VALUE!</v>
      </c>
      <c r="I1512" t="e">
        <f t="shared" si="506"/>
        <v>#VALUE!</v>
      </c>
      <c r="J1512" t="e">
        <f t="shared" si="507"/>
        <v>#VALUE!</v>
      </c>
      <c r="K1512" t="e">
        <f t="shared" si="508"/>
        <v>#VALUE!</v>
      </c>
      <c r="L1512" t="e">
        <f t="shared" si="509"/>
        <v>#VALUE!</v>
      </c>
      <c r="M1512" t="e">
        <f>IF($B$9="זכר",INDEX(תמותה!$A$1:$E$121,ROUNDDOWN(E1512/12,0)+1,2),INDEX(תמותה!$A$1:$E$121,ROUNDDOWN(E1512/12,0)+1,3))</f>
        <v>#REF!</v>
      </c>
      <c r="N1512" t="e">
        <f>IF($B$9="זכר",INDEX('שיפור גברים'!$A$1:$GQ$121,ROUNDDOWN(E1512/12,0)+1,ROUNDDOWN((E1512+$B$7-$B$8)/12,0)+2),INDEX('שיפור נשים'!$A$1:$GQ$121,ROUNDDOWN(E1512/12,0)+1,ROUNDDOWN((E1512+$B$7-$B$8)/12,0)+2))</f>
        <v>#REF!</v>
      </c>
      <c r="O1512" t="e">
        <f>IF($B$9="זכר",INDEX('שיפור גברים'!$A$1:$GQ$121,ROUNDDOWN(E1512/12,0)+1,ROUNDDOWN((E1512+$B$7-$B$8)/12,0)+1),INDEX('שיפור נשים'!$A$1:$GQ$121,ROUNDDOWN(E1512/12,0)+1,ROUNDDOWN((E1512+$B$7-$B$8)/12,0)+1))</f>
        <v>#REF!</v>
      </c>
      <c r="P1512">
        <f t="shared" si="510"/>
        <v>0.5</v>
      </c>
      <c r="Q1512">
        <f t="shared" si="491"/>
        <v>1</v>
      </c>
      <c r="R1512">
        <f t="shared" si="496"/>
        <v>1510</v>
      </c>
      <c r="S1512" t="e">
        <f t="shared" si="497"/>
        <v>#VALUE!</v>
      </c>
      <c r="T1512" t="e">
        <f>IF($B$11="זכר",INDEX(תמותה!$A$1:$E$121,ROUNDDOWN(R1512/12,0)+1,2),INDEX(תמותה!$A$1:$E$121,ROUNDDOWN(R1512/12,0)+1,3))</f>
        <v>#REF!</v>
      </c>
      <c r="U1512" t="e">
        <f>IF($B$11="זכר",INDEX('שיפור גברים'!$A$1:$GQ$121,ROUNDDOWN(R1512/12,0)+1,ROUNDDOWN((E1512+$B$7-$B$8)/12,0)+2),INDEX('שיפור נשים'!$A$1:$GQ$121,ROUNDDOWN(R1512/12,0)+1,ROUNDDOWN((E1512+$B$7-$B$8)/12,0)+2))</f>
        <v>#REF!</v>
      </c>
      <c r="V1512" t="e">
        <f>IF($B$11="זכר",INDEX('שיפור גברים'!$A$1:$GQ$121,ROUNDDOWN(R1512/12,0)+1,ROUNDDOWN((E1512+$B$7-$B$8)/12,0)+1),INDEX('שיפור נשים'!$A$1:$GQ$121,ROUNDDOWN(R1512/12,0)+1,ROUNDDOWN((E1512+$B$7-$B$8)/12,0)+1))</f>
        <v>#REF!</v>
      </c>
      <c r="W1512">
        <f t="shared" si="492"/>
        <v>0.5</v>
      </c>
      <c r="X1512" t="e">
        <f t="shared" si="498"/>
        <v>#VALUE!</v>
      </c>
      <c r="Y1512" t="e">
        <f>IF($B$11="זכר",INDEX(תמותה!$A$1:$E$121,ROUNDDOWN(R1512/12,0)+1,4),INDEX(תמותה!$A$1:$E$121,ROUNDDOWN(R1512/12,0)+1,5))</f>
        <v>#REF!</v>
      </c>
      <c r="Z1512">
        <f t="shared" si="493"/>
        <v>1</v>
      </c>
      <c r="AA1512">
        <f t="shared" si="494"/>
        <v>1</v>
      </c>
      <c r="AB1512" t="e">
        <f t="shared" si="499"/>
        <v>#VALUE!</v>
      </c>
      <c r="AC1512" t="e">
        <f t="shared" si="500"/>
        <v>#VALUE!</v>
      </c>
      <c r="AD1512" t="e">
        <f t="shared" si="501"/>
        <v>#VALUE!</v>
      </c>
      <c r="AE1512" t="e">
        <f t="shared" si="502"/>
        <v>#VALUE!</v>
      </c>
      <c r="AF1512" t="e">
        <f t="shared" si="503"/>
        <v>#VALUE!</v>
      </c>
    </row>
    <row r="1513" spans="5:32" x14ac:dyDescent="0.2">
      <c r="E1513">
        <f t="shared" si="495"/>
        <v>1511</v>
      </c>
      <c r="F1513">
        <f t="shared" si="490"/>
        <v>95.893837555294155</v>
      </c>
      <c r="G1513" t="e">
        <f t="shared" si="504"/>
        <v>#VALUE!</v>
      </c>
      <c r="H1513" t="e">
        <f t="shared" si="505"/>
        <v>#VALUE!</v>
      </c>
      <c r="I1513" t="e">
        <f t="shared" si="506"/>
        <v>#VALUE!</v>
      </c>
      <c r="J1513" t="e">
        <f t="shared" si="507"/>
        <v>#VALUE!</v>
      </c>
      <c r="K1513" t="e">
        <f t="shared" si="508"/>
        <v>#VALUE!</v>
      </c>
      <c r="L1513" t="e">
        <f t="shared" si="509"/>
        <v>#VALUE!</v>
      </c>
      <c r="M1513" t="e">
        <f>IF($B$9="זכר",INDEX(תמותה!$A$1:$E$121,ROUNDDOWN(E1513/12,0)+1,2),INDEX(תמותה!$A$1:$E$121,ROUNDDOWN(E1513/12,0)+1,3))</f>
        <v>#REF!</v>
      </c>
      <c r="N1513" t="e">
        <f>IF($B$9="זכר",INDEX('שיפור גברים'!$A$1:$GQ$121,ROUNDDOWN(E1513/12,0)+1,ROUNDDOWN((E1513+$B$7-$B$8)/12,0)+2),INDEX('שיפור נשים'!$A$1:$GQ$121,ROUNDDOWN(E1513/12,0)+1,ROUNDDOWN((E1513+$B$7-$B$8)/12,0)+2))</f>
        <v>#REF!</v>
      </c>
      <c r="O1513" t="e">
        <f>IF($B$9="זכר",INDEX('שיפור גברים'!$A$1:$GQ$121,ROUNDDOWN(E1513/12,0)+1,ROUNDDOWN((E1513+$B$7-$B$8)/12,0)+1),INDEX('שיפור נשים'!$A$1:$GQ$121,ROUNDDOWN(E1513/12,0)+1,ROUNDDOWN((E1513+$B$7-$B$8)/12,0)+1))</f>
        <v>#REF!</v>
      </c>
      <c r="P1513">
        <f t="shared" si="510"/>
        <v>0.58333333333333337</v>
      </c>
      <c r="Q1513">
        <f t="shared" si="491"/>
        <v>1</v>
      </c>
      <c r="R1513">
        <f t="shared" si="496"/>
        <v>1511</v>
      </c>
      <c r="S1513" t="e">
        <f t="shared" si="497"/>
        <v>#VALUE!</v>
      </c>
      <c r="T1513" t="e">
        <f>IF($B$11="זכר",INDEX(תמותה!$A$1:$E$121,ROUNDDOWN(R1513/12,0)+1,2),INDEX(תמותה!$A$1:$E$121,ROUNDDOWN(R1513/12,0)+1,3))</f>
        <v>#REF!</v>
      </c>
      <c r="U1513" t="e">
        <f>IF($B$11="זכר",INDEX('שיפור גברים'!$A$1:$GQ$121,ROUNDDOWN(R1513/12,0)+1,ROUNDDOWN((E1513+$B$7-$B$8)/12,0)+2),INDEX('שיפור נשים'!$A$1:$GQ$121,ROUNDDOWN(R1513/12,0)+1,ROUNDDOWN((E1513+$B$7-$B$8)/12,0)+2))</f>
        <v>#REF!</v>
      </c>
      <c r="V1513" t="e">
        <f>IF($B$11="זכר",INDEX('שיפור גברים'!$A$1:$GQ$121,ROUNDDOWN(R1513/12,0)+1,ROUNDDOWN((E1513+$B$7-$B$8)/12,0)+1),INDEX('שיפור נשים'!$A$1:$GQ$121,ROUNDDOWN(R1513/12,0)+1,ROUNDDOWN((E1513+$B$7-$B$8)/12,0)+1))</f>
        <v>#REF!</v>
      </c>
      <c r="W1513">
        <f t="shared" si="492"/>
        <v>0.58333333333333337</v>
      </c>
      <c r="X1513" t="e">
        <f t="shared" si="498"/>
        <v>#VALUE!</v>
      </c>
      <c r="Y1513" t="e">
        <f>IF($B$11="זכר",INDEX(תמותה!$A$1:$E$121,ROUNDDOWN(R1513/12,0)+1,4),INDEX(תמותה!$A$1:$E$121,ROUNDDOWN(R1513/12,0)+1,5))</f>
        <v>#REF!</v>
      </c>
      <c r="Z1513">
        <f t="shared" si="493"/>
        <v>1</v>
      </c>
      <c r="AA1513">
        <f t="shared" si="494"/>
        <v>1</v>
      </c>
      <c r="AB1513" t="e">
        <f t="shared" si="499"/>
        <v>#VALUE!</v>
      </c>
      <c r="AC1513" t="e">
        <f t="shared" si="500"/>
        <v>#VALUE!</v>
      </c>
      <c r="AD1513" t="e">
        <f t="shared" si="501"/>
        <v>#VALUE!</v>
      </c>
      <c r="AE1513" t="e">
        <f t="shared" si="502"/>
        <v>#VALUE!</v>
      </c>
      <c r="AF1513" t="e">
        <f t="shared" si="503"/>
        <v>#VALUE!</v>
      </c>
    </row>
    <row r="1514" spans="5:32" x14ac:dyDescent="0.2">
      <c r="E1514">
        <f t="shared" si="495"/>
        <v>1512</v>
      </c>
      <c r="F1514">
        <f t="shared" si="490"/>
        <v>96.183683948963576</v>
      </c>
      <c r="G1514" t="e">
        <f t="shared" si="504"/>
        <v>#VALUE!</v>
      </c>
      <c r="H1514" t="e">
        <f t="shared" si="505"/>
        <v>#VALUE!</v>
      </c>
      <c r="I1514" t="e">
        <f t="shared" si="506"/>
        <v>#VALUE!</v>
      </c>
      <c r="J1514" t="e">
        <f t="shared" si="507"/>
        <v>#VALUE!</v>
      </c>
      <c r="K1514" t="e">
        <f t="shared" si="508"/>
        <v>#VALUE!</v>
      </c>
      <c r="L1514" t="e">
        <f t="shared" si="509"/>
        <v>#VALUE!</v>
      </c>
      <c r="M1514" t="e">
        <f>IF($B$9="זכר",INDEX(תמותה!$A$1:$E$121,ROUNDDOWN(E1514/12,0)+1,2),INDEX(תמותה!$A$1:$E$121,ROUNDDOWN(E1514/12,0)+1,3))</f>
        <v>#REF!</v>
      </c>
      <c r="N1514" t="e">
        <f>IF($B$9="זכר",INDEX('שיפור גברים'!$A$1:$GQ$121,ROUNDDOWN(E1514/12,0)+1,ROUNDDOWN((E1514+$B$7-$B$8)/12,0)+2),INDEX('שיפור נשים'!$A$1:$GQ$121,ROUNDDOWN(E1514/12,0)+1,ROUNDDOWN((E1514+$B$7-$B$8)/12,0)+2))</f>
        <v>#REF!</v>
      </c>
      <c r="O1514" t="e">
        <f>IF($B$9="זכר",INDEX('שיפור גברים'!$A$1:$GQ$121,ROUNDDOWN(E1514/12,0)+1,ROUNDDOWN((E1514+$B$7-$B$8)/12,0)+1),INDEX('שיפור נשים'!$A$1:$GQ$121,ROUNDDOWN(E1514/12,0)+1,ROUNDDOWN((E1514+$B$7-$B$8)/12,0)+1))</f>
        <v>#REF!</v>
      </c>
      <c r="P1514">
        <f t="shared" si="510"/>
        <v>0.66666666666666663</v>
      </c>
      <c r="Q1514">
        <f t="shared" si="491"/>
        <v>1</v>
      </c>
      <c r="R1514">
        <f t="shared" si="496"/>
        <v>1512</v>
      </c>
      <c r="S1514" t="e">
        <f t="shared" si="497"/>
        <v>#VALUE!</v>
      </c>
      <c r="T1514" t="e">
        <f>IF($B$11="זכר",INDEX(תמותה!$A$1:$E$121,ROUNDDOWN(R1514/12,0)+1,2),INDEX(תמותה!$A$1:$E$121,ROUNDDOWN(R1514/12,0)+1,3))</f>
        <v>#REF!</v>
      </c>
      <c r="U1514" t="e">
        <f>IF($B$11="זכר",INDEX('שיפור גברים'!$A$1:$GQ$121,ROUNDDOWN(R1514/12,0)+1,ROUNDDOWN((E1514+$B$7-$B$8)/12,0)+2),INDEX('שיפור נשים'!$A$1:$GQ$121,ROUNDDOWN(R1514/12,0)+1,ROUNDDOWN((E1514+$B$7-$B$8)/12,0)+2))</f>
        <v>#REF!</v>
      </c>
      <c r="V1514" t="e">
        <f>IF($B$11="זכר",INDEX('שיפור גברים'!$A$1:$GQ$121,ROUNDDOWN(R1514/12,0)+1,ROUNDDOWN((E1514+$B$7-$B$8)/12,0)+1),INDEX('שיפור נשים'!$A$1:$GQ$121,ROUNDDOWN(R1514/12,0)+1,ROUNDDOWN((E1514+$B$7-$B$8)/12,0)+1))</f>
        <v>#REF!</v>
      </c>
      <c r="W1514">
        <f t="shared" si="492"/>
        <v>0.66666666666666663</v>
      </c>
      <c r="X1514" t="e">
        <f t="shared" si="498"/>
        <v>#VALUE!</v>
      </c>
      <c r="Y1514" t="e">
        <f>IF($B$11="זכר",INDEX(תמותה!$A$1:$E$121,ROUNDDOWN(R1514/12,0)+1,4),INDEX(תמותה!$A$1:$E$121,ROUNDDOWN(R1514/12,0)+1,5))</f>
        <v>#REF!</v>
      </c>
      <c r="Z1514">
        <f t="shared" si="493"/>
        <v>1</v>
      </c>
      <c r="AA1514">
        <f t="shared" si="494"/>
        <v>1</v>
      </c>
      <c r="AB1514" t="e">
        <f t="shared" si="499"/>
        <v>#VALUE!</v>
      </c>
      <c r="AC1514" t="e">
        <f t="shared" si="500"/>
        <v>#VALUE!</v>
      </c>
      <c r="AD1514" t="e">
        <f t="shared" si="501"/>
        <v>#VALUE!</v>
      </c>
      <c r="AE1514" t="e">
        <f t="shared" si="502"/>
        <v>#VALUE!</v>
      </c>
      <c r="AF1514" t="e">
        <f t="shared" si="503"/>
        <v>#VALUE!</v>
      </c>
    </row>
    <row r="1515" spans="5:32" x14ac:dyDescent="0.2">
      <c r="E1515">
        <f t="shared" si="495"/>
        <v>1513</v>
      </c>
      <c r="F1515">
        <f t="shared" si="490"/>
        <v>96.47440642533104</v>
      </c>
      <c r="G1515" t="e">
        <f t="shared" si="504"/>
        <v>#VALUE!</v>
      </c>
      <c r="H1515" t="e">
        <f t="shared" si="505"/>
        <v>#VALUE!</v>
      </c>
      <c r="I1515" t="e">
        <f t="shared" si="506"/>
        <v>#VALUE!</v>
      </c>
      <c r="J1515" t="e">
        <f t="shared" si="507"/>
        <v>#VALUE!</v>
      </c>
      <c r="K1515" t="e">
        <f t="shared" si="508"/>
        <v>#VALUE!</v>
      </c>
      <c r="L1515" t="e">
        <f t="shared" si="509"/>
        <v>#VALUE!</v>
      </c>
      <c r="M1515" t="e">
        <f>IF($B$9="זכר",INDEX(תמותה!$A$1:$E$121,ROUNDDOWN(E1515/12,0)+1,2),INDEX(תמותה!$A$1:$E$121,ROUNDDOWN(E1515/12,0)+1,3))</f>
        <v>#REF!</v>
      </c>
      <c r="N1515" t="e">
        <f>IF($B$9="זכר",INDEX('שיפור גברים'!$A$1:$GQ$121,ROUNDDOWN(E1515/12,0)+1,ROUNDDOWN((E1515+$B$7-$B$8)/12,0)+2),INDEX('שיפור נשים'!$A$1:$GQ$121,ROUNDDOWN(E1515/12,0)+1,ROUNDDOWN((E1515+$B$7-$B$8)/12,0)+2))</f>
        <v>#REF!</v>
      </c>
      <c r="O1515" t="e">
        <f>IF($B$9="זכר",INDEX('שיפור גברים'!$A$1:$GQ$121,ROUNDDOWN(E1515/12,0)+1,ROUNDDOWN((E1515+$B$7-$B$8)/12,0)+1),INDEX('שיפור נשים'!$A$1:$GQ$121,ROUNDDOWN(E1515/12,0)+1,ROUNDDOWN((E1515+$B$7-$B$8)/12,0)+1))</f>
        <v>#REF!</v>
      </c>
      <c r="P1515">
        <f t="shared" si="510"/>
        <v>0.75</v>
      </c>
      <c r="Q1515">
        <f t="shared" si="491"/>
        <v>1</v>
      </c>
      <c r="R1515">
        <f t="shared" si="496"/>
        <v>1513</v>
      </c>
      <c r="S1515" t="e">
        <f t="shared" si="497"/>
        <v>#VALUE!</v>
      </c>
      <c r="T1515" t="e">
        <f>IF($B$11="זכר",INDEX(תמותה!$A$1:$E$121,ROUNDDOWN(R1515/12,0)+1,2),INDEX(תמותה!$A$1:$E$121,ROUNDDOWN(R1515/12,0)+1,3))</f>
        <v>#REF!</v>
      </c>
      <c r="U1515" t="e">
        <f>IF($B$11="זכר",INDEX('שיפור גברים'!$A$1:$GQ$121,ROUNDDOWN(R1515/12,0)+1,ROUNDDOWN((E1515+$B$7-$B$8)/12,0)+2),INDEX('שיפור נשים'!$A$1:$GQ$121,ROUNDDOWN(R1515/12,0)+1,ROUNDDOWN((E1515+$B$7-$B$8)/12,0)+2))</f>
        <v>#REF!</v>
      </c>
      <c r="V1515" t="e">
        <f>IF($B$11="זכר",INDEX('שיפור גברים'!$A$1:$GQ$121,ROUNDDOWN(R1515/12,0)+1,ROUNDDOWN((E1515+$B$7-$B$8)/12,0)+1),INDEX('שיפור נשים'!$A$1:$GQ$121,ROUNDDOWN(R1515/12,0)+1,ROUNDDOWN((E1515+$B$7-$B$8)/12,0)+1))</f>
        <v>#REF!</v>
      </c>
      <c r="W1515">
        <f t="shared" si="492"/>
        <v>0.75</v>
      </c>
      <c r="X1515" t="e">
        <f t="shared" si="498"/>
        <v>#VALUE!</v>
      </c>
      <c r="Y1515" t="e">
        <f>IF($B$11="זכר",INDEX(תמותה!$A$1:$E$121,ROUNDDOWN(R1515/12,0)+1,4),INDEX(תמותה!$A$1:$E$121,ROUNDDOWN(R1515/12,0)+1,5))</f>
        <v>#REF!</v>
      </c>
      <c r="Z1515">
        <f t="shared" si="493"/>
        <v>1</v>
      </c>
      <c r="AA1515">
        <f t="shared" si="494"/>
        <v>1</v>
      </c>
      <c r="AB1515" t="e">
        <f t="shared" si="499"/>
        <v>#VALUE!</v>
      </c>
      <c r="AC1515" t="e">
        <f t="shared" si="500"/>
        <v>#VALUE!</v>
      </c>
      <c r="AD1515" t="e">
        <f t="shared" si="501"/>
        <v>#VALUE!</v>
      </c>
      <c r="AE1515" t="e">
        <f t="shared" si="502"/>
        <v>#VALUE!</v>
      </c>
      <c r="AF1515" t="e">
        <f t="shared" si="503"/>
        <v>#VALUE!</v>
      </c>
    </row>
    <row r="1516" spans="5:32" x14ac:dyDescent="0.2">
      <c r="E1516">
        <f t="shared" si="495"/>
        <v>1514</v>
      </c>
      <c r="F1516">
        <f t="shared" si="490"/>
        <v>96.766007632422841</v>
      </c>
      <c r="G1516" t="e">
        <f t="shared" si="504"/>
        <v>#VALUE!</v>
      </c>
      <c r="H1516" t="e">
        <f t="shared" si="505"/>
        <v>#VALUE!</v>
      </c>
      <c r="I1516" t="e">
        <f t="shared" si="506"/>
        <v>#VALUE!</v>
      </c>
      <c r="J1516" t="e">
        <f t="shared" si="507"/>
        <v>#VALUE!</v>
      </c>
      <c r="K1516" t="e">
        <f t="shared" si="508"/>
        <v>#VALUE!</v>
      </c>
      <c r="L1516" t="e">
        <f t="shared" si="509"/>
        <v>#VALUE!</v>
      </c>
      <c r="M1516" t="e">
        <f>IF($B$9="זכר",INDEX(תמותה!$A$1:$E$121,ROUNDDOWN(E1516/12,0)+1,2),INDEX(תמותה!$A$1:$E$121,ROUNDDOWN(E1516/12,0)+1,3))</f>
        <v>#REF!</v>
      </c>
      <c r="N1516" t="e">
        <f>IF($B$9="זכר",INDEX('שיפור גברים'!$A$1:$GQ$121,ROUNDDOWN(E1516/12,0)+1,ROUNDDOWN((E1516+$B$7-$B$8)/12,0)+2),INDEX('שיפור נשים'!$A$1:$GQ$121,ROUNDDOWN(E1516/12,0)+1,ROUNDDOWN((E1516+$B$7-$B$8)/12,0)+2))</f>
        <v>#REF!</v>
      </c>
      <c r="O1516" t="e">
        <f>IF($B$9="זכר",INDEX('שיפור גברים'!$A$1:$GQ$121,ROUNDDOWN(E1516/12,0)+1,ROUNDDOWN((E1516+$B$7-$B$8)/12,0)+1),INDEX('שיפור נשים'!$A$1:$GQ$121,ROUNDDOWN(E1516/12,0)+1,ROUNDDOWN((E1516+$B$7-$B$8)/12,0)+1))</f>
        <v>#REF!</v>
      </c>
      <c r="P1516">
        <f t="shared" si="510"/>
        <v>0.83333333333333337</v>
      </c>
      <c r="Q1516">
        <f t="shared" si="491"/>
        <v>1</v>
      </c>
      <c r="R1516">
        <f t="shared" si="496"/>
        <v>1514</v>
      </c>
      <c r="S1516" t="e">
        <f t="shared" si="497"/>
        <v>#VALUE!</v>
      </c>
      <c r="T1516" t="e">
        <f>IF($B$11="זכר",INDEX(תמותה!$A$1:$E$121,ROUNDDOWN(R1516/12,0)+1,2),INDEX(תמותה!$A$1:$E$121,ROUNDDOWN(R1516/12,0)+1,3))</f>
        <v>#REF!</v>
      </c>
      <c r="U1516" t="e">
        <f>IF($B$11="זכר",INDEX('שיפור גברים'!$A$1:$GQ$121,ROUNDDOWN(R1516/12,0)+1,ROUNDDOWN((E1516+$B$7-$B$8)/12,0)+2),INDEX('שיפור נשים'!$A$1:$GQ$121,ROUNDDOWN(R1516/12,0)+1,ROUNDDOWN((E1516+$B$7-$B$8)/12,0)+2))</f>
        <v>#REF!</v>
      </c>
      <c r="V1516" t="e">
        <f>IF($B$11="זכר",INDEX('שיפור גברים'!$A$1:$GQ$121,ROUNDDOWN(R1516/12,0)+1,ROUNDDOWN((E1516+$B$7-$B$8)/12,0)+1),INDEX('שיפור נשים'!$A$1:$GQ$121,ROUNDDOWN(R1516/12,0)+1,ROUNDDOWN((E1516+$B$7-$B$8)/12,0)+1))</f>
        <v>#REF!</v>
      </c>
      <c r="W1516">
        <f t="shared" si="492"/>
        <v>0.83333333333333337</v>
      </c>
      <c r="X1516" t="e">
        <f t="shared" si="498"/>
        <v>#VALUE!</v>
      </c>
      <c r="Y1516" t="e">
        <f>IF($B$11="זכר",INDEX(תמותה!$A$1:$E$121,ROUNDDOWN(R1516/12,0)+1,4),INDEX(תמותה!$A$1:$E$121,ROUNDDOWN(R1516/12,0)+1,5))</f>
        <v>#REF!</v>
      </c>
      <c r="Z1516">
        <f t="shared" si="493"/>
        <v>1</v>
      </c>
      <c r="AA1516">
        <f t="shared" si="494"/>
        <v>1</v>
      </c>
      <c r="AB1516" t="e">
        <f t="shared" si="499"/>
        <v>#VALUE!</v>
      </c>
      <c r="AC1516" t="e">
        <f t="shared" si="500"/>
        <v>#VALUE!</v>
      </c>
      <c r="AD1516" t="e">
        <f t="shared" si="501"/>
        <v>#VALUE!</v>
      </c>
      <c r="AE1516" t="e">
        <f t="shared" si="502"/>
        <v>#VALUE!</v>
      </c>
      <c r="AF1516" t="e">
        <f t="shared" si="503"/>
        <v>#VALUE!</v>
      </c>
    </row>
    <row r="1517" spans="5:32" x14ac:dyDescent="0.2">
      <c r="E1517">
        <f t="shared" si="495"/>
        <v>1515</v>
      </c>
      <c r="F1517">
        <f t="shared" si="490"/>
        <v>97.0584902262691</v>
      </c>
      <c r="G1517" t="e">
        <f t="shared" si="504"/>
        <v>#VALUE!</v>
      </c>
      <c r="H1517" t="e">
        <f t="shared" si="505"/>
        <v>#VALUE!</v>
      </c>
      <c r="I1517" t="e">
        <f t="shared" si="506"/>
        <v>#VALUE!</v>
      </c>
      <c r="J1517" t="e">
        <f t="shared" si="507"/>
        <v>#VALUE!</v>
      </c>
      <c r="K1517" t="e">
        <f t="shared" si="508"/>
        <v>#VALUE!</v>
      </c>
      <c r="L1517" t="e">
        <f t="shared" si="509"/>
        <v>#VALUE!</v>
      </c>
      <c r="M1517" t="e">
        <f>IF($B$9="זכר",INDEX(תמותה!$A$1:$E$121,ROUNDDOWN(E1517/12,0)+1,2),INDEX(תמותה!$A$1:$E$121,ROUNDDOWN(E1517/12,0)+1,3))</f>
        <v>#REF!</v>
      </c>
      <c r="N1517" t="e">
        <f>IF($B$9="זכר",INDEX('שיפור גברים'!$A$1:$GQ$121,ROUNDDOWN(E1517/12,0)+1,ROUNDDOWN((E1517+$B$7-$B$8)/12,0)+2),INDEX('שיפור נשים'!$A$1:$GQ$121,ROUNDDOWN(E1517/12,0)+1,ROUNDDOWN((E1517+$B$7-$B$8)/12,0)+2))</f>
        <v>#REF!</v>
      </c>
      <c r="O1517" t="e">
        <f>IF($B$9="זכר",INDEX('שיפור גברים'!$A$1:$GQ$121,ROUNDDOWN(E1517/12,0)+1,ROUNDDOWN((E1517+$B$7-$B$8)/12,0)+1),INDEX('שיפור נשים'!$A$1:$GQ$121,ROUNDDOWN(E1517/12,0)+1,ROUNDDOWN((E1517+$B$7-$B$8)/12,0)+1))</f>
        <v>#REF!</v>
      </c>
      <c r="P1517">
        <f t="shared" si="510"/>
        <v>0.91666666666666663</v>
      </c>
      <c r="Q1517">
        <f t="shared" si="491"/>
        <v>1</v>
      </c>
      <c r="R1517">
        <f t="shared" si="496"/>
        <v>1515</v>
      </c>
      <c r="S1517" t="e">
        <f t="shared" si="497"/>
        <v>#VALUE!</v>
      </c>
      <c r="T1517" t="e">
        <f>IF($B$11="זכר",INDEX(תמותה!$A$1:$E$121,ROUNDDOWN(R1517/12,0)+1,2),INDEX(תמותה!$A$1:$E$121,ROUNDDOWN(R1517/12,0)+1,3))</f>
        <v>#REF!</v>
      </c>
      <c r="U1517" t="e">
        <f>IF($B$11="זכר",INDEX('שיפור גברים'!$A$1:$GQ$121,ROUNDDOWN(R1517/12,0)+1,ROUNDDOWN((E1517+$B$7-$B$8)/12,0)+2),INDEX('שיפור נשים'!$A$1:$GQ$121,ROUNDDOWN(R1517/12,0)+1,ROUNDDOWN((E1517+$B$7-$B$8)/12,0)+2))</f>
        <v>#REF!</v>
      </c>
      <c r="V1517" t="e">
        <f>IF($B$11="זכר",INDEX('שיפור גברים'!$A$1:$GQ$121,ROUNDDOWN(R1517/12,0)+1,ROUNDDOWN((E1517+$B$7-$B$8)/12,0)+1),INDEX('שיפור נשים'!$A$1:$GQ$121,ROUNDDOWN(R1517/12,0)+1,ROUNDDOWN((E1517+$B$7-$B$8)/12,0)+1))</f>
        <v>#REF!</v>
      </c>
      <c r="W1517">
        <f t="shared" si="492"/>
        <v>0.91666666666666663</v>
      </c>
      <c r="X1517" t="e">
        <f t="shared" si="498"/>
        <v>#VALUE!</v>
      </c>
      <c r="Y1517" t="e">
        <f>IF($B$11="זכר",INDEX(תמותה!$A$1:$E$121,ROUNDDOWN(R1517/12,0)+1,4),INDEX(תמותה!$A$1:$E$121,ROUNDDOWN(R1517/12,0)+1,5))</f>
        <v>#REF!</v>
      </c>
      <c r="Z1517">
        <f t="shared" si="493"/>
        <v>1</v>
      </c>
      <c r="AA1517">
        <f t="shared" si="494"/>
        <v>1</v>
      </c>
      <c r="AB1517" t="e">
        <f t="shared" si="499"/>
        <v>#VALUE!</v>
      </c>
      <c r="AC1517" t="e">
        <f t="shared" si="500"/>
        <v>#VALUE!</v>
      </c>
      <c r="AD1517" t="e">
        <f t="shared" si="501"/>
        <v>#VALUE!</v>
      </c>
      <c r="AE1517" t="e">
        <f t="shared" si="502"/>
        <v>#VALUE!</v>
      </c>
      <c r="AF1517" t="e">
        <f t="shared" si="503"/>
        <v>#VALUE!</v>
      </c>
    </row>
    <row r="1518" spans="5:32" x14ac:dyDescent="0.2">
      <c r="E1518">
        <f t="shared" si="495"/>
        <v>1516</v>
      </c>
      <c r="F1518">
        <f t="shared" si="490"/>
        <v>97.351856870928302</v>
      </c>
      <c r="G1518" t="e">
        <f t="shared" si="504"/>
        <v>#VALUE!</v>
      </c>
      <c r="H1518" t="e">
        <f t="shared" si="505"/>
        <v>#VALUE!</v>
      </c>
      <c r="I1518" t="e">
        <f t="shared" si="506"/>
        <v>#VALUE!</v>
      </c>
      <c r="J1518" t="e">
        <f t="shared" si="507"/>
        <v>#VALUE!</v>
      </c>
      <c r="K1518" t="e">
        <f t="shared" si="508"/>
        <v>#VALUE!</v>
      </c>
      <c r="L1518" t="e">
        <f t="shared" si="509"/>
        <v>#VALUE!</v>
      </c>
      <c r="M1518" t="e">
        <f>IF($B$9="זכר",INDEX(תמותה!$A$1:$E$121,ROUNDDOWN(E1518/12,0)+1,2),INDEX(תמותה!$A$1:$E$121,ROUNDDOWN(E1518/12,0)+1,3))</f>
        <v>#REF!</v>
      </c>
      <c r="N1518" t="e">
        <f>IF($B$9="זכר",INDEX('שיפור גברים'!$A$1:$GQ$121,ROUNDDOWN(E1518/12,0)+1,ROUNDDOWN((E1518+$B$7-$B$8)/12,0)+2),INDEX('שיפור נשים'!$A$1:$GQ$121,ROUNDDOWN(E1518/12,0)+1,ROUNDDOWN((E1518+$B$7-$B$8)/12,0)+2))</f>
        <v>#REF!</v>
      </c>
      <c r="O1518" t="e">
        <f>IF($B$9="זכר",INDEX('שיפור גברים'!$A$1:$GQ$121,ROUNDDOWN(E1518/12,0)+1,ROUNDDOWN((E1518+$B$7-$B$8)/12,0)+1),INDEX('שיפור נשים'!$A$1:$GQ$121,ROUNDDOWN(E1518/12,0)+1,ROUNDDOWN((E1518+$B$7-$B$8)/12,0)+1))</f>
        <v>#REF!</v>
      </c>
      <c r="P1518">
        <f t="shared" si="510"/>
        <v>1</v>
      </c>
      <c r="Q1518">
        <f t="shared" si="491"/>
        <v>1</v>
      </c>
      <c r="R1518">
        <f t="shared" si="496"/>
        <v>1516</v>
      </c>
      <c r="S1518" t="e">
        <f t="shared" si="497"/>
        <v>#VALUE!</v>
      </c>
      <c r="T1518" t="e">
        <f>IF($B$11="זכר",INDEX(תמותה!$A$1:$E$121,ROUNDDOWN(R1518/12,0)+1,2),INDEX(תמותה!$A$1:$E$121,ROUNDDOWN(R1518/12,0)+1,3))</f>
        <v>#REF!</v>
      </c>
      <c r="U1518" t="e">
        <f>IF($B$11="זכר",INDEX('שיפור גברים'!$A$1:$GQ$121,ROUNDDOWN(R1518/12,0)+1,ROUNDDOWN((E1518+$B$7-$B$8)/12,0)+2),INDEX('שיפור נשים'!$A$1:$GQ$121,ROUNDDOWN(R1518/12,0)+1,ROUNDDOWN((E1518+$B$7-$B$8)/12,0)+2))</f>
        <v>#REF!</v>
      </c>
      <c r="V1518" t="e">
        <f>IF($B$11="זכר",INDEX('שיפור גברים'!$A$1:$GQ$121,ROUNDDOWN(R1518/12,0)+1,ROUNDDOWN((E1518+$B$7-$B$8)/12,0)+1),INDEX('שיפור נשים'!$A$1:$GQ$121,ROUNDDOWN(R1518/12,0)+1,ROUNDDOWN((E1518+$B$7-$B$8)/12,0)+1))</f>
        <v>#REF!</v>
      </c>
      <c r="W1518">
        <f t="shared" si="492"/>
        <v>1</v>
      </c>
      <c r="X1518" t="e">
        <f t="shared" si="498"/>
        <v>#VALUE!</v>
      </c>
      <c r="Y1518" t="e">
        <f>IF($B$11="זכר",INDEX(תמותה!$A$1:$E$121,ROUNDDOWN(R1518/12,0)+1,4),INDEX(תמותה!$A$1:$E$121,ROUNDDOWN(R1518/12,0)+1,5))</f>
        <v>#REF!</v>
      </c>
      <c r="Z1518">
        <f t="shared" si="493"/>
        <v>1</v>
      </c>
      <c r="AA1518">
        <f t="shared" si="494"/>
        <v>1</v>
      </c>
      <c r="AB1518" t="e">
        <f t="shared" si="499"/>
        <v>#VALUE!</v>
      </c>
      <c r="AC1518" t="e">
        <f t="shared" si="500"/>
        <v>#VALUE!</v>
      </c>
      <c r="AD1518" t="e">
        <f t="shared" si="501"/>
        <v>#VALUE!</v>
      </c>
      <c r="AE1518" t="e">
        <f t="shared" si="502"/>
        <v>#VALUE!</v>
      </c>
      <c r="AF1518" t="e">
        <f t="shared" si="503"/>
        <v>#VALUE!</v>
      </c>
    </row>
    <row r="1519" spans="5:32" x14ac:dyDescent="0.2">
      <c r="E1519">
        <f t="shared" si="495"/>
        <v>1517</v>
      </c>
      <c r="F1519">
        <f t="shared" si="490"/>
        <v>97.646110238510857</v>
      </c>
      <c r="G1519" t="e">
        <f t="shared" si="504"/>
        <v>#VALUE!</v>
      </c>
      <c r="H1519" t="e">
        <f t="shared" si="505"/>
        <v>#VALUE!</v>
      </c>
      <c r="I1519" t="e">
        <f t="shared" si="506"/>
        <v>#VALUE!</v>
      </c>
      <c r="J1519" t="e">
        <f t="shared" si="507"/>
        <v>#VALUE!</v>
      </c>
      <c r="K1519" t="e">
        <f t="shared" si="508"/>
        <v>#VALUE!</v>
      </c>
      <c r="L1519" t="e">
        <f t="shared" si="509"/>
        <v>#VALUE!</v>
      </c>
      <c r="M1519" t="e">
        <f>IF($B$9="זכר",INDEX(תמותה!$A$1:$E$121,ROUNDDOWN(E1519/12,0)+1,2),INDEX(תמותה!$A$1:$E$121,ROUNDDOWN(E1519/12,0)+1,3))</f>
        <v>#REF!</v>
      </c>
      <c r="N1519" t="e">
        <f>IF($B$9="זכר",INDEX('שיפור גברים'!$A$1:$GQ$121,ROUNDDOWN(E1519/12,0)+1,ROUNDDOWN((E1519+$B$7-$B$8)/12,0)+2),INDEX('שיפור נשים'!$A$1:$GQ$121,ROUNDDOWN(E1519/12,0)+1,ROUNDDOWN((E1519+$B$7-$B$8)/12,0)+2))</f>
        <v>#REF!</v>
      </c>
      <c r="O1519" t="e">
        <f>IF($B$9="זכר",INDEX('שיפור גברים'!$A$1:$GQ$121,ROUNDDOWN(E1519/12,0)+1,ROUNDDOWN((E1519+$B$7-$B$8)/12,0)+1),INDEX('שיפור נשים'!$A$1:$GQ$121,ROUNDDOWN(E1519/12,0)+1,ROUNDDOWN((E1519+$B$7-$B$8)/12,0)+1))</f>
        <v>#REF!</v>
      </c>
      <c r="P1519">
        <f t="shared" si="510"/>
        <v>8.3333333333333329E-2</v>
      </c>
      <c r="Q1519">
        <f t="shared" si="491"/>
        <v>1</v>
      </c>
      <c r="R1519">
        <f t="shared" si="496"/>
        <v>1517</v>
      </c>
      <c r="S1519" t="e">
        <f t="shared" si="497"/>
        <v>#VALUE!</v>
      </c>
      <c r="T1519" t="e">
        <f>IF($B$11="זכר",INDEX(תמותה!$A$1:$E$121,ROUNDDOWN(R1519/12,0)+1,2),INDEX(תמותה!$A$1:$E$121,ROUNDDOWN(R1519/12,0)+1,3))</f>
        <v>#REF!</v>
      </c>
      <c r="U1519" t="e">
        <f>IF($B$11="זכר",INDEX('שיפור גברים'!$A$1:$GQ$121,ROUNDDOWN(R1519/12,0)+1,ROUNDDOWN((E1519+$B$7-$B$8)/12,0)+2),INDEX('שיפור נשים'!$A$1:$GQ$121,ROUNDDOWN(R1519/12,0)+1,ROUNDDOWN((E1519+$B$7-$B$8)/12,0)+2))</f>
        <v>#REF!</v>
      </c>
      <c r="V1519" t="e">
        <f>IF($B$11="זכר",INDEX('שיפור גברים'!$A$1:$GQ$121,ROUNDDOWN(R1519/12,0)+1,ROUNDDOWN((E1519+$B$7-$B$8)/12,0)+1),INDEX('שיפור נשים'!$A$1:$GQ$121,ROUNDDOWN(R1519/12,0)+1,ROUNDDOWN((E1519+$B$7-$B$8)/12,0)+1))</f>
        <v>#REF!</v>
      </c>
      <c r="W1519">
        <f t="shared" si="492"/>
        <v>8.3333333333333329E-2</v>
      </c>
      <c r="X1519" t="e">
        <f t="shared" si="498"/>
        <v>#VALUE!</v>
      </c>
      <c r="Y1519" t="e">
        <f>IF($B$11="זכר",INDEX(תמותה!$A$1:$E$121,ROUNDDOWN(R1519/12,0)+1,4),INDEX(תמותה!$A$1:$E$121,ROUNDDOWN(R1519/12,0)+1,5))</f>
        <v>#REF!</v>
      </c>
      <c r="Z1519">
        <f t="shared" si="493"/>
        <v>1</v>
      </c>
      <c r="AA1519">
        <f t="shared" si="494"/>
        <v>1</v>
      </c>
      <c r="AB1519" t="e">
        <f t="shared" si="499"/>
        <v>#VALUE!</v>
      </c>
      <c r="AC1519" t="e">
        <f t="shared" si="500"/>
        <v>#VALUE!</v>
      </c>
      <c r="AD1519" t="e">
        <f t="shared" si="501"/>
        <v>#VALUE!</v>
      </c>
      <c r="AE1519" t="e">
        <f t="shared" si="502"/>
        <v>#VALUE!</v>
      </c>
      <c r="AF1519" t="e">
        <f t="shared" si="503"/>
        <v>#VALUE!</v>
      </c>
    </row>
    <row r="1520" spans="5:32" x14ac:dyDescent="0.2">
      <c r="E1520">
        <f t="shared" si="495"/>
        <v>1518</v>
      </c>
      <c r="F1520">
        <f t="shared" si="490"/>
        <v>97.941253009204189</v>
      </c>
      <c r="G1520" t="e">
        <f t="shared" si="504"/>
        <v>#VALUE!</v>
      </c>
      <c r="H1520" t="e">
        <f t="shared" si="505"/>
        <v>#VALUE!</v>
      </c>
      <c r="I1520" t="e">
        <f t="shared" si="506"/>
        <v>#VALUE!</v>
      </c>
      <c r="J1520" t="e">
        <f t="shared" si="507"/>
        <v>#VALUE!</v>
      </c>
      <c r="K1520" t="e">
        <f t="shared" si="508"/>
        <v>#VALUE!</v>
      </c>
      <c r="L1520" t="e">
        <f t="shared" si="509"/>
        <v>#VALUE!</v>
      </c>
      <c r="M1520" t="e">
        <f>IF($B$9="זכר",INDEX(תמותה!$A$1:$E$121,ROUNDDOWN(E1520/12,0)+1,2),INDEX(תמותה!$A$1:$E$121,ROUNDDOWN(E1520/12,0)+1,3))</f>
        <v>#REF!</v>
      </c>
      <c r="N1520" t="e">
        <f>IF($B$9="זכר",INDEX('שיפור גברים'!$A$1:$GQ$121,ROUNDDOWN(E1520/12,0)+1,ROUNDDOWN((E1520+$B$7-$B$8)/12,0)+2),INDEX('שיפור נשים'!$A$1:$GQ$121,ROUNDDOWN(E1520/12,0)+1,ROUNDDOWN((E1520+$B$7-$B$8)/12,0)+2))</f>
        <v>#REF!</v>
      </c>
      <c r="O1520" t="e">
        <f>IF($B$9="זכר",INDEX('שיפור גברים'!$A$1:$GQ$121,ROUNDDOWN(E1520/12,0)+1,ROUNDDOWN((E1520+$B$7-$B$8)/12,0)+1),INDEX('שיפור נשים'!$A$1:$GQ$121,ROUNDDOWN(E1520/12,0)+1,ROUNDDOWN((E1520+$B$7-$B$8)/12,0)+1))</f>
        <v>#REF!</v>
      </c>
      <c r="P1520">
        <f t="shared" si="510"/>
        <v>0.16666666666666666</v>
      </c>
      <c r="Q1520">
        <f t="shared" si="491"/>
        <v>1</v>
      </c>
      <c r="R1520">
        <f t="shared" si="496"/>
        <v>1518</v>
      </c>
      <c r="S1520" t="e">
        <f t="shared" si="497"/>
        <v>#VALUE!</v>
      </c>
      <c r="T1520" t="e">
        <f>IF($B$11="זכר",INDEX(תמותה!$A$1:$E$121,ROUNDDOWN(R1520/12,0)+1,2),INDEX(תמותה!$A$1:$E$121,ROUNDDOWN(R1520/12,0)+1,3))</f>
        <v>#REF!</v>
      </c>
      <c r="U1520" t="e">
        <f>IF($B$11="זכר",INDEX('שיפור גברים'!$A$1:$GQ$121,ROUNDDOWN(R1520/12,0)+1,ROUNDDOWN((E1520+$B$7-$B$8)/12,0)+2),INDEX('שיפור נשים'!$A$1:$GQ$121,ROUNDDOWN(R1520/12,0)+1,ROUNDDOWN((E1520+$B$7-$B$8)/12,0)+2))</f>
        <v>#REF!</v>
      </c>
      <c r="V1520" t="e">
        <f>IF($B$11="זכר",INDEX('שיפור גברים'!$A$1:$GQ$121,ROUNDDOWN(R1520/12,0)+1,ROUNDDOWN((E1520+$B$7-$B$8)/12,0)+1),INDEX('שיפור נשים'!$A$1:$GQ$121,ROUNDDOWN(R1520/12,0)+1,ROUNDDOWN((E1520+$B$7-$B$8)/12,0)+1))</f>
        <v>#REF!</v>
      </c>
      <c r="W1520">
        <f t="shared" si="492"/>
        <v>0.16666666666666666</v>
      </c>
      <c r="X1520" t="e">
        <f t="shared" si="498"/>
        <v>#VALUE!</v>
      </c>
      <c r="Y1520" t="e">
        <f>IF($B$11="זכר",INDEX(תמותה!$A$1:$E$121,ROUNDDOWN(R1520/12,0)+1,4),INDEX(תמותה!$A$1:$E$121,ROUNDDOWN(R1520/12,0)+1,5))</f>
        <v>#REF!</v>
      </c>
      <c r="Z1520">
        <f t="shared" si="493"/>
        <v>1</v>
      </c>
      <c r="AA1520">
        <f t="shared" si="494"/>
        <v>1</v>
      </c>
      <c r="AB1520" t="e">
        <f t="shared" si="499"/>
        <v>#VALUE!</v>
      </c>
      <c r="AC1520" t="e">
        <f t="shared" si="500"/>
        <v>#VALUE!</v>
      </c>
      <c r="AD1520" t="e">
        <f t="shared" si="501"/>
        <v>#VALUE!</v>
      </c>
      <c r="AE1520" t="e">
        <f t="shared" si="502"/>
        <v>#VALUE!</v>
      </c>
      <c r="AF1520" t="e">
        <f t="shared" si="503"/>
        <v>#VALUE!</v>
      </c>
    </row>
    <row r="1521" spans="5:32" x14ac:dyDescent="0.2">
      <c r="E1521">
        <f t="shared" si="495"/>
        <v>1519</v>
      </c>
      <c r="F1521">
        <f t="shared" si="490"/>
        <v>98.237287871296488</v>
      </c>
      <c r="G1521" t="e">
        <f t="shared" si="504"/>
        <v>#VALUE!</v>
      </c>
      <c r="H1521" t="e">
        <f t="shared" si="505"/>
        <v>#VALUE!</v>
      </c>
      <c r="I1521" t="e">
        <f t="shared" si="506"/>
        <v>#VALUE!</v>
      </c>
      <c r="J1521" t="e">
        <f t="shared" si="507"/>
        <v>#VALUE!</v>
      </c>
      <c r="K1521" t="e">
        <f t="shared" si="508"/>
        <v>#VALUE!</v>
      </c>
      <c r="L1521" t="e">
        <f t="shared" si="509"/>
        <v>#VALUE!</v>
      </c>
      <c r="M1521" t="e">
        <f>IF($B$9="זכר",INDEX(תמותה!$A$1:$E$121,ROUNDDOWN(E1521/12,0)+1,2),INDEX(תמותה!$A$1:$E$121,ROUNDDOWN(E1521/12,0)+1,3))</f>
        <v>#REF!</v>
      </c>
      <c r="N1521" t="e">
        <f>IF($B$9="זכר",INDEX('שיפור גברים'!$A$1:$GQ$121,ROUNDDOWN(E1521/12,0)+1,ROUNDDOWN((E1521+$B$7-$B$8)/12,0)+2),INDEX('שיפור נשים'!$A$1:$GQ$121,ROUNDDOWN(E1521/12,0)+1,ROUNDDOWN((E1521+$B$7-$B$8)/12,0)+2))</f>
        <v>#REF!</v>
      </c>
      <c r="O1521" t="e">
        <f>IF($B$9="זכר",INDEX('שיפור גברים'!$A$1:$GQ$121,ROUNDDOWN(E1521/12,0)+1,ROUNDDOWN((E1521+$B$7-$B$8)/12,0)+1),INDEX('שיפור נשים'!$A$1:$GQ$121,ROUNDDOWN(E1521/12,0)+1,ROUNDDOWN((E1521+$B$7-$B$8)/12,0)+1))</f>
        <v>#REF!</v>
      </c>
      <c r="P1521">
        <f t="shared" si="510"/>
        <v>0.25</v>
      </c>
      <c r="Q1521">
        <f t="shared" si="491"/>
        <v>1</v>
      </c>
      <c r="R1521">
        <f t="shared" si="496"/>
        <v>1519</v>
      </c>
      <c r="S1521" t="e">
        <f t="shared" si="497"/>
        <v>#VALUE!</v>
      </c>
      <c r="T1521" t="e">
        <f>IF($B$11="זכר",INDEX(תמותה!$A$1:$E$121,ROUNDDOWN(R1521/12,0)+1,2),INDEX(תמותה!$A$1:$E$121,ROUNDDOWN(R1521/12,0)+1,3))</f>
        <v>#REF!</v>
      </c>
      <c r="U1521" t="e">
        <f>IF($B$11="זכר",INDEX('שיפור גברים'!$A$1:$GQ$121,ROUNDDOWN(R1521/12,0)+1,ROUNDDOWN((E1521+$B$7-$B$8)/12,0)+2),INDEX('שיפור נשים'!$A$1:$GQ$121,ROUNDDOWN(R1521/12,0)+1,ROUNDDOWN((E1521+$B$7-$B$8)/12,0)+2))</f>
        <v>#REF!</v>
      </c>
      <c r="V1521" t="e">
        <f>IF($B$11="זכר",INDEX('שיפור גברים'!$A$1:$GQ$121,ROUNDDOWN(R1521/12,0)+1,ROUNDDOWN((E1521+$B$7-$B$8)/12,0)+1),INDEX('שיפור נשים'!$A$1:$GQ$121,ROUNDDOWN(R1521/12,0)+1,ROUNDDOWN((E1521+$B$7-$B$8)/12,0)+1))</f>
        <v>#REF!</v>
      </c>
      <c r="W1521">
        <f t="shared" si="492"/>
        <v>0.25</v>
      </c>
      <c r="X1521" t="e">
        <f t="shared" si="498"/>
        <v>#VALUE!</v>
      </c>
      <c r="Y1521" t="e">
        <f>IF($B$11="זכר",INDEX(תמותה!$A$1:$E$121,ROUNDDOWN(R1521/12,0)+1,4),INDEX(תמותה!$A$1:$E$121,ROUNDDOWN(R1521/12,0)+1,5))</f>
        <v>#REF!</v>
      </c>
      <c r="Z1521">
        <f t="shared" si="493"/>
        <v>1</v>
      </c>
      <c r="AA1521">
        <f t="shared" si="494"/>
        <v>1</v>
      </c>
      <c r="AB1521" t="e">
        <f t="shared" si="499"/>
        <v>#VALUE!</v>
      </c>
      <c r="AC1521" t="e">
        <f t="shared" si="500"/>
        <v>#VALUE!</v>
      </c>
      <c r="AD1521" t="e">
        <f t="shared" si="501"/>
        <v>#VALUE!</v>
      </c>
      <c r="AE1521" t="e">
        <f t="shared" si="502"/>
        <v>#VALUE!</v>
      </c>
      <c r="AF1521" t="e">
        <f t="shared" si="503"/>
        <v>#VALUE!</v>
      </c>
    </row>
    <row r="1522" spans="5:32" x14ac:dyDescent="0.2">
      <c r="E1522">
        <f t="shared" si="495"/>
        <v>1520</v>
      </c>
      <c r="F1522">
        <f t="shared" si="490"/>
        <v>98.534217521201768</v>
      </c>
      <c r="G1522" t="e">
        <f t="shared" si="504"/>
        <v>#VALUE!</v>
      </c>
      <c r="H1522" t="e">
        <f t="shared" si="505"/>
        <v>#VALUE!</v>
      </c>
      <c r="I1522" t="e">
        <f t="shared" si="506"/>
        <v>#VALUE!</v>
      </c>
      <c r="J1522" t="e">
        <f t="shared" si="507"/>
        <v>#VALUE!</v>
      </c>
      <c r="K1522" t="e">
        <f t="shared" si="508"/>
        <v>#VALUE!</v>
      </c>
      <c r="L1522" t="e">
        <f t="shared" si="509"/>
        <v>#VALUE!</v>
      </c>
      <c r="M1522" t="e">
        <f>IF($B$9="זכר",INDEX(תמותה!$A$1:$E$121,ROUNDDOWN(E1522/12,0)+1,2),INDEX(תמותה!$A$1:$E$121,ROUNDDOWN(E1522/12,0)+1,3))</f>
        <v>#REF!</v>
      </c>
      <c r="N1522" t="e">
        <f>IF($B$9="זכר",INDEX('שיפור גברים'!$A$1:$GQ$121,ROUNDDOWN(E1522/12,0)+1,ROUNDDOWN((E1522+$B$7-$B$8)/12,0)+2),INDEX('שיפור נשים'!$A$1:$GQ$121,ROUNDDOWN(E1522/12,0)+1,ROUNDDOWN((E1522+$B$7-$B$8)/12,0)+2))</f>
        <v>#REF!</v>
      </c>
      <c r="O1522" t="e">
        <f>IF($B$9="זכר",INDEX('שיפור גברים'!$A$1:$GQ$121,ROUNDDOWN(E1522/12,0)+1,ROUNDDOWN((E1522+$B$7-$B$8)/12,0)+1),INDEX('שיפור נשים'!$A$1:$GQ$121,ROUNDDOWN(E1522/12,0)+1,ROUNDDOWN((E1522+$B$7-$B$8)/12,0)+1))</f>
        <v>#REF!</v>
      </c>
      <c r="P1522">
        <f t="shared" si="510"/>
        <v>0.33333333333333331</v>
      </c>
      <c r="Q1522">
        <f t="shared" si="491"/>
        <v>1</v>
      </c>
      <c r="R1522">
        <f t="shared" si="496"/>
        <v>1520</v>
      </c>
      <c r="S1522" t="e">
        <f t="shared" si="497"/>
        <v>#VALUE!</v>
      </c>
      <c r="T1522" t="e">
        <f>IF($B$11="זכר",INDEX(תמותה!$A$1:$E$121,ROUNDDOWN(R1522/12,0)+1,2),INDEX(תמותה!$A$1:$E$121,ROUNDDOWN(R1522/12,0)+1,3))</f>
        <v>#REF!</v>
      </c>
      <c r="U1522" t="e">
        <f>IF($B$11="זכר",INDEX('שיפור גברים'!$A$1:$GQ$121,ROUNDDOWN(R1522/12,0)+1,ROUNDDOWN((E1522+$B$7-$B$8)/12,0)+2),INDEX('שיפור נשים'!$A$1:$GQ$121,ROUNDDOWN(R1522/12,0)+1,ROUNDDOWN((E1522+$B$7-$B$8)/12,0)+2))</f>
        <v>#REF!</v>
      </c>
      <c r="V1522" t="e">
        <f>IF($B$11="זכר",INDEX('שיפור גברים'!$A$1:$GQ$121,ROUNDDOWN(R1522/12,0)+1,ROUNDDOWN((E1522+$B$7-$B$8)/12,0)+1),INDEX('שיפור נשים'!$A$1:$GQ$121,ROUNDDOWN(R1522/12,0)+1,ROUNDDOWN((E1522+$B$7-$B$8)/12,0)+1))</f>
        <v>#REF!</v>
      </c>
      <c r="W1522">
        <f t="shared" si="492"/>
        <v>0.33333333333333331</v>
      </c>
      <c r="X1522" t="e">
        <f t="shared" si="498"/>
        <v>#VALUE!</v>
      </c>
      <c r="Y1522" t="e">
        <f>IF($B$11="זכר",INDEX(תמותה!$A$1:$E$121,ROUNDDOWN(R1522/12,0)+1,4),INDEX(תמותה!$A$1:$E$121,ROUNDDOWN(R1522/12,0)+1,5))</f>
        <v>#REF!</v>
      </c>
      <c r="Z1522">
        <f t="shared" si="493"/>
        <v>1</v>
      </c>
      <c r="AA1522">
        <f t="shared" si="494"/>
        <v>1</v>
      </c>
      <c r="AB1522" t="e">
        <f t="shared" si="499"/>
        <v>#VALUE!</v>
      </c>
      <c r="AC1522" t="e">
        <f t="shared" si="500"/>
        <v>#VALUE!</v>
      </c>
      <c r="AD1522" t="e">
        <f t="shared" si="501"/>
        <v>#VALUE!</v>
      </c>
      <c r="AE1522" t="e">
        <f t="shared" si="502"/>
        <v>#VALUE!</v>
      </c>
      <c r="AF1522" t="e">
        <f t="shared" si="503"/>
        <v>#VALUE!</v>
      </c>
    </row>
    <row r="1523" spans="5:32" x14ac:dyDescent="0.2">
      <c r="E1523">
        <f t="shared" si="495"/>
        <v>1521</v>
      </c>
      <c r="F1523">
        <f t="shared" si="490"/>
        <v>98.832044663483885</v>
      </c>
      <c r="G1523" t="e">
        <f t="shared" si="504"/>
        <v>#VALUE!</v>
      </c>
      <c r="H1523" t="e">
        <f t="shared" si="505"/>
        <v>#VALUE!</v>
      </c>
      <c r="I1523" t="e">
        <f t="shared" si="506"/>
        <v>#VALUE!</v>
      </c>
      <c r="J1523" t="e">
        <f t="shared" si="507"/>
        <v>#VALUE!</v>
      </c>
      <c r="K1523" t="e">
        <f t="shared" si="508"/>
        <v>#VALUE!</v>
      </c>
      <c r="L1523" t="e">
        <f t="shared" si="509"/>
        <v>#VALUE!</v>
      </c>
      <c r="M1523" t="e">
        <f>IF($B$9="זכר",INDEX(תמותה!$A$1:$E$121,ROUNDDOWN(E1523/12,0)+1,2),INDEX(תמותה!$A$1:$E$121,ROUNDDOWN(E1523/12,0)+1,3))</f>
        <v>#REF!</v>
      </c>
      <c r="N1523" t="e">
        <f>IF($B$9="זכר",INDEX('שיפור גברים'!$A$1:$GQ$121,ROUNDDOWN(E1523/12,0)+1,ROUNDDOWN((E1523+$B$7-$B$8)/12,0)+2),INDEX('שיפור נשים'!$A$1:$GQ$121,ROUNDDOWN(E1523/12,0)+1,ROUNDDOWN((E1523+$B$7-$B$8)/12,0)+2))</f>
        <v>#REF!</v>
      </c>
      <c r="O1523" t="e">
        <f>IF($B$9="זכר",INDEX('שיפור גברים'!$A$1:$GQ$121,ROUNDDOWN(E1523/12,0)+1,ROUNDDOWN((E1523+$B$7-$B$8)/12,0)+1),INDEX('שיפור נשים'!$A$1:$GQ$121,ROUNDDOWN(E1523/12,0)+1,ROUNDDOWN((E1523+$B$7-$B$8)/12,0)+1))</f>
        <v>#REF!</v>
      </c>
      <c r="P1523">
        <f t="shared" si="510"/>
        <v>0.41666666666666669</v>
      </c>
      <c r="Q1523">
        <f t="shared" si="491"/>
        <v>1</v>
      </c>
      <c r="R1523">
        <f t="shared" si="496"/>
        <v>1521</v>
      </c>
      <c r="S1523" t="e">
        <f t="shared" si="497"/>
        <v>#VALUE!</v>
      </c>
      <c r="T1523" t="e">
        <f>IF($B$11="זכר",INDEX(תמותה!$A$1:$E$121,ROUNDDOWN(R1523/12,0)+1,2),INDEX(תמותה!$A$1:$E$121,ROUNDDOWN(R1523/12,0)+1,3))</f>
        <v>#REF!</v>
      </c>
      <c r="U1523" t="e">
        <f>IF($B$11="זכר",INDEX('שיפור גברים'!$A$1:$GQ$121,ROUNDDOWN(R1523/12,0)+1,ROUNDDOWN((E1523+$B$7-$B$8)/12,0)+2),INDEX('שיפור נשים'!$A$1:$GQ$121,ROUNDDOWN(R1523/12,0)+1,ROUNDDOWN((E1523+$B$7-$B$8)/12,0)+2))</f>
        <v>#REF!</v>
      </c>
      <c r="V1523" t="e">
        <f>IF($B$11="זכר",INDEX('שיפור גברים'!$A$1:$GQ$121,ROUNDDOWN(R1523/12,0)+1,ROUNDDOWN((E1523+$B$7-$B$8)/12,0)+1),INDEX('שיפור נשים'!$A$1:$GQ$121,ROUNDDOWN(R1523/12,0)+1,ROUNDDOWN((E1523+$B$7-$B$8)/12,0)+1))</f>
        <v>#REF!</v>
      </c>
      <c r="W1523">
        <f t="shared" si="492"/>
        <v>0.41666666666666669</v>
      </c>
      <c r="X1523" t="e">
        <f t="shared" si="498"/>
        <v>#VALUE!</v>
      </c>
      <c r="Y1523" t="e">
        <f>IF($B$11="זכר",INDEX(תמותה!$A$1:$E$121,ROUNDDOWN(R1523/12,0)+1,4),INDEX(תמותה!$A$1:$E$121,ROUNDDOWN(R1523/12,0)+1,5))</f>
        <v>#REF!</v>
      </c>
      <c r="Z1523">
        <f t="shared" si="493"/>
        <v>1</v>
      </c>
      <c r="AA1523">
        <f t="shared" si="494"/>
        <v>1</v>
      </c>
      <c r="AB1523" t="e">
        <f t="shared" si="499"/>
        <v>#VALUE!</v>
      </c>
      <c r="AC1523" t="e">
        <f t="shared" si="500"/>
        <v>#VALUE!</v>
      </c>
      <c r="AD1523" t="e">
        <f t="shared" si="501"/>
        <v>#VALUE!</v>
      </c>
      <c r="AE1523" t="e">
        <f t="shared" si="502"/>
        <v>#VALUE!</v>
      </c>
      <c r="AF1523" t="e">
        <f t="shared" si="503"/>
        <v>#VALUE!</v>
      </c>
    </row>
    <row r="1524" spans="5:32" x14ac:dyDescent="0.2">
      <c r="E1524">
        <f t="shared" si="495"/>
        <v>1522</v>
      </c>
      <c r="F1524">
        <f t="shared" si="490"/>
        <v>99.130772010881728</v>
      </c>
      <c r="G1524" t="e">
        <f t="shared" si="504"/>
        <v>#VALUE!</v>
      </c>
      <c r="H1524" t="e">
        <f t="shared" si="505"/>
        <v>#VALUE!</v>
      </c>
      <c r="I1524" t="e">
        <f t="shared" si="506"/>
        <v>#VALUE!</v>
      </c>
      <c r="J1524" t="e">
        <f t="shared" si="507"/>
        <v>#VALUE!</v>
      </c>
      <c r="K1524" t="e">
        <f t="shared" si="508"/>
        <v>#VALUE!</v>
      </c>
      <c r="L1524" t="e">
        <f t="shared" si="509"/>
        <v>#VALUE!</v>
      </c>
      <c r="M1524" t="e">
        <f>IF($B$9="זכר",INDEX(תמותה!$A$1:$E$121,ROUNDDOWN(E1524/12,0)+1,2),INDEX(תמותה!$A$1:$E$121,ROUNDDOWN(E1524/12,0)+1,3))</f>
        <v>#REF!</v>
      </c>
      <c r="N1524" t="e">
        <f>IF($B$9="זכר",INDEX('שיפור גברים'!$A$1:$GQ$121,ROUNDDOWN(E1524/12,0)+1,ROUNDDOWN((E1524+$B$7-$B$8)/12,0)+2),INDEX('שיפור נשים'!$A$1:$GQ$121,ROUNDDOWN(E1524/12,0)+1,ROUNDDOWN((E1524+$B$7-$B$8)/12,0)+2))</f>
        <v>#REF!</v>
      </c>
      <c r="O1524" t="e">
        <f>IF($B$9="זכר",INDEX('שיפור גברים'!$A$1:$GQ$121,ROUNDDOWN(E1524/12,0)+1,ROUNDDOWN((E1524+$B$7-$B$8)/12,0)+1),INDEX('שיפור נשים'!$A$1:$GQ$121,ROUNDDOWN(E1524/12,0)+1,ROUNDDOWN((E1524+$B$7-$B$8)/12,0)+1))</f>
        <v>#REF!</v>
      </c>
      <c r="P1524">
        <f t="shared" si="510"/>
        <v>0.5</v>
      </c>
      <c r="Q1524">
        <f t="shared" si="491"/>
        <v>1</v>
      </c>
      <c r="R1524">
        <f t="shared" si="496"/>
        <v>1522</v>
      </c>
      <c r="S1524" t="e">
        <f t="shared" si="497"/>
        <v>#VALUE!</v>
      </c>
      <c r="T1524" t="e">
        <f>IF($B$11="זכר",INDEX(תמותה!$A$1:$E$121,ROUNDDOWN(R1524/12,0)+1,2),INDEX(תמותה!$A$1:$E$121,ROUNDDOWN(R1524/12,0)+1,3))</f>
        <v>#REF!</v>
      </c>
      <c r="U1524" t="e">
        <f>IF($B$11="זכר",INDEX('שיפור גברים'!$A$1:$GQ$121,ROUNDDOWN(R1524/12,0)+1,ROUNDDOWN((E1524+$B$7-$B$8)/12,0)+2),INDEX('שיפור נשים'!$A$1:$GQ$121,ROUNDDOWN(R1524/12,0)+1,ROUNDDOWN((E1524+$B$7-$B$8)/12,0)+2))</f>
        <v>#REF!</v>
      </c>
      <c r="V1524" t="e">
        <f>IF($B$11="זכר",INDEX('שיפור גברים'!$A$1:$GQ$121,ROUNDDOWN(R1524/12,0)+1,ROUNDDOWN((E1524+$B$7-$B$8)/12,0)+1),INDEX('שיפור נשים'!$A$1:$GQ$121,ROUNDDOWN(R1524/12,0)+1,ROUNDDOWN((E1524+$B$7-$B$8)/12,0)+1))</f>
        <v>#REF!</v>
      </c>
      <c r="W1524">
        <f t="shared" si="492"/>
        <v>0.5</v>
      </c>
      <c r="X1524" t="e">
        <f t="shared" si="498"/>
        <v>#VALUE!</v>
      </c>
      <c r="Y1524" t="e">
        <f>IF($B$11="זכר",INDEX(תמותה!$A$1:$E$121,ROUNDDOWN(R1524/12,0)+1,4),INDEX(תמותה!$A$1:$E$121,ROUNDDOWN(R1524/12,0)+1,5))</f>
        <v>#REF!</v>
      </c>
      <c r="Z1524">
        <f t="shared" si="493"/>
        <v>1</v>
      </c>
      <c r="AA1524">
        <f t="shared" si="494"/>
        <v>1</v>
      </c>
      <c r="AB1524" t="e">
        <f t="shared" si="499"/>
        <v>#VALUE!</v>
      </c>
      <c r="AC1524" t="e">
        <f t="shared" si="500"/>
        <v>#VALUE!</v>
      </c>
      <c r="AD1524" t="e">
        <f t="shared" si="501"/>
        <v>#VALUE!</v>
      </c>
      <c r="AE1524" t="e">
        <f t="shared" si="502"/>
        <v>#VALUE!</v>
      </c>
      <c r="AF1524" t="e">
        <f t="shared" si="503"/>
        <v>#VALUE!</v>
      </c>
    </row>
    <row r="1525" spans="5:32" x14ac:dyDescent="0.2">
      <c r="E1525">
        <f t="shared" si="495"/>
        <v>1523</v>
      </c>
      <c r="F1525">
        <f t="shared" si="490"/>
        <v>99.430402284333397</v>
      </c>
      <c r="G1525" t="e">
        <f t="shared" si="504"/>
        <v>#VALUE!</v>
      </c>
      <c r="H1525" t="e">
        <f t="shared" si="505"/>
        <v>#VALUE!</v>
      </c>
      <c r="I1525" t="e">
        <f t="shared" si="506"/>
        <v>#VALUE!</v>
      </c>
      <c r="J1525" t="e">
        <f t="shared" si="507"/>
        <v>#VALUE!</v>
      </c>
      <c r="K1525" t="e">
        <f t="shared" si="508"/>
        <v>#VALUE!</v>
      </c>
      <c r="L1525" t="e">
        <f t="shared" si="509"/>
        <v>#VALUE!</v>
      </c>
      <c r="M1525" t="e">
        <f>IF($B$9="זכר",INDEX(תמותה!$A$1:$E$121,ROUNDDOWN(E1525/12,0)+1,2),INDEX(תמותה!$A$1:$E$121,ROUNDDOWN(E1525/12,0)+1,3))</f>
        <v>#REF!</v>
      </c>
      <c r="N1525" t="e">
        <f>IF($B$9="זכר",INDEX('שיפור גברים'!$A$1:$GQ$121,ROUNDDOWN(E1525/12,0)+1,ROUNDDOWN((E1525+$B$7-$B$8)/12,0)+2),INDEX('שיפור נשים'!$A$1:$GQ$121,ROUNDDOWN(E1525/12,0)+1,ROUNDDOWN((E1525+$B$7-$B$8)/12,0)+2))</f>
        <v>#REF!</v>
      </c>
      <c r="O1525" t="e">
        <f>IF($B$9="זכר",INDEX('שיפור גברים'!$A$1:$GQ$121,ROUNDDOWN(E1525/12,0)+1,ROUNDDOWN((E1525+$B$7-$B$8)/12,0)+1),INDEX('שיפור נשים'!$A$1:$GQ$121,ROUNDDOWN(E1525/12,0)+1,ROUNDDOWN((E1525+$B$7-$B$8)/12,0)+1))</f>
        <v>#REF!</v>
      </c>
      <c r="P1525">
        <f t="shared" si="510"/>
        <v>0.58333333333333337</v>
      </c>
      <c r="Q1525">
        <f t="shared" si="491"/>
        <v>1</v>
      </c>
      <c r="R1525">
        <f t="shared" si="496"/>
        <v>1523</v>
      </c>
      <c r="S1525" t="e">
        <f t="shared" si="497"/>
        <v>#VALUE!</v>
      </c>
      <c r="T1525" t="e">
        <f>IF($B$11="זכר",INDEX(תמותה!$A$1:$E$121,ROUNDDOWN(R1525/12,0)+1,2),INDEX(תמותה!$A$1:$E$121,ROUNDDOWN(R1525/12,0)+1,3))</f>
        <v>#REF!</v>
      </c>
      <c r="U1525" t="e">
        <f>IF($B$11="זכר",INDEX('שיפור גברים'!$A$1:$GQ$121,ROUNDDOWN(R1525/12,0)+1,ROUNDDOWN((E1525+$B$7-$B$8)/12,0)+2),INDEX('שיפור נשים'!$A$1:$GQ$121,ROUNDDOWN(R1525/12,0)+1,ROUNDDOWN((E1525+$B$7-$B$8)/12,0)+2))</f>
        <v>#REF!</v>
      </c>
      <c r="V1525" t="e">
        <f>IF($B$11="זכר",INDEX('שיפור גברים'!$A$1:$GQ$121,ROUNDDOWN(R1525/12,0)+1,ROUNDDOWN((E1525+$B$7-$B$8)/12,0)+1),INDEX('שיפור נשים'!$A$1:$GQ$121,ROUNDDOWN(R1525/12,0)+1,ROUNDDOWN((E1525+$B$7-$B$8)/12,0)+1))</f>
        <v>#REF!</v>
      </c>
      <c r="W1525">
        <f t="shared" si="492"/>
        <v>0.58333333333333337</v>
      </c>
      <c r="X1525" t="e">
        <f t="shared" si="498"/>
        <v>#VALUE!</v>
      </c>
      <c r="Y1525" t="e">
        <f>IF($B$11="זכר",INDEX(תמותה!$A$1:$E$121,ROUNDDOWN(R1525/12,0)+1,4),INDEX(תמותה!$A$1:$E$121,ROUNDDOWN(R1525/12,0)+1,5))</f>
        <v>#REF!</v>
      </c>
      <c r="Z1525">
        <f t="shared" si="493"/>
        <v>1</v>
      </c>
      <c r="AA1525">
        <f t="shared" si="494"/>
        <v>1</v>
      </c>
      <c r="AB1525" t="e">
        <f t="shared" si="499"/>
        <v>#VALUE!</v>
      </c>
      <c r="AC1525" t="e">
        <f t="shared" si="500"/>
        <v>#VALUE!</v>
      </c>
      <c r="AD1525" t="e">
        <f t="shared" si="501"/>
        <v>#VALUE!</v>
      </c>
      <c r="AE1525" t="e">
        <f t="shared" si="502"/>
        <v>#VALUE!</v>
      </c>
      <c r="AF1525" t="e">
        <f t="shared" si="503"/>
        <v>#VALUE!</v>
      </c>
    </row>
    <row r="1526" spans="5:32" x14ac:dyDescent="0.2">
      <c r="E1526">
        <f t="shared" si="495"/>
        <v>1524</v>
      </c>
      <c r="F1526">
        <f t="shared" si="490"/>
        <v>99.730938213001394</v>
      </c>
      <c r="G1526" t="e">
        <f t="shared" si="504"/>
        <v>#VALUE!</v>
      </c>
      <c r="H1526" t="e">
        <f t="shared" si="505"/>
        <v>#VALUE!</v>
      </c>
      <c r="I1526" t="e">
        <f t="shared" si="506"/>
        <v>#VALUE!</v>
      </c>
      <c r="J1526" t="e">
        <f t="shared" si="507"/>
        <v>#VALUE!</v>
      </c>
      <c r="K1526" t="e">
        <f t="shared" si="508"/>
        <v>#VALUE!</v>
      </c>
      <c r="L1526" t="e">
        <f t="shared" si="509"/>
        <v>#VALUE!</v>
      </c>
      <c r="M1526" t="e">
        <f>IF($B$9="זכר",INDEX(תמותה!$A$1:$E$121,ROUNDDOWN(E1526/12,0)+1,2),INDEX(תמותה!$A$1:$E$121,ROUNDDOWN(E1526/12,0)+1,3))</f>
        <v>#REF!</v>
      </c>
      <c r="N1526" t="e">
        <f>IF($B$9="זכר",INDEX('שיפור גברים'!$A$1:$GQ$121,ROUNDDOWN(E1526/12,0)+1,ROUNDDOWN((E1526+$B$7-$B$8)/12,0)+2),INDEX('שיפור נשים'!$A$1:$GQ$121,ROUNDDOWN(E1526/12,0)+1,ROUNDDOWN((E1526+$B$7-$B$8)/12,0)+2))</f>
        <v>#REF!</v>
      </c>
      <c r="O1526" t="e">
        <f>IF($B$9="זכר",INDEX('שיפור גברים'!$A$1:$GQ$121,ROUNDDOWN(E1526/12,0)+1,ROUNDDOWN((E1526+$B$7-$B$8)/12,0)+1),INDEX('שיפור נשים'!$A$1:$GQ$121,ROUNDDOWN(E1526/12,0)+1,ROUNDDOWN((E1526+$B$7-$B$8)/12,0)+1))</f>
        <v>#REF!</v>
      </c>
      <c r="P1526">
        <f t="shared" si="510"/>
        <v>0.66666666666666663</v>
      </c>
      <c r="Q1526">
        <f t="shared" si="491"/>
        <v>1</v>
      </c>
      <c r="R1526">
        <f t="shared" si="496"/>
        <v>1524</v>
      </c>
      <c r="S1526" t="e">
        <f t="shared" si="497"/>
        <v>#VALUE!</v>
      </c>
      <c r="T1526" t="e">
        <f>IF($B$11="זכר",INDEX(תמותה!$A$1:$E$121,ROUNDDOWN(R1526/12,0)+1,2),INDEX(תמותה!$A$1:$E$121,ROUNDDOWN(R1526/12,0)+1,3))</f>
        <v>#REF!</v>
      </c>
      <c r="U1526" t="e">
        <f>IF($B$11="זכר",INDEX('שיפור גברים'!$A$1:$GQ$121,ROUNDDOWN(R1526/12,0)+1,ROUNDDOWN((E1526+$B$7-$B$8)/12,0)+2),INDEX('שיפור נשים'!$A$1:$GQ$121,ROUNDDOWN(R1526/12,0)+1,ROUNDDOWN((E1526+$B$7-$B$8)/12,0)+2))</f>
        <v>#REF!</v>
      </c>
      <c r="V1526" t="e">
        <f>IF($B$11="זכר",INDEX('שיפור גברים'!$A$1:$GQ$121,ROUNDDOWN(R1526/12,0)+1,ROUNDDOWN((E1526+$B$7-$B$8)/12,0)+1),INDEX('שיפור נשים'!$A$1:$GQ$121,ROUNDDOWN(R1526/12,0)+1,ROUNDDOWN((E1526+$B$7-$B$8)/12,0)+1))</f>
        <v>#REF!</v>
      </c>
      <c r="W1526">
        <f t="shared" si="492"/>
        <v>0.66666666666666663</v>
      </c>
      <c r="X1526" t="e">
        <f t="shared" si="498"/>
        <v>#VALUE!</v>
      </c>
      <c r="Y1526" t="e">
        <f>IF($B$11="זכר",INDEX(תמותה!$A$1:$E$121,ROUNDDOWN(R1526/12,0)+1,4),INDEX(תמותה!$A$1:$E$121,ROUNDDOWN(R1526/12,0)+1,5))</f>
        <v>#REF!</v>
      </c>
      <c r="Z1526">
        <f t="shared" si="493"/>
        <v>1</v>
      </c>
      <c r="AA1526">
        <f t="shared" si="494"/>
        <v>1</v>
      </c>
      <c r="AB1526" t="e">
        <f t="shared" si="499"/>
        <v>#VALUE!</v>
      </c>
      <c r="AC1526" t="e">
        <f t="shared" si="500"/>
        <v>#VALUE!</v>
      </c>
      <c r="AD1526" t="e">
        <f t="shared" si="501"/>
        <v>#VALUE!</v>
      </c>
      <c r="AE1526" t="e">
        <f t="shared" si="502"/>
        <v>#VALUE!</v>
      </c>
      <c r="AF1526" t="e">
        <f t="shared" si="503"/>
        <v>#VALUE!</v>
      </c>
    </row>
    <row r="1527" spans="5:32" x14ac:dyDescent="0.2">
      <c r="E1527">
        <f t="shared" si="495"/>
        <v>1525</v>
      </c>
      <c r="F1527">
        <f t="shared" si="490"/>
        <v>100.0323825342973</v>
      </c>
      <c r="G1527" t="e">
        <f t="shared" si="504"/>
        <v>#VALUE!</v>
      </c>
      <c r="H1527" t="e">
        <f t="shared" si="505"/>
        <v>#VALUE!</v>
      </c>
      <c r="I1527" t="e">
        <f t="shared" si="506"/>
        <v>#VALUE!</v>
      </c>
      <c r="J1527" t="e">
        <f t="shared" si="507"/>
        <v>#VALUE!</v>
      </c>
      <c r="K1527" t="e">
        <f t="shared" si="508"/>
        <v>#VALUE!</v>
      </c>
      <c r="L1527" t="e">
        <f t="shared" si="509"/>
        <v>#VALUE!</v>
      </c>
      <c r="M1527" t="e">
        <f>IF($B$9="זכר",INDEX(תמותה!$A$1:$E$121,ROUNDDOWN(E1527/12,0)+1,2),INDEX(תמותה!$A$1:$E$121,ROUNDDOWN(E1527/12,0)+1,3))</f>
        <v>#REF!</v>
      </c>
      <c r="N1527" t="e">
        <f>IF($B$9="זכר",INDEX('שיפור גברים'!$A$1:$GQ$121,ROUNDDOWN(E1527/12,0)+1,ROUNDDOWN((E1527+$B$7-$B$8)/12,0)+2),INDEX('שיפור נשים'!$A$1:$GQ$121,ROUNDDOWN(E1527/12,0)+1,ROUNDDOWN((E1527+$B$7-$B$8)/12,0)+2))</f>
        <v>#REF!</v>
      </c>
      <c r="O1527" t="e">
        <f>IF($B$9="זכר",INDEX('שיפור גברים'!$A$1:$GQ$121,ROUNDDOWN(E1527/12,0)+1,ROUNDDOWN((E1527+$B$7-$B$8)/12,0)+1),INDEX('שיפור נשים'!$A$1:$GQ$121,ROUNDDOWN(E1527/12,0)+1,ROUNDDOWN((E1527+$B$7-$B$8)/12,0)+1))</f>
        <v>#REF!</v>
      </c>
      <c r="P1527">
        <f t="shared" si="510"/>
        <v>0.75</v>
      </c>
      <c r="Q1527">
        <f t="shared" si="491"/>
        <v>1</v>
      </c>
      <c r="R1527">
        <f t="shared" si="496"/>
        <v>1525</v>
      </c>
      <c r="S1527" t="e">
        <f t="shared" si="497"/>
        <v>#VALUE!</v>
      </c>
      <c r="T1527" t="e">
        <f>IF($B$11="זכר",INDEX(תמותה!$A$1:$E$121,ROUNDDOWN(R1527/12,0)+1,2),INDEX(תמותה!$A$1:$E$121,ROUNDDOWN(R1527/12,0)+1,3))</f>
        <v>#REF!</v>
      </c>
      <c r="U1527" t="e">
        <f>IF($B$11="זכר",INDEX('שיפור גברים'!$A$1:$GQ$121,ROUNDDOWN(R1527/12,0)+1,ROUNDDOWN((E1527+$B$7-$B$8)/12,0)+2),INDEX('שיפור נשים'!$A$1:$GQ$121,ROUNDDOWN(R1527/12,0)+1,ROUNDDOWN((E1527+$B$7-$B$8)/12,0)+2))</f>
        <v>#REF!</v>
      </c>
      <c r="V1527" t="e">
        <f>IF($B$11="זכר",INDEX('שיפור גברים'!$A$1:$GQ$121,ROUNDDOWN(R1527/12,0)+1,ROUNDDOWN((E1527+$B$7-$B$8)/12,0)+1),INDEX('שיפור נשים'!$A$1:$GQ$121,ROUNDDOWN(R1527/12,0)+1,ROUNDDOWN((E1527+$B$7-$B$8)/12,0)+1))</f>
        <v>#REF!</v>
      </c>
      <c r="W1527">
        <f t="shared" si="492"/>
        <v>0.75</v>
      </c>
      <c r="X1527" t="e">
        <f t="shared" si="498"/>
        <v>#VALUE!</v>
      </c>
      <c r="Y1527" t="e">
        <f>IF($B$11="זכר",INDEX(תמותה!$A$1:$E$121,ROUNDDOWN(R1527/12,0)+1,4),INDEX(תמותה!$A$1:$E$121,ROUNDDOWN(R1527/12,0)+1,5))</f>
        <v>#REF!</v>
      </c>
      <c r="Z1527">
        <f t="shared" si="493"/>
        <v>1</v>
      </c>
      <c r="AA1527">
        <f t="shared" si="494"/>
        <v>1</v>
      </c>
      <c r="AB1527" t="e">
        <f t="shared" si="499"/>
        <v>#VALUE!</v>
      </c>
      <c r="AC1527" t="e">
        <f t="shared" si="500"/>
        <v>#VALUE!</v>
      </c>
      <c r="AD1527" t="e">
        <f t="shared" si="501"/>
        <v>#VALUE!</v>
      </c>
      <c r="AE1527" t="e">
        <f t="shared" si="502"/>
        <v>#VALUE!</v>
      </c>
      <c r="AF1527" t="e">
        <f t="shared" si="503"/>
        <v>#VALUE!</v>
      </c>
    </row>
    <row r="1528" spans="5:32" x14ac:dyDescent="0.2">
      <c r="E1528">
        <f t="shared" si="495"/>
        <v>1526</v>
      </c>
      <c r="F1528">
        <f t="shared" si="490"/>
        <v>100.33473799390654</v>
      </c>
      <c r="G1528" t="e">
        <f t="shared" si="504"/>
        <v>#VALUE!</v>
      </c>
      <c r="H1528" t="e">
        <f t="shared" si="505"/>
        <v>#VALUE!</v>
      </c>
      <c r="I1528" t="e">
        <f t="shared" si="506"/>
        <v>#VALUE!</v>
      </c>
      <c r="J1528" t="e">
        <f t="shared" si="507"/>
        <v>#VALUE!</v>
      </c>
      <c r="K1528" t="e">
        <f t="shared" si="508"/>
        <v>#VALUE!</v>
      </c>
      <c r="L1528" t="e">
        <f t="shared" si="509"/>
        <v>#VALUE!</v>
      </c>
      <c r="M1528" t="e">
        <f>IF($B$9="זכר",INDEX(תמותה!$A$1:$E$121,ROUNDDOWN(E1528/12,0)+1,2),INDEX(תמותה!$A$1:$E$121,ROUNDDOWN(E1528/12,0)+1,3))</f>
        <v>#REF!</v>
      </c>
      <c r="N1528" t="e">
        <f>IF($B$9="זכר",INDEX('שיפור גברים'!$A$1:$GQ$121,ROUNDDOWN(E1528/12,0)+1,ROUNDDOWN((E1528+$B$7-$B$8)/12,0)+2),INDEX('שיפור נשים'!$A$1:$GQ$121,ROUNDDOWN(E1528/12,0)+1,ROUNDDOWN((E1528+$B$7-$B$8)/12,0)+2))</f>
        <v>#REF!</v>
      </c>
      <c r="O1528" t="e">
        <f>IF($B$9="זכר",INDEX('שיפור גברים'!$A$1:$GQ$121,ROUNDDOWN(E1528/12,0)+1,ROUNDDOWN((E1528+$B$7-$B$8)/12,0)+1),INDEX('שיפור נשים'!$A$1:$GQ$121,ROUNDDOWN(E1528/12,0)+1,ROUNDDOWN((E1528+$B$7-$B$8)/12,0)+1))</f>
        <v>#REF!</v>
      </c>
      <c r="P1528">
        <f t="shared" si="510"/>
        <v>0.83333333333333337</v>
      </c>
      <c r="Q1528">
        <f t="shared" si="491"/>
        <v>1</v>
      </c>
      <c r="R1528">
        <f t="shared" si="496"/>
        <v>1526</v>
      </c>
      <c r="S1528" t="e">
        <f t="shared" si="497"/>
        <v>#VALUE!</v>
      </c>
      <c r="T1528" t="e">
        <f>IF($B$11="זכר",INDEX(תמותה!$A$1:$E$121,ROUNDDOWN(R1528/12,0)+1,2),INDEX(תמותה!$A$1:$E$121,ROUNDDOWN(R1528/12,0)+1,3))</f>
        <v>#REF!</v>
      </c>
      <c r="U1528" t="e">
        <f>IF($B$11="זכר",INDEX('שיפור גברים'!$A$1:$GQ$121,ROUNDDOWN(R1528/12,0)+1,ROUNDDOWN((E1528+$B$7-$B$8)/12,0)+2),INDEX('שיפור נשים'!$A$1:$GQ$121,ROUNDDOWN(R1528/12,0)+1,ROUNDDOWN((E1528+$B$7-$B$8)/12,0)+2))</f>
        <v>#REF!</v>
      </c>
      <c r="V1528" t="e">
        <f>IF($B$11="זכר",INDEX('שיפור גברים'!$A$1:$GQ$121,ROUNDDOWN(R1528/12,0)+1,ROUNDDOWN((E1528+$B$7-$B$8)/12,0)+1),INDEX('שיפור נשים'!$A$1:$GQ$121,ROUNDDOWN(R1528/12,0)+1,ROUNDDOWN((E1528+$B$7-$B$8)/12,0)+1))</f>
        <v>#REF!</v>
      </c>
      <c r="W1528">
        <f t="shared" si="492"/>
        <v>0.83333333333333337</v>
      </c>
      <c r="X1528" t="e">
        <f t="shared" si="498"/>
        <v>#VALUE!</v>
      </c>
      <c r="Y1528" t="e">
        <f>IF($B$11="זכר",INDEX(תמותה!$A$1:$E$121,ROUNDDOWN(R1528/12,0)+1,4),INDEX(תמותה!$A$1:$E$121,ROUNDDOWN(R1528/12,0)+1,5))</f>
        <v>#REF!</v>
      </c>
      <c r="Z1528">
        <f t="shared" si="493"/>
        <v>1</v>
      </c>
      <c r="AA1528">
        <f t="shared" si="494"/>
        <v>1</v>
      </c>
      <c r="AB1528" t="e">
        <f t="shared" si="499"/>
        <v>#VALUE!</v>
      </c>
      <c r="AC1528" t="e">
        <f t="shared" si="500"/>
        <v>#VALUE!</v>
      </c>
      <c r="AD1528" t="e">
        <f t="shared" si="501"/>
        <v>#VALUE!</v>
      </c>
      <c r="AE1528" t="e">
        <f t="shared" si="502"/>
        <v>#VALUE!</v>
      </c>
      <c r="AF1528" t="e">
        <f t="shared" si="503"/>
        <v>#VALUE!</v>
      </c>
    </row>
    <row r="1529" spans="5:32" x14ac:dyDescent="0.2">
      <c r="E1529">
        <f t="shared" si="495"/>
        <v>1527</v>
      </c>
      <c r="F1529">
        <f t="shared" si="490"/>
        <v>100.63800734581386</v>
      </c>
      <c r="G1529" t="e">
        <f t="shared" si="504"/>
        <v>#VALUE!</v>
      </c>
      <c r="H1529" t="e">
        <f t="shared" si="505"/>
        <v>#VALUE!</v>
      </c>
      <c r="I1529" t="e">
        <f t="shared" si="506"/>
        <v>#VALUE!</v>
      </c>
      <c r="J1529" t="e">
        <f t="shared" si="507"/>
        <v>#VALUE!</v>
      </c>
      <c r="K1529" t="e">
        <f t="shared" si="508"/>
        <v>#VALUE!</v>
      </c>
      <c r="L1529" t="e">
        <f t="shared" si="509"/>
        <v>#VALUE!</v>
      </c>
      <c r="M1529" t="e">
        <f>IF($B$9="זכר",INDEX(תמותה!$A$1:$E$121,ROUNDDOWN(E1529/12,0)+1,2),INDEX(תמותה!$A$1:$E$121,ROUNDDOWN(E1529/12,0)+1,3))</f>
        <v>#REF!</v>
      </c>
      <c r="N1529" t="e">
        <f>IF($B$9="זכר",INDEX('שיפור גברים'!$A$1:$GQ$121,ROUNDDOWN(E1529/12,0)+1,ROUNDDOWN((E1529+$B$7-$B$8)/12,0)+2),INDEX('שיפור נשים'!$A$1:$GQ$121,ROUNDDOWN(E1529/12,0)+1,ROUNDDOWN((E1529+$B$7-$B$8)/12,0)+2))</f>
        <v>#REF!</v>
      </c>
      <c r="O1529" t="e">
        <f>IF($B$9="זכר",INDEX('שיפור גברים'!$A$1:$GQ$121,ROUNDDOWN(E1529/12,0)+1,ROUNDDOWN((E1529+$B$7-$B$8)/12,0)+1),INDEX('שיפור נשים'!$A$1:$GQ$121,ROUNDDOWN(E1529/12,0)+1,ROUNDDOWN((E1529+$B$7-$B$8)/12,0)+1))</f>
        <v>#REF!</v>
      </c>
      <c r="P1529">
        <f t="shared" si="510"/>
        <v>0.91666666666666663</v>
      </c>
      <c r="Q1529">
        <f t="shared" si="491"/>
        <v>1</v>
      </c>
      <c r="R1529">
        <f t="shared" si="496"/>
        <v>1527</v>
      </c>
      <c r="S1529" t="e">
        <f t="shared" si="497"/>
        <v>#VALUE!</v>
      </c>
      <c r="T1529" t="e">
        <f>IF($B$11="זכר",INDEX(תמותה!$A$1:$E$121,ROUNDDOWN(R1529/12,0)+1,2),INDEX(תמותה!$A$1:$E$121,ROUNDDOWN(R1529/12,0)+1,3))</f>
        <v>#REF!</v>
      </c>
      <c r="U1529" t="e">
        <f>IF($B$11="זכר",INDEX('שיפור גברים'!$A$1:$GQ$121,ROUNDDOWN(R1529/12,0)+1,ROUNDDOWN((E1529+$B$7-$B$8)/12,0)+2),INDEX('שיפור נשים'!$A$1:$GQ$121,ROUNDDOWN(R1529/12,0)+1,ROUNDDOWN((E1529+$B$7-$B$8)/12,0)+2))</f>
        <v>#REF!</v>
      </c>
      <c r="V1529" t="e">
        <f>IF($B$11="זכר",INDEX('שיפור גברים'!$A$1:$GQ$121,ROUNDDOWN(R1529/12,0)+1,ROUNDDOWN((E1529+$B$7-$B$8)/12,0)+1),INDEX('שיפור נשים'!$A$1:$GQ$121,ROUNDDOWN(R1529/12,0)+1,ROUNDDOWN((E1529+$B$7-$B$8)/12,0)+1))</f>
        <v>#REF!</v>
      </c>
      <c r="W1529">
        <f t="shared" si="492"/>
        <v>0.91666666666666663</v>
      </c>
      <c r="X1529" t="e">
        <f t="shared" si="498"/>
        <v>#VALUE!</v>
      </c>
      <c r="Y1529" t="e">
        <f>IF($B$11="זכר",INDEX(תמותה!$A$1:$E$121,ROUNDDOWN(R1529/12,0)+1,4),INDEX(תמותה!$A$1:$E$121,ROUNDDOWN(R1529/12,0)+1,5))</f>
        <v>#REF!</v>
      </c>
      <c r="Z1529">
        <f t="shared" si="493"/>
        <v>1</v>
      </c>
      <c r="AA1529">
        <f t="shared" si="494"/>
        <v>1</v>
      </c>
      <c r="AB1529" t="e">
        <f t="shared" si="499"/>
        <v>#VALUE!</v>
      </c>
      <c r="AC1529" t="e">
        <f t="shared" si="500"/>
        <v>#VALUE!</v>
      </c>
      <c r="AD1529" t="e">
        <f t="shared" si="501"/>
        <v>#VALUE!</v>
      </c>
      <c r="AE1529" t="e">
        <f t="shared" si="502"/>
        <v>#VALUE!</v>
      </c>
      <c r="AF1529" t="e">
        <f t="shared" si="503"/>
        <v>#VALUE!</v>
      </c>
    </row>
    <row r="1530" spans="5:32" x14ac:dyDescent="0.2">
      <c r="E1530">
        <f t="shared" si="495"/>
        <v>1528</v>
      </c>
      <c r="F1530">
        <f t="shared" si="490"/>
        <v>100.94219335232809</v>
      </c>
      <c r="G1530" t="e">
        <f t="shared" si="504"/>
        <v>#VALUE!</v>
      </c>
      <c r="H1530" t="e">
        <f t="shared" si="505"/>
        <v>#VALUE!</v>
      </c>
      <c r="I1530" t="e">
        <f t="shared" si="506"/>
        <v>#VALUE!</v>
      </c>
      <c r="J1530" t="e">
        <f t="shared" si="507"/>
        <v>#VALUE!</v>
      </c>
      <c r="K1530" t="e">
        <f t="shared" si="508"/>
        <v>#VALUE!</v>
      </c>
      <c r="L1530" t="e">
        <f t="shared" si="509"/>
        <v>#VALUE!</v>
      </c>
      <c r="M1530" t="e">
        <f>IF($B$9="זכר",INDEX(תמותה!$A$1:$E$121,ROUNDDOWN(E1530/12,0)+1,2),INDEX(תמותה!$A$1:$E$121,ROUNDDOWN(E1530/12,0)+1,3))</f>
        <v>#REF!</v>
      </c>
      <c r="N1530" t="e">
        <f>IF($B$9="זכר",INDEX('שיפור גברים'!$A$1:$GQ$121,ROUNDDOWN(E1530/12,0)+1,ROUNDDOWN((E1530+$B$7-$B$8)/12,0)+2),INDEX('שיפור נשים'!$A$1:$GQ$121,ROUNDDOWN(E1530/12,0)+1,ROUNDDOWN((E1530+$B$7-$B$8)/12,0)+2))</f>
        <v>#REF!</v>
      </c>
      <c r="O1530" t="e">
        <f>IF($B$9="זכר",INDEX('שיפור גברים'!$A$1:$GQ$121,ROUNDDOWN(E1530/12,0)+1,ROUNDDOWN((E1530+$B$7-$B$8)/12,0)+1),INDEX('שיפור נשים'!$A$1:$GQ$121,ROUNDDOWN(E1530/12,0)+1,ROUNDDOWN((E1530+$B$7-$B$8)/12,0)+1))</f>
        <v>#REF!</v>
      </c>
      <c r="P1530">
        <f t="shared" si="510"/>
        <v>1</v>
      </c>
      <c r="Q1530">
        <f t="shared" si="491"/>
        <v>1</v>
      </c>
      <c r="R1530">
        <f t="shared" si="496"/>
        <v>1528</v>
      </c>
      <c r="S1530" t="e">
        <f t="shared" si="497"/>
        <v>#VALUE!</v>
      </c>
      <c r="T1530" t="e">
        <f>IF($B$11="זכר",INDEX(תמותה!$A$1:$E$121,ROUNDDOWN(R1530/12,0)+1,2),INDEX(תמותה!$A$1:$E$121,ROUNDDOWN(R1530/12,0)+1,3))</f>
        <v>#REF!</v>
      </c>
      <c r="U1530" t="e">
        <f>IF($B$11="זכר",INDEX('שיפור גברים'!$A$1:$GQ$121,ROUNDDOWN(R1530/12,0)+1,ROUNDDOWN((E1530+$B$7-$B$8)/12,0)+2),INDEX('שיפור נשים'!$A$1:$GQ$121,ROUNDDOWN(R1530/12,0)+1,ROUNDDOWN((E1530+$B$7-$B$8)/12,0)+2))</f>
        <v>#REF!</v>
      </c>
      <c r="V1530" t="e">
        <f>IF($B$11="זכר",INDEX('שיפור גברים'!$A$1:$GQ$121,ROUNDDOWN(R1530/12,0)+1,ROUNDDOWN((E1530+$B$7-$B$8)/12,0)+1),INDEX('שיפור נשים'!$A$1:$GQ$121,ROUNDDOWN(R1530/12,0)+1,ROUNDDOWN((E1530+$B$7-$B$8)/12,0)+1))</f>
        <v>#REF!</v>
      </c>
      <c r="W1530">
        <f t="shared" si="492"/>
        <v>1</v>
      </c>
      <c r="X1530" t="e">
        <f t="shared" si="498"/>
        <v>#VALUE!</v>
      </c>
      <c r="Y1530" t="e">
        <f>IF($B$11="זכר",INDEX(תמותה!$A$1:$E$121,ROUNDDOWN(R1530/12,0)+1,4),INDEX(תמותה!$A$1:$E$121,ROUNDDOWN(R1530/12,0)+1,5))</f>
        <v>#REF!</v>
      </c>
      <c r="Z1530">
        <f t="shared" si="493"/>
        <v>1</v>
      </c>
      <c r="AA1530">
        <f t="shared" si="494"/>
        <v>1</v>
      </c>
      <c r="AB1530" t="e">
        <f t="shared" si="499"/>
        <v>#VALUE!</v>
      </c>
      <c r="AC1530" t="e">
        <f t="shared" si="500"/>
        <v>#VALUE!</v>
      </c>
      <c r="AD1530" t="e">
        <f t="shared" si="501"/>
        <v>#VALUE!</v>
      </c>
      <c r="AE1530" t="e">
        <f t="shared" si="502"/>
        <v>#VALUE!</v>
      </c>
      <c r="AF1530" t="e">
        <f t="shared" si="503"/>
        <v>#VALUE!</v>
      </c>
    </row>
    <row r="1531" spans="5:32" x14ac:dyDescent="0.2">
      <c r="E1531">
        <f t="shared" si="495"/>
        <v>1529</v>
      </c>
      <c r="F1531">
        <f t="shared" si="490"/>
        <v>101.24729878410717</v>
      </c>
      <c r="G1531" t="e">
        <f t="shared" si="504"/>
        <v>#VALUE!</v>
      </c>
      <c r="H1531" t="e">
        <f t="shared" si="505"/>
        <v>#VALUE!</v>
      </c>
      <c r="I1531" t="e">
        <f t="shared" si="506"/>
        <v>#VALUE!</v>
      </c>
      <c r="J1531" t="e">
        <f t="shared" si="507"/>
        <v>#VALUE!</v>
      </c>
      <c r="K1531" t="e">
        <f t="shared" si="508"/>
        <v>#VALUE!</v>
      </c>
      <c r="L1531" t="e">
        <f t="shared" si="509"/>
        <v>#VALUE!</v>
      </c>
      <c r="M1531" t="e">
        <f>IF($B$9="זכר",INDEX(תמותה!$A$1:$E$121,ROUNDDOWN(E1531/12,0)+1,2),INDEX(תמותה!$A$1:$E$121,ROUNDDOWN(E1531/12,0)+1,3))</f>
        <v>#REF!</v>
      </c>
      <c r="N1531" t="e">
        <f>IF($B$9="זכר",INDEX('שיפור גברים'!$A$1:$GQ$121,ROUNDDOWN(E1531/12,0)+1,ROUNDDOWN((E1531+$B$7-$B$8)/12,0)+2),INDEX('שיפור נשים'!$A$1:$GQ$121,ROUNDDOWN(E1531/12,0)+1,ROUNDDOWN((E1531+$B$7-$B$8)/12,0)+2))</f>
        <v>#REF!</v>
      </c>
      <c r="O1531" t="e">
        <f>IF($B$9="זכר",INDEX('שיפור גברים'!$A$1:$GQ$121,ROUNDDOWN(E1531/12,0)+1,ROUNDDOWN((E1531+$B$7-$B$8)/12,0)+1),INDEX('שיפור נשים'!$A$1:$GQ$121,ROUNDDOWN(E1531/12,0)+1,ROUNDDOWN((E1531+$B$7-$B$8)/12,0)+1))</f>
        <v>#REF!</v>
      </c>
      <c r="P1531">
        <f t="shared" si="510"/>
        <v>8.3333333333333329E-2</v>
      </c>
      <c r="Q1531">
        <f t="shared" si="491"/>
        <v>1</v>
      </c>
      <c r="R1531">
        <f t="shared" si="496"/>
        <v>1529</v>
      </c>
      <c r="S1531" t="e">
        <f t="shared" si="497"/>
        <v>#VALUE!</v>
      </c>
      <c r="T1531" t="e">
        <f>IF($B$11="זכר",INDEX(תמותה!$A$1:$E$121,ROUNDDOWN(R1531/12,0)+1,2),INDEX(תמותה!$A$1:$E$121,ROUNDDOWN(R1531/12,0)+1,3))</f>
        <v>#REF!</v>
      </c>
      <c r="U1531" t="e">
        <f>IF($B$11="זכר",INDEX('שיפור גברים'!$A$1:$GQ$121,ROUNDDOWN(R1531/12,0)+1,ROUNDDOWN((E1531+$B$7-$B$8)/12,0)+2),INDEX('שיפור נשים'!$A$1:$GQ$121,ROUNDDOWN(R1531/12,0)+1,ROUNDDOWN((E1531+$B$7-$B$8)/12,0)+2))</f>
        <v>#REF!</v>
      </c>
      <c r="V1531" t="e">
        <f>IF($B$11="זכר",INDEX('שיפור גברים'!$A$1:$GQ$121,ROUNDDOWN(R1531/12,0)+1,ROUNDDOWN((E1531+$B$7-$B$8)/12,0)+1),INDEX('שיפור נשים'!$A$1:$GQ$121,ROUNDDOWN(R1531/12,0)+1,ROUNDDOWN((E1531+$B$7-$B$8)/12,0)+1))</f>
        <v>#REF!</v>
      </c>
      <c r="W1531">
        <f t="shared" si="492"/>
        <v>8.3333333333333329E-2</v>
      </c>
      <c r="X1531" t="e">
        <f t="shared" si="498"/>
        <v>#VALUE!</v>
      </c>
      <c r="Y1531" t="e">
        <f>IF($B$11="זכר",INDEX(תמותה!$A$1:$E$121,ROUNDDOWN(R1531/12,0)+1,4),INDEX(תמותה!$A$1:$E$121,ROUNDDOWN(R1531/12,0)+1,5))</f>
        <v>#REF!</v>
      </c>
      <c r="Z1531">
        <f t="shared" si="493"/>
        <v>1</v>
      </c>
      <c r="AA1531">
        <f t="shared" si="494"/>
        <v>1</v>
      </c>
      <c r="AB1531" t="e">
        <f t="shared" si="499"/>
        <v>#VALUE!</v>
      </c>
      <c r="AC1531" t="e">
        <f t="shared" si="500"/>
        <v>#VALUE!</v>
      </c>
      <c r="AD1531" t="e">
        <f t="shared" si="501"/>
        <v>#VALUE!</v>
      </c>
      <c r="AE1531" t="e">
        <f t="shared" si="502"/>
        <v>#VALUE!</v>
      </c>
      <c r="AF1531" t="e">
        <f t="shared" si="503"/>
        <v>#VALUE!</v>
      </c>
    </row>
    <row r="1532" spans="5:32" x14ac:dyDescent="0.2">
      <c r="E1532">
        <f t="shared" si="495"/>
        <v>1530</v>
      </c>
      <c r="F1532">
        <f t="shared" si="490"/>
        <v>101.55332642018359</v>
      </c>
      <c r="G1532" t="e">
        <f t="shared" si="504"/>
        <v>#VALUE!</v>
      </c>
      <c r="H1532" t="e">
        <f t="shared" si="505"/>
        <v>#VALUE!</v>
      </c>
      <c r="I1532" t="e">
        <f t="shared" si="506"/>
        <v>#VALUE!</v>
      </c>
      <c r="J1532" t="e">
        <f t="shared" si="507"/>
        <v>#VALUE!</v>
      </c>
      <c r="K1532" t="e">
        <f t="shared" si="508"/>
        <v>#VALUE!</v>
      </c>
      <c r="L1532" t="e">
        <f t="shared" si="509"/>
        <v>#VALUE!</v>
      </c>
      <c r="M1532" t="e">
        <f>IF($B$9="זכר",INDEX(תמותה!$A$1:$E$121,ROUNDDOWN(E1532/12,0)+1,2),INDEX(תמותה!$A$1:$E$121,ROUNDDOWN(E1532/12,0)+1,3))</f>
        <v>#REF!</v>
      </c>
      <c r="N1532" t="e">
        <f>IF($B$9="זכר",INDEX('שיפור גברים'!$A$1:$GQ$121,ROUNDDOWN(E1532/12,0)+1,ROUNDDOWN((E1532+$B$7-$B$8)/12,0)+2),INDEX('שיפור נשים'!$A$1:$GQ$121,ROUNDDOWN(E1532/12,0)+1,ROUNDDOWN((E1532+$B$7-$B$8)/12,0)+2))</f>
        <v>#REF!</v>
      </c>
      <c r="O1532" t="e">
        <f>IF($B$9="זכר",INDEX('שיפור גברים'!$A$1:$GQ$121,ROUNDDOWN(E1532/12,0)+1,ROUNDDOWN((E1532+$B$7-$B$8)/12,0)+1),INDEX('שיפור נשים'!$A$1:$GQ$121,ROUNDDOWN(E1532/12,0)+1,ROUNDDOWN((E1532+$B$7-$B$8)/12,0)+1))</f>
        <v>#REF!</v>
      </c>
      <c r="P1532">
        <f t="shared" si="510"/>
        <v>0.16666666666666666</v>
      </c>
      <c r="Q1532">
        <f t="shared" si="491"/>
        <v>1</v>
      </c>
      <c r="R1532">
        <f t="shared" si="496"/>
        <v>1530</v>
      </c>
      <c r="S1532" t="e">
        <f t="shared" si="497"/>
        <v>#VALUE!</v>
      </c>
      <c r="T1532" t="e">
        <f>IF($B$11="זכר",INDEX(תמותה!$A$1:$E$121,ROUNDDOWN(R1532/12,0)+1,2),INDEX(תמותה!$A$1:$E$121,ROUNDDOWN(R1532/12,0)+1,3))</f>
        <v>#REF!</v>
      </c>
      <c r="U1532" t="e">
        <f>IF($B$11="זכר",INDEX('שיפור גברים'!$A$1:$GQ$121,ROUNDDOWN(R1532/12,0)+1,ROUNDDOWN((E1532+$B$7-$B$8)/12,0)+2),INDEX('שיפור נשים'!$A$1:$GQ$121,ROUNDDOWN(R1532/12,0)+1,ROUNDDOWN((E1532+$B$7-$B$8)/12,0)+2))</f>
        <v>#REF!</v>
      </c>
      <c r="V1532" t="e">
        <f>IF($B$11="זכר",INDEX('שיפור גברים'!$A$1:$GQ$121,ROUNDDOWN(R1532/12,0)+1,ROUNDDOWN((E1532+$B$7-$B$8)/12,0)+1),INDEX('שיפור נשים'!$A$1:$GQ$121,ROUNDDOWN(R1532/12,0)+1,ROUNDDOWN((E1532+$B$7-$B$8)/12,0)+1))</f>
        <v>#REF!</v>
      </c>
      <c r="W1532">
        <f t="shared" si="492"/>
        <v>0.16666666666666666</v>
      </c>
      <c r="X1532" t="e">
        <f t="shared" si="498"/>
        <v>#VALUE!</v>
      </c>
      <c r="Y1532" t="e">
        <f>IF($B$11="זכר",INDEX(תמותה!$A$1:$E$121,ROUNDDOWN(R1532/12,0)+1,4),INDEX(תמותה!$A$1:$E$121,ROUNDDOWN(R1532/12,0)+1,5))</f>
        <v>#REF!</v>
      </c>
      <c r="Z1532">
        <f t="shared" si="493"/>
        <v>1</v>
      </c>
      <c r="AA1532">
        <f t="shared" si="494"/>
        <v>1</v>
      </c>
      <c r="AB1532" t="e">
        <f t="shared" si="499"/>
        <v>#VALUE!</v>
      </c>
      <c r="AC1532" t="e">
        <f t="shared" si="500"/>
        <v>#VALUE!</v>
      </c>
      <c r="AD1532" t="e">
        <f t="shared" si="501"/>
        <v>#VALUE!</v>
      </c>
      <c r="AE1532" t="e">
        <f t="shared" si="502"/>
        <v>#VALUE!</v>
      </c>
      <c r="AF1532" t="e">
        <f t="shared" si="503"/>
        <v>#VALUE!</v>
      </c>
    </row>
    <row r="1533" spans="5:32" x14ac:dyDescent="0.2">
      <c r="E1533">
        <f t="shared" si="495"/>
        <v>1531</v>
      </c>
      <c r="F1533">
        <f t="shared" si="490"/>
        <v>101.86027904798993</v>
      </c>
      <c r="G1533" t="e">
        <f t="shared" si="504"/>
        <v>#VALUE!</v>
      </c>
      <c r="H1533" t="e">
        <f t="shared" si="505"/>
        <v>#VALUE!</v>
      </c>
      <c r="I1533" t="e">
        <f t="shared" si="506"/>
        <v>#VALUE!</v>
      </c>
      <c r="J1533" t="e">
        <f t="shared" si="507"/>
        <v>#VALUE!</v>
      </c>
      <c r="K1533" t="e">
        <f t="shared" si="508"/>
        <v>#VALUE!</v>
      </c>
      <c r="L1533" t="e">
        <f t="shared" si="509"/>
        <v>#VALUE!</v>
      </c>
      <c r="M1533" t="e">
        <f>IF($B$9="זכר",INDEX(תמותה!$A$1:$E$121,ROUNDDOWN(E1533/12,0)+1,2),INDEX(תמותה!$A$1:$E$121,ROUNDDOWN(E1533/12,0)+1,3))</f>
        <v>#REF!</v>
      </c>
      <c r="N1533" t="e">
        <f>IF($B$9="זכר",INDEX('שיפור גברים'!$A$1:$GQ$121,ROUNDDOWN(E1533/12,0)+1,ROUNDDOWN((E1533+$B$7-$B$8)/12,0)+2),INDEX('שיפור נשים'!$A$1:$GQ$121,ROUNDDOWN(E1533/12,0)+1,ROUNDDOWN((E1533+$B$7-$B$8)/12,0)+2))</f>
        <v>#REF!</v>
      </c>
      <c r="O1533" t="e">
        <f>IF($B$9="זכר",INDEX('שיפור גברים'!$A$1:$GQ$121,ROUNDDOWN(E1533/12,0)+1,ROUNDDOWN((E1533+$B$7-$B$8)/12,0)+1),INDEX('שיפור נשים'!$A$1:$GQ$121,ROUNDDOWN(E1533/12,0)+1,ROUNDDOWN((E1533+$B$7-$B$8)/12,0)+1))</f>
        <v>#REF!</v>
      </c>
      <c r="P1533">
        <f t="shared" si="510"/>
        <v>0.25</v>
      </c>
      <c r="Q1533">
        <f t="shared" si="491"/>
        <v>1</v>
      </c>
      <c r="R1533">
        <f t="shared" si="496"/>
        <v>1531</v>
      </c>
      <c r="S1533" t="e">
        <f t="shared" si="497"/>
        <v>#VALUE!</v>
      </c>
      <c r="T1533" t="e">
        <f>IF($B$11="זכר",INDEX(תמותה!$A$1:$E$121,ROUNDDOWN(R1533/12,0)+1,2),INDEX(תמותה!$A$1:$E$121,ROUNDDOWN(R1533/12,0)+1,3))</f>
        <v>#REF!</v>
      </c>
      <c r="U1533" t="e">
        <f>IF($B$11="זכר",INDEX('שיפור גברים'!$A$1:$GQ$121,ROUNDDOWN(R1533/12,0)+1,ROUNDDOWN((E1533+$B$7-$B$8)/12,0)+2),INDEX('שיפור נשים'!$A$1:$GQ$121,ROUNDDOWN(R1533/12,0)+1,ROUNDDOWN((E1533+$B$7-$B$8)/12,0)+2))</f>
        <v>#REF!</v>
      </c>
      <c r="V1533" t="e">
        <f>IF($B$11="זכר",INDEX('שיפור גברים'!$A$1:$GQ$121,ROUNDDOWN(R1533/12,0)+1,ROUNDDOWN((E1533+$B$7-$B$8)/12,0)+1),INDEX('שיפור נשים'!$A$1:$GQ$121,ROUNDDOWN(R1533/12,0)+1,ROUNDDOWN((E1533+$B$7-$B$8)/12,0)+1))</f>
        <v>#REF!</v>
      </c>
      <c r="W1533">
        <f t="shared" si="492"/>
        <v>0.25</v>
      </c>
      <c r="X1533" t="e">
        <f t="shared" si="498"/>
        <v>#VALUE!</v>
      </c>
      <c r="Y1533" t="e">
        <f>IF($B$11="זכר",INDEX(תמותה!$A$1:$E$121,ROUNDDOWN(R1533/12,0)+1,4),INDEX(תמותה!$A$1:$E$121,ROUNDDOWN(R1533/12,0)+1,5))</f>
        <v>#REF!</v>
      </c>
      <c r="Z1533">
        <f t="shared" si="493"/>
        <v>1</v>
      </c>
      <c r="AA1533">
        <f t="shared" si="494"/>
        <v>1</v>
      </c>
      <c r="AB1533" t="e">
        <f t="shared" si="499"/>
        <v>#VALUE!</v>
      </c>
      <c r="AC1533" t="e">
        <f t="shared" si="500"/>
        <v>#VALUE!</v>
      </c>
      <c r="AD1533" t="e">
        <f t="shared" si="501"/>
        <v>#VALUE!</v>
      </c>
      <c r="AE1533" t="e">
        <f t="shared" si="502"/>
        <v>#VALUE!</v>
      </c>
      <c r="AF1533" t="e">
        <f t="shared" si="503"/>
        <v>#VALUE!</v>
      </c>
    </row>
    <row r="1534" spans="5:32" x14ac:dyDescent="0.2">
      <c r="E1534">
        <f t="shared" si="495"/>
        <v>1532</v>
      </c>
      <c r="F1534">
        <f t="shared" si="490"/>
        <v>102.16815946338365</v>
      </c>
      <c r="G1534" t="e">
        <f t="shared" si="504"/>
        <v>#VALUE!</v>
      </c>
      <c r="H1534" t="e">
        <f t="shared" si="505"/>
        <v>#VALUE!</v>
      </c>
      <c r="I1534" t="e">
        <f t="shared" si="506"/>
        <v>#VALUE!</v>
      </c>
      <c r="J1534" t="e">
        <f t="shared" si="507"/>
        <v>#VALUE!</v>
      </c>
      <c r="K1534" t="e">
        <f t="shared" si="508"/>
        <v>#VALUE!</v>
      </c>
      <c r="L1534" t="e">
        <f t="shared" si="509"/>
        <v>#VALUE!</v>
      </c>
      <c r="M1534" t="e">
        <f>IF($B$9="זכר",INDEX(תמותה!$A$1:$E$121,ROUNDDOWN(E1534/12,0)+1,2),INDEX(תמותה!$A$1:$E$121,ROUNDDOWN(E1534/12,0)+1,3))</f>
        <v>#REF!</v>
      </c>
      <c r="N1534" t="e">
        <f>IF($B$9="זכר",INDEX('שיפור גברים'!$A$1:$GQ$121,ROUNDDOWN(E1534/12,0)+1,ROUNDDOWN((E1534+$B$7-$B$8)/12,0)+2),INDEX('שיפור נשים'!$A$1:$GQ$121,ROUNDDOWN(E1534/12,0)+1,ROUNDDOWN((E1534+$B$7-$B$8)/12,0)+2))</f>
        <v>#REF!</v>
      </c>
      <c r="O1534" t="e">
        <f>IF($B$9="זכר",INDEX('שיפור גברים'!$A$1:$GQ$121,ROUNDDOWN(E1534/12,0)+1,ROUNDDOWN((E1534+$B$7-$B$8)/12,0)+1),INDEX('שיפור נשים'!$A$1:$GQ$121,ROUNDDOWN(E1534/12,0)+1,ROUNDDOWN((E1534+$B$7-$B$8)/12,0)+1))</f>
        <v>#REF!</v>
      </c>
      <c r="P1534">
        <f t="shared" si="510"/>
        <v>0.33333333333333331</v>
      </c>
      <c r="Q1534">
        <f t="shared" si="491"/>
        <v>1</v>
      </c>
      <c r="R1534">
        <f t="shared" si="496"/>
        <v>1532</v>
      </c>
      <c r="S1534" t="e">
        <f t="shared" si="497"/>
        <v>#VALUE!</v>
      </c>
      <c r="T1534" t="e">
        <f>IF($B$11="זכר",INDEX(תמותה!$A$1:$E$121,ROUNDDOWN(R1534/12,0)+1,2),INDEX(תמותה!$A$1:$E$121,ROUNDDOWN(R1534/12,0)+1,3))</f>
        <v>#REF!</v>
      </c>
      <c r="U1534" t="e">
        <f>IF($B$11="זכר",INDEX('שיפור גברים'!$A$1:$GQ$121,ROUNDDOWN(R1534/12,0)+1,ROUNDDOWN((E1534+$B$7-$B$8)/12,0)+2),INDEX('שיפור נשים'!$A$1:$GQ$121,ROUNDDOWN(R1534/12,0)+1,ROUNDDOWN((E1534+$B$7-$B$8)/12,0)+2))</f>
        <v>#REF!</v>
      </c>
      <c r="V1534" t="e">
        <f>IF($B$11="זכר",INDEX('שיפור גברים'!$A$1:$GQ$121,ROUNDDOWN(R1534/12,0)+1,ROUNDDOWN((E1534+$B$7-$B$8)/12,0)+1),INDEX('שיפור נשים'!$A$1:$GQ$121,ROUNDDOWN(R1534/12,0)+1,ROUNDDOWN((E1534+$B$7-$B$8)/12,0)+1))</f>
        <v>#REF!</v>
      </c>
      <c r="W1534">
        <f t="shared" si="492"/>
        <v>0.33333333333333331</v>
      </c>
      <c r="X1534" t="e">
        <f t="shared" si="498"/>
        <v>#VALUE!</v>
      </c>
      <c r="Y1534" t="e">
        <f>IF($B$11="זכר",INDEX(תמותה!$A$1:$E$121,ROUNDDOWN(R1534/12,0)+1,4),INDEX(תמותה!$A$1:$E$121,ROUNDDOWN(R1534/12,0)+1,5))</f>
        <v>#REF!</v>
      </c>
      <c r="Z1534">
        <f t="shared" si="493"/>
        <v>1</v>
      </c>
      <c r="AA1534">
        <f t="shared" si="494"/>
        <v>1</v>
      </c>
      <c r="AB1534" t="e">
        <f t="shared" si="499"/>
        <v>#VALUE!</v>
      </c>
      <c r="AC1534" t="e">
        <f t="shared" si="500"/>
        <v>#VALUE!</v>
      </c>
      <c r="AD1534" t="e">
        <f t="shared" si="501"/>
        <v>#VALUE!</v>
      </c>
      <c r="AE1534" t="e">
        <f t="shared" si="502"/>
        <v>#VALUE!</v>
      </c>
      <c r="AF1534" t="e">
        <f t="shared" si="503"/>
        <v>#VALUE!</v>
      </c>
    </row>
    <row r="1535" spans="5:32" x14ac:dyDescent="0.2">
      <c r="E1535">
        <f t="shared" si="495"/>
        <v>1533</v>
      </c>
      <c r="F1535">
        <f t="shared" si="490"/>
        <v>102.47697047067321</v>
      </c>
      <c r="G1535" t="e">
        <f t="shared" si="504"/>
        <v>#VALUE!</v>
      </c>
      <c r="H1535" t="e">
        <f t="shared" si="505"/>
        <v>#VALUE!</v>
      </c>
      <c r="I1535" t="e">
        <f t="shared" si="506"/>
        <v>#VALUE!</v>
      </c>
      <c r="J1535" t="e">
        <f t="shared" si="507"/>
        <v>#VALUE!</v>
      </c>
      <c r="K1535" t="e">
        <f t="shared" si="508"/>
        <v>#VALUE!</v>
      </c>
      <c r="L1535" t="e">
        <f t="shared" si="509"/>
        <v>#VALUE!</v>
      </c>
      <c r="M1535" t="e">
        <f>IF($B$9="זכר",INDEX(תמותה!$A$1:$E$121,ROUNDDOWN(E1535/12,0)+1,2),INDEX(תמותה!$A$1:$E$121,ROUNDDOWN(E1535/12,0)+1,3))</f>
        <v>#REF!</v>
      </c>
      <c r="N1535" t="e">
        <f>IF($B$9="זכר",INDEX('שיפור גברים'!$A$1:$GQ$121,ROUNDDOWN(E1535/12,0)+1,ROUNDDOWN((E1535+$B$7-$B$8)/12,0)+2),INDEX('שיפור נשים'!$A$1:$GQ$121,ROUNDDOWN(E1535/12,0)+1,ROUNDDOWN((E1535+$B$7-$B$8)/12,0)+2))</f>
        <v>#REF!</v>
      </c>
      <c r="O1535" t="e">
        <f>IF($B$9="זכר",INDEX('שיפור גברים'!$A$1:$GQ$121,ROUNDDOWN(E1535/12,0)+1,ROUNDDOWN((E1535+$B$7-$B$8)/12,0)+1),INDEX('שיפור נשים'!$A$1:$GQ$121,ROUNDDOWN(E1535/12,0)+1,ROUNDDOWN((E1535+$B$7-$B$8)/12,0)+1))</f>
        <v>#REF!</v>
      </c>
      <c r="P1535">
        <f t="shared" si="510"/>
        <v>0.41666666666666669</v>
      </c>
      <c r="Q1535">
        <f t="shared" si="491"/>
        <v>1</v>
      </c>
      <c r="R1535">
        <f t="shared" si="496"/>
        <v>1533</v>
      </c>
      <c r="S1535" t="e">
        <f t="shared" si="497"/>
        <v>#VALUE!</v>
      </c>
      <c r="T1535" t="e">
        <f>IF($B$11="זכר",INDEX(תמותה!$A$1:$E$121,ROUNDDOWN(R1535/12,0)+1,2),INDEX(תמותה!$A$1:$E$121,ROUNDDOWN(R1535/12,0)+1,3))</f>
        <v>#REF!</v>
      </c>
      <c r="U1535" t="e">
        <f>IF($B$11="זכר",INDEX('שיפור גברים'!$A$1:$GQ$121,ROUNDDOWN(R1535/12,0)+1,ROUNDDOWN((E1535+$B$7-$B$8)/12,0)+2),INDEX('שיפור נשים'!$A$1:$GQ$121,ROUNDDOWN(R1535/12,0)+1,ROUNDDOWN((E1535+$B$7-$B$8)/12,0)+2))</f>
        <v>#REF!</v>
      </c>
      <c r="V1535" t="e">
        <f>IF($B$11="זכר",INDEX('שיפור גברים'!$A$1:$GQ$121,ROUNDDOWN(R1535/12,0)+1,ROUNDDOWN((E1535+$B$7-$B$8)/12,0)+1),INDEX('שיפור נשים'!$A$1:$GQ$121,ROUNDDOWN(R1535/12,0)+1,ROUNDDOWN((E1535+$B$7-$B$8)/12,0)+1))</f>
        <v>#REF!</v>
      </c>
      <c r="W1535">
        <f t="shared" si="492"/>
        <v>0.41666666666666669</v>
      </c>
      <c r="X1535" t="e">
        <f t="shared" si="498"/>
        <v>#VALUE!</v>
      </c>
      <c r="Y1535" t="e">
        <f>IF($B$11="זכר",INDEX(תמותה!$A$1:$E$121,ROUNDDOWN(R1535/12,0)+1,4),INDEX(תמותה!$A$1:$E$121,ROUNDDOWN(R1535/12,0)+1,5))</f>
        <v>#REF!</v>
      </c>
      <c r="Z1535">
        <f t="shared" si="493"/>
        <v>1</v>
      </c>
      <c r="AA1535">
        <f t="shared" si="494"/>
        <v>1</v>
      </c>
      <c r="AB1535" t="e">
        <f t="shared" si="499"/>
        <v>#VALUE!</v>
      </c>
      <c r="AC1535" t="e">
        <f t="shared" si="500"/>
        <v>#VALUE!</v>
      </c>
      <c r="AD1535" t="e">
        <f t="shared" si="501"/>
        <v>#VALUE!</v>
      </c>
      <c r="AE1535" t="e">
        <f t="shared" si="502"/>
        <v>#VALUE!</v>
      </c>
      <c r="AF1535" t="e">
        <f t="shared" si="503"/>
        <v>#VALUE!</v>
      </c>
    </row>
    <row r="1536" spans="5:32" x14ac:dyDescent="0.2">
      <c r="E1536">
        <f t="shared" si="495"/>
        <v>1534</v>
      </c>
      <c r="F1536">
        <f t="shared" si="490"/>
        <v>102.7867148826431</v>
      </c>
      <c r="G1536" t="e">
        <f t="shared" si="504"/>
        <v>#VALUE!</v>
      </c>
      <c r="H1536" t="e">
        <f t="shared" si="505"/>
        <v>#VALUE!</v>
      </c>
      <c r="I1536" t="e">
        <f t="shared" si="506"/>
        <v>#VALUE!</v>
      </c>
      <c r="J1536" t="e">
        <f t="shared" si="507"/>
        <v>#VALUE!</v>
      </c>
      <c r="K1536" t="e">
        <f t="shared" si="508"/>
        <v>#VALUE!</v>
      </c>
      <c r="L1536" t="e">
        <f t="shared" si="509"/>
        <v>#VALUE!</v>
      </c>
      <c r="M1536" t="e">
        <f>IF($B$9="זכר",INDEX(תמותה!$A$1:$E$121,ROUNDDOWN(E1536/12,0)+1,2),INDEX(תמותה!$A$1:$E$121,ROUNDDOWN(E1536/12,0)+1,3))</f>
        <v>#REF!</v>
      </c>
      <c r="N1536" t="e">
        <f>IF($B$9="זכר",INDEX('שיפור גברים'!$A$1:$GQ$121,ROUNDDOWN(E1536/12,0)+1,ROUNDDOWN((E1536+$B$7-$B$8)/12,0)+2),INDEX('שיפור נשים'!$A$1:$GQ$121,ROUNDDOWN(E1536/12,0)+1,ROUNDDOWN((E1536+$B$7-$B$8)/12,0)+2))</f>
        <v>#REF!</v>
      </c>
      <c r="O1536" t="e">
        <f>IF($B$9="זכר",INDEX('שיפור גברים'!$A$1:$GQ$121,ROUNDDOWN(E1536/12,0)+1,ROUNDDOWN((E1536+$B$7-$B$8)/12,0)+1),INDEX('שיפור נשים'!$A$1:$GQ$121,ROUNDDOWN(E1536/12,0)+1,ROUNDDOWN((E1536+$B$7-$B$8)/12,0)+1))</f>
        <v>#REF!</v>
      </c>
      <c r="P1536">
        <f t="shared" si="510"/>
        <v>0.5</v>
      </c>
      <c r="Q1536">
        <f t="shared" si="491"/>
        <v>1</v>
      </c>
      <c r="R1536">
        <f t="shared" si="496"/>
        <v>1534</v>
      </c>
      <c r="S1536" t="e">
        <f t="shared" si="497"/>
        <v>#VALUE!</v>
      </c>
      <c r="T1536" t="e">
        <f>IF($B$11="זכר",INDEX(תמותה!$A$1:$E$121,ROUNDDOWN(R1536/12,0)+1,2),INDEX(תמותה!$A$1:$E$121,ROUNDDOWN(R1536/12,0)+1,3))</f>
        <v>#REF!</v>
      </c>
      <c r="U1536" t="e">
        <f>IF($B$11="זכר",INDEX('שיפור גברים'!$A$1:$GQ$121,ROUNDDOWN(R1536/12,0)+1,ROUNDDOWN((E1536+$B$7-$B$8)/12,0)+2),INDEX('שיפור נשים'!$A$1:$GQ$121,ROUNDDOWN(R1536/12,0)+1,ROUNDDOWN((E1536+$B$7-$B$8)/12,0)+2))</f>
        <v>#REF!</v>
      </c>
      <c r="V1536" t="e">
        <f>IF($B$11="זכר",INDEX('שיפור גברים'!$A$1:$GQ$121,ROUNDDOWN(R1536/12,0)+1,ROUNDDOWN((E1536+$B$7-$B$8)/12,0)+1),INDEX('שיפור נשים'!$A$1:$GQ$121,ROUNDDOWN(R1536/12,0)+1,ROUNDDOWN((E1536+$B$7-$B$8)/12,0)+1))</f>
        <v>#REF!</v>
      </c>
      <c r="W1536">
        <f t="shared" si="492"/>
        <v>0.5</v>
      </c>
      <c r="X1536" t="e">
        <f t="shared" si="498"/>
        <v>#VALUE!</v>
      </c>
      <c r="Y1536" t="e">
        <f>IF($B$11="זכר",INDEX(תמותה!$A$1:$E$121,ROUNDDOWN(R1536/12,0)+1,4),INDEX(תמותה!$A$1:$E$121,ROUNDDOWN(R1536/12,0)+1,5))</f>
        <v>#REF!</v>
      </c>
      <c r="Z1536">
        <f t="shared" si="493"/>
        <v>1</v>
      </c>
      <c r="AA1536">
        <f t="shared" si="494"/>
        <v>1</v>
      </c>
      <c r="AB1536" t="e">
        <f t="shared" si="499"/>
        <v>#VALUE!</v>
      </c>
      <c r="AC1536" t="e">
        <f t="shared" si="500"/>
        <v>#VALUE!</v>
      </c>
      <c r="AD1536" t="e">
        <f t="shared" si="501"/>
        <v>#VALUE!</v>
      </c>
      <c r="AE1536" t="e">
        <f t="shared" si="502"/>
        <v>#VALUE!</v>
      </c>
      <c r="AF1536" t="e">
        <f t="shared" si="503"/>
        <v>#VALUE!</v>
      </c>
    </row>
    <row r="1537" spans="5:32" x14ac:dyDescent="0.2">
      <c r="E1537">
        <f t="shared" si="495"/>
        <v>1535</v>
      </c>
      <c r="F1537">
        <f t="shared" si="490"/>
        <v>103.09739552057961</v>
      </c>
      <c r="G1537" t="e">
        <f t="shared" si="504"/>
        <v>#VALUE!</v>
      </c>
      <c r="H1537" t="e">
        <f t="shared" si="505"/>
        <v>#VALUE!</v>
      </c>
      <c r="I1537" t="e">
        <f t="shared" si="506"/>
        <v>#VALUE!</v>
      </c>
      <c r="J1537" t="e">
        <f t="shared" si="507"/>
        <v>#VALUE!</v>
      </c>
      <c r="K1537" t="e">
        <f t="shared" si="508"/>
        <v>#VALUE!</v>
      </c>
      <c r="L1537" t="e">
        <f t="shared" si="509"/>
        <v>#VALUE!</v>
      </c>
      <c r="M1537" t="e">
        <f>IF($B$9="זכר",INDEX(תמותה!$A$1:$E$121,ROUNDDOWN(E1537/12,0)+1,2),INDEX(תמותה!$A$1:$E$121,ROUNDDOWN(E1537/12,0)+1,3))</f>
        <v>#REF!</v>
      </c>
      <c r="N1537" t="e">
        <f>IF($B$9="זכר",INDEX('שיפור גברים'!$A$1:$GQ$121,ROUNDDOWN(E1537/12,0)+1,ROUNDDOWN((E1537+$B$7-$B$8)/12,0)+2),INDEX('שיפור נשים'!$A$1:$GQ$121,ROUNDDOWN(E1537/12,0)+1,ROUNDDOWN((E1537+$B$7-$B$8)/12,0)+2))</f>
        <v>#REF!</v>
      </c>
      <c r="O1537" t="e">
        <f>IF($B$9="זכר",INDEX('שיפור גברים'!$A$1:$GQ$121,ROUNDDOWN(E1537/12,0)+1,ROUNDDOWN((E1537+$B$7-$B$8)/12,0)+1),INDEX('שיפור נשים'!$A$1:$GQ$121,ROUNDDOWN(E1537/12,0)+1,ROUNDDOWN((E1537+$B$7-$B$8)/12,0)+1))</f>
        <v>#REF!</v>
      </c>
      <c r="P1537">
        <f t="shared" si="510"/>
        <v>0.58333333333333337</v>
      </c>
      <c r="Q1537">
        <f t="shared" si="491"/>
        <v>1</v>
      </c>
      <c r="R1537">
        <f t="shared" si="496"/>
        <v>1535</v>
      </c>
      <c r="S1537" t="e">
        <f t="shared" si="497"/>
        <v>#VALUE!</v>
      </c>
      <c r="T1537" t="e">
        <f>IF($B$11="זכר",INDEX(תמותה!$A$1:$E$121,ROUNDDOWN(R1537/12,0)+1,2),INDEX(תמותה!$A$1:$E$121,ROUNDDOWN(R1537/12,0)+1,3))</f>
        <v>#REF!</v>
      </c>
      <c r="U1537" t="e">
        <f>IF($B$11="זכר",INDEX('שיפור גברים'!$A$1:$GQ$121,ROUNDDOWN(R1537/12,0)+1,ROUNDDOWN((E1537+$B$7-$B$8)/12,0)+2),INDEX('שיפור נשים'!$A$1:$GQ$121,ROUNDDOWN(R1537/12,0)+1,ROUNDDOWN((E1537+$B$7-$B$8)/12,0)+2))</f>
        <v>#REF!</v>
      </c>
      <c r="V1537" t="e">
        <f>IF($B$11="זכר",INDEX('שיפור גברים'!$A$1:$GQ$121,ROUNDDOWN(R1537/12,0)+1,ROUNDDOWN((E1537+$B$7-$B$8)/12,0)+1),INDEX('שיפור נשים'!$A$1:$GQ$121,ROUNDDOWN(R1537/12,0)+1,ROUNDDOWN((E1537+$B$7-$B$8)/12,0)+1))</f>
        <v>#REF!</v>
      </c>
      <c r="W1537">
        <f t="shared" si="492"/>
        <v>0.58333333333333337</v>
      </c>
      <c r="X1537" t="e">
        <f t="shared" si="498"/>
        <v>#VALUE!</v>
      </c>
      <c r="Y1537" t="e">
        <f>IF($B$11="זכר",INDEX(תמותה!$A$1:$E$121,ROUNDDOWN(R1537/12,0)+1,4),INDEX(תמותה!$A$1:$E$121,ROUNDDOWN(R1537/12,0)+1,5))</f>
        <v>#REF!</v>
      </c>
      <c r="Z1537">
        <f t="shared" si="493"/>
        <v>1</v>
      </c>
      <c r="AA1537">
        <f t="shared" si="494"/>
        <v>1</v>
      </c>
      <c r="AB1537" t="e">
        <f t="shared" si="499"/>
        <v>#VALUE!</v>
      </c>
      <c r="AC1537" t="e">
        <f t="shared" si="500"/>
        <v>#VALUE!</v>
      </c>
      <c r="AD1537" t="e">
        <f t="shared" si="501"/>
        <v>#VALUE!</v>
      </c>
      <c r="AE1537" t="e">
        <f t="shared" si="502"/>
        <v>#VALUE!</v>
      </c>
      <c r="AF1537" t="e">
        <f t="shared" si="503"/>
        <v>#VALUE!</v>
      </c>
    </row>
    <row r="1538" spans="5:32" x14ac:dyDescent="0.2">
      <c r="E1538">
        <f t="shared" si="495"/>
        <v>1536</v>
      </c>
      <c r="F1538">
        <f t="shared" si="490"/>
        <v>103.40901521429693</v>
      </c>
      <c r="G1538" t="e">
        <f t="shared" si="504"/>
        <v>#VALUE!</v>
      </c>
      <c r="H1538" t="e">
        <f t="shared" si="505"/>
        <v>#VALUE!</v>
      </c>
      <c r="I1538" t="e">
        <f t="shared" si="506"/>
        <v>#VALUE!</v>
      </c>
      <c r="J1538" t="e">
        <f t="shared" si="507"/>
        <v>#VALUE!</v>
      </c>
      <c r="K1538" t="e">
        <f t="shared" si="508"/>
        <v>#VALUE!</v>
      </c>
      <c r="L1538" t="e">
        <f t="shared" si="509"/>
        <v>#VALUE!</v>
      </c>
      <c r="M1538" t="e">
        <f>IF($B$9="זכר",INDEX(תמותה!$A$1:$E$121,ROUNDDOWN(E1538/12,0)+1,2),INDEX(תמותה!$A$1:$E$121,ROUNDDOWN(E1538/12,0)+1,3))</f>
        <v>#REF!</v>
      </c>
      <c r="N1538" t="e">
        <f>IF($B$9="זכר",INDEX('שיפור גברים'!$A$1:$GQ$121,ROUNDDOWN(E1538/12,0)+1,ROUNDDOWN((E1538+$B$7-$B$8)/12,0)+2),INDEX('שיפור נשים'!$A$1:$GQ$121,ROUNDDOWN(E1538/12,0)+1,ROUNDDOWN((E1538+$B$7-$B$8)/12,0)+2))</f>
        <v>#REF!</v>
      </c>
      <c r="O1538" t="e">
        <f>IF($B$9="זכר",INDEX('שיפור גברים'!$A$1:$GQ$121,ROUNDDOWN(E1538/12,0)+1,ROUNDDOWN((E1538+$B$7-$B$8)/12,0)+1),INDEX('שיפור נשים'!$A$1:$GQ$121,ROUNDDOWN(E1538/12,0)+1,ROUNDDOWN((E1538+$B$7-$B$8)/12,0)+1))</f>
        <v>#REF!</v>
      </c>
      <c r="P1538">
        <f t="shared" si="510"/>
        <v>0.66666666666666663</v>
      </c>
      <c r="Q1538">
        <f t="shared" si="491"/>
        <v>1</v>
      </c>
      <c r="R1538">
        <f t="shared" si="496"/>
        <v>1536</v>
      </c>
      <c r="S1538" t="e">
        <f t="shared" si="497"/>
        <v>#VALUE!</v>
      </c>
      <c r="T1538" t="e">
        <f>IF($B$11="זכר",INDEX(תמותה!$A$1:$E$121,ROUNDDOWN(R1538/12,0)+1,2),INDEX(תמותה!$A$1:$E$121,ROUNDDOWN(R1538/12,0)+1,3))</f>
        <v>#REF!</v>
      </c>
      <c r="U1538" t="e">
        <f>IF($B$11="זכר",INDEX('שיפור גברים'!$A$1:$GQ$121,ROUNDDOWN(R1538/12,0)+1,ROUNDDOWN((E1538+$B$7-$B$8)/12,0)+2),INDEX('שיפור נשים'!$A$1:$GQ$121,ROUNDDOWN(R1538/12,0)+1,ROUNDDOWN((E1538+$B$7-$B$8)/12,0)+2))</f>
        <v>#REF!</v>
      </c>
      <c r="V1538" t="e">
        <f>IF($B$11="זכר",INDEX('שיפור גברים'!$A$1:$GQ$121,ROUNDDOWN(R1538/12,0)+1,ROUNDDOWN((E1538+$B$7-$B$8)/12,0)+1),INDEX('שיפור נשים'!$A$1:$GQ$121,ROUNDDOWN(R1538/12,0)+1,ROUNDDOWN((E1538+$B$7-$B$8)/12,0)+1))</f>
        <v>#REF!</v>
      </c>
      <c r="W1538">
        <f t="shared" si="492"/>
        <v>0.66666666666666663</v>
      </c>
      <c r="X1538" t="e">
        <f t="shared" si="498"/>
        <v>#VALUE!</v>
      </c>
      <c r="Y1538" t="e">
        <f>IF($B$11="זכר",INDEX(תמותה!$A$1:$E$121,ROUNDDOWN(R1538/12,0)+1,4),INDEX(תמותה!$A$1:$E$121,ROUNDDOWN(R1538/12,0)+1,5))</f>
        <v>#REF!</v>
      </c>
      <c r="Z1538">
        <f t="shared" si="493"/>
        <v>1</v>
      </c>
      <c r="AA1538">
        <f t="shared" si="494"/>
        <v>1</v>
      </c>
      <c r="AB1538" t="e">
        <f t="shared" si="499"/>
        <v>#VALUE!</v>
      </c>
      <c r="AC1538" t="e">
        <f t="shared" si="500"/>
        <v>#VALUE!</v>
      </c>
      <c r="AD1538" t="e">
        <f t="shared" si="501"/>
        <v>#VALUE!</v>
      </c>
      <c r="AE1538" t="e">
        <f t="shared" si="502"/>
        <v>#VALUE!</v>
      </c>
      <c r="AF1538" t="e">
        <f t="shared" si="503"/>
        <v>#VALUE!</v>
      </c>
    </row>
    <row r="1539" spans="5:32" x14ac:dyDescent="0.2">
      <c r="E1539">
        <f t="shared" si="495"/>
        <v>1537</v>
      </c>
      <c r="F1539">
        <f t="shared" ref="F1539:F1602" si="511">(1+$B$2)^((E1539-$E$2+1)/12)</f>
        <v>103.72157680216213</v>
      </c>
      <c r="G1539" t="e">
        <f t="shared" si="504"/>
        <v>#VALUE!</v>
      </c>
      <c r="H1539" t="e">
        <f t="shared" si="505"/>
        <v>#VALUE!</v>
      </c>
      <c r="I1539" t="e">
        <f t="shared" si="506"/>
        <v>#VALUE!</v>
      </c>
      <c r="J1539" t="e">
        <f t="shared" si="507"/>
        <v>#VALUE!</v>
      </c>
      <c r="K1539" t="e">
        <f t="shared" si="508"/>
        <v>#VALUE!</v>
      </c>
      <c r="L1539" t="e">
        <f t="shared" si="509"/>
        <v>#VALUE!</v>
      </c>
      <c r="M1539" t="e">
        <f>IF($B$9="זכר",INDEX(תמותה!$A$1:$E$121,ROUNDDOWN(E1539/12,0)+1,2),INDEX(תמותה!$A$1:$E$121,ROUNDDOWN(E1539/12,0)+1,3))</f>
        <v>#REF!</v>
      </c>
      <c r="N1539" t="e">
        <f>IF($B$9="זכר",INDEX('שיפור גברים'!$A$1:$GQ$121,ROUNDDOWN(E1539/12,0)+1,ROUNDDOWN((E1539+$B$7-$B$8)/12,0)+2),INDEX('שיפור נשים'!$A$1:$GQ$121,ROUNDDOWN(E1539/12,0)+1,ROUNDDOWN((E1539+$B$7-$B$8)/12,0)+2))</f>
        <v>#REF!</v>
      </c>
      <c r="O1539" t="e">
        <f>IF($B$9="זכר",INDEX('שיפור גברים'!$A$1:$GQ$121,ROUNDDOWN(E1539/12,0)+1,ROUNDDOWN((E1539+$B$7-$B$8)/12,0)+1),INDEX('שיפור נשים'!$A$1:$GQ$121,ROUNDDOWN(E1539/12,0)+1,ROUNDDOWN((E1539+$B$7-$B$8)/12,0)+1))</f>
        <v>#REF!</v>
      </c>
      <c r="P1539">
        <f t="shared" si="510"/>
        <v>0.75</v>
      </c>
      <c r="Q1539">
        <f t="shared" ref="Q1539:Q1602" si="512">IF(E1539&lt;$B$12,1-(1-M1539*(N1539*P1539+O1539*(1-P1539)))^(1/12),1)</f>
        <v>1</v>
      </c>
      <c r="R1539">
        <f t="shared" si="496"/>
        <v>1537</v>
      </c>
      <c r="S1539" t="e">
        <f t="shared" si="497"/>
        <v>#VALUE!</v>
      </c>
      <c r="T1539" t="e">
        <f>IF($B$11="זכר",INDEX(תמותה!$A$1:$E$121,ROUNDDOWN(R1539/12,0)+1,2),INDEX(תמותה!$A$1:$E$121,ROUNDDOWN(R1539/12,0)+1,3))</f>
        <v>#REF!</v>
      </c>
      <c r="U1539" t="e">
        <f>IF($B$11="זכר",INDEX('שיפור גברים'!$A$1:$GQ$121,ROUNDDOWN(R1539/12,0)+1,ROUNDDOWN((E1539+$B$7-$B$8)/12,0)+2),INDEX('שיפור נשים'!$A$1:$GQ$121,ROUNDDOWN(R1539/12,0)+1,ROUNDDOWN((E1539+$B$7-$B$8)/12,0)+2))</f>
        <v>#REF!</v>
      </c>
      <c r="V1539" t="e">
        <f>IF($B$11="זכר",INDEX('שיפור גברים'!$A$1:$GQ$121,ROUNDDOWN(R1539/12,0)+1,ROUNDDOWN((E1539+$B$7-$B$8)/12,0)+1),INDEX('שיפור נשים'!$A$1:$GQ$121,ROUNDDOWN(R1539/12,0)+1,ROUNDDOWN((E1539+$B$7-$B$8)/12,0)+1))</f>
        <v>#REF!</v>
      </c>
      <c r="W1539">
        <f t="shared" ref="W1539:W1602" si="513">(MOD((R1539-$E$2+7),12)+1)/12</f>
        <v>0.75</v>
      </c>
      <c r="X1539" t="e">
        <f t="shared" si="498"/>
        <v>#VALUE!</v>
      </c>
      <c r="Y1539" t="e">
        <f>IF($B$11="זכר",INDEX(תמותה!$A$1:$E$121,ROUNDDOWN(R1539/12,0)+1,4),INDEX(תמותה!$A$1:$E$121,ROUNDDOWN(R1539/12,0)+1,5))</f>
        <v>#REF!</v>
      </c>
      <c r="Z1539">
        <f t="shared" ref="Z1539:Z1602" si="514">IF(R1539&lt;$B$12,1-(1-T1539*(U1539*W1539+V1539*(1-W1539)))^(1/12),1)</f>
        <v>1</v>
      </c>
      <c r="AA1539">
        <f t="shared" ref="AA1539:AA1602" si="515">IF(R1539&lt;$B$12,1-(1-Y1539*(U1539*W1539+V1539*(1-W1539)))^(1/12),1)</f>
        <v>1</v>
      </c>
      <c r="AB1539" t="e">
        <f t="shared" si="499"/>
        <v>#VALUE!</v>
      </c>
      <c r="AC1539" t="e">
        <f t="shared" si="500"/>
        <v>#VALUE!</v>
      </c>
      <c r="AD1539" t="e">
        <f t="shared" si="501"/>
        <v>#VALUE!</v>
      </c>
      <c r="AE1539" t="e">
        <f t="shared" si="502"/>
        <v>#VALUE!</v>
      </c>
      <c r="AF1539" t="e">
        <f t="shared" si="503"/>
        <v>#VALUE!</v>
      </c>
    </row>
    <row r="1540" spans="5:32" x14ac:dyDescent="0.2">
      <c r="E1540">
        <f t="shared" ref="E1540:E1603" si="516">E1539+1</f>
        <v>1538</v>
      </c>
      <c r="F1540">
        <f t="shared" si="511"/>
        <v>104.03508313112185</v>
      </c>
      <c r="G1540" t="e">
        <f t="shared" si="504"/>
        <v>#VALUE!</v>
      </c>
      <c r="H1540" t="e">
        <f t="shared" si="505"/>
        <v>#VALUE!</v>
      </c>
      <c r="I1540" t="e">
        <f t="shared" si="506"/>
        <v>#VALUE!</v>
      </c>
      <c r="J1540" t="e">
        <f t="shared" si="507"/>
        <v>#VALUE!</v>
      </c>
      <c r="K1540" t="e">
        <f t="shared" si="508"/>
        <v>#VALUE!</v>
      </c>
      <c r="L1540" t="e">
        <f t="shared" si="509"/>
        <v>#VALUE!</v>
      </c>
      <c r="M1540" t="e">
        <f>IF($B$9="זכר",INDEX(תמותה!$A$1:$E$121,ROUNDDOWN(E1540/12,0)+1,2),INDEX(תמותה!$A$1:$E$121,ROUNDDOWN(E1540/12,0)+1,3))</f>
        <v>#REF!</v>
      </c>
      <c r="N1540" t="e">
        <f>IF($B$9="זכר",INDEX('שיפור גברים'!$A$1:$GQ$121,ROUNDDOWN(E1540/12,0)+1,ROUNDDOWN((E1540+$B$7-$B$8)/12,0)+2),INDEX('שיפור נשים'!$A$1:$GQ$121,ROUNDDOWN(E1540/12,0)+1,ROUNDDOWN((E1540+$B$7-$B$8)/12,0)+2))</f>
        <v>#REF!</v>
      </c>
      <c r="O1540" t="e">
        <f>IF($B$9="זכר",INDEX('שיפור גברים'!$A$1:$GQ$121,ROUNDDOWN(E1540/12,0)+1,ROUNDDOWN((E1540+$B$7-$B$8)/12,0)+1),INDEX('שיפור נשים'!$A$1:$GQ$121,ROUNDDOWN(E1540/12,0)+1,ROUNDDOWN((E1540+$B$7-$B$8)/12,0)+1))</f>
        <v>#REF!</v>
      </c>
      <c r="P1540">
        <f t="shared" si="510"/>
        <v>0.83333333333333337</v>
      </c>
      <c r="Q1540">
        <f t="shared" si="512"/>
        <v>1</v>
      </c>
      <c r="R1540">
        <f t="shared" ref="R1540:R1603" si="517">R1539+1</f>
        <v>1538</v>
      </c>
      <c r="S1540" t="e">
        <f t="shared" ref="S1540:S1603" si="518">S1539*(1-Z1540)</f>
        <v>#VALUE!</v>
      </c>
      <c r="T1540" t="e">
        <f>IF($B$11="זכר",INDEX(תמותה!$A$1:$E$121,ROUNDDOWN(R1540/12,0)+1,2),INDEX(תמותה!$A$1:$E$121,ROUNDDOWN(R1540/12,0)+1,3))</f>
        <v>#REF!</v>
      </c>
      <c r="U1540" t="e">
        <f>IF($B$11="זכר",INDEX('שיפור גברים'!$A$1:$GQ$121,ROUNDDOWN(R1540/12,0)+1,ROUNDDOWN((E1540+$B$7-$B$8)/12,0)+2),INDEX('שיפור נשים'!$A$1:$GQ$121,ROUNDDOWN(R1540/12,0)+1,ROUNDDOWN((E1540+$B$7-$B$8)/12,0)+2))</f>
        <v>#REF!</v>
      </c>
      <c r="V1540" t="e">
        <f>IF($B$11="זכר",INDEX('שיפור גברים'!$A$1:$GQ$121,ROUNDDOWN(R1540/12,0)+1,ROUNDDOWN((E1540+$B$7-$B$8)/12,0)+1),INDEX('שיפור נשים'!$A$1:$GQ$121,ROUNDDOWN(R1540/12,0)+1,ROUNDDOWN((E1540+$B$7-$B$8)/12,0)+1))</f>
        <v>#REF!</v>
      </c>
      <c r="W1540">
        <f t="shared" si="513"/>
        <v>0.83333333333333337</v>
      </c>
      <c r="X1540" t="e">
        <f t="shared" ref="X1540:X1603" si="519">X1539*(1-AA1540)+Q1540*S1540*L1539</f>
        <v>#VALUE!</v>
      </c>
      <c r="Y1540" t="e">
        <f>IF($B$11="זכר",INDEX(תמותה!$A$1:$E$121,ROUNDDOWN(R1540/12,0)+1,4),INDEX(תמותה!$A$1:$E$121,ROUNDDOWN(R1540/12,0)+1,5))</f>
        <v>#REF!</v>
      </c>
      <c r="Z1540">
        <f t="shared" si="514"/>
        <v>1</v>
      </c>
      <c r="AA1540">
        <f t="shared" si="515"/>
        <v>1</v>
      </c>
      <c r="AB1540" t="e">
        <f t="shared" ref="AB1540:AB1603" si="520">IF(E1540&lt;=$B$3,IF(AND((E1540-$E$2)&lt;0,E1540&lt;$B$4),AB1539+0/F1540,AB1539+X1539/F1540))</f>
        <v>#VALUE!</v>
      </c>
      <c r="AC1540" t="e">
        <f t="shared" ref="AC1540:AC1603" si="521">IF(E1540&lt;=$B$3,IF(AND((E1540-$E$2)&lt;60,E1540&lt;$B$4),AC1539+0/F1540,AC1539+X1539/F1540))</f>
        <v>#VALUE!</v>
      </c>
      <c r="AD1540" t="e">
        <f t="shared" ref="AD1540:AD1603" si="522">IF(E1540&lt;=$B$3,IF(AND((E1540-$E$2)&lt;120,E1540&lt;$B$4),AD1539+0/F1540,AD1539+X1539/F1540))</f>
        <v>#VALUE!</v>
      </c>
      <c r="AE1540" t="e">
        <f t="shared" ref="AE1540:AE1603" si="523">IF(E1540&lt;=$B$3,IF(AND((E1540-$E$2)&lt;180,E1540&lt;$B$4),AE1539+0/F1540,AE1539+X1539/F1540))</f>
        <v>#VALUE!</v>
      </c>
      <c r="AF1540" t="e">
        <f t="shared" ref="AF1540:AF1603" si="524">IF(E1540&lt;=$B$3,IF(AND((E1540-$E$2)&lt;240,E1540&lt;$B$4),AF1539+0/F1540,AF1539+X1539/F1540))</f>
        <v>#VALUE!</v>
      </c>
    </row>
    <row r="1541" spans="5:32" x14ac:dyDescent="0.2">
      <c r="E1541">
        <f t="shared" si="516"/>
        <v>1539</v>
      </c>
      <c r="F1541">
        <f t="shared" si="511"/>
        <v>104.34953705672761</v>
      </c>
      <c r="G1541" t="e">
        <f t="shared" si="504"/>
        <v>#VALUE!</v>
      </c>
      <c r="H1541" t="e">
        <f t="shared" si="505"/>
        <v>#VALUE!</v>
      </c>
      <c r="I1541" t="e">
        <f t="shared" si="506"/>
        <v>#VALUE!</v>
      </c>
      <c r="J1541" t="e">
        <f t="shared" si="507"/>
        <v>#VALUE!</v>
      </c>
      <c r="K1541" t="e">
        <f t="shared" si="508"/>
        <v>#VALUE!</v>
      </c>
      <c r="L1541" t="e">
        <f t="shared" si="509"/>
        <v>#VALUE!</v>
      </c>
      <c r="M1541" t="e">
        <f>IF($B$9="זכר",INDEX(תמותה!$A$1:$E$121,ROUNDDOWN(E1541/12,0)+1,2),INDEX(תמותה!$A$1:$E$121,ROUNDDOWN(E1541/12,0)+1,3))</f>
        <v>#REF!</v>
      </c>
      <c r="N1541" t="e">
        <f>IF($B$9="זכר",INDEX('שיפור גברים'!$A$1:$GQ$121,ROUNDDOWN(E1541/12,0)+1,ROUNDDOWN((E1541+$B$7-$B$8)/12,0)+2),INDEX('שיפור נשים'!$A$1:$GQ$121,ROUNDDOWN(E1541/12,0)+1,ROUNDDOWN((E1541+$B$7-$B$8)/12,0)+2))</f>
        <v>#REF!</v>
      </c>
      <c r="O1541" t="e">
        <f>IF($B$9="זכר",INDEX('שיפור גברים'!$A$1:$GQ$121,ROUNDDOWN(E1541/12,0)+1,ROUNDDOWN((E1541+$B$7-$B$8)/12,0)+1),INDEX('שיפור נשים'!$A$1:$GQ$121,ROUNDDOWN(E1541/12,0)+1,ROUNDDOWN((E1541+$B$7-$B$8)/12,0)+1))</f>
        <v>#REF!</v>
      </c>
      <c r="P1541">
        <f t="shared" si="510"/>
        <v>0.91666666666666663</v>
      </c>
      <c r="Q1541">
        <f t="shared" si="512"/>
        <v>1</v>
      </c>
      <c r="R1541">
        <f t="shared" si="517"/>
        <v>1539</v>
      </c>
      <c r="S1541" t="e">
        <f t="shared" si="518"/>
        <v>#VALUE!</v>
      </c>
      <c r="T1541" t="e">
        <f>IF($B$11="זכר",INDEX(תמותה!$A$1:$E$121,ROUNDDOWN(R1541/12,0)+1,2),INDEX(תמותה!$A$1:$E$121,ROUNDDOWN(R1541/12,0)+1,3))</f>
        <v>#REF!</v>
      </c>
      <c r="U1541" t="e">
        <f>IF($B$11="זכר",INDEX('שיפור גברים'!$A$1:$GQ$121,ROUNDDOWN(R1541/12,0)+1,ROUNDDOWN((E1541+$B$7-$B$8)/12,0)+2),INDEX('שיפור נשים'!$A$1:$GQ$121,ROUNDDOWN(R1541/12,0)+1,ROUNDDOWN((E1541+$B$7-$B$8)/12,0)+2))</f>
        <v>#REF!</v>
      </c>
      <c r="V1541" t="e">
        <f>IF($B$11="זכר",INDEX('שיפור גברים'!$A$1:$GQ$121,ROUNDDOWN(R1541/12,0)+1,ROUNDDOWN((E1541+$B$7-$B$8)/12,0)+1),INDEX('שיפור נשים'!$A$1:$GQ$121,ROUNDDOWN(R1541/12,0)+1,ROUNDDOWN((E1541+$B$7-$B$8)/12,0)+1))</f>
        <v>#REF!</v>
      </c>
      <c r="W1541">
        <f t="shared" si="513"/>
        <v>0.91666666666666663</v>
      </c>
      <c r="X1541" t="e">
        <f t="shared" si="519"/>
        <v>#VALUE!</v>
      </c>
      <c r="Y1541" t="e">
        <f>IF($B$11="זכר",INDEX(תמותה!$A$1:$E$121,ROUNDDOWN(R1541/12,0)+1,4),INDEX(תמותה!$A$1:$E$121,ROUNDDOWN(R1541/12,0)+1,5))</f>
        <v>#REF!</v>
      </c>
      <c r="Z1541">
        <f t="shared" si="514"/>
        <v>1</v>
      </c>
      <c r="AA1541">
        <f t="shared" si="515"/>
        <v>1</v>
      </c>
      <c r="AB1541" t="e">
        <f t="shared" si="520"/>
        <v>#VALUE!</v>
      </c>
      <c r="AC1541" t="e">
        <f t="shared" si="521"/>
        <v>#VALUE!</v>
      </c>
      <c r="AD1541" t="e">
        <f t="shared" si="522"/>
        <v>#VALUE!</v>
      </c>
      <c r="AE1541" t="e">
        <f t="shared" si="523"/>
        <v>#VALUE!</v>
      </c>
      <c r="AF1541" t="e">
        <f t="shared" si="524"/>
        <v>#VALUE!</v>
      </c>
    </row>
    <row r="1542" spans="5:32" x14ac:dyDescent="0.2">
      <c r="E1542">
        <f t="shared" si="516"/>
        <v>1540</v>
      </c>
      <c r="F1542">
        <f t="shared" si="511"/>
        <v>104.66494144316189</v>
      </c>
      <c r="G1542" t="e">
        <f t="shared" si="504"/>
        <v>#VALUE!</v>
      </c>
      <c r="H1542" t="e">
        <f t="shared" si="505"/>
        <v>#VALUE!</v>
      </c>
      <c r="I1542" t="e">
        <f t="shared" si="506"/>
        <v>#VALUE!</v>
      </c>
      <c r="J1542" t="e">
        <f t="shared" si="507"/>
        <v>#VALUE!</v>
      </c>
      <c r="K1542" t="e">
        <f t="shared" si="508"/>
        <v>#VALUE!</v>
      </c>
      <c r="L1542" t="e">
        <f t="shared" si="509"/>
        <v>#VALUE!</v>
      </c>
      <c r="M1542" t="e">
        <f>IF($B$9="זכר",INDEX(תמותה!$A$1:$E$121,ROUNDDOWN(E1542/12,0)+1,2),INDEX(תמותה!$A$1:$E$121,ROUNDDOWN(E1542/12,0)+1,3))</f>
        <v>#REF!</v>
      </c>
      <c r="N1542" t="e">
        <f>IF($B$9="זכר",INDEX('שיפור גברים'!$A$1:$GQ$121,ROUNDDOWN(E1542/12,0)+1,ROUNDDOWN((E1542+$B$7-$B$8)/12,0)+2),INDEX('שיפור נשים'!$A$1:$GQ$121,ROUNDDOWN(E1542/12,0)+1,ROUNDDOWN((E1542+$B$7-$B$8)/12,0)+2))</f>
        <v>#REF!</v>
      </c>
      <c r="O1542" t="e">
        <f>IF($B$9="זכר",INDEX('שיפור גברים'!$A$1:$GQ$121,ROUNDDOWN(E1542/12,0)+1,ROUNDDOWN((E1542+$B$7-$B$8)/12,0)+1),INDEX('שיפור נשים'!$A$1:$GQ$121,ROUNDDOWN(E1542/12,0)+1,ROUNDDOWN((E1542+$B$7-$B$8)/12,0)+1))</f>
        <v>#REF!</v>
      </c>
      <c r="P1542">
        <f t="shared" si="510"/>
        <v>1</v>
      </c>
      <c r="Q1542">
        <f t="shared" si="512"/>
        <v>1</v>
      </c>
      <c r="R1542">
        <f t="shared" si="517"/>
        <v>1540</v>
      </c>
      <c r="S1542" t="e">
        <f t="shared" si="518"/>
        <v>#VALUE!</v>
      </c>
      <c r="T1542" t="e">
        <f>IF($B$11="זכר",INDEX(תמותה!$A$1:$E$121,ROUNDDOWN(R1542/12,0)+1,2),INDEX(תמותה!$A$1:$E$121,ROUNDDOWN(R1542/12,0)+1,3))</f>
        <v>#REF!</v>
      </c>
      <c r="U1542" t="e">
        <f>IF($B$11="זכר",INDEX('שיפור גברים'!$A$1:$GQ$121,ROUNDDOWN(R1542/12,0)+1,ROUNDDOWN((E1542+$B$7-$B$8)/12,0)+2),INDEX('שיפור נשים'!$A$1:$GQ$121,ROUNDDOWN(R1542/12,0)+1,ROUNDDOWN((E1542+$B$7-$B$8)/12,0)+2))</f>
        <v>#REF!</v>
      </c>
      <c r="V1542" t="e">
        <f>IF($B$11="זכר",INDEX('שיפור גברים'!$A$1:$GQ$121,ROUNDDOWN(R1542/12,0)+1,ROUNDDOWN((E1542+$B$7-$B$8)/12,0)+1),INDEX('שיפור נשים'!$A$1:$GQ$121,ROUNDDOWN(R1542/12,0)+1,ROUNDDOWN((E1542+$B$7-$B$8)/12,0)+1))</f>
        <v>#REF!</v>
      </c>
      <c r="W1542">
        <f t="shared" si="513"/>
        <v>1</v>
      </c>
      <c r="X1542" t="e">
        <f t="shared" si="519"/>
        <v>#VALUE!</v>
      </c>
      <c r="Y1542" t="e">
        <f>IF($B$11="זכר",INDEX(תמותה!$A$1:$E$121,ROUNDDOWN(R1542/12,0)+1,4),INDEX(תמותה!$A$1:$E$121,ROUNDDOWN(R1542/12,0)+1,5))</f>
        <v>#REF!</v>
      </c>
      <c r="Z1542">
        <f t="shared" si="514"/>
        <v>1</v>
      </c>
      <c r="AA1542">
        <f t="shared" si="515"/>
        <v>1</v>
      </c>
      <c r="AB1542" t="e">
        <f t="shared" si="520"/>
        <v>#VALUE!</v>
      </c>
      <c r="AC1542" t="e">
        <f t="shared" si="521"/>
        <v>#VALUE!</v>
      </c>
      <c r="AD1542" t="e">
        <f t="shared" si="522"/>
        <v>#VALUE!</v>
      </c>
      <c r="AE1542" t="e">
        <f t="shared" si="523"/>
        <v>#VALUE!</v>
      </c>
      <c r="AF1542" t="e">
        <f t="shared" si="524"/>
        <v>#VALUE!</v>
      </c>
    </row>
    <row r="1543" spans="5:32" x14ac:dyDescent="0.2">
      <c r="E1543">
        <f t="shared" si="516"/>
        <v>1541</v>
      </c>
      <c r="F1543">
        <f t="shared" si="511"/>
        <v>104.98129916326499</v>
      </c>
      <c r="G1543" t="e">
        <f t="shared" si="504"/>
        <v>#VALUE!</v>
      </c>
      <c r="H1543" t="e">
        <f t="shared" si="505"/>
        <v>#VALUE!</v>
      </c>
      <c r="I1543" t="e">
        <f t="shared" si="506"/>
        <v>#VALUE!</v>
      </c>
      <c r="J1543" t="e">
        <f t="shared" si="507"/>
        <v>#VALUE!</v>
      </c>
      <c r="K1543" t="e">
        <f t="shared" si="508"/>
        <v>#VALUE!</v>
      </c>
      <c r="L1543" t="e">
        <f t="shared" si="509"/>
        <v>#VALUE!</v>
      </c>
      <c r="M1543" t="e">
        <f>IF($B$9="זכר",INDEX(תמותה!$A$1:$E$121,ROUNDDOWN(E1543/12,0)+1,2),INDEX(תמותה!$A$1:$E$121,ROUNDDOWN(E1543/12,0)+1,3))</f>
        <v>#REF!</v>
      </c>
      <c r="N1543" t="e">
        <f>IF($B$9="זכר",INDEX('שיפור גברים'!$A$1:$GQ$121,ROUNDDOWN(E1543/12,0)+1,ROUNDDOWN((E1543+$B$7-$B$8)/12,0)+2),INDEX('שיפור נשים'!$A$1:$GQ$121,ROUNDDOWN(E1543/12,0)+1,ROUNDDOWN((E1543+$B$7-$B$8)/12,0)+2))</f>
        <v>#REF!</v>
      </c>
      <c r="O1543" t="e">
        <f>IF($B$9="זכר",INDEX('שיפור גברים'!$A$1:$GQ$121,ROUNDDOWN(E1543/12,0)+1,ROUNDDOWN((E1543+$B$7-$B$8)/12,0)+1),INDEX('שיפור נשים'!$A$1:$GQ$121,ROUNDDOWN(E1543/12,0)+1,ROUNDDOWN((E1543+$B$7-$B$8)/12,0)+1))</f>
        <v>#REF!</v>
      </c>
      <c r="P1543">
        <f t="shared" si="510"/>
        <v>8.3333333333333329E-2</v>
      </c>
      <c r="Q1543">
        <f t="shared" si="512"/>
        <v>1</v>
      </c>
      <c r="R1543">
        <f t="shared" si="517"/>
        <v>1541</v>
      </c>
      <c r="S1543" t="e">
        <f t="shared" si="518"/>
        <v>#VALUE!</v>
      </c>
      <c r="T1543" t="e">
        <f>IF($B$11="זכר",INDEX(תמותה!$A$1:$E$121,ROUNDDOWN(R1543/12,0)+1,2),INDEX(תמותה!$A$1:$E$121,ROUNDDOWN(R1543/12,0)+1,3))</f>
        <v>#REF!</v>
      </c>
      <c r="U1543" t="e">
        <f>IF($B$11="זכר",INDEX('שיפור גברים'!$A$1:$GQ$121,ROUNDDOWN(R1543/12,0)+1,ROUNDDOWN((E1543+$B$7-$B$8)/12,0)+2),INDEX('שיפור נשים'!$A$1:$GQ$121,ROUNDDOWN(R1543/12,0)+1,ROUNDDOWN((E1543+$B$7-$B$8)/12,0)+2))</f>
        <v>#REF!</v>
      </c>
      <c r="V1543" t="e">
        <f>IF($B$11="זכר",INDEX('שיפור גברים'!$A$1:$GQ$121,ROUNDDOWN(R1543/12,0)+1,ROUNDDOWN((E1543+$B$7-$B$8)/12,0)+1),INDEX('שיפור נשים'!$A$1:$GQ$121,ROUNDDOWN(R1543/12,0)+1,ROUNDDOWN((E1543+$B$7-$B$8)/12,0)+1))</f>
        <v>#REF!</v>
      </c>
      <c r="W1543">
        <f t="shared" si="513"/>
        <v>8.3333333333333329E-2</v>
      </c>
      <c r="X1543" t="e">
        <f t="shared" si="519"/>
        <v>#VALUE!</v>
      </c>
      <c r="Y1543" t="e">
        <f>IF($B$11="זכר",INDEX(תמותה!$A$1:$E$121,ROUNDDOWN(R1543/12,0)+1,4),INDEX(תמותה!$A$1:$E$121,ROUNDDOWN(R1543/12,0)+1,5))</f>
        <v>#REF!</v>
      </c>
      <c r="Z1543">
        <f t="shared" si="514"/>
        <v>1</v>
      </c>
      <c r="AA1543">
        <f t="shared" si="515"/>
        <v>1</v>
      </c>
      <c r="AB1543" t="e">
        <f t="shared" si="520"/>
        <v>#VALUE!</v>
      </c>
      <c r="AC1543" t="e">
        <f t="shared" si="521"/>
        <v>#VALUE!</v>
      </c>
      <c r="AD1543" t="e">
        <f t="shared" si="522"/>
        <v>#VALUE!</v>
      </c>
      <c r="AE1543" t="e">
        <f t="shared" si="523"/>
        <v>#VALUE!</v>
      </c>
      <c r="AF1543" t="e">
        <f t="shared" si="524"/>
        <v>#VALUE!</v>
      </c>
    </row>
    <row r="1544" spans="5:32" x14ac:dyDescent="0.2">
      <c r="E1544">
        <f t="shared" si="516"/>
        <v>1542</v>
      </c>
      <c r="F1544">
        <f t="shared" si="511"/>
        <v>105.29861309856001</v>
      </c>
      <c r="G1544" t="e">
        <f t="shared" si="504"/>
        <v>#VALUE!</v>
      </c>
      <c r="H1544" t="e">
        <f t="shared" si="505"/>
        <v>#VALUE!</v>
      </c>
      <c r="I1544" t="e">
        <f t="shared" si="506"/>
        <v>#VALUE!</v>
      </c>
      <c r="J1544" t="e">
        <f t="shared" si="507"/>
        <v>#VALUE!</v>
      </c>
      <c r="K1544" t="e">
        <f t="shared" si="508"/>
        <v>#VALUE!</v>
      </c>
      <c r="L1544" t="e">
        <f t="shared" si="509"/>
        <v>#VALUE!</v>
      </c>
      <c r="M1544" t="e">
        <f>IF($B$9="זכר",INDEX(תמותה!$A$1:$E$121,ROUNDDOWN(E1544/12,0)+1,2),INDEX(תמותה!$A$1:$E$121,ROUNDDOWN(E1544/12,0)+1,3))</f>
        <v>#REF!</v>
      </c>
      <c r="N1544" t="e">
        <f>IF($B$9="זכר",INDEX('שיפור גברים'!$A$1:$GQ$121,ROUNDDOWN(E1544/12,0)+1,ROUNDDOWN((E1544+$B$7-$B$8)/12,0)+2),INDEX('שיפור נשים'!$A$1:$GQ$121,ROUNDDOWN(E1544/12,0)+1,ROUNDDOWN((E1544+$B$7-$B$8)/12,0)+2))</f>
        <v>#REF!</v>
      </c>
      <c r="O1544" t="e">
        <f>IF($B$9="זכר",INDEX('שיפור גברים'!$A$1:$GQ$121,ROUNDDOWN(E1544/12,0)+1,ROUNDDOWN((E1544+$B$7-$B$8)/12,0)+1),INDEX('שיפור נשים'!$A$1:$GQ$121,ROUNDDOWN(E1544/12,0)+1,ROUNDDOWN((E1544+$B$7-$B$8)/12,0)+1))</f>
        <v>#REF!</v>
      </c>
      <c r="P1544">
        <f t="shared" si="510"/>
        <v>0.16666666666666666</v>
      </c>
      <c r="Q1544">
        <f t="shared" si="512"/>
        <v>1</v>
      </c>
      <c r="R1544">
        <f t="shared" si="517"/>
        <v>1542</v>
      </c>
      <c r="S1544" t="e">
        <f t="shared" si="518"/>
        <v>#VALUE!</v>
      </c>
      <c r="T1544" t="e">
        <f>IF($B$11="זכר",INDEX(תמותה!$A$1:$E$121,ROUNDDOWN(R1544/12,0)+1,2),INDEX(תמותה!$A$1:$E$121,ROUNDDOWN(R1544/12,0)+1,3))</f>
        <v>#REF!</v>
      </c>
      <c r="U1544" t="e">
        <f>IF($B$11="זכר",INDEX('שיפור גברים'!$A$1:$GQ$121,ROUNDDOWN(R1544/12,0)+1,ROUNDDOWN((E1544+$B$7-$B$8)/12,0)+2),INDEX('שיפור נשים'!$A$1:$GQ$121,ROUNDDOWN(R1544/12,0)+1,ROUNDDOWN((E1544+$B$7-$B$8)/12,0)+2))</f>
        <v>#REF!</v>
      </c>
      <c r="V1544" t="e">
        <f>IF($B$11="זכר",INDEX('שיפור גברים'!$A$1:$GQ$121,ROUNDDOWN(R1544/12,0)+1,ROUNDDOWN((E1544+$B$7-$B$8)/12,0)+1),INDEX('שיפור נשים'!$A$1:$GQ$121,ROUNDDOWN(R1544/12,0)+1,ROUNDDOWN((E1544+$B$7-$B$8)/12,0)+1))</f>
        <v>#REF!</v>
      </c>
      <c r="W1544">
        <f t="shared" si="513"/>
        <v>0.16666666666666666</v>
      </c>
      <c r="X1544" t="e">
        <f t="shared" si="519"/>
        <v>#VALUE!</v>
      </c>
      <c r="Y1544" t="e">
        <f>IF($B$11="זכר",INDEX(תמותה!$A$1:$E$121,ROUNDDOWN(R1544/12,0)+1,4),INDEX(תמותה!$A$1:$E$121,ROUNDDOWN(R1544/12,0)+1,5))</f>
        <v>#REF!</v>
      </c>
      <c r="Z1544">
        <f t="shared" si="514"/>
        <v>1</v>
      </c>
      <c r="AA1544">
        <f t="shared" si="515"/>
        <v>1</v>
      </c>
      <c r="AB1544" t="e">
        <f t="shared" si="520"/>
        <v>#VALUE!</v>
      </c>
      <c r="AC1544" t="e">
        <f t="shared" si="521"/>
        <v>#VALUE!</v>
      </c>
      <c r="AD1544" t="e">
        <f t="shared" si="522"/>
        <v>#VALUE!</v>
      </c>
      <c r="AE1544" t="e">
        <f t="shared" si="523"/>
        <v>#VALUE!</v>
      </c>
      <c r="AF1544" t="e">
        <f t="shared" si="524"/>
        <v>#VALUE!</v>
      </c>
    </row>
    <row r="1545" spans="5:32" x14ac:dyDescent="0.2">
      <c r="E1545">
        <f t="shared" si="516"/>
        <v>1543</v>
      </c>
      <c r="F1545">
        <f t="shared" si="511"/>
        <v>105.61688613927976</v>
      </c>
      <c r="G1545" t="e">
        <f t="shared" si="504"/>
        <v>#VALUE!</v>
      </c>
      <c r="H1545" t="e">
        <f t="shared" si="505"/>
        <v>#VALUE!</v>
      </c>
      <c r="I1545" t="e">
        <f t="shared" si="506"/>
        <v>#VALUE!</v>
      </c>
      <c r="J1545" t="e">
        <f t="shared" si="507"/>
        <v>#VALUE!</v>
      </c>
      <c r="K1545" t="e">
        <f t="shared" si="508"/>
        <v>#VALUE!</v>
      </c>
      <c r="L1545" t="e">
        <f t="shared" si="509"/>
        <v>#VALUE!</v>
      </c>
      <c r="M1545" t="e">
        <f>IF($B$9="זכר",INDEX(תמותה!$A$1:$E$121,ROUNDDOWN(E1545/12,0)+1,2),INDEX(תמותה!$A$1:$E$121,ROUNDDOWN(E1545/12,0)+1,3))</f>
        <v>#REF!</v>
      </c>
      <c r="N1545" t="e">
        <f>IF($B$9="זכר",INDEX('שיפור גברים'!$A$1:$GQ$121,ROUNDDOWN(E1545/12,0)+1,ROUNDDOWN((E1545+$B$7-$B$8)/12,0)+2),INDEX('שיפור נשים'!$A$1:$GQ$121,ROUNDDOWN(E1545/12,0)+1,ROUNDDOWN((E1545+$B$7-$B$8)/12,0)+2))</f>
        <v>#REF!</v>
      </c>
      <c r="O1545" t="e">
        <f>IF($B$9="זכר",INDEX('שיפור גברים'!$A$1:$GQ$121,ROUNDDOWN(E1545/12,0)+1,ROUNDDOWN((E1545+$B$7-$B$8)/12,0)+1),INDEX('שיפור נשים'!$A$1:$GQ$121,ROUNDDOWN(E1545/12,0)+1,ROUNDDOWN((E1545+$B$7-$B$8)/12,0)+1))</f>
        <v>#REF!</v>
      </c>
      <c r="P1545">
        <f t="shared" si="510"/>
        <v>0.25</v>
      </c>
      <c r="Q1545">
        <f t="shared" si="512"/>
        <v>1</v>
      </c>
      <c r="R1545">
        <f t="shared" si="517"/>
        <v>1543</v>
      </c>
      <c r="S1545" t="e">
        <f t="shared" si="518"/>
        <v>#VALUE!</v>
      </c>
      <c r="T1545" t="e">
        <f>IF($B$11="זכר",INDEX(תמותה!$A$1:$E$121,ROUNDDOWN(R1545/12,0)+1,2),INDEX(תמותה!$A$1:$E$121,ROUNDDOWN(R1545/12,0)+1,3))</f>
        <v>#REF!</v>
      </c>
      <c r="U1545" t="e">
        <f>IF($B$11="זכר",INDEX('שיפור גברים'!$A$1:$GQ$121,ROUNDDOWN(R1545/12,0)+1,ROUNDDOWN((E1545+$B$7-$B$8)/12,0)+2),INDEX('שיפור נשים'!$A$1:$GQ$121,ROUNDDOWN(R1545/12,0)+1,ROUNDDOWN((E1545+$B$7-$B$8)/12,0)+2))</f>
        <v>#REF!</v>
      </c>
      <c r="V1545" t="e">
        <f>IF($B$11="זכר",INDEX('שיפור גברים'!$A$1:$GQ$121,ROUNDDOWN(R1545/12,0)+1,ROUNDDOWN((E1545+$B$7-$B$8)/12,0)+1),INDEX('שיפור נשים'!$A$1:$GQ$121,ROUNDDOWN(R1545/12,0)+1,ROUNDDOWN((E1545+$B$7-$B$8)/12,0)+1))</f>
        <v>#REF!</v>
      </c>
      <c r="W1545">
        <f t="shared" si="513"/>
        <v>0.25</v>
      </c>
      <c r="X1545" t="e">
        <f t="shared" si="519"/>
        <v>#VALUE!</v>
      </c>
      <c r="Y1545" t="e">
        <f>IF($B$11="זכר",INDEX(תמותה!$A$1:$E$121,ROUNDDOWN(R1545/12,0)+1,4),INDEX(תמותה!$A$1:$E$121,ROUNDDOWN(R1545/12,0)+1,5))</f>
        <v>#REF!</v>
      </c>
      <c r="Z1545">
        <f t="shared" si="514"/>
        <v>1</v>
      </c>
      <c r="AA1545">
        <f t="shared" si="515"/>
        <v>1</v>
      </c>
      <c r="AB1545" t="e">
        <f t="shared" si="520"/>
        <v>#VALUE!</v>
      </c>
      <c r="AC1545" t="e">
        <f t="shared" si="521"/>
        <v>#VALUE!</v>
      </c>
      <c r="AD1545" t="e">
        <f t="shared" si="522"/>
        <v>#VALUE!</v>
      </c>
      <c r="AE1545" t="e">
        <f t="shared" si="523"/>
        <v>#VALUE!</v>
      </c>
      <c r="AF1545" t="e">
        <f t="shared" si="524"/>
        <v>#VALUE!</v>
      </c>
    </row>
    <row r="1546" spans="5:32" x14ac:dyDescent="0.2">
      <c r="E1546">
        <f t="shared" si="516"/>
        <v>1544</v>
      </c>
      <c r="F1546">
        <f t="shared" si="511"/>
        <v>105.93612118439327</v>
      </c>
      <c r="G1546" t="e">
        <f t="shared" si="504"/>
        <v>#VALUE!</v>
      </c>
      <c r="H1546" t="e">
        <f t="shared" si="505"/>
        <v>#VALUE!</v>
      </c>
      <c r="I1546" t="e">
        <f t="shared" si="506"/>
        <v>#VALUE!</v>
      </c>
      <c r="J1546" t="e">
        <f t="shared" si="507"/>
        <v>#VALUE!</v>
      </c>
      <c r="K1546" t="e">
        <f t="shared" si="508"/>
        <v>#VALUE!</v>
      </c>
      <c r="L1546" t="e">
        <f t="shared" si="509"/>
        <v>#VALUE!</v>
      </c>
      <c r="M1546" t="e">
        <f>IF($B$9="זכר",INDEX(תמותה!$A$1:$E$121,ROUNDDOWN(E1546/12,0)+1,2),INDEX(תמותה!$A$1:$E$121,ROUNDDOWN(E1546/12,0)+1,3))</f>
        <v>#REF!</v>
      </c>
      <c r="N1546" t="e">
        <f>IF($B$9="זכר",INDEX('שיפור גברים'!$A$1:$GQ$121,ROUNDDOWN(E1546/12,0)+1,ROUNDDOWN((E1546+$B$7-$B$8)/12,0)+2),INDEX('שיפור נשים'!$A$1:$GQ$121,ROUNDDOWN(E1546/12,0)+1,ROUNDDOWN((E1546+$B$7-$B$8)/12,0)+2))</f>
        <v>#REF!</v>
      </c>
      <c r="O1546" t="e">
        <f>IF($B$9="זכר",INDEX('שיפור גברים'!$A$1:$GQ$121,ROUNDDOWN(E1546/12,0)+1,ROUNDDOWN((E1546+$B$7-$B$8)/12,0)+1),INDEX('שיפור נשים'!$A$1:$GQ$121,ROUNDDOWN(E1546/12,0)+1,ROUNDDOWN((E1546+$B$7-$B$8)/12,0)+1))</f>
        <v>#REF!</v>
      </c>
      <c r="P1546">
        <f t="shared" si="510"/>
        <v>0.33333333333333331</v>
      </c>
      <c r="Q1546">
        <f t="shared" si="512"/>
        <v>1</v>
      </c>
      <c r="R1546">
        <f t="shared" si="517"/>
        <v>1544</v>
      </c>
      <c r="S1546" t="e">
        <f t="shared" si="518"/>
        <v>#VALUE!</v>
      </c>
      <c r="T1546" t="e">
        <f>IF($B$11="זכר",INDEX(תמותה!$A$1:$E$121,ROUNDDOWN(R1546/12,0)+1,2),INDEX(תמותה!$A$1:$E$121,ROUNDDOWN(R1546/12,0)+1,3))</f>
        <v>#REF!</v>
      </c>
      <c r="U1546" t="e">
        <f>IF($B$11="זכר",INDEX('שיפור גברים'!$A$1:$GQ$121,ROUNDDOWN(R1546/12,0)+1,ROUNDDOWN((E1546+$B$7-$B$8)/12,0)+2),INDEX('שיפור נשים'!$A$1:$GQ$121,ROUNDDOWN(R1546/12,0)+1,ROUNDDOWN((E1546+$B$7-$B$8)/12,0)+2))</f>
        <v>#REF!</v>
      </c>
      <c r="V1546" t="e">
        <f>IF($B$11="זכר",INDEX('שיפור גברים'!$A$1:$GQ$121,ROUNDDOWN(R1546/12,0)+1,ROUNDDOWN((E1546+$B$7-$B$8)/12,0)+1),INDEX('שיפור נשים'!$A$1:$GQ$121,ROUNDDOWN(R1546/12,0)+1,ROUNDDOWN((E1546+$B$7-$B$8)/12,0)+1))</f>
        <v>#REF!</v>
      </c>
      <c r="W1546">
        <f t="shared" si="513"/>
        <v>0.33333333333333331</v>
      </c>
      <c r="X1546" t="e">
        <f t="shared" si="519"/>
        <v>#VALUE!</v>
      </c>
      <c r="Y1546" t="e">
        <f>IF($B$11="זכר",INDEX(תמותה!$A$1:$E$121,ROUNDDOWN(R1546/12,0)+1,4),INDEX(תמותה!$A$1:$E$121,ROUNDDOWN(R1546/12,0)+1,5))</f>
        <v>#REF!</v>
      </c>
      <c r="Z1546">
        <f t="shared" si="514"/>
        <v>1</v>
      </c>
      <c r="AA1546">
        <f t="shared" si="515"/>
        <v>1</v>
      </c>
      <c r="AB1546" t="e">
        <f t="shared" si="520"/>
        <v>#VALUE!</v>
      </c>
      <c r="AC1546" t="e">
        <f t="shared" si="521"/>
        <v>#VALUE!</v>
      </c>
      <c r="AD1546" t="e">
        <f t="shared" si="522"/>
        <v>#VALUE!</v>
      </c>
      <c r="AE1546" t="e">
        <f t="shared" si="523"/>
        <v>#VALUE!</v>
      </c>
      <c r="AF1546" t="e">
        <f t="shared" si="524"/>
        <v>#VALUE!</v>
      </c>
    </row>
    <row r="1547" spans="5:32" x14ac:dyDescent="0.2">
      <c r="E1547">
        <f t="shared" si="516"/>
        <v>1545</v>
      </c>
      <c r="F1547">
        <f t="shared" si="511"/>
        <v>106.25632114163167</v>
      </c>
      <c r="G1547" t="e">
        <f t="shared" si="504"/>
        <v>#VALUE!</v>
      </c>
      <c r="H1547" t="e">
        <f t="shared" si="505"/>
        <v>#VALUE!</v>
      </c>
      <c r="I1547" t="e">
        <f t="shared" si="506"/>
        <v>#VALUE!</v>
      </c>
      <c r="J1547" t="e">
        <f t="shared" si="507"/>
        <v>#VALUE!</v>
      </c>
      <c r="K1547" t="e">
        <f t="shared" si="508"/>
        <v>#VALUE!</v>
      </c>
      <c r="L1547" t="e">
        <f t="shared" si="509"/>
        <v>#VALUE!</v>
      </c>
      <c r="M1547" t="e">
        <f>IF($B$9="זכר",INDEX(תמותה!$A$1:$E$121,ROUNDDOWN(E1547/12,0)+1,2),INDEX(תמותה!$A$1:$E$121,ROUNDDOWN(E1547/12,0)+1,3))</f>
        <v>#REF!</v>
      </c>
      <c r="N1547" t="e">
        <f>IF($B$9="זכר",INDEX('שיפור גברים'!$A$1:$GQ$121,ROUNDDOWN(E1547/12,0)+1,ROUNDDOWN((E1547+$B$7-$B$8)/12,0)+2),INDEX('שיפור נשים'!$A$1:$GQ$121,ROUNDDOWN(E1547/12,0)+1,ROUNDDOWN((E1547+$B$7-$B$8)/12,0)+2))</f>
        <v>#REF!</v>
      </c>
      <c r="O1547" t="e">
        <f>IF($B$9="זכר",INDEX('שיפור גברים'!$A$1:$GQ$121,ROUNDDOWN(E1547/12,0)+1,ROUNDDOWN((E1547+$B$7-$B$8)/12,0)+1),INDEX('שיפור נשים'!$A$1:$GQ$121,ROUNDDOWN(E1547/12,0)+1,ROUNDDOWN((E1547+$B$7-$B$8)/12,0)+1))</f>
        <v>#REF!</v>
      </c>
      <c r="P1547">
        <f t="shared" si="510"/>
        <v>0.41666666666666669</v>
      </c>
      <c r="Q1547">
        <f t="shared" si="512"/>
        <v>1</v>
      </c>
      <c r="R1547">
        <f t="shared" si="517"/>
        <v>1545</v>
      </c>
      <c r="S1547" t="e">
        <f t="shared" si="518"/>
        <v>#VALUE!</v>
      </c>
      <c r="T1547" t="e">
        <f>IF($B$11="זכר",INDEX(תמותה!$A$1:$E$121,ROUNDDOWN(R1547/12,0)+1,2),INDEX(תמותה!$A$1:$E$121,ROUNDDOWN(R1547/12,0)+1,3))</f>
        <v>#REF!</v>
      </c>
      <c r="U1547" t="e">
        <f>IF($B$11="זכר",INDEX('שיפור גברים'!$A$1:$GQ$121,ROUNDDOWN(R1547/12,0)+1,ROUNDDOWN((E1547+$B$7-$B$8)/12,0)+2),INDEX('שיפור נשים'!$A$1:$GQ$121,ROUNDDOWN(R1547/12,0)+1,ROUNDDOWN((E1547+$B$7-$B$8)/12,0)+2))</f>
        <v>#REF!</v>
      </c>
      <c r="V1547" t="e">
        <f>IF($B$11="זכר",INDEX('שיפור גברים'!$A$1:$GQ$121,ROUNDDOWN(R1547/12,0)+1,ROUNDDOWN((E1547+$B$7-$B$8)/12,0)+1),INDEX('שיפור נשים'!$A$1:$GQ$121,ROUNDDOWN(R1547/12,0)+1,ROUNDDOWN((E1547+$B$7-$B$8)/12,0)+1))</f>
        <v>#REF!</v>
      </c>
      <c r="W1547">
        <f t="shared" si="513"/>
        <v>0.41666666666666669</v>
      </c>
      <c r="X1547" t="e">
        <f t="shared" si="519"/>
        <v>#VALUE!</v>
      </c>
      <c r="Y1547" t="e">
        <f>IF($B$11="זכר",INDEX(תמותה!$A$1:$E$121,ROUNDDOWN(R1547/12,0)+1,4),INDEX(תמותה!$A$1:$E$121,ROUNDDOWN(R1547/12,0)+1,5))</f>
        <v>#REF!</v>
      </c>
      <c r="Z1547">
        <f t="shared" si="514"/>
        <v>1</v>
      </c>
      <c r="AA1547">
        <f t="shared" si="515"/>
        <v>1</v>
      </c>
      <c r="AB1547" t="e">
        <f t="shared" si="520"/>
        <v>#VALUE!</v>
      </c>
      <c r="AC1547" t="e">
        <f t="shared" si="521"/>
        <v>#VALUE!</v>
      </c>
      <c r="AD1547" t="e">
        <f t="shared" si="522"/>
        <v>#VALUE!</v>
      </c>
      <c r="AE1547" t="e">
        <f t="shared" si="523"/>
        <v>#VALUE!</v>
      </c>
      <c r="AF1547" t="e">
        <f t="shared" si="524"/>
        <v>#VALUE!</v>
      </c>
    </row>
    <row r="1548" spans="5:32" x14ac:dyDescent="0.2">
      <c r="E1548">
        <f t="shared" si="516"/>
        <v>1546</v>
      </c>
      <c r="F1548">
        <f t="shared" si="511"/>
        <v>106.57748892751492</v>
      </c>
      <c r="G1548" t="e">
        <f t="shared" si="504"/>
        <v>#VALUE!</v>
      </c>
      <c r="H1548" t="e">
        <f t="shared" si="505"/>
        <v>#VALUE!</v>
      </c>
      <c r="I1548" t="e">
        <f t="shared" si="506"/>
        <v>#VALUE!</v>
      </c>
      <c r="J1548" t="e">
        <f t="shared" si="507"/>
        <v>#VALUE!</v>
      </c>
      <c r="K1548" t="e">
        <f t="shared" si="508"/>
        <v>#VALUE!</v>
      </c>
      <c r="L1548" t="e">
        <f t="shared" si="509"/>
        <v>#VALUE!</v>
      </c>
      <c r="M1548" t="e">
        <f>IF($B$9="זכר",INDEX(תמותה!$A$1:$E$121,ROUNDDOWN(E1548/12,0)+1,2),INDEX(תמותה!$A$1:$E$121,ROUNDDOWN(E1548/12,0)+1,3))</f>
        <v>#REF!</v>
      </c>
      <c r="N1548" t="e">
        <f>IF($B$9="זכר",INDEX('שיפור גברים'!$A$1:$GQ$121,ROUNDDOWN(E1548/12,0)+1,ROUNDDOWN((E1548+$B$7-$B$8)/12,0)+2),INDEX('שיפור נשים'!$A$1:$GQ$121,ROUNDDOWN(E1548/12,0)+1,ROUNDDOWN((E1548+$B$7-$B$8)/12,0)+2))</f>
        <v>#REF!</v>
      </c>
      <c r="O1548" t="e">
        <f>IF($B$9="זכר",INDEX('שיפור גברים'!$A$1:$GQ$121,ROUNDDOWN(E1548/12,0)+1,ROUNDDOWN((E1548+$B$7-$B$8)/12,0)+1),INDEX('שיפור נשים'!$A$1:$GQ$121,ROUNDDOWN(E1548/12,0)+1,ROUNDDOWN((E1548+$B$7-$B$8)/12,0)+1))</f>
        <v>#REF!</v>
      </c>
      <c r="P1548">
        <f t="shared" si="510"/>
        <v>0.5</v>
      </c>
      <c r="Q1548">
        <f t="shared" si="512"/>
        <v>1</v>
      </c>
      <c r="R1548">
        <f t="shared" si="517"/>
        <v>1546</v>
      </c>
      <c r="S1548" t="e">
        <f t="shared" si="518"/>
        <v>#VALUE!</v>
      </c>
      <c r="T1548" t="e">
        <f>IF($B$11="זכר",INDEX(תמותה!$A$1:$E$121,ROUNDDOWN(R1548/12,0)+1,2),INDEX(תמותה!$A$1:$E$121,ROUNDDOWN(R1548/12,0)+1,3))</f>
        <v>#REF!</v>
      </c>
      <c r="U1548" t="e">
        <f>IF($B$11="זכר",INDEX('שיפור גברים'!$A$1:$GQ$121,ROUNDDOWN(R1548/12,0)+1,ROUNDDOWN((E1548+$B$7-$B$8)/12,0)+2),INDEX('שיפור נשים'!$A$1:$GQ$121,ROUNDDOWN(R1548/12,0)+1,ROUNDDOWN((E1548+$B$7-$B$8)/12,0)+2))</f>
        <v>#REF!</v>
      </c>
      <c r="V1548" t="e">
        <f>IF($B$11="זכר",INDEX('שיפור גברים'!$A$1:$GQ$121,ROUNDDOWN(R1548/12,0)+1,ROUNDDOWN((E1548+$B$7-$B$8)/12,0)+1),INDEX('שיפור נשים'!$A$1:$GQ$121,ROUNDDOWN(R1548/12,0)+1,ROUNDDOWN((E1548+$B$7-$B$8)/12,0)+1))</f>
        <v>#REF!</v>
      </c>
      <c r="W1548">
        <f t="shared" si="513"/>
        <v>0.5</v>
      </c>
      <c r="X1548" t="e">
        <f t="shared" si="519"/>
        <v>#VALUE!</v>
      </c>
      <c r="Y1548" t="e">
        <f>IF($B$11="זכר",INDEX(תמותה!$A$1:$E$121,ROUNDDOWN(R1548/12,0)+1,4),INDEX(תמותה!$A$1:$E$121,ROUNDDOWN(R1548/12,0)+1,5))</f>
        <v>#REF!</v>
      </c>
      <c r="Z1548">
        <f t="shared" si="514"/>
        <v>1</v>
      </c>
      <c r="AA1548">
        <f t="shared" si="515"/>
        <v>1</v>
      </c>
      <c r="AB1548" t="e">
        <f t="shared" si="520"/>
        <v>#VALUE!</v>
      </c>
      <c r="AC1548" t="e">
        <f t="shared" si="521"/>
        <v>#VALUE!</v>
      </c>
      <c r="AD1548" t="e">
        <f t="shared" si="522"/>
        <v>#VALUE!</v>
      </c>
      <c r="AE1548" t="e">
        <f t="shared" si="523"/>
        <v>#VALUE!</v>
      </c>
      <c r="AF1548" t="e">
        <f t="shared" si="524"/>
        <v>#VALUE!</v>
      </c>
    </row>
    <row r="1549" spans="5:32" x14ac:dyDescent="0.2">
      <c r="E1549">
        <f t="shared" si="516"/>
        <v>1547</v>
      </c>
      <c r="F1549">
        <f t="shared" si="511"/>
        <v>106.89962746737859</v>
      </c>
      <c r="G1549" t="e">
        <f t="shared" si="504"/>
        <v>#VALUE!</v>
      </c>
      <c r="H1549" t="e">
        <f t="shared" si="505"/>
        <v>#VALUE!</v>
      </c>
      <c r="I1549" t="e">
        <f t="shared" si="506"/>
        <v>#VALUE!</v>
      </c>
      <c r="J1549" t="e">
        <f t="shared" si="507"/>
        <v>#VALUE!</v>
      </c>
      <c r="K1549" t="e">
        <f t="shared" si="508"/>
        <v>#VALUE!</v>
      </c>
      <c r="L1549" t="e">
        <f t="shared" si="509"/>
        <v>#VALUE!</v>
      </c>
      <c r="M1549" t="e">
        <f>IF($B$9="זכר",INDEX(תמותה!$A$1:$E$121,ROUNDDOWN(E1549/12,0)+1,2),INDEX(תמותה!$A$1:$E$121,ROUNDDOWN(E1549/12,0)+1,3))</f>
        <v>#REF!</v>
      </c>
      <c r="N1549" t="e">
        <f>IF($B$9="זכר",INDEX('שיפור גברים'!$A$1:$GQ$121,ROUNDDOWN(E1549/12,0)+1,ROUNDDOWN((E1549+$B$7-$B$8)/12,0)+2),INDEX('שיפור נשים'!$A$1:$GQ$121,ROUNDDOWN(E1549/12,0)+1,ROUNDDOWN((E1549+$B$7-$B$8)/12,0)+2))</f>
        <v>#REF!</v>
      </c>
      <c r="O1549" t="e">
        <f>IF($B$9="זכר",INDEX('שיפור גברים'!$A$1:$GQ$121,ROUNDDOWN(E1549/12,0)+1,ROUNDDOWN((E1549+$B$7-$B$8)/12,0)+1),INDEX('שיפור נשים'!$A$1:$GQ$121,ROUNDDOWN(E1549/12,0)+1,ROUNDDOWN((E1549+$B$7-$B$8)/12,0)+1))</f>
        <v>#REF!</v>
      </c>
      <c r="P1549">
        <f t="shared" si="510"/>
        <v>0.58333333333333337</v>
      </c>
      <c r="Q1549">
        <f t="shared" si="512"/>
        <v>1</v>
      </c>
      <c r="R1549">
        <f t="shared" si="517"/>
        <v>1547</v>
      </c>
      <c r="S1549" t="e">
        <f t="shared" si="518"/>
        <v>#VALUE!</v>
      </c>
      <c r="T1549" t="e">
        <f>IF($B$11="זכר",INDEX(תמותה!$A$1:$E$121,ROUNDDOWN(R1549/12,0)+1,2),INDEX(תמותה!$A$1:$E$121,ROUNDDOWN(R1549/12,0)+1,3))</f>
        <v>#REF!</v>
      </c>
      <c r="U1549" t="e">
        <f>IF($B$11="זכר",INDEX('שיפור גברים'!$A$1:$GQ$121,ROUNDDOWN(R1549/12,0)+1,ROUNDDOWN((E1549+$B$7-$B$8)/12,0)+2),INDEX('שיפור נשים'!$A$1:$GQ$121,ROUNDDOWN(R1549/12,0)+1,ROUNDDOWN((E1549+$B$7-$B$8)/12,0)+2))</f>
        <v>#REF!</v>
      </c>
      <c r="V1549" t="e">
        <f>IF($B$11="זכר",INDEX('שיפור גברים'!$A$1:$GQ$121,ROUNDDOWN(R1549/12,0)+1,ROUNDDOWN((E1549+$B$7-$B$8)/12,0)+1),INDEX('שיפור נשים'!$A$1:$GQ$121,ROUNDDOWN(R1549/12,0)+1,ROUNDDOWN((E1549+$B$7-$B$8)/12,0)+1))</f>
        <v>#REF!</v>
      </c>
      <c r="W1549">
        <f t="shared" si="513"/>
        <v>0.58333333333333337</v>
      </c>
      <c r="X1549" t="e">
        <f t="shared" si="519"/>
        <v>#VALUE!</v>
      </c>
      <c r="Y1549" t="e">
        <f>IF($B$11="זכר",INDEX(תמותה!$A$1:$E$121,ROUNDDOWN(R1549/12,0)+1,4),INDEX(תמותה!$A$1:$E$121,ROUNDDOWN(R1549/12,0)+1,5))</f>
        <v>#REF!</v>
      </c>
      <c r="Z1549">
        <f t="shared" si="514"/>
        <v>1</v>
      </c>
      <c r="AA1549">
        <f t="shared" si="515"/>
        <v>1</v>
      </c>
      <c r="AB1549" t="e">
        <f t="shared" si="520"/>
        <v>#VALUE!</v>
      </c>
      <c r="AC1549" t="e">
        <f t="shared" si="521"/>
        <v>#VALUE!</v>
      </c>
      <c r="AD1549" t="e">
        <f t="shared" si="522"/>
        <v>#VALUE!</v>
      </c>
      <c r="AE1549" t="e">
        <f t="shared" si="523"/>
        <v>#VALUE!</v>
      </c>
      <c r="AF1549" t="e">
        <f t="shared" si="524"/>
        <v>#VALUE!</v>
      </c>
    </row>
    <row r="1550" spans="5:32" x14ac:dyDescent="0.2">
      <c r="E1550">
        <f t="shared" si="516"/>
        <v>1548</v>
      </c>
      <c r="F1550">
        <f t="shared" si="511"/>
        <v>107.22273969540015</v>
      </c>
      <c r="G1550" t="e">
        <f t="shared" si="504"/>
        <v>#VALUE!</v>
      </c>
      <c r="H1550" t="e">
        <f t="shared" si="505"/>
        <v>#VALUE!</v>
      </c>
      <c r="I1550" t="e">
        <f t="shared" si="506"/>
        <v>#VALUE!</v>
      </c>
      <c r="J1550" t="e">
        <f t="shared" si="507"/>
        <v>#VALUE!</v>
      </c>
      <c r="K1550" t="e">
        <f t="shared" si="508"/>
        <v>#VALUE!</v>
      </c>
      <c r="L1550" t="e">
        <f t="shared" si="509"/>
        <v>#VALUE!</v>
      </c>
      <c r="M1550" t="e">
        <f>IF($B$9="זכר",INDEX(תמותה!$A$1:$E$121,ROUNDDOWN(E1550/12,0)+1,2),INDEX(תמותה!$A$1:$E$121,ROUNDDOWN(E1550/12,0)+1,3))</f>
        <v>#REF!</v>
      </c>
      <c r="N1550" t="e">
        <f>IF($B$9="זכר",INDEX('שיפור גברים'!$A$1:$GQ$121,ROUNDDOWN(E1550/12,0)+1,ROUNDDOWN((E1550+$B$7-$B$8)/12,0)+2),INDEX('שיפור נשים'!$A$1:$GQ$121,ROUNDDOWN(E1550/12,0)+1,ROUNDDOWN((E1550+$B$7-$B$8)/12,0)+2))</f>
        <v>#REF!</v>
      </c>
      <c r="O1550" t="e">
        <f>IF($B$9="זכר",INDEX('שיפור גברים'!$A$1:$GQ$121,ROUNDDOWN(E1550/12,0)+1,ROUNDDOWN((E1550+$B$7-$B$8)/12,0)+1),INDEX('שיפור נשים'!$A$1:$GQ$121,ROUNDDOWN(E1550/12,0)+1,ROUNDDOWN((E1550+$B$7-$B$8)/12,0)+1))</f>
        <v>#REF!</v>
      </c>
      <c r="P1550">
        <f t="shared" si="510"/>
        <v>0.66666666666666663</v>
      </c>
      <c r="Q1550">
        <f t="shared" si="512"/>
        <v>1</v>
      </c>
      <c r="R1550">
        <f t="shared" si="517"/>
        <v>1548</v>
      </c>
      <c r="S1550" t="e">
        <f t="shared" si="518"/>
        <v>#VALUE!</v>
      </c>
      <c r="T1550" t="e">
        <f>IF($B$11="זכר",INDEX(תמותה!$A$1:$E$121,ROUNDDOWN(R1550/12,0)+1,2),INDEX(תמותה!$A$1:$E$121,ROUNDDOWN(R1550/12,0)+1,3))</f>
        <v>#REF!</v>
      </c>
      <c r="U1550" t="e">
        <f>IF($B$11="זכר",INDEX('שיפור גברים'!$A$1:$GQ$121,ROUNDDOWN(R1550/12,0)+1,ROUNDDOWN((E1550+$B$7-$B$8)/12,0)+2),INDEX('שיפור נשים'!$A$1:$GQ$121,ROUNDDOWN(R1550/12,0)+1,ROUNDDOWN((E1550+$B$7-$B$8)/12,0)+2))</f>
        <v>#REF!</v>
      </c>
      <c r="V1550" t="e">
        <f>IF($B$11="זכר",INDEX('שיפור גברים'!$A$1:$GQ$121,ROUNDDOWN(R1550/12,0)+1,ROUNDDOWN((E1550+$B$7-$B$8)/12,0)+1),INDEX('שיפור נשים'!$A$1:$GQ$121,ROUNDDOWN(R1550/12,0)+1,ROUNDDOWN((E1550+$B$7-$B$8)/12,0)+1))</f>
        <v>#REF!</v>
      </c>
      <c r="W1550">
        <f t="shared" si="513"/>
        <v>0.66666666666666663</v>
      </c>
      <c r="X1550" t="e">
        <f t="shared" si="519"/>
        <v>#VALUE!</v>
      </c>
      <c r="Y1550" t="e">
        <f>IF($B$11="זכר",INDEX(תמותה!$A$1:$E$121,ROUNDDOWN(R1550/12,0)+1,4),INDEX(תמותה!$A$1:$E$121,ROUNDDOWN(R1550/12,0)+1,5))</f>
        <v>#REF!</v>
      </c>
      <c r="Z1550">
        <f t="shared" si="514"/>
        <v>1</v>
      </c>
      <c r="AA1550">
        <f t="shared" si="515"/>
        <v>1</v>
      </c>
      <c r="AB1550" t="e">
        <f t="shared" si="520"/>
        <v>#VALUE!</v>
      </c>
      <c r="AC1550" t="e">
        <f t="shared" si="521"/>
        <v>#VALUE!</v>
      </c>
      <c r="AD1550" t="e">
        <f t="shared" si="522"/>
        <v>#VALUE!</v>
      </c>
      <c r="AE1550" t="e">
        <f t="shared" si="523"/>
        <v>#VALUE!</v>
      </c>
      <c r="AF1550" t="e">
        <f t="shared" si="524"/>
        <v>#VALUE!</v>
      </c>
    </row>
    <row r="1551" spans="5:32" x14ac:dyDescent="0.2">
      <c r="E1551">
        <f t="shared" si="516"/>
        <v>1549</v>
      </c>
      <c r="F1551">
        <f t="shared" si="511"/>
        <v>107.54682855462582</v>
      </c>
      <c r="G1551" t="e">
        <f t="shared" si="504"/>
        <v>#VALUE!</v>
      </c>
      <c r="H1551" t="e">
        <f t="shared" si="505"/>
        <v>#VALUE!</v>
      </c>
      <c r="I1551" t="e">
        <f t="shared" si="506"/>
        <v>#VALUE!</v>
      </c>
      <c r="J1551" t="e">
        <f t="shared" si="507"/>
        <v>#VALUE!</v>
      </c>
      <c r="K1551" t="e">
        <f t="shared" si="508"/>
        <v>#VALUE!</v>
      </c>
      <c r="L1551" t="e">
        <f t="shared" si="509"/>
        <v>#VALUE!</v>
      </c>
      <c r="M1551" t="e">
        <f>IF($B$9="זכר",INDEX(תמותה!$A$1:$E$121,ROUNDDOWN(E1551/12,0)+1,2),INDEX(תמותה!$A$1:$E$121,ROUNDDOWN(E1551/12,0)+1,3))</f>
        <v>#REF!</v>
      </c>
      <c r="N1551" t="e">
        <f>IF($B$9="זכר",INDEX('שיפור גברים'!$A$1:$GQ$121,ROUNDDOWN(E1551/12,0)+1,ROUNDDOWN((E1551+$B$7-$B$8)/12,0)+2),INDEX('שיפור נשים'!$A$1:$GQ$121,ROUNDDOWN(E1551/12,0)+1,ROUNDDOWN((E1551+$B$7-$B$8)/12,0)+2))</f>
        <v>#REF!</v>
      </c>
      <c r="O1551" t="e">
        <f>IF($B$9="זכר",INDEX('שיפור גברים'!$A$1:$GQ$121,ROUNDDOWN(E1551/12,0)+1,ROUNDDOWN((E1551+$B$7-$B$8)/12,0)+1),INDEX('שיפור נשים'!$A$1:$GQ$121,ROUNDDOWN(E1551/12,0)+1,ROUNDDOWN((E1551+$B$7-$B$8)/12,0)+1))</f>
        <v>#REF!</v>
      </c>
      <c r="P1551">
        <f t="shared" si="510"/>
        <v>0.75</v>
      </c>
      <c r="Q1551">
        <f t="shared" si="512"/>
        <v>1</v>
      </c>
      <c r="R1551">
        <f t="shared" si="517"/>
        <v>1549</v>
      </c>
      <c r="S1551" t="e">
        <f t="shared" si="518"/>
        <v>#VALUE!</v>
      </c>
      <c r="T1551" t="e">
        <f>IF($B$11="זכר",INDEX(תמותה!$A$1:$E$121,ROUNDDOWN(R1551/12,0)+1,2),INDEX(תמותה!$A$1:$E$121,ROUNDDOWN(R1551/12,0)+1,3))</f>
        <v>#REF!</v>
      </c>
      <c r="U1551" t="e">
        <f>IF($B$11="זכר",INDEX('שיפור גברים'!$A$1:$GQ$121,ROUNDDOWN(R1551/12,0)+1,ROUNDDOWN((E1551+$B$7-$B$8)/12,0)+2),INDEX('שיפור נשים'!$A$1:$GQ$121,ROUNDDOWN(R1551/12,0)+1,ROUNDDOWN((E1551+$B$7-$B$8)/12,0)+2))</f>
        <v>#REF!</v>
      </c>
      <c r="V1551" t="e">
        <f>IF($B$11="זכר",INDEX('שיפור גברים'!$A$1:$GQ$121,ROUNDDOWN(R1551/12,0)+1,ROUNDDOWN((E1551+$B$7-$B$8)/12,0)+1),INDEX('שיפור נשים'!$A$1:$GQ$121,ROUNDDOWN(R1551/12,0)+1,ROUNDDOWN((E1551+$B$7-$B$8)/12,0)+1))</f>
        <v>#REF!</v>
      </c>
      <c r="W1551">
        <f t="shared" si="513"/>
        <v>0.75</v>
      </c>
      <c r="X1551" t="e">
        <f t="shared" si="519"/>
        <v>#VALUE!</v>
      </c>
      <c r="Y1551" t="e">
        <f>IF($B$11="זכר",INDEX(תמותה!$A$1:$E$121,ROUNDDOWN(R1551/12,0)+1,4),INDEX(תמותה!$A$1:$E$121,ROUNDDOWN(R1551/12,0)+1,5))</f>
        <v>#REF!</v>
      </c>
      <c r="Z1551">
        <f t="shared" si="514"/>
        <v>1</v>
      </c>
      <c r="AA1551">
        <f t="shared" si="515"/>
        <v>1</v>
      </c>
      <c r="AB1551" t="e">
        <f t="shared" si="520"/>
        <v>#VALUE!</v>
      </c>
      <c r="AC1551" t="e">
        <f t="shared" si="521"/>
        <v>#VALUE!</v>
      </c>
      <c r="AD1551" t="e">
        <f t="shared" si="522"/>
        <v>#VALUE!</v>
      </c>
      <c r="AE1551" t="e">
        <f t="shared" si="523"/>
        <v>#VALUE!</v>
      </c>
      <c r="AF1551" t="e">
        <f t="shared" si="524"/>
        <v>#VALUE!</v>
      </c>
    </row>
    <row r="1552" spans="5:32" x14ac:dyDescent="0.2">
      <c r="E1552">
        <f t="shared" si="516"/>
        <v>1550</v>
      </c>
      <c r="F1552">
        <f t="shared" si="511"/>
        <v>107.87189699699758</v>
      </c>
      <c r="G1552" t="e">
        <f t="shared" si="504"/>
        <v>#VALUE!</v>
      </c>
      <c r="H1552" t="e">
        <f t="shared" si="505"/>
        <v>#VALUE!</v>
      </c>
      <c r="I1552" t="e">
        <f t="shared" si="506"/>
        <v>#VALUE!</v>
      </c>
      <c r="J1552" t="e">
        <f t="shared" si="507"/>
        <v>#VALUE!</v>
      </c>
      <c r="K1552" t="e">
        <f t="shared" si="508"/>
        <v>#VALUE!</v>
      </c>
      <c r="L1552" t="e">
        <f t="shared" si="509"/>
        <v>#VALUE!</v>
      </c>
      <c r="M1552" t="e">
        <f>IF($B$9="זכר",INDEX(תמותה!$A$1:$E$121,ROUNDDOWN(E1552/12,0)+1,2),INDEX(תמותה!$A$1:$E$121,ROUNDDOWN(E1552/12,0)+1,3))</f>
        <v>#REF!</v>
      </c>
      <c r="N1552" t="e">
        <f>IF($B$9="זכר",INDEX('שיפור גברים'!$A$1:$GQ$121,ROUNDDOWN(E1552/12,0)+1,ROUNDDOWN((E1552+$B$7-$B$8)/12,0)+2),INDEX('שיפור נשים'!$A$1:$GQ$121,ROUNDDOWN(E1552/12,0)+1,ROUNDDOWN((E1552+$B$7-$B$8)/12,0)+2))</f>
        <v>#REF!</v>
      </c>
      <c r="O1552" t="e">
        <f>IF($B$9="זכר",INDEX('שיפור גברים'!$A$1:$GQ$121,ROUNDDOWN(E1552/12,0)+1,ROUNDDOWN((E1552+$B$7-$B$8)/12,0)+1),INDEX('שיפור נשים'!$A$1:$GQ$121,ROUNDDOWN(E1552/12,0)+1,ROUNDDOWN((E1552+$B$7-$B$8)/12,0)+1))</f>
        <v>#REF!</v>
      </c>
      <c r="P1552">
        <f t="shared" si="510"/>
        <v>0.83333333333333337</v>
      </c>
      <c r="Q1552">
        <f t="shared" si="512"/>
        <v>1</v>
      </c>
      <c r="R1552">
        <f t="shared" si="517"/>
        <v>1550</v>
      </c>
      <c r="S1552" t="e">
        <f t="shared" si="518"/>
        <v>#VALUE!</v>
      </c>
      <c r="T1552" t="e">
        <f>IF($B$11="זכר",INDEX(תמותה!$A$1:$E$121,ROUNDDOWN(R1552/12,0)+1,2),INDEX(תמותה!$A$1:$E$121,ROUNDDOWN(R1552/12,0)+1,3))</f>
        <v>#REF!</v>
      </c>
      <c r="U1552" t="e">
        <f>IF($B$11="זכר",INDEX('שיפור גברים'!$A$1:$GQ$121,ROUNDDOWN(R1552/12,0)+1,ROUNDDOWN((E1552+$B$7-$B$8)/12,0)+2),INDEX('שיפור נשים'!$A$1:$GQ$121,ROUNDDOWN(R1552/12,0)+1,ROUNDDOWN((E1552+$B$7-$B$8)/12,0)+2))</f>
        <v>#REF!</v>
      </c>
      <c r="V1552" t="e">
        <f>IF($B$11="זכר",INDEX('שיפור גברים'!$A$1:$GQ$121,ROUNDDOWN(R1552/12,0)+1,ROUNDDOWN((E1552+$B$7-$B$8)/12,0)+1),INDEX('שיפור נשים'!$A$1:$GQ$121,ROUNDDOWN(R1552/12,0)+1,ROUNDDOWN((E1552+$B$7-$B$8)/12,0)+1))</f>
        <v>#REF!</v>
      </c>
      <c r="W1552">
        <f t="shared" si="513"/>
        <v>0.83333333333333337</v>
      </c>
      <c r="X1552" t="e">
        <f t="shared" si="519"/>
        <v>#VALUE!</v>
      </c>
      <c r="Y1552" t="e">
        <f>IF($B$11="זכר",INDEX(תמותה!$A$1:$E$121,ROUNDDOWN(R1552/12,0)+1,4),INDEX(תמותה!$A$1:$E$121,ROUNDDOWN(R1552/12,0)+1,5))</f>
        <v>#REF!</v>
      </c>
      <c r="Z1552">
        <f t="shared" si="514"/>
        <v>1</v>
      </c>
      <c r="AA1552">
        <f t="shared" si="515"/>
        <v>1</v>
      </c>
      <c r="AB1552" t="e">
        <f t="shared" si="520"/>
        <v>#VALUE!</v>
      </c>
      <c r="AC1552" t="e">
        <f t="shared" si="521"/>
        <v>#VALUE!</v>
      </c>
      <c r="AD1552" t="e">
        <f t="shared" si="522"/>
        <v>#VALUE!</v>
      </c>
      <c r="AE1552" t="e">
        <f t="shared" si="523"/>
        <v>#VALUE!</v>
      </c>
      <c r="AF1552" t="e">
        <f t="shared" si="524"/>
        <v>#VALUE!</v>
      </c>
    </row>
    <row r="1553" spans="5:32" x14ac:dyDescent="0.2">
      <c r="E1553">
        <f t="shared" si="516"/>
        <v>1551</v>
      </c>
      <c r="F1553">
        <f t="shared" si="511"/>
        <v>108.19794798337968</v>
      </c>
      <c r="G1553" t="e">
        <f t="shared" si="504"/>
        <v>#VALUE!</v>
      </c>
      <c r="H1553" t="e">
        <f t="shared" si="505"/>
        <v>#VALUE!</v>
      </c>
      <c r="I1553" t="e">
        <f t="shared" si="506"/>
        <v>#VALUE!</v>
      </c>
      <c r="J1553" t="e">
        <f t="shared" si="507"/>
        <v>#VALUE!</v>
      </c>
      <c r="K1553" t="e">
        <f t="shared" si="508"/>
        <v>#VALUE!</v>
      </c>
      <c r="L1553" t="e">
        <f t="shared" si="509"/>
        <v>#VALUE!</v>
      </c>
      <c r="M1553" t="e">
        <f>IF($B$9="זכר",INDEX(תמותה!$A$1:$E$121,ROUNDDOWN(E1553/12,0)+1,2),INDEX(תמותה!$A$1:$E$121,ROUNDDOWN(E1553/12,0)+1,3))</f>
        <v>#REF!</v>
      </c>
      <c r="N1553" t="e">
        <f>IF($B$9="זכר",INDEX('שיפור גברים'!$A$1:$GQ$121,ROUNDDOWN(E1553/12,0)+1,ROUNDDOWN((E1553+$B$7-$B$8)/12,0)+2),INDEX('שיפור נשים'!$A$1:$GQ$121,ROUNDDOWN(E1553/12,0)+1,ROUNDDOWN((E1553+$B$7-$B$8)/12,0)+2))</f>
        <v>#REF!</v>
      </c>
      <c r="O1553" t="e">
        <f>IF($B$9="זכר",INDEX('שיפור גברים'!$A$1:$GQ$121,ROUNDDOWN(E1553/12,0)+1,ROUNDDOWN((E1553+$B$7-$B$8)/12,0)+1),INDEX('שיפור נשים'!$A$1:$GQ$121,ROUNDDOWN(E1553/12,0)+1,ROUNDDOWN((E1553+$B$7-$B$8)/12,0)+1))</f>
        <v>#REF!</v>
      </c>
      <c r="P1553">
        <f t="shared" si="510"/>
        <v>0.91666666666666663</v>
      </c>
      <c r="Q1553">
        <f t="shared" si="512"/>
        <v>1</v>
      </c>
      <c r="R1553">
        <f t="shared" si="517"/>
        <v>1551</v>
      </c>
      <c r="S1553" t="e">
        <f t="shared" si="518"/>
        <v>#VALUE!</v>
      </c>
      <c r="T1553" t="e">
        <f>IF($B$11="זכר",INDEX(תמותה!$A$1:$E$121,ROUNDDOWN(R1553/12,0)+1,2),INDEX(תמותה!$A$1:$E$121,ROUNDDOWN(R1553/12,0)+1,3))</f>
        <v>#REF!</v>
      </c>
      <c r="U1553" t="e">
        <f>IF($B$11="זכר",INDEX('שיפור גברים'!$A$1:$GQ$121,ROUNDDOWN(R1553/12,0)+1,ROUNDDOWN((E1553+$B$7-$B$8)/12,0)+2),INDEX('שיפור נשים'!$A$1:$GQ$121,ROUNDDOWN(R1553/12,0)+1,ROUNDDOWN((E1553+$B$7-$B$8)/12,0)+2))</f>
        <v>#REF!</v>
      </c>
      <c r="V1553" t="e">
        <f>IF($B$11="זכר",INDEX('שיפור גברים'!$A$1:$GQ$121,ROUNDDOWN(R1553/12,0)+1,ROUNDDOWN((E1553+$B$7-$B$8)/12,0)+1),INDEX('שיפור נשים'!$A$1:$GQ$121,ROUNDDOWN(R1553/12,0)+1,ROUNDDOWN((E1553+$B$7-$B$8)/12,0)+1))</f>
        <v>#REF!</v>
      </c>
      <c r="W1553">
        <f t="shared" si="513"/>
        <v>0.91666666666666663</v>
      </c>
      <c r="X1553" t="e">
        <f t="shared" si="519"/>
        <v>#VALUE!</v>
      </c>
      <c r="Y1553" t="e">
        <f>IF($B$11="זכר",INDEX(תמותה!$A$1:$E$121,ROUNDDOWN(R1553/12,0)+1,4),INDEX(תמותה!$A$1:$E$121,ROUNDDOWN(R1553/12,0)+1,5))</f>
        <v>#REF!</v>
      </c>
      <c r="Z1553">
        <f t="shared" si="514"/>
        <v>1</v>
      </c>
      <c r="AA1553">
        <f t="shared" si="515"/>
        <v>1</v>
      </c>
      <c r="AB1553" t="e">
        <f t="shared" si="520"/>
        <v>#VALUE!</v>
      </c>
      <c r="AC1553" t="e">
        <f t="shared" si="521"/>
        <v>#VALUE!</v>
      </c>
      <c r="AD1553" t="e">
        <f t="shared" si="522"/>
        <v>#VALUE!</v>
      </c>
      <c r="AE1553" t="e">
        <f t="shared" si="523"/>
        <v>#VALUE!</v>
      </c>
      <c r="AF1553" t="e">
        <f t="shared" si="524"/>
        <v>#VALUE!</v>
      </c>
    </row>
    <row r="1554" spans="5:32" x14ac:dyDescent="0.2">
      <c r="E1554">
        <f t="shared" si="516"/>
        <v>1552</v>
      </c>
      <c r="F1554">
        <f t="shared" si="511"/>
        <v>108.52498448358575</v>
      </c>
      <c r="G1554" t="e">
        <f t="shared" si="504"/>
        <v>#VALUE!</v>
      </c>
      <c r="H1554" t="e">
        <f t="shared" si="505"/>
        <v>#VALUE!</v>
      </c>
      <c r="I1554" t="e">
        <f t="shared" si="506"/>
        <v>#VALUE!</v>
      </c>
      <c r="J1554" t="e">
        <f t="shared" si="507"/>
        <v>#VALUE!</v>
      </c>
      <c r="K1554" t="e">
        <f t="shared" si="508"/>
        <v>#VALUE!</v>
      </c>
      <c r="L1554" t="e">
        <f t="shared" si="509"/>
        <v>#VALUE!</v>
      </c>
      <c r="M1554" t="e">
        <f>IF($B$9="זכר",INDEX(תמותה!$A$1:$E$121,ROUNDDOWN(E1554/12,0)+1,2),INDEX(תמותה!$A$1:$E$121,ROUNDDOWN(E1554/12,0)+1,3))</f>
        <v>#REF!</v>
      </c>
      <c r="N1554" t="e">
        <f>IF($B$9="זכר",INDEX('שיפור גברים'!$A$1:$GQ$121,ROUNDDOWN(E1554/12,0)+1,ROUNDDOWN((E1554+$B$7-$B$8)/12,0)+2),INDEX('שיפור נשים'!$A$1:$GQ$121,ROUNDDOWN(E1554/12,0)+1,ROUNDDOWN((E1554+$B$7-$B$8)/12,0)+2))</f>
        <v>#REF!</v>
      </c>
      <c r="O1554" t="e">
        <f>IF($B$9="זכר",INDEX('שיפור גברים'!$A$1:$GQ$121,ROUNDDOWN(E1554/12,0)+1,ROUNDDOWN((E1554+$B$7-$B$8)/12,0)+1),INDEX('שיפור נשים'!$A$1:$GQ$121,ROUNDDOWN(E1554/12,0)+1,ROUNDDOWN((E1554+$B$7-$B$8)/12,0)+1))</f>
        <v>#REF!</v>
      </c>
      <c r="P1554">
        <f t="shared" si="510"/>
        <v>1</v>
      </c>
      <c r="Q1554">
        <f t="shared" si="512"/>
        <v>1</v>
      </c>
      <c r="R1554">
        <f t="shared" si="517"/>
        <v>1552</v>
      </c>
      <c r="S1554" t="e">
        <f t="shared" si="518"/>
        <v>#VALUE!</v>
      </c>
      <c r="T1554" t="e">
        <f>IF($B$11="זכר",INDEX(תמותה!$A$1:$E$121,ROUNDDOWN(R1554/12,0)+1,2),INDEX(תמותה!$A$1:$E$121,ROUNDDOWN(R1554/12,0)+1,3))</f>
        <v>#REF!</v>
      </c>
      <c r="U1554" t="e">
        <f>IF($B$11="זכר",INDEX('שיפור גברים'!$A$1:$GQ$121,ROUNDDOWN(R1554/12,0)+1,ROUNDDOWN((E1554+$B$7-$B$8)/12,0)+2),INDEX('שיפור נשים'!$A$1:$GQ$121,ROUNDDOWN(R1554/12,0)+1,ROUNDDOWN((E1554+$B$7-$B$8)/12,0)+2))</f>
        <v>#REF!</v>
      </c>
      <c r="V1554" t="e">
        <f>IF($B$11="זכר",INDEX('שיפור גברים'!$A$1:$GQ$121,ROUNDDOWN(R1554/12,0)+1,ROUNDDOWN((E1554+$B$7-$B$8)/12,0)+1),INDEX('שיפור נשים'!$A$1:$GQ$121,ROUNDDOWN(R1554/12,0)+1,ROUNDDOWN((E1554+$B$7-$B$8)/12,0)+1))</f>
        <v>#REF!</v>
      </c>
      <c r="W1554">
        <f t="shared" si="513"/>
        <v>1</v>
      </c>
      <c r="X1554" t="e">
        <f t="shared" si="519"/>
        <v>#VALUE!</v>
      </c>
      <c r="Y1554" t="e">
        <f>IF($B$11="זכר",INDEX(תמותה!$A$1:$E$121,ROUNDDOWN(R1554/12,0)+1,4),INDEX(תמותה!$A$1:$E$121,ROUNDDOWN(R1554/12,0)+1,5))</f>
        <v>#REF!</v>
      </c>
      <c r="Z1554">
        <f t="shared" si="514"/>
        <v>1</v>
      </c>
      <c r="AA1554">
        <f t="shared" si="515"/>
        <v>1</v>
      </c>
      <c r="AB1554" t="e">
        <f t="shared" si="520"/>
        <v>#VALUE!</v>
      </c>
      <c r="AC1554" t="e">
        <f t="shared" si="521"/>
        <v>#VALUE!</v>
      </c>
      <c r="AD1554" t="e">
        <f t="shared" si="522"/>
        <v>#VALUE!</v>
      </c>
      <c r="AE1554" t="e">
        <f t="shared" si="523"/>
        <v>#VALUE!</v>
      </c>
      <c r="AF1554" t="e">
        <f t="shared" si="524"/>
        <v>#VALUE!</v>
      </c>
    </row>
    <row r="1555" spans="5:32" x14ac:dyDescent="0.2">
      <c r="E1555">
        <f t="shared" si="516"/>
        <v>1553</v>
      </c>
      <c r="F1555">
        <f t="shared" si="511"/>
        <v>108.85300947640626</v>
      </c>
      <c r="G1555" t="e">
        <f t="shared" si="504"/>
        <v>#VALUE!</v>
      </c>
      <c r="H1555" t="e">
        <f t="shared" si="505"/>
        <v>#VALUE!</v>
      </c>
      <c r="I1555" t="e">
        <f t="shared" si="506"/>
        <v>#VALUE!</v>
      </c>
      <c r="J1555" t="e">
        <f t="shared" si="507"/>
        <v>#VALUE!</v>
      </c>
      <c r="K1555" t="e">
        <f t="shared" si="508"/>
        <v>#VALUE!</v>
      </c>
      <c r="L1555" t="e">
        <f t="shared" si="509"/>
        <v>#VALUE!</v>
      </c>
      <c r="M1555" t="e">
        <f>IF($B$9="זכר",INDEX(תמותה!$A$1:$E$121,ROUNDDOWN(E1555/12,0)+1,2),INDEX(תמותה!$A$1:$E$121,ROUNDDOWN(E1555/12,0)+1,3))</f>
        <v>#REF!</v>
      </c>
      <c r="N1555" t="e">
        <f>IF($B$9="זכר",INDEX('שיפור גברים'!$A$1:$GQ$121,ROUNDDOWN(E1555/12,0)+1,ROUNDDOWN((E1555+$B$7-$B$8)/12,0)+2),INDEX('שיפור נשים'!$A$1:$GQ$121,ROUNDDOWN(E1555/12,0)+1,ROUNDDOWN((E1555+$B$7-$B$8)/12,0)+2))</f>
        <v>#REF!</v>
      </c>
      <c r="O1555" t="e">
        <f>IF($B$9="זכר",INDEX('שיפור גברים'!$A$1:$GQ$121,ROUNDDOWN(E1555/12,0)+1,ROUNDDOWN((E1555+$B$7-$B$8)/12,0)+1),INDEX('שיפור נשים'!$A$1:$GQ$121,ROUNDDOWN(E1555/12,0)+1,ROUNDDOWN((E1555+$B$7-$B$8)/12,0)+1))</f>
        <v>#REF!</v>
      </c>
      <c r="P1555">
        <f t="shared" si="510"/>
        <v>8.3333333333333329E-2</v>
      </c>
      <c r="Q1555">
        <f t="shared" si="512"/>
        <v>1</v>
      </c>
      <c r="R1555">
        <f t="shared" si="517"/>
        <v>1553</v>
      </c>
      <c r="S1555" t="e">
        <f t="shared" si="518"/>
        <v>#VALUE!</v>
      </c>
      <c r="T1555" t="e">
        <f>IF($B$11="זכר",INDEX(תמותה!$A$1:$E$121,ROUNDDOWN(R1555/12,0)+1,2),INDEX(תמותה!$A$1:$E$121,ROUNDDOWN(R1555/12,0)+1,3))</f>
        <v>#REF!</v>
      </c>
      <c r="U1555" t="e">
        <f>IF($B$11="זכר",INDEX('שיפור גברים'!$A$1:$GQ$121,ROUNDDOWN(R1555/12,0)+1,ROUNDDOWN((E1555+$B$7-$B$8)/12,0)+2),INDEX('שיפור נשים'!$A$1:$GQ$121,ROUNDDOWN(R1555/12,0)+1,ROUNDDOWN((E1555+$B$7-$B$8)/12,0)+2))</f>
        <v>#REF!</v>
      </c>
      <c r="V1555" t="e">
        <f>IF($B$11="זכר",INDEX('שיפור גברים'!$A$1:$GQ$121,ROUNDDOWN(R1555/12,0)+1,ROUNDDOWN((E1555+$B$7-$B$8)/12,0)+1),INDEX('שיפור נשים'!$A$1:$GQ$121,ROUNDDOWN(R1555/12,0)+1,ROUNDDOWN((E1555+$B$7-$B$8)/12,0)+1))</f>
        <v>#REF!</v>
      </c>
      <c r="W1555">
        <f t="shared" si="513"/>
        <v>8.3333333333333329E-2</v>
      </c>
      <c r="X1555" t="e">
        <f t="shared" si="519"/>
        <v>#VALUE!</v>
      </c>
      <c r="Y1555" t="e">
        <f>IF($B$11="זכר",INDEX(תמותה!$A$1:$E$121,ROUNDDOWN(R1555/12,0)+1,4),INDEX(תמותה!$A$1:$E$121,ROUNDDOWN(R1555/12,0)+1,5))</f>
        <v>#REF!</v>
      </c>
      <c r="Z1555">
        <f t="shared" si="514"/>
        <v>1</v>
      </c>
      <c r="AA1555">
        <f t="shared" si="515"/>
        <v>1</v>
      </c>
      <c r="AB1555" t="e">
        <f t="shared" si="520"/>
        <v>#VALUE!</v>
      </c>
      <c r="AC1555" t="e">
        <f t="shared" si="521"/>
        <v>#VALUE!</v>
      </c>
      <c r="AD1555" t="e">
        <f t="shared" si="522"/>
        <v>#VALUE!</v>
      </c>
      <c r="AE1555" t="e">
        <f t="shared" si="523"/>
        <v>#VALUE!</v>
      </c>
      <c r="AF1555" t="e">
        <f t="shared" si="524"/>
        <v>#VALUE!</v>
      </c>
    </row>
    <row r="1556" spans="5:32" x14ac:dyDescent="0.2">
      <c r="E1556">
        <f t="shared" si="516"/>
        <v>1554</v>
      </c>
      <c r="F1556">
        <f t="shared" si="511"/>
        <v>109.18202594963495</v>
      </c>
      <c r="G1556" t="e">
        <f t="shared" si="504"/>
        <v>#VALUE!</v>
      </c>
      <c r="H1556" t="e">
        <f t="shared" si="505"/>
        <v>#VALUE!</v>
      </c>
      <c r="I1556" t="e">
        <f t="shared" si="506"/>
        <v>#VALUE!</v>
      </c>
      <c r="J1556" t="e">
        <f t="shared" si="507"/>
        <v>#VALUE!</v>
      </c>
      <c r="K1556" t="e">
        <f t="shared" si="508"/>
        <v>#VALUE!</v>
      </c>
      <c r="L1556" t="e">
        <f t="shared" si="509"/>
        <v>#VALUE!</v>
      </c>
      <c r="M1556" t="e">
        <f>IF($B$9="זכר",INDEX(תמותה!$A$1:$E$121,ROUNDDOWN(E1556/12,0)+1,2),INDEX(תמותה!$A$1:$E$121,ROUNDDOWN(E1556/12,0)+1,3))</f>
        <v>#REF!</v>
      </c>
      <c r="N1556" t="e">
        <f>IF($B$9="זכר",INDEX('שיפור גברים'!$A$1:$GQ$121,ROUNDDOWN(E1556/12,0)+1,ROUNDDOWN((E1556+$B$7-$B$8)/12,0)+2),INDEX('שיפור נשים'!$A$1:$GQ$121,ROUNDDOWN(E1556/12,0)+1,ROUNDDOWN((E1556+$B$7-$B$8)/12,0)+2))</f>
        <v>#REF!</v>
      </c>
      <c r="O1556" t="e">
        <f>IF($B$9="זכר",INDEX('שיפור גברים'!$A$1:$GQ$121,ROUNDDOWN(E1556/12,0)+1,ROUNDDOWN((E1556+$B$7-$B$8)/12,0)+1),INDEX('שיפור נשים'!$A$1:$GQ$121,ROUNDDOWN(E1556/12,0)+1,ROUNDDOWN((E1556+$B$7-$B$8)/12,0)+1))</f>
        <v>#REF!</v>
      </c>
      <c r="P1556">
        <f t="shared" si="510"/>
        <v>0.16666666666666666</v>
      </c>
      <c r="Q1556">
        <f t="shared" si="512"/>
        <v>1</v>
      </c>
      <c r="R1556">
        <f t="shared" si="517"/>
        <v>1554</v>
      </c>
      <c r="S1556" t="e">
        <f t="shared" si="518"/>
        <v>#VALUE!</v>
      </c>
      <c r="T1556" t="e">
        <f>IF($B$11="זכר",INDEX(תמותה!$A$1:$E$121,ROUNDDOWN(R1556/12,0)+1,2),INDEX(תמותה!$A$1:$E$121,ROUNDDOWN(R1556/12,0)+1,3))</f>
        <v>#REF!</v>
      </c>
      <c r="U1556" t="e">
        <f>IF($B$11="זכר",INDEX('שיפור גברים'!$A$1:$GQ$121,ROUNDDOWN(R1556/12,0)+1,ROUNDDOWN((E1556+$B$7-$B$8)/12,0)+2),INDEX('שיפור נשים'!$A$1:$GQ$121,ROUNDDOWN(R1556/12,0)+1,ROUNDDOWN((E1556+$B$7-$B$8)/12,0)+2))</f>
        <v>#REF!</v>
      </c>
      <c r="V1556" t="e">
        <f>IF($B$11="זכר",INDEX('שיפור גברים'!$A$1:$GQ$121,ROUNDDOWN(R1556/12,0)+1,ROUNDDOWN((E1556+$B$7-$B$8)/12,0)+1),INDEX('שיפור נשים'!$A$1:$GQ$121,ROUNDDOWN(R1556/12,0)+1,ROUNDDOWN((E1556+$B$7-$B$8)/12,0)+1))</f>
        <v>#REF!</v>
      </c>
      <c r="W1556">
        <f t="shared" si="513"/>
        <v>0.16666666666666666</v>
      </c>
      <c r="X1556" t="e">
        <f t="shared" si="519"/>
        <v>#VALUE!</v>
      </c>
      <c r="Y1556" t="e">
        <f>IF($B$11="זכר",INDEX(תמותה!$A$1:$E$121,ROUNDDOWN(R1556/12,0)+1,4),INDEX(תמותה!$A$1:$E$121,ROUNDDOWN(R1556/12,0)+1,5))</f>
        <v>#REF!</v>
      </c>
      <c r="Z1556">
        <f t="shared" si="514"/>
        <v>1</v>
      </c>
      <c r="AA1556">
        <f t="shared" si="515"/>
        <v>1</v>
      </c>
      <c r="AB1556" t="e">
        <f t="shared" si="520"/>
        <v>#VALUE!</v>
      </c>
      <c r="AC1556" t="e">
        <f t="shared" si="521"/>
        <v>#VALUE!</v>
      </c>
      <c r="AD1556" t="e">
        <f t="shared" si="522"/>
        <v>#VALUE!</v>
      </c>
      <c r="AE1556" t="e">
        <f t="shared" si="523"/>
        <v>#VALUE!</v>
      </c>
      <c r="AF1556" t="e">
        <f t="shared" si="524"/>
        <v>#VALUE!</v>
      </c>
    </row>
    <row r="1557" spans="5:32" x14ac:dyDescent="0.2">
      <c r="E1557">
        <f t="shared" si="516"/>
        <v>1555</v>
      </c>
      <c r="F1557">
        <f t="shared" si="511"/>
        <v>109.51203690009643</v>
      </c>
      <c r="G1557" t="e">
        <f t="shared" si="504"/>
        <v>#VALUE!</v>
      </c>
      <c r="H1557" t="e">
        <f t="shared" si="505"/>
        <v>#VALUE!</v>
      </c>
      <c r="I1557" t="e">
        <f t="shared" si="506"/>
        <v>#VALUE!</v>
      </c>
      <c r="J1557" t="e">
        <f t="shared" si="507"/>
        <v>#VALUE!</v>
      </c>
      <c r="K1557" t="e">
        <f t="shared" si="508"/>
        <v>#VALUE!</v>
      </c>
      <c r="L1557" t="e">
        <f t="shared" si="509"/>
        <v>#VALUE!</v>
      </c>
      <c r="M1557" t="e">
        <f>IF($B$9="זכר",INDEX(תמותה!$A$1:$E$121,ROUNDDOWN(E1557/12,0)+1,2),INDEX(תמותה!$A$1:$E$121,ROUNDDOWN(E1557/12,0)+1,3))</f>
        <v>#REF!</v>
      </c>
      <c r="N1557" t="e">
        <f>IF($B$9="זכר",INDEX('שיפור גברים'!$A$1:$GQ$121,ROUNDDOWN(E1557/12,0)+1,ROUNDDOWN((E1557+$B$7-$B$8)/12,0)+2),INDEX('שיפור נשים'!$A$1:$GQ$121,ROUNDDOWN(E1557/12,0)+1,ROUNDDOWN((E1557+$B$7-$B$8)/12,0)+2))</f>
        <v>#REF!</v>
      </c>
      <c r="O1557" t="e">
        <f>IF($B$9="זכר",INDEX('שיפור גברים'!$A$1:$GQ$121,ROUNDDOWN(E1557/12,0)+1,ROUNDDOWN((E1557+$B$7-$B$8)/12,0)+1),INDEX('שיפור נשים'!$A$1:$GQ$121,ROUNDDOWN(E1557/12,0)+1,ROUNDDOWN((E1557+$B$7-$B$8)/12,0)+1))</f>
        <v>#REF!</v>
      </c>
      <c r="P1557">
        <f t="shared" si="510"/>
        <v>0.25</v>
      </c>
      <c r="Q1557">
        <f t="shared" si="512"/>
        <v>1</v>
      </c>
      <c r="R1557">
        <f t="shared" si="517"/>
        <v>1555</v>
      </c>
      <c r="S1557" t="e">
        <f t="shared" si="518"/>
        <v>#VALUE!</v>
      </c>
      <c r="T1557" t="e">
        <f>IF($B$11="זכר",INDEX(תמותה!$A$1:$E$121,ROUNDDOWN(R1557/12,0)+1,2),INDEX(תמותה!$A$1:$E$121,ROUNDDOWN(R1557/12,0)+1,3))</f>
        <v>#REF!</v>
      </c>
      <c r="U1557" t="e">
        <f>IF($B$11="זכר",INDEX('שיפור גברים'!$A$1:$GQ$121,ROUNDDOWN(R1557/12,0)+1,ROUNDDOWN((E1557+$B$7-$B$8)/12,0)+2),INDEX('שיפור נשים'!$A$1:$GQ$121,ROUNDDOWN(R1557/12,0)+1,ROUNDDOWN((E1557+$B$7-$B$8)/12,0)+2))</f>
        <v>#REF!</v>
      </c>
      <c r="V1557" t="e">
        <f>IF($B$11="זכר",INDEX('שיפור גברים'!$A$1:$GQ$121,ROUNDDOWN(R1557/12,0)+1,ROUNDDOWN((E1557+$B$7-$B$8)/12,0)+1),INDEX('שיפור נשים'!$A$1:$GQ$121,ROUNDDOWN(R1557/12,0)+1,ROUNDDOWN((E1557+$B$7-$B$8)/12,0)+1))</f>
        <v>#REF!</v>
      </c>
      <c r="W1557">
        <f t="shared" si="513"/>
        <v>0.25</v>
      </c>
      <c r="X1557" t="e">
        <f t="shared" si="519"/>
        <v>#VALUE!</v>
      </c>
      <c r="Y1557" t="e">
        <f>IF($B$11="זכר",INDEX(תמותה!$A$1:$E$121,ROUNDDOWN(R1557/12,0)+1,4),INDEX(תמותה!$A$1:$E$121,ROUNDDOWN(R1557/12,0)+1,5))</f>
        <v>#REF!</v>
      </c>
      <c r="Z1557">
        <f t="shared" si="514"/>
        <v>1</v>
      </c>
      <c r="AA1557">
        <f t="shared" si="515"/>
        <v>1</v>
      </c>
      <c r="AB1557" t="e">
        <f t="shared" si="520"/>
        <v>#VALUE!</v>
      </c>
      <c r="AC1557" t="e">
        <f t="shared" si="521"/>
        <v>#VALUE!</v>
      </c>
      <c r="AD1557" t="e">
        <f t="shared" si="522"/>
        <v>#VALUE!</v>
      </c>
      <c r="AE1557" t="e">
        <f t="shared" si="523"/>
        <v>#VALUE!</v>
      </c>
      <c r="AF1557" t="e">
        <f t="shared" si="524"/>
        <v>#VALUE!</v>
      </c>
    </row>
    <row r="1558" spans="5:32" x14ac:dyDescent="0.2">
      <c r="E1558">
        <f t="shared" si="516"/>
        <v>1556</v>
      </c>
      <c r="F1558">
        <f t="shared" si="511"/>
        <v>109.84304533367364</v>
      </c>
      <c r="G1558" t="e">
        <f t="shared" si="504"/>
        <v>#VALUE!</v>
      </c>
      <c r="H1558" t="e">
        <f t="shared" si="505"/>
        <v>#VALUE!</v>
      </c>
      <c r="I1558" t="e">
        <f t="shared" si="506"/>
        <v>#VALUE!</v>
      </c>
      <c r="J1558" t="e">
        <f t="shared" si="507"/>
        <v>#VALUE!</v>
      </c>
      <c r="K1558" t="e">
        <f t="shared" si="508"/>
        <v>#VALUE!</v>
      </c>
      <c r="L1558" t="e">
        <f t="shared" si="509"/>
        <v>#VALUE!</v>
      </c>
      <c r="M1558" t="e">
        <f>IF($B$9="זכר",INDEX(תמותה!$A$1:$E$121,ROUNDDOWN(E1558/12,0)+1,2),INDEX(תמותה!$A$1:$E$121,ROUNDDOWN(E1558/12,0)+1,3))</f>
        <v>#REF!</v>
      </c>
      <c r="N1558" t="e">
        <f>IF($B$9="זכר",INDEX('שיפור גברים'!$A$1:$GQ$121,ROUNDDOWN(E1558/12,0)+1,ROUNDDOWN((E1558+$B$7-$B$8)/12,0)+2),INDEX('שיפור נשים'!$A$1:$GQ$121,ROUNDDOWN(E1558/12,0)+1,ROUNDDOWN((E1558+$B$7-$B$8)/12,0)+2))</f>
        <v>#REF!</v>
      </c>
      <c r="O1558" t="e">
        <f>IF($B$9="זכר",INDEX('שיפור גברים'!$A$1:$GQ$121,ROUNDDOWN(E1558/12,0)+1,ROUNDDOWN((E1558+$B$7-$B$8)/12,0)+1),INDEX('שיפור נשים'!$A$1:$GQ$121,ROUNDDOWN(E1558/12,0)+1,ROUNDDOWN((E1558+$B$7-$B$8)/12,0)+1))</f>
        <v>#REF!</v>
      </c>
      <c r="P1558">
        <f t="shared" si="510"/>
        <v>0.33333333333333331</v>
      </c>
      <c r="Q1558">
        <f t="shared" si="512"/>
        <v>1</v>
      </c>
      <c r="R1558">
        <f t="shared" si="517"/>
        <v>1556</v>
      </c>
      <c r="S1558" t="e">
        <f t="shared" si="518"/>
        <v>#VALUE!</v>
      </c>
      <c r="T1558" t="e">
        <f>IF($B$11="זכר",INDEX(תמותה!$A$1:$E$121,ROUNDDOWN(R1558/12,0)+1,2),INDEX(תמותה!$A$1:$E$121,ROUNDDOWN(R1558/12,0)+1,3))</f>
        <v>#REF!</v>
      </c>
      <c r="U1558" t="e">
        <f>IF($B$11="זכר",INDEX('שיפור גברים'!$A$1:$GQ$121,ROUNDDOWN(R1558/12,0)+1,ROUNDDOWN((E1558+$B$7-$B$8)/12,0)+2),INDEX('שיפור נשים'!$A$1:$GQ$121,ROUNDDOWN(R1558/12,0)+1,ROUNDDOWN((E1558+$B$7-$B$8)/12,0)+2))</f>
        <v>#REF!</v>
      </c>
      <c r="V1558" t="e">
        <f>IF($B$11="זכר",INDEX('שיפור גברים'!$A$1:$GQ$121,ROUNDDOWN(R1558/12,0)+1,ROUNDDOWN((E1558+$B$7-$B$8)/12,0)+1),INDEX('שיפור נשים'!$A$1:$GQ$121,ROUNDDOWN(R1558/12,0)+1,ROUNDDOWN((E1558+$B$7-$B$8)/12,0)+1))</f>
        <v>#REF!</v>
      </c>
      <c r="W1558">
        <f t="shared" si="513"/>
        <v>0.33333333333333331</v>
      </c>
      <c r="X1558" t="e">
        <f t="shared" si="519"/>
        <v>#VALUE!</v>
      </c>
      <c r="Y1558" t="e">
        <f>IF($B$11="זכר",INDEX(תמותה!$A$1:$E$121,ROUNDDOWN(R1558/12,0)+1,4),INDEX(תמותה!$A$1:$E$121,ROUNDDOWN(R1558/12,0)+1,5))</f>
        <v>#REF!</v>
      </c>
      <c r="Z1558">
        <f t="shared" si="514"/>
        <v>1</v>
      </c>
      <c r="AA1558">
        <f t="shared" si="515"/>
        <v>1</v>
      </c>
      <c r="AB1558" t="e">
        <f t="shared" si="520"/>
        <v>#VALUE!</v>
      </c>
      <c r="AC1558" t="e">
        <f t="shared" si="521"/>
        <v>#VALUE!</v>
      </c>
      <c r="AD1558" t="e">
        <f t="shared" si="522"/>
        <v>#VALUE!</v>
      </c>
      <c r="AE1558" t="e">
        <f t="shared" si="523"/>
        <v>#VALUE!</v>
      </c>
      <c r="AF1558" t="e">
        <f t="shared" si="524"/>
        <v>#VALUE!</v>
      </c>
    </row>
    <row r="1559" spans="5:32" x14ac:dyDescent="0.2">
      <c r="E1559">
        <f t="shared" si="516"/>
        <v>1557</v>
      </c>
      <c r="F1559">
        <f t="shared" si="511"/>
        <v>110.17505426533501</v>
      </c>
      <c r="G1559" t="e">
        <f t="shared" si="504"/>
        <v>#VALUE!</v>
      </c>
      <c r="H1559" t="e">
        <f t="shared" si="505"/>
        <v>#VALUE!</v>
      </c>
      <c r="I1559" t="e">
        <f t="shared" si="506"/>
        <v>#VALUE!</v>
      </c>
      <c r="J1559" t="e">
        <f t="shared" si="507"/>
        <v>#VALUE!</v>
      </c>
      <c r="K1559" t="e">
        <f t="shared" si="508"/>
        <v>#VALUE!</v>
      </c>
      <c r="L1559" t="e">
        <f t="shared" si="509"/>
        <v>#VALUE!</v>
      </c>
      <c r="M1559" t="e">
        <f>IF($B$9="זכר",INDEX(תמותה!$A$1:$E$121,ROUNDDOWN(E1559/12,0)+1,2),INDEX(תמותה!$A$1:$E$121,ROUNDDOWN(E1559/12,0)+1,3))</f>
        <v>#REF!</v>
      </c>
      <c r="N1559" t="e">
        <f>IF($B$9="זכר",INDEX('שיפור גברים'!$A$1:$GQ$121,ROUNDDOWN(E1559/12,0)+1,ROUNDDOWN((E1559+$B$7-$B$8)/12,0)+2),INDEX('שיפור נשים'!$A$1:$GQ$121,ROUNDDOWN(E1559/12,0)+1,ROUNDDOWN((E1559+$B$7-$B$8)/12,0)+2))</f>
        <v>#REF!</v>
      </c>
      <c r="O1559" t="e">
        <f>IF($B$9="זכר",INDEX('שיפור גברים'!$A$1:$GQ$121,ROUNDDOWN(E1559/12,0)+1,ROUNDDOWN((E1559+$B$7-$B$8)/12,0)+1),INDEX('שיפור נשים'!$A$1:$GQ$121,ROUNDDOWN(E1559/12,0)+1,ROUNDDOWN((E1559+$B$7-$B$8)/12,0)+1))</f>
        <v>#REF!</v>
      </c>
      <c r="P1559">
        <f t="shared" si="510"/>
        <v>0.41666666666666669</v>
      </c>
      <c r="Q1559">
        <f t="shared" si="512"/>
        <v>1</v>
      </c>
      <c r="R1559">
        <f t="shared" si="517"/>
        <v>1557</v>
      </c>
      <c r="S1559" t="e">
        <f t="shared" si="518"/>
        <v>#VALUE!</v>
      </c>
      <c r="T1559" t="e">
        <f>IF($B$11="זכר",INDEX(תמותה!$A$1:$E$121,ROUNDDOWN(R1559/12,0)+1,2),INDEX(תמותה!$A$1:$E$121,ROUNDDOWN(R1559/12,0)+1,3))</f>
        <v>#REF!</v>
      </c>
      <c r="U1559" t="e">
        <f>IF($B$11="זכר",INDEX('שיפור גברים'!$A$1:$GQ$121,ROUNDDOWN(R1559/12,0)+1,ROUNDDOWN((E1559+$B$7-$B$8)/12,0)+2),INDEX('שיפור נשים'!$A$1:$GQ$121,ROUNDDOWN(R1559/12,0)+1,ROUNDDOWN((E1559+$B$7-$B$8)/12,0)+2))</f>
        <v>#REF!</v>
      </c>
      <c r="V1559" t="e">
        <f>IF($B$11="זכר",INDEX('שיפור גברים'!$A$1:$GQ$121,ROUNDDOWN(R1559/12,0)+1,ROUNDDOWN((E1559+$B$7-$B$8)/12,0)+1),INDEX('שיפור נשים'!$A$1:$GQ$121,ROUNDDOWN(R1559/12,0)+1,ROUNDDOWN((E1559+$B$7-$B$8)/12,0)+1))</f>
        <v>#REF!</v>
      </c>
      <c r="W1559">
        <f t="shared" si="513"/>
        <v>0.41666666666666669</v>
      </c>
      <c r="X1559" t="e">
        <f t="shared" si="519"/>
        <v>#VALUE!</v>
      </c>
      <c r="Y1559" t="e">
        <f>IF($B$11="זכר",INDEX(תמותה!$A$1:$E$121,ROUNDDOWN(R1559/12,0)+1,4),INDEX(תמותה!$A$1:$E$121,ROUNDDOWN(R1559/12,0)+1,5))</f>
        <v>#REF!</v>
      </c>
      <c r="Z1559">
        <f t="shared" si="514"/>
        <v>1</v>
      </c>
      <c r="AA1559">
        <f t="shared" si="515"/>
        <v>1</v>
      </c>
      <c r="AB1559" t="e">
        <f t="shared" si="520"/>
        <v>#VALUE!</v>
      </c>
      <c r="AC1559" t="e">
        <f t="shared" si="521"/>
        <v>#VALUE!</v>
      </c>
      <c r="AD1559" t="e">
        <f t="shared" si="522"/>
        <v>#VALUE!</v>
      </c>
      <c r="AE1559" t="e">
        <f t="shared" si="523"/>
        <v>#VALUE!</v>
      </c>
      <c r="AF1559" t="e">
        <f t="shared" si="524"/>
        <v>#VALUE!</v>
      </c>
    </row>
    <row r="1560" spans="5:32" x14ac:dyDescent="0.2">
      <c r="E1560">
        <f t="shared" si="516"/>
        <v>1558</v>
      </c>
      <c r="F1560">
        <f t="shared" si="511"/>
        <v>110.50806671916162</v>
      </c>
      <c r="G1560" t="e">
        <f t="shared" si="504"/>
        <v>#VALUE!</v>
      </c>
      <c r="H1560" t="e">
        <f t="shared" si="505"/>
        <v>#VALUE!</v>
      </c>
      <c r="I1560" t="e">
        <f t="shared" si="506"/>
        <v>#VALUE!</v>
      </c>
      <c r="J1560" t="e">
        <f t="shared" si="507"/>
        <v>#VALUE!</v>
      </c>
      <c r="K1560" t="e">
        <f t="shared" si="508"/>
        <v>#VALUE!</v>
      </c>
      <c r="L1560" t="e">
        <f t="shared" si="509"/>
        <v>#VALUE!</v>
      </c>
      <c r="M1560" t="e">
        <f>IF($B$9="זכר",INDEX(תמותה!$A$1:$E$121,ROUNDDOWN(E1560/12,0)+1,2),INDEX(תמותה!$A$1:$E$121,ROUNDDOWN(E1560/12,0)+1,3))</f>
        <v>#REF!</v>
      </c>
      <c r="N1560" t="e">
        <f>IF($B$9="זכר",INDEX('שיפור גברים'!$A$1:$GQ$121,ROUNDDOWN(E1560/12,0)+1,ROUNDDOWN((E1560+$B$7-$B$8)/12,0)+2),INDEX('שיפור נשים'!$A$1:$GQ$121,ROUNDDOWN(E1560/12,0)+1,ROUNDDOWN((E1560+$B$7-$B$8)/12,0)+2))</f>
        <v>#REF!</v>
      </c>
      <c r="O1560" t="e">
        <f>IF($B$9="זכר",INDEX('שיפור גברים'!$A$1:$GQ$121,ROUNDDOWN(E1560/12,0)+1,ROUNDDOWN((E1560+$B$7-$B$8)/12,0)+1),INDEX('שיפור נשים'!$A$1:$GQ$121,ROUNDDOWN(E1560/12,0)+1,ROUNDDOWN((E1560+$B$7-$B$8)/12,0)+1))</f>
        <v>#REF!</v>
      </c>
      <c r="P1560">
        <f t="shared" si="510"/>
        <v>0.5</v>
      </c>
      <c r="Q1560">
        <f t="shared" si="512"/>
        <v>1</v>
      </c>
      <c r="R1560">
        <f t="shared" si="517"/>
        <v>1558</v>
      </c>
      <c r="S1560" t="e">
        <f t="shared" si="518"/>
        <v>#VALUE!</v>
      </c>
      <c r="T1560" t="e">
        <f>IF($B$11="זכר",INDEX(תמותה!$A$1:$E$121,ROUNDDOWN(R1560/12,0)+1,2),INDEX(תמותה!$A$1:$E$121,ROUNDDOWN(R1560/12,0)+1,3))</f>
        <v>#REF!</v>
      </c>
      <c r="U1560" t="e">
        <f>IF($B$11="זכר",INDEX('שיפור גברים'!$A$1:$GQ$121,ROUNDDOWN(R1560/12,0)+1,ROUNDDOWN((E1560+$B$7-$B$8)/12,0)+2),INDEX('שיפור נשים'!$A$1:$GQ$121,ROUNDDOWN(R1560/12,0)+1,ROUNDDOWN((E1560+$B$7-$B$8)/12,0)+2))</f>
        <v>#REF!</v>
      </c>
      <c r="V1560" t="e">
        <f>IF($B$11="זכר",INDEX('שיפור גברים'!$A$1:$GQ$121,ROUNDDOWN(R1560/12,0)+1,ROUNDDOWN((E1560+$B$7-$B$8)/12,0)+1),INDEX('שיפור נשים'!$A$1:$GQ$121,ROUNDDOWN(R1560/12,0)+1,ROUNDDOWN((E1560+$B$7-$B$8)/12,0)+1))</f>
        <v>#REF!</v>
      </c>
      <c r="W1560">
        <f t="shared" si="513"/>
        <v>0.5</v>
      </c>
      <c r="X1560" t="e">
        <f t="shared" si="519"/>
        <v>#VALUE!</v>
      </c>
      <c r="Y1560" t="e">
        <f>IF($B$11="זכר",INDEX(תמותה!$A$1:$E$121,ROUNDDOWN(R1560/12,0)+1,4),INDEX(תמותה!$A$1:$E$121,ROUNDDOWN(R1560/12,0)+1,5))</f>
        <v>#REF!</v>
      </c>
      <c r="Z1560">
        <f t="shared" si="514"/>
        <v>1</v>
      </c>
      <c r="AA1560">
        <f t="shared" si="515"/>
        <v>1</v>
      </c>
      <c r="AB1560" t="e">
        <f t="shared" si="520"/>
        <v>#VALUE!</v>
      </c>
      <c r="AC1560" t="e">
        <f t="shared" si="521"/>
        <v>#VALUE!</v>
      </c>
      <c r="AD1560" t="e">
        <f t="shared" si="522"/>
        <v>#VALUE!</v>
      </c>
      <c r="AE1560" t="e">
        <f t="shared" si="523"/>
        <v>#VALUE!</v>
      </c>
      <c r="AF1560" t="e">
        <f t="shared" si="524"/>
        <v>#VALUE!</v>
      </c>
    </row>
    <row r="1561" spans="5:32" x14ac:dyDescent="0.2">
      <c r="E1561">
        <f t="shared" si="516"/>
        <v>1559</v>
      </c>
      <c r="F1561">
        <f t="shared" si="511"/>
        <v>110.84208572837552</v>
      </c>
      <c r="G1561" t="e">
        <f t="shared" si="504"/>
        <v>#VALUE!</v>
      </c>
      <c r="H1561" t="e">
        <f t="shared" si="505"/>
        <v>#VALUE!</v>
      </c>
      <c r="I1561" t="e">
        <f t="shared" si="506"/>
        <v>#VALUE!</v>
      </c>
      <c r="J1561" t="e">
        <f t="shared" si="507"/>
        <v>#VALUE!</v>
      </c>
      <c r="K1561" t="e">
        <f t="shared" si="508"/>
        <v>#VALUE!</v>
      </c>
      <c r="L1561" t="e">
        <f t="shared" si="509"/>
        <v>#VALUE!</v>
      </c>
      <c r="M1561" t="e">
        <f>IF($B$9="זכר",INDEX(תמותה!$A$1:$E$121,ROUNDDOWN(E1561/12,0)+1,2),INDEX(תמותה!$A$1:$E$121,ROUNDDOWN(E1561/12,0)+1,3))</f>
        <v>#REF!</v>
      </c>
      <c r="N1561" t="e">
        <f>IF($B$9="זכר",INDEX('שיפור גברים'!$A$1:$GQ$121,ROUNDDOWN(E1561/12,0)+1,ROUNDDOWN((E1561+$B$7-$B$8)/12,0)+2),INDEX('שיפור נשים'!$A$1:$GQ$121,ROUNDDOWN(E1561/12,0)+1,ROUNDDOWN((E1561+$B$7-$B$8)/12,0)+2))</f>
        <v>#REF!</v>
      </c>
      <c r="O1561" t="e">
        <f>IF($B$9="זכר",INDEX('שיפור גברים'!$A$1:$GQ$121,ROUNDDOWN(E1561/12,0)+1,ROUNDDOWN((E1561+$B$7-$B$8)/12,0)+1),INDEX('שיפור נשים'!$A$1:$GQ$121,ROUNDDOWN(E1561/12,0)+1,ROUNDDOWN((E1561+$B$7-$B$8)/12,0)+1))</f>
        <v>#REF!</v>
      </c>
      <c r="P1561">
        <f t="shared" si="510"/>
        <v>0.58333333333333337</v>
      </c>
      <c r="Q1561">
        <f t="shared" si="512"/>
        <v>1</v>
      </c>
      <c r="R1561">
        <f t="shared" si="517"/>
        <v>1559</v>
      </c>
      <c r="S1561" t="e">
        <f t="shared" si="518"/>
        <v>#VALUE!</v>
      </c>
      <c r="T1561" t="e">
        <f>IF($B$11="זכר",INDEX(תמותה!$A$1:$E$121,ROUNDDOWN(R1561/12,0)+1,2),INDEX(תמותה!$A$1:$E$121,ROUNDDOWN(R1561/12,0)+1,3))</f>
        <v>#REF!</v>
      </c>
      <c r="U1561" t="e">
        <f>IF($B$11="זכר",INDEX('שיפור גברים'!$A$1:$GQ$121,ROUNDDOWN(R1561/12,0)+1,ROUNDDOWN((E1561+$B$7-$B$8)/12,0)+2),INDEX('שיפור נשים'!$A$1:$GQ$121,ROUNDDOWN(R1561/12,0)+1,ROUNDDOWN((E1561+$B$7-$B$8)/12,0)+2))</f>
        <v>#REF!</v>
      </c>
      <c r="V1561" t="e">
        <f>IF($B$11="זכר",INDEX('שיפור גברים'!$A$1:$GQ$121,ROUNDDOWN(R1561/12,0)+1,ROUNDDOWN((E1561+$B$7-$B$8)/12,0)+1),INDEX('שיפור נשים'!$A$1:$GQ$121,ROUNDDOWN(R1561/12,0)+1,ROUNDDOWN((E1561+$B$7-$B$8)/12,0)+1))</f>
        <v>#REF!</v>
      </c>
      <c r="W1561">
        <f t="shared" si="513"/>
        <v>0.58333333333333337</v>
      </c>
      <c r="X1561" t="e">
        <f t="shared" si="519"/>
        <v>#VALUE!</v>
      </c>
      <c r="Y1561" t="e">
        <f>IF($B$11="זכר",INDEX(תמותה!$A$1:$E$121,ROUNDDOWN(R1561/12,0)+1,4),INDEX(תמותה!$A$1:$E$121,ROUNDDOWN(R1561/12,0)+1,5))</f>
        <v>#REF!</v>
      </c>
      <c r="Z1561">
        <f t="shared" si="514"/>
        <v>1</v>
      </c>
      <c r="AA1561">
        <f t="shared" si="515"/>
        <v>1</v>
      </c>
      <c r="AB1561" t="e">
        <f t="shared" si="520"/>
        <v>#VALUE!</v>
      </c>
      <c r="AC1561" t="e">
        <f t="shared" si="521"/>
        <v>#VALUE!</v>
      </c>
      <c r="AD1561" t="e">
        <f t="shared" si="522"/>
        <v>#VALUE!</v>
      </c>
      <c r="AE1561" t="e">
        <f t="shared" si="523"/>
        <v>#VALUE!</v>
      </c>
      <c r="AF1561" t="e">
        <f t="shared" si="524"/>
        <v>#VALUE!</v>
      </c>
    </row>
    <row r="1562" spans="5:32" x14ac:dyDescent="0.2">
      <c r="E1562">
        <f t="shared" si="516"/>
        <v>1560</v>
      </c>
      <c r="F1562">
        <f t="shared" si="511"/>
        <v>111.17711433536655</v>
      </c>
      <c r="G1562" t="e">
        <f t="shared" si="504"/>
        <v>#VALUE!</v>
      </c>
      <c r="H1562" t="e">
        <f t="shared" si="505"/>
        <v>#VALUE!</v>
      </c>
      <c r="I1562" t="e">
        <f t="shared" si="506"/>
        <v>#VALUE!</v>
      </c>
      <c r="J1562" t="e">
        <f t="shared" si="507"/>
        <v>#VALUE!</v>
      </c>
      <c r="K1562" t="e">
        <f t="shared" si="508"/>
        <v>#VALUE!</v>
      </c>
      <c r="L1562" t="e">
        <f t="shared" si="509"/>
        <v>#VALUE!</v>
      </c>
      <c r="M1562" t="e">
        <f>IF($B$9="זכר",INDEX(תמותה!$A$1:$E$121,ROUNDDOWN(E1562/12,0)+1,2),INDEX(תמותה!$A$1:$E$121,ROUNDDOWN(E1562/12,0)+1,3))</f>
        <v>#REF!</v>
      </c>
      <c r="N1562" t="e">
        <f>IF($B$9="זכר",INDEX('שיפור גברים'!$A$1:$GQ$121,ROUNDDOWN(E1562/12,0)+1,ROUNDDOWN((E1562+$B$7-$B$8)/12,0)+2),INDEX('שיפור נשים'!$A$1:$GQ$121,ROUNDDOWN(E1562/12,0)+1,ROUNDDOWN((E1562+$B$7-$B$8)/12,0)+2))</f>
        <v>#REF!</v>
      </c>
      <c r="O1562" t="e">
        <f>IF($B$9="זכר",INDEX('שיפור גברים'!$A$1:$GQ$121,ROUNDDOWN(E1562/12,0)+1,ROUNDDOWN((E1562+$B$7-$B$8)/12,0)+1),INDEX('שיפור נשים'!$A$1:$GQ$121,ROUNDDOWN(E1562/12,0)+1,ROUNDDOWN((E1562+$B$7-$B$8)/12,0)+1))</f>
        <v>#REF!</v>
      </c>
      <c r="P1562">
        <f t="shared" si="510"/>
        <v>0.66666666666666663</v>
      </c>
      <c r="Q1562">
        <f t="shared" si="512"/>
        <v>1</v>
      </c>
      <c r="R1562">
        <f t="shared" si="517"/>
        <v>1560</v>
      </c>
      <c r="S1562" t="e">
        <f t="shared" si="518"/>
        <v>#VALUE!</v>
      </c>
      <c r="T1562" t="e">
        <f>IF($B$11="זכר",INDEX(תמותה!$A$1:$E$121,ROUNDDOWN(R1562/12,0)+1,2),INDEX(תמותה!$A$1:$E$121,ROUNDDOWN(R1562/12,0)+1,3))</f>
        <v>#REF!</v>
      </c>
      <c r="U1562" t="e">
        <f>IF($B$11="זכר",INDEX('שיפור גברים'!$A$1:$GQ$121,ROUNDDOWN(R1562/12,0)+1,ROUNDDOWN((E1562+$B$7-$B$8)/12,0)+2),INDEX('שיפור נשים'!$A$1:$GQ$121,ROUNDDOWN(R1562/12,0)+1,ROUNDDOWN((E1562+$B$7-$B$8)/12,0)+2))</f>
        <v>#REF!</v>
      </c>
      <c r="V1562" t="e">
        <f>IF($B$11="זכר",INDEX('שיפור גברים'!$A$1:$GQ$121,ROUNDDOWN(R1562/12,0)+1,ROUNDDOWN((E1562+$B$7-$B$8)/12,0)+1),INDEX('שיפור נשים'!$A$1:$GQ$121,ROUNDDOWN(R1562/12,0)+1,ROUNDDOWN((E1562+$B$7-$B$8)/12,0)+1))</f>
        <v>#REF!</v>
      </c>
      <c r="W1562">
        <f t="shared" si="513"/>
        <v>0.66666666666666663</v>
      </c>
      <c r="X1562" t="e">
        <f t="shared" si="519"/>
        <v>#VALUE!</v>
      </c>
      <c r="Y1562" t="e">
        <f>IF($B$11="זכר",INDEX(תמותה!$A$1:$E$121,ROUNDDOWN(R1562/12,0)+1,4),INDEX(תמותה!$A$1:$E$121,ROUNDDOWN(R1562/12,0)+1,5))</f>
        <v>#REF!</v>
      </c>
      <c r="Z1562">
        <f t="shared" si="514"/>
        <v>1</v>
      </c>
      <c r="AA1562">
        <f t="shared" si="515"/>
        <v>1</v>
      </c>
      <c r="AB1562" t="e">
        <f t="shared" si="520"/>
        <v>#VALUE!</v>
      </c>
      <c r="AC1562" t="e">
        <f t="shared" si="521"/>
        <v>#VALUE!</v>
      </c>
      <c r="AD1562" t="e">
        <f t="shared" si="522"/>
        <v>#VALUE!</v>
      </c>
      <c r="AE1562" t="e">
        <f t="shared" si="523"/>
        <v>#VALUE!</v>
      </c>
      <c r="AF1562" t="e">
        <f t="shared" si="524"/>
        <v>#VALUE!</v>
      </c>
    </row>
    <row r="1563" spans="5:32" x14ac:dyDescent="0.2">
      <c r="E1563">
        <f t="shared" si="516"/>
        <v>1561</v>
      </c>
      <c r="F1563">
        <f t="shared" si="511"/>
        <v>111.51315559172046</v>
      </c>
      <c r="G1563" t="e">
        <f t="shared" si="504"/>
        <v>#VALUE!</v>
      </c>
      <c r="H1563" t="e">
        <f t="shared" si="505"/>
        <v>#VALUE!</v>
      </c>
      <c r="I1563" t="e">
        <f t="shared" si="506"/>
        <v>#VALUE!</v>
      </c>
      <c r="J1563" t="e">
        <f t="shared" si="507"/>
        <v>#VALUE!</v>
      </c>
      <c r="K1563" t="e">
        <f t="shared" si="508"/>
        <v>#VALUE!</v>
      </c>
      <c r="L1563" t="e">
        <f t="shared" si="509"/>
        <v>#VALUE!</v>
      </c>
      <c r="M1563" t="e">
        <f>IF($B$9="זכר",INDEX(תמותה!$A$1:$E$121,ROUNDDOWN(E1563/12,0)+1,2),INDEX(תמותה!$A$1:$E$121,ROUNDDOWN(E1563/12,0)+1,3))</f>
        <v>#REF!</v>
      </c>
      <c r="N1563" t="e">
        <f>IF($B$9="זכר",INDEX('שיפור גברים'!$A$1:$GQ$121,ROUNDDOWN(E1563/12,0)+1,ROUNDDOWN((E1563+$B$7-$B$8)/12,0)+2),INDEX('שיפור נשים'!$A$1:$GQ$121,ROUNDDOWN(E1563/12,0)+1,ROUNDDOWN((E1563+$B$7-$B$8)/12,0)+2))</f>
        <v>#REF!</v>
      </c>
      <c r="O1563" t="e">
        <f>IF($B$9="זכר",INDEX('שיפור גברים'!$A$1:$GQ$121,ROUNDDOWN(E1563/12,0)+1,ROUNDDOWN((E1563+$B$7-$B$8)/12,0)+1),INDEX('שיפור נשים'!$A$1:$GQ$121,ROUNDDOWN(E1563/12,0)+1,ROUNDDOWN((E1563+$B$7-$B$8)/12,0)+1))</f>
        <v>#REF!</v>
      </c>
      <c r="P1563">
        <f t="shared" si="510"/>
        <v>0.75</v>
      </c>
      <c r="Q1563">
        <f t="shared" si="512"/>
        <v>1</v>
      </c>
      <c r="R1563">
        <f t="shared" si="517"/>
        <v>1561</v>
      </c>
      <c r="S1563" t="e">
        <f t="shared" si="518"/>
        <v>#VALUE!</v>
      </c>
      <c r="T1563" t="e">
        <f>IF($B$11="זכר",INDEX(תמותה!$A$1:$E$121,ROUNDDOWN(R1563/12,0)+1,2),INDEX(תמותה!$A$1:$E$121,ROUNDDOWN(R1563/12,0)+1,3))</f>
        <v>#REF!</v>
      </c>
      <c r="U1563" t="e">
        <f>IF($B$11="זכר",INDEX('שיפור גברים'!$A$1:$GQ$121,ROUNDDOWN(R1563/12,0)+1,ROUNDDOWN((E1563+$B$7-$B$8)/12,0)+2),INDEX('שיפור נשים'!$A$1:$GQ$121,ROUNDDOWN(R1563/12,0)+1,ROUNDDOWN((E1563+$B$7-$B$8)/12,0)+2))</f>
        <v>#REF!</v>
      </c>
      <c r="V1563" t="e">
        <f>IF($B$11="זכר",INDEX('שיפור גברים'!$A$1:$GQ$121,ROUNDDOWN(R1563/12,0)+1,ROUNDDOWN((E1563+$B$7-$B$8)/12,0)+1),INDEX('שיפור נשים'!$A$1:$GQ$121,ROUNDDOWN(R1563/12,0)+1,ROUNDDOWN((E1563+$B$7-$B$8)/12,0)+1))</f>
        <v>#REF!</v>
      </c>
      <c r="W1563">
        <f t="shared" si="513"/>
        <v>0.75</v>
      </c>
      <c r="X1563" t="e">
        <f t="shared" si="519"/>
        <v>#VALUE!</v>
      </c>
      <c r="Y1563" t="e">
        <f>IF($B$11="זכר",INDEX(תמותה!$A$1:$E$121,ROUNDDOWN(R1563/12,0)+1,4),INDEX(תמותה!$A$1:$E$121,ROUNDDOWN(R1563/12,0)+1,5))</f>
        <v>#REF!</v>
      </c>
      <c r="Z1563">
        <f t="shared" si="514"/>
        <v>1</v>
      </c>
      <c r="AA1563">
        <f t="shared" si="515"/>
        <v>1</v>
      </c>
      <c r="AB1563" t="e">
        <f t="shared" si="520"/>
        <v>#VALUE!</v>
      </c>
      <c r="AC1563" t="e">
        <f t="shared" si="521"/>
        <v>#VALUE!</v>
      </c>
      <c r="AD1563" t="e">
        <f t="shared" si="522"/>
        <v>#VALUE!</v>
      </c>
      <c r="AE1563" t="e">
        <f t="shared" si="523"/>
        <v>#VALUE!</v>
      </c>
      <c r="AF1563" t="e">
        <f t="shared" si="524"/>
        <v>#VALUE!</v>
      </c>
    </row>
    <row r="1564" spans="5:32" x14ac:dyDescent="0.2">
      <c r="E1564">
        <f t="shared" si="516"/>
        <v>1562</v>
      </c>
      <c r="F1564">
        <f t="shared" si="511"/>
        <v>111.85021255824689</v>
      </c>
      <c r="G1564" t="e">
        <f t="shared" si="504"/>
        <v>#VALUE!</v>
      </c>
      <c r="H1564" t="e">
        <f t="shared" si="505"/>
        <v>#VALUE!</v>
      </c>
      <c r="I1564" t="e">
        <f t="shared" si="506"/>
        <v>#VALUE!</v>
      </c>
      <c r="J1564" t="e">
        <f t="shared" si="507"/>
        <v>#VALUE!</v>
      </c>
      <c r="K1564" t="e">
        <f t="shared" si="508"/>
        <v>#VALUE!</v>
      </c>
      <c r="L1564" t="e">
        <f t="shared" si="509"/>
        <v>#VALUE!</v>
      </c>
      <c r="M1564" t="e">
        <f>IF($B$9="זכר",INDEX(תמותה!$A$1:$E$121,ROUNDDOWN(E1564/12,0)+1,2),INDEX(תמותה!$A$1:$E$121,ROUNDDOWN(E1564/12,0)+1,3))</f>
        <v>#REF!</v>
      </c>
      <c r="N1564" t="e">
        <f>IF($B$9="זכר",INDEX('שיפור גברים'!$A$1:$GQ$121,ROUNDDOWN(E1564/12,0)+1,ROUNDDOWN((E1564+$B$7-$B$8)/12,0)+2),INDEX('שיפור נשים'!$A$1:$GQ$121,ROUNDDOWN(E1564/12,0)+1,ROUNDDOWN((E1564+$B$7-$B$8)/12,0)+2))</f>
        <v>#REF!</v>
      </c>
      <c r="O1564" t="e">
        <f>IF($B$9="זכר",INDEX('שיפור גברים'!$A$1:$GQ$121,ROUNDDOWN(E1564/12,0)+1,ROUNDDOWN((E1564+$B$7-$B$8)/12,0)+1),INDEX('שיפור נשים'!$A$1:$GQ$121,ROUNDDOWN(E1564/12,0)+1,ROUNDDOWN((E1564+$B$7-$B$8)/12,0)+1))</f>
        <v>#REF!</v>
      </c>
      <c r="P1564">
        <f t="shared" si="510"/>
        <v>0.83333333333333337</v>
      </c>
      <c r="Q1564">
        <f t="shared" si="512"/>
        <v>1</v>
      </c>
      <c r="R1564">
        <f t="shared" si="517"/>
        <v>1562</v>
      </c>
      <c r="S1564" t="e">
        <f t="shared" si="518"/>
        <v>#VALUE!</v>
      </c>
      <c r="T1564" t="e">
        <f>IF($B$11="זכר",INDEX(תמותה!$A$1:$E$121,ROUNDDOWN(R1564/12,0)+1,2),INDEX(תמותה!$A$1:$E$121,ROUNDDOWN(R1564/12,0)+1,3))</f>
        <v>#REF!</v>
      </c>
      <c r="U1564" t="e">
        <f>IF($B$11="זכר",INDEX('שיפור גברים'!$A$1:$GQ$121,ROUNDDOWN(R1564/12,0)+1,ROUNDDOWN((E1564+$B$7-$B$8)/12,0)+2),INDEX('שיפור נשים'!$A$1:$GQ$121,ROUNDDOWN(R1564/12,0)+1,ROUNDDOWN((E1564+$B$7-$B$8)/12,0)+2))</f>
        <v>#REF!</v>
      </c>
      <c r="V1564" t="e">
        <f>IF($B$11="זכר",INDEX('שיפור גברים'!$A$1:$GQ$121,ROUNDDOWN(R1564/12,0)+1,ROUNDDOWN((E1564+$B$7-$B$8)/12,0)+1),INDEX('שיפור נשים'!$A$1:$GQ$121,ROUNDDOWN(R1564/12,0)+1,ROUNDDOWN((E1564+$B$7-$B$8)/12,0)+1))</f>
        <v>#REF!</v>
      </c>
      <c r="W1564">
        <f t="shared" si="513"/>
        <v>0.83333333333333337</v>
      </c>
      <c r="X1564" t="e">
        <f t="shared" si="519"/>
        <v>#VALUE!</v>
      </c>
      <c r="Y1564" t="e">
        <f>IF($B$11="זכר",INDEX(תמותה!$A$1:$E$121,ROUNDDOWN(R1564/12,0)+1,4),INDEX(תמותה!$A$1:$E$121,ROUNDDOWN(R1564/12,0)+1,5))</f>
        <v>#REF!</v>
      </c>
      <c r="Z1564">
        <f t="shared" si="514"/>
        <v>1</v>
      </c>
      <c r="AA1564">
        <f t="shared" si="515"/>
        <v>1</v>
      </c>
      <c r="AB1564" t="e">
        <f t="shared" si="520"/>
        <v>#VALUE!</v>
      </c>
      <c r="AC1564" t="e">
        <f t="shared" si="521"/>
        <v>#VALUE!</v>
      </c>
      <c r="AD1564" t="e">
        <f t="shared" si="522"/>
        <v>#VALUE!</v>
      </c>
      <c r="AE1564" t="e">
        <f t="shared" si="523"/>
        <v>#VALUE!</v>
      </c>
      <c r="AF1564" t="e">
        <f t="shared" si="524"/>
        <v>#VALUE!</v>
      </c>
    </row>
    <row r="1565" spans="5:32" x14ac:dyDescent="0.2">
      <c r="E1565">
        <f t="shared" si="516"/>
        <v>1563</v>
      </c>
      <c r="F1565">
        <f t="shared" si="511"/>
        <v>112.18828830500676</v>
      </c>
      <c r="G1565" t="e">
        <f t="shared" si="504"/>
        <v>#VALUE!</v>
      </c>
      <c r="H1565" t="e">
        <f t="shared" si="505"/>
        <v>#VALUE!</v>
      </c>
      <c r="I1565" t="e">
        <f t="shared" si="506"/>
        <v>#VALUE!</v>
      </c>
      <c r="J1565" t="e">
        <f t="shared" si="507"/>
        <v>#VALUE!</v>
      </c>
      <c r="K1565" t="e">
        <f t="shared" si="508"/>
        <v>#VALUE!</v>
      </c>
      <c r="L1565" t="e">
        <f t="shared" si="509"/>
        <v>#VALUE!</v>
      </c>
      <c r="M1565" t="e">
        <f>IF($B$9="זכר",INDEX(תמותה!$A$1:$E$121,ROUNDDOWN(E1565/12,0)+1,2),INDEX(תמותה!$A$1:$E$121,ROUNDDOWN(E1565/12,0)+1,3))</f>
        <v>#REF!</v>
      </c>
      <c r="N1565" t="e">
        <f>IF($B$9="זכר",INDEX('שיפור גברים'!$A$1:$GQ$121,ROUNDDOWN(E1565/12,0)+1,ROUNDDOWN((E1565+$B$7-$B$8)/12,0)+2),INDEX('שיפור נשים'!$A$1:$GQ$121,ROUNDDOWN(E1565/12,0)+1,ROUNDDOWN((E1565+$B$7-$B$8)/12,0)+2))</f>
        <v>#REF!</v>
      </c>
      <c r="O1565" t="e">
        <f>IF($B$9="זכר",INDEX('שיפור גברים'!$A$1:$GQ$121,ROUNDDOWN(E1565/12,0)+1,ROUNDDOWN((E1565+$B$7-$B$8)/12,0)+1),INDEX('שיפור נשים'!$A$1:$GQ$121,ROUNDDOWN(E1565/12,0)+1,ROUNDDOWN((E1565+$B$7-$B$8)/12,0)+1))</f>
        <v>#REF!</v>
      </c>
      <c r="P1565">
        <f t="shared" si="510"/>
        <v>0.91666666666666663</v>
      </c>
      <c r="Q1565">
        <f t="shared" si="512"/>
        <v>1</v>
      </c>
      <c r="R1565">
        <f t="shared" si="517"/>
        <v>1563</v>
      </c>
      <c r="S1565" t="e">
        <f t="shared" si="518"/>
        <v>#VALUE!</v>
      </c>
      <c r="T1565" t="e">
        <f>IF($B$11="זכר",INDEX(תמותה!$A$1:$E$121,ROUNDDOWN(R1565/12,0)+1,2),INDEX(תמותה!$A$1:$E$121,ROUNDDOWN(R1565/12,0)+1,3))</f>
        <v>#REF!</v>
      </c>
      <c r="U1565" t="e">
        <f>IF($B$11="זכר",INDEX('שיפור גברים'!$A$1:$GQ$121,ROUNDDOWN(R1565/12,0)+1,ROUNDDOWN((E1565+$B$7-$B$8)/12,0)+2),INDEX('שיפור נשים'!$A$1:$GQ$121,ROUNDDOWN(R1565/12,0)+1,ROUNDDOWN((E1565+$B$7-$B$8)/12,0)+2))</f>
        <v>#REF!</v>
      </c>
      <c r="V1565" t="e">
        <f>IF($B$11="זכר",INDEX('שיפור גברים'!$A$1:$GQ$121,ROUNDDOWN(R1565/12,0)+1,ROUNDDOWN((E1565+$B$7-$B$8)/12,0)+1),INDEX('שיפור נשים'!$A$1:$GQ$121,ROUNDDOWN(R1565/12,0)+1,ROUNDDOWN((E1565+$B$7-$B$8)/12,0)+1))</f>
        <v>#REF!</v>
      </c>
      <c r="W1565">
        <f t="shared" si="513"/>
        <v>0.91666666666666663</v>
      </c>
      <c r="X1565" t="e">
        <f t="shared" si="519"/>
        <v>#VALUE!</v>
      </c>
      <c r="Y1565" t="e">
        <f>IF($B$11="זכר",INDEX(תמותה!$A$1:$E$121,ROUNDDOWN(R1565/12,0)+1,4),INDEX(תמותה!$A$1:$E$121,ROUNDDOWN(R1565/12,0)+1,5))</f>
        <v>#REF!</v>
      </c>
      <c r="Z1565">
        <f t="shared" si="514"/>
        <v>1</v>
      </c>
      <c r="AA1565">
        <f t="shared" si="515"/>
        <v>1</v>
      </c>
      <c r="AB1565" t="e">
        <f t="shared" si="520"/>
        <v>#VALUE!</v>
      </c>
      <c r="AC1565" t="e">
        <f t="shared" si="521"/>
        <v>#VALUE!</v>
      </c>
      <c r="AD1565" t="e">
        <f t="shared" si="522"/>
        <v>#VALUE!</v>
      </c>
      <c r="AE1565" t="e">
        <f t="shared" si="523"/>
        <v>#VALUE!</v>
      </c>
      <c r="AF1565" t="e">
        <f t="shared" si="524"/>
        <v>#VALUE!</v>
      </c>
    </row>
    <row r="1566" spans="5:32" x14ac:dyDescent="0.2">
      <c r="E1566">
        <f t="shared" si="516"/>
        <v>1564</v>
      </c>
      <c r="F1566">
        <f t="shared" si="511"/>
        <v>112.52738591134035</v>
      </c>
      <c r="G1566" t="e">
        <f t="shared" si="504"/>
        <v>#VALUE!</v>
      </c>
      <c r="H1566" t="e">
        <f t="shared" si="505"/>
        <v>#VALUE!</v>
      </c>
      <c r="I1566" t="e">
        <f t="shared" si="506"/>
        <v>#VALUE!</v>
      </c>
      <c r="J1566" t="e">
        <f t="shared" si="507"/>
        <v>#VALUE!</v>
      </c>
      <c r="K1566" t="e">
        <f t="shared" si="508"/>
        <v>#VALUE!</v>
      </c>
      <c r="L1566" t="e">
        <f t="shared" si="509"/>
        <v>#VALUE!</v>
      </c>
      <c r="M1566" t="e">
        <f>IF($B$9="זכר",INDEX(תמותה!$A$1:$E$121,ROUNDDOWN(E1566/12,0)+1,2),INDEX(תמותה!$A$1:$E$121,ROUNDDOWN(E1566/12,0)+1,3))</f>
        <v>#REF!</v>
      </c>
      <c r="N1566" t="e">
        <f>IF($B$9="זכר",INDEX('שיפור גברים'!$A$1:$GQ$121,ROUNDDOWN(E1566/12,0)+1,ROUNDDOWN((E1566+$B$7-$B$8)/12,0)+2),INDEX('שיפור נשים'!$A$1:$GQ$121,ROUNDDOWN(E1566/12,0)+1,ROUNDDOWN((E1566+$B$7-$B$8)/12,0)+2))</f>
        <v>#REF!</v>
      </c>
      <c r="O1566" t="e">
        <f>IF($B$9="זכר",INDEX('שיפור גברים'!$A$1:$GQ$121,ROUNDDOWN(E1566/12,0)+1,ROUNDDOWN((E1566+$B$7-$B$8)/12,0)+1),INDEX('שיפור נשים'!$A$1:$GQ$121,ROUNDDOWN(E1566/12,0)+1,ROUNDDOWN((E1566+$B$7-$B$8)/12,0)+1))</f>
        <v>#REF!</v>
      </c>
      <c r="P1566">
        <f t="shared" si="510"/>
        <v>1</v>
      </c>
      <c r="Q1566">
        <f t="shared" si="512"/>
        <v>1</v>
      </c>
      <c r="R1566">
        <f t="shared" si="517"/>
        <v>1564</v>
      </c>
      <c r="S1566" t="e">
        <f t="shared" si="518"/>
        <v>#VALUE!</v>
      </c>
      <c r="T1566" t="e">
        <f>IF($B$11="זכר",INDEX(תמותה!$A$1:$E$121,ROUNDDOWN(R1566/12,0)+1,2),INDEX(תמותה!$A$1:$E$121,ROUNDDOWN(R1566/12,0)+1,3))</f>
        <v>#REF!</v>
      </c>
      <c r="U1566" t="e">
        <f>IF($B$11="זכר",INDEX('שיפור גברים'!$A$1:$GQ$121,ROUNDDOWN(R1566/12,0)+1,ROUNDDOWN((E1566+$B$7-$B$8)/12,0)+2),INDEX('שיפור נשים'!$A$1:$GQ$121,ROUNDDOWN(R1566/12,0)+1,ROUNDDOWN((E1566+$B$7-$B$8)/12,0)+2))</f>
        <v>#REF!</v>
      </c>
      <c r="V1566" t="e">
        <f>IF($B$11="זכר",INDEX('שיפור גברים'!$A$1:$GQ$121,ROUNDDOWN(R1566/12,0)+1,ROUNDDOWN((E1566+$B$7-$B$8)/12,0)+1),INDEX('שיפור נשים'!$A$1:$GQ$121,ROUNDDOWN(R1566/12,0)+1,ROUNDDOWN((E1566+$B$7-$B$8)/12,0)+1))</f>
        <v>#REF!</v>
      </c>
      <c r="W1566">
        <f t="shared" si="513"/>
        <v>1</v>
      </c>
      <c r="X1566" t="e">
        <f t="shared" si="519"/>
        <v>#VALUE!</v>
      </c>
      <c r="Y1566" t="e">
        <f>IF($B$11="זכר",INDEX(תמותה!$A$1:$E$121,ROUNDDOWN(R1566/12,0)+1,4),INDEX(תמותה!$A$1:$E$121,ROUNDDOWN(R1566/12,0)+1,5))</f>
        <v>#REF!</v>
      </c>
      <c r="Z1566">
        <f t="shared" si="514"/>
        <v>1</v>
      </c>
      <c r="AA1566">
        <f t="shared" si="515"/>
        <v>1</v>
      </c>
      <c r="AB1566" t="e">
        <f t="shared" si="520"/>
        <v>#VALUE!</v>
      </c>
      <c r="AC1566" t="e">
        <f t="shared" si="521"/>
        <v>#VALUE!</v>
      </c>
      <c r="AD1566" t="e">
        <f t="shared" si="522"/>
        <v>#VALUE!</v>
      </c>
      <c r="AE1566" t="e">
        <f t="shared" si="523"/>
        <v>#VALUE!</v>
      </c>
      <c r="AF1566" t="e">
        <f t="shared" si="524"/>
        <v>#VALUE!</v>
      </c>
    </row>
    <row r="1567" spans="5:32" x14ac:dyDescent="0.2">
      <c r="E1567">
        <f t="shared" si="516"/>
        <v>1565</v>
      </c>
      <c r="F1567">
        <f t="shared" si="511"/>
        <v>112.86750846589607</v>
      </c>
      <c r="G1567" t="e">
        <f t="shared" si="504"/>
        <v>#VALUE!</v>
      </c>
      <c r="H1567" t="e">
        <f t="shared" si="505"/>
        <v>#VALUE!</v>
      </c>
      <c r="I1567" t="e">
        <f t="shared" si="506"/>
        <v>#VALUE!</v>
      </c>
      <c r="J1567" t="e">
        <f t="shared" si="507"/>
        <v>#VALUE!</v>
      </c>
      <c r="K1567" t="e">
        <f t="shared" si="508"/>
        <v>#VALUE!</v>
      </c>
      <c r="L1567" t="e">
        <f t="shared" si="509"/>
        <v>#VALUE!</v>
      </c>
      <c r="M1567" t="e">
        <f>IF($B$9="זכר",INDEX(תמותה!$A$1:$E$121,ROUNDDOWN(E1567/12,0)+1,2),INDEX(תמותה!$A$1:$E$121,ROUNDDOWN(E1567/12,0)+1,3))</f>
        <v>#REF!</v>
      </c>
      <c r="N1567" t="e">
        <f>IF($B$9="זכר",INDEX('שיפור גברים'!$A$1:$GQ$121,ROUNDDOWN(E1567/12,0)+1,ROUNDDOWN((E1567+$B$7-$B$8)/12,0)+2),INDEX('שיפור נשים'!$A$1:$GQ$121,ROUNDDOWN(E1567/12,0)+1,ROUNDDOWN((E1567+$B$7-$B$8)/12,0)+2))</f>
        <v>#REF!</v>
      </c>
      <c r="O1567" t="e">
        <f>IF($B$9="זכר",INDEX('שיפור גברים'!$A$1:$GQ$121,ROUNDDOWN(E1567/12,0)+1,ROUNDDOWN((E1567+$B$7-$B$8)/12,0)+1),INDEX('שיפור נשים'!$A$1:$GQ$121,ROUNDDOWN(E1567/12,0)+1,ROUNDDOWN((E1567+$B$7-$B$8)/12,0)+1))</f>
        <v>#REF!</v>
      </c>
      <c r="P1567">
        <f t="shared" si="510"/>
        <v>8.3333333333333329E-2</v>
      </c>
      <c r="Q1567">
        <f t="shared" si="512"/>
        <v>1</v>
      </c>
      <c r="R1567">
        <f t="shared" si="517"/>
        <v>1565</v>
      </c>
      <c r="S1567" t="e">
        <f t="shared" si="518"/>
        <v>#VALUE!</v>
      </c>
      <c r="T1567" t="e">
        <f>IF($B$11="זכר",INDEX(תמותה!$A$1:$E$121,ROUNDDOWN(R1567/12,0)+1,2),INDEX(תמותה!$A$1:$E$121,ROUNDDOWN(R1567/12,0)+1,3))</f>
        <v>#REF!</v>
      </c>
      <c r="U1567" t="e">
        <f>IF($B$11="זכר",INDEX('שיפור גברים'!$A$1:$GQ$121,ROUNDDOWN(R1567/12,0)+1,ROUNDDOWN((E1567+$B$7-$B$8)/12,0)+2),INDEX('שיפור נשים'!$A$1:$GQ$121,ROUNDDOWN(R1567/12,0)+1,ROUNDDOWN((E1567+$B$7-$B$8)/12,0)+2))</f>
        <v>#REF!</v>
      </c>
      <c r="V1567" t="e">
        <f>IF($B$11="זכר",INDEX('שיפור גברים'!$A$1:$GQ$121,ROUNDDOWN(R1567/12,0)+1,ROUNDDOWN((E1567+$B$7-$B$8)/12,0)+1),INDEX('שיפור נשים'!$A$1:$GQ$121,ROUNDDOWN(R1567/12,0)+1,ROUNDDOWN((E1567+$B$7-$B$8)/12,0)+1))</f>
        <v>#REF!</v>
      </c>
      <c r="W1567">
        <f t="shared" si="513"/>
        <v>8.3333333333333329E-2</v>
      </c>
      <c r="X1567" t="e">
        <f t="shared" si="519"/>
        <v>#VALUE!</v>
      </c>
      <c r="Y1567" t="e">
        <f>IF($B$11="זכר",INDEX(תמותה!$A$1:$E$121,ROUNDDOWN(R1567/12,0)+1,4),INDEX(תמותה!$A$1:$E$121,ROUNDDOWN(R1567/12,0)+1,5))</f>
        <v>#REF!</v>
      </c>
      <c r="Z1567">
        <f t="shared" si="514"/>
        <v>1</v>
      </c>
      <c r="AA1567">
        <f t="shared" si="515"/>
        <v>1</v>
      </c>
      <c r="AB1567" t="e">
        <f t="shared" si="520"/>
        <v>#VALUE!</v>
      </c>
      <c r="AC1567" t="e">
        <f t="shared" si="521"/>
        <v>#VALUE!</v>
      </c>
      <c r="AD1567" t="e">
        <f t="shared" si="522"/>
        <v>#VALUE!</v>
      </c>
      <c r="AE1567" t="e">
        <f t="shared" si="523"/>
        <v>#VALUE!</v>
      </c>
      <c r="AF1567" t="e">
        <f t="shared" si="524"/>
        <v>#VALUE!</v>
      </c>
    </row>
    <row r="1568" spans="5:32" x14ac:dyDescent="0.2">
      <c r="E1568">
        <f t="shared" si="516"/>
        <v>1566</v>
      </c>
      <c r="F1568">
        <f t="shared" si="511"/>
        <v>113.20865906665743</v>
      </c>
      <c r="G1568" t="e">
        <f t="shared" si="504"/>
        <v>#VALUE!</v>
      </c>
      <c r="H1568" t="e">
        <f t="shared" si="505"/>
        <v>#VALUE!</v>
      </c>
      <c r="I1568" t="e">
        <f t="shared" si="506"/>
        <v>#VALUE!</v>
      </c>
      <c r="J1568" t="e">
        <f t="shared" si="507"/>
        <v>#VALUE!</v>
      </c>
      <c r="K1568" t="e">
        <f t="shared" si="508"/>
        <v>#VALUE!</v>
      </c>
      <c r="L1568" t="e">
        <f t="shared" si="509"/>
        <v>#VALUE!</v>
      </c>
      <c r="M1568" t="e">
        <f>IF($B$9="זכר",INDEX(תמותה!$A$1:$E$121,ROUNDDOWN(E1568/12,0)+1,2),INDEX(תמותה!$A$1:$E$121,ROUNDDOWN(E1568/12,0)+1,3))</f>
        <v>#REF!</v>
      </c>
      <c r="N1568" t="e">
        <f>IF($B$9="זכר",INDEX('שיפור גברים'!$A$1:$GQ$121,ROUNDDOWN(E1568/12,0)+1,ROUNDDOWN((E1568+$B$7-$B$8)/12,0)+2),INDEX('שיפור נשים'!$A$1:$GQ$121,ROUNDDOWN(E1568/12,0)+1,ROUNDDOWN((E1568+$B$7-$B$8)/12,0)+2))</f>
        <v>#REF!</v>
      </c>
      <c r="O1568" t="e">
        <f>IF($B$9="זכר",INDEX('שיפור גברים'!$A$1:$GQ$121,ROUNDDOWN(E1568/12,0)+1,ROUNDDOWN((E1568+$B$7-$B$8)/12,0)+1),INDEX('שיפור נשים'!$A$1:$GQ$121,ROUNDDOWN(E1568/12,0)+1,ROUNDDOWN((E1568+$B$7-$B$8)/12,0)+1))</f>
        <v>#REF!</v>
      </c>
      <c r="P1568">
        <f t="shared" si="510"/>
        <v>0.16666666666666666</v>
      </c>
      <c r="Q1568">
        <f t="shared" si="512"/>
        <v>1</v>
      </c>
      <c r="R1568">
        <f t="shared" si="517"/>
        <v>1566</v>
      </c>
      <c r="S1568" t="e">
        <f t="shared" si="518"/>
        <v>#VALUE!</v>
      </c>
      <c r="T1568" t="e">
        <f>IF($B$11="זכר",INDEX(תמותה!$A$1:$E$121,ROUNDDOWN(R1568/12,0)+1,2),INDEX(תמותה!$A$1:$E$121,ROUNDDOWN(R1568/12,0)+1,3))</f>
        <v>#REF!</v>
      </c>
      <c r="U1568" t="e">
        <f>IF($B$11="זכר",INDEX('שיפור גברים'!$A$1:$GQ$121,ROUNDDOWN(R1568/12,0)+1,ROUNDDOWN((E1568+$B$7-$B$8)/12,0)+2),INDEX('שיפור נשים'!$A$1:$GQ$121,ROUNDDOWN(R1568/12,0)+1,ROUNDDOWN((E1568+$B$7-$B$8)/12,0)+2))</f>
        <v>#REF!</v>
      </c>
      <c r="V1568" t="e">
        <f>IF($B$11="זכר",INDEX('שיפור גברים'!$A$1:$GQ$121,ROUNDDOWN(R1568/12,0)+1,ROUNDDOWN((E1568+$B$7-$B$8)/12,0)+1),INDEX('שיפור נשים'!$A$1:$GQ$121,ROUNDDOWN(R1568/12,0)+1,ROUNDDOWN((E1568+$B$7-$B$8)/12,0)+1))</f>
        <v>#REF!</v>
      </c>
      <c r="W1568">
        <f t="shared" si="513"/>
        <v>0.16666666666666666</v>
      </c>
      <c r="X1568" t="e">
        <f t="shared" si="519"/>
        <v>#VALUE!</v>
      </c>
      <c r="Y1568" t="e">
        <f>IF($B$11="זכר",INDEX(תמותה!$A$1:$E$121,ROUNDDOWN(R1568/12,0)+1,4),INDEX(תמותה!$A$1:$E$121,ROUNDDOWN(R1568/12,0)+1,5))</f>
        <v>#REF!</v>
      </c>
      <c r="Z1568">
        <f t="shared" si="514"/>
        <v>1</v>
      </c>
      <c r="AA1568">
        <f t="shared" si="515"/>
        <v>1</v>
      </c>
      <c r="AB1568" t="e">
        <f t="shared" si="520"/>
        <v>#VALUE!</v>
      </c>
      <c r="AC1568" t="e">
        <f t="shared" si="521"/>
        <v>#VALUE!</v>
      </c>
      <c r="AD1568" t="e">
        <f t="shared" si="522"/>
        <v>#VALUE!</v>
      </c>
      <c r="AE1568" t="e">
        <f t="shared" si="523"/>
        <v>#VALUE!</v>
      </c>
      <c r="AF1568" t="e">
        <f t="shared" si="524"/>
        <v>#VALUE!</v>
      </c>
    </row>
    <row r="1569" spans="5:32" x14ac:dyDescent="0.2">
      <c r="E1569">
        <f t="shared" si="516"/>
        <v>1567</v>
      </c>
      <c r="F1569">
        <f t="shared" si="511"/>
        <v>113.55084082097194</v>
      </c>
      <c r="G1569" t="e">
        <f t="shared" si="504"/>
        <v>#VALUE!</v>
      </c>
      <c r="H1569" t="e">
        <f t="shared" si="505"/>
        <v>#VALUE!</v>
      </c>
      <c r="I1569" t="e">
        <f t="shared" si="506"/>
        <v>#VALUE!</v>
      </c>
      <c r="J1569" t="e">
        <f t="shared" si="507"/>
        <v>#VALUE!</v>
      </c>
      <c r="K1569" t="e">
        <f t="shared" si="508"/>
        <v>#VALUE!</v>
      </c>
      <c r="L1569" t="e">
        <f t="shared" si="509"/>
        <v>#VALUE!</v>
      </c>
      <c r="M1569" t="e">
        <f>IF($B$9="זכר",INDEX(תמותה!$A$1:$E$121,ROUNDDOWN(E1569/12,0)+1,2),INDEX(תמותה!$A$1:$E$121,ROUNDDOWN(E1569/12,0)+1,3))</f>
        <v>#REF!</v>
      </c>
      <c r="N1569" t="e">
        <f>IF($B$9="זכר",INDEX('שיפור גברים'!$A$1:$GQ$121,ROUNDDOWN(E1569/12,0)+1,ROUNDDOWN((E1569+$B$7-$B$8)/12,0)+2),INDEX('שיפור נשים'!$A$1:$GQ$121,ROUNDDOWN(E1569/12,0)+1,ROUNDDOWN((E1569+$B$7-$B$8)/12,0)+2))</f>
        <v>#REF!</v>
      </c>
      <c r="O1569" t="e">
        <f>IF($B$9="זכר",INDEX('שיפור גברים'!$A$1:$GQ$121,ROUNDDOWN(E1569/12,0)+1,ROUNDDOWN((E1569+$B$7-$B$8)/12,0)+1),INDEX('שיפור נשים'!$A$1:$GQ$121,ROUNDDOWN(E1569/12,0)+1,ROUNDDOWN((E1569+$B$7-$B$8)/12,0)+1))</f>
        <v>#REF!</v>
      </c>
      <c r="P1569">
        <f t="shared" si="510"/>
        <v>0.25</v>
      </c>
      <c r="Q1569">
        <f t="shared" si="512"/>
        <v>1</v>
      </c>
      <c r="R1569">
        <f t="shared" si="517"/>
        <v>1567</v>
      </c>
      <c r="S1569" t="e">
        <f t="shared" si="518"/>
        <v>#VALUE!</v>
      </c>
      <c r="T1569" t="e">
        <f>IF($B$11="זכר",INDEX(תמותה!$A$1:$E$121,ROUNDDOWN(R1569/12,0)+1,2),INDEX(תמותה!$A$1:$E$121,ROUNDDOWN(R1569/12,0)+1,3))</f>
        <v>#REF!</v>
      </c>
      <c r="U1569" t="e">
        <f>IF($B$11="זכר",INDEX('שיפור גברים'!$A$1:$GQ$121,ROUNDDOWN(R1569/12,0)+1,ROUNDDOWN((E1569+$B$7-$B$8)/12,0)+2),INDEX('שיפור נשים'!$A$1:$GQ$121,ROUNDDOWN(R1569/12,0)+1,ROUNDDOWN((E1569+$B$7-$B$8)/12,0)+2))</f>
        <v>#REF!</v>
      </c>
      <c r="V1569" t="e">
        <f>IF($B$11="זכר",INDEX('שיפור גברים'!$A$1:$GQ$121,ROUNDDOWN(R1569/12,0)+1,ROUNDDOWN((E1569+$B$7-$B$8)/12,0)+1),INDEX('שיפור נשים'!$A$1:$GQ$121,ROUNDDOWN(R1569/12,0)+1,ROUNDDOWN((E1569+$B$7-$B$8)/12,0)+1))</f>
        <v>#REF!</v>
      </c>
      <c r="W1569">
        <f t="shared" si="513"/>
        <v>0.25</v>
      </c>
      <c r="X1569" t="e">
        <f t="shared" si="519"/>
        <v>#VALUE!</v>
      </c>
      <c r="Y1569" t="e">
        <f>IF($B$11="זכר",INDEX(תמותה!$A$1:$E$121,ROUNDDOWN(R1569/12,0)+1,4),INDEX(תמותה!$A$1:$E$121,ROUNDDOWN(R1569/12,0)+1,5))</f>
        <v>#REF!</v>
      </c>
      <c r="Z1569">
        <f t="shared" si="514"/>
        <v>1</v>
      </c>
      <c r="AA1569">
        <f t="shared" si="515"/>
        <v>1</v>
      </c>
      <c r="AB1569" t="e">
        <f t="shared" si="520"/>
        <v>#VALUE!</v>
      </c>
      <c r="AC1569" t="e">
        <f t="shared" si="521"/>
        <v>#VALUE!</v>
      </c>
      <c r="AD1569" t="e">
        <f t="shared" si="522"/>
        <v>#VALUE!</v>
      </c>
      <c r="AE1569" t="e">
        <f t="shared" si="523"/>
        <v>#VALUE!</v>
      </c>
      <c r="AF1569" t="e">
        <f t="shared" si="524"/>
        <v>#VALUE!</v>
      </c>
    </row>
    <row r="1570" spans="5:32" x14ac:dyDescent="0.2">
      <c r="E1570">
        <f t="shared" si="516"/>
        <v>1568</v>
      </c>
      <c r="F1570">
        <f t="shared" si="511"/>
        <v>113.89405684557958</v>
      </c>
      <c r="G1570" t="e">
        <f t="shared" si="504"/>
        <v>#VALUE!</v>
      </c>
      <c r="H1570" t="e">
        <f t="shared" si="505"/>
        <v>#VALUE!</v>
      </c>
      <c r="I1570" t="e">
        <f t="shared" si="506"/>
        <v>#VALUE!</v>
      </c>
      <c r="J1570" t="e">
        <f t="shared" si="507"/>
        <v>#VALUE!</v>
      </c>
      <c r="K1570" t="e">
        <f t="shared" si="508"/>
        <v>#VALUE!</v>
      </c>
      <c r="L1570" t="e">
        <f t="shared" si="509"/>
        <v>#VALUE!</v>
      </c>
      <c r="M1570" t="e">
        <f>IF($B$9="זכר",INDEX(תמותה!$A$1:$E$121,ROUNDDOWN(E1570/12,0)+1,2),INDEX(תמותה!$A$1:$E$121,ROUNDDOWN(E1570/12,0)+1,3))</f>
        <v>#REF!</v>
      </c>
      <c r="N1570" t="e">
        <f>IF($B$9="זכר",INDEX('שיפור גברים'!$A$1:$GQ$121,ROUNDDOWN(E1570/12,0)+1,ROUNDDOWN((E1570+$B$7-$B$8)/12,0)+2),INDEX('שיפור נשים'!$A$1:$GQ$121,ROUNDDOWN(E1570/12,0)+1,ROUNDDOWN((E1570+$B$7-$B$8)/12,0)+2))</f>
        <v>#REF!</v>
      </c>
      <c r="O1570" t="e">
        <f>IF($B$9="זכר",INDEX('שיפור גברים'!$A$1:$GQ$121,ROUNDDOWN(E1570/12,0)+1,ROUNDDOWN((E1570+$B$7-$B$8)/12,0)+1),INDEX('שיפור נשים'!$A$1:$GQ$121,ROUNDDOWN(E1570/12,0)+1,ROUNDDOWN((E1570+$B$7-$B$8)/12,0)+1))</f>
        <v>#REF!</v>
      </c>
      <c r="P1570">
        <f t="shared" si="510"/>
        <v>0.33333333333333331</v>
      </c>
      <c r="Q1570">
        <f t="shared" si="512"/>
        <v>1</v>
      </c>
      <c r="R1570">
        <f t="shared" si="517"/>
        <v>1568</v>
      </c>
      <c r="S1570" t="e">
        <f t="shared" si="518"/>
        <v>#VALUE!</v>
      </c>
      <c r="T1570" t="e">
        <f>IF($B$11="זכר",INDEX(תמותה!$A$1:$E$121,ROUNDDOWN(R1570/12,0)+1,2),INDEX(תמותה!$A$1:$E$121,ROUNDDOWN(R1570/12,0)+1,3))</f>
        <v>#REF!</v>
      </c>
      <c r="U1570" t="e">
        <f>IF($B$11="זכר",INDEX('שיפור גברים'!$A$1:$GQ$121,ROUNDDOWN(R1570/12,0)+1,ROUNDDOWN((E1570+$B$7-$B$8)/12,0)+2),INDEX('שיפור נשים'!$A$1:$GQ$121,ROUNDDOWN(R1570/12,0)+1,ROUNDDOWN((E1570+$B$7-$B$8)/12,0)+2))</f>
        <v>#REF!</v>
      </c>
      <c r="V1570" t="e">
        <f>IF($B$11="זכר",INDEX('שיפור גברים'!$A$1:$GQ$121,ROUNDDOWN(R1570/12,0)+1,ROUNDDOWN((E1570+$B$7-$B$8)/12,0)+1),INDEX('שיפור נשים'!$A$1:$GQ$121,ROUNDDOWN(R1570/12,0)+1,ROUNDDOWN((E1570+$B$7-$B$8)/12,0)+1))</f>
        <v>#REF!</v>
      </c>
      <c r="W1570">
        <f t="shared" si="513"/>
        <v>0.33333333333333331</v>
      </c>
      <c r="X1570" t="e">
        <f t="shared" si="519"/>
        <v>#VALUE!</v>
      </c>
      <c r="Y1570" t="e">
        <f>IF($B$11="זכר",INDEX(תמותה!$A$1:$E$121,ROUNDDOWN(R1570/12,0)+1,4),INDEX(תמותה!$A$1:$E$121,ROUNDDOWN(R1570/12,0)+1,5))</f>
        <v>#REF!</v>
      </c>
      <c r="Z1570">
        <f t="shared" si="514"/>
        <v>1</v>
      </c>
      <c r="AA1570">
        <f t="shared" si="515"/>
        <v>1</v>
      </c>
      <c r="AB1570" t="e">
        <f t="shared" si="520"/>
        <v>#VALUE!</v>
      </c>
      <c r="AC1570" t="e">
        <f t="shared" si="521"/>
        <v>#VALUE!</v>
      </c>
      <c r="AD1570" t="e">
        <f t="shared" si="522"/>
        <v>#VALUE!</v>
      </c>
      <c r="AE1570" t="e">
        <f t="shared" si="523"/>
        <v>#VALUE!</v>
      </c>
      <c r="AF1570" t="e">
        <f t="shared" si="524"/>
        <v>#VALUE!</v>
      </c>
    </row>
    <row r="1571" spans="5:32" x14ac:dyDescent="0.2">
      <c r="E1571">
        <f t="shared" si="516"/>
        <v>1569</v>
      </c>
      <c r="F1571">
        <f t="shared" si="511"/>
        <v>114.23831026664061</v>
      </c>
      <c r="G1571" t="e">
        <f t="shared" si="504"/>
        <v>#VALUE!</v>
      </c>
      <c r="H1571" t="e">
        <f t="shared" si="505"/>
        <v>#VALUE!</v>
      </c>
      <c r="I1571" t="e">
        <f t="shared" si="506"/>
        <v>#VALUE!</v>
      </c>
      <c r="J1571" t="e">
        <f t="shared" si="507"/>
        <v>#VALUE!</v>
      </c>
      <c r="K1571" t="e">
        <f t="shared" si="508"/>
        <v>#VALUE!</v>
      </c>
      <c r="L1571" t="e">
        <f t="shared" si="509"/>
        <v>#VALUE!</v>
      </c>
      <c r="M1571" t="e">
        <f>IF($B$9="זכר",INDEX(תמותה!$A$1:$E$121,ROUNDDOWN(E1571/12,0)+1,2),INDEX(תמותה!$A$1:$E$121,ROUNDDOWN(E1571/12,0)+1,3))</f>
        <v>#REF!</v>
      </c>
      <c r="N1571" t="e">
        <f>IF($B$9="זכר",INDEX('שיפור גברים'!$A$1:$GQ$121,ROUNDDOWN(E1571/12,0)+1,ROUNDDOWN((E1571+$B$7-$B$8)/12,0)+2),INDEX('שיפור נשים'!$A$1:$GQ$121,ROUNDDOWN(E1571/12,0)+1,ROUNDDOWN((E1571+$B$7-$B$8)/12,0)+2))</f>
        <v>#REF!</v>
      </c>
      <c r="O1571" t="e">
        <f>IF($B$9="זכר",INDEX('שיפור גברים'!$A$1:$GQ$121,ROUNDDOWN(E1571/12,0)+1,ROUNDDOWN((E1571+$B$7-$B$8)/12,0)+1),INDEX('שיפור נשים'!$A$1:$GQ$121,ROUNDDOWN(E1571/12,0)+1,ROUNDDOWN((E1571+$B$7-$B$8)/12,0)+1))</f>
        <v>#REF!</v>
      </c>
      <c r="P1571">
        <f t="shared" si="510"/>
        <v>0.41666666666666669</v>
      </c>
      <c r="Q1571">
        <f t="shared" si="512"/>
        <v>1</v>
      </c>
      <c r="R1571">
        <f t="shared" si="517"/>
        <v>1569</v>
      </c>
      <c r="S1571" t="e">
        <f t="shared" si="518"/>
        <v>#VALUE!</v>
      </c>
      <c r="T1571" t="e">
        <f>IF($B$11="זכר",INDEX(תמותה!$A$1:$E$121,ROUNDDOWN(R1571/12,0)+1,2),INDEX(תמותה!$A$1:$E$121,ROUNDDOWN(R1571/12,0)+1,3))</f>
        <v>#REF!</v>
      </c>
      <c r="U1571" t="e">
        <f>IF($B$11="זכר",INDEX('שיפור גברים'!$A$1:$GQ$121,ROUNDDOWN(R1571/12,0)+1,ROUNDDOWN((E1571+$B$7-$B$8)/12,0)+2),INDEX('שיפור נשים'!$A$1:$GQ$121,ROUNDDOWN(R1571/12,0)+1,ROUNDDOWN((E1571+$B$7-$B$8)/12,0)+2))</f>
        <v>#REF!</v>
      </c>
      <c r="V1571" t="e">
        <f>IF($B$11="זכר",INDEX('שיפור גברים'!$A$1:$GQ$121,ROUNDDOWN(R1571/12,0)+1,ROUNDDOWN((E1571+$B$7-$B$8)/12,0)+1),INDEX('שיפור נשים'!$A$1:$GQ$121,ROUNDDOWN(R1571/12,0)+1,ROUNDDOWN((E1571+$B$7-$B$8)/12,0)+1))</f>
        <v>#REF!</v>
      </c>
      <c r="W1571">
        <f t="shared" si="513"/>
        <v>0.41666666666666669</v>
      </c>
      <c r="X1571" t="e">
        <f t="shared" si="519"/>
        <v>#VALUE!</v>
      </c>
      <c r="Y1571" t="e">
        <f>IF($B$11="זכר",INDEX(תמותה!$A$1:$E$121,ROUNDDOWN(R1571/12,0)+1,4),INDEX(תמותה!$A$1:$E$121,ROUNDDOWN(R1571/12,0)+1,5))</f>
        <v>#REF!</v>
      </c>
      <c r="Z1571">
        <f t="shared" si="514"/>
        <v>1</v>
      </c>
      <c r="AA1571">
        <f t="shared" si="515"/>
        <v>1</v>
      </c>
      <c r="AB1571" t="e">
        <f t="shared" si="520"/>
        <v>#VALUE!</v>
      </c>
      <c r="AC1571" t="e">
        <f t="shared" si="521"/>
        <v>#VALUE!</v>
      </c>
      <c r="AD1571" t="e">
        <f t="shared" si="522"/>
        <v>#VALUE!</v>
      </c>
      <c r="AE1571" t="e">
        <f t="shared" si="523"/>
        <v>#VALUE!</v>
      </c>
      <c r="AF1571" t="e">
        <f t="shared" si="524"/>
        <v>#VALUE!</v>
      </c>
    </row>
    <row r="1572" spans="5:32" x14ac:dyDescent="0.2">
      <c r="E1572">
        <f t="shared" si="516"/>
        <v>1570</v>
      </c>
      <c r="F1572">
        <f t="shared" si="511"/>
        <v>114.58360421976435</v>
      </c>
      <c r="G1572" t="e">
        <f t="shared" si="504"/>
        <v>#VALUE!</v>
      </c>
      <c r="H1572" t="e">
        <f t="shared" si="505"/>
        <v>#VALUE!</v>
      </c>
      <c r="I1572" t="e">
        <f t="shared" si="506"/>
        <v>#VALUE!</v>
      </c>
      <c r="J1572" t="e">
        <f t="shared" si="507"/>
        <v>#VALUE!</v>
      </c>
      <c r="K1572" t="e">
        <f t="shared" si="508"/>
        <v>#VALUE!</v>
      </c>
      <c r="L1572" t="e">
        <f t="shared" si="509"/>
        <v>#VALUE!</v>
      </c>
      <c r="M1572" t="e">
        <f>IF($B$9="זכר",INDEX(תמותה!$A$1:$E$121,ROUNDDOWN(E1572/12,0)+1,2),INDEX(תמותה!$A$1:$E$121,ROUNDDOWN(E1572/12,0)+1,3))</f>
        <v>#REF!</v>
      </c>
      <c r="N1572" t="e">
        <f>IF($B$9="זכר",INDEX('שיפור גברים'!$A$1:$GQ$121,ROUNDDOWN(E1572/12,0)+1,ROUNDDOWN((E1572+$B$7-$B$8)/12,0)+2),INDEX('שיפור נשים'!$A$1:$GQ$121,ROUNDDOWN(E1572/12,0)+1,ROUNDDOWN((E1572+$B$7-$B$8)/12,0)+2))</f>
        <v>#REF!</v>
      </c>
      <c r="O1572" t="e">
        <f>IF($B$9="זכר",INDEX('שיפור גברים'!$A$1:$GQ$121,ROUNDDOWN(E1572/12,0)+1,ROUNDDOWN((E1572+$B$7-$B$8)/12,0)+1),INDEX('שיפור נשים'!$A$1:$GQ$121,ROUNDDOWN(E1572/12,0)+1,ROUNDDOWN((E1572+$B$7-$B$8)/12,0)+1))</f>
        <v>#REF!</v>
      </c>
      <c r="P1572">
        <f t="shared" si="510"/>
        <v>0.5</v>
      </c>
      <c r="Q1572">
        <f t="shared" si="512"/>
        <v>1</v>
      </c>
      <c r="R1572">
        <f t="shared" si="517"/>
        <v>1570</v>
      </c>
      <c r="S1572" t="e">
        <f t="shared" si="518"/>
        <v>#VALUE!</v>
      </c>
      <c r="T1572" t="e">
        <f>IF($B$11="זכר",INDEX(תמותה!$A$1:$E$121,ROUNDDOWN(R1572/12,0)+1,2),INDEX(תמותה!$A$1:$E$121,ROUNDDOWN(R1572/12,0)+1,3))</f>
        <v>#REF!</v>
      </c>
      <c r="U1572" t="e">
        <f>IF($B$11="זכר",INDEX('שיפור גברים'!$A$1:$GQ$121,ROUNDDOWN(R1572/12,0)+1,ROUNDDOWN((E1572+$B$7-$B$8)/12,0)+2),INDEX('שיפור נשים'!$A$1:$GQ$121,ROUNDDOWN(R1572/12,0)+1,ROUNDDOWN((E1572+$B$7-$B$8)/12,0)+2))</f>
        <v>#REF!</v>
      </c>
      <c r="V1572" t="e">
        <f>IF($B$11="זכר",INDEX('שיפור גברים'!$A$1:$GQ$121,ROUNDDOWN(R1572/12,0)+1,ROUNDDOWN((E1572+$B$7-$B$8)/12,0)+1),INDEX('שיפור נשים'!$A$1:$GQ$121,ROUNDDOWN(R1572/12,0)+1,ROUNDDOWN((E1572+$B$7-$B$8)/12,0)+1))</f>
        <v>#REF!</v>
      </c>
      <c r="W1572">
        <f t="shared" si="513"/>
        <v>0.5</v>
      </c>
      <c r="X1572" t="e">
        <f t="shared" si="519"/>
        <v>#VALUE!</v>
      </c>
      <c r="Y1572" t="e">
        <f>IF($B$11="זכר",INDEX(תמותה!$A$1:$E$121,ROUNDDOWN(R1572/12,0)+1,4),INDEX(תמותה!$A$1:$E$121,ROUNDDOWN(R1572/12,0)+1,5))</f>
        <v>#REF!</v>
      </c>
      <c r="Z1572">
        <f t="shared" si="514"/>
        <v>1</v>
      </c>
      <c r="AA1572">
        <f t="shared" si="515"/>
        <v>1</v>
      </c>
      <c r="AB1572" t="e">
        <f t="shared" si="520"/>
        <v>#VALUE!</v>
      </c>
      <c r="AC1572" t="e">
        <f t="shared" si="521"/>
        <v>#VALUE!</v>
      </c>
      <c r="AD1572" t="e">
        <f t="shared" si="522"/>
        <v>#VALUE!</v>
      </c>
      <c r="AE1572" t="e">
        <f t="shared" si="523"/>
        <v>#VALUE!</v>
      </c>
      <c r="AF1572" t="e">
        <f t="shared" si="524"/>
        <v>#VALUE!</v>
      </c>
    </row>
    <row r="1573" spans="5:32" x14ac:dyDescent="0.2">
      <c r="E1573">
        <f t="shared" si="516"/>
        <v>1571</v>
      </c>
      <c r="F1573">
        <f t="shared" si="511"/>
        <v>114.92994185003801</v>
      </c>
      <c r="G1573" t="e">
        <f t="shared" si="504"/>
        <v>#VALUE!</v>
      </c>
      <c r="H1573" t="e">
        <f t="shared" si="505"/>
        <v>#VALUE!</v>
      </c>
      <c r="I1573" t="e">
        <f t="shared" si="506"/>
        <v>#VALUE!</v>
      </c>
      <c r="J1573" t="e">
        <f t="shared" si="507"/>
        <v>#VALUE!</v>
      </c>
      <c r="K1573" t="e">
        <f t="shared" si="508"/>
        <v>#VALUE!</v>
      </c>
      <c r="L1573" t="e">
        <f t="shared" si="509"/>
        <v>#VALUE!</v>
      </c>
      <c r="M1573" t="e">
        <f>IF($B$9="זכר",INDEX(תמותה!$A$1:$E$121,ROUNDDOWN(E1573/12,0)+1,2),INDEX(תמותה!$A$1:$E$121,ROUNDDOWN(E1573/12,0)+1,3))</f>
        <v>#REF!</v>
      </c>
      <c r="N1573" t="e">
        <f>IF($B$9="זכר",INDEX('שיפור גברים'!$A$1:$GQ$121,ROUNDDOWN(E1573/12,0)+1,ROUNDDOWN((E1573+$B$7-$B$8)/12,0)+2),INDEX('שיפור נשים'!$A$1:$GQ$121,ROUNDDOWN(E1573/12,0)+1,ROUNDDOWN((E1573+$B$7-$B$8)/12,0)+2))</f>
        <v>#REF!</v>
      </c>
      <c r="O1573" t="e">
        <f>IF($B$9="זכר",INDEX('שיפור גברים'!$A$1:$GQ$121,ROUNDDOWN(E1573/12,0)+1,ROUNDDOWN((E1573+$B$7-$B$8)/12,0)+1),INDEX('שיפור נשים'!$A$1:$GQ$121,ROUNDDOWN(E1573/12,0)+1,ROUNDDOWN((E1573+$B$7-$B$8)/12,0)+1))</f>
        <v>#REF!</v>
      </c>
      <c r="P1573">
        <f t="shared" si="510"/>
        <v>0.58333333333333337</v>
      </c>
      <c r="Q1573">
        <f t="shared" si="512"/>
        <v>1</v>
      </c>
      <c r="R1573">
        <f t="shared" si="517"/>
        <v>1571</v>
      </c>
      <c r="S1573" t="e">
        <f t="shared" si="518"/>
        <v>#VALUE!</v>
      </c>
      <c r="T1573" t="e">
        <f>IF($B$11="זכר",INDEX(תמותה!$A$1:$E$121,ROUNDDOWN(R1573/12,0)+1,2),INDEX(תמותה!$A$1:$E$121,ROUNDDOWN(R1573/12,0)+1,3))</f>
        <v>#REF!</v>
      </c>
      <c r="U1573" t="e">
        <f>IF($B$11="זכר",INDEX('שיפור גברים'!$A$1:$GQ$121,ROUNDDOWN(R1573/12,0)+1,ROUNDDOWN((E1573+$B$7-$B$8)/12,0)+2),INDEX('שיפור נשים'!$A$1:$GQ$121,ROUNDDOWN(R1573/12,0)+1,ROUNDDOWN((E1573+$B$7-$B$8)/12,0)+2))</f>
        <v>#REF!</v>
      </c>
      <c r="V1573" t="e">
        <f>IF($B$11="זכר",INDEX('שיפור גברים'!$A$1:$GQ$121,ROUNDDOWN(R1573/12,0)+1,ROUNDDOWN((E1573+$B$7-$B$8)/12,0)+1),INDEX('שיפור נשים'!$A$1:$GQ$121,ROUNDDOWN(R1573/12,0)+1,ROUNDDOWN((E1573+$B$7-$B$8)/12,0)+1))</f>
        <v>#REF!</v>
      </c>
      <c r="W1573">
        <f t="shared" si="513"/>
        <v>0.58333333333333337</v>
      </c>
      <c r="X1573" t="e">
        <f t="shared" si="519"/>
        <v>#VALUE!</v>
      </c>
      <c r="Y1573" t="e">
        <f>IF($B$11="זכר",INDEX(תמותה!$A$1:$E$121,ROUNDDOWN(R1573/12,0)+1,4),INDEX(תמותה!$A$1:$E$121,ROUNDDOWN(R1573/12,0)+1,5))</f>
        <v>#REF!</v>
      </c>
      <c r="Z1573">
        <f t="shared" si="514"/>
        <v>1</v>
      </c>
      <c r="AA1573">
        <f t="shared" si="515"/>
        <v>1</v>
      </c>
      <c r="AB1573" t="e">
        <f t="shared" si="520"/>
        <v>#VALUE!</v>
      </c>
      <c r="AC1573" t="e">
        <f t="shared" si="521"/>
        <v>#VALUE!</v>
      </c>
      <c r="AD1573" t="e">
        <f t="shared" si="522"/>
        <v>#VALUE!</v>
      </c>
      <c r="AE1573" t="e">
        <f t="shared" si="523"/>
        <v>#VALUE!</v>
      </c>
      <c r="AF1573" t="e">
        <f t="shared" si="524"/>
        <v>#VALUE!</v>
      </c>
    </row>
    <row r="1574" spans="5:32" x14ac:dyDescent="0.2">
      <c r="E1574">
        <f t="shared" si="516"/>
        <v>1572</v>
      </c>
      <c r="F1574">
        <f t="shared" si="511"/>
        <v>115.27732631205492</v>
      </c>
      <c r="G1574" t="e">
        <f t="shared" ref="G1574:G1637" si="525">IF(E1574&lt;=$B$3,IF(AND((E1574-$E$2)&lt;0,E1574&lt;$B$4),G1573+1/F1574,G1573+L1573/F1574))</f>
        <v>#VALUE!</v>
      </c>
      <c r="H1574" t="e">
        <f t="shared" ref="H1574:H1637" si="526">IF(E1574&lt;=$B$3,IF(AND((E1574-$E$2)&lt;60,E1574&lt;$B$4),H1573+1/F1574,H1573+L1573/F1574))</f>
        <v>#VALUE!</v>
      </c>
      <c r="I1574" t="e">
        <f t="shared" ref="I1574:I1637" si="527">IF(E1574&lt;=$B$3,IF(AND((E1574-$E$2)&lt;120,E1574&lt;$B$4),I1573+1/F1574,I1573+L1573/F1574))</f>
        <v>#VALUE!</v>
      </c>
      <c r="J1574" t="e">
        <f t="shared" ref="J1574:J1637" si="528">IF(E1574&lt;=$B$3,IF(AND((E1574-$E$2)&lt;180,E1574&lt;$B$4),J1573+1/F1574,J1573+L1573/F1574))</f>
        <v>#VALUE!</v>
      </c>
      <c r="K1574" t="e">
        <f t="shared" ref="K1574:K1637" si="529">IF(E1574&lt;=$B$3,IF(AND((E1574-$E$2)&lt;240,E1574&lt;$B$4),K1573+1/F1574,K1573+L1573/F1574))</f>
        <v>#VALUE!</v>
      </c>
      <c r="L1574" t="e">
        <f t="shared" ref="L1574:L1637" si="530">L1573*(1-Q1574)</f>
        <v>#VALUE!</v>
      </c>
      <c r="M1574" t="e">
        <f>IF($B$9="זכר",INDEX(תמותה!$A$1:$E$121,ROUNDDOWN(E1574/12,0)+1,2),INDEX(תמותה!$A$1:$E$121,ROUNDDOWN(E1574/12,0)+1,3))</f>
        <v>#REF!</v>
      </c>
      <c r="N1574" t="e">
        <f>IF($B$9="זכר",INDEX('שיפור גברים'!$A$1:$GQ$121,ROUNDDOWN(E1574/12,0)+1,ROUNDDOWN((E1574+$B$7-$B$8)/12,0)+2),INDEX('שיפור נשים'!$A$1:$GQ$121,ROUNDDOWN(E1574/12,0)+1,ROUNDDOWN((E1574+$B$7-$B$8)/12,0)+2))</f>
        <v>#REF!</v>
      </c>
      <c r="O1574" t="e">
        <f>IF($B$9="זכר",INDEX('שיפור גברים'!$A$1:$GQ$121,ROUNDDOWN(E1574/12,0)+1,ROUNDDOWN((E1574+$B$7-$B$8)/12,0)+1),INDEX('שיפור נשים'!$A$1:$GQ$121,ROUNDDOWN(E1574/12,0)+1,ROUNDDOWN((E1574+$B$7-$B$8)/12,0)+1))</f>
        <v>#REF!</v>
      </c>
      <c r="P1574">
        <f t="shared" ref="P1574:P1637" si="531">(MOD((E1574-$E$2+7),12)+1)/12</f>
        <v>0.66666666666666663</v>
      </c>
      <c r="Q1574">
        <f t="shared" si="512"/>
        <v>1</v>
      </c>
      <c r="R1574">
        <f t="shared" si="517"/>
        <v>1572</v>
      </c>
      <c r="S1574" t="e">
        <f t="shared" si="518"/>
        <v>#VALUE!</v>
      </c>
      <c r="T1574" t="e">
        <f>IF($B$11="זכר",INDEX(תמותה!$A$1:$E$121,ROUNDDOWN(R1574/12,0)+1,2),INDEX(תמותה!$A$1:$E$121,ROUNDDOWN(R1574/12,0)+1,3))</f>
        <v>#REF!</v>
      </c>
      <c r="U1574" t="e">
        <f>IF($B$11="זכר",INDEX('שיפור גברים'!$A$1:$GQ$121,ROUNDDOWN(R1574/12,0)+1,ROUNDDOWN((E1574+$B$7-$B$8)/12,0)+2),INDEX('שיפור נשים'!$A$1:$GQ$121,ROUNDDOWN(R1574/12,0)+1,ROUNDDOWN((E1574+$B$7-$B$8)/12,0)+2))</f>
        <v>#REF!</v>
      </c>
      <c r="V1574" t="e">
        <f>IF($B$11="זכר",INDEX('שיפור גברים'!$A$1:$GQ$121,ROUNDDOWN(R1574/12,0)+1,ROUNDDOWN((E1574+$B$7-$B$8)/12,0)+1),INDEX('שיפור נשים'!$A$1:$GQ$121,ROUNDDOWN(R1574/12,0)+1,ROUNDDOWN((E1574+$B$7-$B$8)/12,0)+1))</f>
        <v>#REF!</v>
      </c>
      <c r="W1574">
        <f t="shared" si="513"/>
        <v>0.66666666666666663</v>
      </c>
      <c r="X1574" t="e">
        <f t="shared" si="519"/>
        <v>#VALUE!</v>
      </c>
      <c r="Y1574" t="e">
        <f>IF($B$11="זכר",INDEX(תמותה!$A$1:$E$121,ROUNDDOWN(R1574/12,0)+1,4),INDEX(תמותה!$A$1:$E$121,ROUNDDOWN(R1574/12,0)+1,5))</f>
        <v>#REF!</v>
      </c>
      <c r="Z1574">
        <f t="shared" si="514"/>
        <v>1</v>
      </c>
      <c r="AA1574">
        <f t="shared" si="515"/>
        <v>1</v>
      </c>
      <c r="AB1574" t="e">
        <f t="shared" si="520"/>
        <v>#VALUE!</v>
      </c>
      <c r="AC1574" t="e">
        <f t="shared" si="521"/>
        <v>#VALUE!</v>
      </c>
      <c r="AD1574" t="e">
        <f t="shared" si="522"/>
        <v>#VALUE!</v>
      </c>
      <c r="AE1574" t="e">
        <f t="shared" si="523"/>
        <v>#VALUE!</v>
      </c>
      <c r="AF1574" t="e">
        <f t="shared" si="524"/>
        <v>#VALUE!</v>
      </c>
    </row>
    <row r="1575" spans="5:32" x14ac:dyDescent="0.2">
      <c r="E1575">
        <f t="shared" si="516"/>
        <v>1573</v>
      </c>
      <c r="F1575">
        <f t="shared" si="511"/>
        <v>115.62576076994306</v>
      </c>
      <c r="G1575" t="e">
        <f t="shared" si="525"/>
        <v>#VALUE!</v>
      </c>
      <c r="H1575" t="e">
        <f t="shared" si="526"/>
        <v>#VALUE!</v>
      </c>
      <c r="I1575" t="e">
        <f t="shared" si="527"/>
        <v>#VALUE!</v>
      </c>
      <c r="J1575" t="e">
        <f t="shared" si="528"/>
        <v>#VALUE!</v>
      </c>
      <c r="K1575" t="e">
        <f t="shared" si="529"/>
        <v>#VALUE!</v>
      </c>
      <c r="L1575" t="e">
        <f t="shared" si="530"/>
        <v>#VALUE!</v>
      </c>
      <c r="M1575" t="e">
        <f>IF($B$9="זכר",INDEX(תמותה!$A$1:$E$121,ROUNDDOWN(E1575/12,0)+1,2),INDEX(תמותה!$A$1:$E$121,ROUNDDOWN(E1575/12,0)+1,3))</f>
        <v>#REF!</v>
      </c>
      <c r="N1575" t="e">
        <f>IF($B$9="זכר",INDEX('שיפור גברים'!$A$1:$GQ$121,ROUNDDOWN(E1575/12,0)+1,ROUNDDOWN((E1575+$B$7-$B$8)/12,0)+2),INDEX('שיפור נשים'!$A$1:$GQ$121,ROUNDDOWN(E1575/12,0)+1,ROUNDDOWN((E1575+$B$7-$B$8)/12,0)+2))</f>
        <v>#REF!</v>
      </c>
      <c r="O1575" t="e">
        <f>IF($B$9="זכר",INDEX('שיפור גברים'!$A$1:$GQ$121,ROUNDDOWN(E1575/12,0)+1,ROUNDDOWN((E1575+$B$7-$B$8)/12,0)+1),INDEX('שיפור נשים'!$A$1:$GQ$121,ROUNDDOWN(E1575/12,0)+1,ROUNDDOWN((E1575+$B$7-$B$8)/12,0)+1))</f>
        <v>#REF!</v>
      </c>
      <c r="P1575">
        <f t="shared" si="531"/>
        <v>0.75</v>
      </c>
      <c r="Q1575">
        <f t="shared" si="512"/>
        <v>1</v>
      </c>
      <c r="R1575">
        <f t="shared" si="517"/>
        <v>1573</v>
      </c>
      <c r="S1575" t="e">
        <f t="shared" si="518"/>
        <v>#VALUE!</v>
      </c>
      <c r="T1575" t="e">
        <f>IF($B$11="זכר",INDEX(תמותה!$A$1:$E$121,ROUNDDOWN(R1575/12,0)+1,2),INDEX(תמותה!$A$1:$E$121,ROUNDDOWN(R1575/12,0)+1,3))</f>
        <v>#REF!</v>
      </c>
      <c r="U1575" t="e">
        <f>IF($B$11="זכר",INDEX('שיפור גברים'!$A$1:$GQ$121,ROUNDDOWN(R1575/12,0)+1,ROUNDDOWN((E1575+$B$7-$B$8)/12,0)+2),INDEX('שיפור נשים'!$A$1:$GQ$121,ROUNDDOWN(R1575/12,0)+1,ROUNDDOWN((E1575+$B$7-$B$8)/12,0)+2))</f>
        <v>#REF!</v>
      </c>
      <c r="V1575" t="e">
        <f>IF($B$11="זכר",INDEX('שיפור גברים'!$A$1:$GQ$121,ROUNDDOWN(R1575/12,0)+1,ROUNDDOWN((E1575+$B$7-$B$8)/12,0)+1),INDEX('שיפור נשים'!$A$1:$GQ$121,ROUNDDOWN(R1575/12,0)+1,ROUNDDOWN((E1575+$B$7-$B$8)/12,0)+1))</f>
        <v>#REF!</v>
      </c>
      <c r="W1575">
        <f t="shared" si="513"/>
        <v>0.75</v>
      </c>
      <c r="X1575" t="e">
        <f t="shared" si="519"/>
        <v>#VALUE!</v>
      </c>
      <c r="Y1575" t="e">
        <f>IF($B$11="זכר",INDEX(תמותה!$A$1:$E$121,ROUNDDOWN(R1575/12,0)+1,4),INDEX(תמותה!$A$1:$E$121,ROUNDDOWN(R1575/12,0)+1,5))</f>
        <v>#REF!</v>
      </c>
      <c r="Z1575">
        <f t="shared" si="514"/>
        <v>1</v>
      </c>
      <c r="AA1575">
        <f t="shared" si="515"/>
        <v>1</v>
      </c>
      <c r="AB1575" t="e">
        <f t="shared" si="520"/>
        <v>#VALUE!</v>
      </c>
      <c r="AC1575" t="e">
        <f t="shared" si="521"/>
        <v>#VALUE!</v>
      </c>
      <c r="AD1575" t="e">
        <f t="shared" si="522"/>
        <v>#VALUE!</v>
      </c>
      <c r="AE1575" t="e">
        <f t="shared" si="523"/>
        <v>#VALUE!</v>
      </c>
      <c r="AF1575" t="e">
        <f t="shared" si="524"/>
        <v>#VALUE!</v>
      </c>
    </row>
    <row r="1576" spans="5:32" x14ac:dyDescent="0.2">
      <c r="E1576">
        <f t="shared" si="516"/>
        <v>1574</v>
      </c>
      <c r="F1576">
        <f t="shared" si="511"/>
        <v>115.97524839739499</v>
      </c>
      <c r="G1576" t="e">
        <f t="shared" si="525"/>
        <v>#VALUE!</v>
      </c>
      <c r="H1576" t="e">
        <f t="shared" si="526"/>
        <v>#VALUE!</v>
      </c>
      <c r="I1576" t="e">
        <f t="shared" si="527"/>
        <v>#VALUE!</v>
      </c>
      <c r="J1576" t="e">
        <f t="shared" si="528"/>
        <v>#VALUE!</v>
      </c>
      <c r="K1576" t="e">
        <f t="shared" si="529"/>
        <v>#VALUE!</v>
      </c>
      <c r="L1576" t="e">
        <f t="shared" si="530"/>
        <v>#VALUE!</v>
      </c>
      <c r="M1576" t="e">
        <f>IF($B$9="זכר",INDEX(תמותה!$A$1:$E$121,ROUNDDOWN(E1576/12,0)+1,2),INDEX(תמותה!$A$1:$E$121,ROUNDDOWN(E1576/12,0)+1,3))</f>
        <v>#REF!</v>
      </c>
      <c r="N1576" t="e">
        <f>IF($B$9="זכר",INDEX('שיפור גברים'!$A$1:$GQ$121,ROUNDDOWN(E1576/12,0)+1,ROUNDDOWN((E1576+$B$7-$B$8)/12,0)+2),INDEX('שיפור נשים'!$A$1:$GQ$121,ROUNDDOWN(E1576/12,0)+1,ROUNDDOWN((E1576+$B$7-$B$8)/12,0)+2))</f>
        <v>#REF!</v>
      </c>
      <c r="O1576" t="e">
        <f>IF($B$9="זכר",INDEX('שיפור גברים'!$A$1:$GQ$121,ROUNDDOWN(E1576/12,0)+1,ROUNDDOWN((E1576+$B$7-$B$8)/12,0)+1),INDEX('שיפור נשים'!$A$1:$GQ$121,ROUNDDOWN(E1576/12,0)+1,ROUNDDOWN((E1576+$B$7-$B$8)/12,0)+1))</f>
        <v>#REF!</v>
      </c>
      <c r="P1576">
        <f t="shared" si="531"/>
        <v>0.83333333333333337</v>
      </c>
      <c r="Q1576">
        <f t="shared" si="512"/>
        <v>1</v>
      </c>
      <c r="R1576">
        <f t="shared" si="517"/>
        <v>1574</v>
      </c>
      <c r="S1576" t="e">
        <f t="shared" si="518"/>
        <v>#VALUE!</v>
      </c>
      <c r="T1576" t="e">
        <f>IF($B$11="זכר",INDEX(תמותה!$A$1:$E$121,ROUNDDOWN(R1576/12,0)+1,2),INDEX(תמותה!$A$1:$E$121,ROUNDDOWN(R1576/12,0)+1,3))</f>
        <v>#REF!</v>
      </c>
      <c r="U1576" t="e">
        <f>IF($B$11="זכר",INDEX('שיפור גברים'!$A$1:$GQ$121,ROUNDDOWN(R1576/12,0)+1,ROUNDDOWN((E1576+$B$7-$B$8)/12,0)+2),INDEX('שיפור נשים'!$A$1:$GQ$121,ROUNDDOWN(R1576/12,0)+1,ROUNDDOWN((E1576+$B$7-$B$8)/12,0)+2))</f>
        <v>#REF!</v>
      </c>
      <c r="V1576" t="e">
        <f>IF($B$11="זכר",INDEX('שיפור גברים'!$A$1:$GQ$121,ROUNDDOWN(R1576/12,0)+1,ROUNDDOWN((E1576+$B$7-$B$8)/12,0)+1),INDEX('שיפור נשים'!$A$1:$GQ$121,ROUNDDOWN(R1576/12,0)+1,ROUNDDOWN((E1576+$B$7-$B$8)/12,0)+1))</f>
        <v>#REF!</v>
      </c>
      <c r="W1576">
        <f t="shared" si="513"/>
        <v>0.83333333333333337</v>
      </c>
      <c r="X1576" t="e">
        <f t="shared" si="519"/>
        <v>#VALUE!</v>
      </c>
      <c r="Y1576" t="e">
        <f>IF($B$11="זכר",INDEX(תמותה!$A$1:$E$121,ROUNDDOWN(R1576/12,0)+1,4),INDEX(תמותה!$A$1:$E$121,ROUNDDOWN(R1576/12,0)+1,5))</f>
        <v>#REF!</v>
      </c>
      <c r="Z1576">
        <f t="shared" si="514"/>
        <v>1</v>
      </c>
      <c r="AA1576">
        <f t="shared" si="515"/>
        <v>1</v>
      </c>
      <c r="AB1576" t="e">
        <f t="shared" si="520"/>
        <v>#VALUE!</v>
      </c>
      <c r="AC1576" t="e">
        <f t="shared" si="521"/>
        <v>#VALUE!</v>
      </c>
      <c r="AD1576" t="e">
        <f t="shared" si="522"/>
        <v>#VALUE!</v>
      </c>
      <c r="AE1576" t="e">
        <f t="shared" si="523"/>
        <v>#VALUE!</v>
      </c>
      <c r="AF1576" t="e">
        <f t="shared" si="524"/>
        <v>#VALUE!</v>
      </c>
    </row>
    <row r="1577" spans="5:32" x14ac:dyDescent="0.2">
      <c r="E1577">
        <f t="shared" si="516"/>
        <v>1575</v>
      </c>
      <c r="F1577">
        <f t="shared" si="511"/>
        <v>116.32579237769535</v>
      </c>
      <c r="G1577" t="e">
        <f t="shared" si="525"/>
        <v>#VALUE!</v>
      </c>
      <c r="H1577" t="e">
        <f t="shared" si="526"/>
        <v>#VALUE!</v>
      </c>
      <c r="I1577" t="e">
        <f t="shared" si="527"/>
        <v>#VALUE!</v>
      </c>
      <c r="J1577" t="e">
        <f t="shared" si="528"/>
        <v>#VALUE!</v>
      </c>
      <c r="K1577" t="e">
        <f t="shared" si="529"/>
        <v>#VALUE!</v>
      </c>
      <c r="L1577" t="e">
        <f t="shared" si="530"/>
        <v>#VALUE!</v>
      </c>
      <c r="M1577" t="e">
        <f>IF($B$9="זכר",INDEX(תמותה!$A$1:$E$121,ROUNDDOWN(E1577/12,0)+1,2),INDEX(תמותה!$A$1:$E$121,ROUNDDOWN(E1577/12,0)+1,3))</f>
        <v>#REF!</v>
      </c>
      <c r="N1577" t="e">
        <f>IF($B$9="זכר",INDEX('שיפור גברים'!$A$1:$GQ$121,ROUNDDOWN(E1577/12,0)+1,ROUNDDOWN((E1577+$B$7-$B$8)/12,0)+2),INDEX('שיפור נשים'!$A$1:$GQ$121,ROUNDDOWN(E1577/12,0)+1,ROUNDDOWN((E1577+$B$7-$B$8)/12,0)+2))</f>
        <v>#REF!</v>
      </c>
      <c r="O1577" t="e">
        <f>IF($B$9="זכר",INDEX('שיפור גברים'!$A$1:$GQ$121,ROUNDDOWN(E1577/12,0)+1,ROUNDDOWN((E1577+$B$7-$B$8)/12,0)+1),INDEX('שיפור נשים'!$A$1:$GQ$121,ROUNDDOWN(E1577/12,0)+1,ROUNDDOWN((E1577+$B$7-$B$8)/12,0)+1))</f>
        <v>#REF!</v>
      </c>
      <c r="P1577">
        <f t="shared" si="531"/>
        <v>0.91666666666666663</v>
      </c>
      <c r="Q1577">
        <f t="shared" si="512"/>
        <v>1</v>
      </c>
      <c r="R1577">
        <f t="shared" si="517"/>
        <v>1575</v>
      </c>
      <c r="S1577" t="e">
        <f t="shared" si="518"/>
        <v>#VALUE!</v>
      </c>
      <c r="T1577" t="e">
        <f>IF($B$11="זכר",INDEX(תמותה!$A$1:$E$121,ROUNDDOWN(R1577/12,0)+1,2),INDEX(תמותה!$A$1:$E$121,ROUNDDOWN(R1577/12,0)+1,3))</f>
        <v>#REF!</v>
      </c>
      <c r="U1577" t="e">
        <f>IF($B$11="זכר",INDEX('שיפור גברים'!$A$1:$GQ$121,ROUNDDOWN(R1577/12,0)+1,ROUNDDOWN((E1577+$B$7-$B$8)/12,0)+2),INDEX('שיפור נשים'!$A$1:$GQ$121,ROUNDDOWN(R1577/12,0)+1,ROUNDDOWN((E1577+$B$7-$B$8)/12,0)+2))</f>
        <v>#REF!</v>
      </c>
      <c r="V1577" t="e">
        <f>IF($B$11="זכר",INDEX('שיפור גברים'!$A$1:$GQ$121,ROUNDDOWN(R1577/12,0)+1,ROUNDDOWN((E1577+$B$7-$B$8)/12,0)+1),INDEX('שיפור נשים'!$A$1:$GQ$121,ROUNDDOWN(R1577/12,0)+1,ROUNDDOWN((E1577+$B$7-$B$8)/12,0)+1))</f>
        <v>#REF!</v>
      </c>
      <c r="W1577">
        <f t="shared" si="513"/>
        <v>0.91666666666666663</v>
      </c>
      <c r="X1577" t="e">
        <f t="shared" si="519"/>
        <v>#VALUE!</v>
      </c>
      <c r="Y1577" t="e">
        <f>IF($B$11="זכר",INDEX(תמותה!$A$1:$E$121,ROUNDDOWN(R1577/12,0)+1,4),INDEX(תמותה!$A$1:$E$121,ROUNDDOWN(R1577/12,0)+1,5))</f>
        <v>#REF!</v>
      </c>
      <c r="Z1577">
        <f t="shared" si="514"/>
        <v>1</v>
      </c>
      <c r="AA1577">
        <f t="shared" si="515"/>
        <v>1</v>
      </c>
      <c r="AB1577" t="e">
        <f t="shared" si="520"/>
        <v>#VALUE!</v>
      </c>
      <c r="AC1577" t="e">
        <f t="shared" si="521"/>
        <v>#VALUE!</v>
      </c>
      <c r="AD1577" t="e">
        <f t="shared" si="522"/>
        <v>#VALUE!</v>
      </c>
      <c r="AE1577" t="e">
        <f t="shared" si="523"/>
        <v>#VALUE!</v>
      </c>
      <c r="AF1577" t="e">
        <f t="shared" si="524"/>
        <v>#VALUE!</v>
      </c>
    </row>
    <row r="1578" spans="5:32" x14ac:dyDescent="0.2">
      <c r="E1578">
        <f t="shared" si="516"/>
        <v>1576</v>
      </c>
      <c r="F1578">
        <f t="shared" si="511"/>
        <v>116.67739590375062</v>
      </c>
      <c r="G1578" t="e">
        <f t="shared" si="525"/>
        <v>#VALUE!</v>
      </c>
      <c r="H1578" t="e">
        <f t="shared" si="526"/>
        <v>#VALUE!</v>
      </c>
      <c r="I1578" t="e">
        <f t="shared" si="527"/>
        <v>#VALUE!</v>
      </c>
      <c r="J1578" t="e">
        <f t="shared" si="528"/>
        <v>#VALUE!</v>
      </c>
      <c r="K1578" t="e">
        <f t="shared" si="529"/>
        <v>#VALUE!</v>
      </c>
      <c r="L1578" t="e">
        <f t="shared" si="530"/>
        <v>#VALUE!</v>
      </c>
      <c r="M1578" t="e">
        <f>IF($B$9="זכר",INDEX(תמותה!$A$1:$E$121,ROUNDDOWN(E1578/12,0)+1,2),INDEX(תמותה!$A$1:$E$121,ROUNDDOWN(E1578/12,0)+1,3))</f>
        <v>#REF!</v>
      </c>
      <c r="N1578" t="e">
        <f>IF($B$9="זכר",INDEX('שיפור גברים'!$A$1:$GQ$121,ROUNDDOWN(E1578/12,0)+1,ROUNDDOWN((E1578+$B$7-$B$8)/12,0)+2),INDEX('שיפור נשים'!$A$1:$GQ$121,ROUNDDOWN(E1578/12,0)+1,ROUNDDOWN((E1578+$B$7-$B$8)/12,0)+2))</f>
        <v>#REF!</v>
      </c>
      <c r="O1578" t="e">
        <f>IF($B$9="זכר",INDEX('שיפור גברים'!$A$1:$GQ$121,ROUNDDOWN(E1578/12,0)+1,ROUNDDOWN((E1578+$B$7-$B$8)/12,0)+1),INDEX('שיפור נשים'!$A$1:$GQ$121,ROUNDDOWN(E1578/12,0)+1,ROUNDDOWN((E1578+$B$7-$B$8)/12,0)+1))</f>
        <v>#REF!</v>
      </c>
      <c r="P1578">
        <f t="shared" si="531"/>
        <v>1</v>
      </c>
      <c r="Q1578">
        <f t="shared" si="512"/>
        <v>1</v>
      </c>
      <c r="R1578">
        <f t="shared" si="517"/>
        <v>1576</v>
      </c>
      <c r="S1578" t="e">
        <f t="shared" si="518"/>
        <v>#VALUE!</v>
      </c>
      <c r="T1578" t="e">
        <f>IF($B$11="זכר",INDEX(תמותה!$A$1:$E$121,ROUNDDOWN(R1578/12,0)+1,2),INDEX(תמותה!$A$1:$E$121,ROUNDDOWN(R1578/12,0)+1,3))</f>
        <v>#REF!</v>
      </c>
      <c r="U1578" t="e">
        <f>IF($B$11="זכר",INDEX('שיפור גברים'!$A$1:$GQ$121,ROUNDDOWN(R1578/12,0)+1,ROUNDDOWN((E1578+$B$7-$B$8)/12,0)+2),INDEX('שיפור נשים'!$A$1:$GQ$121,ROUNDDOWN(R1578/12,0)+1,ROUNDDOWN((E1578+$B$7-$B$8)/12,0)+2))</f>
        <v>#REF!</v>
      </c>
      <c r="V1578" t="e">
        <f>IF($B$11="זכר",INDEX('שיפור גברים'!$A$1:$GQ$121,ROUNDDOWN(R1578/12,0)+1,ROUNDDOWN((E1578+$B$7-$B$8)/12,0)+1),INDEX('שיפור נשים'!$A$1:$GQ$121,ROUNDDOWN(R1578/12,0)+1,ROUNDDOWN((E1578+$B$7-$B$8)/12,0)+1))</f>
        <v>#REF!</v>
      </c>
      <c r="W1578">
        <f t="shared" si="513"/>
        <v>1</v>
      </c>
      <c r="X1578" t="e">
        <f t="shared" si="519"/>
        <v>#VALUE!</v>
      </c>
      <c r="Y1578" t="e">
        <f>IF($B$11="זכר",INDEX(תמותה!$A$1:$E$121,ROUNDDOWN(R1578/12,0)+1,4),INDEX(תמותה!$A$1:$E$121,ROUNDDOWN(R1578/12,0)+1,5))</f>
        <v>#REF!</v>
      </c>
      <c r="Z1578">
        <f t="shared" si="514"/>
        <v>1</v>
      </c>
      <c r="AA1578">
        <f t="shared" si="515"/>
        <v>1</v>
      </c>
      <c r="AB1578" t="e">
        <f t="shared" si="520"/>
        <v>#VALUE!</v>
      </c>
      <c r="AC1578" t="e">
        <f t="shared" si="521"/>
        <v>#VALUE!</v>
      </c>
      <c r="AD1578" t="e">
        <f t="shared" si="522"/>
        <v>#VALUE!</v>
      </c>
      <c r="AE1578" t="e">
        <f t="shared" si="523"/>
        <v>#VALUE!</v>
      </c>
      <c r="AF1578" t="e">
        <f t="shared" si="524"/>
        <v>#VALUE!</v>
      </c>
    </row>
    <row r="1579" spans="5:32" x14ac:dyDescent="0.2">
      <c r="E1579">
        <f t="shared" si="516"/>
        <v>1577</v>
      </c>
      <c r="F1579">
        <f t="shared" si="511"/>
        <v>117.03006217811836</v>
      </c>
      <c r="G1579" t="e">
        <f t="shared" si="525"/>
        <v>#VALUE!</v>
      </c>
      <c r="H1579" t="e">
        <f t="shared" si="526"/>
        <v>#VALUE!</v>
      </c>
      <c r="I1579" t="e">
        <f t="shared" si="527"/>
        <v>#VALUE!</v>
      </c>
      <c r="J1579" t="e">
        <f t="shared" si="528"/>
        <v>#VALUE!</v>
      </c>
      <c r="K1579" t="e">
        <f t="shared" si="529"/>
        <v>#VALUE!</v>
      </c>
      <c r="L1579" t="e">
        <f t="shared" si="530"/>
        <v>#VALUE!</v>
      </c>
      <c r="M1579" t="e">
        <f>IF($B$9="זכר",INDEX(תמותה!$A$1:$E$121,ROUNDDOWN(E1579/12,0)+1,2),INDEX(תמותה!$A$1:$E$121,ROUNDDOWN(E1579/12,0)+1,3))</f>
        <v>#REF!</v>
      </c>
      <c r="N1579" t="e">
        <f>IF($B$9="זכר",INDEX('שיפור גברים'!$A$1:$GQ$121,ROUNDDOWN(E1579/12,0)+1,ROUNDDOWN((E1579+$B$7-$B$8)/12,0)+2),INDEX('שיפור נשים'!$A$1:$GQ$121,ROUNDDOWN(E1579/12,0)+1,ROUNDDOWN((E1579+$B$7-$B$8)/12,0)+2))</f>
        <v>#REF!</v>
      </c>
      <c r="O1579" t="e">
        <f>IF($B$9="זכר",INDEX('שיפור גברים'!$A$1:$GQ$121,ROUNDDOWN(E1579/12,0)+1,ROUNDDOWN((E1579+$B$7-$B$8)/12,0)+1),INDEX('שיפור נשים'!$A$1:$GQ$121,ROUNDDOWN(E1579/12,0)+1,ROUNDDOWN((E1579+$B$7-$B$8)/12,0)+1))</f>
        <v>#REF!</v>
      </c>
      <c r="P1579">
        <f t="shared" si="531"/>
        <v>8.3333333333333329E-2</v>
      </c>
      <c r="Q1579">
        <f t="shared" si="512"/>
        <v>1</v>
      </c>
      <c r="R1579">
        <f t="shared" si="517"/>
        <v>1577</v>
      </c>
      <c r="S1579" t="e">
        <f t="shared" si="518"/>
        <v>#VALUE!</v>
      </c>
      <c r="T1579" t="e">
        <f>IF($B$11="זכר",INDEX(תמותה!$A$1:$E$121,ROUNDDOWN(R1579/12,0)+1,2),INDEX(תמותה!$A$1:$E$121,ROUNDDOWN(R1579/12,0)+1,3))</f>
        <v>#REF!</v>
      </c>
      <c r="U1579" t="e">
        <f>IF($B$11="זכר",INDEX('שיפור גברים'!$A$1:$GQ$121,ROUNDDOWN(R1579/12,0)+1,ROUNDDOWN((E1579+$B$7-$B$8)/12,0)+2),INDEX('שיפור נשים'!$A$1:$GQ$121,ROUNDDOWN(R1579/12,0)+1,ROUNDDOWN((E1579+$B$7-$B$8)/12,0)+2))</f>
        <v>#REF!</v>
      </c>
      <c r="V1579" t="e">
        <f>IF($B$11="זכר",INDEX('שיפור גברים'!$A$1:$GQ$121,ROUNDDOWN(R1579/12,0)+1,ROUNDDOWN((E1579+$B$7-$B$8)/12,0)+1),INDEX('שיפור נשים'!$A$1:$GQ$121,ROUNDDOWN(R1579/12,0)+1,ROUNDDOWN((E1579+$B$7-$B$8)/12,0)+1))</f>
        <v>#REF!</v>
      </c>
      <c r="W1579">
        <f t="shared" si="513"/>
        <v>8.3333333333333329E-2</v>
      </c>
      <c r="X1579" t="e">
        <f t="shared" si="519"/>
        <v>#VALUE!</v>
      </c>
      <c r="Y1579" t="e">
        <f>IF($B$11="זכר",INDEX(תמותה!$A$1:$E$121,ROUNDDOWN(R1579/12,0)+1,4),INDEX(תמותה!$A$1:$E$121,ROUNDDOWN(R1579/12,0)+1,5))</f>
        <v>#REF!</v>
      </c>
      <c r="Z1579">
        <f t="shared" si="514"/>
        <v>1</v>
      </c>
      <c r="AA1579">
        <f t="shared" si="515"/>
        <v>1</v>
      </c>
      <c r="AB1579" t="e">
        <f t="shared" si="520"/>
        <v>#VALUE!</v>
      </c>
      <c r="AC1579" t="e">
        <f t="shared" si="521"/>
        <v>#VALUE!</v>
      </c>
      <c r="AD1579" t="e">
        <f t="shared" si="522"/>
        <v>#VALUE!</v>
      </c>
      <c r="AE1579" t="e">
        <f t="shared" si="523"/>
        <v>#VALUE!</v>
      </c>
      <c r="AF1579" t="e">
        <f t="shared" si="524"/>
        <v>#VALUE!</v>
      </c>
    </row>
    <row r="1580" spans="5:32" x14ac:dyDescent="0.2">
      <c r="E1580">
        <f t="shared" si="516"/>
        <v>1578</v>
      </c>
      <c r="F1580">
        <f t="shared" si="511"/>
        <v>117.38379441303582</v>
      </c>
      <c r="G1580" t="e">
        <f t="shared" si="525"/>
        <v>#VALUE!</v>
      </c>
      <c r="H1580" t="e">
        <f t="shared" si="526"/>
        <v>#VALUE!</v>
      </c>
      <c r="I1580" t="e">
        <f t="shared" si="527"/>
        <v>#VALUE!</v>
      </c>
      <c r="J1580" t="e">
        <f t="shared" si="528"/>
        <v>#VALUE!</v>
      </c>
      <c r="K1580" t="e">
        <f t="shared" si="529"/>
        <v>#VALUE!</v>
      </c>
      <c r="L1580" t="e">
        <f t="shared" si="530"/>
        <v>#VALUE!</v>
      </c>
      <c r="M1580" t="e">
        <f>IF($B$9="זכר",INDEX(תמותה!$A$1:$E$121,ROUNDDOWN(E1580/12,0)+1,2),INDEX(תמותה!$A$1:$E$121,ROUNDDOWN(E1580/12,0)+1,3))</f>
        <v>#REF!</v>
      </c>
      <c r="N1580" t="e">
        <f>IF($B$9="זכר",INDEX('שיפור גברים'!$A$1:$GQ$121,ROUNDDOWN(E1580/12,0)+1,ROUNDDOWN((E1580+$B$7-$B$8)/12,0)+2),INDEX('שיפור נשים'!$A$1:$GQ$121,ROUNDDOWN(E1580/12,0)+1,ROUNDDOWN((E1580+$B$7-$B$8)/12,0)+2))</f>
        <v>#REF!</v>
      </c>
      <c r="O1580" t="e">
        <f>IF($B$9="זכר",INDEX('שיפור גברים'!$A$1:$GQ$121,ROUNDDOWN(E1580/12,0)+1,ROUNDDOWN((E1580+$B$7-$B$8)/12,0)+1),INDEX('שיפור נשים'!$A$1:$GQ$121,ROUNDDOWN(E1580/12,0)+1,ROUNDDOWN((E1580+$B$7-$B$8)/12,0)+1))</f>
        <v>#REF!</v>
      </c>
      <c r="P1580">
        <f t="shared" si="531"/>
        <v>0.16666666666666666</v>
      </c>
      <c r="Q1580">
        <f t="shared" si="512"/>
        <v>1</v>
      </c>
      <c r="R1580">
        <f t="shared" si="517"/>
        <v>1578</v>
      </c>
      <c r="S1580" t="e">
        <f t="shared" si="518"/>
        <v>#VALUE!</v>
      </c>
      <c r="T1580" t="e">
        <f>IF($B$11="זכר",INDEX(תמותה!$A$1:$E$121,ROUNDDOWN(R1580/12,0)+1,2),INDEX(תמותה!$A$1:$E$121,ROUNDDOWN(R1580/12,0)+1,3))</f>
        <v>#REF!</v>
      </c>
      <c r="U1580" t="e">
        <f>IF($B$11="זכר",INDEX('שיפור גברים'!$A$1:$GQ$121,ROUNDDOWN(R1580/12,0)+1,ROUNDDOWN((E1580+$B$7-$B$8)/12,0)+2),INDEX('שיפור נשים'!$A$1:$GQ$121,ROUNDDOWN(R1580/12,0)+1,ROUNDDOWN((E1580+$B$7-$B$8)/12,0)+2))</f>
        <v>#REF!</v>
      </c>
      <c r="V1580" t="e">
        <f>IF($B$11="זכר",INDEX('שיפור גברים'!$A$1:$GQ$121,ROUNDDOWN(R1580/12,0)+1,ROUNDDOWN((E1580+$B$7-$B$8)/12,0)+1),INDEX('שיפור נשים'!$A$1:$GQ$121,ROUNDDOWN(R1580/12,0)+1,ROUNDDOWN((E1580+$B$7-$B$8)/12,0)+1))</f>
        <v>#REF!</v>
      </c>
      <c r="W1580">
        <f t="shared" si="513"/>
        <v>0.16666666666666666</v>
      </c>
      <c r="X1580" t="e">
        <f t="shared" si="519"/>
        <v>#VALUE!</v>
      </c>
      <c r="Y1580" t="e">
        <f>IF($B$11="זכר",INDEX(תמותה!$A$1:$E$121,ROUNDDOWN(R1580/12,0)+1,4),INDEX(תמותה!$A$1:$E$121,ROUNDDOWN(R1580/12,0)+1,5))</f>
        <v>#REF!</v>
      </c>
      <c r="Z1580">
        <f t="shared" si="514"/>
        <v>1</v>
      </c>
      <c r="AA1580">
        <f t="shared" si="515"/>
        <v>1</v>
      </c>
      <c r="AB1580" t="e">
        <f t="shared" si="520"/>
        <v>#VALUE!</v>
      </c>
      <c r="AC1580" t="e">
        <f t="shared" si="521"/>
        <v>#VALUE!</v>
      </c>
      <c r="AD1580" t="e">
        <f t="shared" si="522"/>
        <v>#VALUE!</v>
      </c>
      <c r="AE1580" t="e">
        <f t="shared" si="523"/>
        <v>#VALUE!</v>
      </c>
      <c r="AF1580" t="e">
        <f t="shared" si="524"/>
        <v>#VALUE!</v>
      </c>
    </row>
    <row r="1581" spans="5:32" x14ac:dyDescent="0.2">
      <c r="E1581">
        <f t="shared" si="516"/>
        <v>1579</v>
      </c>
      <c r="F1581">
        <f t="shared" si="511"/>
        <v>117.73859583044944</v>
      </c>
      <c r="G1581" t="e">
        <f t="shared" si="525"/>
        <v>#VALUE!</v>
      </c>
      <c r="H1581" t="e">
        <f t="shared" si="526"/>
        <v>#VALUE!</v>
      </c>
      <c r="I1581" t="e">
        <f t="shared" si="527"/>
        <v>#VALUE!</v>
      </c>
      <c r="J1581" t="e">
        <f t="shared" si="528"/>
        <v>#VALUE!</v>
      </c>
      <c r="K1581" t="e">
        <f t="shared" si="529"/>
        <v>#VALUE!</v>
      </c>
      <c r="L1581" t="e">
        <f t="shared" si="530"/>
        <v>#VALUE!</v>
      </c>
      <c r="M1581" t="e">
        <f>IF($B$9="זכר",INDEX(תמותה!$A$1:$E$121,ROUNDDOWN(E1581/12,0)+1,2),INDEX(תמותה!$A$1:$E$121,ROUNDDOWN(E1581/12,0)+1,3))</f>
        <v>#REF!</v>
      </c>
      <c r="N1581" t="e">
        <f>IF($B$9="זכר",INDEX('שיפור גברים'!$A$1:$GQ$121,ROUNDDOWN(E1581/12,0)+1,ROUNDDOWN((E1581+$B$7-$B$8)/12,0)+2),INDEX('שיפור נשים'!$A$1:$GQ$121,ROUNDDOWN(E1581/12,0)+1,ROUNDDOWN((E1581+$B$7-$B$8)/12,0)+2))</f>
        <v>#REF!</v>
      </c>
      <c r="O1581" t="e">
        <f>IF($B$9="זכר",INDEX('שיפור גברים'!$A$1:$GQ$121,ROUNDDOWN(E1581/12,0)+1,ROUNDDOWN((E1581+$B$7-$B$8)/12,0)+1),INDEX('שיפור נשים'!$A$1:$GQ$121,ROUNDDOWN(E1581/12,0)+1,ROUNDDOWN((E1581+$B$7-$B$8)/12,0)+1))</f>
        <v>#REF!</v>
      </c>
      <c r="P1581">
        <f t="shared" si="531"/>
        <v>0.25</v>
      </c>
      <c r="Q1581">
        <f t="shared" si="512"/>
        <v>1</v>
      </c>
      <c r="R1581">
        <f t="shared" si="517"/>
        <v>1579</v>
      </c>
      <c r="S1581" t="e">
        <f t="shared" si="518"/>
        <v>#VALUE!</v>
      </c>
      <c r="T1581" t="e">
        <f>IF($B$11="זכר",INDEX(תמותה!$A$1:$E$121,ROUNDDOWN(R1581/12,0)+1,2),INDEX(תמותה!$A$1:$E$121,ROUNDDOWN(R1581/12,0)+1,3))</f>
        <v>#REF!</v>
      </c>
      <c r="U1581" t="e">
        <f>IF($B$11="זכר",INDEX('שיפור גברים'!$A$1:$GQ$121,ROUNDDOWN(R1581/12,0)+1,ROUNDDOWN((E1581+$B$7-$B$8)/12,0)+2),INDEX('שיפור נשים'!$A$1:$GQ$121,ROUNDDOWN(R1581/12,0)+1,ROUNDDOWN((E1581+$B$7-$B$8)/12,0)+2))</f>
        <v>#REF!</v>
      </c>
      <c r="V1581" t="e">
        <f>IF($B$11="זכר",INDEX('שיפור גברים'!$A$1:$GQ$121,ROUNDDOWN(R1581/12,0)+1,ROUNDDOWN((E1581+$B$7-$B$8)/12,0)+1),INDEX('שיפור נשים'!$A$1:$GQ$121,ROUNDDOWN(R1581/12,0)+1,ROUNDDOWN((E1581+$B$7-$B$8)/12,0)+1))</f>
        <v>#REF!</v>
      </c>
      <c r="W1581">
        <f t="shared" si="513"/>
        <v>0.25</v>
      </c>
      <c r="X1581" t="e">
        <f t="shared" si="519"/>
        <v>#VALUE!</v>
      </c>
      <c r="Y1581" t="e">
        <f>IF($B$11="זכר",INDEX(תמותה!$A$1:$E$121,ROUNDDOWN(R1581/12,0)+1,4),INDEX(תמותה!$A$1:$E$121,ROUNDDOWN(R1581/12,0)+1,5))</f>
        <v>#REF!</v>
      </c>
      <c r="Z1581">
        <f t="shared" si="514"/>
        <v>1</v>
      </c>
      <c r="AA1581">
        <f t="shared" si="515"/>
        <v>1</v>
      </c>
      <c r="AB1581" t="e">
        <f t="shared" si="520"/>
        <v>#VALUE!</v>
      </c>
      <c r="AC1581" t="e">
        <f t="shared" si="521"/>
        <v>#VALUE!</v>
      </c>
      <c r="AD1581" t="e">
        <f t="shared" si="522"/>
        <v>#VALUE!</v>
      </c>
      <c r="AE1581" t="e">
        <f t="shared" si="523"/>
        <v>#VALUE!</v>
      </c>
      <c r="AF1581" t="e">
        <f t="shared" si="524"/>
        <v>#VALUE!</v>
      </c>
    </row>
    <row r="1582" spans="5:32" x14ac:dyDescent="0.2">
      <c r="E1582">
        <f t="shared" si="516"/>
        <v>1580</v>
      </c>
      <c r="F1582">
        <f t="shared" si="511"/>
        <v>118.0944696620446</v>
      </c>
      <c r="G1582" t="e">
        <f t="shared" si="525"/>
        <v>#VALUE!</v>
      </c>
      <c r="H1582" t="e">
        <f t="shared" si="526"/>
        <v>#VALUE!</v>
      </c>
      <c r="I1582" t="e">
        <f t="shared" si="527"/>
        <v>#VALUE!</v>
      </c>
      <c r="J1582" t="e">
        <f t="shared" si="528"/>
        <v>#VALUE!</v>
      </c>
      <c r="K1582" t="e">
        <f t="shared" si="529"/>
        <v>#VALUE!</v>
      </c>
      <c r="L1582" t="e">
        <f t="shared" si="530"/>
        <v>#VALUE!</v>
      </c>
      <c r="M1582" t="e">
        <f>IF($B$9="זכר",INDEX(תמותה!$A$1:$E$121,ROUNDDOWN(E1582/12,0)+1,2),INDEX(תמותה!$A$1:$E$121,ROUNDDOWN(E1582/12,0)+1,3))</f>
        <v>#REF!</v>
      </c>
      <c r="N1582" t="e">
        <f>IF($B$9="זכר",INDEX('שיפור גברים'!$A$1:$GQ$121,ROUNDDOWN(E1582/12,0)+1,ROUNDDOWN((E1582+$B$7-$B$8)/12,0)+2),INDEX('שיפור נשים'!$A$1:$GQ$121,ROUNDDOWN(E1582/12,0)+1,ROUNDDOWN((E1582+$B$7-$B$8)/12,0)+2))</f>
        <v>#REF!</v>
      </c>
      <c r="O1582" t="e">
        <f>IF($B$9="זכר",INDEX('שיפור גברים'!$A$1:$GQ$121,ROUNDDOWN(E1582/12,0)+1,ROUNDDOWN((E1582+$B$7-$B$8)/12,0)+1),INDEX('שיפור נשים'!$A$1:$GQ$121,ROUNDDOWN(E1582/12,0)+1,ROUNDDOWN((E1582+$B$7-$B$8)/12,0)+1))</f>
        <v>#REF!</v>
      </c>
      <c r="P1582">
        <f t="shared" si="531"/>
        <v>0.33333333333333331</v>
      </c>
      <c r="Q1582">
        <f t="shared" si="512"/>
        <v>1</v>
      </c>
      <c r="R1582">
        <f t="shared" si="517"/>
        <v>1580</v>
      </c>
      <c r="S1582" t="e">
        <f t="shared" si="518"/>
        <v>#VALUE!</v>
      </c>
      <c r="T1582" t="e">
        <f>IF($B$11="זכר",INDEX(תמותה!$A$1:$E$121,ROUNDDOWN(R1582/12,0)+1,2),INDEX(תמותה!$A$1:$E$121,ROUNDDOWN(R1582/12,0)+1,3))</f>
        <v>#REF!</v>
      </c>
      <c r="U1582" t="e">
        <f>IF($B$11="זכר",INDEX('שיפור גברים'!$A$1:$GQ$121,ROUNDDOWN(R1582/12,0)+1,ROUNDDOWN((E1582+$B$7-$B$8)/12,0)+2),INDEX('שיפור נשים'!$A$1:$GQ$121,ROUNDDOWN(R1582/12,0)+1,ROUNDDOWN((E1582+$B$7-$B$8)/12,0)+2))</f>
        <v>#REF!</v>
      </c>
      <c r="V1582" t="e">
        <f>IF($B$11="זכר",INDEX('שיפור גברים'!$A$1:$GQ$121,ROUNDDOWN(R1582/12,0)+1,ROUNDDOWN((E1582+$B$7-$B$8)/12,0)+1),INDEX('שיפור נשים'!$A$1:$GQ$121,ROUNDDOWN(R1582/12,0)+1,ROUNDDOWN((E1582+$B$7-$B$8)/12,0)+1))</f>
        <v>#REF!</v>
      </c>
      <c r="W1582">
        <f t="shared" si="513"/>
        <v>0.33333333333333331</v>
      </c>
      <c r="X1582" t="e">
        <f t="shared" si="519"/>
        <v>#VALUE!</v>
      </c>
      <c r="Y1582" t="e">
        <f>IF($B$11="זכר",INDEX(תמותה!$A$1:$E$121,ROUNDDOWN(R1582/12,0)+1,4),INDEX(תמותה!$A$1:$E$121,ROUNDDOWN(R1582/12,0)+1,5))</f>
        <v>#REF!</v>
      </c>
      <c r="Z1582">
        <f t="shared" si="514"/>
        <v>1</v>
      </c>
      <c r="AA1582">
        <f t="shared" si="515"/>
        <v>1</v>
      </c>
      <c r="AB1582" t="e">
        <f t="shared" si="520"/>
        <v>#VALUE!</v>
      </c>
      <c r="AC1582" t="e">
        <f t="shared" si="521"/>
        <v>#VALUE!</v>
      </c>
      <c r="AD1582" t="e">
        <f t="shared" si="522"/>
        <v>#VALUE!</v>
      </c>
      <c r="AE1582" t="e">
        <f t="shared" si="523"/>
        <v>#VALUE!</v>
      </c>
      <c r="AF1582" t="e">
        <f t="shared" si="524"/>
        <v>#VALUE!</v>
      </c>
    </row>
    <row r="1583" spans="5:32" x14ac:dyDescent="0.2">
      <c r="E1583">
        <f t="shared" si="516"/>
        <v>1581</v>
      </c>
      <c r="F1583">
        <f t="shared" si="511"/>
        <v>118.45141914927436</v>
      </c>
      <c r="G1583" t="e">
        <f t="shared" si="525"/>
        <v>#VALUE!</v>
      </c>
      <c r="H1583" t="e">
        <f t="shared" si="526"/>
        <v>#VALUE!</v>
      </c>
      <c r="I1583" t="e">
        <f t="shared" si="527"/>
        <v>#VALUE!</v>
      </c>
      <c r="J1583" t="e">
        <f t="shared" si="528"/>
        <v>#VALUE!</v>
      </c>
      <c r="K1583" t="e">
        <f t="shared" si="529"/>
        <v>#VALUE!</v>
      </c>
      <c r="L1583" t="e">
        <f t="shared" si="530"/>
        <v>#VALUE!</v>
      </c>
      <c r="M1583" t="e">
        <f>IF($B$9="זכר",INDEX(תמותה!$A$1:$E$121,ROUNDDOWN(E1583/12,0)+1,2),INDEX(תמותה!$A$1:$E$121,ROUNDDOWN(E1583/12,0)+1,3))</f>
        <v>#REF!</v>
      </c>
      <c r="N1583" t="e">
        <f>IF($B$9="זכר",INDEX('שיפור גברים'!$A$1:$GQ$121,ROUNDDOWN(E1583/12,0)+1,ROUNDDOWN((E1583+$B$7-$B$8)/12,0)+2),INDEX('שיפור נשים'!$A$1:$GQ$121,ROUNDDOWN(E1583/12,0)+1,ROUNDDOWN((E1583+$B$7-$B$8)/12,0)+2))</f>
        <v>#REF!</v>
      </c>
      <c r="O1583" t="e">
        <f>IF($B$9="זכר",INDEX('שיפור גברים'!$A$1:$GQ$121,ROUNDDOWN(E1583/12,0)+1,ROUNDDOWN((E1583+$B$7-$B$8)/12,0)+1),INDEX('שיפור נשים'!$A$1:$GQ$121,ROUNDDOWN(E1583/12,0)+1,ROUNDDOWN((E1583+$B$7-$B$8)/12,0)+1))</f>
        <v>#REF!</v>
      </c>
      <c r="P1583">
        <f t="shared" si="531"/>
        <v>0.41666666666666669</v>
      </c>
      <c r="Q1583">
        <f t="shared" si="512"/>
        <v>1</v>
      </c>
      <c r="R1583">
        <f t="shared" si="517"/>
        <v>1581</v>
      </c>
      <c r="S1583" t="e">
        <f t="shared" si="518"/>
        <v>#VALUE!</v>
      </c>
      <c r="T1583" t="e">
        <f>IF($B$11="זכר",INDEX(תמותה!$A$1:$E$121,ROUNDDOWN(R1583/12,0)+1,2),INDEX(תמותה!$A$1:$E$121,ROUNDDOWN(R1583/12,0)+1,3))</f>
        <v>#REF!</v>
      </c>
      <c r="U1583" t="e">
        <f>IF($B$11="זכר",INDEX('שיפור גברים'!$A$1:$GQ$121,ROUNDDOWN(R1583/12,0)+1,ROUNDDOWN((E1583+$B$7-$B$8)/12,0)+2),INDEX('שיפור נשים'!$A$1:$GQ$121,ROUNDDOWN(R1583/12,0)+1,ROUNDDOWN((E1583+$B$7-$B$8)/12,0)+2))</f>
        <v>#REF!</v>
      </c>
      <c r="V1583" t="e">
        <f>IF($B$11="זכר",INDEX('שיפור גברים'!$A$1:$GQ$121,ROUNDDOWN(R1583/12,0)+1,ROUNDDOWN((E1583+$B$7-$B$8)/12,0)+1),INDEX('שיפור נשים'!$A$1:$GQ$121,ROUNDDOWN(R1583/12,0)+1,ROUNDDOWN((E1583+$B$7-$B$8)/12,0)+1))</f>
        <v>#REF!</v>
      </c>
      <c r="W1583">
        <f t="shared" si="513"/>
        <v>0.41666666666666669</v>
      </c>
      <c r="X1583" t="e">
        <f t="shared" si="519"/>
        <v>#VALUE!</v>
      </c>
      <c r="Y1583" t="e">
        <f>IF($B$11="זכר",INDEX(תמותה!$A$1:$E$121,ROUNDDOWN(R1583/12,0)+1,4),INDEX(תמותה!$A$1:$E$121,ROUNDDOWN(R1583/12,0)+1,5))</f>
        <v>#REF!</v>
      </c>
      <c r="Z1583">
        <f t="shared" si="514"/>
        <v>1</v>
      </c>
      <c r="AA1583">
        <f t="shared" si="515"/>
        <v>1</v>
      </c>
      <c r="AB1583" t="e">
        <f t="shared" si="520"/>
        <v>#VALUE!</v>
      </c>
      <c r="AC1583" t="e">
        <f t="shared" si="521"/>
        <v>#VALUE!</v>
      </c>
      <c r="AD1583" t="e">
        <f t="shared" si="522"/>
        <v>#VALUE!</v>
      </c>
      <c r="AE1583" t="e">
        <f t="shared" si="523"/>
        <v>#VALUE!</v>
      </c>
      <c r="AF1583" t="e">
        <f t="shared" si="524"/>
        <v>#VALUE!</v>
      </c>
    </row>
    <row r="1584" spans="5:32" x14ac:dyDescent="0.2">
      <c r="E1584">
        <f t="shared" si="516"/>
        <v>1582</v>
      </c>
      <c r="F1584">
        <f t="shared" si="511"/>
        <v>118.8094475433892</v>
      </c>
      <c r="G1584" t="e">
        <f t="shared" si="525"/>
        <v>#VALUE!</v>
      </c>
      <c r="H1584" t="e">
        <f t="shared" si="526"/>
        <v>#VALUE!</v>
      </c>
      <c r="I1584" t="e">
        <f t="shared" si="527"/>
        <v>#VALUE!</v>
      </c>
      <c r="J1584" t="e">
        <f t="shared" si="528"/>
        <v>#VALUE!</v>
      </c>
      <c r="K1584" t="e">
        <f t="shared" si="529"/>
        <v>#VALUE!</v>
      </c>
      <c r="L1584" t="e">
        <f t="shared" si="530"/>
        <v>#VALUE!</v>
      </c>
      <c r="M1584" t="e">
        <f>IF($B$9="זכר",INDEX(תמותה!$A$1:$E$121,ROUNDDOWN(E1584/12,0)+1,2),INDEX(תמותה!$A$1:$E$121,ROUNDDOWN(E1584/12,0)+1,3))</f>
        <v>#REF!</v>
      </c>
      <c r="N1584" t="e">
        <f>IF($B$9="זכר",INDEX('שיפור גברים'!$A$1:$GQ$121,ROUNDDOWN(E1584/12,0)+1,ROUNDDOWN((E1584+$B$7-$B$8)/12,0)+2),INDEX('שיפור נשים'!$A$1:$GQ$121,ROUNDDOWN(E1584/12,0)+1,ROUNDDOWN((E1584+$B$7-$B$8)/12,0)+2))</f>
        <v>#REF!</v>
      </c>
      <c r="O1584" t="e">
        <f>IF($B$9="זכר",INDEX('שיפור גברים'!$A$1:$GQ$121,ROUNDDOWN(E1584/12,0)+1,ROUNDDOWN((E1584+$B$7-$B$8)/12,0)+1),INDEX('שיפור נשים'!$A$1:$GQ$121,ROUNDDOWN(E1584/12,0)+1,ROUNDDOWN((E1584+$B$7-$B$8)/12,0)+1))</f>
        <v>#REF!</v>
      </c>
      <c r="P1584">
        <f t="shared" si="531"/>
        <v>0.5</v>
      </c>
      <c r="Q1584">
        <f t="shared" si="512"/>
        <v>1</v>
      </c>
      <c r="R1584">
        <f t="shared" si="517"/>
        <v>1582</v>
      </c>
      <c r="S1584" t="e">
        <f t="shared" si="518"/>
        <v>#VALUE!</v>
      </c>
      <c r="T1584" t="e">
        <f>IF($B$11="זכר",INDEX(תמותה!$A$1:$E$121,ROUNDDOWN(R1584/12,0)+1,2),INDEX(תמותה!$A$1:$E$121,ROUNDDOWN(R1584/12,0)+1,3))</f>
        <v>#REF!</v>
      </c>
      <c r="U1584" t="e">
        <f>IF($B$11="זכר",INDEX('שיפור גברים'!$A$1:$GQ$121,ROUNDDOWN(R1584/12,0)+1,ROUNDDOWN((E1584+$B$7-$B$8)/12,0)+2),INDEX('שיפור נשים'!$A$1:$GQ$121,ROUNDDOWN(R1584/12,0)+1,ROUNDDOWN((E1584+$B$7-$B$8)/12,0)+2))</f>
        <v>#REF!</v>
      </c>
      <c r="V1584" t="e">
        <f>IF($B$11="זכר",INDEX('שיפור גברים'!$A$1:$GQ$121,ROUNDDOWN(R1584/12,0)+1,ROUNDDOWN((E1584+$B$7-$B$8)/12,0)+1),INDEX('שיפור נשים'!$A$1:$GQ$121,ROUNDDOWN(R1584/12,0)+1,ROUNDDOWN((E1584+$B$7-$B$8)/12,0)+1))</f>
        <v>#REF!</v>
      </c>
      <c r="W1584">
        <f t="shared" si="513"/>
        <v>0.5</v>
      </c>
      <c r="X1584" t="e">
        <f t="shared" si="519"/>
        <v>#VALUE!</v>
      </c>
      <c r="Y1584" t="e">
        <f>IF($B$11="זכר",INDEX(תמותה!$A$1:$E$121,ROUNDDOWN(R1584/12,0)+1,4),INDEX(תמותה!$A$1:$E$121,ROUNDDOWN(R1584/12,0)+1,5))</f>
        <v>#REF!</v>
      </c>
      <c r="Z1584">
        <f t="shared" si="514"/>
        <v>1</v>
      </c>
      <c r="AA1584">
        <f t="shared" si="515"/>
        <v>1</v>
      </c>
      <c r="AB1584" t="e">
        <f t="shared" si="520"/>
        <v>#VALUE!</v>
      </c>
      <c r="AC1584" t="e">
        <f t="shared" si="521"/>
        <v>#VALUE!</v>
      </c>
      <c r="AD1584" t="e">
        <f t="shared" si="522"/>
        <v>#VALUE!</v>
      </c>
      <c r="AE1584" t="e">
        <f t="shared" si="523"/>
        <v>#VALUE!</v>
      </c>
      <c r="AF1584" t="e">
        <f t="shared" si="524"/>
        <v>#VALUE!</v>
      </c>
    </row>
    <row r="1585" spans="5:32" x14ac:dyDescent="0.2">
      <c r="E1585">
        <f t="shared" si="516"/>
        <v>1583</v>
      </c>
      <c r="F1585">
        <f t="shared" si="511"/>
        <v>119.16855810546741</v>
      </c>
      <c r="G1585" t="e">
        <f t="shared" si="525"/>
        <v>#VALUE!</v>
      </c>
      <c r="H1585" t="e">
        <f t="shared" si="526"/>
        <v>#VALUE!</v>
      </c>
      <c r="I1585" t="e">
        <f t="shared" si="527"/>
        <v>#VALUE!</v>
      </c>
      <c r="J1585" t="e">
        <f t="shared" si="528"/>
        <v>#VALUE!</v>
      </c>
      <c r="K1585" t="e">
        <f t="shared" si="529"/>
        <v>#VALUE!</v>
      </c>
      <c r="L1585" t="e">
        <f t="shared" si="530"/>
        <v>#VALUE!</v>
      </c>
      <c r="M1585" t="e">
        <f>IF($B$9="זכר",INDEX(תמותה!$A$1:$E$121,ROUNDDOWN(E1585/12,0)+1,2),INDEX(תמותה!$A$1:$E$121,ROUNDDOWN(E1585/12,0)+1,3))</f>
        <v>#REF!</v>
      </c>
      <c r="N1585" t="e">
        <f>IF($B$9="זכר",INDEX('שיפור גברים'!$A$1:$GQ$121,ROUNDDOWN(E1585/12,0)+1,ROUNDDOWN((E1585+$B$7-$B$8)/12,0)+2),INDEX('שיפור נשים'!$A$1:$GQ$121,ROUNDDOWN(E1585/12,0)+1,ROUNDDOWN((E1585+$B$7-$B$8)/12,0)+2))</f>
        <v>#REF!</v>
      </c>
      <c r="O1585" t="e">
        <f>IF($B$9="זכר",INDEX('שיפור גברים'!$A$1:$GQ$121,ROUNDDOWN(E1585/12,0)+1,ROUNDDOWN((E1585+$B$7-$B$8)/12,0)+1),INDEX('שיפור נשים'!$A$1:$GQ$121,ROUNDDOWN(E1585/12,0)+1,ROUNDDOWN((E1585+$B$7-$B$8)/12,0)+1))</f>
        <v>#REF!</v>
      </c>
      <c r="P1585">
        <f t="shared" si="531"/>
        <v>0.58333333333333337</v>
      </c>
      <c r="Q1585">
        <f t="shared" si="512"/>
        <v>1</v>
      </c>
      <c r="R1585">
        <f t="shared" si="517"/>
        <v>1583</v>
      </c>
      <c r="S1585" t="e">
        <f t="shared" si="518"/>
        <v>#VALUE!</v>
      </c>
      <c r="T1585" t="e">
        <f>IF($B$11="זכר",INDEX(תמותה!$A$1:$E$121,ROUNDDOWN(R1585/12,0)+1,2),INDEX(תמותה!$A$1:$E$121,ROUNDDOWN(R1585/12,0)+1,3))</f>
        <v>#REF!</v>
      </c>
      <c r="U1585" t="e">
        <f>IF($B$11="זכר",INDEX('שיפור גברים'!$A$1:$GQ$121,ROUNDDOWN(R1585/12,0)+1,ROUNDDOWN((E1585+$B$7-$B$8)/12,0)+2),INDEX('שיפור נשים'!$A$1:$GQ$121,ROUNDDOWN(R1585/12,0)+1,ROUNDDOWN((E1585+$B$7-$B$8)/12,0)+2))</f>
        <v>#REF!</v>
      </c>
      <c r="V1585" t="e">
        <f>IF($B$11="זכר",INDEX('שיפור גברים'!$A$1:$GQ$121,ROUNDDOWN(R1585/12,0)+1,ROUNDDOWN((E1585+$B$7-$B$8)/12,0)+1),INDEX('שיפור נשים'!$A$1:$GQ$121,ROUNDDOWN(R1585/12,0)+1,ROUNDDOWN((E1585+$B$7-$B$8)/12,0)+1))</f>
        <v>#REF!</v>
      </c>
      <c r="W1585">
        <f t="shared" si="513"/>
        <v>0.58333333333333337</v>
      </c>
      <c r="X1585" t="e">
        <f t="shared" si="519"/>
        <v>#VALUE!</v>
      </c>
      <c r="Y1585" t="e">
        <f>IF($B$11="זכר",INDEX(תמותה!$A$1:$E$121,ROUNDDOWN(R1585/12,0)+1,4),INDEX(תמותה!$A$1:$E$121,ROUNDDOWN(R1585/12,0)+1,5))</f>
        <v>#REF!</v>
      </c>
      <c r="Z1585">
        <f t="shared" si="514"/>
        <v>1</v>
      </c>
      <c r="AA1585">
        <f t="shared" si="515"/>
        <v>1</v>
      </c>
      <c r="AB1585" t="e">
        <f t="shared" si="520"/>
        <v>#VALUE!</v>
      </c>
      <c r="AC1585" t="e">
        <f t="shared" si="521"/>
        <v>#VALUE!</v>
      </c>
      <c r="AD1585" t="e">
        <f t="shared" si="522"/>
        <v>#VALUE!</v>
      </c>
      <c r="AE1585" t="e">
        <f t="shared" si="523"/>
        <v>#VALUE!</v>
      </c>
      <c r="AF1585" t="e">
        <f t="shared" si="524"/>
        <v>#VALUE!</v>
      </c>
    </row>
    <row r="1586" spans="5:32" x14ac:dyDescent="0.2">
      <c r="E1586">
        <f t="shared" si="516"/>
        <v>1584</v>
      </c>
      <c r="F1586">
        <f t="shared" si="511"/>
        <v>119.52875410644346</v>
      </c>
      <c r="G1586" t="e">
        <f t="shared" si="525"/>
        <v>#VALUE!</v>
      </c>
      <c r="H1586" t="e">
        <f t="shared" si="526"/>
        <v>#VALUE!</v>
      </c>
      <c r="I1586" t="e">
        <f t="shared" si="527"/>
        <v>#VALUE!</v>
      </c>
      <c r="J1586" t="e">
        <f t="shared" si="528"/>
        <v>#VALUE!</v>
      </c>
      <c r="K1586" t="e">
        <f t="shared" si="529"/>
        <v>#VALUE!</v>
      </c>
      <c r="L1586" t="e">
        <f t="shared" si="530"/>
        <v>#VALUE!</v>
      </c>
      <c r="M1586" t="e">
        <f>IF($B$9="זכר",INDEX(תמותה!$A$1:$E$121,ROUNDDOWN(E1586/12,0)+1,2),INDEX(תמותה!$A$1:$E$121,ROUNDDOWN(E1586/12,0)+1,3))</f>
        <v>#REF!</v>
      </c>
      <c r="N1586" t="e">
        <f>IF($B$9="זכר",INDEX('שיפור גברים'!$A$1:$GQ$121,ROUNDDOWN(E1586/12,0)+1,ROUNDDOWN((E1586+$B$7-$B$8)/12,0)+2),INDEX('שיפור נשים'!$A$1:$GQ$121,ROUNDDOWN(E1586/12,0)+1,ROUNDDOWN((E1586+$B$7-$B$8)/12,0)+2))</f>
        <v>#REF!</v>
      </c>
      <c r="O1586" t="e">
        <f>IF($B$9="זכר",INDEX('שיפור גברים'!$A$1:$GQ$121,ROUNDDOWN(E1586/12,0)+1,ROUNDDOWN((E1586+$B$7-$B$8)/12,0)+1),INDEX('שיפור נשים'!$A$1:$GQ$121,ROUNDDOWN(E1586/12,0)+1,ROUNDDOWN((E1586+$B$7-$B$8)/12,0)+1))</f>
        <v>#REF!</v>
      </c>
      <c r="P1586">
        <f t="shared" si="531"/>
        <v>0.66666666666666663</v>
      </c>
      <c r="Q1586">
        <f t="shared" si="512"/>
        <v>1</v>
      </c>
      <c r="R1586">
        <f t="shared" si="517"/>
        <v>1584</v>
      </c>
      <c r="S1586" t="e">
        <f t="shared" si="518"/>
        <v>#VALUE!</v>
      </c>
      <c r="T1586" t="e">
        <f>IF($B$11="זכר",INDEX(תמותה!$A$1:$E$121,ROUNDDOWN(R1586/12,0)+1,2),INDEX(תמותה!$A$1:$E$121,ROUNDDOWN(R1586/12,0)+1,3))</f>
        <v>#REF!</v>
      </c>
      <c r="U1586" t="e">
        <f>IF($B$11="זכר",INDEX('שיפור גברים'!$A$1:$GQ$121,ROUNDDOWN(R1586/12,0)+1,ROUNDDOWN((E1586+$B$7-$B$8)/12,0)+2),INDEX('שיפור נשים'!$A$1:$GQ$121,ROUNDDOWN(R1586/12,0)+1,ROUNDDOWN((E1586+$B$7-$B$8)/12,0)+2))</f>
        <v>#REF!</v>
      </c>
      <c r="V1586" t="e">
        <f>IF($B$11="זכר",INDEX('שיפור גברים'!$A$1:$GQ$121,ROUNDDOWN(R1586/12,0)+1,ROUNDDOWN((E1586+$B$7-$B$8)/12,0)+1),INDEX('שיפור נשים'!$A$1:$GQ$121,ROUNDDOWN(R1586/12,0)+1,ROUNDDOWN((E1586+$B$7-$B$8)/12,0)+1))</f>
        <v>#REF!</v>
      </c>
      <c r="W1586">
        <f t="shared" si="513"/>
        <v>0.66666666666666663</v>
      </c>
      <c r="X1586" t="e">
        <f t="shared" si="519"/>
        <v>#VALUE!</v>
      </c>
      <c r="Y1586" t="e">
        <f>IF($B$11="זכר",INDEX(תמותה!$A$1:$E$121,ROUNDDOWN(R1586/12,0)+1,4),INDEX(תמותה!$A$1:$E$121,ROUNDDOWN(R1586/12,0)+1,5))</f>
        <v>#REF!</v>
      </c>
      <c r="Z1586">
        <f t="shared" si="514"/>
        <v>1</v>
      </c>
      <c r="AA1586">
        <f t="shared" si="515"/>
        <v>1</v>
      </c>
      <c r="AB1586" t="e">
        <f t="shared" si="520"/>
        <v>#VALUE!</v>
      </c>
      <c r="AC1586" t="e">
        <f t="shared" si="521"/>
        <v>#VALUE!</v>
      </c>
      <c r="AD1586" t="e">
        <f t="shared" si="522"/>
        <v>#VALUE!</v>
      </c>
      <c r="AE1586" t="e">
        <f t="shared" si="523"/>
        <v>#VALUE!</v>
      </c>
      <c r="AF1586" t="e">
        <f t="shared" si="524"/>
        <v>#VALUE!</v>
      </c>
    </row>
    <row r="1587" spans="5:32" x14ac:dyDescent="0.2">
      <c r="E1587">
        <f t="shared" si="516"/>
        <v>1585</v>
      </c>
      <c r="F1587">
        <f t="shared" si="511"/>
        <v>119.89003882713861</v>
      </c>
      <c r="G1587" t="e">
        <f t="shared" si="525"/>
        <v>#VALUE!</v>
      </c>
      <c r="H1587" t="e">
        <f t="shared" si="526"/>
        <v>#VALUE!</v>
      </c>
      <c r="I1587" t="e">
        <f t="shared" si="527"/>
        <v>#VALUE!</v>
      </c>
      <c r="J1587" t="e">
        <f t="shared" si="528"/>
        <v>#VALUE!</v>
      </c>
      <c r="K1587" t="e">
        <f t="shared" si="529"/>
        <v>#VALUE!</v>
      </c>
      <c r="L1587" t="e">
        <f t="shared" si="530"/>
        <v>#VALUE!</v>
      </c>
      <c r="M1587" t="e">
        <f>IF($B$9="זכר",INDEX(תמותה!$A$1:$E$121,ROUNDDOWN(E1587/12,0)+1,2),INDEX(תמותה!$A$1:$E$121,ROUNDDOWN(E1587/12,0)+1,3))</f>
        <v>#REF!</v>
      </c>
      <c r="N1587" t="e">
        <f>IF($B$9="זכר",INDEX('שיפור גברים'!$A$1:$GQ$121,ROUNDDOWN(E1587/12,0)+1,ROUNDDOWN((E1587+$B$7-$B$8)/12,0)+2),INDEX('שיפור נשים'!$A$1:$GQ$121,ROUNDDOWN(E1587/12,0)+1,ROUNDDOWN((E1587+$B$7-$B$8)/12,0)+2))</f>
        <v>#REF!</v>
      </c>
      <c r="O1587" t="e">
        <f>IF($B$9="זכר",INDEX('שיפור גברים'!$A$1:$GQ$121,ROUNDDOWN(E1587/12,0)+1,ROUNDDOWN((E1587+$B$7-$B$8)/12,0)+1),INDEX('שיפור נשים'!$A$1:$GQ$121,ROUNDDOWN(E1587/12,0)+1,ROUNDDOWN((E1587+$B$7-$B$8)/12,0)+1))</f>
        <v>#REF!</v>
      </c>
      <c r="P1587">
        <f t="shared" si="531"/>
        <v>0.75</v>
      </c>
      <c r="Q1587">
        <f t="shared" si="512"/>
        <v>1</v>
      </c>
      <c r="R1587">
        <f t="shared" si="517"/>
        <v>1585</v>
      </c>
      <c r="S1587" t="e">
        <f t="shared" si="518"/>
        <v>#VALUE!</v>
      </c>
      <c r="T1587" t="e">
        <f>IF($B$11="זכר",INDEX(תמותה!$A$1:$E$121,ROUNDDOWN(R1587/12,0)+1,2),INDEX(תמותה!$A$1:$E$121,ROUNDDOWN(R1587/12,0)+1,3))</f>
        <v>#REF!</v>
      </c>
      <c r="U1587" t="e">
        <f>IF($B$11="זכר",INDEX('שיפור גברים'!$A$1:$GQ$121,ROUNDDOWN(R1587/12,0)+1,ROUNDDOWN((E1587+$B$7-$B$8)/12,0)+2),INDEX('שיפור נשים'!$A$1:$GQ$121,ROUNDDOWN(R1587/12,0)+1,ROUNDDOWN((E1587+$B$7-$B$8)/12,0)+2))</f>
        <v>#REF!</v>
      </c>
      <c r="V1587" t="e">
        <f>IF($B$11="זכר",INDEX('שיפור גברים'!$A$1:$GQ$121,ROUNDDOWN(R1587/12,0)+1,ROUNDDOWN((E1587+$B$7-$B$8)/12,0)+1),INDEX('שיפור נשים'!$A$1:$GQ$121,ROUNDDOWN(R1587/12,0)+1,ROUNDDOWN((E1587+$B$7-$B$8)/12,0)+1))</f>
        <v>#REF!</v>
      </c>
      <c r="W1587">
        <f t="shared" si="513"/>
        <v>0.75</v>
      </c>
      <c r="X1587" t="e">
        <f t="shared" si="519"/>
        <v>#VALUE!</v>
      </c>
      <c r="Y1587" t="e">
        <f>IF($B$11="זכר",INDEX(תמותה!$A$1:$E$121,ROUNDDOWN(R1587/12,0)+1,4),INDEX(תמותה!$A$1:$E$121,ROUNDDOWN(R1587/12,0)+1,5))</f>
        <v>#REF!</v>
      </c>
      <c r="Z1587">
        <f t="shared" si="514"/>
        <v>1</v>
      </c>
      <c r="AA1587">
        <f t="shared" si="515"/>
        <v>1</v>
      </c>
      <c r="AB1587" t="e">
        <f t="shared" si="520"/>
        <v>#VALUE!</v>
      </c>
      <c r="AC1587" t="e">
        <f t="shared" si="521"/>
        <v>#VALUE!</v>
      </c>
      <c r="AD1587" t="e">
        <f t="shared" si="522"/>
        <v>#VALUE!</v>
      </c>
      <c r="AE1587" t="e">
        <f t="shared" si="523"/>
        <v>#VALUE!</v>
      </c>
      <c r="AF1587" t="e">
        <f t="shared" si="524"/>
        <v>#VALUE!</v>
      </c>
    </row>
    <row r="1588" spans="5:32" x14ac:dyDescent="0.2">
      <c r="E1588">
        <f t="shared" si="516"/>
        <v>1586</v>
      </c>
      <c r="F1588">
        <f t="shared" si="511"/>
        <v>120.25241555829096</v>
      </c>
      <c r="G1588" t="e">
        <f t="shared" si="525"/>
        <v>#VALUE!</v>
      </c>
      <c r="H1588" t="e">
        <f t="shared" si="526"/>
        <v>#VALUE!</v>
      </c>
      <c r="I1588" t="e">
        <f t="shared" si="527"/>
        <v>#VALUE!</v>
      </c>
      <c r="J1588" t="e">
        <f t="shared" si="528"/>
        <v>#VALUE!</v>
      </c>
      <c r="K1588" t="e">
        <f t="shared" si="529"/>
        <v>#VALUE!</v>
      </c>
      <c r="L1588" t="e">
        <f t="shared" si="530"/>
        <v>#VALUE!</v>
      </c>
      <c r="M1588" t="e">
        <f>IF($B$9="זכר",INDEX(תמותה!$A$1:$E$121,ROUNDDOWN(E1588/12,0)+1,2),INDEX(תמותה!$A$1:$E$121,ROUNDDOWN(E1588/12,0)+1,3))</f>
        <v>#REF!</v>
      </c>
      <c r="N1588" t="e">
        <f>IF($B$9="זכר",INDEX('שיפור גברים'!$A$1:$GQ$121,ROUNDDOWN(E1588/12,0)+1,ROUNDDOWN((E1588+$B$7-$B$8)/12,0)+2),INDEX('שיפור נשים'!$A$1:$GQ$121,ROUNDDOWN(E1588/12,0)+1,ROUNDDOWN((E1588+$B$7-$B$8)/12,0)+2))</f>
        <v>#REF!</v>
      </c>
      <c r="O1588" t="e">
        <f>IF($B$9="זכר",INDEX('שיפור גברים'!$A$1:$GQ$121,ROUNDDOWN(E1588/12,0)+1,ROUNDDOWN((E1588+$B$7-$B$8)/12,0)+1),INDEX('שיפור נשים'!$A$1:$GQ$121,ROUNDDOWN(E1588/12,0)+1,ROUNDDOWN((E1588+$B$7-$B$8)/12,0)+1))</f>
        <v>#REF!</v>
      </c>
      <c r="P1588">
        <f t="shared" si="531"/>
        <v>0.83333333333333337</v>
      </c>
      <c r="Q1588">
        <f t="shared" si="512"/>
        <v>1</v>
      </c>
      <c r="R1588">
        <f t="shared" si="517"/>
        <v>1586</v>
      </c>
      <c r="S1588" t="e">
        <f t="shared" si="518"/>
        <v>#VALUE!</v>
      </c>
      <c r="T1588" t="e">
        <f>IF($B$11="זכר",INDEX(תמותה!$A$1:$E$121,ROUNDDOWN(R1588/12,0)+1,2),INDEX(תמותה!$A$1:$E$121,ROUNDDOWN(R1588/12,0)+1,3))</f>
        <v>#REF!</v>
      </c>
      <c r="U1588" t="e">
        <f>IF($B$11="זכר",INDEX('שיפור גברים'!$A$1:$GQ$121,ROUNDDOWN(R1588/12,0)+1,ROUNDDOWN((E1588+$B$7-$B$8)/12,0)+2),INDEX('שיפור נשים'!$A$1:$GQ$121,ROUNDDOWN(R1588/12,0)+1,ROUNDDOWN((E1588+$B$7-$B$8)/12,0)+2))</f>
        <v>#REF!</v>
      </c>
      <c r="V1588" t="e">
        <f>IF($B$11="זכר",INDEX('שיפור גברים'!$A$1:$GQ$121,ROUNDDOWN(R1588/12,0)+1,ROUNDDOWN((E1588+$B$7-$B$8)/12,0)+1),INDEX('שיפור נשים'!$A$1:$GQ$121,ROUNDDOWN(R1588/12,0)+1,ROUNDDOWN((E1588+$B$7-$B$8)/12,0)+1))</f>
        <v>#REF!</v>
      </c>
      <c r="W1588">
        <f t="shared" si="513"/>
        <v>0.83333333333333337</v>
      </c>
      <c r="X1588" t="e">
        <f t="shared" si="519"/>
        <v>#VALUE!</v>
      </c>
      <c r="Y1588" t="e">
        <f>IF($B$11="זכר",INDEX(תמותה!$A$1:$E$121,ROUNDDOWN(R1588/12,0)+1,4),INDEX(תמותה!$A$1:$E$121,ROUNDDOWN(R1588/12,0)+1,5))</f>
        <v>#REF!</v>
      </c>
      <c r="Z1588">
        <f t="shared" si="514"/>
        <v>1</v>
      </c>
      <c r="AA1588">
        <f t="shared" si="515"/>
        <v>1</v>
      </c>
      <c r="AB1588" t="e">
        <f t="shared" si="520"/>
        <v>#VALUE!</v>
      </c>
      <c r="AC1588" t="e">
        <f t="shared" si="521"/>
        <v>#VALUE!</v>
      </c>
      <c r="AD1588" t="e">
        <f t="shared" si="522"/>
        <v>#VALUE!</v>
      </c>
      <c r="AE1588" t="e">
        <f t="shared" si="523"/>
        <v>#VALUE!</v>
      </c>
      <c r="AF1588" t="e">
        <f t="shared" si="524"/>
        <v>#VALUE!</v>
      </c>
    </row>
    <row r="1589" spans="5:32" x14ac:dyDescent="0.2">
      <c r="E1589">
        <f t="shared" si="516"/>
        <v>1587</v>
      </c>
      <c r="F1589">
        <f t="shared" si="511"/>
        <v>120.61588760058481</v>
      </c>
      <c r="G1589" t="e">
        <f t="shared" si="525"/>
        <v>#VALUE!</v>
      </c>
      <c r="H1589" t="e">
        <f t="shared" si="526"/>
        <v>#VALUE!</v>
      </c>
      <c r="I1589" t="e">
        <f t="shared" si="527"/>
        <v>#VALUE!</v>
      </c>
      <c r="J1589" t="e">
        <f t="shared" si="528"/>
        <v>#VALUE!</v>
      </c>
      <c r="K1589" t="e">
        <f t="shared" si="529"/>
        <v>#VALUE!</v>
      </c>
      <c r="L1589" t="e">
        <f t="shared" si="530"/>
        <v>#VALUE!</v>
      </c>
      <c r="M1589" t="e">
        <f>IF($B$9="זכר",INDEX(תמותה!$A$1:$E$121,ROUNDDOWN(E1589/12,0)+1,2),INDEX(תמותה!$A$1:$E$121,ROUNDDOWN(E1589/12,0)+1,3))</f>
        <v>#REF!</v>
      </c>
      <c r="N1589" t="e">
        <f>IF($B$9="זכר",INDEX('שיפור גברים'!$A$1:$GQ$121,ROUNDDOWN(E1589/12,0)+1,ROUNDDOWN((E1589+$B$7-$B$8)/12,0)+2),INDEX('שיפור נשים'!$A$1:$GQ$121,ROUNDDOWN(E1589/12,0)+1,ROUNDDOWN((E1589+$B$7-$B$8)/12,0)+2))</f>
        <v>#REF!</v>
      </c>
      <c r="O1589" t="e">
        <f>IF($B$9="זכר",INDEX('שיפור גברים'!$A$1:$GQ$121,ROUNDDOWN(E1589/12,0)+1,ROUNDDOWN((E1589+$B$7-$B$8)/12,0)+1),INDEX('שיפור נשים'!$A$1:$GQ$121,ROUNDDOWN(E1589/12,0)+1,ROUNDDOWN((E1589+$B$7-$B$8)/12,0)+1))</f>
        <v>#REF!</v>
      </c>
      <c r="P1589">
        <f t="shared" si="531"/>
        <v>0.91666666666666663</v>
      </c>
      <c r="Q1589">
        <f t="shared" si="512"/>
        <v>1</v>
      </c>
      <c r="R1589">
        <f t="shared" si="517"/>
        <v>1587</v>
      </c>
      <c r="S1589" t="e">
        <f t="shared" si="518"/>
        <v>#VALUE!</v>
      </c>
      <c r="T1589" t="e">
        <f>IF($B$11="זכר",INDEX(תמותה!$A$1:$E$121,ROUNDDOWN(R1589/12,0)+1,2),INDEX(תמותה!$A$1:$E$121,ROUNDDOWN(R1589/12,0)+1,3))</f>
        <v>#REF!</v>
      </c>
      <c r="U1589" t="e">
        <f>IF($B$11="זכר",INDEX('שיפור גברים'!$A$1:$GQ$121,ROUNDDOWN(R1589/12,0)+1,ROUNDDOWN((E1589+$B$7-$B$8)/12,0)+2),INDEX('שיפור נשים'!$A$1:$GQ$121,ROUNDDOWN(R1589/12,0)+1,ROUNDDOWN((E1589+$B$7-$B$8)/12,0)+2))</f>
        <v>#REF!</v>
      </c>
      <c r="V1589" t="e">
        <f>IF($B$11="זכר",INDEX('שיפור גברים'!$A$1:$GQ$121,ROUNDDOWN(R1589/12,0)+1,ROUNDDOWN((E1589+$B$7-$B$8)/12,0)+1),INDEX('שיפור נשים'!$A$1:$GQ$121,ROUNDDOWN(R1589/12,0)+1,ROUNDDOWN((E1589+$B$7-$B$8)/12,0)+1))</f>
        <v>#REF!</v>
      </c>
      <c r="W1589">
        <f t="shared" si="513"/>
        <v>0.91666666666666663</v>
      </c>
      <c r="X1589" t="e">
        <f t="shared" si="519"/>
        <v>#VALUE!</v>
      </c>
      <c r="Y1589" t="e">
        <f>IF($B$11="זכר",INDEX(תמותה!$A$1:$E$121,ROUNDDOWN(R1589/12,0)+1,4),INDEX(תמותה!$A$1:$E$121,ROUNDDOWN(R1589/12,0)+1,5))</f>
        <v>#REF!</v>
      </c>
      <c r="Z1589">
        <f t="shared" si="514"/>
        <v>1</v>
      </c>
      <c r="AA1589">
        <f t="shared" si="515"/>
        <v>1</v>
      </c>
      <c r="AB1589" t="e">
        <f t="shared" si="520"/>
        <v>#VALUE!</v>
      </c>
      <c r="AC1589" t="e">
        <f t="shared" si="521"/>
        <v>#VALUE!</v>
      </c>
      <c r="AD1589" t="e">
        <f t="shared" si="522"/>
        <v>#VALUE!</v>
      </c>
      <c r="AE1589" t="e">
        <f t="shared" si="523"/>
        <v>#VALUE!</v>
      </c>
      <c r="AF1589" t="e">
        <f t="shared" si="524"/>
        <v>#VALUE!</v>
      </c>
    </row>
    <row r="1590" spans="5:32" x14ac:dyDescent="0.2">
      <c r="E1590">
        <f t="shared" si="516"/>
        <v>1588</v>
      </c>
      <c r="F1590">
        <f t="shared" si="511"/>
        <v>120.98045826468099</v>
      </c>
      <c r="G1590" t="e">
        <f t="shared" si="525"/>
        <v>#VALUE!</v>
      </c>
      <c r="H1590" t="e">
        <f t="shared" si="526"/>
        <v>#VALUE!</v>
      </c>
      <c r="I1590" t="e">
        <f t="shared" si="527"/>
        <v>#VALUE!</v>
      </c>
      <c r="J1590" t="e">
        <f t="shared" si="528"/>
        <v>#VALUE!</v>
      </c>
      <c r="K1590" t="e">
        <f t="shared" si="529"/>
        <v>#VALUE!</v>
      </c>
      <c r="L1590" t="e">
        <f t="shared" si="530"/>
        <v>#VALUE!</v>
      </c>
      <c r="M1590" t="e">
        <f>IF($B$9="זכר",INDEX(תמותה!$A$1:$E$121,ROUNDDOWN(E1590/12,0)+1,2),INDEX(תמותה!$A$1:$E$121,ROUNDDOWN(E1590/12,0)+1,3))</f>
        <v>#REF!</v>
      </c>
      <c r="N1590" t="e">
        <f>IF($B$9="זכר",INDEX('שיפור גברים'!$A$1:$GQ$121,ROUNDDOWN(E1590/12,0)+1,ROUNDDOWN((E1590+$B$7-$B$8)/12,0)+2),INDEX('שיפור נשים'!$A$1:$GQ$121,ROUNDDOWN(E1590/12,0)+1,ROUNDDOWN((E1590+$B$7-$B$8)/12,0)+2))</f>
        <v>#REF!</v>
      </c>
      <c r="O1590" t="e">
        <f>IF($B$9="זכר",INDEX('שיפור גברים'!$A$1:$GQ$121,ROUNDDOWN(E1590/12,0)+1,ROUNDDOWN((E1590+$B$7-$B$8)/12,0)+1),INDEX('שיפור נשים'!$A$1:$GQ$121,ROUNDDOWN(E1590/12,0)+1,ROUNDDOWN((E1590+$B$7-$B$8)/12,0)+1))</f>
        <v>#REF!</v>
      </c>
      <c r="P1590">
        <f t="shared" si="531"/>
        <v>1</v>
      </c>
      <c r="Q1590">
        <f t="shared" si="512"/>
        <v>1</v>
      </c>
      <c r="R1590">
        <f t="shared" si="517"/>
        <v>1588</v>
      </c>
      <c r="S1590" t="e">
        <f t="shared" si="518"/>
        <v>#VALUE!</v>
      </c>
      <c r="T1590" t="e">
        <f>IF($B$11="זכר",INDEX(תמותה!$A$1:$E$121,ROUNDDOWN(R1590/12,0)+1,2),INDEX(תמותה!$A$1:$E$121,ROUNDDOWN(R1590/12,0)+1,3))</f>
        <v>#REF!</v>
      </c>
      <c r="U1590" t="e">
        <f>IF($B$11="זכר",INDEX('שיפור גברים'!$A$1:$GQ$121,ROUNDDOWN(R1590/12,0)+1,ROUNDDOWN((E1590+$B$7-$B$8)/12,0)+2),INDEX('שיפור נשים'!$A$1:$GQ$121,ROUNDDOWN(R1590/12,0)+1,ROUNDDOWN((E1590+$B$7-$B$8)/12,0)+2))</f>
        <v>#REF!</v>
      </c>
      <c r="V1590" t="e">
        <f>IF($B$11="זכר",INDEX('שיפור גברים'!$A$1:$GQ$121,ROUNDDOWN(R1590/12,0)+1,ROUNDDOWN((E1590+$B$7-$B$8)/12,0)+1),INDEX('שיפור נשים'!$A$1:$GQ$121,ROUNDDOWN(R1590/12,0)+1,ROUNDDOWN((E1590+$B$7-$B$8)/12,0)+1))</f>
        <v>#REF!</v>
      </c>
      <c r="W1590">
        <f t="shared" si="513"/>
        <v>1</v>
      </c>
      <c r="X1590" t="e">
        <f t="shared" si="519"/>
        <v>#VALUE!</v>
      </c>
      <c r="Y1590" t="e">
        <f>IF($B$11="זכר",INDEX(תמותה!$A$1:$E$121,ROUNDDOWN(R1590/12,0)+1,4),INDEX(תמותה!$A$1:$E$121,ROUNDDOWN(R1590/12,0)+1,5))</f>
        <v>#REF!</v>
      </c>
      <c r="Z1590">
        <f t="shared" si="514"/>
        <v>1</v>
      </c>
      <c r="AA1590">
        <f t="shared" si="515"/>
        <v>1</v>
      </c>
      <c r="AB1590" t="e">
        <f t="shared" si="520"/>
        <v>#VALUE!</v>
      </c>
      <c r="AC1590" t="e">
        <f t="shared" si="521"/>
        <v>#VALUE!</v>
      </c>
      <c r="AD1590" t="e">
        <f t="shared" si="522"/>
        <v>#VALUE!</v>
      </c>
      <c r="AE1590" t="e">
        <f t="shared" si="523"/>
        <v>#VALUE!</v>
      </c>
      <c r="AF1590" t="e">
        <f t="shared" si="524"/>
        <v>#VALUE!</v>
      </c>
    </row>
    <row r="1591" spans="5:32" x14ac:dyDescent="0.2">
      <c r="E1591">
        <f t="shared" si="516"/>
        <v>1589</v>
      </c>
      <c r="F1591">
        <f t="shared" si="511"/>
        <v>121.34613087124741</v>
      </c>
      <c r="G1591" t="e">
        <f t="shared" si="525"/>
        <v>#VALUE!</v>
      </c>
      <c r="H1591" t="e">
        <f t="shared" si="526"/>
        <v>#VALUE!</v>
      </c>
      <c r="I1591" t="e">
        <f t="shared" si="527"/>
        <v>#VALUE!</v>
      </c>
      <c r="J1591" t="e">
        <f t="shared" si="528"/>
        <v>#VALUE!</v>
      </c>
      <c r="K1591" t="e">
        <f t="shared" si="529"/>
        <v>#VALUE!</v>
      </c>
      <c r="L1591" t="e">
        <f t="shared" si="530"/>
        <v>#VALUE!</v>
      </c>
      <c r="M1591" t="e">
        <f>IF($B$9="זכר",INDEX(תמותה!$A$1:$E$121,ROUNDDOWN(E1591/12,0)+1,2),INDEX(תמותה!$A$1:$E$121,ROUNDDOWN(E1591/12,0)+1,3))</f>
        <v>#REF!</v>
      </c>
      <c r="N1591" t="e">
        <f>IF($B$9="זכר",INDEX('שיפור גברים'!$A$1:$GQ$121,ROUNDDOWN(E1591/12,0)+1,ROUNDDOWN((E1591+$B$7-$B$8)/12,0)+2),INDEX('שיפור נשים'!$A$1:$GQ$121,ROUNDDOWN(E1591/12,0)+1,ROUNDDOWN((E1591+$B$7-$B$8)/12,0)+2))</f>
        <v>#REF!</v>
      </c>
      <c r="O1591" t="e">
        <f>IF($B$9="זכר",INDEX('שיפור גברים'!$A$1:$GQ$121,ROUNDDOWN(E1591/12,0)+1,ROUNDDOWN((E1591+$B$7-$B$8)/12,0)+1),INDEX('שיפור נשים'!$A$1:$GQ$121,ROUNDDOWN(E1591/12,0)+1,ROUNDDOWN((E1591+$B$7-$B$8)/12,0)+1))</f>
        <v>#REF!</v>
      </c>
      <c r="P1591">
        <f t="shared" si="531"/>
        <v>8.3333333333333329E-2</v>
      </c>
      <c r="Q1591">
        <f t="shared" si="512"/>
        <v>1</v>
      </c>
      <c r="R1591">
        <f t="shared" si="517"/>
        <v>1589</v>
      </c>
      <c r="S1591" t="e">
        <f t="shared" si="518"/>
        <v>#VALUE!</v>
      </c>
      <c r="T1591" t="e">
        <f>IF($B$11="זכר",INDEX(תמותה!$A$1:$E$121,ROUNDDOWN(R1591/12,0)+1,2),INDEX(תמותה!$A$1:$E$121,ROUNDDOWN(R1591/12,0)+1,3))</f>
        <v>#REF!</v>
      </c>
      <c r="U1591" t="e">
        <f>IF($B$11="זכר",INDEX('שיפור גברים'!$A$1:$GQ$121,ROUNDDOWN(R1591/12,0)+1,ROUNDDOWN((E1591+$B$7-$B$8)/12,0)+2),INDEX('שיפור נשים'!$A$1:$GQ$121,ROUNDDOWN(R1591/12,0)+1,ROUNDDOWN((E1591+$B$7-$B$8)/12,0)+2))</f>
        <v>#REF!</v>
      </c>
      <c r="V1591" t="e">
        <f>IF($B$11="זכר",INDEX('שיפור גברים'!$A$1:$GQ$121,ROUNDDOWN(R1591/12,0)+1,ROUNDDOWN((E1591+$B$7-$B$8)/12,0)+1),INDEX('שיפור נשים'!$A$1:$GQ$121,ROUNDDOWN(R1591/12,0)+1,ROUNDDOWN((E1591+$B$7-$B$8)/12,0)+1))</f>
        <v>#REF!</v>
      </c>
      <c r="W1591">
        <f t="shared" si="513"/>
        <v>8.3333333333333329E-2</v>
      </c>
      <c r="X1591" t="e">
        <f t="shared" si="519"/>
        <v>#VALUE!</v>
      </c>
      <c r="Y1591" t="e">
        <f>IF($B$11="זכר",INDEX(תמותה!$A$1:$E$121,ROUNDDOWN(R1591/12,0)+1,4),INDEX(תמותה!$A$1:$E$121,ROUNDDOWN(R1591/12,0)+1,5))</f>
        <v>#REF!</v>
      </c>
      <c r="Z1591">
        <f t="shared" si="514"/>
        <v>1</v>
      </c>
      <c r="AA1591">
        <f t="shared" si="515"/>
        <v>1</v>
      </c>
      <c r="AB1591" t="e">
        <f t="shared" si="520"/>
        <v>#VALUE!</v>
      </c>
      <c r="AC1591" t="e">
        <f t="shared" si="521"/>
        <v>#VALUE!</v>
      </c>
      <c r="AD1591" t="e">
        <f t="shared" si="522"/>
        <v>#VALUE!</v>
      </c>
      <c r="AE1591" t="e">
        <f t="shared" si="523"/>
        <v>#VALUE!</v>
      </c>
      <c r="AF1591" t="e">
        <f t="shared" si="524"/>
        <v>#VALUE!</v>
      </c>
    </row>
    <row r="1592" spans="5:32" x14ac:dyDescent="0.2">
      <c r="E1592">
        <f t="shared" si="516"/>
        <v>1590</v>
      </c>
      <c r="F1592">
        <f t="shared" si="511"/>
        <v>121.71290875098852</v>
      </c>
      <c r="G1592" t="e">
        <f t="shared" si="525"/>
        <v>#VALUE!</v>
      </c>
      <c r="H1592" t="e">
        <f t="shared" si="526"/>
        <v>#VALUE!</v>
      </c>
      <c r="I1592" t="e">
        <f t="shared" si="527"/>
        <v>#VALUE!</v>
      </c>
      <c r="J1592" t="e">
        <f t="shared" si="528"/>
        <v>#VALUE!</v>
      </c>
      <c r="K1592" t="e">
        <f t="shared" si="529"/>
        <v>#VALUE!</v>
      </c>
      <c r="L1592" t="e">
        <f t="shared" si="530"/>
        <v>#VALUE!</v>
      </c>
      <c r="M1592" t="e">
        <f>IF($B$9="זכר",INDEX(תמותה!$A$1:$E$121,ROUNDDOWN(E1592/12,0)+1,2),INDEX(תמותה!$A$1:$E$121,ROUNDDOWN(E1592/12,0)+1,3))</f>
        <v>#REF!</v>
      </c>
      <c r="N1592" t="e">
        <f>IF($B$9="זכר",INDEX('שיפור גברים'!$A$1:$GQ$121,ROUNDDOWN(E1592/12,0)+1,ROUNDDOWN((E1592+$B$7-$B$8)/12,0)+2),INDEX('שיפור נשים'!$A$1:$GQ$121,ROUNDDOWN(E1592/12,0)+1,ROUNDDOWN((E1592+$B$7-$B$8)/12,0)+2))</f>
        <v>#REF!</v>
      </c>
      <c r="O1592" t="e">
        <f>IF($B$9="זכר",INDEX('שיפור גברים'!$A$1:$GQ$121,ROUNDDOWN(E1592/12,0)+1,ROUNDDOWN((E1592+$B$7-$B$8)/12,0)+1),INDEX('שיפור נשים'!$A$1:$GQ$121,ROUNDDOWN(E1592/12,0)+1,ROUNDDOWN((E1592+$B$7-$B$8)/12,0)+1))</f>
        <v>#REF!</v>
      </c>
      <c r="P1592">
        <f t="shared" si="531"/>
        <v>0.16666666666666666</v>
      </c>
      <c r="Q1592">
        <f t="shared" si="512"/>
        <v>1</v>
      </c>
      <c r="R1592">
        <f t="shared" si="517"/>
        <v>1590</v>
      </c>
      <c r="S1592" t="e">
        <f t="shared" si="518"/>
        <v>#VALUE!</v>
      </c>
      <c r="T1592" t="e">
        <f>IF($B$11="זכר",INDEX(תמותה!$A$1:$E$121,ROUNDDOWN(R1592/12,0)+1,2),INDEX(תמותה!$A$1:$E$121,ROUNDDOWN(R1592/12,0)+1,3))</f>
        <v>#REF!</v>
      </c>
      <c r="U1592" t="e">
        <f>IF($B$11="זכר",INDEX('שיפור גברים'!$A$1:$GQ$121,ROUNDDOWN(R1592/12,0)+1,ROUNDDOWN((E1592+$B$7-$B$8)/12,0)+2),INDEX('שיפור נשים'!$A$1:$GQ$121,ROUNDDOWN(R1592/12,0)+1,ROUNDDOWN((E1592+$B$7-$B$8)/12,0)+2))</f>
        <v>#REF!</v>
      </c>
      <c r="V1592" t="e">
        <f>IF($B$11="זכר",INDEX('שיפור גברים'!$A$1:$GQ$121,ROUNDDOWN(R1592/12,0)+1,ROUNDDOWN((E1592+$B$7-$B$8)/12,0)+1),INDEX('שיפור נשים'!$A$1:$GQ$121,ROUNDDOWN(R1592/12,0)+1,ROUNDDOWN((E1592+$B$7-$B$8)/12,0)+1))</f>
        <v>#REF!</v>
      </c>
      <c r="W1592">
        <f t="shared" si="513"/>
        <v>0.16666666666666666</v>
      </c>
      <c r="X1592" t="e">
        <f t="shared" si="519"/>
        <v>#VALUE!</v>
      </c>
      <c r="Y1592" t="e">
        <f>IF($B$11="זכר",INDEX(תמותה!$A$1:$E$121,ROUNDDOWN(R1592/12,0)+1,4),INDEX(תמותה!$A$1:$E$121,ROUNDDOWN(R1592/12,0)+1,5))</f>
        <v>#REF!</v>
      </c>
      <c r="Z1592">
        <f t="shared" si="514"/>
        <v>1</v>
      </c>
      <c r="AA1592">
        <f t="shared" si="515"/>
        <v>1</v>
      </c>
      <c r="AB1592" t="e">
        <f t="shared" si="520"/>
        <v>#VALUE!</v>
      </c>
      <c r="AC1592" t="e">
        <f t="shared" si="521"/>
        <v>#VALUE!</v>
      </c>
      <c r="AD1592" t="e">
        <f t="shared" si="522"/>
        <v>#VALUE!</v>
      </c>
      <c r="AE1592" t="e">
        <f t="shared" si="523"/>
        <v>#VALUE!</v>
      </c>
      <c r="AF1592" t="e">
        <f t="shared" si="524"/>
        <v>#VALUE!</v>
      </c>
    </row>
    <row r="1593" spans="5:32" x14ac:dyDescent="0.2">
      <c r="E1593">
        <f t="shared" si="516"/>
        <v>1591</v>
      </c>
      <c r="F1593">
        <f t="shared" si="511"/>
        <v>122.08079524467635</v>
      </c>
      <c r="G1593" t="e">
        <f t="shared" si="525"/>
        <v>#VALUE!</v>
      </c>
      <c r="H1593" t="e">
        <f t="shared" si="526"/>
        <v>#VALUE!</v>
      </c>
      <c r="I1593" t="e">
        <f t="shared" si="527"/>
        <v>#VALUE!</v>
      </c>
      <c r="J1593" t="e">
        <f t="shared" si="528"/>
        <v>#VALUE!</v>
      </c>
      <c r="K1593" t="e">
        <f t="shared" si="529"/>
        <v>#VALUE!</v>
      </c>
      <c r="L1593" t="e">
        <f t="shared" si="530"/>
        <v>#VALUE!</v>
      </c>
      <c r="M1593" t="e">
        <f>IF($B$9="זכר",INDEX(תמותה!$A$1:$E$121,ROUNDDOWN(E1593/12,0)+1,2),INDEX(תמותה!$A$1:$E$121,ROUNDDOWN(E1593/12,0)+1,3))</f>
        <v>#REF!</v>
      </c>
      <c r="N1593" t="e">
        <f>IF($B$9="זכר",INDEX('שיפור גברים'!$A$1:$GQ$121,ROUNDDOWN(E1593/12,0)+1,ROUNDDOWN((E1593+$B$7-$B$8)/12,0)+2),INDEX('שיפור נשים'!$A$1:$GQ$121,ROUNDDOWN(E1593/12,0)+1,ROUNDDOWN((E1593+$B$7-$B$8)/12,0)+2))</f>
        <v>#REF!</v>
      </c>
      <c r="O1593" t="e">
        <f>IF($B$9="זכר",INDEX('שיפור גברים'!$A$1:$GQ$121,ROUNDDOWN(E1593/12,0)+1,ROUNDDOWN((E1593+$B$7-$B$8)/12,0)+1),INDEX('שיפור נשים'!$A$1:$GQ$121,ROUNDDOWN(E1593/12,0)+1,ROUNDDOWN((E1593+$B$7-$B$8)/12,0)+1))</f>
        <v>#REF!</v>
      </c>
      <c r="P1593">
        <f t="shared" si="531"/>
        <v>0.25</v>
      </c>
      <c r="Q1593">
        <f t="shared" si="512"/>
        <v>1</v>
      </c>
      <c r="R1593">
        <f t="shared" si="517"/>
        <v>1591</v>
      </c>
      <c r="S1593" t="e">
        <f t="shared" si="518"/>
        <v>#VALUE!</v>
      </c>
      <c r="T1593" t="e">
        <f>IF($B$11="זכר",INDEX(תמותה!$A$1:$E$121,ROUNDDOWN(R1593/12,0)+1,2),INDEX(תמותה!$A$1:$E$121,ROUNDDOWN(R1593/12,0)+1,3))</f>
        <v>#REF!</v>
      </c>
      <c r="U1593" t="e">
        <f>IF($B$11="זכר",INDEX('שיפור גברים'!$A$1:$GQ$121,ROUNDDOWN(R1593/12,0)+1,ROUNDDOWN((E1593+$B$7-$B$8)/12,0)+2),INDEX('שיפור נשים'!$A$1:$GQ$121,ROUNDDOWN(R1593/12,0)+1,ROUNDDOWN((E1593+$B$7-$B$8)/12,0)+2))</f>
        <v>#REF!</v>
      </c>
      <c r="V1593" t="e">
        <f>IF($B$11="זכר",INDEX('שיפור גברים'!$A$1:$GQ$121,ROUNDDOWN(R1593/12,0)+1,ROUNDDOWN((E1593+$B$7-$B$8)/12,0)+1),INDEX('שיפור נשים'!$A$1:$GQ$121,ROUNDDOWN(R1593/12,0)+1,ROUNDDOWN((E1593+$B$7-$B$8)/12,0)+1))</f>
        <v>#REF!</v>
      </c>
      <c r="W1593">
        <f t="shared" si="513"/>
        <v>0.25</v>
      </c>
      <c r="X1593" t="e">
        <f t="shared" si="519"/>
        <v>#VALUE!</v>
      </c>
      <c r="Y1593" t="e">
        <f>IF($B$11="זכר",INDEX(תמותה!$A$1:$E$121,ROUNDDOWN(R1593/12,0)+1,4),INDEX(תמותה!$A$1:$E$121,ROUNDDOWN(R1593/12,0)+1,5))</f>
        <v>#REF!</v>
      </c>
      <c r="Z1593">
        <f t="shared" si="514"/>
        <v>1</v>
      </c>
      <c r="AA1593">
        <f t="shared" si="515"/>
        <v>1</v>
      </c>
      <c r="AB1593" t="e">
        <f t="shared" si="520"/>
        <v>#VALUE!</v>
      </c>
      <c r="AC1593" t="e">
        <f t="shared" si="521"/>
        <v>#VALUE!</v>
      </c>
      <c r="AD1593" t="e">
        <f t="shared" si="522"/>
        <v>#VALUE!</v>
      </c>
      <c r="AE1593" t="e">
        <f t="shared" si="523"/>
        <v>#VALUE!</v>
      </c>
      <c r="AF1593" t="e">
        <f t="shared" si="524"/>
        <v>#VALUE!</v>
      </c>
    </row>
    <row r="1594" spans="5:32" x14ac:dyDescent="0.2">
      <c r="E1594">
        <f t="shared" si="516"/>
        <v>1592</v>
      </c>
      <c r="F1594">
        <f t="shared" si="511"/>
        <v>122.44979370318075</v>
      </c>
      <c r="G1594" t="e">
        <f t="shared" si="525"/>
        <v>#VALUE!</v>
      </c>
      <c r="H1594" t="e">
        <f t="shared" si="526"/>
        <v>#VALUE!</v>
      </c>
      <c r="I1594" t="e">
        <f t="shared" si="527"/>
        <v>#VALUE!</v>
      </c>
      <c r="J1594" t="e">
        <f t="shared" si="528"/>
        <v>#VALUE!</v>
      </c>
      <c r="K1594" t="e">
        <f t="shared" si="529"/>
        <v>#VALUE!</v>
      </c>
      <c r="L1594" t="e">
        <f t="shared" si="530"/>
        <v>#VALUE!</v>
      </c>
      <c r="M1594" t="e">
        <f>IF($B$9="זכר",INDEX(תמותה!$A$1:$E$121,ROUNDDOWN(E1594/12,0)+1,2),INDEX(תמותה!$A$1:$E$121,ROUNDDOWN(E1594/12,0)+1,3))</f>
        <v>#REF!</v>
      </c>
      <c r="N1594" t="e">
        <f>IF($B$9="זכר",INDEX('שיפור גברים'!$A$1:$GQ$121,ROUNDDOWN(E1594/12,0)+1,ROUNDDOWN((E1594+$B$7-$B$8)/12,0)+2),INDEX('שיפור נשים'!$A$1:$GQ$121,ROUNDDOWN(E1594/12,0)+1,ROUNDDOWN((E1594+$B$7-$B$8)/12,0)+2))</f>
        <v>#REF!</v>
      </c>
      <c r="O1594" t="e">
        <f>IF($B$9="זכר",INDEX('שיפור גברים'!$A$1:$GQ$121,ROUNDDOWN(E1594/12,0)+1,ROUNDDOWN((E1594+$B$7-$B$8)/12,0)+1),INDEX('שיפור נשים'!$A$1:$GQ$121,ROUNDDOWN(E1594/12,0)+1,ROUNDDOWN((E1594+$B$7-$B$8)/12,0)+1))</f>
        <v>#REF!</v>
      </c>
      <c r="P1594">
        <f t="shared" si="531"/>
        <v>0.33333333333333331</v>
      </c>
      <c r="Q1594">
        <f t="shared" si="512"/>
        <v>1</v>
      </c>
      <c r="R1594">
        <f t="shared" si="517"/>
        <v>1592</v>
      </c>
      <c r="S1594" t="e">
        <f t="shared" si="518"/>
        <v>#VALUE!</v>
      </c>
      <c r="T1594" t="e">
        <f>IF($B$11="זכר",INDEX(תמותה!$A$1:$E$121,ROUNDDOWN(R1594/12,0)+1,2),INDEX(תמותה!$A$1:$E$121,ROUNDDOWN(R1594/12,0)+1,3))</f>
        <v>#REF!</v>
      </c>
      <c r="U1594" t="e">
        <f>IF($B$11="זכר",INDEX('שיפור גברים'!$A$1:$GQ$121,ROUNDDOWN(R1594/12,0)+1,ROUNDDOWN((E1594+$B$7-$B$8)/12,0)+2),INDEX('שיפור נשים'!$A$1:$GQ$121,ROUNDDOWN(R1594/12,0)+1,ROUNDDOWN((E1594+$B$7-$B$8)/12,0)+2))</f>
        <v>#REF!</v>
      </c>
      <c r="V1594" t="e">
        <f>IF($B$11="זכר",INDEX('שיפור גברים'!$A$1:$GQ$121,ROUNDDOWN(R1594/12,0)+1,ROUNDDOWN((E1594+$B$7-$B$8)/12,0)+1),INDEX('שיפור נשים'!$A$1:$GQ$121,ROUNDDOWN(R1594/12,0)+1,ROUNDDOWN((E1594+$B$7-$B$8)/12,0)+1))</f>
        <v>#REF!</v>
      </c>
      <c r="W1594">
        <f t="shared" si="513"/>
        <v>0.33333333333333331</v>
      </c>
      <c r="X1594" t="e">
        <f t="shared" si="519"/>
        <v>#VALUE!</v>
      </c>
      <c r="Y1594" t="e">
        <f>IF($B$11="זכר",INDEX(תמותה!$A$1:$E$121,ROUNDDOWN(R1594/12,0)+1,4),INDEX(תמותה!$A$1:$E$121,ROUNDDOWN(R1594/12,0)+1,5))</f>
        <v>#REF!</v>
      </c>
      <c r="Z1594">
        <f t="shared" si="514"/>
        <v>1</v>
      </c>
      <c r="AA1594">
        <f t="shared" si="515"/>
        <v>1</v>
      </c>
      <c r="AB1594" t="e">
        <f t="shared" si="520"/>
        <v>#VALUE!</v>
      </c>
      <c r="AC1594" t="e">
        <f t="shared" si="521"/>
        <v>#VALUE!</v>
      </c>
      <c r="AD1594" t="e">
        <f t="shared" si="522"/>
        <v>#VALUE!</v>
      </c>
      <c r="AE1594" t="e">
        <f t="shared" si="523"/>
        <v>#VALUE!</v>
      </c>
      <c r="AF1594" t="e">
        <f t="shared" si="524"/>
        <v>#VALUE!</v>
      </c>
    </row>
    <row r="1595" spans="5:32" x14ac:dyDescent="0.2">
      <c r="E1595">
        <f t="shared" si="516"/>
        <v>1593</v>
      </c>
      <c r="F1595">
        <f t="shared" si="511"/>
        <v>122.81990748749953</v>
      </c>
      <c r="G1595" t="e">
        <f t="shared" si="525"/>
        <v>#VALUE!</v>
      </c>
      <c r="H1595" t="e">
        <f t="shared" si="526"/>
        <v>#VALUE!</v>
      </c>
      <c r="I1595" t="e">
        <f t="shared" si="527"/>
        <v>#VALUE!</v>
      </c>
      <c r="J1595" t="e">
        <f t="shared" si="528"/>
        <v>#VALUE!</v>
      </c>
      <c r="K1595" t="e">
        <f t="shared" si="529"/>
        <v>#VALUE!</v>
      </c>
      <c r="L1595" t="e">
        <f t="shared" si="530"/>
        <v>#VALUE!</v>
      </c>
      <c r="M1595" t="e">
        <f>IF($B$9="זכר",INDEX(תמותה!$A$1:$E$121,ROUNDDOWN(E1595/12,0)+1,2),INDEX(תמותה!$A$1:$E$121,ROUNDDOWN(E1595/12,0)+1,3))</f>
        <v>#REF!</v>
      </c>
      <c r="N1595" t="e">
        <f>IF($B$9="זכר",INDEX('שיפור גברים'!$A$1:$GQ$121,ROUNDDOWN(E1595/12,0)+1,ROUNDDOWN((E1595+$B$7-$B$8)/12,0)+2),INDEX('שיפור נשים'!$A$1:$GQ$121,ROUNDDOWN(E1595/12,0)+1,ROUNDDOWN((E1595+$B$7-$B$8)/12,0)+2))</f>
        <v>#REF!</v>
      </c>
      <c r="O1595" t="e">
        <f>IF($B$9="זכר",INDEX('שיפור גברים'!$A$1:$GQ$121,ROUNDDOWN(E1595/12,0)+1,ROUNDDOWN((E1595+$B$7-$B$8)/12,0)+1),INDEX('שיפור נשים'!$A$1:$GQ$121,ROUNDDOWN(E1595/12,0)+1,ROUNDDOWN((E1595+$B$7-$B$8)/12,0)+1))</f>
        <v>#REF!</v>
      </c>
      <c r="P1595">
        <f t="shared" si="531"/>
        <v>0.41666666666666669</v>
      </c>
      <c r="Q1595">
        <f t="shared" si="512"/>
        <v>1</v>
      </c>
      <c r="R1595">
        <f t="shared" si="517"/>
        <v>1593</v>
      </c>
      <c r="S1595" t="e">
        <f t="shared" si="518"/>
        <v>#VALUE!</v>
      </c>
      <c r="T1595" t="e">
        <f>IF($B$11="זכר",INDEX(תמותה!$A$1:$E$121,ROUNDDOWN(R1595/12,0)+1,2),INDEX(תמותה!$A$1:$E$121,ROUNDDOWN(R1595/12,0)+1,3))</f>
        <v>#REF!</v>
      </c>
      <c r="U1595" t="e">
        <f>IF($B$11="זכר",INDEX('שיפור גברים'!$A$1:$GQ$121,ROUNDDOWN(R1595/12,0)+1,ROUNDDOWN((E1595+$B$7-$B$8)/12,0)+2),INDEX('שיפור נשים'!$A$1:$GQ$121,ROUNDDOWN(R1595/12,0)+1,ROUNDDOWN((E1595+$B$7-$B$8)/12,0)+2))</f>
        <v>#REF!</v>
      </c>
      <c r="V1595" t="e">
        <f>IF($B$11="זכר",INDEX('שיפור גברים'!$A$1:$GQ$121,ROUNDDOWN(R1595/12,0)+1,ROUNDDOWN((E1595+$B$7-$B$8)/12,0)+1),INDEX('שיפור נשים'!$A$1:$GQ$121,ROUNDDOWN(R1595/12,0)+1,ROUNDDOWN((E1595+$B$7-$B$8)/12,0)+1))</f>
        <v>#REF!</v>
      </c>
      <c r="W1595">
        <f t="shared" si="513"/>
        <v>0.41666666666666669</v>
      </c>
      <c r="X1595" t="e">
        <f t="shared" si="519"/>
        <v>#VALUE!</v>
      </c>
      <c r="Y1595" t="e">
        <f>IF($B$11="זכר",INDEX(תמותה!$A$1:$E$121,ROUNDDOWN(R1595/12,0)+1,4),INDEX(תמותה!$A$1:$E$121,ROUNDDOWN(R1595/12,0)+1,5))</f>
        <v>#REF!</v>
      </c>
      <c r="Z1595">
        <f t="shared" si="514"/>
        <v>1</v>
      </c>
      <c r="AA1595">
        <f t="shared" si="515"/>
        <v>1</v>
      </c>
      <c r="AB1595" t="e">
        <f t="shared" si="520"/>
        <v>#VALUE!</v>
      </c>
      <c r="AC1595" t="e">
        <f t="shared" si="521"/>
        <v>#VALUE!</v>
      </c>
      <c r="AD1595" t="e">
        <f t="shared" si="522"/>
        <v>#VALUE!</v>
      </c>
      <c r="AE1595" t="e">
        <f t="shared" si="523"/>
        <v>#VALUE!</v>
      </c>
      <c r="AF1595" t="e">
        <f t="shared" si="524"/>
        <v>#VALUE!</v>
      </c>
    </row>
    <row r="1596" spans="5:32" x14ac:dyDescent="0.2">
      <c r="E1596">
        <f t="shared" si="516"/>
        <v>1594</v>
      </c>
      <c r="F1596">
        <f t="shared" si="511"/>
        <v>123.19113996878944</v>
      </c>
      <c r="G1596" t="e">
        <f t="shared" si="525"/>
        <v>#VALUE!</v>
      </c>
      <c r="H1596" t="e">
        <f t="shared" si="526"/>
        <v>#VALUE!</v>
      </c>
      <c r="I1596" t="e">
        <f t="shared" si="527"/>
        <v>#VALUE!</v>
      </c>
      <c r="J1596" t="e">
        <f t="shared" si="528"/>
        <v>#VALUE!</v>
      </c>
      <c r="K1596" t="e">
        <f t="shared" si="529"/>
        <v>#VALUE!</v>
      </c>
      <c r="L1596" t="e">
        <f t="shared" si="530"/>
        <v>#VALUE!</v>
      </c>
      <c r="M1596" t="e">
        <f>IF($B$9="זכר",INDEX(תמותה!$A$1:$E$121,ROUNDDOWN(E1596/12,0)+1,2),INDEX(תמותה!$A$1:$E$121,ROUNDDOWN(E1596/12,0)+1,3))</f>
        <v>#REF!</v>
      </c>
      <c r="N1596" t="e">
        <f>IF($B$9="זכר",INDEX('שיפור גברים'!$A$1:$GQ$121,ROUNDDOWN(E1596/12,0)+1,ROUNDDOWN((E1596+$B$7-$B$8)/12,0)+2),INDEX('שיפור נשים'!$A$1:$GQ$121,ROUNDDOWN(E1596/12,0)+1,ROUNDDOWN((E1596+$B$7-$B$8)/12,0)+2))</f>
        <v>#REF!</v>
      </c>
      <c r="O1596" t="e">
        <f>IF($B$9="זכר",INDEX('שיפור גברים'!$A$1:$GQ$121,ROUNDDOWN(E1596/12,0)+1,ROUNDDOWN((E1596+$B$7-$B$8)/12,0)+1),INDEX('שיפור נשים'!$A$1:$GQ$121,ROUNDDOWN(E1596/12,0)+1,ROUNDDOWN((E1596+$B$7-$B$8)/12,0)+1))</f>
        <v>#REF!</v>
      </c>
      <c r="P1596">
        <f t="shared" si="531"/>
        <v>0.5</v>
      </c>
      <c r="Q1596">
        <f t="shared" si="512"/>
        <v>1</v>
      </c>
      <c r="R1596">
        <f t="shared" si="517"/>
        <v>1594</v>
      </c>
      <c r="S1596" t="e">
        <f t="shared" si="518"/>
        <v>#VALUE!</v>
      </c>
      <c r="T1596" t="e">
        <f>IF($B$11="זכר",INDEX(תמותה!$A$1:$E$121,ROUNDDOWN(R1596/12,0)+1,2),INDEX(תמותה!$A$1:$E$121,ROUNDDOWN(R1596/12,0)+1,3))</f>
        <v>#REF!</v>
      </c>
      <c r="U1596" t="e">
        <f>IF($B$11="זכר",INDEX('שיפור גברים'!$A$1:$GQ$121,ROUNDDOWN(R1596/12,0)+1,ROUNDDOWN((E1596+$B$7-$B$8)/12,0)+2),INDEX('שיפור נשים'!$A$1:$GQ$121,ROUNDDOWN(R1596/12,0)+1,ROUNDDOWN((E1596+$B$7-$B$8)/12,0)+2))</f>
        <v>#REF!</v>
      </c>
      <c r="V1596" t="e">
        <f>IF($B$11="זכר",INDEX('שיפור גברים'!$A$1:$GQ$121,ROUNDDOWN(R1596/12,0)+1,ROUNDDOWN((E1596+$B$7-$B$8)/12,0)+1),INDEX('שיפור נשים'!$A$1:$GQ$121,ROUNDDOWN(R1596/12,0)+1,ROUNDDOWN((E1596+$B$7-$B$8)/12,0)+1))</f>
        <v>#REF!</v>
      </c>
      <c r="W1596">
        <f t="shared" si="513"/>
        <v>0.5</v>
      </c>
      <c r="X1596" t="e">
        <f t="shared" si="519"/>
        <v>#VALUE!</v>
      </c>
      <c r="Y1596" t="e">
        <f>IF($B$11="זכר",INDEX(תמותה!$A$1:$E$121,ROUNDDOWN(R1596/12,0)+1,4),INDEX(תמותה!$A$1:$E$121,ROUNDDOWN(R1596/12,0)+1,5))</f>
        <v>#REF!</v>
      </c>
      <c r="Z1596">
        <f t="shared" si="514"/>
        <v>1</v>
      </c>
      <c r="AA1596">
        <f t="shared" si="515"/>
        <v>1</v>
      </c>
      <c r="AB1596" t="e">
        <f t="shared" si="520"/>
        <v>#VALUE!</v>
      </c>
      <c r="AC1596" t="e">
        <f t="shared" si="521"/>
        <v>#VALUE!</v>
      </c>
      <c r="AD1596" t="e">
        <f t="shared" si="522"/>
        <v>#VALUE!</v>
      </c>
      <c r="AE1596" t="e">
        <f t="shared" si="523"/>
        <v>#VALUE!</v>
      </c>
      <c r="AF1596" t="e">
        <f t="shared" si="524"/>
        <v>#VALUE!</v>
      </c>
    </row>
    <row r="1597" spans="5:32" x14ac:dyDescent="0.2">
      <c r="E1597">
        <f t="shared" si="516"/>
        <v>1595</v>
      </c>
      <c r="F1597">
        <f t="shared" si="511"/>
        <v>123.56349452839704</v>
      </c>
      <c r="G1597" t="e">
        <f t="shared" si="525"/>
        <v>#VALUE!</v>
      </c>
      <c r="H1597" t="e">
        <f t="shared" si="526"/>
        <v>#VALUE!</v>
      </c>
      <c r="I1597" t="e">
        <f t="shared" si="527"/>
        <v>#VALUE!</v>
      </c>
      <c r="J1597" t="e">
        <f t="shared" si="528"/>
        <v>#VALUE!</v>
      </c>
      <c r="K1597" t="e">
        <f t="shared" si="529"/>
        <v>#VALUE!</v>
      </c>
      <c r="L1597" t="e">
        <f t="shared" si="530"/>
        <v>#VALUE!</v>
      </c>
      <c r="M1597" t="e">
        <f>IF($B$9="זכר",INDEX(תמותה!$A$1:$E$121,ROUNDDOWN(E1597/12,0)+1,2),INDEX(תמותה!$A$1:$E$121,ROUNDDOWN(E1597/12,0)+1,3))</f>
        <v>#REF!</v>
      </c>
      <c r="N1597" t="e">
        <f>IF($B$9="זכר",INDEX('שיפור גברים'!$A$1:$GQ$121,ROUNDDOWN(E1597/12,0)+1,ROUNDDOWN((E1597+$B$7-$B$8)/12,0)+2),INDEX('שיפור נשים'!$A$1:$GQ$121,ROUNDDOWN(E1597/12,0)+1,ROUNDDOWN((E1597+$B$7-$B$8)/12,0)+2))</f>
        <v>#REF!</v>
      </c>
      <c r="O1597" t="e">
        <f>IF($B$9="זכר",INDEX('שיפור גברים'!$A$1:$GQ$121,ROUNDDOWN(E1597/12,0)+1,ROUNDDOWN((E1597+$B$7-$B$8)/12,0)+1),INDEX('שיפור נשים'!$A$1:$GQ$121,ROUNDDOWN(E1597/12,0)+1,ROUNDDOWN((E1597+$B$7-$B$8)/12,0)+1))</f>
        <v>#REF!</v>
      </c>
      <c r="P1597">
        <f t="shared" si="531"/>
        <v>0.58333333333333337</v>
      </c>
      <c r="Q1597">
        <f t="shared" si="512"/>
        <v>1</v>
      </c>
      <c r="R1597">
        <f t="shared" si="517"/>
        <v>1595</v>
      </c>
      <c r="S1597" t="e">
        <f t="shared" si="518"/>
        <v>#VALUE!</v>
      </c>
      <c r="T1597" t="e">
        <f>IF($B$11="זכר",INDEX(תמותה!$A$1:$E$121,ROUNDDOWN(R1597/12,0)+1,2),INDEX(תמותה!$A$1:$E$121,ROUNDDOWN(R1597/12,0)+1,3))</f>
        <v>#REF!</v>
      </c>
      <c r="U1597" t="e">
        <f>IF($B$11="זכר",INDEX('שיפור גברים'!$A$1:$GQ$121,ROUNDDOWN(R1597/12,0)+1,ROUNDDOWN((E1597+$B$7-$B$8)/12,0)+2),INDEX('שיפור נשים'!$A$1:$GQ$121,ROUNDDOWN(R1597/12,0)+1,ROUNDDOWN((E1597+$B$7-$B$8)/12,0)+2))</f>
        <v>#REF!</v>
      </c>
      <c r="V1597" t="e">
        <f>IF($B$11="זכר",INDEX('שיפור גברים'!$A$1:$GQ$121,ROUNDDOWN(R1597/12,0)+1,ROUNDDOWN((E1597+$B$7-$B$8)/12,0)+1),INDEX('שיפור נשים'!$A$1:$GQ$121,ROUNDDOWN(R1597/12,0)+1,ROUNDDOWN((E1597+$B$7-$B$8)/12,0)+1))</f>
        <v>#REF!</v>
      </c>
      <c r="W1597">
        <f t="shared" si="513"/>
        <v>0.58333333333333337</v>
      </c>
      <c r="X1597" t="e">
        <f t="shared" si="519"/>
        <v>#VALUE!</v>
      </c>
      <c r="Y1597" t="e">
        <f>IF($B$11="זכר",INDEX(תמותה!$A$1:$E$121,ROUNDDOWN(R1597/12,0)+1,4),INDEX(תמותה!$A$1:$E$121,ROUNDDOWN(R1597/12,0)+1,5))</f>
        <v>#REF!</v>
      </c>
      <c r="Z1597">
        <f t="shared" si="514"/>
        <v>1</v>
      </c>
      <c r="AA1597">
        <f t="shared" si="515"/>
        <v>1</v>
      </c>
      <c r="AB1597" t="e">
        <f t="shared" si="520"/>
        <v>#VALUE!</v>
      </c>
      <c r="AC1597" t="e">
        <f t="shared" si="521"/>
        <v>#VALUE!</v>
      </c>
      <c r="AD1597" t="e">
        <f t="shared" si="522"/>
        <v>#VALUE!</v>
      </c>
      <c r="AE1597" t="e">
        <f t="shared" si="523"/>
        <v>#VALUE!</v>
      </c>
      <c r="AF1597" t="e">
        <f t="shared" si="524"/>
        <v>#VALUE!</v>
      </c>
    </row>
    <row r="1598" spans="5:32" x14ac:dyDescent="0.2">
      <c r="E1598">
        <f t="shared" si="516"/>
        <v>1596</v>
      </c>
      <c r="F1598">
        <f t="shared" si="511"/>
        <v>123.93697455788914</v>
      </c>
      <c r="G1598" t="e">
        <f t="shared" si="525"/>
        <v>#VALUE!</v>
      </c>
      <c r="H1598" t="e">
        <f t="shared" si="526"/>
        <v>#VALUE!</v>
      </c>
      <c r="I1598" t="e">
        <f t="shared" si="527"/>
        <v>#VALUE!</v>
      </c>
      <c r="J1598" t="e">
        <f t="shared" si="528"/>
        <v>#VALUE!</v>
      </c>
      <c r="K1598" t="e">
        <f t="shared" si="529"/>
        <v>#VALUE!</v>
      </c>
      <c r="L1598" t="e">
        <f t="shared" si="530"/>
        <v>#VALUE!</v>
      </c>
      <c r="M1598" t="e">
        <f>IF($B$9="זכר",INDEX(תמותה!$A$1:$E$121,ROUNDDOWN(E1598/12,0)+1,2),INDEX(תמותה!$A$1:$E$121,ROUNDDOWN(E1598/12,0)+1,3))</f>
        <v>#REF!</v>
      </c>
      <c r="N1598" t="e">
        <f>IF($B$9="זכר",INDEX('שיפור גברים'!$A$1:$GQ$121,ROUNDDOWN(E1598/12,0)+1,ROUNDDOWN((E1598+$B$7-$B$8)/12,0)+2),INDEX('שיפור נשים'!$A$1:$GQ$121,ROUNDDOWN(E1598/12,0)+1,ROUNDDOWN((E1598+$B$7-$B$8)/12,0)+2))</f>
        <v>#REF!</v>
      </c>
      <c r="O1598" t="e">
        <f>IF($B$9="זכר",INDEX('שיפור גברים'!$A$1:$GQ$121,ROUNDDOWN(E1598/12,0)+1,ROUNDDOWN((E1598+$B$7-$B$8)/12,0)+1),INDEX('שיפור נשים'!$A$1:$GQ$121,ROUNDDOWN(E1598/12,0)+1,ROUNDDOWN((E1598+$B$7-$B$8)/12,0)+1))</f>
        <v>#REF!</v>
      </c>
      <c r="P1598">
        <f t="shared" si="531"/>
        <v>0.66666666666666663</v>
      </c>
      <c r="Q1598">
        <f t="shared" si="512"/>
        <v>1</v>
      </c>
      <c r="R1598">
        <f t="shared" si="517"/>
        <v>1596</v>
      </c>
      <c r="S1598" t="e">
        <f t="shared" si="518"/>
        <v>#VALUE!</v>
      </c>
      <c r="T1598" t="e">
        <f>IF($B$11="זכר",INDEX(תמותה!$A$1:$E$121,ROUNDDOWN(R1598/12,0)+1,2),INDEX(תמותה!$A$1:$E$121,ROUNDDOWN(R1598/12,0)+1,3))</f>
        <v>#REF!</v>
      </c>
      <c r="U1598" t="e">
        <f>IF($B$11="זכר",INDEX('שיפור גברים'!$A$1:$GQ$121,ROUNDDOWN(R1598/12,0)+1,ROUNDDOWN((E1598+$B$7-$B$8)/12,0)+2),INDEX('שיפור נשים'!$A$1:$GQ$121,ROUNDDOWN(R1598/12,0)+1,ROUNDDOWN((E1598+$B$7-$B$8)/12,0)+2))</f>
        <v>#REF!</v>
      </c>
      <c r="V1598" t="e">
        <f>IF($B$11="זכר",INDEX('שיפור גברים'!$A$1:$GQ$121,ROUNDDOWN(R1598/12,0)+1,ROUNDDOWN((E1598+$B$7-$B$8)/12,0)+1),INDEX('שיפור נשים'!$A$1:$GQ$121,ROUNDDOWN(R1598/12,0)+1,ROUNDDOWN((E1598+$B$7-$B$8)/12,0)+1))</f>
        <v>#REF!</v>
      </c>
      <c r="W1598">
        <f t="shared" si="513"/>
        <v>0.66666666666666663</v>
      </c>
      <c r="X1598" t="e">
        <f t="shared" si="519"/>
        <v>#VALUE!</v>
      </c>
      <c r="Y1598" t="e">
        <f>IF($B$11="זכר",INDEX(תמותה!$A$1:$E$121,ROUNDDOWN(R1598/12,0)+1,4),INDEX(תמותה!$A$1:$E$121,ROUNDDOWN(R1598/12,0)+1,5))</f>
        <v>#REF!</v>
      </c>
      <c r="Z1598">
        <f t="shared" si="514"/>
        <v>1</v>
      </c>
      <c r="AA1598">
        <f t="shared" si="515"/>
        <v>1</v>
      </c>
      <c r="AB1598" t="e">
        <f t="shared" si="520"/>
        <v>#VALUE!</v>
      </c>
      <c r="AC1598" t="e">
        <f t="shared" si="521"/>
        <v>#VALUE!</v>
      </c>
      <c r="AD1598" t="e">
        <f t="shared" si="522"/>
        <v>#VALUE!</v>
      </c>
      <c r="AE1598" t="e">
        <f t="shared" si="523"/>
        <v>#VALUE!</v>
      </c>
      <c r="AF1598" t="e">
        <f t="shared" si="524"/>
        <v>#VALUE!</v>
      </c>
    </row>
    <row r="1599" spans="5:32" x14ac:dyDescent="0.2">
      <c r="E1599">
        <f t="shared" si="516"/>
        <v>1597</v>
      </c>
      <c r="F1599">
        <f t="shared" si="511"/>
        <v>124.31158345908354</v>
      </c>
      <c r="G1599" t="e">
        <f t="shared" si="525"/>
        <v>#VALUE!</v>
      </c>
      <c r="H1599" t="e">
        <f t="shared" si="526"/>
        <v>#VALUE!</v>
      </c>
      <c r="I1599" t="e">
        <f t="shared" si="527"/>
        <v>#VALUE!</v>
      </c>
      <c r="J1599" t="e">
        <f t="shared" si="528"/>
        <v>#VALUE!</v>
      </c>
      <c r="K1599" t="e">
        <f t="shared" si="529"/>
        <v>#VALUE!</v>
      </c>
      <c r="L1599" t="e">
        <f t="shared" si="530"/>
        <v>#VALUE!</v>
      </c>
      <c r="M1599" t="e">
        <f>IF($B$9="זכר",INDEX(תמותה!$A$1:$E$121,ROUNDDOWN(E1599/12,0)+1,2),INDEX(תמותה!$A$1:$E$121,ROUNDDOWN(E1599/12,0)+1,3))</f>
        <v>#REF!</v>
      </c>
      <c r="N1599" t="e">
        <f>IF($B$9="זכר",INDEX('שיפור גברים'!$A$1:$GQ$121,ROUNDDOWN(E1599/12,0)+1,ROUNDDOWN((E1599+$B$7-$B$8)/12,0)+2),INDEX('שיפור נשים'!$A$1:$GQ$121,ROUNDDOWN(E1599/12,0)+1,ROUNDDOWN((E1599+$B$7-$B$8)/12,0)+2))</f>
        <v>#REF!</v>
      </c>
      <c r="O1599" t="e">
        <f>IF($B$9="זכר",INDEX('שיפור גברים'!$A$1:$GQ$121,ROUNDDOWN(E1599/12,0)+1,ROUNDDOWN((E1599+$B$7-$B$8)/12,0)+1),INDEX('שיפור נשים'!$A$1:$GQ$121,ROUNDDOWN(E1599/12,0)+1,ROUNDDOWN((E1599+$B$7-$B$8)/12,0)+1))</f>
        <v>#REF!</v>
      </c>
      <c r="P1599">
        <f t="shared" si="531"/>
        <v>0.75</v>
      </c>
      <c r="Q1599">
        <f t="shared" si="512"/>
        <v>1</v>
      </c>
      <c r="R1599">
        <f t="shared" si="517"/>
        <v>1597</v>
      </c>
      <c r="S1599" t="e">
        <f t="shared" si="518"/>
        <v>#VALUE!</v>
      </c>
      <c r="T1599" t="e">
        <f>IF($B$11="זכר",INDEX(תמותה!$A$1:$E$121,ROUNDDOWN(R1599/12,0)+1,2),INDEX(תמותה!$A$1:$E$121,ROUNDDOWN(R1599/12,0)+1,3))</f>
        <v>#REF!</v>
      </c>
      <c r="U1599" t="e">
        <f>IF($B$11="זכר",INDEX('שיפור גברים'!$A$1:$GQ$121,ROUNDDOWN(R1599/12,0)+1,ROUNDDOWN((E1599+$B$7-$B$8)/12,0)+2),INDEX('שיפור נשים'!$A$1:$GQ$121,ROUNDDOWN(R1599/12,0)+1,ROUNDDOWN((E1599+$B$7-$B$8)/12,0)+2))</f>
        <v>#REF!</v>
      </c>
      <c r="V1599" t="e">
        <f>IF($B$11="זכר",INDEX('שיפור גברים'!$A$1:$GQ$121,ROUNDDOWN(R1599/12,0)+1,ROUNDDOWN((E1599+$B$7-$B$8)/12,0)+1),INDEX('שיפור נשים'!$A$1:$GQ$121,ROUNDDOWN(R1599/12,0)+1,ROUNDDOWN((E1599+$B$7-$B$8)/12,0)+1))</f>
        <v>#REF!</v>
      </c>
      <c r="W1599">
        <f t="shared" si="513"/>
        <v>0.75</v>
      </c>
      <c r="X1599" t="e">
        <f t="shared" si="519"/>
        <v>#VALUE!</v>
      </c>
      <c r="Y1599" t="e">
        <f>IF($B$11="זכר",INDEX(תמותה!$A$1:$E$121,ROUNDDOWN(R1599/12,0)+1,4),INDEX(תמותה!$A$1:$E$121,ROUNDDOWN(R1599/12,0)+1,5))</f>
        <v>#REF!</v>
      </c>
      <c r="Z1599">
        <f t="shared" si="514"/>
        <v>1</v>
      </c>
      <c r="AA1599">
        <f t="shared" si="515"/>
        <v>1</v>
      </c>
      <c r="AB1599" t="e">
        <f t="shared" si="520"/>
        <v>#VALUE!</v>
      </c>
      <c r="AC1599" t="e">
        <f t="shared" si="521"/>
        <v>#VALUE!</v>
      </c>
      <c r="AD1599" t="e">
        <f t="shared" si="522"/>
        <v>#VALUE!</v>
      </c>
      <c r="AE1599" t="e">
        <f t="shared" si="523"/>
        <v>#VALUE!</v>
      </c>
      <c r="AF1599" t="e">
        <f t="shared" si="524"/>
        <v>#VALUE!</v>
      </c>
    </row>
    <row r="1600" spans="5:32" x14ac:dyDescent="0.2">
      <c r="E1600">
        <f t="shared" si="516"/>
        <v>1598</v>
      </c>
      <c r="F1600">
        <f t="shared" si="511"/>
        <v>124.68732464408068</v>
      </c>
      <c r="G1600" t="e">
        <f t="shared" si="525"/>
        <v>#VALUE!</v>
      </c>
      <c r="H1600" t="e">
        <f t="shared" si="526"/>
        <v>#VALUE!</v>
      </c>
      <c r="I1600" t="e">
        <f t="shared" si="527"/>
        <v>#VALUE!</v>
      </c>
      <c r="J1600" t="e">
        <f t="shared" si="528"/>
        <v>#VALUE!</v>
      </c>
      <c r="K1600" t="e">
        <f t="shared" si="529"/>
        <v>#VALUE!</v>
      </c>
      <c r="L1600" t="e">
        <f t="shared" si="530"/>
        <v>#VALUE!</v>
      </c>
      <c r="M1600" t="e">
        <f>IF($B$9="זכר",INDEX(תמותה!$A$1:$E$121,ROUNDDOWN(E1600/12,0)+1,2),INDEX(תמותה!$A$1:$E$121,ROUNDDOWN(E1600/12,0)+1,3))</f>
        <v>#REF!</v>
      </c>
      <c r="N1600" t="e">
        <f>IF($B$9="זכר",INDEX('שיפור גברים'!$A$1:$GQ$121,ROUNDDOWN(E1600/12,0)+1,ROUNDDOWN((E1600+$B$7-$B$8)/12,0)+2),INDEX('שיפור נשים'!$A$1:$GQ$121,ROUNDDOWN(E1600/12,0)+1,ROUNDDOWN((E1600+$B$7-$B$8)/12,0)+2))</f>
        <v>#REF!</v>
      </c>
      <c r="O1600" t="e">
        <f>IF($B$9="זכר",INDEX('שיפור גברים'!$A$1:$GQ$121,ROUNDDOWN(E1600/12,0)+1,ROUNDDOWN((E1600+$B$7-$B$8)/12,0)+1),INDEX('שיפור נשים'!$A$1:$GQ$121,ROUNDDOWN(E1600/12,0)+1,ROUNDDOWN((E1600+$B$7-$B$8)/12,0)+1))</f>
        <v>#REF!</v>
      </c>
      <c r="P1600">
        <f t="shared" si="531"/>
        <v>0.83333333333333337</v>
      </c>
      <c r="Q1600">
        <f t="shared" si="512"/>
        <v>1</v>
      </c>
      <c r="R1600">
        <f t="shared" si="517"/>
        <v>1598</v>
      </c>
      <c r="S1600" t="e">
        <f t="shared" si="518"/>
        <v>#VALUE!</v>
      </c>
      <c r="T1600" t="e">
        <f>IF($B$11="זכר",INDEX(תמותה!$A$1:$E$121,ROUNDDOWN(R1600/12,0)+1,2),INDEX(תמותה!$A$1:$E$121,ROUNDDOWN(R1600/12,0)+1,3))</f>
        <v>#REF!</v>
      </c>
      <c r="U1600" t="e">
        <f>IF($B$11="זכר",INDEX('שיפור גברים'!$A$1:$GQ$121,ROUNDDOWN(R1600/12,0)+1,ROUNDDOWN((E1600+$B$7-$B$8)/12,0)+2),INDEX('שיפור נשים'!$A$1:$GQ$121,ROUNDDOWN(R1600/12,0)+1,ROUNDDOWN((E1600+$B$7-$B$8)/12,0)+2))</f>
        <v>#REF!</v>
      </c>
      <c r="V1600" t="e">
        <f>IF($B$11="זכר",INDEX('שיפור גברים'!$A$1:$GQ$121,ROUNDDOWN(R1600/12,0)+1,ROUNDDOWN((E1600+$B$7-$B$8)/12,0)+1),INDEX('שיפור נשים'!$A$1:$GQ$121,ROUNDDOWN(R1600/12,0)+1,ROUNDDOWN((E1600+$B$7-$B$8)/12,0)+1))</f>
        <v>#REF!</v>
      </c>
      <c r="W1600">
        <f t="shared" si="513"/>
        <v>0.83333333333333337</v>
      </c>
      <c r="X1600" t="e">
        <f t="shared" si="519"/>
        <v>#VALUE!</v>
      </c>
      <c r="Y1600" t="e">
        <f>IF($B$11="זכר",INDEX(תמותה!$A$1:$E$121,ROUNDDOWN(R1600/12,0)+1,4),INDEX(תמותה!$A$1:$E$121,ROUNDDOWN(R1600/12,0)+1,5))</f>
        <v>#REF!</v>
      </c>
      <c r="Z1600">
        <f t="shared" si="514"/>
        <v>1</v>
      </c>
      <c r="AA1600">
        <f t="shared" si="515"/>
        <v>1</v>
      </c>
      <c r="AB1600" t="e">
        <f t="shared" si="520"/>
        <v>#VALUE!</v>
      </c>
      <c r="AC1600" t="e">
        <f t="shared" si="521"/>
        <v>#VALUE!</v>
      </c>
      <c r="AD1600" t="e">
        <f t="shared" si="522"/>
        <v>#VALUE!</v>
      </c>
      <c r="AE1600" t="e">
        <f t="shared" si="523"/>
        <v>#VALUE!</v>
      </c>
      <c r="AF1600" t="e">
        <f t="shared" si="524"/>
        <v>#VALUE!</v>
      </c>
    </row>
    <row r="1601" spans="5:32" x14ac:dyDescent="0.2">
      <c r="E1601">
        <f t="shared" si="516"/>
        <v>1599</v>
      </c>
      <c r="F1601">
        <f t="shared" si="511"/>
        <v>125.06420153529432</v>
      </c>
      <c r="G1601" t="e">
        <f t="shared" si="525"/>
        <v>#VALUE!</v>
      </c>
      <c r="H1601" t="e">
        <f t="shared" si="526"/>
        <v>#VALUE!</v>
      </c>
      <c r="I1601" t="e">
        <f t="shared" si="527"/>
        <v>#VALUE!</v>
      </c>
      <c r="J1601" t="e">
        <f t="shared" si="528"/>
        <v>#VALUE!</v>
      </c>
      <c r="K1601" t="e">
        <f t="shared" si="529"/>
        <v>#VALUE!</v>
      </c>
      <c r="L1601" t="e">
        <f t="shared" si="530"/>
        <v>#VALUE!</v>
      </c>
      <c r="M1601" t="e">
        <f>IF($B$9="זכר",INDEX(תמותה!$A$1:$E$121,ROUNDDOWN(E1601/12,0)+1,2),INDEX(תמותה!$A$1:$E$121,ROUNDDOWN(E1601/12,0)+1,3))</f>
        <v>#REF!</v>
      </c>
      <c r="N1601" t="e">
        <f>IF($B$9="זכר",INDEX('שיפור גברים'!$A$1:$GQ$121,ROUNDDOWN(E1601/12,0)+1,ROUNDDOWN((E1601+$B$7-$B$8)/12,0)+2),INDEX('שיפור נשים'!$A$1:$GQ$121,ROUNDDOWN(E1601/12,0)+1,ROUNDDOWN((E1601+$B$7-$B$8)/12,0)+2))</f>
        <v>#REF!</v>
      </c>
      <c r="O1601" t="e">
        <f>IF($B$9="זכר",INDEX('שיפור גברים'!$A$1:$GQ$121,ROUNDDOWN(E1601/12,0)+1,ROUNDDOWN((E1601+$B$7-$B$8)/12,0)+1),INDEX('שיפור נשים'!$A$1:$GQ$121,ROUNDDOWN(E1601/12,0)+1,ROUNDDOWN((E1601+$B$7-$B$8)/12,0)+1))</f>
        <v>#REF!</v>
      </c>
      <c r="P1601">
        <f t="shared" si="531"/>
        <v>0.91666666666666663</v>
      </c>
      <c r="Q1601">
        <f t="shared" si="512"/>
        <v>1</v>
      </c>
      <c r="R1601">
        <f t="shared" si="517"/>
        <v>1599</v>
      </c>
      <c r="S1601" t="e">
        <f t="shared" si="518"/>
        <v>#VALUE!</v>
      </c>
      <c r="T1601" t="e">
        <f>IF($B$11="זכר",INDEX(תמותה!$A$1:$E$121,ROUNDDOWN(R1601/12,0)+1,2),INDEX(תמותה!$A$1:$E$121,ROUNDDOWN(R1601/12,0)+1,3))</f>
        <v>#REF!</v>
      </c>
      <c r="U1601" t="e">
        <f>IF($B$11="זכר",INDEX('שיפור גברים'!$A$1:$GQ$121,ROUNDDOWN(R1601/12,0)+1,ROUNDDOWN((E1601+$B$7-$B$8)/12,0)+2),INDEX('שיפור נשים'!$A$1:$GQ$121,ROUNDDOWN(R1601/12,0)+1,ROUNDDOWN((E1601+$B$7-$B$8)/12,0)+2))</f>
        <v>#REF!</v>
      </c>
      <c r="V1601" t="e">
        <f>IF($B$11="זכר",INDEX('שיפור גברים'!$A$1:$GQ$121,ROUNDDOWN(R1601/12,0)+1,ROUNDDOWN((E1601+$B$7-$B$8)/12,0)+1),INDEX('שיפור נשים'!$A$1:$GQ$121,ROUNDDOWN(R1601/12,0)+1,ROUNDDOWN((E1601+$B$7-$B$8)/12,0)+1))</f>
        <v>#REF!</v>
      </c>
      <c r="W1601">
        <f t="shared" si="513"/>
        <v>0.91666666666666663</v>
      </c>
      <c r="X1601" t="e">
        <f t="shared" si="519"/>
        <v>#VALUE!</v>
      </c>
      <c r="Y1601" t="e">
        <f>IF($B$11="זכר",INDEX(תמותה!$A$1:$E$121,ROUNDDOWN(R1601/12,0)+1,4),INDEX(תמותה!$A$1:$E$121,ROUNDDOWN(R1601/12,0)+1,5))</f>
        <v>#REF!</v>
      </c>
      <c r="Z1601">
        <f t="shared" si="514"/>
        <v>1</v>
      </c>
      <c r="AA1601">
        <f t="shared" si="515"/>
        <v>1</v>
      </c>
      <c r="AB1601" t="e">
        <f t="shared" si="520"/>
        <v>#VALUE!</v>
      </c>
      <c r="AC1601" t="e">
        <f t="shared" si="521"/>
        <v>#VALUE!</v>
      </c>
      <c r="AD1601" t="e">
        <f t="shared" si="522"/>
        <v>#VALUE!</v>
      </c>
      <c r="AE1601" t="e">
        <f t="shared" si="523"/>
        <v>#VALUE!</v>
      </c>
      <c r="AF1601" t="e">
        <f t="shared" si="524"/>
        <v>#VALUE!</v>
      </c>
    </row>
    <row r="1602" spans="5:32" x14ac:dyDescent="0.2">
      <c r="E1602">
        <f t="shared" si="516"/>
        <v>1600</v>
      </c>
      <c r="F1602">
        <f t="shared" si="511"/>
        <v>125.44221756548237</v>
      </c>
      <c r="G1602" t="e">
        <f t="shared" si="525"/>
        <v>#VALUE!</v>
      </c>
      <c r="H1602" t="e">
        <f t="shared" si="526"/>
        <v>#VALUE!</v>
      </c>
      <c r="I1602" t="e">
        <f t="shared" si="527"/>
        <v>#VALUE!</v>
      </c>
      <c r="J1602" t="e">
        <f t="shared" si="528"/>
        <v>#VALUE!</v>
      </c>
      <c r="K1602" t="e">
        <f t="shared" si="529"/>
        <v>#VALUE!</v>
      </c>
      <c r="L1602" t="e">
        <f t="shared" si="530"/>
        <v>#VALUE!</v>
      </c>
      <c r="M1602" t="e">
        <f>IF($B$9="זכר",INDEX(תמותה!$A$1:$E$121,ROUNDDOWN(E1602/12,0)+1,2),INDEX(תמותה!$A$1:$E$121,ROUNDDOWN(E1602/12,0)+1,3))</f>
        <v>#REF!</v>
      </c>
      <c r="N1602" t="e">
        <f>IF($B$9="זכר",INDEX('שיפור גברים'!$A$1:$GQ$121,ROUNDDOWN(E1602/12,0)+1,ROUNDDOWN((E1602+$B$7-$B$8)/12,0)+2),INDEX('שיפור נשים'!$A$1:$GQ$121,ROUNDDOWN(E1602/12,0)+1,ROUNDDOWN((E1602+$B$7-$B$8)/12,0)+2))</f>
        <v>#REF!</v>
      </c>
      <c r="O1602" t="e">
        <f>IF($B$9="זכר",INDEX('שיפור גברים'!$A$1:$GQ$121,ROUNDDOWN(E1602/12,0)+1,ROUNDDOWN((E1602+$B$7-$B$8)/12,0)+1),INDEX('שיפור נשים'!$A$1:$GQ$121,ROUNDDOWN(E1602/12,0)+1,ROUNDDOWN((E1602+$B$7-$B$8)/12,0)+1))</f>
        <v>#REF!</v>
      </c>
      <c r="P1602">
        <f t="shared" si="531"/>
        <v>1</v>
      </c>
      <c r="Q1602">
        <f t="shared" si="512"/>
        <v>1</v>
      </c>
      <c r="R1602">
        <f t="shared" si="517"/>
        <v>1600</v>
      </c>
      <c r="S1602" t="e">
        <f t="shared" si="518"/>
        <v>#VALUE!</v>
      </c>
      <c r="T1602" t="e">
        <f>IF($B$11="זכר",INDEX(תמותה!$A$1:$E$121,ROUNDDOWN(R1602/12,0)+1,2),INDEX(תמותה!$A$1:$E$121,ROUNDDOWN(R1602/12,0)+1,3))</f>
        <v>#REF!</v>
      </c>
      <c r="U1602" t="e">
        <f>IF($B$11="זכר",INDEX('שיפור גברים'!$A$1:$GQ$121,ROUNDDOWN(R1602/12,0)+1,ROUNDDOWN((E1602+$B$7-$B$8)/12,0)+2),INDEX('שיפור נשים'!$A$1:$GQ$121,ROUNDDOWN(R1602/12,0)+1,ROUNDDOWN((E1602+$B$7-$B$8)/12,0)+2))</f>
        <v>#REF!</v>
      </c>
      <c r="V1602" t="e">
        <f>IF($B$11="זכר",INDEX('שיפור גברים'!$A$1:$GQ$121,ROUNDDOWN(R1602/12,0)+1,ROUNDDOWN((E1602+$B$7-$B$8)/12,0)+1),INDEX('שיפור נשים'!$A$1:$GQ$121,ROUNDDOWN(R1602/12,0)+1,ROUNDDOWN((E1602+$B$7-$B$8)/12,0)+1))</f>
        <v>#REF!</v>
      </c>
      <c r="W1602">
        <f t="shared" si="513"/>
        <v>1</v>
      </c>
      <c r="X1602" t="e">
        <f t="shared" si="519"/>
        <v>#VALUE!</v>
      </c>
      <c r="Y1602" t="e">
        <f>IF($B$11="זכר",INDEX(תמותה!$A$1:$E$121,ROUNDDOWN(R1602/12,0)+1,4),INDEX(תמותה!$A$1:$E$121,ROUNDDOWN(R1602/12,0)+1,5))</f>
        <v>#REF!</v>
      </c>
      <c r="Z1602">
        <f t="shared" si="514"/>
        <v>1</v>
      </c>
      <c r="AA1602">
        <f t="shared" si="515"/>
        <v>1</v>
      </c>
      <c r="AB1602" t="e">
        <f t="shared" si="520"/>
        <v>#VALUE!</v>
      </c>
      <c r="AC1602" t="e">
        <f t="shared" si="521"/>
        <v>#VALUE!</v>
      </c>
      <c r="AD1602" t="e">
        <f t="shared" si="522"/>
        <v>#VALUE!</v>
      </c>
      <c r="AE1602" t="e">
        <f t="shared" si="523"/>
        <v>#VALUE!</v>
      </c>
      <c r="AF1602" t="e">
        <f t="shared" si="524"/>
        <v>#VALUE!</v>
      </c>
    </row>
    <row r="1603" spans="5:32" x14ac:dyDescent="0.2">
      <c r="E1603">
        <f t="shared" si="516"/>
        <v>1601</v>
      </c>
      <c r="F1603">
        <f t="shared" ref="F1603:F1666" si="532">(1+$B$2)^((E1603-$E$2+1)/12)</f>
        <v>125.82137617777896</v>
      </c>
      <c r="G1603" t="e">
        <f t="shared" si="525"/>
        <v>#VALUE!</v>
      </c>
      <c r="H1603" t="e">
        <f t="shared" si="526"/>
        <v>#VALUE!</v>
      </c>
      <c r="I1603" t="e">
        <f t="shared" si="527"/>
        <v>#VALUE!</v>
      </c>
      <c r="J1603" t="e">
        <f t="shared" si="528"/>
        <v>#VALUE!</v>
      </c>
      <c r="K1603" t="e">
        <f t="shared" si="529"/>
        <v>#VALUE!</v>
      </c>
      <c r="L1603" t="e">
        <f t="shared" si="530"/>
        <v>#VALUE!</v>
      </c>
      <c r="M1603" t="e">
        <f>IF($B$9="זכר",INDEX(תמותה!$A$1:$E$121,ROUNDDOWN(E1603/12,0)+1,2),INDEX(תמותה!$A$1:$E$121,ROUNDDOWN(E1603/12,0)+1,3))</f>
        <v>#REF!</v>
      </c>
      <c r="N1603" t="e">
        <f>IF($B$9="זכר",INDEX('שיפור גברים'!$A$1:$GQ$121,ROUNDDOWN(E1603/12,0)+1,ROUNDDOWN((E1603+$B$7-$B$8)/12,0)+2),INDEX('שיפור נשים'!$A$1:$GQ$121,ROUNDDOWN(E1603/12,0)+1,ROUNDDOWN((E1603+$B$7-$B$8)/12,0)+2))</f>
        <v>#REF!</v>
      </c>
      <c r="O1603" t="e">
        <f>IF($B$9="זכר",INDEX('שיפור גברים'!$A$1:$GQ$121,ROUNDDOWN(E1603/12,0)+1,ROUNDDOWN((E1603+$B$7-$B$8)/12,0)+1),INDEX('שיפור נשים'!$A$1:$GQ$121,ROUNDDOWN(E1603/12,0)+1,ROUNDDOWN((E1603+$B$7-$B$8)/12,0)+1))</f>
        <v>#REF!</v>
      </c>
      <c r="P1603">
        <f t="shared" si="531"/>
        <v>8.3333333333333329E-2</v>
      </c>
      <c r="Q1603">
        <f t="shared" ref="Q1603:Q1666" si="533">IF(E1603&lt;$B$12,1-(1-M1603*(N1603*P1603+O1603*(1-P1603)))^(1/12),1)</f>
        <v>1</v>
      </c>
      <c r="R1603">
        <f t="shared" si="517"/>
        <v>1601</v>
      </c>
      <c r="S1603" t="e">
        <f t="shared" si="518"/>
        <v>#VALUE!</v>
      </c>
      <c r="T1603" t="e">
        <f>IF($B$11="זכר",INDEX(תמותה!$A$1:$E$121,ROUNDDOWN(R1603/12,0)+1,2),INDEX(תמותה!$A$1:$E$121,ROUNDDOWN(R1603/12,0)+1,3))</f>
        <v>#REF!</v>
      </c>
      <c r="U1603" t="e">
        <f>IF($B$11="זכר",INDEX('שיפור גברים'!$A$1:$GQ$121,ROUNDDOWN(R1603/12,0)+1,ROUNDDOWN((E1603+$B$7-$B$8)/12,0)+2),INDEX('שיפור נשים'!$A$1:$GQ$121,ROUNDDOWN(R1603/12,0)+1,ROUNDDOWN((E1603+$B$7-$B$8)/12,0)+2))</f>
        <v>#REF!</v>
      </c>
      <c r="V1603" t="e">
        <f>IF($B$11="זכר",INDEX('שיפור גברים'!$A$1:$GQ$121,ROUNDDOWN(R1603/12,0)+1,ROUNDDOWN((E1603+$B$7-$B$8)/12,0)+1),INDEX('שיפור נשים'!$A$1:$GQ$121,ROUNDDOWN(R1603/12,0)+1,ROUNDDOWN((E1603+$B$7-$B$8)/12,0)+1))</f>
        <v>#REF!</v>
      </c>
      <c r="W1603">
        <f t="shared" ref="W1603:W1666" si="534">(MOD((R1603-$E$2+7),12)+1)/12</f>
        <v>8.3333333333333329E-2</v>
      </c>
      <c r="X1603" t="e">
        <f t="shared" si="519"/>
        <v>#VALUE!</v>
      </c>
      <c r="Y1603" t="e">
        <f>IF($B$11="זכר",INDEX(תמותה!$A$1:$E$121,ROUNDDOWN(R1603/12,0)+1,4),INDEX(תמותה!$A$1:$E$121,ROUNDDOWN(R1603/12,0)+1,5))</f>
        <v>#REF!</v>
      </c>
      <c r="Z1603">
        <f t="shared" ref="Z1603:Z1666" si="535">IF(R1603&lt;$B$12,1-(1-T1603*(U1603*W1603+V1603*(1-W1603)))^(1/12),1)</f>
        <v>1</v>
      </c>
      <c r="AA1603">
        <f t="shared" ref="AA1603:AA1666" si="536">IF(R1603&lt;$B$12,1-(1-Y1603*(U1603*W1603+V1603*(1-W1603)))^(1/12),1)</f>
        <v>1</v>
      </c>
      <c r="AB1603" t="e">
        <f t="shared" si="520"/>
        <v>#VALUE!</v>
      </c>
      <c r="AC1603" t="e">
        <f t="shared" si="521"/>
        <v>#VALUE!</v>
      </c>
      <c r="AD1603" t="e">
        <f t="shared" si="522"/>
        <v>#VALUE!</v>
      </c>
      <c r="AE1603" t="e">
        <f t="shared" si="523"/>
        <v>#VALUE!</v>
      </c>
      <c r="AF1603" t="e">
        <f t="shared" si="524"/>
        <v>#VALUE!</v>
      </c>
    </row>
    <row r="1604" spans="5:32" x14ac:dyDescent="0.2">
      <c r="E1604">
        <f t="shared" ref="E1604:E1667" si="537">E1603+1</f>
        <v>1602</v>
      </c>
      <c r="F1604">
        <f t="shared" si="532"/>
        <v>126.20168082572502</v>
      </c>
      <c r="G1604" t="e">
        <f t="shared" si="525"/>
        <v>#VALUE!</v>
      </c>
      <c r="H1604" t="e">
        <f t="shared" si="526"/>
        <v>#VALUE!</v>
      </c>
      <c r="I1604" t="e">
        <f t="shared" si="527"/>
        <v>#VALUE!</v>
      </c>
      <c r="J1604" t="e">
        <f t="shared" si="528"/>
        <v>#VALUE!</v>
      </c>
      <c r="K1604" t="e">
        <f t="shared" si="529"/>
        <v>#VALUE!</v>
      </c>
      <c r="L1604" t="e">
        <f t="shared" si="530"/>
        <v>#VALUE!</v>
      </c>
      <c r="M1604" t="e">
        <f>IF($B$9="זכר",INDEX(תמותה!$A$1:$E$121,ROUNDDOWN(E1604/12,0)+1,2),INDEX(תמותה!$A$1:$E$121,ROUNDDOWN(E1604/12,0)+1,3))</f>
        <v>#REF!</v>
      </c>
      <c r="N1604" t="e">
        <f>IF($B$9="זכר",INDEX('שיפור גברים'!$A$1:$GQ$121,ROUNDDOWN(E1604/12,0)+1,ROUNDDOWN((E1604+$B$7-$B$8)/12,0)+2),INDEX('שיפור נשים'!$A$1:$GQ$121,ROUNDDOWN(E1604/12,0)+1,ROUNDDOWN((E1604+$B$7-$B$8)/12,0)+2))</f>
        <v>#REF!</v>
      </c>
      <c r="O1604" t="e">
        <f>IF($B$9="זכר",INDEX('שיפור גברים'!$A$1:$GQ$121,ROUNDDOWN(E1604/12,0)+1,ROUNDDOWN((E1604+$B$7-$B$8)/12,0)+1),INDEX('שיפור נשים'!$A$1:$GQ$121,ROUNDDOWN(E1604/12,0)+1,ROUNDDOWN((E1604+$B$7-$B$8)/12,0)+1))</f>
        <v>#REF!</v>
      </c>
      <c r="P1604">
        <f t="shared" si="531"/>
        <v>0.16666666666666666</v>
      </c>
      <c r="Q1604">
        <f t="shared" si="533"/>
        <v>1</v>
      </c>
      <c r="R1604">
        <f t="shared" ref="R1604:R1667" si="538">R1603+1</f>
        <v>1602</v>
      </c>
      <c r="S1604" t="e">
        <f t="shared" ref="S1604:S1667" si="539">S1603*(1-Z1604)</f>
        <v>#VALUE!</v>
      </c>
      <c r="T1604" t="e">
        <f>IF($B$11="זכר",INDEX(תמותה!$A$1:$E$121,ROUNDDOWN(R1604/12,0)+1,2),INDEX(תמותה!$A$1:$E$121,ROUNDDOWN(R1604/12,0)+1,3))</f>
        <v>#REF!</v>
      </c>
      <c r="U1604" t="e">
        <f>IF($B$11="זכר",INDEX('שיפור גברים'!$A$1:$GQ$121,ROUNDDOWN(R1604/12,0)+1,ROUNDDOWN((E1604+$B$7-$B$8)/12,0)+2),INDEX('שיפור נשים'!$A$1:$GQ$121,ROUNDDOWN(R1604/12,0)+1,ROUNDDOWN((E1604+$B$7-$B$8)/12,0)+2))</f>
        <v>#REF!</v>
      </c>
      <c r="V1604" t="e">
        <f>IF($B$11="זכר",INDEX('שיפור גברים'!$A$1:$GQ$121,ROUNDDOWN(R1604/12,0)+1,ROUNDDOWN((E1604+$B$7-$B$8)/12,0)+1),INDEX('שיפור נשים'!$A$1:$GQ$121,ROUNDDOWN(R1604/12,0)+1,ROUNDDOWN((E1604+$B$7-$B$8)/12,0)+1))</f>
        <v>#REF!</v>
      </c>
      <c r="W1604">
        <f t="shared" si="534"/>
        <v>0.16666666666666666</v>
      </c>
      <c r="X1604" t="e">
        <f t="shared" ref="X1604:X1667" si="540">X1603*(1-AA1604)+Q1604*S1604*L1603</f>
        <v>#VALUE!</v>
      </c>
      <c r="Y1604" t="e">
        <f>IF($B$11="זכר",INDEX(תמותה!$A$1:$E$121,ROUNDDOWN(R1604/12,0)+1,4),INDEX(תמותה!$A$1:$E$121,ROUNDDOWN(R1604/12,0)+1,5))</f>
        <v>#REF!</v>
      </c>
      <c r="Z1604">
        <f t="shared" si="535"/>
        <v>1</v>
      </c>
      <c r="AA1604">
        <f t="shared" si="536"/>
        <v>1</v>
      </c>
      <c r="AB1604" t="e">
        <f t="shared" ref="AB1604:AB1667" si="541">IF(E1604&lt;=$B$3,IF(AND((E1604-$E$2)&lt;0,E1604&lt;$B$4),AB1603+0/F1604,AB1603+X1603/F1604))</f>
        <v>#VALUE!</v>
      </c>
      <c r="AC1604" t="e">
        <f t="shared" ref="AC1604:AC1667" si="542">IF(E1604&lt;=$B$3,IF(AND((E1604-$E$2)&lt;60,E1604&lt;$B$4),AC1603+0/F1604,AC1603+X1603/F1604))</f>
        <v>#VALUE!</v>
      </c>
      <c r="AD1604" t="e">
        <f t="shared" ref="AD1604:AD1667" si="543">IF(E1604&lt;=$B$3,IF(AND((E1604-$E$2)&lt;120,E1604&lt;$B$4),AD1603+0/F1604,AD1603+X1603/F1604))</f>
        <v>#VALUE!</v>
      </c>
      <c r="AE1604" t="e">
        <f t="shared" ref="AE1604:AE1667" si="544">IF(E1604&lt;=$B$3,IF(AND((E1604-$E$2)&lt;180,E1604&lt;$B$4),AE1603+0/F1604,AE1603+X1603/F1604))</f>
        <v>#VALUE!</v>
      </c>
      <c r="AF1604" t="e">
        <f t="shared" ref="AF1604:AF1667" si="545">IF(E1604&lt;=$B$3,IF(AND((E1604-$E$2)&lt;240,E1604&lt;$B$4),AF1603+0/F1604,AF1603+X1603/F1604))</f>
        <v>#VALUE!</v>
      </c>
    </row>
    <row r="1605" spans="5:32" x14ac:dyDescent="0.2">
      <c r="E1605">
        <f t="shared" si="537"/>
        <v>1603</v>
      </c>
      <c r="F1605">
        <f t="shared" si="532"/>
        <v>126.58313497330008</v>
      </c>
      <c r="G1605" t="e">
        <f t="shared" si="525"/>
        <v>#VALUE!</v>
      </c>
      <c r="H1605" t="e">
        <f t="shared" si="526"/>
        <v>#VALUE!</v>
      </c>
      <c r="I1605" t="e">
        <f t="shared" si="527"/>
        <v>#VALUE!</v>
      </c>
      <c r="J1605" t="e">
        <f t="shared" si="528"/>
        <v>#VALUE!</v>
      </c>
      <c r="K1605" t="e">
        <f t="shared" si="529"/>
        <v>#VALUE!</v>
      </c>
      <c r="L1605" t="e">
        <f t="shared" si="530"/>
        <v>#VALUE!</v>
      </c>
      <c r="M1605" t="e">
        <f>IF($B$9="זכר",INDEX(תמותה!$A$1:$E$121,ROUNDDOWN(E1605/12,0)+1,2),INDEX(תמותה!$A$1:$E$121,ROUNDDOWN(E1605/12,0)+1,3))</f>
        <v>#REF!</v>
      </c>
      <c r="N1605" t="e">
        <f>IF($B$9="זכר",INDEX('שיפור גברים'!$A$1:$GQ$121,ROUNDDOWN(E1605/12,0)+1,ROUNDDOWN((E1605+$B$7-$B$8)/12,0)+2),INDEX('שיפור נשים'!$A$1:$GQ$121,ROUNDDOWN(E1605/12,0)+1,ROUNDDOWN((E1605+$B$7-$B$8)/12,0)+2))</f>
        <v>#REF!</v>
      </c>
      <c r="O1605" t="e">
        <f>IF($B$9="זכר",INDEX('שיפור גברים'!$A$1:$GQ$121,ROUNDDOWN(E1605/12,0)+1,ROUNDDOWN((E1605+$B$7-$B$8)/12,0)+1),INDEX('שיפור נשים'!$A$1:$GQ$121,ROUNDDOWN(E1605/12,0)+1,ROUNDDOWN((E1605+$B$7-$B$8)/12,0)+1))</f>
        <v>#REF!</v>
      </c>
      <c r="P1605">
        <f t="shared" si="531"/>
        <v>0.25</v>
      </c>
      <c r="Q1605">
        <f t="shared" si="533"/>
        <v>1</v>
      </c>
      <c r="R1605">
        <f t="shared" si="538"/>
        <v>1603</v>
      </c>
      <c r="S1605" t="e">
        <f t="shared" si="539"/>
        <v>#VALUE!</v>
      </c>
      <c r="T1605" t="e">
        <f>IF($B$11="זכר",INDEX(תמותה!$A$1:$E$121,ROUNDDOWN(R1605/12,0)+1,2),INDEX(תמותה!$A$1:$E$121,ROUNDDOWN(R1605/12,0)+1,3))</f>
        <v>#REF!</v>
      </c>
      <c r="U1605" t="e">
        <f>IF($B$11="זכר",INDEX('שיפור גברים'!$A$1:$GQ$121,ROUNDDOWN(R1605/12,0)+1,ROUNDDOWN((E1605+$B$7-$B$8)/12,0)+2),INDEX('שיפור נשים'!$A$1:$GQ$121,ROUNDDOWN(R1605/12,0)+1,ROUNDDOWN((E1605+$B$7-$B$8)/12,0)+2))</f>
        <v>#REF!</v>
      </c>
      <c r="V1605" t="e">
        <f>IF($B$11="זכר",INDEX('שיפור גברים'!$A$1:$GQ$121,ROUNDDOWN(R1605/12,0)+1,ROUNDDOWN((E1605+$B$7-$B$8)/12,0)+1),INDEX('שיפור נשים'!$A$1:$GQ$121,ROUNDDOWN(R1605/12,0)+1,ROUNDDOWN((E1605+$B$7-$B$8)/12,0)+1))</f>
        <v>#REF!</v>
      </c>
      <c r="W1605">
        <f t="shared" si="534"/>
        <v>0.25</v>
      </c>
      <c r="X1605" t="e">
        <f t="shared" si="540"/>
        <v>#VALUE!</v>
      </c>
      <c r="Y1605" t="e">
        <f>IF($B$11="זכר",INDEX(תמותה!$A$1:$E$121,ROUNDDOWN(R1605/12,0)+1,4),INDEX(תמותה!$A$1:$E$121,ROUNDDOWN(R1605/12,0)+1,5))</f>
        <v>#REF!</v>
      </c>
      <c r="Z1605">
        <f t="shared" si="535"/>
        <v>1</v>
      </c>
      <c r="AA1605">
        <f t="shared" si="536"/>
        <v>1</v>
      </c>
      <c r="AB1605" t="e">
        <f t="shared" si="541"/>
        <v>#VALUE!</v>
      </c>
      <c r="AC1605" t="e">
        <f t="shared" si="542"/>
        <v>#VALUE!</v>
      </c>
      <c r="AD1605" t="e">
        <f t="shared" si="543"/>
        <v>#VALUE!</v>
      </c>
      <c r="AE1605" t="e">
        <f t="shared" si="544"/>
        <v>#VALUE!</v>
      </c>
      <c r="AF1605" t="e">
        <f t="shared" si="545"/>
        <v>#VALUE!</v>
      </c>
    </row>
    <row r="1606" spans="5:32" x14ac:dyDescent="0.2">
      <c r="E1606">
        <f t="shared" si="537"/>
        <v>1604</v>
      </c>
      <c r="F1606">
        <f t="shared" si="532"/>
        <v>126.96574209495411</v>
      </c>
      <c r="G1606" t="e">
        <f t="shared" si="525"/>
        <v>#VALUE!</v>
      </c>
      <c r="H1606" t="e">
        <f t="shared" si="526"/>
        <v>#VALUE!</v>
      </c>
      <c r="I1606" t="e">
        <f t="shared" si="527"/>
        <v>#VALUE!</v>
      </c>
      <c r="J1606" t="e">
        <f t="shared" si="528"/>
        <v>#VALUE!</v>
      </c>
      <c r="K1606" t="e">
        <f t="shared" si="529"/>
        <v>#VALUE!</v>
      </c>
      <c r="L1606" t="e">
        <f t="shared" si="530"/>
        <v>#VALUE!</v>
      </c>
      <c r="M1606" t="e">
        <f>IF($B$9="זכר",INDEX(תמותה!$A$1:$E$121,ROUNDDOWN(E1606/12,0)+1,2),INDEX(תמותה!$A$1:$E$121,ROUNDDOWN(E1606/12,0)+1,3))</f>
        <v>#REF!</v>
      </c>
      <c r="N1606" t="e">
        <f>IF($B$9="זכר",INDEX('שיפור גברים'!$A$1:$GQ$121,ROUNDDOWN(E1606/12,0)+1,ROUNDDOWN((E1606+$B$7-$B$8)/12,0)+2),INDEX('שיפור נשים'!$A$1:$GQ$121,ROUNDDOWN(E1606/12,0)+1,ROUNDDOWN((E1606+$B$7-$B$8)/12,0)+2))</f>
        <v>#REF!</v>
      </c>
      <c r="O1606" t="e">
        <f>IF($B$9="זכר",INDEX('שיפור גברים'!$A$1:$GQ$121,ROUNDDOWN(E1606/12,0)+1,ROUNDDOWN((E1606+$B$7-$B$8)/12,0)+1),INDEX('שיפור נשים'!$A$1:$GQ$121,ROUNDDOWN(E1606/12,0)+1,ROUNDDOWN((E1606+$B$7-$B$8)/12,0)+1))</f>
        <v>#REF!</v>
      </c>
      <c r="P1606">
        <f t="shared" si="531"/>
        <v>0.33333333333333331</v>
      </c>
      <c r="Q1606">
        <f t="shared" si="533"/>
        <v>1</v>
      </c>
      <c r="R1606">
        <f t="shared" si="538"/>
        <v>1604</v>
      </c>
      <c r="S1606" t="e">
        <f t="shared" si="539"/>
        <v>#VALUE!</v>
      </c>
      <c r="T1606" t="e">
        <f>IF($B$11="זכר",INDEX(תמותה!$A$1:$E$121,ROUNDDOWN(R1606/12,0)+1,2),INDEX(תמותה!$A$1:$E$121,ROUNDDOWN(R1606/12,0)+1,3))</f>
        <v>#REF!</v>
      </c>
      <c r="U1606" t="e">
        <f>IF($B$11="זכר",INDEX('שיפור גברים'!$A$1:$GQ$121,ROUNDDOWN(R1606/12,0)+1,ROUNDDOWN((E1606+$B$7-$B$8)/12,0)+2),INDEX('שיפור נשים'!$A$1:$GQ$121,ROUNDDOWN(R1606/12,0)+1,ROUNDDOWN((E1606+$B$7-$B$8)/12,0)+2))</f>
        <v>#REF!</v>
      </c>
      <c r="V1606" t="e">
        <f>IF($B$11="זכר",INDEX('שיפור גברים'!$A$1:$GQ$121,ROUNDDOWN(R1606/12,0)+1,ROUNDDOWN((E1606+$B$7-$B$8)/12,0)+1),INDEX('שיפור נשים'!$A$1:$GQ$121,ROUNDDOWN(R1606/12,0)+1,ROUNDDOWN((E1606+$B$7-$B$8)/12,0)+1))</f>
        <v>#REF!</v>
      </c>
      <c r="W1606">
        <f t="shared" si="534"/>
        <v>0.33333333333333331</v>
      </c>
      <c r="X1606" t="e">
        <f t="shared" si="540"/>
        <v>#VALUE!</v>
      </c>
      <c r="Y1606" t="e">
        <f>IF($B$11="זכר",INDEX(תמותה!$A$1:$E$121,ROUNDDOWN(R1606/12,0)+1,4),INDEX(תמותה!$A$1:$E$121,ROUNDDOWN(R1606/12,0)+1,5))</f>
        <v>#REF!</v>
      </c>
      <c r="Z1606">
        <f t="shared" si="535"/>
        <v>1</v>
      </c>
      <c r="AA1606">
        <f t="shared" si="536"/>
        <v>1</v>
      </c>
      <c r="AB1606" t="e">
        <f t="shared" si="541"/>
        <v>#VALUE!</v>
      </c>
      <c r="AC1606" t="e">
        <f t="shared" si="542"/>
        <v>#VALUE!</v>
      </c>
      <c r="AD1606" t="e">
        <f t="shared" si="543"/>
        <v>#VALUE!</v>
      </c>
      <c r="AE1606" t="e">
        <f t="shared" si="544"/>
        <v>#VALUE!</v>
      </c>
      <c r="AF1606" t="e">
        <f t="shared" si="545"/>
        <v>#VALUE!</v>
      </c>
    </row>
    <row r="1607" spans="5:32" x14ac:dyDescent="0.2">
      <c r="E1607">
        <f t="shared" si="537"/>
        <v>1605</v>
      </c>
      <c r="F1607">
        <f t="shared" si="532"/>
        <v>127.34950567563857</v>
      </c>
      <c r="G1607" t="e">
        <f t="shared" si="525"/>
        <v>#VALUE!</v>
      </c>
      <c r="H1607" t="e">
        <f t="shared" si="526"/>
        <v>#VALUE!</v>
      </c>
      <c r="I1607" t="e">
        <f t="shared" si="527"/>
        <v>#VALUE!</v>
      </c>
      <c r="J1607" t="e">
        <f t="shared" si="528"/>
        <v>#VALUE!</v>
      </c>
      <c r="K1607" t="e">
        <f t="shared" si="529"/>
        <v>#VALUE!</v>
      </c>
      <c r="L1607" t="e">
        <f t="shared" si="530"/>
        <v>#VALUE!</v>
      </c>
      <c r="M1607" t="e">
        <f>IF($B$9="זכר",INDEX(תמותה!$A$1:$E$121,ROUNDDOWN(E1607/12,0)+1,2),INDEX(תמותה!$A$1:$E$121,ROUNDDOWN(E1607/12,0)+1,3))</f>
        <v>#REF!</v>
      </c>
      <c r="N1607" t="e">
        <f>IF($B$9="זכר",INDEX('שיפור גברים'!$A$1:$GQ$121,ROUNDDOWN(E1607/12,0)+1,ROUNDDOWN((E1607+$B$7-$B$8)/12,0)+2),INDEX('שיפור נשים'!$A$1:$GQ$121,ROUNDDOWN(E1607/12,0)+1,ROUNDDOWN((E1607+$B$7-$B$8)/12,0)+2))</f>
        <v>#REF!</v>
      </c>
      <c r="O1607" t="e">
        <f>IF($B$9="זכר",INDEX('שיפור גברים'!$A$1:$GQ$121,ROUNDDOWN(E1607/12,0)+1,ROUNDDOWN((E1607+$B$7-$B$8)/12,0)+1),INDEX('שיפור נשים'!$A$1:$GQ$121,ROUNDDOWN(E1607/12,0)+1,ROUNDDOWN((E1607+$B$7-$B$8)/12,0)+1))</f>
        <v>#REF!</v>
      </c>
      <c r="P1607">
        <f t="shared" si="531"/>
        <v>0.41666666666666669</v>
      </c>
      <c r="Q1607">
        <f t="shared" si="533"/>
        <v>1</v>
      </c>
      <c r="R1607">
        <f t="shared" si="538"/>
        <v>1605</v>
      </c>
      <c r="S1607" t="e">
        <f t="shared" si="539"/>
        <v>#VALUE!</v>
      </c>
      <c r="T1607" t="e">
        <f>IF($B$11="זכר",INDEX(תמותה!$A$1:$E$121,ROUNDDOWN(R1607/12,0)+1,2),INDEX(תמותה!$A$1:$E$121,ROUNDDOWN(R1607/12,0)+1,3))</f>
        <v>#REF!</v>
      </c>
      <c r="U1607" t="e">
        <f>IF($B$11="זכר",INDEX('שיפור גברים'!$A$1:$GQ$121,ROUNDDOWN(R1607/12,0)+1,ROUNDDOWN((E1607+$B$7-$B$8)/12,0)+2),INDEX('שיפור נשים'!$A$1:$GQ$121,ROUNDDOWN(R1607/12,0)+1,ROUNDDOWN((E1607+$B$7-$B$8)/12,0)+2))</f>
        <v>#REF!</v>
      </c>
      <c r="V1607" t="e">
        <f>IF($B$11="זכר",INDEX('שיפור גברים'!$A$1:$GQ$121,ROUNDDOWN(R1607/12,0)+1,ROUNDDOWN((E1607+$B$7-$B$8)/12,0)+1),INDEX('שיפור נשים'!$A$1:$GQ$121,ROUNDDOWN(R1607/12,0)+1,ROUNDDOWN((E1607+$B$7-$B$8)/12,0)+1))</f>
        <v>#REF!</v>
      </c>
      <c r="W1607">
        <f t="shared" si="534"/>
        <v>0.41666666666666669</v>
      </c>
      <c r="X1607" t="e">
        <f t="shared" si="540"/>
        <v>#VALUE!</v>
      </c>
      <c r="Y1607" t="e">
        <f>IF($B$11="זכר",INDEX(תמותה!$A$1:$E$121,ROUNDDOWN(R1607/12,0)+1,4),INDEX(תמותה!$A$1:$E$121,ROUNDDOWN(R1607/12,0)+1,5))</f>
        <v>#REF!</v>
      </c>
      <c r="Z1607">
        <f t="shared" si="535"/>
        <v>1</v>
      </c>
      <c r="AA1607">
        <f t="shared" si="536"/>
        <v>1</v>
      </c>
      <c r="AB1607" t="e">
        <f t="shared" si="541"/>
        <v>#VALUE!</v>
      </c>
      <c r="AC1607" t="e">
        <f t="shared" si="542"/>
        <v>#VALUE!</v>
      </c>
      <c r="AD1607" t="e">
        <f t="shared" si="543"/>
        <v>#VALUE!</v>
      </c>
      <c r="AE1607" t="e">
        <f t="shared" si="544"/>
        <v>#VALUE!</v>
      </c>
      <c r="AF1607" t="e">
        <f t="shared" si="545"/>
        <v>#VALUE!</v>
      </c>
    </row>
    <row r="1608" spans="5:32" x14ac:dyDescent="0.2">
      <c r="E1608">
        <f t="shared" si="537"/>
        <v>1606</v>
      </c>
      <c r="F1608">
        <f t="shared" si="532"/>
        <v>127.73442921083834</v>
      </c>
      <c r="G1608" t="e">
        <f t="shared" si="525"/>
        <v>#VALUE!</v>
      </c>
      <c r="H1608" t="e">
        <f t="shared" si="526"/>
        <v>#VALUE!</v>
      </c>
      <c r="I1608" t="e">
        <f t="shared" si="527"/>
        <v>#VALUE!</v>
      </c>
      <c r="J1608" t="e">
        <f t="shared" si="528"/>
        <v>#VALUE!</v>
      </c>
      <c r="K1608" t="e">
        <f t="shared" si="529"/>
        <v>#VALUE!</v>
      </c>
      <c r="L1608" t="e">
        <f t="shared" si="530"/>
        <v>#VALUE!</v>
      </c>
      <c r="M1608" t="e">
        <f>IF($B$9="זכר",INDEX(תמותה!$A$1:$E$121,ROUNDDOWN(E1608/12,0)+1,2),INDEX(תמותה!$A$1:$E$121,ROUNDDOWN(E1608/12,0)+1,3))</f>
        <v>#REF!</v>
      </c>
      <c r="N1608" t="e">
        <f>IF($B$9="זכר",INDEX('שיפור גברים'!$A$1:$GQ$121,ROUNDDOWN(E1608/12,0)+1,ROUNDDOWN((E1608+$B$7-$B$8)/12,0)+2),INDEX('שיפור נשים'!$A$1:$GQ$121,ROUNDDOWN(E1608/12,0)+1,ROUNDDOWN((E1608+$B$7-$B$8)/12,0)+2))</f>
        <v>#REF!</v>
      </c>
      <c r="O1608" t="e">
        <f>IF($B$9="זכר",INDEX('שיפור גברים'!$A$1:$GQ$121,ROUNDDOWN(E1608/12,0)+1,ROUNDDOWN((E1608+$B$7-$B$8)/12,0)+1),INDEX('שיפור נשים'!$A$1:$GQ$121,ROUNDDOWN(E1608/12,0)+1,ROUNDDOWN((E1608+$B$7-$B$8)/12,0)+1))</f>
        <v>#REF!</v>
      </c>
      <c r="P1608">
        <f t="shared" si="531"/>
        <v>0.5</v>
      </c>
      <c r="Q1608">
        <f t="shared" si="533"/>
        <v>1</v>
      </c>
      <c r="R1608">
        <f t="shared" si="538"/>
        <v>1606</v>
      </c>
      <c r="S1608" t="e">
        <f t="shared" si="539"/>
        <v>#VALUE!</v>
      </c>
      <c r="T1608" t="e">
        <f>IF($B$11="זכר",INDEX(תמותה!$A$1:$E$121,ROUNDDOWN(R1608/12,0)+1,2),INDEX(תמותה!$A$1:$E$121,ROUNDDOWN(R1608/12,0)+1,3))</f>
        <v>#REF!</v>
      </c>
      <c r="U1608" t="e">
        <f>IF($B$11="זכר",INDEX('שיפור גברים'!$A$1:$GQ$121,ROUNDDOWN(R1608/12,0)+1,ROUNDDOWN((E1608+$B$7-$B$8)/12,0)+2),INDEX('שיפור נשים'!$A$1:$GQ$121,ROUNDDOWN(R1608/12,0)+1,ROUNDDOWN((E1608+$B$7-$B$8)/12,0)+2))</f>
        <v>#REF!</v>
      </c>
      <c r="V1608" t="e">
        <f>IF($B$11="זכר",INDEX('שיפור גברים'!$A$1:$GQ$121,ROUNDDOWN(R1608/12,0)+1,ROUNDDOWN((E1608+$B$7-$B$8)/12,0)+1),INDEX('שיפור נשים'!$A$1:$GQ$121,ROUNDDOWN(R1608/12,0)+1,ROUNDDOWN((E1608+$B$7-$B$8)/12,0)+1))</f>
        <v>#REF!</v>
      </c>
      <c r="W1608">
        <f t="shared" si="534"/>
        <v>0.5</v>
      </c>
      <c r="X1608" t="e">
        <f t="shared" si="540"/>
        <v>#VALUE!</v>
      </c>
      <c r="Y1608" t="e">
        <f>IF($B$11="זכר",INDEX(תמותה!$A$1:$E$121,ROUNDDOWN(R1608/12,0)+1,4),INDEX(תמותה!$A$1:$E$121,ROUNDDOWN(R1608/12,0)+1,5))</f>
        <v>#REF!</v>
      </c>
      <c r="Z1608">
        <f t="shared" si="535"/>
        <v>1</v>
      </c>
      <c r="AA1608">
        <f t="shared" si="536"/>
        <v>1</v>
      </c>
      <c r="AB1608" t="e">
        <f t="shared" si="541"/>
        <v>#VALUE!</v>
      </c>
      <c r="AC1608" t="e">
        <f t="shared" si="542"/>
        <v>#VALUE!</v>
      </c>
      <c r="AD1608" t="e">
        <f t="shared" si="543"/>
        <v>#VALUE!</v>
      </c>
      <c r="AE1608" t="e">
        <f t="shared" si="544"/>
        <v>#VALUE!</v>
      </c>
      <c r="AF1608" t="e">
        <f t="shared" si="545"/>
        <v>#VALUE!</v>
      </c>
    </row>
    <row r="1609" spans="5:32" x14ac:dyDescent="0.2">
      <c r="E1609">
        <f t="shared" si="537"/>
        <v>1607</v>
      </c>
      <c r="F1609">
        <f t="shared" si="532"/>
        <v>128.12051620660435</v>
      </c>
      <c r="G1609" t="e">
        <f t="shared" si="525"/>
        <v>#VALUE!</v>
      </c>
      <c r="H1609" t="e">
        <f t="shared" si="526"/>
        <v>#VALUE!</v>
      </c>
      <c r="I1609" t="e">
        <f t="shared" si="527"/>
        <v>#VALUE!</v>
      </c>
      <c r="J1609" t="e">
        <f t="shared" si="528"/>
        <v>#VALUE!</v>
      </c>
      <c r="K1609" t="e">
        <f t="shared" si="529"/>
        <v>#VALUE!</v>
      </c>
      <c r="L1609" t="e">
        <f t="shared" si="530"/>
        <v>#VALUE!</v>
      </c>
      <c r="M1609" t="e">
        <f>IF($B$9="זכר",INDEX(תמותה!$A$1:$E$121,ROUNDDOWN(E1609/12,0)+1,2),INDEX(תמותה!$A$1:$E$121,ROUNDDOWN(E1609/12,0)+1,3))</f>
        <v>#REF!</v>
      </c>
      <c r="N1609" t="e">
        <f>IF($B$9="זכר",INDEX('שיפור גברים'!$A$1:$GQ$121,ROUNDDOWN(E1609/12,0)+1,ROUNDDOWN((E1609+$B$7-$B$8)/12,0)+2),INDEX('שיפור נשים'!$A$1:$GQ$121,ROUNDDOWN(E1609/12,0)+1,ROUNDDOWN((E1609+$B$7-$B$8)/12,0)+2))</f>
        <v>#REF!</v>
      </c>
      <c r="O1609" t="e">
        <f>IF($B$9="זכר",INDEX('שיפור גברים'!$A$1:$GQ$121,ROUNDDOWN(E1609/12,0)+1,ROUNDDOWN((E1609+$B$7-$B$8)/12,0)+1),INDEX('שיפור נשים'!$A$1:$GQ$121,ROUNDDOWN(E1609/12,0)+1,ROUNDDOWN((E1609+$B$7-$B$8)/12,0)+1))</f>
        <v>#REF!</v>
      </c>
      <c r="P1609">
        <f t="shared" si="531"/>
        <v>0.58333333333333337</v>
      </c>
      <c r="Q1609">
        <f t="shared" si="533"/>
        <v>1</v>
      </c>
      <c r="R1609">
        <f t="shared" si="538"/>
        <v>1607</v>
      </c>
      <c r="S1609" t="e">
        <f t="shared" si="539"/>
        <v>#VALUE!</v>
      </c>
      <c r="T1609" t="e">
        <f>IF($B$11="זכר",INDEX(תמותה!$A$1:$E$121,ROUNDDOWN(R1609/12,0)+1,2),INDEX(תמותה!$A$1:$E$121,ROUNDDOWN(R1609/12,0)+1,3))</f>
        <v>#REF!</v>
      </c>
      <c r="U1609" t="e">
        <f>IF($B$11="זכר",INDEX('שיפור גברים'!$A$1:$GQ$121,ROUNDDOWN(R1609/12,0)+1,ROUNDDOWN((E1609+$B$7-$B$8)/12,0)+2),INDEX('שיפור נשים'!$A$1:$GQ$121,ROUNDDOWN(R1609/12,0)+1,ROUNDDOWN((E1609+$B$7-$B$8)/12,0)+2))</f>
        <v>#REF!</v>
      </c>
      <c r="V1609" t="e">
        <f>IF($B$11="זכר",INDEX('שיפור גברים'!$A$1:$GQ$121,ROUNDDOWN(R1609/12,0)+1,ROUNDDOWN((E1609+$B$7-$B$8)/12,0)+1),INDEX('שיפור נשים'!$A$1:$GQ$121,ROUNDDOWN(R1609/12,0)+1,ROUNDDOWN((E1609+$B$7-$B$8)/12,0)+1))</f>
        <v>#REF!</v>
      </c>
      <c r="W1609">
        <f t="shared" si="534"/>
        <v>0.58333333333333337</v>
      </c>
      <c r="X1609" t="e">
        <f t="shared" si="540"/>
        <v>#VALUE!</v>
      </c>
      <c r="Y1609" t="e">
        <f>IF($B$11="זכר",INDEX(תמותה!$A$1:$E$121,ROUNDDOWN(R1609/12,0)+1,4),INDEX(תמותה!$A$1:$E$121,ROUNDDOWN(R1609/12,0)+1,5))</f>
        <v>#REF!</v>
      </c>
      <c r="Z1609">
        <f t="shared" si="535"/>
        <v>1</v>
      </c>
      <c r="AA1609">
        <f t="shared" si="536"/>
        <v>1</v>
      </c>
      <c r="AB1609" t="e">
        <f t="shared" si="541"/>
        <v>#VALUE!</v>
      </c>
      <c r="AC1609" t="e">
        <f t="shared" si="542"/>
        <v>#VALUE!</v>
      </c>
      <c r="AD1609" t="e">
        <f t="shared" si="543"/>
        <v>#VALUE!</v>
      </c>
      <c r="AE1609" t="e">
        <f t="shared" si="544"/>
        <v>#VALUE!</v>
      </c>
      <c r="AF1609" t="e">
        <f t="shared" si="545"/>
        <v>#VALUE!</v>
      </c>
    </row>
    <row r="1610" spans="5:32" x14ac:dyDescent="0.2">
      <c r="E1610">
        <f t="shared" si="537"/>
        <v>1608</v>
      </c>
      <c r="F1610">
        <f t="shared" si="532"/>
        <v>128.50777017958401</v>
      </c>
      <c r="G1610" t="e">
        <f t="shared" si="525"/>
        <v>#VALUE!</v>
      </c>
      <c r="H1610" t="e">
        <f t="shared" si="526"/>
        <v>#VALUE!</v>
      </c>
      <c r="I1610" t="e">
        <f t="shared" si="527"/>
        <v>#VALUE!</v>
      </c>
      <c r="J1610" t="e">
        <f t="shared" si="528"/>
        <v>#VALUE!</v>
      </c>
      <c r="K1610" t="e">
        <f t="shared" si="529"/>
        <v>#VALUE!</v>
      </c>
      <c r="L1610" t="e">
        <f t="shared" si="530"/>
        <v>#VALUE!</v>
      </c>
      <c r="M1610" t="e">
        <f>IF($B$9="זכר",INDEX(תמותה!$A$1:$E$121,ROUNDDOWN(E1610/12,0)+1,2),INDEX(תמותה!$A$1:$E$121,ROUNDDOWN(E1610/12,0)+1,3))</f>
        <v>#REF!</v>
      </c>
      <c r="N1610" t="e">
        <f>IF($B$9="זכר",INDEX('שיפור גברים'!$A$1:$GQ$121,ROUNDDOWN(E1610/12,0)+1,ROUNDDOWN((E1610+$B$7-$B$8)/12,0)+2),INDEX('שיפור נשים'!$A$1:$GQ$121,ROUNDDOWN(E1610/12,0)+1,ROUNDDOWN((E1610+$B$7-$B$8)/12,0)+2))</f>
        <v>#REF!</v>
      </c>
      <c r="O1610" t="e">
        <f>IF($B$9="זכר",INDEX('שיפור גברים'!$A$1:$GQ$121,ROUNDDOWN(E1610/12,0)+1,ROUNDDOWN((E1610+$B$7-$B$8)/12,0)+1),INDEX('שיפור נשים'!$A$1:$GQ$121,ROUNDDOWN(E1610/12,0)+1,ROUNDDOWN((E1610+$B$7-$B$8)/12,0)+1))</f>
        <v>#REF!</v>
      </c>
      <c r="P1610">
        <f t="shared" si="531"/>
        <v>0.66666666666666663</v>
      </c>
      <c r="Q1610">
        <f t="shared" si="533"/>
        <v>1</v>
      </c>
      <c r="R1610">
        <f t="shared" si="538"/>
        <v>1608</v>
      </c>
      <c r="S1610" t="e">
        <f t="shared" si="539"/>
        <v>#VALUE!</v>
      </c>
      <c r="T1610" t="e">
        <f>IF($B$11="זכר",INDEX(תמותה!$A$1:$E$121,ROUNDDOWN(R1610/12,0)+1,2),INDEX(תמותה!$A$1:$E$121,ROUNDDOWN(R1610/12,0)+1,3))</f>
        <v>#REF!</v>
      </c>
      <c r="U1610" t="e">
        <f>IF($B$11="זכר",INDEX('שיפור גברים'!$A$1:$GQ$121,ROUNDDOWN(R1610/12,0)+1,ROUNDDOWN((E1610+$B$7-$B$8)/12,0)+2),INDEX('שיפור נשים'!$A$1:$GQ$121,ROUNDDOWN(R1610/12,0)+1,ROUNDDOWN((E1610+$B$7-$B$8)/12,0)+2))</f>
        <v>#REF!</v>
      </c>
      <c r="V1610" t="e">
        <f>IF($B$11="זכר",INDEX('שיפור גברים'!$A$1:$GQ$121,ROUNDDOWN(R1610/12,0)+1,ROUNDDOWN((E1610+$B$7-$B$8)/12,0)+1),INDEX('שיפור נשים'!$A$1:$GQ$121,ROUNDDOWN(R1610/12,0)+1,ROUNDDOWN((E1610+$B$7-$B$8)/12,0)+1))</f>
        <v>#REF!</v>
      </c>
      <c r="W1610">
        <f t="shared" si="534"/>
        <v>0.66666666666666663</v>
      </c>
      <c r="X1610" t="e">
        <f t="shared" si="540"/>
        <v>#VALUE!</v>
      </c>
      <c r="Y1610" t="e">
        <f>IF($B$11="זכר",INDEX(תמותה!$A$1:$E$121,ROUNDDOWN(R1610/12,0)+1,4),INDEX(תמותה!$A$1:$E$121,ROUNDDOWN(R1610/12,0)+1,5))</f>
        <v>#REF!</v>
      </c>
      <c r="Z1610">
        <f t="shared" si="535"/>
        <v>1</v>
      </c>
      <c r="AA1610">
        <f t="shared" si="536"/>
        <v>1</v>
      </c>
      <c r="AB1610" t="e">
        <f t="shared" si="541"/>
        <v>#VALUE!</v>
      </c>
      <c r="AC1610" t="e">
        <f t="shared" si="542"/>
        <v>#VALUE!</v>
      </c>
      <c r="AD1610" t="e">
        <f t="shared" si="543"/>
        <v>#VALUE!</v>
      </c>
      <c r="AE1610" t="e">
        <f t="shared" si="544"/>
        <v>#VALUE!</v>
      </c>
      <c r="AF1610" t="e">
        <f t="shared" si="545"/>
        <v>#VALUE!</v>
      </c>
    </row>
    <row r="1611" spans="5:32" x14ac:dyDescent="0.2">
      <c r="E1611">
        <f t="shared" si="537"/>
        <v>1609</v>
      </c>
      <c r="F1611">
        <f t="shared" si="532"/>
        <v>128.89619465705448</v>
      </c>
      <c r="G1611" t="e">
        <f t="shared" si="525"/>
        <v>#VALUE!</v>
      </c>
      <c r="H1611" t="e">
        <f t="shared" si="526"/>
        <v>#VALUE!</v>
      </c>
      <c r="I1611" t="e">
        <f t="shared" si="527"/>
        <v>#VALUE!</v>
      </c>
      <c r="J1611" t="e">
        <f t="shared" si="528"/>
        <v>#VALUE!</v>
      </c>
      <c r="K1611" t="e">
        <f t="shared" si="529"/>
        <v>#VALUE!</v>
      </c>
      <c r="L1611" t="e">
        <f t="shared" si="530"/>
        <v>#VALUE!</v>
      </c>
      <c r="M1611" t="e">
        <f>IF($B$9="זכר",INDEX(תמותה!$A$1:$E$121,ROUNDDOWN(E1611/12,0)+1,2),INDEX(תמותה!$A$1:$E$121,ROUNDDOWN(E1611/12,0)+1,3))</f>
        <v>#REF!</v>
      </c>
      <c r="N1611" t="e">
        <f>IF($B$9="זכר",INDEX('שיפור גברים'!$A$1:$GQ$121,ROUNDDOWN(E1611/12,0)+1,ROUNDDOWN((E1611+$B$7-$B$8)/12,0)+2),INDEX('שיפור נשים'!$A$1:$GQ$121,ROUNDDOWN(E1611/12,0)+1,ROUNDDOWN((E1611+$B$7-$B$8)/12,0)+2))</f>
        <v>#REF!</v>
      </c>
      <c r="O1611" t="e">
        <f>IF($B$9="זכר",INDEX('שיפור גברים'!$A$1:$GQ$121,ROUNDDOWN(E1611/12,0)+1,ROUNDDOWN((E1611+$B$7-$B$8)/12,0)+1),INDEX('שיפור נשים'!$A$1:$GQ$121,ROUNDDOWN(E1611/12,0)+1,ROUNDDOWN((E1611+$B$7-$B$8)/12,0)+1))</f>
        <v>#REF!</v>
      </c>
      <c r="P1611">
        <f t="shared" si="531"/>
        <v>0.75</v>
      </c>
      <c r="Q1611">
        <f t="shared" si="533"/>
        <v>1</v>
      </c>
      <c r="R1611">
        <f t="shared" si="538"/>
        <v>1609</v>
      </c>
      <c r="S1611" t="e">
        <f t="shared" si="539"/>
        <v>#VALUE!</v>
      </c>
      <c r="T1611" t="e">
        <f>IF($B$11="זכר",INDEX(תמותה!$A$1:$E$121,ROUNDDOWN(R1611/12,0)+1,2),INDEX(תמותה!$A$1:$E$121,ROUNDDOWN(R1611/12,0)+1,3))</f>
        <v>#REF!</v>
      </c>
      <c r="U1611" t="e">
        <f>IF($B$11="זכר",INDEX('שיפור גברים'!$A$1:$GQ$121,ROUNDDOWN(R1611/12,0)+1,ROUNDDOWN((E1611+$B$7-$B$8)/12,0)+2),INDEX('שיפור נשים'!$A$1:$GQ$121,ROUNDDOWN(R1611/12,0)+1,ROUNDDOWN((E1611+$B$7-$B$8)/12,0)+2))</f>
        <v>#REF!</v>
      </c>
      <c r="V1611" t="e">
        <f>IF($B$11="זכר",INDEX('שיפור גברים'!$A$1:$GQ$121,ROUNDDOWN(R1611/12,0)+1,ROUNDDOWN((E1611+$B$7-$B$8)/12,0)+1),INDEX('שיפור נשים'!$A$1:$GQ$121,ROUNDDOWN(R1611/12,0)+1,ROUNDDOWN((E1611+$B$7-$B$8)/12,0)+1))</f>
        <v>#REF!</v>
      </c>
      <c r="W1611">
        <f t="shared" si="534"/>
        <v>0.75</v>
      </c>
      <c r="X1611" t="e">
        <f t="shared" si="540"/>
        <v>#VALUE!</v>
      </c>
      <c r="Y1611" t="e">
        <f>IF($B$11="זכר",INDEX(תמותה!$A$1:$E$121,ROUNDDOWN(R1611/12,0)+1,4),INDEX(תמותה!$A$1:$E$121,ROUNDDOWN(R1611/12,0)+1,5))</f>
        <v>#REF!</v>
      </c>
      <c r="Z1611">
        <f t="shared" si="535"/>
        <v>1</v>
      </c>
      <c r="AA1611">
        <f t="shared" si="536"/>
        <v>1</v>
      </c>
      <c r="AB1611" t="e">
        <f t="shared" si="541"/>
        <v>#VALUE!</v>
      </c>
      <c r="AC1611" t="e">
        <f t="shared" si="542"/>
        <v>#VALUE!</v>
      </c>
      <c r="AD1611" t="e">
        <f t="shared" si="543"/>
        <v>#VALUE!</v>
      </c>
      <c r="AE1611" t="e">
        <f t="shared" si="544"/>
        <v>#VALUE!</v>
      </c>
      <c r="AF1611" t="e">
        <f t="shared" si="545"/>
        <v>#VALUE!</v>
      </c>
    </row>
    <row r="1612" spans="5:32" x14ac:dyDescent="0.2">
      <c r="E1612">
        <f t="shared" si="537"/>
        <v>1610</v>
      </c>
      <c r="F1612">
        <f t="shared" si="532"/>
        <v>129.28579317695443</v>
      </c>
      <c r="G1612" t="e">
        <f t="shared" si="525"/>
        <v>#VALUE!</v>
      </c>
      <c r="H1612" t="e">
        <f t="shared" si="526"/>
        <v>#VALUE!</v>
      </c>
      <c r="I1612" t="e">
        <f t="shared" si="527"/>
        <v>#VALUE!</v>
      </c>
      <c r="J1612" t="e">
        <f t="shared" si="528"/>
        <v>#VALUE!</v>
      </c>
      <c r="K1612" t="e">
        <f t="shared" si="529"/>
        <v>#VALUE!</v>
      </c>
      <c r="L1612" t="e">
        <f t="shared" si="530"/>
        <v>#VALUE!</v>
      </c>
      <c r="M1612" t="e">
        <f>IF($B$9="זכר",INDEX(תמותה!$A$1:$E$121,ROUNDDOWN(E1612/12,0)+1,2),INDEX(תמותה!$A$1:$E$121,ROUNDDOWN(E1612/12,0)+1,3))</f>
        <v>#REF!</v>
      </c>
      <c r="N1612" t="e">
        <f>IF($B$9="זכר",INDEX('שיפור גברים'!$A$1:$GQ$121,ROUNDDOWN(E1612/12,0)+1,ROUNDDOWN((E1612+$B$7-$B$8)/12,0)+2),INDEX('שיפור נשים'!$A$1:$GQ$121,ROUNDDOWN(E1612/12,0)+1,ROUNDDOWN((E1612+$B$7-$B$8)/12,0)+2))</f>
        <v>#REF!</v>
      </c>
      <c r="O1612" t="e">
        <f>IF($B$9="זכר",INDEX('שיפור גברים'!$A$1:$GQ$121,ROUNDDOWN(E1612/12,0)+1,ROUNDDOWN((E1612+$B$7-$B$8)/12,0)+1),INDEX('שיפור נשים'!$A$1:$GQ$121,ROUNDDOWN(E1612/12,0)+1,ROUNDDOWN((E1612+$B$7-$B$8)/12,0)+1))</f>
        <v>#REF!</v>
      </c>
      <c r="P1612">
        <f t="shared" si="531"/>
        <v>0.83333333333333337</v>
      </c>
      <c r="Q1612">
        <f t="shared" si="533"/>
        <v>1</v>
      </c>
      <c r="R1612">
        <f t="shared" si="538"/>
        <v>1610</v>
      </c>
      <c r="S1612" t="e">
        <f t="shared" si="539"/>
        <v>#VALUE!</v>
      </c>
      <c r="T1612" t="e">
        <f>IF($B$11="זכר",INDEX(תמותה!$A$1:$E$121,ROUNDDOWN(R1612/12,0)+1,2),INDEX(תמותה!$A$1:$E$121,ROUNDDOWN(R1612/12,0)+1,3))</f>
        <v>#REF!</v>
      </c>
      <c r="U1612" t="e">
        <f>IF($B$11="זכר",INDEX('שיפור גברים'!$A$1:$GQ$121,ROUNDDOWN(R1612/12,0)+1,ROUNDDOWN((E1612+$B$7-$B$8)/12,0)+2),INDEX('שיפור נשים'!$A$1:$GQ$121,ROUNDDOWN(R1612/12,0)+1,ROUNDDOWN((E1612+$B$7-$B$8)/12,0)+2))</f>
        <v>#REF!</v>
      </c>
      <c r="V1612" t="e">
        <f>IF($B$11="זכר",INDEX('שיפור גברים'!$A$1:$GQ$121,ROUNDDOWN(R1612/12,0)+1,ROUNDDOWN((E1612+$B$7-$B$8)/12,0)+1),INDEX('שיפור נשים'!$A$1:$GQ$121,ROUNDDOWN(R1612/12,0)+1,ROUNDDOWN((E1612+$B$7-$B$8)/12,0)+1))</f>
        <v>#REF!</v>
      </c>
      <c r="W1612">
        <f t="shared" si="534"/>
        <v>0.83333333333333337</v>
      </c>
      <c r="X1612" t="e">
        <f t="shared" si="540"/>
        <v>#VALUE!</v>
      </c>
      <c r="Y1612" t="e">
        <f>IF($B$11="זכר",INDEX(תמותה!$A$1:$E$121,ROUNDDOWN(R1612/12,0)+1,4),INDEX(תמותה!$A$1:$E$121,ROUNDDOWN(R1612/12,0)+1,5))</f>
        <v>#REF!</v>
      </c>
      <c r="Z1612">
        <f t="shared" si="535"/>
        <v>1</v>
      </c>
      <c r="AA1612">
        <f t="shared" si="536"/>
        <v>1</v>
      </c>
      <c r="AB1612" t="e">
        <f t="shared" si="541"/>
        <v>#VALUE!</v>
      </c>
      <c r="AC1612" t="e">
        <f t="shared" si="542"/>
        <v>#VALUE!</v>
      </c>
      <c r="AD1612" t="e">
        <f t="shared" si="543"/>
        <v>#VALUE!</v>
      </c>
      <c r="AE1612" t="e">
        <f t="shared" si="544"/>
        <v>#VALUE!</v>
      </c>
      <c r="AF1612" t="e">
        <f t="shared" si="545"/>
        <v>#VALUE!</v>
      </c>
    </row>
    <row r="1613" spans="5:32" x14ac:dyDescent="0.2">
      <c r="E1613">
        <f t="shared" si="537"/>
        <v>1611</v>
      </c>
      <c r="F1613">
        <f t="shared" si="532"/>
        <v>129.67656928791604</v>
      </c>
      <c r="G1613" t="e">
        <f t="shared" si="525"/>
        <v>#VALUE!</v>
      </c>
      <c r="H1613" t="e">
        <f t="shared" si="526"/>
        <v>#VALUE!</v>
      </c>
      <c r="I1613" t="e">
        <f t="shared" si="527"/>
        <v>#VALUE!</v>
      </c>
      <c r="J1613" t="e">
        <f t="shared" si="528"/>
        <v>#VALUE!</v>
      </c>
      <c r="K1613" t="e">
        <f t="shared" si="529"/>
        <v>#VALUE!</v>
      </c>
      <c r="L1613" t="e">
        <f t="shared" si="530"/>
        <v>#VALUE!</v>
      </c>
      <c r="M1613" t="e">
        <f>IF($B$9="זכר",INDEX(תמותה!$A$1:$E$121,ROUNDDOWN(E1613/12,0)+1,2),INDEX(תמותה!$A$1:$E$121,ROUNDDOWN(E1613/12,0)+1,3))</f>
        <v>#REF!</v>
      </c>
      <c r="N1613" t="e">
        <f>IF($B$9="זכר",INDEX('שיפור גברים'!$A$1:$GQ$121,ROUNDDOWN(E1613/12,0)+1,ROUNDDOWN((E1613+$B$7-$B$8)/12,0)+2),INDEX('שיפור נשים'!$A$1:$GQ$121,ROUNDDOWN(E1613/12,0)+1,ROUNDDOWN((E1613+$B$7-$B$8)/12,0)+2))</f>
        <v>#REF!</v>
      </c>
      <c r="O1613" t="e">
        <f>IF($B$9="זכר",INDEX('שיפור גברים'!$A$1:$GQ$121,ROUNDDOWN(E1613/12,0)+1,ROUNDDOWN((E1613+$B$7-$B$8)/12,0)+1),INDEX('שיפור נשים'!$A$1:$GQ$121,ROUNDDOWN(E1613/12,0)+1,ROUNDDOWN((E1613+$B$7-$B$8)/12,0)+1))</f>
        <v>#REF!</v>
      </c>
      <c r="P1613">
        <f t="shared" si="531"/>
        <v>0.91666666666666663</v>
      </c>
      <c r="Q1613">
        <f t="shared" si="533"/>
        <v>1</v>
      </c>
      <c r="R1613">
        <f t="shared" si="538"/>
        <v>1611</v>
      </c>
      <c r="S1613" t="e">
        <f t="shared" si="539"/>
        <v>#VALUE!</v>
      </c>
      <c r="T1613" t="e">
        <f>IF($B$11="זכר",INDEX(תמותה!$A$1:$E$121,ROUNDDOWN(R1613/12,0)+1,2),INDEX(תמותה!$A$1:$E$121,ROUNDDOWN(R1613/12,0)+1,3))</f>
        <v>#REF!</v>
      </c>
      <c r="U1613" t="e">
        <f>IF($B$11="זכר",INDEX('שיפור גברים'!$A$1:$GQ$121,ROUNDDOWN(R1613/12,0)+1,ROUNDDOWN((E1613+$B$7-$B$8)/12,0)+2),INDEX('שיפור נשים'!$A$1:$GQ$121,ROUNDDOWN(R1613/12,0)+1,ROUNDDOWN((E1613+$B$7-$B$8)/12,0)+2))</f>
        <v>#REF!</v>
      </c>
      <c r="V1613" t="e">
        <f>IF($B$11="זכר",INDEX('שיפור גברים'!$A$1:$GQ$121,ROUNDDOWN(R1613/12,0)+1,ROUNDDOWN((E1613+$B$7-$B$8)/12,0)+1),INDEX('שיפור נשים'!$A$1:$GQ$121,ROUNDDOWN(R1613/12,0)+1,ROUNDDOWN((E1613+$B$7-$B$8)/12,0)+1))</f>
        <v>#REF!</v>
      </c>
      <c r="W1613">
        <f t="shared" si="534"/>
        <v>0.91666666666666663</v>
      </c>
      <c r="X1613" t="e">
        <f t="shared" si="540"/>
        <v>#VALUE!</v>
      </c>
      <c r="Y1613" t="e">
        <f>IF($B$11="זכר",INDEX(תמותה!$A$1:$E$121,ROUNDDOWN(R1613/12,0)+1,4),INDEX(תמותה!$A$1:$E$121,ROUNDDOWN(R1613/12,0)+1,5))</f>
        <v>#REF!</v>
      </c>
      <c r="Z1613">
        <f t="shared" si="535"/>
        <v>1</v>
      </c>
      <c r="AA1613">
        <f t="shared" si="536"/>
        <v>1</v>
      </c>
      <c r="AB1613" t="e">
        <f t="shared" si="541"/>
        <v>#VALUE!</v>
      </c>
      <c r="AC1613" t="e">
        <f t="shared" si="542"/>
        <v>#VALUE!</v>
      </c>
      <c r="AD1613" t="e">
        <f t="shared" si="543"/>
        <v>#VALUE!</v>
      </c>
      <c r="AE1613" t="e">
        <f t="shared" si="544"/>
        <v>#VALUE!</v>
      </c>
      <c r="AF1613" t="e">
        <f t="shared" si="545"/>
        <v>#VALUE!</v>
      </c>
    </row>
    <row r="1614" spans="5:32" x14ac:dyDescent="0.2">
      <c r="E1614">
        <f t="shared" si="537"/>
        <v>1612</v>
      </c>
      <c r="F1614">
        <f t="shared" si="532"/>
        <v>130.06852654929742</v>
      </c>
      <c r="G1614" t="e">
        <f t="shared" si="525"/>
        <v>#VALUE!</v>
      </c>
      <c r="H1614" t="e">
        <f t="shared" si="526"/>
        <v>#VALUE!</v>
      </c>
      <c r="I1614" t="e">
        <f t="shared" si="527"/>
        <v>#VALUE!</v>
      </c>
      <c r="J1614" t="e">
        <f t="shared" si="528"/>
        <v>#VALUE!</v>
      </c>
      <c r="K1614" t="e">
        <f t="shared" si="529"/>
        <v>#VALUE!</v>
      </c>
      <c r="L1614" t="e">
        <f t="shared" si="530"/>
        <v>#VALUE!</v>
      </c>
      <c r="M1614" t="e">
        <f>IF($B$9="זכר",INDEX(תמותה!$A$1:$E$121,ROUNDDOWN(E1614/12,0)+1,2),INDEX(תמותה!$A$1:$E$121,ROUNDDOWN(E1614/12,0)+1,3))</f>
        <v>#REF!</v>
      </c>
      <c r="N1614" t="e">
        <f>IF($B$9="זכר",INDEX('שיפור גברים'!$A$1:$GQ$121,ROUNDDOWN(E1614/12,0)+1,ROUNDDOWN((E1614+$B$7-$B$8)/12,0)+2),INDEX('שיפור נשים'!$A$1:$GQ$121,ROUNDDOWN(E1614/12,0)+1,ROUNDDOWN((E1614+$B$7-$B$8)/12,0)+2))</f>
        <v>#REF!</v>
      </c>
      <c r="O1614" t="e">
        <f>IF($B$9="זכר",INDEX('שיפור גברים'!$A$1:$GQ$121,ROUNDDOWN(E1614/12,0)+1,ROUNDDOWN((E1614+$B$7-$B$8)/12,0)+1),INDEX('שיפור נשים'!$A$1:$GQ$121,ROUNDDOWN(E1614/12,0)+1,ROUNDDOWN((E1614+$B$7-$B$8)/12,0)+1))</f>
        <v>#REF!</v>
      </c>
      <c r="P1614">
        <f t="shared" si="531"/>
        <v>1</v>
      </c>
      <c r="Q1614">
        <f t="shared" si="533"/>
        <v>1</v>
      </c>
      <c r="R1614">
        <f t="shared" si="538"/>
        <v>1612</v>
      </c>
      <c r="S1614" t="e">
        <f t="shared" si="539"/>
        <v>#VALUE!</v>
      </c>
      <c r="T1614" t="e">
        <f>IF($B$11="זכר",INDEX(תמותה!$A$1:$E$121,ROUNDDOWN(R1614/12,0)+1,2),INDEX(תמותה!$A$1:$E$121,ROUNDDOWN(R1614/12,0)+1,3))</f>
        <v>#REF!</v>
      </c>
      <c r="U1614" t="e">
        <f>IF($B$11="זכר",INDEX('שיפור גברים'!$A$1:$GQ$121,ROUNDDOWN(R1614/12,0)+1,ROUNDDOWN((E1614+$B$7-$B$8)/12,0)+2),INDEX('שיפור נשים'!$A$1:$GQ$121,ROUNDDOWN(R1614/12,0)+1,ROUNDDOWN((E1614+$B$7-$B$8)/12,0)+2))</f>
        <v>#REF!</v>
      </c>
      <c r="V1614" t="e">
        <f>IF($B$11="זכר",INDEX('שיפור גברים'!$A$1:$GQ$121,ROUNDDOWN(R1614/12,0)+1,ROUNDDOWN((E1614+$B$7-$B$8)/12,0)+1),INDEX('שיפור נשים'!$A$1:$GQ$121,ROUNDDOWN(R1614/12,0)+1,ROUNDDOWN((E1614+$B$7-$B$8)/12,0)+1))</f>
        <v>#REF!</v>
      </c>
      <c r="W1614">
        <f t="shared" si="534"/>
        <v>1</v>
      </c>
      <c r="X1614" t="e">
        <f t="shared" si="540"/>
        <v>#VALUE!</v>
      </c>
      <c r="Y1614" t="e">
        <f>IF($B$11="זכר",INDEX(תמותה!$A$1:$E$121,ROUNDDOWN(R1614/12,0)+1,4),INDEX(תמותה!$A$1:$E$121,ROUNDDOWN(R1614/12,0)+1,5))</f>
        <v>#REF!</v>
      </c>
      <c r="Z1614">
        <f t="shared" si="535"/>
        <v>1</v>
      </c>
      <c r="AA1614">
        <f t="shared" si="536"/>
        <v>1</v>
      </c>
      <c r="AB1614" t="e">
        <f t="shared" si="541"/>
        <v>#VALUE!</v>
      </c>
      <c r="AC1614" t="e">
        <f t="shared" si="542"/>
        <v>#VALUE!</v>
      </c>
      <c r="AD1614" t="e">
        <f t="shared" si="543"/>
        <v>#VALUE!</v>
      </c>
      <c r="AE1614" t="e">
        <f t="shared" si="544"/>
        <v>#VALUE!</v>
      </c>
      <c r="AF1614" t="e">
        <f t="shared" si="545"/>
        <v>#VALUE!</v>
      </c>
    </row>
    <row r="1615" spans="5:32" x14ac:dyDescent="0.2">
      <c r="E1615">
        <f t="shared" si="537"/>
        <v>1613</v>
      </c>
      <c r="F1615">
        <f t="shared" si="532"/>
        <v>130.46166853121551</v>
      </c>
      <c r="G1615" t="e">
        <f t="shared" si="525"/>
        <v>#VALUE!</v>
      </c>
      <c r="H1615" t="e">
        <f t="shared" si="526"/>
        <v>#VALUE!</v>
      </c>
      <c r="I1615" t="e">
        <f t="shared" si="527"/>
        <v>#VALUE!</v>
      </c>
      <c r="J1615" t="e">
        <f t="shared" si="528"/>
        <v>#VALUE!</v>
      </c>
      <c r="K1615" t="e">
        <f t="shared" si="529"/>
        <v>#VALUE!</v>
      </c>
      <c r="L1615" t="e">
        <f t="shared" si="530"/>
        <v>#VALUE!</v>
      </c>
      <c r="M1615" t="e">
        <f>IF($B$9="זכר",INDEX(תמותה!$A$1:$E$121,ROUNDDOWN(E1615/12,0)+1,2),INDEX(תמותה!$A$1:$E$121,ROUNDDOWN(E1615/12,0)+1,3))</f>
        <v>#REF!</v>
      </c>
      <c r="N1615" t="e">
        <f>IF($B$9="זכר",INDEX('שיפור גברים'!$A$1:$GQ$121,ROUNDDOWN(E1615/12,0)+1,ROUNDDOWN((E1615+$B$7-$B$8)/12,0)+2),INDEX('שיפור נשים'!$A$1:$GQ$121,ROUNDDOWN(E1615/12,0)+1,ROUNDDOWN((E1615+$B$7-$B$8)/12,0)+2))</f>
        <v>#REF!</v>
      </c>
      <c r="O1615" t="e">
        <f>IF($B$9="זכר",INDEX('שיפור גברים'!$A$1:$GQ$121,ROUNDDOWN(E1615/12,0)+1,ROUNDDOWN((E1615+$B$7-$B$8)/12,0)+1),INDEX('שיפור נשים'!$A$1:$GQ$121,ROUNDDOWN(E1615/12,0)+1,ROUNDDOWN((E1615+$B$7-$B$8)/12,0)+1))</f>
        <v>#REF!</v>
      </c>
      <c r="P1615">
        <f t="shared" si="531"/>
        <v>8.3333333333333329E-2</v>
      </c>
      <c r="Q1615">
        <f t="shared" si="533"/>
        <v>1</v>
      </c>
      <c r="R1615">
        <f t="shared" si="538"/>
        <v>1613</v>
      </c>
      <c r="S1615" t="e">
        <f t="shared" si="539"/>
        <v>#VALUE!</v>
      </c>
      <c r="T1615" t="e">
        <f>IF($B$11="זכר",INDEX(תמותה!$A$1:$E$121,ROUNDDOWN(R1615/12,0)+1,2),INDEX(תמותה!$A$1:$E$121,ROUNDDOWN(R1615/12,0)+1,3))</f>
        <v>#REF!</v>
      </c>
      <c r="U1615" t="e">
        <f>IF($B$11="זכר",INDEX('שיפור גברים'!$A$1:$GQ$121,ROUNDDOWN(R1615/12,0)+1,ROUNDDOWN((E1615+$B$7-$B$8)/12,0)+2),INDEX('שיפור נשים'!$A$1:$GQ$121,ROUNDDOWN(R1615/12,0)+1,ROUNDDOWN((E1615+$B$7-$B$8)/12,0)+2))</f>
        <v>#REF!</v>
      </c>
      <c r="V1615" t="e">
        <f>IF($B$11="זכר",INDEX('שיפור גברים'!$A$1:$GQ$121,ROUNDDOWN(R1615/12,0)+1,ROUNDDOWN((E1615+$B$7-$B$8)/12,0)+1),INDEX('שיפור נשים'!$A$1:$GQ$121,ROUNDDOWN(R1615/12,0)+1,ROUNDDOWN((E1615+$B$7-$B$8)/12,0)+1))</f>
        <v>#REF!</v>
      </c>
      <c r="W1615">
        <f t="shared" si="534"/>
        <v>8.3333333333333329E-2</v>
      </c>
      <c r="X1615" t="e">
        <f t="shared" si="540"/>
        <v>#VALUE!</v>
      </c>
      <c r="Y1615" t="e">
        <f>IF($B$11="זכר",INDEX(תמותה!$A$1:$E$121,ROUNDDOWN(R1615/12,0)+1,4),INDEX(תמותה!$A$1:$E$121,ROUNDDOWN(R1615/12,0)+1,5))</f>
        <v>#REF!</v>
      </c>
      <c r="Z1615">
        <f t="shared" si="535"/>
        <v>1</v>
      </c>
      <c r="AA1615">
        <f t="shared" si="536"/>
        <v>1</v>
      </c>
      <c r="AB1615" t="e">
        <f t="shared" si="541"/>
        <v>#VALUE!</v>
      </c>
      <c r="AC1615" t="e">
        <f t="shared" si="542"/>
        <v>#VALUE!</v>
      </c>
      <c r="AD1615" t="e">
        <f t="shared" si="543"/>
        <v>#VALUE!</v>
      </c>
      <c r="AE1615" t="e">
        <f t="shared" si="544"/>
        <v>#VALUE!</v>
      </c>
      <c r="AF1615" t="e">
        <f t="shared" si="545"/>
        <v>#VALUE!</v>
      </c>
    </row>
    <row r="1616" spans="5:32" x14ac:dyDescent="0.2">
      <c r="E1616">
        <f t="shared" si="537"/>
        <v>1614</v>
      </c>
      <c r="F1616">
        <f t="shared" si="532"/>
        <v>130.85599881457782</v>
      </c>
      <c r="G1616" t="e">
        <f t="shared" si="525"/>
        <v>#VALUE!</v>
      </c>
      <c r="H1616" t="e">
        <f t="shared" si="526"/>
        <v>#VALUE!</v>
      </c>
      <c r="I1616" t="e">
        <f t="shared" si="527"/>
        <v>#VALUE!</v>
      </c>
      <c r="J1616" t="e">
        <f t="shared" si="528"/>
        <v>#VALUE!</v>
      </c>
      <c r="K1616" t="e">
        <f t="shared" si="529"/>
        <v>#VALUE!</v>
      </c>
      <c r="L1616" t="e">
        <f t="shared" si="530"/>
        <v>#VALUE!</v>
      </c>
      <c r="M1616" t="e">
        <f>IF($B$9="זכר",INDEX(תמותה!$A$1:$E$121,ROUNDDOWN(E1616/12,0)+1,2),INDEX(תמותה!$A$1:$E$121,ROUNDDOWN(E1616/12,0)+1,3))</f>
        <v>#REF!</v>
      </c>
      <c r="N1616" t="e">
        <f>IF($B$9="זכר",INDEX('שיפור גברים'!$A$1:$GQ$121,ROUNDDOWN(E1616/12,0)+1,ROUNDDOWN((E1616+$B$7-$B$8)/12,0)+2),INDEX('שיפור נשים'!$A$1:$GQ$121,ROUNDDOWN(E1616/12,0)+1,ROUNDDOWN((E1616+$B$7-$B$8)/12,0)+2))</f>
        <v>#REF!</v>
      </c>
      <c r="O1616" t="e">
        <f>IF($B$9="זכר",INDEX('שיפור גברים'!$A$1:$GQ$121,ROUNDDOWN(E1616/12,0)+1,ROUNDDOWN((E1616+$B$7-$B$8)/12,0)+1),INDEX('שיפור נשים'!$A$1:$GQ$121,ROUNDDOWN(E1616/12,0)+1,ROUNDDOWN((E1616+$B$7-$B$8)/12,0)+1))</f>
        <v>#REF!</v>
      </c>
      <c r="P1616">
        <f t="shared" si="531"/>
        <v>0.16666666666666666</v>
      </c>
      <c r="Q1616">
        <f t="shared" si="533"/>
        <v>1</v>
      </c>
      <c r="R1616">
        <f t="shared" si="538"/>
        <v>1614</v>
      </c>
      <c r="S1616" t="e">
        <f t="shared" si="539"/>
        <v>#VALUE!</v>
      </c>
      <c r="T1616" t="e">
        <f>IF($B$11="זכר",INDEX(תמותה!$A$1:$E$121,ROUNDDOWN(R1616/12,0)+1,2),INDEX(תמותה!$A$1:$E$121,ROUNDDOWN(R1616/12,0)+1,3))</f>
        <v>#REF!</v>
      </c>
      <c r="U1616" t="e">
        <f>IF($B$11="זכר",INDEX('שיפור גברים'!$A$1:$GQ$121,ROUNDDOWN(R1616/12,0)+1,ROUNDDOWN((E1616+$B$7-$B$8)/12,0)+2),INDEX('שיפור נשים'!$A$1:$GQ$121,ROUNDDOWN(R1616/12,0)+1,ROUNDDOWN((E1616+$B$7-$B$8)/12,0)+2))</f>
        <v>#REF!</v>
      </c>
      <c r="V1616" t="e">
        <f>IF($B$11="זכר",INDEX('שיפור גברים'!$A$1:$GQ$121,ROUNDDOWN(R1616/12,0)+1,ROUNDDOWN((E1616+$B$7-$B$8)/12,0)+1),INDEX('שיפור נשים'!$A$1:$GQ$121,ROUNDDOWN(R1616/12,0)+1,ROUNDDOWN((E1616+$B$7-$B$8)/12,0)+1))</f>
        <v>#REF!</v>
      </c>
      <c r="W1616">
        <f t="shared" si="534"/>
        <v>0.16666666666666666</v>
      </c>
      <c r="X1616" t="e">
        <f t="shared" si="540"/>
        <v>#VALUE!</v>
      </c>
      <c r="Y1616" t="e">
        <f>IF($B$11="זכר",INDEX(תמותה!$A$1:$E$121,ROUNDDOWN(R1616/12,0)+1,4),INDEX(תמותה!$A$1:$E$121,ROUNDDOWN(R1616/12,0)+1,5))</f>
        <v>#REF!</v>
      </c>
      <c r="Z1616">
        <f t="shared" si="535"/>
        <v>1</v>
      </c>
      <c r="AA1616">
        <f t="shared" si="536"/>
        <v>1</v>
      </c>
      <c r="AB1616" t="e">
        <f t="shared" si="541"/>
        <v>#VALUE!</v>
      </c>
      <c r="AC1616" t="e">
        <f t="shared" si="542"/>
        <v>#VALUE!</v>
      </c>
      <c r="AD1616" t="e">
        <f t="shared" si="543"/>
        <v>#VALUE!</v>
      </c>
      <c r="AE1616" t="e">
        <f t="shared" si="544"/>
        <v>#VALUE!</v>
      </c>
      <c r="AF1616" t="e">
        <f t="shared" si="545"/>
        <v>#VALUE!</v>
      </c>
    </row>
    <row r="1617" spans="5:32" x14ac:dyDescent="0.2">
      <c r="E1617">
        <f t="shared" si="537"/>
        <v>1615</v>
      </c>
      <c r="F1617">
        <f t="shared" si="532"/>
        <v>131.25152099111531</v>
      </c>
      <c r="G1617" t="e">
        <f t="shared" si="525"/>
        <v>#VALUE!</v>
      </c>
      <c r="H1617" t="e">
        <f t="shared" si="526"/>
        <v>#VALUE!</v>
      </c>
      <c r="I1617" t="e">
        <f t="shared" si="527"/>
        <v>#VALUE!</v>
      </c>
      <c r="J1617" t="e">
        <f t="shared" si="528"/>
        <v>#VALUE!</v>
      </c>
      <c r="K1617" t="e">
        <f t="shared" si="529"/>
        <v>#VALUE!</v>
      </c>
      <c r="L1617" t="e">
        <f t="shared" si="530"/>
        <v>#VALUE!</v>
      </c>
      <c r="M1617" t="e">
        <f>IF($B$9="זכר",INDEX(תמותה!$A$1:$E$121,ROUNDDOWN(E1617/12,0)+1,2),INDEX(תמותה!$A$1:$E$121,ROUNDDOWN(E1617/12,0)+1,3))</f>
        <v>#REF!</v>
      </c>
      <c r="N1617" t="e">
        <f>IF($B$9="זכר",INDEX('שיפור גברים'!$A$1:$GQ$121,ROUNDDOWN(E1617/12,0)+1,ROUNDDOWN((E1617+$B$7-$B$8)/12,0)+2),INDEX('שיפור נשים'!$A$1:$GQ$121,ROUNDDOWN(E1617/12,0)+1,ROUNDDOWN((E1617+$B$7-$B$8)/12,0)+2))</f>
        <v>#REF!</v>
      </c>
      <c r="O1617" t="e">
        <f>IF($B$9="זכר",INDEX('שיפור גברים'!$A$1:$GQ$121,ROUNDDOWN(E1617/12,0)+1,ROUNDDOWN((E1617+$B$7-$B$8)/12,0)+1),INDEX('שיפור נשים'!$A$1:$GQ$121,ROUNDDOWN(E1617/12,0)+1,ROUNDDOWN((E1617+$B$7-$B$8)/12,0)+1))</f>
        <v>#REF!</v>
      </c>
      <c r="P1617">
        <f t="shared" si="531"/>
        <v>0.25</v>
      </c>
      <c r="Q1617">
        <f t="shared" si="533"/>
        <v>1</v>
      </c>
      <c r="R1617">
        <f t="shared" si="538"/>
        <v>1615</v>
      </c>
      <c r="S1617" t="e">
        <f t="shared" si="539"/>
        <v>#VALUE!</v>
      </c>
      <c r="T1617" t="e">
        <f>IF($B$11="זכר",INDEX(תמותה!$A$1:$E$121,ROUNDDOWN(R1617/12,0)+1,2),INDEX(תמותה!$A$1:$E$121,ROUNDDOWN(R1617/12,0)+1,3))</f>
        <v>#REF!</v>
      </c>
      <c r="U1617" t="e">
        <f>IF($B$11="זכר",INDEX('שיפור גברים'!$A$1:$GQ$121,ROUNDDOWN(R1617/12,0)+1,ROUNDDOWN((E1617+$B$7-$B$8)/12,0)+2),INDEX('שיפור נשים'!$A$1:$GQ$121,ROUNDDOWN(R1617/12,0)+1,ROUNDDOWN((E1617+$B$7-$B$8)/12,0)+2))</f>
        <v>#REF!</v>
      </c>
      <c r="V1617" t="e">
        <f>IF($B$11="זכר",INDEX('שיפור גברים'!$A$1:$GQ$121,ROUNDDOWN(R1617/12,0)+1,ROUNDDOWN((E1617+$B$7-$B$8)/12,0)+1),INDEX('שיפור נשים'!$A$1:$GQ$121,ROUNDDOWN(R1617/12,0)+1,ROUNDDOWN((E1617+$B$7-$B$8)/12,0)+1))</f>
        <v>#REF!</v>
      </c>
      <c r="W1617">
        <f t="shared" si="534"/>
        <v>0.25</v>
      </c>
      <c r="X1617" t="e">
        <f t="shared" si="540"/>
        <v>#VALUE!</v>
      </c>
      <c r="Y1617" t="e">
        <f>IF($B$11="זכר",INDEX(תמותה!$A$1:$E$121,ROUNDDOWN(R1617/12,0)+1,4),INDEX(תמותה!$A$1:$E$121,ROUNDDOWN(R1617/12,0)+1,5))</f>
        <v>#REF!</v>
      </c>
      <c r="Z1617">
        <f t="shared" si="535"/>
        <v>1</v>
      </c>
      <c r="AA1617">
        <f t="shared" si="536"/>
        <v>1</v>
      </c>
      <c r="AB1617" t="e">
        <f t="shared" si="541"/>
        <v>#VALUE!</v>
      </c>
      <c r="AC1617" t="e">
        <f t="shared" si="542"/>
        <v>#VALUE!</v>
      </c>
      <c r="AD1617" t="e">
        <f t="shared" si="543"/>
        <v>#VALUE!</v>
      </c>
      <c r="AE1617" t="e">
        <f t="shared" si="544"/>
        <v>#VALUE!</v>
      </c>
      <c r="AF1617" t="e">
        <f t="shared" si="545"/>
        <v>#VALUE!</v>
      </c>
    </row>
    <row r="1618" spans="5:32" x14ac:dyDescent="0.2">
      <c r="E1618">
        <f t="shared" si="537"/>
        <v>1616</v>
      </c>
      <c r="F1618">
        <f t="shared" si="532"/>
        <v>131.64823866341595</v>
      </c>
      <c r="G1618" t="e">
        <f t="shared" si="525"/>
        <v>#VALUE!</v>
      </c>
      <c r="H1618" t="e">
        <f t="shared" si="526"/>
        <v>#VALUE!</v>
      </c>
      <c r="I1618" t="e">
        <f t="shared" si="527"/>
        <v>#VALUE!</v>
      </c>
      <c r="J1618" t="e">
        <f t="shared" si="528"/>
        <v>#VALUE!</v>
      </c>
      <c r="K1618" t="e">
        <f t="shared" si="529"/>
        <v>#VALUE!</v>
      </c>
      <c r="L1618" t="e">
        <f t="shared" si="530"/>
        <v>#VALUE!</v>
      </c>
      <c r="M1618" t="e">
        <f>IF($B$9="זכר",INDEX(תמותה!$A$1:$E$121,ROUNDDOWN(E1618/12,0)+1,2),INDEX(תמותה!$A$1:$E$121,ROUNDDOWN(E1618/12,0)+1,3))</f>
        <v>#REF!</v>
      </c>
      <c r="N1618" t="e">
        <f>IF($B$9="זכר",INDEX('שיפור גברים'!$A$1:$GQ$121,ROUNDDOWN(E1618/12,0)+1,ROUNDDOWN((E1618+$B$7-$B$8)/12,0)+2),INDEX('שיפור נשים'!$A$1:$GQ$121,ROUNDDOWN(E1618/12,0)+1,ROUNDDOWN((E1618+$B$7-$B$8)/12,0)+2))</f>
        <v>#REF!</v>
      </c>
      <c r="O1618" t="e">
        <f>IF($B$9="זכר",INDEX('שיפור גברים'!$A$1:$GQ$121,ROUNDDOWN(E1618/12,0)+1,ROUNDDOWN((E1618+$B$7-$B$8)/12,0)+1),INDEX('שיפור נשים'!$A$1:$GQ$121,ROUNDDOWN(E1618/12,0)+1,ROUNDDOWN((E1618+$B$7-$B$8)/12,0)+1))</f>
        <v>#REF!</v>
      </c>
      <c r="P1618">
        <f t="shared" si="531"/>
        <v>0.33333333333333331</v>
      </c>
      <c r="Q1618">
        <f t="shared" si="533"/>
        <v>1</v>
      </c>
      <c r="R1618">
        <f t="shared" si="538"/>
        <v>1616</v>
      </c>
      <c r="S1618" t="e">
        <f t="shared" si="539"/>
        <v>#VALUE!</v>
      </c>
      <c r="T1618" t="e">
        <f>IF($B$11="זכר",INDEX(תמותה!$A$1:$E$121,ROUNDDOWN(R1618/12,0)+1,2),INDEX(תמותה!$A$1:$E$121,ROUNDDOWN(R1618/12,0)+1,3))</f>
        <v>#REF!</v>
      </c>
      <c r="U1618" t="e">
        <f>IF($B$11="זכר",INDEX('שיפור גברים'!$A$1:$GQ$121,ROUNDDOWN(R1618/12,0)+1,ROUNDDOWN((E1618+$B$7-$B$8)/12,0)+2),INDEX('שיפור נשים'!$A$1:$GQ$121,ROUNDDOWN(R1618/12,0)+1,ROUNDDOWN((E1618+$B$7-$B$8)/12,0)+2))</f>
        <v>#REF!</v>
      </c>
      <c r="V1618" t="e">
        <f>IF($B$11="זכר",INDEX('שיפור גברים'!$A$1:$GQ$121,ROUNDDOWN(R1618/12,0)+1,ROUNDDOWN((E1618+$B$7-$B$8)/12,0)+1),INDEX('שיפור נשים'!$A$1:$GQ$121,ROUNDDOWN(R1618/12,0)+1,ROUNDDOWN((E1618+$B$7-$B$8)/12,0)+1))</f>
        <v>#REF!</v>
      </c>
      <c r="W1618">
        <f t="shared" si="534"/>
        <v>0.33333333333333331</v>
      </c>
      <c r="X1618" t="e">
        <f t="shared" si="540"/>
        <v>#VALUE!</v>
      </c>
      <c r="Y1618" t="e">
        <f>IF($B$11="זכר",INDEX(תמותה!$A$1:$E$121,ROUNDDOWN(R1618/12,0)+1,4),INDEX(תמותה!$A$1:$E$121,ROUNDDOWN(R1618/12,0)+1,5))</f>
        <v>#REF!</v>
      </c>
      <c r="Z1618">
        <f t="shared" si="535"/>
        <v>1</v>
      </c>
      <c r="AA1618">
        <f t="shared" si="536"/>
        <v>1</v>
      </c>
      <c r="AB1618" t="e">
        <f t="shared" si="541"/>
        <v>#VALUE!</v>
      </c>
      <c r="AC1618" t="e">
        <f t="shared" si="542"/>
        <v>#VALUE!</v>
      </c>
      <c r="AD1618" t="e">
        <f t="shared" si="543"/>
        <v>#VALUE!</v>
      </c>
      <c r="AE1618" t="e">
        <f t="shared" si="544"/>
        <v>#VALUE!</v>
      </c>
      <c r="AF1618" t="e">
        <f t="shared" si="545"/>
        <v>#VALUE!</v>
      </c>
    </row>
    <row r="1619" spans="5:32" x14ac:dyDescent="0.2">
      <c r="E1619">
        <f t="shared" si="537"/>
        <v>1617</v>
      </c>
      <c r="F1619">
        <f t="shared" si="532"/>
        <v>132.04615544495607</v>
      </c>
      <c r="G1619" t="e">
        <f t="shared" si="525"/>
        <v>#VALUE!</v>
      </c>
      <c r="H1619" t="e">
        <f t="shared" si="526"/>
        <v>#VALUE!</v>
      </c>
      <c r="I1619" t="e">
        <f t="shared" si="527"/>
        <v>#VALUE!</v>
      </c>
      <c r="J1619" t="e">
        <f t="shared" si="528"/>
        <v>#VALUE!</v>
      </c>
      <c r="K1619" t="e">
        <f t="shared" si="529"/>
        <v>#VALUE!</v>
      </c>
      <c r="L1619" t="e">
        <f t="shared" si="530"/>
        <v>#VALUE!</v>
      </c>
      <c r="M1619" t="e">
        <f>IF($B$9="זכר",INDEX(תמותה!$A$1:$E$121,ROUNDDOWN(E1619/12,0)+1,2),INDEX(תמותה!$A$1:$E$121,ROUNDDOWN(E1619/12,0)+1,3))</f>
        <v>#REF!</v>
      </c>
      <c r="N1619" t="e">
        <f>IF($B$9="זכר",INDEX('שיפור גברים'!$A$1:$GQ$121,ROUNDDOWN(E1619/12,0)+1,ROUNDDOWN((E1619+$B$7-$B$8)/12,0)+2),INDEX('שיפור נשים'!$A$1:$GQ$121,ROUNDDOWN(E1619/12,0)+1,ROUNDDOWN((E1619+$B$7-$B$8)/12,0)+2))</f>
        <v>#REF!</v>
      </c>
      <c r="O1619" t="e">
        <f>IF($B$9="זכר",INDEX('שיפור גברים'!$A$1:$GQ$121,ROUNDDOWN(E1619/12,0)+1,ROUNDDOWN((E1619+$B$7-$B$8)/12,0)+1),INDEX('שיפור נשים'!$A$1:$GQ$121,ROUNDDOWN(E1619/12,0)+1,ROUNDDOWN((E1619+$B$7-$B$8)/12,0)+1))</f>
        <v>#REF!</v>
      </c>
      <c r="P1619">
        <f t="shared" si="531"/>
        <v>0.41666666666666669</v>
      </c>
      <c r="Q1619">
        <f t="shared" si="533"/>
        <v>1</v>
      </c>
      <c r="R1619">
        <f t="shared" si="538"/>
        <v>1617</v>
      </c>
      <c r="S1619" t="e">
        <f t="shared" si="539"/>
        <v>#VALUE!</v>
      </c>
      <c r="T1619" t="e">
        <f>IF($B$11="זכר",INDEX(תמותה!$A$1:$E$121,ROUNDDOWN(R1619/12,0)+1,2),INDEX(תמותה!$A$1:$E$121,ROUNDDOWN(R1619/12,0)+1,3))</f>
        <v>#REF!</v>
      </c>
      <c r="U1619" t="e">
        <f>IF($B$11="זכר",INDEX('שיפור גברים'!$A$1:$GQ$121,ROUNDDOWN(R1619/12,0)+1,ROUNDDOWN((E1619+$B$7-$B$8)/12,0)+2),INDEX('שיפור נשים'!$A$1:$GQ$121,ROUNDDOWN(R1619/12,0)+1,ROUNDDOWN((E1619+$B$7-$B$8)/12,0)+2))</f>
        <v>#REF!</v>
      </c>
      <c r="V1619" t="e">
        <f>IF($B$11="זכר",INDEX('שיפור גברים'!$A$1:$GQ$121,ROUNDDOWN(R1619/12,0)+1,ROUNDDOWN((E1619+$B$7-$B$8)/12,0)+1),INDEX('שיפור נשים'!$A$1:$GQ$121,ROUNDDOWN(R1619/12,0)+1,ROUNDDOWN((E1619+$B$7-$B$8)/12,0)+1))</f>
        <v>#REF!</v>
      </c>
      <c r="W1619">
        <f t="shared" si="534"/>
        <v>0.41666666666666669</v>
      </c>
      <c r="X1619" t="e">
        <f t="shared" si="540"/>
        <v>#VALUE!</v>
      </c>
      <c r="Y1619" t="e">
        <f>IF($B$11="זכר",INDEX(תמותה!$A$1:$E$121,ROUNDDOWN(R1619/12,0)+1,4),INDEX(תמותה!$A$1:$E$121,ROUNDDOWN(R1619/12,0)+1,5))</f>
        <v>#REF!</v>
      </c>
      <c r="Z1619">
        <f t="shared" si="535"/>
        <v>1</v>
      </c>
      <c r="AA1619">
        <f t="shared" si="536"/>
        <v>1</v>
      </c>
      <c r="AB1619" t="e">
        <f t="shared" si="541"/>
        <v>#VALUE!</v>
      </c>
      <c r="AC1619" t="e">
        <f t="shared" si="542"/>
        <v>#VALUE!</v>
      </c>
      <c r="AD1619" t="e">
        <f t="shared" si="543"/>
        <v>#VALUE!</v>
      </c>
      <c r="AE1619" t="e">
        <f t="shared" si="544"/>
        <v>#VALUE!</v>
      </c>
      <c r="AF1619" t="e">
        <f t="shared" si="545"/>
        <v>#VALUE!</v>
      </c>
    </row>
    <row r="1620" spans="5:32" x14ac:dyDescent="0.2">
      <c r="E1620">
        <f t="shared" si="537"/>
        <v>1618</v>
      </c>
      <c r="F1620">
        <f t="shared" si="532"/>
        <v>132.4452749601341</v>
      </c>
      <c r="G1620" t="e">
        <f t="shared" si="525"/>
        <v>#VALUE!</v>
      </c>
      <c r="H1620" t="e">
        <f t="shared" si="526"/>
        <v>#VALUE!</v>
      </c>
      <c r="I1620" t="e">
        <f t="shared" si="527"/>
        <v>#VALUE!</v>
      </c>
      <c r="J1620" t="e">
        <f t="shared" si="528"/>
        <v>#VALUE!</v>
      </c>
      <c r="K1620" t="e">
        <f t="shared" si="529"/>
        <v>#VALUE!</v>
      </c>
      <c r="L1620" t="e">
        <f t="shared" si="530"/>
        <v>#VALUE!</v>
      </c>
      <c r="M1620" t="e">
        <f>IF($B$9="זכר",INDEX(תמותה!$A$1:$E$121,ROUNDDOWN(E1620/12,0)+1,2),INDEX(תמותה!$A$1:$E$121,ROUNDDOWN(E1620/12,0)+1,3))</f>
        <v>#REF!</v>
      </c>
      <c r="N1620" t="e">
        <f>IF($B$9="זכר",INDEX('שיפור גברים'!$A$1:$GQ$121,ROUNDDOWN(E1620/12,0)+1,ROUNDDOWN((E1620+$B$7-$B$8)/12,0)+2),INDEX('שיפור נשים'!$A$1:$GQ$121,ROUNDDOWN(E1620/12,0)+1,ROUNDDOWN((E1620+$B$7-$B$8)/12,0)+2))</f>
        <v>#REF!</v>
      </c>
      <c r="O1620" t="e">
        <f>IF($B$9="זכר",INDEX('שיפור גברים'!$A$1:$GQ$121,ROUNDDOWN(E1620/12,0)+1,ROUNDDOWN((E1620+$B$7-$B$8)/12,0)+1),INDEX('שיפור נשים'!$A$1:$GQ$121,ROUNDDOWN(E1620/12,0)+1,ROUNDDOWN((E1620+$B$7-$B$8)/12,0)+1))</f>
        <v>#REF!</v>
      </c>
      <c r="P1620">
        <f t="shared" si="531"/>
        <v>0.5</v>
      </c>
      <c r="Q1620">
        <f t="shared" si="533"/>
        <v>1</v>
      </c>
      <c r="R1620">
        <f t="shared" si="538"/>
        <v>1618</v>
      </c>
      <c r="S1620" t="e">
        <f t="shared" si="539"/>
        <v>#VALUE!</v>
      </c>
      <c r="T1620" t="e">
        <f>IF($B$11="זכר",INDEX(תמותה!$A$1:$E$121,ROUNDDOWN(R1620/12,0)+1,2),INDEX(תמותה!$A$1:$E$121,ROUNDDOWN(R1620/12,0)+1,3))</f>
        <v>#REF!</v>
      </c>
      <c r="U1620" t="e">
        <f>IF($B$11="זכר",INDEX('שיפור גברים'!$A$1:$GQ$121,ROUNDDOWN(R1620/12,0)+1,ROUNDDOWN((E1620+$B$7-$B$8)/12,0)+2),INDEX('שיפור נשים'!$A$1:$GQ$121,ROUNDDOWN(R1620/12,0)+1,ROUNDDOWN((E1620+$B$7-$B$8)/12,0)+2))</f>
        <v>#REF!</v>
      </c>
      <c r="V1620" t="e">
        <f>IF($B$11="זכר",INDEX('שיפור גברים'!$A$1:$GQ$121,ROUNDDOWN(R1620/12,0)+1,ROUNDDOWN((E1620+$B$7-$B$8)/12,0)+1),INDEX('שיפור נשים'!$A$1:$GQ$121,ROUNDDOWN(R1620/12,0)+1,ROUNDDOWN((E1620+$B$7-$B$8)/12,0)+1))</f>
        <v>#REF!</v>
      </c>
      <c r="W1620">
        <f t="shared" si="534"/>
        <v>0.5</v>
      </c>
      <c r="X1620" t="e">
        <f t="shared" si="540"/>
        <v>#VALUE!</v>
      </c>
      <c r="Y1620" t="e">
        <f>IF($B$11="זכר",INDEX(תמותה!$A$1:$E$121,ROUNDDOWN(R1620/12,0)+1,4),INDEX(תמותה!$A$1:$E$121,ROUNDDOWN(R1620/12,0)+1,5))</f>
        <v>#REF!</v>
      </c>
      <c r="Z1620">
        <f t="shared" si="535"/>
        <v>1</v>
      </c>
      <c r="AA1620">
        <f t="shared" si="536"/>
        <v>1</v>
      </c>
      <c r="AB1620" t="e">
        <f t="shared" si="541"/>
        <v>#VALUE!</v>
      </c>
      <c r="AC1620" t="e">
        <f t="shared" si="542"/>
        <v>#VALUE!</v>
      </c>
      <c r="AD1620" t="e">
        <f t="shared" si="543"/>
        <v>#VALUE!</v>
      </c>
      <c r="AE1620" t="e">
        <f t="shared" si="544"/>
        <v>#VALUE!</v>
      </c>
      <c r="AF1620" t="e">
        <f t="shared" si="545"/>
        <v>#VALUE!</v>
      </c>
    </row>
    <row r="1621" spans="5:32" x14ac:dyDescent="0.2">
      <c r="E1621">
        <f t="shared" si="537"/>
        <v>1619</v>
      </c>
      <c r="F1621">
        <f t="shared" si="532"/>
        <v>132.8456008443039</v>
      </c>
      <c r="G1621" t="e">
        <f t="shared" si="525"/>
        <v>#VALUE!</v>
      </c>
      <c r="H1621" t="e">
        <f t="shared" si="526"/>
        <v>#VALUE!</v>
      </c>
      <c r="I1621" t="e">
        <f t="shared" si="527"/>
        <v>#VALUE!</v>
      </c>
      <c r="J1621" t="e">
        <f t="shared" si="528"/>
        <v>#VALUE!</v>
      </c>
      <c r="K1621" t="e">
        <f t="shared" si="529"/>
        <v>#VALUE!</v>
      </c>
      <c r="L1621" t="e">
        <f t="shared" si="530"/>
        <v>#VALUE!</v>
      </c>
      <c r="M1621" t="e">
        <f>IF($B$9="זכר",INDEX(תמותה!$A$1:$E$121,ROUNDDOWN(E1621/12,0)+1,2),INDEX(תמותה!$A$1:$E$121,ROUNDDOWN(E1621/12,0)+1,3))</f>
        <v>#REF!</v>
      </c>
      <c r="N1621" t="e">
        <f>IF($B$9="זכר",INDEX('שיפור גברים'!$A$1:$GQ$121,ROUNDDOWN(E1621/12,0)+1,ROUNDDOWN((E1621+$B$7-$B$8)/12,0)+2),INDEX('שיפור נשים'!$A$1:$GQ$121,ROUNDDOWN(E1621/12,0)+1,ROUNDDOWN((E1621+$B$7-$B$8)/12,0)+2))</f>
        <v>#REF!</v>
      </c>
      <c r="O1621" t="e">
        <f>IF($B$9="זכר",INDEX('שיפור גברים'!$A$1:$GQ$121,ROUNDDOWN(E1621/12,0)+1,ROUNDDOWN((E1621+$B$7-$B$8)/12,0)+1),INDEX('שיפור נשים'!$A$1:$GQ$121,ROUNDDOWN(E1621/12,0)+1,ROUNDDOWN((E1621+$B$7-$B$8)/12,0)+1))</f>
        <v>#REF!</v>
      </c>
      <c r="P1621">
        <f t="shared" si="531"/>
        <v>0.58333333333333337</v>
      </c>
      <c r="Q1621">
        <f t="shared" si="533"/>
        <v>1</v>
      </c>
      <c r="R1621">
        <f t="shared" si="538"/>
        <v>1619</v>
      </c>
      <c r="S1621" t="e">
        <f t="shared" si="539"/>
        <v>#VALUE!</v>
      </c>
      <c r="T1621" t="e">
        <f>IF($B$11="זכר",INDEX(תמותה!$A$1:$E$121,ROUNDDOWN(R1621/12,0)+1,2),INDEX(תמותה!$A$1:$E$121,ROUNDDOWN(R1621/12,0)+1,3))</f>
        <v>#REF!</v>
      </c>
      <c r="U1621" t="e">
        <f>IF($B$11="זכר",INDEX('שיפור גברים'!$A$1:$GQ$121,ROUNDDOWN(R1621/12,0)+1,ROUNDDOWN((E1621+$B$7-$B$8)/12,0)+2),INDEX('שיפור נשים'!$A$1:$GQ$121,ROUNDDOWN(R1621/12,0)+1,ROUNDDOWN((E1621+$B$7-$B$8)/12,0)+2))</f>
        <v>#REF!</v>
      </c>
      <c r="V1621" t="e">
        <f>IF($B$11="זכר",INDEX('שיפור גברים'!$A$1:$GQ$121,ROUNDDOWN(R1621/12,0)+1,ROUNDDOWN((E1621+$B$7-$B$8)/12,0)+1),INDEX('שיפור נשים'!$A$1:$GQ$121,ROUNDDOWN(R1621/12,0)+1,ROUNDDOWN((E1621+$B$7-$B$8)/12,0)+1))</f>
        <v>#REF!</v>
      </c>
      <c r="W1621">
        <f t="shared" si="534"/>
        <v>0.58333333333333337</v>
      </c>
      <c r="X1621" t="e">
        <f t="shared" si="540"/>
        <v>#VALUE!</v>
      </c>
      <c r="Y1621" t="e">
        <f>IF($B$11="זכר",INDEX(תמותה!$A$1:$E$121,ROUNDDOWN(R1621/12,0)+1,4),INDEX(תמותה!$A$1:$E$121,ROUNDDOWN(R1621/12,0)+1,5))</f>
        <v>#REF!</v>
      </c>
      <c r="Z1621">
        <f t="shared" si="535"/>
        <v>1</v>
      </c>
      <c r="AA1621">
        <f t="shared" si="536"/>
        <v>1</v>
      </c>
      <c r="AB1621" t="e">
        <f t="shared" si="541"/>
        <v>#VALUE!</v>
      </c>
      <c r="AC1621" t="e">
        <f t="shared" si="542"/>
        <v>#VALUE!</v>
      </c>
      <c r="AD1621" t="e">
        <f t="shared" si="543"/>
        <v>#VALUE!</v>
      </c>
      <c r="AE1621" t="e">
        <f t="shared" si="544"/>
        <v>#VALUE!</v>
      </c>
      <c r="AF1621" t="e">
        <f t="shared" si="545"/>
        <v>#VALUE!</v>
      </c>
    </row>
    <row r="1622" spans="5:32" x14ac:dyDescent="0.2">
      <c r="E1622">
        <f t="shared" si="537"/>
        <v>1620</v>
      </c>
      <c r="F1622">
        <f t="shared" si="532"/>
        <v>133.24713674380715</v>
      </c>
      <c r="G1622" t="e">
        <f t="shared" si="525"/>
        <v>#VALUE!</v>
      </c>
      <c r="H1622" t="e">
        <f t="shared" si="526"/>
        <v>#VALUE!</v>
      </c>
      <c r="I1622" t="e">
        <f t="shared" si="527"/>
        <v>#VALUE!</v>
      </c>
      <c r="J1622" t="e">
        <f t="shared" si="528"/>
        <v>#VALUE!</v>
      </c>
      <c r="K1622" t="e">
        <f t="shared" si="529"/>
        <v>#VALUE!</v>
      </c>
      <c r="L1622" t="e">
        <f t="shared" si="530"/>
        <v>#VALUE!</v>
      </c>
      <c r="M1622" t="e">
        <f>IF($B$9="זכר",INDEX(תמותה!$A$1:$E$121,ROUNDDOWN(E1622/12,0)+1,2),INDEX(תמותה!$A$1:$E$121,ROUNDDOWN(E1622/12,0)+1,3))</f>
        <v>#REF!</v>
      </c>
      <c r="N1622" t="e">
        <f>IF($B$9="זכר",INDEX('שיפור גברים'!$A$1:$GQ$121,ROUNDDOWN(E1622/12,0)+1,ROUNDDOWN((E1622+$B$7-$B$8)/12,0)+2),INDEX('שיפור נשים'!$A$1:$GQ$121,ROUNDDOWN(E1622/12,0)+1,ROUNDDOWN((E1622+$B$7-$B$8)/12,0)+2))</f>
        <v>#REF!</v>
      </c>
      <c r="O1622" t="e">
        <f>IF($B$9="זכר",INDEX('שיפור גברים'!$A$1:$GQ$121,ROUNDDOWN(E1622/12,0)+1,ROUNDDOWN((E1622+$B$7-$B$8)/12,0)+1),INDEX('שיפור נשים'!$A$1:$GQ$121,ROUNDDOWN(E1622/12,0)+1,ROUNDDOWN((E1622+$B$7-$B$8)/12,0)+1))</f>
        <v>#REF!</v>
      </c>
      <c r="P1622">
        <f t="shared" si="531"/>
        <v>0.66666666666666663</v>
      </c>
      <c r="Q1622">
        <f t="shared" si="533"/>
        <v>1</v>
      </c>
      <c r="R1622">
        <f t="shared" si="538"/>
        <v>1620</v>
      </c>
      <c r="S1622" t="e">
        <f t="shared" si="539"/>
        <v>#VALUE!</v>
      </c>
      <c r="T1622" t="e">
        <f>IF($B$11="זכר",INDEX(תמותה!$A$1:$E$121,ROUNDDOWN(R1622/12,0)+1,2),INDEX(תמותה!$A$1:$E$121,ROUNDDOWN(R1622/12,0)+1,3))</f>
        <v>#REF!</v>
      </c>
      <c r="U1622" t="e">
        <f>IF($B$11="זכר",INDEX('שיפור גברים'!$A$1:$GQ$121,ROUNDDOWN(R1622/12,0)+1,ROUNDDOWN((E1622+$B$7-$B$8)/12,0)+2),INDEX('שיפור נשים'!$A$1:$GQ$121,ROUNDDOWN(R1622/12,0)+1,ROUNDDOWN((E1622+$B$7-$B$8)/12,0)+2))</f>
        <v>#REF!</v>
      </c>
      <c r="V1622" t="e">
        <f>IF($B$11="זכר",INDEX('שיפור גברים'!$A$1:$GQ$121,ROUNDDOWN(R1622/12,0)+1,ROUNDDOWN((E1622+$B$7-$B$8)/12,0)+1),INDEX('שיפור נשים'!$A$1:$GQ$121,ROUNDDOWN(R1622/12,0)+1,ROUNDDOWN((E1622+$B$7-$B$8)/12,0)+1))</f>
        <v>#REF!</v>
      </c>
      <c r="W1622">
        <f t="shared" si="534"/>
        <v>0.66666666666666663</v>
      </c>
      <c r="X1622" t="e">
        <f t="shared" si="540"/>
        <v>#VALUE!</v>
      </c>
      <c r="Y1622" t="e">
        <f>IF($B$11="זכר",INDEX(תמותה!$A$1:$E$121,ROUNDDOWN(R1622/12,0)+1,4),INDEX(תמותה!$A$1:$E$121,ROUNDDOWN(R1622/12,0)+1,5))</f>
        <v>#REF!</v>
      </c>
      <c r="Z1622">
        <f t="shared" si="535"/>
        <v>1</v>
      </c>
      <c r="AA1622">
        <f t="shared" si="536"/>
        <v>1</v>
      </c>
      <c r="AB1622" t="e">
        <f t="shared" si="541"/>
        <v>#VALUE!</v>
      </c>
      <c r="AC1622" t="e">
        <f t="shared" si="542"/>
        <v>#VALUE!</v>
      </c>
      <c r="AD1622" t="e">
        <f t="shared" si="543"/>
        <v>#VALUE!</v>
      </c>
      <c r="AE1622" t="e">
        <f t="shared" si="544"/>
        <v>#VALUE!</v>
      </c>
      <c r="AF1622" t="e">
        <f t="shared" si="545"/>
        <v>#VALUE!</v>
      </c>
    </row>
    <row r="1623" spans="5:32" x14ac:dyDescent="0.2">
      <c r="E1623">
        <f t="shared" si="537"/>
        <v>1621</v>
      </c>
      <c r="F1623">
        <f t="shared" si="532"/>
        <v>133.6498863160067</v>
      </c>
      <c r="G1623" t="e">
        <f t="shared" si="525"/>
        <v>#VALUE!</v>
      </c>
      <c r="H1623" t="e">
        <f t="shared" si="526"/>
        <v>#VALUE!</v>
      </c>
      <c r="I1623" t="e">
        <f t="shared" si="527"/>
        <v>#VALUE!</v>
      </c>
      <c r="J1623" t="e">
        <f t="shared" si="528"/>
        <v>#VALUE!</v>
      </c>
      <c r="K1623" t="e">
        <f t="shared" si="529"/>
        <v>#VALUE!</v>
      </c>
      <c r="L1623" t="e">
        <f t="shared" si="530"/>
        <v>#VALUE!</v>
      </c>
      <c r="M1623" t="e">
        <f>IF($B$9="זכר",INDEX(תמותה!$A$1:$E$121,ROUNDDOWN(E1623/12,0)+1,2),INDEX(תמותה!$A$1:$E$121,ROUNDDOWN(E1623/12,0)+1,3))</f>
        <v>#REF!</v>
      </c>
      <c r="N1623" t="e">
        <f>IF($B$9="זכר",INDEX('שיפור גברים'!$A$1:$GQ$121,ROUNDDOWN(E1623/12,0)+1,ROUNDDOWN((E1623+$B$7-$B$8)/12,0)+2),INDEX('שיפור נשים'!$A$1:$GQ$121,ROUNDDOWN(E1623/12,0)+1,ROUNDDOWN((E1623+$B$7-$B$8)/12,0)+2))</f>
        <v>#REF!</v>
      </c>
      <c r="O1623" t="e">
        <f>IF($B$9="זכר",INDEX('שיפור גברים'!$A$1:$GQ$121,ROUNDDOWN(E1623/12,0)+1,ROUNDDOWN((E1623+$B$7-$B$8)/12,0)+1),INDEX('שיפור נשים'!$A$1:$GQ$121,ROUNDDOWN(E1623/12,0)+1,ROUNDDOWN((E1623+$B$7-$B$8)/12,0)+1))</f>
        <v>#REF!</v>
      </c>
      <c r="P1623">
        <f t="shared" si="531"/>
        <v>0.75</v>
      </c>
      <c r="Q1623">
        <f t="shared" si="533"/>
        <v>1</v>
      </c>
      <c r="R1623">
        <f t="shared" si="538"/>
        <v>1621</v>
      </c>
      <c r="S1623" t="e">
        <f t="shared" si="539"/>
        <v>#VALUE!</v>
      </c>
      <c r="T1623" t="e">
        <f>IF($B$11="זכר",INDEX(תמותה!$A$1:$E$121,ROUNDDOWN(R1623/12,0)+1,2),INDEX(תמותה!$A$1:$E$121,ROUNDDOWN(R1623/12,0)+1,3))</f>
        <v>#REF!</v>
      </c>
      <c r="U1623" t="e">
        <f>IF($B$11="זכר",INDEX('שיפור גברים'!$A$1:$GQ$121,ROUNDDOWN(R1623/12,0)+1,ROUNDDOWN((E1623+$B$7-$B$8)/12,0)+2),INDEX('שיפור נשים'!$A$1:$GQ$121,ROUNDDOWN(R1623/12,0)+1,ROUNDDOWN((E1623+$B$7-$B$8)/12,0)+2))</f>
        <v>#REF!</v>
      </c>
      <c r="V1623" t="e">
        <f>IF($B$11="זכר",INDEX('שיפור גברים'!$A$1:$GQ$121,ROUNDDOWN(R1623/12,0)+1,ROUNDDOWN((E1623+$B$7-$B$8)/12,0)+1),INDEX('שיפור נשים'!$A$1:$GQ$121,ROUNDDOWN(R1623/12,0)+1,ROUNDDOWN((E1623+$B$7-$B$8)/12,0)+1))</f>
        <v>#REF!</v>
      </c>
      <c r="W1623">
        <f t="shared" si="534"/>
        <v>0.75</v>
      </c>
      <c r="X1623" t="e">
        <f t="shared" si="540"/>
        <v>#VALUE!</v>
      </c>
      <c r="Y1623" t="e">
        <f>IF($B$11="זכר",INDEX(תמותה!$A$1:$E$121,ROUNDDOWN(R1623/12,0)+1,4),INDEX(תמותה!$A$1:$E$121,ROUNDDOWN(R1623/12,0)+1,5))</f>
        <v>#REF!</v>
      </c>
      <c r="Z1623">
        <f t="shared" si="535"/>
        <v>1</v>
      </c>
      <c r="AA1623">
        <f t="shared" si="536"/>
        <v>1</v>
      </c>
      <c r="AB1623" t="e">
        <f t="shared" si="541"/>
        <v>#VALUE!</v>
      </c>
      <c r="AC1623" t="e">
        <f t="shared" si="542"/>
        <v>#VALUE!</v>
      </c>
      <c r="AD1623" t="e">
        <f t="shared" si="543"/>
        <v>#VALUE!</v>
      </c>
      <c r="AE1623" t="e">
        <f t="shared" si="544"/>
        <v>#VALUE!</v>
      </c>
      <c r="AF1623" t="e">
        <f t="shared" si="545"/>
        <v>#VALUE!</v>
      </c>
    </row>
    <row r="1624" spans="5:32" x14ac:dyDescent="0.2">
      <c r="E1624">
        <f t="shared" si="537"/>
        <v>1622</v>
      </c>
      <c r="F1624">
        <f t="shared" si="532"/>
        <v>134.05385322932057</v>
      </c>
      <c r="G1624" t="e">
        <f t="shared" si="525"/>
        <v>#VALUE!</v>
      </c>
      <c r="H1624" t="e">
        <f t="shared" si="526"/>
        <v>#VALUE!</v>
      </c>
      <c r="I1624" t="e">
        <f t="shared" si="527"/>
        <v>#VALUE!</v>
      </c>
      <c r="J1624" t="e">
        <f t="shared" si="528"/>
        <v>#VALUE!</v>
      </c>
      <c r="K1624" t="e">
        <f t="shared" si="529"/>
        <v>#VALUE!</v>
      </c>
      <c r="L1624" t="e">
        <f t="shared" si="530"/>
        <v>#VALUE!</v>
      </c>
      <c r="M1624" t="e">
        <f>IF($B$9="זכר",INDEX(תמותה!$A$1:$E$121,ROUNDDOWN(E1624/12,0)+1,2),INDEX(תמותה!$A$1:$E$121,ROUNDDOWN(E1624/12,0)+1,3))</f>
        <v>#REF!</v>
      </c>
      <c r="N1624" t="e">
        <f>IF($B$9="זכר",INDEX('שיפור גברים'!$A$1:$GQ$121,ROUNDDOWN(E1624/12,0)+1,ROUNDDOWN((E1624+$B$7-$B$8)/12,0)+2),INDEX('שיפור נשים'!$A$1:$GQ$121,ROUNDDOWN(E1624/12,0)+1,ROUNDDOWN((E1624+$B$7-$B$8)/12,0)+2))</f>
        <v>#REF!</v>
      </c>
      <c r="O1624" t="e">
        <f>IF($B$9="זכר",INDEX('שיפור גברים'!$A$1:$GQ$121,ROUNDDOWN(E1624/12,0)+1,ROUNDDOWN((E1624+$B$7-$B$8)/12,0)+1),INDEX('שיפור נשים'!$A$1:$GQ$121,ROUNDDOWN(E1624/12,0)+1,ROUNDDOWN((E1624+$B$7-$B$8)/12,0)+1))</f>
        <v>#REF!</v>
      </c>
      <c r="P1624">
        <f t="shared" si="531"/>
        <v>0.83333333333333337</v>
      </c>
      <c r="Q1624">
        <f t="shared" si="533"/>
        <v>1</v>
      </c>
      <c r="R1624">
        <f t="shared" si="538"/>
        <v>1622</v>
      </c>
      <c r="S1624" t="e">
        <f t="shared" si="539"/>
        <v>#VALUE!</v>
      </c>
      <c r="T1624" t="e">
        <f>IF($B$11="זכר",INDEX(תמותה!$A$1:$E$121,ROUNDDOWN(R1624/12,0)+1,2),INDEX(תמותה!$A$1:$E$121,ROUNDDOWN(R1624/12,0)+1,3))</f>
        <v>#REF!</v>
      </c>
      <c r="U1624" t="e">
        <f>IF($B$11="זכר",INDEX('שיפור גברים'!$A$1:$GQ$121,ROUNDDOWN(R1624/12,0)+1,ROUNDDOWN((E1624+$B$7-$B$8)/12,0)+2),INDEX('שיפור נשים'!$A$1:$GQ$121,ROUNDDOWN(R1624/12,0)+1,ROUNDDOWN((E1624+$B$7-$B$8)/12,0)+2))</f>
        <v>#REF!</v>
      </c>
      <c r="V1624" t="e">
        <f>IF($B$11="זכר",INDEX('שיפור גברים'!$A$1:$GQ$121,ROUNDDOWN(R1624/12,0)+1,ROUNDDOWN((E1624+$B$7-$B$8)/12,0)+1),INDEX('שיפור נשים'!$A$1:$GQ$121,ROUNDDOWN(R1624/12,0)+1,ROUNDDOWN((E1624+$B$7-$B$8)/12,0)+1))</f>
        <v>#REF!</v>
      </c>
      <c r="W1624">
        <f t="shared" si="534"/>
        <v>0.83333333333333337</v>
      </c>
      <c r="X1624" t="e">
        <f t="shared" si="540"/>
        <v>#VALUE!</v>
      </c>
      <c r="Y1624" t="e">
        <f>IF($B$11="זכר",INDEX(תמותה!$A$1:$E$121,ROUNDDOWN(R1624/12,0)+1,4),INDEX(תמותה!$A$1:$E$121,ROUNDDOWN(R1624/12,0)+1,5))</f>
        <v>#REF!</v>
      </c>
      <c r="Z1624">
        <f t="shared" si="535"/>
        <v>1</v>
      </c>
      <c r="AA1624">
        <f t="shared" si="536"/>
        <v>1</v>
      </c>
      <c r="AB1624" t="e">
        <f t="shared" si="541"/>
        <v>#VALUE!</v>
      </c>
      <c r="AC1624" t="e">
        <f t="shared" si="542"/>
        <v>#VALUE!</v>
      </c>
      <c r="AD1624" t="e">
        <f t="shared" si="543"/>
        <v>#VALUE!</v>
      </c>
      <c r="AE1624" t="e">
        <f t="shared" si="544"/>
        <v>#VALUE!</v>
      </c>
      <c r="AF1624" t="e">
        <f t="shared" si="545"/>
        <v>#VALUE!</v>
      </c>
    </row>
    <row r="1625" spans="5:32" x14ac:dyDescent="0.2">
      <c r="E1625">
        <f t="shared" si="537"/>
        <v>1623</v>
      </c>
      <c r="F1625">
        <f t="shared" si="532"/>
        <v>134.45904116325443</v>
      </c>
      <c r="G1625" t="e">
        <f t="shared" si="525"/>
        <v>#VALUE!</v>
      </c>
      <c r="H1625" t="e">
        <f t="shared" si="526"/>
        <v>#VALUE!</v>
      </c>
      <c r="I1625" t="e">
        <f t="shared" si="527"/>
        <v>#VALUE!</v>
      </c>
      <c r="J1625" t="e">
        <f t="shared" si="528"/>
        <v>#VALUE!</v>
      </c>
      <c r="K1625" t="e">
        <f t="shared" si="529"/>
        <v>#VALUE!</v>
      </c>
      <c r="L1625" t="e">
        <f t="shared" si="530"/>
        <v>#VALUE!</v>
      </c>
      <c r="M1625" t="e">
        <f>IF($B$9="זכר",INDEX(תמותה!$A$1:$E$121,ROUNDDOWN(E1625/12,0)+1,2),INDEX(תמותה!$A$1:$E$121,ROUNDDOWN(E1625/12,0)+1,3))</f>
        <v>#REF!</v>
      </c>
      <c r="N1625" t="e">
        <f>IF($B$9="זכר",INDEX('שיפור גברים'!$A$1:$GQ$121,ROUNDDOWN(E1625/12,0)+1,ROUNDDOWN((E1625+$B$7-$B$8)/12,0)+2),INDEX('שיפור נשים'!$A$1:$GQ$121,ROUNDDOWN(E1625/12,0)+1,ROUNDDOWN((E1625+$B$7-$B$8)/12,0)+2))</f>
        <v>#REF!</v>
      </c>
      <c r="O1625" t="e">
        <f>IF($B$9="זכר",INDEX('שיפור גברים'!$A$1:$GQ$121,ROUNDDOWN(E1625/12,0)+1,ROUNDDOWN((E1625+$B$7-$B$8)/12,0)+1),INDEX('שיפור נשים'!$A$1:$GQ$121,ROUNDDOWN(E1625/12,0)+1,ROUNDDOWN((E1625+$B$7-$B$8)/12,0)+1))</f>
        <v>#REF!</v>
      </c>
      <c r="P1625">
        <f t="shared" si="531"/>
        <v>0.91666666666666663</v>
      </c>
      <c r="Q1625">
        <f t="shared" si="533"/>
        <v>1</v>
      </c>
      <c r="R1625">
        <f t="shared" si="538"/>
        <v>1623</v>
      </c>
      <c r="S1625" t="e">
        <f t="shared" si="539"/>
        <v>#VALUE!</v>
      </c>
      <c r="T1625" t="e">
        <f>IF($B$11="זכר",INDEX(תמותה!$A$1:$E$121,ROUNDDOWN(R1625/12,0)+1,2),INDEX(תמותה!$A$1:$E$121,ROUNDDOWN(R1625/12,0)+1,3))</f>
        <v>#REF!</v>
      </c>
      <c r="U1625" t="e">
        <f>IF($B$11="זכר",INDEX('שיפור גברים'!$A$1:$GQ$121,ROUNDDOWN(R1625/12,0)+1,ROUNDDOWN((E1625+$B$7-$B$8)/12,0)+2),INDEX('שיפור נשים'!$A$1:$GQ$121,ROUNDDOWN(R1625/12,0)+1,ROUNDDOWN((E1625+$B$7-$B$8)/12,0)+2))</f>
        <v>#REF!</v>
      </c>
      <c r="V1625" t="e">
        <f>IF($B$11="זכר",INDEX('שיפור גברים'!$A$1:$GQ$121,ROUNDDOWN(R1625/12,0)+1,ROUNDDOWN((E1625+$B$7-$B$8)/12,0)+1),INDEX('שיפור נשים'!$A$1:$GQ$121,ROUNDDOWN(R1625/12,0)+1,ROUNDDOWN((E1625+$B$7-$B$8)/12,0)+1))</f>
        <v>#REF!</v>
      </c>
      <c r="W1625">
        <f t="shared" si="534"/>
        <v>0.91666666666666663</v>
      </c>
      <c r="X1625" t="e">
        <f t="shared" si="540"/>
        <v>#VALUE!</v>
      </c>
      <c r="Y1625" t="e">
        <f>IF($B$11="זכר",INDEX(תמותה!$A$1:$E$121,ROUNDDOWN(R1625/12,0)+1,4),INDEX(תמותה!$A$1:$E$121,ROUNDDOWN(R1625/12,0)+1,5))</f>
        <v>#REF!</v>
      </c>
      <c r="Z1625">
        <f t="shared" si="535"/>
        <v>1</v>
      </c>
      <c r="AA1625">
        <f t="shared" si="536"/>
        <v>1</v>
      </c>
      <c r="AB1625" t="e">
        <f t="shared" si="541"/>
        <v>#VALUE!</v>
      </c>
      <c r="AC1625" t="e">
        <f t="shared" si="542"/>
        <v>#VALUE!</v>
      </c>
      <c r="AD1625" t="e">
        <f t="shared" si="543"/>
        <v>#VALUE!</v>
      </c>
      <c r="AE1625" t="e">
        <f t="shared" si="544"/>
        <v>#VALUE!</v>
      </c>
      <c r="AF1625" t="e">
        <f t="shared" si="545"/>
        <v>#VALUE!</v>
      </c>
    </row>
    <row r="1626" spans="5:32" x14ac:dyDescent="0.2">
      <c r="E1626">
        <f t="shared" si="537"/>
        <v>1624</v>
      </c>
      <c r="F1626">
        <f t="shared" si="532"/>
        <v>134.86545380843543</v>
      </c>
      <c r="G1626" t="e">
        <f t="shared" si="525"/>
        <v>#VALUE!</v>
      </c>
      <c r="H1626" t="e">
        <f t="shared" si="526"/>
        <v>#VALUE!</v>
      </c>
      <c r="I1626" t="e">
        <f t="shared" si="527"/>
        <v>#VALUE!</v>
      </c>
      <c r="J1626" t="e">
        <f t="shared" si="528"/>
        <v>#VALUE!</v>
      </c>
      <c r="K1626" t="e">
        <f t="shared" si="529"/>
        <v>#VALUE!</v>
      </c>
      <c r="L1626" t="e">
        <f t="shared" si="530"/>
        <v>#VALUE!</v>
      </c>
      <c r="M1626" t="e">
        <f>IF($B$9="זכר",INDEX(תמותה!$A$1:$E$121,ROUNDDOWN(E1626/12,0)+1,2),INDEX(תמותה!$A$1:$E$121,ROUNDDOWN(E1626/12,0)+1,3))</f>
        <v>#REF!</v>
      </c>
      <c r="N1626" t="e">
        <f>IF($B$9="זכר",INDEX('שיפור גברים'!$A$1:$GQ$121,ROUNDDOWN(E1626/12,0)+1,ROUNDDOWN((E1626+$B$7-$B$8)/12,0)+2),INDEX('שיפור נשים'!$A$1:$GQ$121,ROUNDDOWN(E1626/12,0)+1,ROUNDDOWN((E1626+$B$7-$B$8)/12,0)+2))</f>
        <v>#REF!</v>
      </c>
      <c r="O1626" t="e">
        <f>IF($B$9="זכר",INDEX('שיפור גברים'!$A$1:$GQ$121,ROUNDDOWN(E1626/12,0)+1,ROUNDDOWN((E1626+$B$7-$B$8)/12,0)+1),INDEX('שיפור נשים'!$A$1:$GQ$121,ROUNDDOWN(E1626/12,0)+1,ROUNDDOWN((E1626+$B$7-$B$8)/12,0)+1))</f>
        <v>#REF!</v>
      </c>
      <c r="P1626">
        <f t="shared" si="531"/>
        <v>1</v>
      </c>
      <c r="Q1626">
        <f t="shared" si="533"/>
        <v>1</v>
      </c>
      <c r="R1626">
        <f t="shared" si="538"/>
        <v>1624</v>
      </c>
      <c r="S1626" t="e">
        <f t="shared" si="539"/>
        <v>#VALUE!</v>
      </c>
      <c r="T1626" t="e">
        <f>IF($B$11="זכר",INDEX(תמותה!$A$1:$E$121,ROUNDDOWN(R1626/12,0)+1,2),INDEX(תמותה!$A$1:$E$121,ROUNDDOWN(R1626/12,0)+1,3))</f>
        <v>#REF!</v>
      </c>
      <c r="U1626" t="e">
        <f>IF($B$11="זכר",INDEX('שיפור גברים'!$A$1:$GQ$121,ROUNDDOWN(R1626/12,0)+1,ROUNDDOWN((E1626+$B$7-$B$8)/12,0)+2),INDEX('שיפור נשים'!$A$1:$GQ$121,ROUNDDOWN(R1626/12,0)+1,ROUNDDOWN((E1626+$B$7-$B$8)/12,0)+2))</f>
        <v>#REF!</v>
      </c>
      <c r="V1626" t="e">
        <f>IF($B$11="זכר",INDEX('שיפור גברים'!$A$1:$GQ$121,ROUNDDOWN(R1626/12,0)+1,ROUNDDOWN((E1626+$B$7-$B$8)/12,0)+1),INDEX('שיפור נשים'!$A$1:$GQ$121,ROUNDDOWN(R1626/12,0)+1,ROUNDDOWN((E1626+$B$7-$B$8)/12,0)+1))</f>
        <v>#REF!</v>
      </c>
      <c r="W1626">
        <f t="shared" si="534"/>
        <v>1</v>
      </c>
      <c r="X1626" t="e">
        <f t="shared" si="540"/>
        <v>#VALUE!</v>
      </c>
      <c r="Y1626" t="e">
        <f>IF($B$11="זכר",INDEX(תמותה!$A$1:$E$121,ROUNDDOWN(R1626/12,0)+1,4),INDEX(תמותה!$A$1:$E$121,ROUNDDOWN(R1626/12,0)+1,5))</f>
        <v>#REF!</v>
      </c>
      <c r="Z1626">
        <f t="shared" si="535"/>
        <v>1</v>
      </c>
      <c r="AA1626">
        <f t="shared" si="536"/>
        <v>1</v>
      </c>
      <c r="AB1626" t="e">
        <f t="shared" si="541"/>
        <v>#VALUE!</v>
      </c>
      <c r="AC1626" t="e">
        <f t="shared" si="542"/>
        <v>#VALUE!</v>
      </c>
      <c r="AD1626" t="e">
        <f t="shared" si="543"/>
        <v>#VALUE!</v>
      </c>
      <c r="AE1626" t="e">
        <f t="shared" si="544"/>
        <v>#VALUE!</v>
      </c>
      <c r="AF1626" t="e">
        <f t="shared" si="545"/>
        <v>#VALUE!</v>
      </c>
    </row>
    <row r="1627" spans="5:32" x14ac:dyDescent="0.2">
      <c r="E1627">
        <f t="shared" si="537"/>
        <v>1625</v>
      </c>
      <c r="F1627">
        <f t="shared" si="532"/>
        <v>135.27309486664666</v>
      </c>
      <c r="G1627" t="e">
        <f t="shared" si="525"/>
        <v>#VALUE!</v>
      </c>
      <c r="H1627" t="e">
        <f t="shared" si="526"/>
        <v>#VALUE!</v>
      </c>
      <c r="I1627" t="e">
        <f t="shared" si="527"/>
        <v>#VALUE!</v>
      </c>
      <c r="J1627" t="e">
        <f t="shared" si="528"/>
        <v>#VALUE!</v>
      </c>
      <c r="K1627" t="e">
        <f t="shared" si="529"/>
        <v>#VALUE!</v>
      </c>
      <c r="L1627" t="e">
        <f t="shared" si="530"/>
        <v>#VALUE!</v>
      </c>
      <c r="M1627" t="e">
        <f>IF($B$9="זכר",INDEX(תמותה!$A$1:$E$121,ROUNDDOWN(E1627/12,0)+1,2),INDEX(תמותה!$A$1:$E$121,ROUNDDOWN(E1627/12,0)+1,3))</f>
        <v>#REF!</v>
      </c>
      <c r="N1627" t="e">
        <f>IF($B$9="זכר",INDEX('שיפור גברים'!$A$1:$GQ$121,ROUNDDOWN(E1627/12,0)+1,ROUNDDOWN((E1627+$B$7-$B$8)/12,0)+2),INDEX('שיפור נשים'!$A$1:$GQ$121,ROUNDDOWN(E1627/12,0)+1,ROUNDDOWN((E1627+$B$7-$B$8)/12,0)+2))</f>
        <v>#REF!</v>
      </c>
      <c r="O1627" t="e">
        <f>IF($B$9="זכר",INDEX('שיפור גברים'!$A$1:$GQ$121,ROUNDDOWN(E1627/12,0)+1,ROUNDDOWN((E1627+$B$7-$B$8)/12,0)+1),INDEX('שיפור נשים'!$A$1:$GQ$121,ROUNDDOWN(E1627/12,0)+1,ROUNDDOWN((E1627+$B$7-$B$8)/12,0)+1))</f>
        <v>#REF!</v>
      </c>
      <c r="P1627">
        <f t="shared" si="531"/>
        <v>8.3333333333333329E-2</v>
      </c>
      <c r="Q1627">
        <f t="shared" si="533"/>
        <v>1</v>
      </c>
      <c r="R1627">
        <f t="shared" si="538"/>
        <v>1625</v>
      </c>
      <c r="S1627" t="e">
        <f t="shared" si="539"/>
        <v>#VALUE!</v>
      </c>
      <c r="T1627" t="e">
        <f>IF($B$11="זכר",INDEX(תמותה!$A$1:$E$121,ROUNDDOWN(R1627/12,0)+1,2),INDEX(תמותה!$A$1:$E$121,ROUNDDOWN(R1627/12,0)+1,3))</f>
        <v>#REF!</v>
      </c>
      <c r="U1627" t="e">
        <f>IF($B$11="זכר",INDEX('שיפור גברים'!$A$1:$GQ$121,ROUNDDOWN(R1627/12,0)+1,ROUNDDOWN((E1627+$B$7-$B$8)/12,0)+2),INDEX('שיפור נשים'!$A$1:$GQ$121,ROUNDDOWN(R1627/12,0)+1,ROUNDDOWN((E1627+$B$7-$B$8)/12,0)+2))</f>
        <v>#REF!</v>
      </c>
      <c r="V1627" t="e">
        <f>IF($B$11="זכר",INDEX('שיפור גברים'!$A$1:$GQ$121,ROUNDDOWN(R1627/12,0)+1,ROUNDDOWN((E1627+$B$7-$B$8)/12,0)+1),INDEX('שיפור נשים'!$A$1:$GQ$121,ROUNDDOWN(R1627/12,0)+1,ROUNDDOWN((E1627+$B$7-$B$8)/12,0)+1))</f>
        <v>#REF!</v>
      </c>
      <c r="W1627">
        <f t="shared" si="534"/>
        <v>8.3333333333333329E-2</v>
      </c>
      <c r="X1627" t="e">
        <f t="shared" si="540"/>
        <v>#VALUE!</v>
      </c>
      <c r="Y1627" t="e">
        <f>IF($B$11="זכר",INDEX(תמותה!$A$1:$E$121,ROUNDDOWN(R1627/12,0)+1,4),INDEX(תמותה!$A$1:$E$121,ROUNDDOWN(R1627/12,0)+1,5))</f>
        <v>#REF!</v>
      </c>
      <c r="Z1627">
        <f t="shared" si="535"/>
        <v>1</v>
      </c>
      <c r="AA1627">
        <f t="shared" si="536"/>
        <v>1</v>
      </c>
      <c r="AB1627" t="e">
        <f t="shared" si="541"/>
        <v>#VALUE!</v>
      </c>
      <c r="AC1627" t="e">
        <f t="shared" si="542"/>
        <v>#VALUE!</v>
      </c>
      <c r="AD1627" t="e">
        <f t="shared" si="543"/>
        <v>#VALUE!</v>
      </c>
      <c r="AE1627" t="e">
        <f t="shared" si="544"/>
        <v>#VALUE!</v>
      </c>
      <c r="AF1627" t="e">
        <f t="shared" si="545"/>
        <v>#VALUE!</v>
      </c>
    </row>
    <row r="1628" spans="5:32" x14ac:dyDescent="0.2">
      <c r="E1628">
        <f t="shared" si="537"/>
        <v>1626</v>
      </c>
      <c r="F1628">
        <f t="shared" si="532"/>
        <v>135.68196805085938</v>
      </c>
      <c r="G1628" t="e">
        <f t="shared" si="525"/>
        <v>#VALUE!</v>
      </c>
      <c r="H1628" t="e">
        <f t="shared" si="526"/>
        <v>#VALUE!</v>
      </c>
      <c r="I1628" t="e">
        <f t="shared" si="527"/>
        <v>#VALUE!</v>
      </c>
      <c r="J1628" t="e">
        <f t="shared" si="528"/>
        <v>#VALUE!</v>
      </c>
      <c r="K1628" t="e">
        <f t="shared" si="529"/>
        <v>#VALUE!</v>
      </c>
      <c r="L1628" t="e">
        <f t="shared" si="530"/>
        <v>#VALUE!</v>
      </c>
      <c r="M1628" t="e">
        <f>IF($B$9="זכר",INDEX(תמותה!$A$1:$E$121,ROUNDDOWN(E1628/12,0)+1,2),INDEX(תמותה!$A$1:$E$121,ROUNDDOWN(E1628/12,0)+1,3))</f>
        <v>#REF!</v>
      </c>
      <c r="N1628" t="e">
        <f>IF($B$9="זכר",INDEX('שיפור גברים'!$A$1:$GQ$121,ROUNDDOWN(E1628/12,0)+1,ROUNDDOWN((E1628+$B$7-$B$8)/12,0)+2),INDEX('שיפור נשים'!$A$1:$GQ$121,ROUNDDOWN(E1628/12,0)+1,ROUNDDOWN((E1628+$B$7-$B$8)/12,0)+2))</f>
        <v>#REF!</v>
      </c>
      <c r="O1628" t="e">
        <f>IF($B$9="זכר",INDEX('שיפור גברים'!$A$1:$GQ$121,ROUNDDOWN(E1628/12,0)+1,ROUNDDOWN((E1628+$B$7-$B$8)/12,0)+1),INDEX('שיפור נשים'!$A$1:$GQ$121,ROUNDDOWN(E1628/12,0)+1,ROUNDDOWN((E1628+$B$7-$B$8)/12,0)+1))</f>
        <v>#REF!</v>
      </c>
      <c r="P1628">
        <f t="shared" si="531"/>
        <v>0.16666666666666666</v>
      </c>
      <c r="Q1628">
        <f t="shared" si="533"/>
        <v>1</v>
      </c>
      <c r="R1628">
        <f t="shared" si="538"/>
        <v>1626</v>
      </c>
      <c r="S1628" t="e">
        <f t="shared" si="539"/>
        <v>#VALUE!</v>
      </c>
      <c r="T1628" t="e">
        <f>IF($B$11="זכר",INDEX(תמותה!$A$1:$E$121,ROUNDDOWN(R1628/12,0)+1,2),INDEX(תמותה!$A$1:$E$121,ROUNDDOWN(R1628/12,0)+1,3))</f>
        <v>#REF!</v>
      </c>
      <c r="U1628" t="e">
        <f>IF($B$11="זכר",INDEX('שיפור גברים'!$A$1:$GQ$121,ROUNDDOWN(R1628/12,0)+1,ROUNDDOWN((E1628+$B$7-$B$8)/12,0)+2),INDEX('שיפור נשים'!$A$1:$GQ$121,ROUNDDOWN(R1628/12,0)+1,ROUNDDOWN((E1628+$B$7-$B$8)/12,0)+2))</f>
        <v>#REF!</v>
      </c>
      <c r="V1628" t="e">
        <f>IF($B$11="זכר",INDEX('שיפור גברים'!$A$1:$GQ$121,ROUNDDOWN(R1628/12,0)+1,ROUNDDOWN((E1628+$B$7-$B$8)/12,0)+1),INDEX('שיפור נשים'!$A$1:$GQ$121,ROUNDDOWN(R1628/12,0)+1,ROUNDDOWN((E1628+$B$7-$B$8)/12,0)+1))</f>
        <v>#REF!</v>
      </c>
      <c r="W1628">
        <f t="shared" si="534"/>
        <v>0.16666666666666666</v>
      </c>
      <c r="X1628" t="e">
        <f t="shared" si="540"/>
        <v>#VALUE!</v>
      </c>
      <c r="Y1628" t="e">
        <f>IF($B$11="זכר",INDEX(תמותה!$A$1:$E$121,ROUNDDOWN(R1628/12,0)+1,4),INDEX(תמותה!$A$1:$E$121,ROUNDDOWN(R1628/12,0)+1,5))</f>
        <v>#REF!</v>
      </c>
      <c r="Z1628">
        <f t="shared" si="535"/>
        <v>1</v>
      </c>
      <c r="AA1628">
        <f t="shared" si="536"/>
        <v>1</v>
      </c>
      <c r="AB1628" t="e">
        <f t="shared" si="541"/>
        <v>#VALUE!</v>
      </c>
      <c r="AC1628" t="e">
        <f t="shared" si="542"/>
        <v>#VALUE!</v>
      </c>
      <c r="AD1628" t="e">
        <f t="shared" si="543"/>
        <v>#VALUE!</v>
      </c>
      <c r="AE1628" t="e">
        <f t="shared" si="544"/>
        <v>#VALUE!</v>
      </c>
      <c r="AF1628" t="e">
        <f t="shared" si="545"/>
        <v>#VALUE!</v>
      </c>
    </row>
    <row r="1629" spans="5:32" x14ac:dyDescent="0.2">
      <c r="E1629">
        <f t="shared" si="537"/>
        <v>1627</v>
      </c>
      <c r="F1629">
        <f t="shared" si="532"/>
        <v>136.0920770852677</v>
      </c>
      <c r="G1629" t="e">
        <f t="shared" si="525"/>
        <v>#VALUE!</v>
      </c>
      <c r="H1629" t="e">
        <f t="shared" si="526"/>
        <v>#VALUE!</v>
      </c>
      <c r="I1629" t="e">
        <f t="shared" si="527"/>
        <v>#VALUE!</v>
      </c>
      <c r="J1629" t="e">
        <f t="shared" si="528"/>
        <v>#VALUE!</v>
      </c>
      <c r="K1629" t="e">
        <f t="shared" si="529"/>
        <v>#VALUE!</v>
      </c>
      <c r="L1629" t="e">
        <f t="shared" si="530"/>
        <v>#VALUE!</v>
      </c>
      <c r="M1629" t="e">
        <f>IF($B$9="זכר",INDEX(תמותה!$A$1:$E$121,ROUNDDOWN(E1629/12,0)+1,2),INDEX(תמותה!$A$1:$E$121,ROUNDDOWN(E1629/12,0)+1,3))</f>
        <v>#REF!</v>
      </c>
      <c r="N1629" t="e">
        <f>IF($B$9="זכר",INDEX('שיפור גברים'!$A$1:$GQ$121,ROUNDDOWN(E1629/12,0)+1,ROUNDDOWN((E1629+$B$7-$B$8)/12,0)+2),INDEX('שיפור נשים'!$A$1:$GQ$121,ROUNDDOWN(E1629/12,0)+1,ROUNDDOWN((E1629+$B$7-$B$8)/12,0)+2))</f>
        <v>#REF!</v>
      </c>
      <c r="O1629" t="e">
        <f>IF($B$9="זכר",INDEX('שיפור גברים'!$A$1:$GQ$121,ROUNDDOWN(E1629/12,0)+1,ROUNDDOWN((E1629+$B$7-$B$8)/12,0)+1),INDEX('שיפור נשים'!$A$1:$GQ$121,ROUNDDOWN(E1629/12,0)+1,ROUNDDOWN((E1629+$B$7-$B$8)/12,0)+1))</f>
        <v>#REF!</v>
      </c>
      <c r="P1629">
        <f t="shared" si="531"/>
        <v>0.25</v>
      </c>
      <c r="Q1629">
        <f t="shared" si="533"/>
        <v>1</v>
      </c>
      <c r="R1629">
        <f t="shared" si="538"/>
        <v>1627</v>
      </c>
      <c r="S1629" t="e">
        <f t="shared" si="539"/>
        <v>#VALUE!</v>
      </c>
      <c r="T1629" t="e">
        <f>IF($B$11="זכר",INDEX(תמותה!$A$1:$E$121,ROUNDDOWN(R1629/12,0)+1,2),INDEX(תמותה!$A$1:$E$121,ROUNDDOWN(R1629/12,0)+1,3))</f>
        <v>#REF!</v>
      </c>
      <c r="U1629" t="e">
        <f>IF($B$11="זכר",INDEX('שיפור גברים'!$A$1:$GQ$121,ROUNDDOWN(R1629/12,0)+1,ROUNDDOWN((E1629+$B$7-$B$8)/12,0)+2),INDEX('שיפור נשים'!$A$1:$GQ$121,ROUNDDOWN(R1629/12,0)+1,ROUNDDOWN((E1629+$B$7-$B$8)/12,0)+2))</f>
        <v>#REF!</v>
      </c>
      <c r="V1629" t="e">
        <f>IF($B$11="זכר",INDEX('שיפור גברים'!$A$1:$GQ$121,ROUNDDOWN(R1629/12,0)+1,ROUNDDOWN((E1629+$B$7-$B$8)/12,0)+1),INDEX('שיפור נשים'!$A$1:$GQ$121,ROUNDDOWN(R1629/12,0)+1,ROUNDDOWN((E1629+$B$7-$B$8)/12,0)+1))</f>
        <v>#REF!</v>
      </c>
      <c r="W1629">
        <f t="shared" si="534"/>
        <v>0.25</v>
      </c>
      <c r="X1629" t="e">
        <f t="shared" si="540"/>
        <v>#VALUE!</v>
      </c>
      <c r="Y1629" t="e">
        <f>IF($B$11="זכר",INDEX(תמותה!$A$1:$E$121,ROUNDDOWN(R1629/12,0)+1,4),INDEX(תמותה!$A$1:$E$121,ROUNDDOWN(R1629/12,0)+1,5))</f>
        <v>#REF!</v>
      </c>
      <c r="Z1629">
        <f t="shared" si="535"/>
        <v>1</v>
      </c>
      <c r="AA1629">
        <f t="shared" si="536"/>
        <v>1</v>
      </c>
      <c r="AB1629" t="e">
        <f t="shared" si="541"/>
        <v>#VALUE!</v>
      </c>
      <c r="AC1629" t="e">
        <f t="shared" si="542"/>
        <v>#VALUE!</v>
      </c>
      <c r="AD1629" t="e">
        <f t="shared" si="543"/>
        <v>#VALUE!</v>
      </c>
      <c r="AE1629" t="e">
        <f t="shared" si="544"/>
        <v>#VALUE!</v>
      </c>
      <c r="AF1629" t="e">
        <f t="shared" si="545"/>
        <v>#VALUE!</v>
      </c>
    </row>
    <row r="1630" spans="5:32" x14ac:dyDescent="0.2">
      <c r="E1630">
        <f t="shared" si="537"/>
        <v>1628</v>
      </c>
      <c r="F1630">
        <f t="shared" si="532"/>
        <v>136.5034257053228</v>
      </c>
      <c r="G1630" t="e">
        <f t="shared" si="525"/>
        <v>#VALUE!</v>
      </c>
      <c r="H1630" t="e">
        <f t="shared" si="526"/>
        <v>#VALUE!</v>
      </c>
      <c r="I1630" t="e">
        <f t="shared" si="527"/>
        <v>#VALUE!</v>
      </c>
      <c r="J1630" t="e">
        <f t="shared" si="528"/>
        <v>#VALUE!</v>
      </c>
      <c r="K1630" t="e">
        <f t="shared" si="529"/>
        <v>#VALUE!</v>
      </c>
      <c r="L1630" t="e">
        <f t="shared" si="530"/>
        <v>#VALUE!</v>
      </c>
      <c r="M1630" t="e">
        <f>IF($B$9="זכר",INDEX(תמותה!$A$1:$E$121,ROUNDDOWN(E1630/12,0)+1,2),INDEX(תמותה!$A$1:$E$121,ROUNDDOWN(E1630/12,0)+1,3))</f>
        <v>#REF!</v>
      </c>
      <c r="N1630" t="e">
        <f>IF($B$9="זכר",INDEX('שיפור גברים'!$A$1:$GQ$121,ROUNDDOWN(E1630/12,0)+1,ROUNDDOWN((E1630+$B$7-$B$8)/12,0)+2),INDEX('שיפור נשים'!$A$1:$GQ$121,ROUNDDOWN(E1630/12,0)+1,ROUNDDOWN((E1630+$B$7-$B$8)/12,0)+2))</f>
        <v>#REF!</v>
      </c>
      <c r="O1630" t="e">
        <f>IF($B$9="זכר",INDEX('שיפור גברים'!$A$1:$GQ$121,ROUNDDOWN(E1630/12,0)+1,ROUNDDOWN((E1630+$B$7-$B$8)/12,0)+1),INDEX('שיפור נשים'!$A$1:$GQ$121,ROUNDDOWN(E1630/12,0)+1,ROUNDDOWN((E1630+$B$7-$B$8)/12,0)+1))</f>
        <v>#REF!</v>
      </c>
      <c r="P1630">
        <f t="shared" si="531"/>
        <v>0.33333333333333331</v>
      </c>
      <c r="Q1630">
        <f t="shared" si="533"/>
        <v>1</v>
      </c>
      <c r="R1630">
        <f t="shared" si="538"/>
        <v>1628</v>
      </c>
      <c r="S1630" t="e">
        <f t="shared" si="539"/>
        <v>#VALUE!</v>
      </c>
      <c r="T1630" t="e">
        <f>IF($B$11="זכר",INDEX(תמותה!$A$1:$E$121,ROUNDDOWN(R1630/12,0)+1,2),INDEX(תמותה!$A$1:$E$121,ROUNDDOWN(R1630/12,0)+1,3))</f>
        <v>#REF!</v>
      </c>
      <c r="U1630" t="e">
        <f>IF($B$11="זכר",INDEX('שיפור גברים'!$A$1:$GQ$121,ROUNDDOWN(R1630/12,0)+1,ROUNDDOWN((E1630+$B$7-$B$8)/12,0)+2),INDEX('שיפור נשים'!$A$1:$GQ$121,ROUNDDOWN(R1630/12,0)+1,ROUNDDOWN((E1630+$B$7-$B$8)/12,0)+2))</f>
        <v>#REF!</v>
      </c>
      <c r="V1630" t="e">
        <f>IF($B$11="זכר",INDEX('שיפור גברים'!$A$1:$GQ$121,ROUNDDOWN(R1630/12,0)+1,ROUNDDOWN((E1630+$B$7-$B$8)/12,0)+1),INDEX('שיפור נשים'!$A$1:$GQ$121,ROUNDDOWN(R1630/12,0)+1,ROUNDDOWN((E1630+$B$7-$B$8)/12,0)+1))</f>
        <v>#REF!</v>
      </c>
      <c r="W1630">
        <f t="shared" si="534"/>
        <v>0.33333333333333331</v>
      </c>
      <c r="X1630" t="e">
        <f t="shared" si="540"/>
        <v>#VALUE!</v>
      </c>
      <c r="Y1630" t="e">
        <f>IF($B$11="זכר",INDEX(תמותה!$A$1:$E$121,ROUNDDOWN(R1630/12,0)+1,4),INDEX(תמותה!$A$1:$E$121,ROUNDDOWN(R1630/12,0)+1,5))</f>
        <v>#REF!</v>
      </c>
      <c r="Z1630">
        <f t="shared" si="535"/>
        <v>1</v>
      </c>
      <c r="AA1630">
        <f t="shared" si="536"/>
        <v>1</v>
      </c>
      <c r="AB1630" t="e">
        <f t="shared" si="541"/>
        <v>#VALUE!</v>
      </c>
      <c r="AC1630" t="e">
        <f t="shared" si="542"/>
        <v>#VALUE!</v>
      </c>
      <c r="AD1630" t="e">
        <f t="shared" si="543"/>
        <v>#VALUE!</v>
      </c>
      <c r="AE1630" t="e">
        <f t="shared" si="544"/>
        <v>#VALUE!</v>
      </c>
      <c r="AF1630" t="e">
        <f t="shared" si="545"/>
        <v>#VALUE!</v>
      </c>
    </row>
    <row r="1631" spans="5:32" x14ac:dyDescent="0.2">
      <c r="E1631">
        <f t="shared" si="537"/>
        <v>1629</v>
      </c>
      <c r="F1631">
        <f t="shared" si="532"/>
        <v>136.9160176577661</v>
      </c>
      <c r="G1631" t="e">
        <f t="shared" si="525"/>
        <v>#VALUE!</v>
      </c>
      <c r="H1631" t="e">
        <f t="shared" si="526"/>
        <v>#VALUE!</v>
      </c>
      <c r="I1631" t="e">
        <f t="shared" si="527"/>
        <v>#VALUE!</v>
      </c>
      <c r="J1631" t="e">
        <f t="shared" si="528"/>
        <v>#VALUE!</v>
      </c>
      <c r="K1631" t="e">
        <f t="shared" si="529"/>
        <v>#VALUE!</v>
      </c>
      <c r="L1631" t="e">
        <f t="shared" si="530"/>
        <v>#VALUE!</v>
      </c>
      <c r="M1631" t="e">
        <f>IF($B$9="זכר",INDEX(תמותה!$A$1:$E$121,ROUNDDOWN(E1631/12,0)+1,2),INDEX(תמותה!$A$1:$E$121,ROUNDDOWN(E1631/12,0)+1,3))</f>
        <v>#REF!</v>
      </c>
      <c r="N1631" t="e">
        <f>IF($B$9="זכר",INDEX('שיפור גברים'!$A$1:$GQ$121,ROUNDDOWN(E1631/12,0)+1,ROUNDDOWN((E1631+$B$7-$B$8)/12,0)+2),INDEX('שיפור נשים'!$A$1:$GQ$121,ROUNDDOWN(E1631/12,0)+1,ROUNDDOWN((E1631+$B$7-$B$8)/12,0)+2))</f>
        <v>#REF!</v>
      </c>
      <c r="O1631" t="e">
        <f>IF($B$9="זכר",INDEX('שיפור גברים'!$A$1:$GQ$121,ROUNDDOWN(E1631/12,0)+1,ROUNDDOWN((E1631+$B$7-$B$8)/12,0)+1),INDEX('שיפור נשים'!$A$1:$GQ$121,ROUNDDOWN(E1631/12,0)+1,ROUNDDOWN((E1631+$B$7-$B$8)/12,0)+1))</f>
        <v>#REF!</v>
      </c>
      <c r="P1631">
        <f t="shared" si="531"/>
        <v>0.41666666666666669</v>
      </c>
      <c r="Q1631">
        <f t="shared" si="533"/>
        <v>1</v>
      </c>
      <c r="R1631">
        <f t="shared" si="538"/>
        <v>1629</v>
      </c>
      <c r="S1631" t="e">
        <f t="shared" si="539"/>
        <v>#VALUE!</v>
      </c>
      <c r="T1631" t="e">
        <f>IF($B$11="זכר",INDEX(תמותה!$A$1:$E$121,ROUNDDOWN(R1631/12,0)+1,2),INDEX(תמותה!$A$1:$E$121,ROUNDDOWN(R1631/12,0)+1,3))</f>
        <v>#REF!</v>
      </c>
      <c r="U1631" t="e">
        <f>IF($B$11="זכר",INDEX('שיפור גברים'!$A$1:$GQ$121,ROUNDDOWN(R1631/12,0)+1,ROUNDDOWN((E1631+$B$7-$B$8)/12,0)+2),INDEX('שיפור נשים'!$A$1:$GQ$121,ROUNDDOWN(R1631/12,0)+1,ROUNDDOWN((E1631+$B$7-$B$8)/12,0)+2))</f>
        <v>#REF!</v>
      </c>
      <c r="V1631" t="e">
        <f>IF($B$11="זכר",INDEX('שיפור גברים'!$A$1:$GQ$121,ROUNDDOWN(R1631/12,0)+1,ROUNDDOWN((E1631+$B$7-$B$8)/12,0)+1),INDEX('שיפור נשים'!$A$1:$GQ$121,ROUNDDOWN(R1631/12,0)+1,ROUNDDOWN((E1631+$B$7-$B$8)/12,0)+1))</f>
        <v>#REF!</v>
      </c>
      <c r="W1631">
        <f t="shared" si="534"/>
        <v>0.41666666666666669</v>
      </c>
      <c r="X1631" t="e">
        <f t="shared" si="540"/>
        <v>#VALUE!</v>
      </c>
      <c r="Y1631" t="e">
        <f>IF($B$11="זכר",INDEX(תמותה!$A$1:$E$121,ROUNDDOWN(R1631/12,0)+1,4),INDEX(תמותה!$A$1:$E$121,ROUNDDOWN(R1631/12,0)+1,5))</f>
        <v>#REF!</v>
      </c>
      <c r="Z1631">
        <f t="shared" si="535"/>
        <v>1</v>
      </c>
      <c r="AA1631">
        <f t="shared" si="536"/>
        <v>1</v>
      </c>
      <c r="AB1631" t="e">
        <f t="shared" si="541"/>
        <v>#VALUE!</v>
      </c>
      <c r="AC1631" t="e">
        <f t="shared" si="542"/>
        <v>#VALUE!</v>
      </c>
      <c r="AD1631" t="e">
        <f t="shared" si="543"/>
        <v>#VALUE!</v>
      </c>
      <c r="AE1631" t="e">
        <f t="shared" si="544"/>
        <v>#VALUE!</v>
      </c>
      <c r="AF1631" t="e">
        <f t="shared" si="545"/>
        <v>#VALUE!</v>
      </c>
    </row>
    <row r="1632" spans="5:32" x14ac:dyDescent="0.2">
      <c r="E1632">
        <f t="shared" si="537"/>
        <v>1630</v>
      </c>
      <c r="F1632">
        <f t="shared" si="532"/>
        <v>137.32985670066392</v>
      </c>
      <c r="G1632" t="e">
        <f t="shared" si="525"/>
        <v>#VALUE!</v>
      </c>
      <c r="H1632" t="e">
        <f t="shared" si="526"/>
        <v>#VALUE!</v>
      </c>
      <c r="I1632" t="e">
        <f t="shared" si="527"/>
        <v>#VALUE!</v>
      </c>
      <c r="J1632" t="e">
        <f t="shared" si="528"/>
        <v>#VALUE!</v>
      </c>
      <c r="K1632" t="e">
        <f t="shared" si="529"/>
        <v>#VALUE!</v>
      </c>
      <c r="L1632" t="e">
        <f t="shared" si="530"/>
        <v>#VALUE!</v>
      </c>
      <c r="M1632" t="e">
        <f>IF($B$9="זכר",INDEX(תמותה!$A$1:$E$121,ROUNDDOWN(E1632/12,0)+1,2),INDEX(תמותה!$A$1:$E$121,ROUNDDOWN(E1632/12,0)+1,3))</f>
        <v>#REF!</v>
      </c>
      <c r="N1632" t="e">
        <f>IF($B$9="זכר",INDEX('שיפור גברים'!$A$1:$GQ$121,ROUNDDOWN(E1632/12,0)+1,ROUNDDOWN((E1632+$B$7-$B$8)/12,0)+2),INDEX('שיפור נשים'!$A$1:$GQ$121,ROUNDDOWN(E1632/12,0)+1,ROUNDDOWN((E1632+$B$7-$B$8)/12,0)+2))</f>
        <v>#REF!</v>
      </c>
      <c r="O1632" t="e">
        <f>IF($B$9="זכר",INDEX('שיפור גברים'!$A$1:$GQ$121,ROUNDDOWN(E1632/12,0)+1,ROUNDDOWN((E1632+$B$7-$B$8)/12,0)+1),INDEX('שיפור נשים'!$A$1:$GQ$121,ROUNDDOWN(E1632/12,0)+1,ROUNDDOWN((E1632+$B$7-$B$8)/12,0)+1))</f>
        <v>#REF!</v>
      </c>
      <c r="P1632">
        <f t="shared" si="531"/>
        <v>0.5</v>
      </c>
      <c r="Q1632">
        <f t="shared" si="533"/>
        <v>1</v>
      </c>
      <c r="R1632">
        <f t="shared" si="538"/>
        <v>1630</v>
      </c>
      <c r="S1632" t="e">
        <f t="shared" si="539"/>
        <v>#VALUE!</v>
      </c>
      <c r="T1632" t="e">
        <f>IF($B$11="זכר",INDEX(תמותה!$A$1:$E$121,ROUNDDOWN(R1632/12,0)+1,2),INDEX(תמותה!$A$1:$E$121,ROUNDDOWN(R1632/12,0)+1,3))</f>
        <v>#REF!</v>
      </c>
      <c r="U1632" t="e">
        <f>IF($B$11="זכר",INDEX('שיפור גברים'!$A$1:$GQ$121,ROUNDDOWN(R1632/12,0)+1,ROUNDDOWN((E1632+$B$7-$B$8)/12,0)+2),INDEX('שיפור נשים'!$A$1:$GQ$121,ROUNDDOWN(R1632/12,0)+1,ROUNDDOWN((E1632+$B$7-$B$8)/12,0)+2))</f>
        <v>#REF!</v>
      </c>
      <c r="V1632" t="e">
        <f>IF($B$11="זכר",INDEX('שיפור גברים'!$A$1:$GQ$121,ROUNDDOWN(R1632/12,0)+1,ROUNDDOWN((E1632+$B$7-$B$8)/12,0)+1),INDEX('שיפור נשים'!$A$1:$GQ$121,ROUNDDOWN(R1632/12,0)+1,ROUNDDOWN((E1632+$B$7-$B$8)/12,0)+1))</f>
        <v>#REF!</v>
      </c>
      <c r="W1632">
        <f t="shared" si="534"/>
        <v>0.5</v>
      </c>
      <c r="X1632" t="e">
        <f t="shared" si="540"/>
        <v>#VALUE!</v>
      </c>
      <c r="Y1632" t="e">
        <f>IF($B$11="זכר",INDEX(תמותה!$A$1:$E$121,ROUNDDOWN(R1632/12,0)+1,4),INDEX(תמותה!$A$1:$E$121,ROUNDDOWN(R1632/12,0)+1,5))</f>
        <v>#REF!</v>
      </c>
      <c r="Z1632">
        <f t="shared" si="535"/>
        <v>1</v>
      </c>
      <c r="AA1632">
        <f t="shared" si="536"/>
        <v>1</v>
      </c>
      <c r="AB1632" t="e">
        <f t="shared" si="541"/>
        <v>#VALUE!</v>
      </c>
      <c r="AC1632" t="e">
        <f t="shared" si="542"/>
        <v>#VALUE!</v>
      </c>
      <c r="AD1632" t="e">
        <f t="shared" si="543"/>
        <v>#VALUE!</v>
      </c>
      <c r="AE1632" t="e">
        <f t="shared" si="544"/>
        <v>#VALUE!</v>
      </c>
      <c r="AF1632" t="e">
        <f t="shared" si="545"/>
        <v>#VALUE!</v>
      </c>
    </row>
    <row r="1633" spans="5:32" x14ac:dyDescent="0.2">
      <c r="E1633">
        <f t="shared" si="537"/>
        <v>1631</v>
      </c>
      <c r="F1633">
        <f t="shared" si="532"/>
        <v>137.74494660344183</v>
      </c>
      <c r="G1633" t="e">
        <f t="shared" si="525"/>
        <v>#VALUE!</v>
      </c>
      <c r="H1633" t="e">
        <f t="shared" si="526"/>
        <v>#VALUE!</v>
      </c>
      <c r="I1633" t="e">
        <f t="shared" si="527"/>
        <v>#VALUE!</v>
      </c>
      <c r="J1633" t="e">
        <f t="shared" si="528"/>
        <v>#VALUE!</v>
      </c>
      <c r="K1633" t="e">
        <f t="shared" si="529"/>
        <v>#VALUE!</v>
      </c>
      <c r="L1633" t="e">
        <f t="shared" si="530"/>
        <v>#VALUE!</v>
      </c>
      <c r="M1633" t="e">
        <f>IF($B$9="זכר",INDEX(תמותה!$A$1:$E$121,ROUNDDOWN(E1633/12,0)+1,2),INDEX(תמותה!$A$1:$E$121,ROUNDDOWN(E1633/12,0)+1,3))</f>
        <v>#REF!</v>
      </c>
      <c r="N1633" t="e">
        <f>IF($B$9="זכר",INDEX('שיפור גברים'!$A$1:$GQ$121,ROUNDDOWN(E1633/12,0)+1,ROUNDDOWN((E1633+$B$7-$B$8)/12,0)+2),INDEX('שיפור נשים'!$A$1:$GQ$121,ROUNDDOWN(E1633/12,0)+1,ROUNDDOWN((E1633+$B$7-$B$8)/12,0)+2))</f>
        <v>#REF!</v>
      </c>
      <c r="O1633" t="e">
        <f>IF($B$9="זכר",INDEX('שיפור גברים'!$A$1:$GQ$121,ROUNDDOWN(E1633/12,0)+1,ROUNDDOWN((E1633+$B$7-$B$8)/12,0)+1),INDEX('שיפור נשים'!$A$1:$GQ$121,ROUNDDOWN(E1633/12,0)+1,ROUNDDOWN((E1633+$B$7-$B$8)/12,0)+1))</f>
        <v>#REF!</v>
      </c>
      <c r="P1633">
        <f t="shared" si="531"/>
        <v>0.58333333333333337</v>
      </c>
      <c r="Q1633">
        <f t="shared" si="533"/>
        <v>1</v>
      </c>
      <c r="R1633">
        <f t="shared" si="538"/>
        <v>1631</v>
      </c>
      <c r="S1633" t="e">
        <f t="shared" si="539"/>
        <v>#VALUE!</v>
      </c>
      <c r="T1633" t="e">
        <f>IF($B$11="זכר",INDEX(תמותה!$A$1:$E$121,ROUNDDOWN(R1633/12,0)+1,2),INDEX(תמותה!$A$1:$E$121,ROUNDDOWN(R1633/12,0)+1,3))</f>
        <v>#REF!</v>
      </c>
      <c r="U1633" t="e">
        <f>IF($B$11="זכר",INDEX('שיפור גברים'!$A$1:$GQ$121,ROUNDDOWN(R1633/12,0)+1,ROUNDDOWN((E1633+$B$7-$B$8)/12,0)+2),INDEX('שיפור נשים'!$A$1:$GQ$121,ROUNDDOWN(R1633/12,0)+1,ROUNDDOWN((E1633+$B$7-$B$8)/12,0)+2))</f>
        <v>#REF!</v>
      </c>
      <c r="V1633" t="e">
        <f>IF($B$11="זכר",INDEX('שיפור גברים'!$A$1:$GQ$121,ROUNDDOWN(R1633/12,0)+1,ROUNDDOWN((E1633+$B$7-$B$8)/12,0)+1),INDEX('שיפור נשים'!$A$1:$GQ$121,ROUNDDOWN(R1633/12,0)+1,ROUNDDOWN((E1633+$B$7-$B$8)/12,0)+1))</f>
        <v>#REF!</v>
      </c>
      <c r="W1633">
        <f t="shared" si="534"/>
        <v>0.58333333333333337</v>
      </c>
      <c r="X1633" t="e">
        <f t="shared" si="540"/>
        <v>#VALUE!</v>
      </c>
      <c r="Y1633" t="e">
        <f>IF($B$11="זכר",INDEX(תמותה!$A$1:$E$121,ROUNDDOWN(R1633/12,0)+1,4),INDEX(תמותה!$A$1:$E$121,ROUNDDOWN(R1633/12,0)+1,5))</f>
        <v>#REF!</v>
      </c>
      <c r="Z1633">
        <f t="shared" si="535"/>
        <v>1</v>
      </c>
      <c r="AA1633">
        <f t="shared" si="536"/>
        <v>1</v>
      </c>
      <c r="AB1633" t="e">
        <f t="shared" si="541"/>
        <v>#VALUE!</v>
      </c>
      <c r="AC1633" t="e">
        <f t="shared" si="542"/>
        <v>#VALUE!</v>
      </c>
      <c r="AD1633" t="e">
        <f t="shared" si="543"/>
        <v>#VALUE!</v>
      </c>
      <c r="AE1633" t="e">
        <f t="shared" si="544"/>
        <v>#VALUE!</v>
      </c>
      <c r="AF1633" t="e">
        <f t="shared" si="545"/>
        <v>#VALUE!</v>
      </c>
    </row>
    <row r="1634" spans="5:32" x14ac:dyDescent="0.2">
      <c r="E1634">
        <f t="shared" si="537"/>
        <v>1632</v>
      </c>
      <c r="F1634">
        <f t="shared" si="532"/>
        <v>138.16129114691867</v>
      </c>
      <c r="G1634" t="e">
        <f t="shared" si="525"/>
        <v>#VALUE!</v>
      </c>
      <c r="H1634" t="e">
        <f t="shared" si="526"/>
        <v>#VALUE!</v>
      </c>
      <c r="I1634" t="e">
        <f t="shared" si="527"/>
        <v>#VALUE!</v>
      </c>
      <c r="J1634" t="e">
        <f t="shared" si="528"/>
        <v>#VALUE!</v>
      </c>
      <c r="K1634" t="e">
        <f t="shared" si="529"/>
        <v>#VALUE!</v>
      </c>
      <c r="L1634" t="e">
        <f t="shared" si="530"/>
        <v>#VALUE!</v>
      </c>
      <c r="M1634" t="e">
        <f>IF($B$9="זכר",INDEX(תמותה!$A$1:$E$121,ROUNDDOWN(E1634/12,0)+1,2),INDEX(תמותה!$A$1:$E$121,ROUNDDOWN(E1634/12,0)+1,3))</f>
        <v>#REF!</v>
      </c>
      <c r="N1634" t="e">
        <f>IF($B$9="זכר",INDEX('שיפור גברים'!$A$1:$GQ$121,ROUNDDOWN(E1634/12,0)+1,ROUNDDOWN((E1634+$B$7-$B$8)/12,0)+2),INDEX('שיפור נשים'!$A$1:$GQ$121,ROUNDDOWN(E1634/12,0)+1,ROUNDDOWN((E1634+$B$7-$B$8)/12,0)+2))</f>
        <v>#REF!</v>
      </c>
      <c r="O1634" t="e">
        <f>IF($B$9="זכר",INDEX('שיפור גברים'!$A$1:$GQ$121,ROUNDDOWN(E1634/12,0)+1,ROUNDDOWN((E1634+$B$7-$B$8)/12,0)+1),INDEX('שיפור נשים'!$A$1:$GQ$121,ROUNDDOWN(E1634/12,0)+1,ROUNDDOWN((E1634+$B$7-$B$8)/12,0)+1))</f>
        <v>#REF!</v>
      </c>
      <c r="P1634">
        <f t="shared" si="531"/>
        <v>0.66666666666666663</v>
      </c>
      <c r="Q1634">
        <f t="shared" si="533"/>
        <v>1</v>
      </c>
      <c r="R1634">
        <f t="shared" si="538"/>
        <v>1632</v>
      </c>
      <c r="S1634" t="e">
        <f t="shared" si="539"/>
        <v>#VALUE!</v>
      </c>
      <c r="T1634" t="e">
        <f>IF($B$11="זכר",INDEX(תמותה!$A$1:$E$121,ROUNDDOWN(R1634/12,0)+1,2),INDEX(תמותה!$A$1:$E$121,ROUNDDOWN(R1634/12,0)+1,3))</f>
        <v>#REF!</v>
      </c>
      <c r="U1634" t="e">
        <f>IF($B$11="זכר",INDEX('שיפור גברים'!$A$1:$GQ$121,ROUNDDOWN(R1634/12,0)+1,ROUNDDOWN((E1634+$B$7-$B$8)/12,0)+2),INDEX('שיפור נשים'!$A$1:$GQ$121,ROUNDDOWN(R1634/12,0)+1,ROUNDDOWN((E1634+$B$7-$B$8)/12,0)+2))</f>
        <v>#REF!</v>
      </c>
      <c r="V1634" t="e">
        <f>IF($B$11="זכר",INDEX('שיפור גברים'!$A$1:$GQ$121,ROUNDDOWN(R1634/12,0)+1,ROUNDDOWN((E1634+$B$7-$B$8)/12,0)+1),INDEX('שיפור נשים'!$A$1:$GQ$121,ROUNDDOWN(R1634/12,0)+1,ROUNDDOWN((E1634+$B$7-$B$8)/12,0)+1))</f>
        <v>#REF!</v>
      </c>
      <c r="W1634">
        <f t="shared" si="534"/>
        <v>0.66666666666666663</v>
      </c>
      <c r="X1634" t="e">
        <f t="shared" si="540"/>
        <v>#VALUE!</v>
      </c>
      <c r="Y1634" t="e">
        <f>IF($B$11="זכר",INDEX(תמותה!$A$1:$E$121,ROUNDDOWN(R1634/12,0)+1,4),INDEX(תמותה!$A$1:$E$121,ROUNDDOWN(R1634/12,0)+1,5))</f>
        <v>#REF!</v>
      </c>
      <c r="Z1634">
        <f t="shared" si="535"/>
        <v>1</v>
      </c>
      <c r="AA1634">
        <f t="shared" si="536"/>
        <v>1</v>
      </c>
      <c r="AB1634" t="e">
        <f t="shared" si="541"/>
        <v>#VALUE!</v>
      </c>
      <c r="AC1634" t="e">
        <f t="shared" si="542"/>
        <v>#VALUE!</v>
      </c>
      <c r="AD1634" t="e">
        <f t="shared" si="543"/>
        <v>#VALUE!</v>
      </c>
      <c r="AE1634" t="e">
        <f t="shared" si="544"/>
        <v>#VALUE!</v>
      </c>
      <c r="AF1634" t="e">
        <f t="shared" si="545"/>
        <v>#VALUE!</v>
      </c>
    </row>
    <row r="1635" spans="5:32" x14ac:dyDescent="0.2">
      <c r="E1635">
        <f t="shared" si="537"/>
        <v>1633</v>
      </c>
      <c r="F1635">
        <f t="shared" si="532"/>
        <v>138.57889412334094</v>
      </c>
      <c r="G1635" t="e">
        <f t="shared" si="525"/>
        <v>#VALUE!</v>
      </c>
      <c r="H1635" t="e">
        <f t="shared" si="526"/>
        <v>#VALUE!</v>
      </c>
      <c r="I1635" t="e">
        <f t="shared" si="527"/>
        <v>#VALUE!</v>
      </c>
      <c r="J1635" t="e">
        <f t="shared" si="528"/>
        <v>#VALUE!</v>
      </c>
      <c r="K1635" t="e">
        <f t="shared" si="529"/>
        <v>#VALUE!</v>
      </c>
      <c r="L1635" t="e">
        <f t="shared" si="530"/>
        <v>#VALUE!</v>
      </c>
      <c r="M1635" t="e">
        <f>IF($B$9="זכר",INDEX(תמותה!$A$1:$E$121,ROUNDDOWN(E1635/12,0)+1,2),INDEX(תמותה!$A$1:$E$121,ROUNDDOWN(E1635/12,0)+1,3))</f>
        <v>#REF!</v>
      </c>
      <c r="N1635" t="e">
        <f>IF($B$9="זכר",INDEX('שיפור גברים'!$A$1:$GQ$121,ROUNDDOWN(E1635/12,0)+1,ROUNDDOWN((E1635+$B$7-$B$8)/12,0)+2),INDEX('שיפור נשים'!$A$1:$GQ$121,ROUNDDOWN(E1635/12,0)+1,ROUNDDOWN((E1635+$B$7-$B$8)/12,0)+2))</f>
        <v>#REF!</v>
      </c>
      <c r="O1635" t="e">
        <f>IF($B$9="זכר",INDEX('שיפור גברים'!$A$1:$GQ$121,ROUNDDOWN(E1635/12,0)+1,ROUNDDOWN((E1635+$B$7-$B$8)/12,0)+1),INDEX('שיפור נשים'!$A$1:$GQ$121,ROUNDDOWN(E1635/12,0)+1,ROUNDDOWN((E1635+$B$7-$B$8)/12,0)+1))</f>
        <v>#REF!</v>
      </c>
      <c r="P1635">
        <f t="shared" si="531"/>
        <v>0.75</v>
      </c>
      <c r="Q1635">
        <f t="shared" si="533"/>
        <v>1</v>
      </c>
      <c r="R1635">
        <f t="shared" si="538"/>
        <v>1633</v>
      </c>
      <c r="S1635" t="e">
        <f t="shared" si="539"/>
        <v>#VALUE!</v>
      </c>
      <c r="T1635" t="e">
        <f>IF($B$11="זכר",INDEX(תמותה!$A$1:$E$121,ROUNDDOWN(R1635/12,0)+1,2),INDEX(תמותה!$A$1:$E$121,ROUNDDOWN(R1635/12,0)+1,3))</f>
        <v>#REF!</v>
      </c>
      <c r="U1635" t="e">
        <f>IF($B$11="זכר",INDEX('שיפור גברים'!$A$1:$GQ$121,ROUNDDOWN(R1635/12,0)+1,ROUNDDOWN((E1635+$B$7-$B$8)/12,0)+2),INDEX('שיפור נשים'!$A$1:$GQ$121,ROUNDDOWN(R1635/12,0)+1,ROUNDDOWN((E1635+$B$7-$B$8)/12,0)+2))</f>
        <v>#REF!</v>
      </c>
      <c r="V1635" t="e">
        <f>IF($B$11="זכר",INDEX('שיפור גברים'!$A$1:$GQ$121,ROUNDDOWN(R1635/12,0)+1,ROUNDDOWN((E1635+$B$7-$B$8)/12,0)+1),INDEX('שיפור נשים'!$A$1:$GQ$121,ROUNDDOWN(R1635/12,0)+1,ROUNDDOWN((E1635+$B$7-$B$8)/12,0)+1))</f>
        <v>#REF!</v>
      </c>
      <c r="W1635">
        <f t="shared" si="534"/>
        <v>0.75</v>
      </c>
      <c r="X1635" t="e">
        <f t="shared" si="540"/>
        <v>#VALUE!</v>
      </c>
      <c r="Y1635" t="e">
        <f>IF($B$11="זכר",INDEX(תמותה!$A$1:$E$121,ROUNDDOWN(R1635/12,0)+1,4),INDEX(תמותה!$A$1:$E$121,ROUNDDOWN(R1635/12,0)+1,5))</f>
        <v>#REF!</v>
      </c>
      <c r="Z1635">
        <f t="shared" si="535"/>
        <v>1</v>
      </c>
      <c r="AA1635">
        <f t="shared" si="536"/>
        <v>1</v>
      </c>
      <c r="AB1635" t="e">
        <f t="shared" si="541"/>
        <v>#VALUE!</v>
      </c>
      <c r="AC1635" t="e">
        <f t="shared" si="542"/>
        <v>#VALUE!</v>
      </c>
      <c r="AD1635" t="e">
        <f t="shared" si="543"/>
        <v>#VALUE!</v>
      </c>
      <c r="AE1635" t="e">
        <f t="shared" si="544"/>
        <v>#VALUE!</v>
      </c>
      <c r="AF1635" t="e">
        <f t="shared" si="545"/>
        <v>#VALUE!</v>
      </c>
    </row>
    <row r="1636" spans="5:32" x14ac:dyDescent="0.2">
      <c r="E1636">
        <f t="shared" si="537"/>
        <v>1634</v>
      </c>
      <c r="F1636">
        <f t="shared" si="532"/>
        <v>138.99775933641783</v>
      </c>
      <c r="G1636" t="e">
        <f t="shared" si="525"/>
        <v>#VALUE!</v>
      </c>
      <c r="H1636" t="e">
        <f t="shared" si="526"/>
        <v>#VALUE!</v>
      </c>
      <c r="I1636" t="e">
        <f t="shared" si="527"/>
        <v>#VALUE!</v>
      </c>
      <c r="J1636" t="e">
        <f t="shared" si="528"/>
        <v>#VALUE!</v>
      </c>
      <c r="K1636" t="e">
        <f t="shared" si="529"/>
        <v>#VALUE!</v>
      </c>
      <c r="L1636" t="e">
        <f t="shared" si="530"/>
        <v>#VALUE!</v>
      </c>
      <c r="M1636" t="e">
        <f>IF($B$9="זכר",INDEX(תמותה!$A$1:$E$121,ROUNDDOWN(E1636/12,0)+1,2),INDEX(תמותה!$A$1:$E$121,ROUNDDOWN(E1636/12,0)+1,3))</f>
        <v>#REF!</v>
      </c>
      <c r="N1636" t="e">
        <f>IF($B$9="זכר",INDEX('שיפור גברים'!$A$1:$GQ$121,ROUNDDOWN(E1636/12,0)+1,ROUNDDOWN((E1636+$B$7-$B$8)/12,0)+2),INDEX('שיפור נשים'!$A$1:$GQ$121,ROUNDDOWN(E1636/12,0)+1,ROUNDDOWN((E1636+$B$7-$B$8)/12,0)+2))</f>
        <v>#REF!</v>
      </c>
      <c r="O1636" t="e">
        <f>IF($B$9="זכר",INDEX('שיפור גברים'!$A$1:$GQ$121,ROUNDDOWN(E1636/12,0)+1,ROUNDDOWN((E1636+$B$7-$B$8)/12,0)+1),INDEX('שיפור נשים'!$A$1:$GQ$121,ROUNDDOWN(E1636/12,0)+1,ROUNDDOWN((E1636+$B$7-$B$8)/12,0)+1))</f>
        <v>#REF!</v>
      </c>
      <c r="P1636">
        <f t="shared" si="531"/>
        <v>0.83333333333333337</v>
      </c>
      <c r="Q1636">
        <f t="shared" si="533"/>
        <v>1</v>
      </c>
      <c r="R1636">
        <f t="shared" si="538"/>
        <v>1634</v>
      </c>
      <c r="S1636" t="e">
        <f t="shared" si="539"/>
        <v>#VALUE!</v>
      </c>
      <c r="T1636" t="e">
        <f>IF($B$11="זכר",INDEX(תמותה!$A$1:$E$121,ROUNDDOWN(R1636/12,0)+1,2),INDEX(תמותה!$A$1:$E$121,ROUNDDOWN(R1636/12,0)+1,3))</f>
        <v>#REF!</v>
      </c>
      <c r="U1636" t="e">
        <f>IF($B$11="זכר",INDEX('שיפור גברים'!$A$1:$GQ$121,ROUNDDOWN(R1636/12,0)+1,ROUNDDOWN((E1636+$B$7-$B$8)/12,0)+2),INDEX('שיפור נשים'!$A$1:$GQ$121,ROUNDDOWN(R1636/12,0)+1,ROUNDDOWN((E1636+$B$7-$B$8)/12,0)+2))</f>
        <v>#REF!</v>
      </c>
      <c r="V1636" t="e">
        <f>IF($B$11="זכר",INDEX('שיפור גברים'!$A$1:$GQ$121,ROUNDDOWN(R1636/12,0)+1,ROUNDDOWN((E1636+$B$7-$B$8)/12,0)+1),INDEX('שיפור נשים'!$A$1:$GQ$121,ROUNDDOWN(R1636/12,0)+1,ROUNDDOWN((E1636+$B$7-$B$8)/12,0)+1))</f>
        <v>#REF!</v>
      </c>
      <c r="W1636">
        <f t="shared" si="534"/>
        <v>0.83333333333333337</v>
      </c>
      <c r="X1636" t="e">
        <f t="shared" si="540"/>
        <v>#VALUE!</v>
      </c>
      <c r="Y1636" t="e">
        <f>IF($B$11="זכר",INDEX(תמותה!$A$1:$E$121,ROUNDDOWN(R1636/12,0)+1,4),INDEX(תמותה!$A$1:$E$121,ROUNDDOWN(R1636/12,0)+1,5))</f>
        <v>#REF!</v>
      </c>
      <c r="Z1636">
        <f t="shared" si="535"/>
        <v>1</v>
      </c>
      <c r="AA1636">
        <f t="shared" si="536"/>
        <v>1</v>
      </c>
      <c r="AB1636" t="e">
        <f t="shared" si="541"/>
        <v>#VALUE!</v>
      </c>
      <c r="AC1636" t="e">
        <f t="shared" si="542"/>
        <v>#VALUE!</v>
      </c>
      <c r="AD1636" t="e">
        <f t="shared" si="543"/>
        <v>#VALUE!</v>
      </c>
      <c r="AE1636" t="e">
        <f t="shared" si="544"/>
        <v>#VALUE!</v>
      </c>
      <c r="AF1636" t="e">
        <f t="shared" si="545"/>
        <v>#VALUE!</v>
      </c>
    </row>
    <row r="1637" spans="5:32" x14ac:dyDescent="0.2">
      <c r="E1637">
        <f t="shared" si="537"/>
        <v>1635</v>
      </c>
      <c r="F1637">
        <f t="shared" si="532"/>
        <v>139.41789060135517</v>
      </c>
      <c r="G1637" t="e">
        <f t="shared" si="525"/>
        <v>#VALUE!</v>
      </c>
      <c r="H1637" t="e">
        <f t="shared" si="526"/>
        <v>#VALUE!</v>
      </c>
      <c r="I1637" t="e">
        <f t="shared" si="527"/>
        <v>#VALUE!</v>
      </c>
      <c r="J1637" t="e">
        <f t="shared" si="528"/>
        <v>#VALUE!</v>
      </c>
      <c r="K1637" t="e">
        <f t="shared" si="529"/>
        <v>#VALUE!</v>
      </c>
      <c r="L1637" t="e">
        <f t="shared" si="530"/>
        <v>#VALUE!</v>
      </c>
      <c r="M1637" t="e">
        <f>IF($B$9="זכר",INDEX(תמותה!$A$1:$E$121,ROUNDDOWN(E1637/12,0)+1,2),INDEX(תמותה!$A$1:$E$121,ROUNDDOWN(E1637/12,0)+1,3))</f>
        <v>#REF!</v>
      </c>
      <c r="N1637" t="e">
        <f>IF($B$9="זכר",INDEX('שיפור גברים'!$A$1:$GQ$121,ROUNDDOWN(E1637/12,0)+1,ROUNDDOWN((E1637+$B$7-$B$8)/12,0)+2),INDEX('שיפור נשים'!$A$1:$GQ$121,ROUNDDOWN(E1637/12,0)+1,ROUNDDOWN((E1637+$B$7-$B$8)/12,0)+2))</f>
        <v>#REF!</v>
      </c>
      <c r="O1637" t="e">
        <f>IF($B$9="זכר",INDEX('שיפור גברים'!$A$1:$GQ$121,ROUNDDOWN(E1637/12,0)+1,ROUNDDOWN((E1637+$B$7-$B$8)/12,0)+1),INDEX('שיפור נשים'!$A$1:$GQ$121,ROUNDDOWN(E1637/12,0)+1,ROUNDDOWN((E1637+$B$7-$B$8)/12,0)+1))</f>
        <v>#REF!</v>
      </c>
      <c r="P1637">
        <f t="shared" si="531"/>
        <v>0.91666666666666663</v>
      </c>
      <c r="Q1637">
        <f t="shared" si="533"/>
        <v>1</v>
      </c>
      <c r="R1637">
        <f t="shared" si="538"/>
        <v>1635</v>
      </c>
      <c r="S1637" t="e">
        <f t="shared" si="539"/>
        <v>#VALUE!</v>
      </c>
      <c r="T1637" t="e">
        <f>IF($B$11="זכר",INDEX(תמותה!$A$1:$E$121,ROUNDDOWN(R1637/12,0)+1,2),INDEX(תמותה!$A$1:$E$121,ROUNDDOWN(R1637/12,0)+1,3))</f>
        <v>#REF!</v>
      </c>
      <c r="U1637" t="e">
        <f>IF($B$11="זכר",INDEX('שיפור גברים'!$A$1:$GQ$121,ROUNDDOWN(R1637/12,0)+1,ROUNDDOWN((E1637+$B$7-$B$8)/12,0)+2),INDEX('שיפור נשים'!$A$1:$GQ$121,ROUNDDOWN(R1637/12,0)+1,ROUNDDOWN((E1637+$B$7-$B$8)/12,0)+2))</f>
        <v>#REF!</v>
      </c>
      <c r="V1637" t="e">
        <f>IF($B$11="זכר",INDEX('שיפור גברים'!$A$1:$GQ$121,ROUNDDOWN(R1637/12,0)+1,ROUNDDOWN((E1637+$B$7-$B$8)/12,0)+1),INDEX('שיפור נשים'!$A$1:$GQ$121,ROUNDDOWN(R1637/12,0)+1,ROUNDDOWN((E1637+$B$7-$B$8)/12,0)+1))</f>
        <v>#REF!</v>
      </c>
      <c r="W1637">
        <f t="shared" si="534"/>
        <v>0.91666666666666663</v>
      </c>
      <c r="X1637" t="e">
        <f t="shared" si="540"/>
        <v>#VALUE!</v>
      </c>
      <c r="Y1637" t="e">
        <f>IF($B$11="זכר",INDEX(תמותה!$A$1:$E$121,ROUNDDOWN(R1637/12,0)+1,4),INDEX(תמותה!$A$1:$E$121,ROUNDDOWN(R1637/12,0)+1,5))</f>
        <v>#REF!</v>
      </c>
      <c r="Z1637">
        <f t="shared" si="535"/>
        <v>1</v>
      </c>
      <c r="AA1637">
        <f t="shared" si="536"/>
        <v>1</v>
      </c>
      <c r="AB1637" t="e">
        <f t="shared" si="541"/>
        <v>#VALUE!</v>
      </c>
      <c r="AC1637" t="e">
        <f t="shared" si="542"/>
        <v>#VALUE!</v>
      </c>
      <c r="AD1637" t="e">
        <f t="shared" si="543"/>
        <v>#VALUE!</v>
      </c>
      <c r="AE1637" t="e">
        <f t="shared" si="544"/>
        <v>#VALUE!</v>
      </c>
      <c r="AF1637" t="e">
        <f t="shared" si="545"/>
        <v>#VALUE!</v>
      </c>
    </row>
    <row r="1638" spans="5:32" x14ac:dyDescent="0.2">
      <c r="E1638">
        <f t="shared" si="537"/>
        <v>1636</v>
      </c>
      <c r="F1638">
        <f t="shared" si="532"/>
        <v>139.8392917448906</v>
      </c>
      <c r="G1638" t="e">
        <f t="shared" ref="G1638:G1701" si="546">IF(E1638&lt;=$B$3,IF(AND((E1638-$E$2)&lt;0,E1638&lt;$B$4),G1637+1/F1638,G1637+L1637/F1638))</f>
        <v>#VALUE!</v>
      </c>
      <c r="H1638" t="e">
        <f t="shared" ref="H1638:H1701" si="547">IF(E1638&lt;=$B$3,IF(AND((E1638-$E$2)&lt;60,E1638&lt;$B$4),H1637+1/F1638,H1637+L1637/F1638))</f>
        <v>#VALUE!</v>
      </c>
      <c r="I1638" t="e">
        <f t="shared" ref="I1638:I1701" si="548">IF(E1638&lt;=$B$3,IF(AND((E1638-$E$2)&lt;120,E1638&lt;$B$4),I1637+1/F1638,I1637+L1637/F1638))</f>
        <v>#VALUE!</v>
      </c>
      <c r="J1638" t="e">
        <f t="shared" ref="J1638:J1701" si="549">IF(E1638&lt;=$B$3,IF(AND((E1638-$E$2)&lt;180,E1638&lt;$B$4),J1637+1/F1638,J1637+L1637/F1638))</f>
        <v>#VALUE!</v>
      </c>
      <c r="K1638" t="e">
        <f t="shared" ref="K1638:K1701" si="550">IF(E1638&lt;=$B$3,IF(AND((E1638-$E$2)&lt;240,E1638&lt;$B$4),K1637+1/F1638,K1637+L1637/F1638))</f>
        <v>#VALUE!</v>
      </c>
      <c r="L1638" t="e">
        <f t="shared" ref="L1638:L1701" si="551">L1637*(1-Q1638)</f>
        <v>#VALUE!</v>
      </c>
      <c r="M1638" t="e">
        <f>IF($B$9="זכר",INDEX(תמותה!$A$1:$E$121,ROUNDDOWN(E1638/12,0)+1,2),INDEX(תמותה!$A$1:$E$121,ROUNDDOWN(E1638/12,0)+1,3))</f>
        <v>#REF!</v>
      </c>
      <c r="N1638" t="e">
        <f>IF($B$9="זכר",INDEX('שיפור גברים'!$A$1:$GQ$121,ROUNDDOWN(E1638/12,0)+1,ROUNDDOWN((E1638+$B$7-$B$8)/12,0)+2),INDEX('שיפור נשים'!$A$1:$GQ$121,ROUNDDOWN(E1638/12,0)+1,ROUNDDOWN((E1638+$B$7-$B$8)/12,0)+2))</f>
        <v>#REF!</v>
      </c>
      <c r="O1638" t="e">
        <f>IF($B$9="זכר",INDEX('שיפור גברים'!$A$1:$GQ$121,ROUNDDOWN(E1638/12,0)+1,ROUNDDOWN((E1638+$B$7-$B$8)/12,0)+1),INDEX('שיפור נשים'!$A$1:$GQ$121,ROUNDDOWN(E1638/12,0)+1,ROUNDDOWN((E1638+$B$7-$B$8)/12,0)+1))</f>
        <v>#REF!</v>
      </c>
      <c r="P1638">
        <f t="shared" ref="P1638:P1701" si="552">(MOD((E1638-$E$2+7),12)+1)/12</f>
        <v>1</v>
      </c>
      <c r="Q1638">
        <f t="shared" si="533"/>
        <v>1</v>
      </c>
      <c r="R1638">
        <f t="shared" si="538"/>
        <v>1636</v>
      </c>
      <c r="S1638" t="e">
        <f t="shared" si="539"/>
        <v>#VALUE!</v>
      </c>
      <c r="T1638" t="e">
        <f>IF($B$11="זכר",INDEX(תמותה!$A$1:$E$121,ROUNDDOWN(R1638/12,0)+1,2),INDEX(תמותה!$A$1:$E$121,ROUNDDOWN(R1638/12,0)+1,3))</f>
        <v>#REF!</v>
      </c>
      <c r="U1638" t="e">
        <f>IF($B$11="זכר",INDEX('שיפור גברים'!$A$1:$GQ$121,ROUNDDOWN(R1638/12,0)+1,ROUNDDOWN((E1638+$B$7-$B$8)/12,0)+2),INDEX('שיפור נשים'!$A$1:$GQ$121,ROUNDDOWN(R1638/12,0)+1,ROUNDDOWN((E1638+$B$7-$B$8)/12,0)+2))</f>
        <v>#REF!</v>
      </c>
      <c r="V1638" t="e">
        <f>IF($B$11="זכר",INDEX('שיפור גברים'!$A$1:$GQ$121,ROUNDDOWN(R1638/12,0)+1,ROUNDDOWN((E1638+$B$7-$B$8)/12,0)+1),INDEX('שיפור נשים'!$A$1:$GQ$121,ROUNDDOWN(R1638/12,0)+1,ROUNDDOWN((E1638+$B$7-$B$8)/12,0)+1))</f>
        <v>#REF!</v>
      </c>
      <c r="W1638">
        <f t="shared" si="534"/>
        <v>1</v>
      </c>
      <c r="X1638" t="e">
        <f t="shared" si="540"/>
        <v>#VALUE!</v>
      </c>
      <c r="Y1638" t="e">
        <f>IF($B$11="זכר",INDEX(תמותה!$A$1:$E$121,ROUNDDOWN(R1638/12,0)+1,4),INDEX(תמותה!$A$1:$E$121,ROUNDDOWN(R1638/12,0)+1,5))</f>
        <v>#REF!</v>
      </c>
      <c r="Z1638">
        <f t="shared" si="535"/>
        <v>1</v>
      </c>
      <c r="AA1638">
        <f t="shared" si="536"/>
        <v>1</v>
      </c>
      <c r="AB1638" t="e">
        <f t="shared" si="541"/>
        <v>#VALUE!</v>
      </c>
      <c r="AC1638" t="e">
        <f t="shared" si="542"/>
        <v>#VALUE!</v>
      </c>
      <c r="AD1638" t="e">
        <f t="shared" si="543"/>
        <v>#VALUE!</v>
      </c>
      <c r="AE1638" t="e">
        <f t="shared" si="544"/>
        <v>#VALUE!</v>
      </c>
      <c r="AF1638" t="e">
        <f t="shared" si="545"/>
        <v>#VALUE!</v>
      </c>
    </row>
    <row r="1639" spans="5:32" x14ac:dyDescent="0.2">
      <c r="E1639">
        <f t="shared" si="537"/>
        <v>1637</v>
      </c>
      <c r="F1639">
        <f t="shared" si="532"/>
        <v>140.26196660532864</v>
      </c>
      <c r="G1639" t="e">
        <f t="shared" si="546"/>
        <v>#VALUE!</v>
      </c>
      <c r="H1639" t="e">
        <f t="shared" si="547"/>
        <v>#VALUE!</v>
      </c>
      <c r="I1639" t="e">
        <f t="shared" si="548"/>
        <v>#VALUE!</v>
      </c>
      <c r="J1639" t="e">
        <f t="shared" si="549"/>
        <v>#VALUE!</v>
      </c>
      <c r="K1639" t="e">
        <f t="shared" si="550"/>
        <v>#VALUE!</v>
      </c>
      <c r="L1639" t="e">
        <f t="shared" si="551"/>
        <v>#VALUE!</v>
      </c>
      <c r="M1639" t="e">
        <f>IF($B$9="זכר",INDEX(תמותה!$A$1:$E$121,ROUNDDOWN(E1639/12,0)+1,2),INDEX(תמותה!$A$1:$E$121,ROUNDDOWN(E1639/12,0)+1,3))</f>
        <v>#REF!</v>
      </c>
      <c r="N1639" t="e">
        <f>IF($B$9="זכר",INDEX('שיפור גברים'!$A$1:$GQ$121,ROUNDDOWN(E1639/12,0)+1,ROUNDDOWN((E1639+$B$7-$B$8)/12,0)+2),INDEX('שיפור נשים'!$A$1:$GQ$121,ROUNDDOWN(E1639/12,0)+1,ROUNDDOWN((E1639+$B$7-$B$8)/12,0)+2))</f>
        <v>#REF!</v>
      </c>
      <c r="O1639" t="e">
        <f>IF($B$9="זכר",INDEX('שיפור גברים'!$A$1:$GQ$121,ROUNDDOWN(E1639/12,0)+1,ROUNDDOWN((E1639+$B$7-$B$8)/12,0)+1),INDEX('שיפור נשים'!$A$1:$GQ$121,ROUNDDOWN(E1639/12,0)+1,ROUNDDOWN((E1639+$B$7-$B$8)/12,0)+1))</f>
        <v>#REF!</v>
      </c>
      <c r="P1639">
        <f t="shared" si="552"/>
        <v>8.3333333333333329E-2</v>
      </c>
      <c r="Q1639">
        <f t="shared" si="533"/>
        <v>1</v>
      </c>
      <c r="R1639">
        <f t="shared" si="538"/>
        <v>1637</v>
      </c>
      <c r="S1639" t="e">
        <f t="shared" si="539"/>
        <v>#VALUE!</v>
      </c>
      <c r="T1639" t="e">
        <f>IF($B$11="זכר",INDEX(תמותה!$A$1:$E$121,ROUNDDOWN(R1639/12,0)+1,2),INDEX(תמותה!$A$1:$E$121,ROUNDDOWN(R1639/12,0)+1,3))</f>
        <v>#REF!</v>
      </c>
      <c r="U1639" t="e">
        <f>IF($B$11="זכר",INDEX('שיפור גברים'!$A$1:$GQ$121,ROUNDDOWN(R1639/12,0)+1,ROUNDDOWN((E1639+$B$7-$B$8)/12,0)+2),INDEX('שיפור נשים'!$A$1:$GQ$121,ROUNDDOWN(R1639/12,0)+1,ROUNDDOWN((E1639+$B$7-$B$8)/12,0)+2))</f>
        <v>#REF!</v>
      </c>
      <c r="V1639" t="e">
        <f>IF($B$11="זכר",INDEX('שיפור גברים'!$A$1:$GQ$121,ROUNDDOWN(R1639/12,0)+1,ROUNDDOWN((E1639+$B$7-$B$8)/12,0)+1),INDEX('שיפור נשים'!$A$1:$GQ$121,ROUNDDOWN(R1639/12,0)+1,ROUNDDOWN((E1639+$B$7-$B$8)/12,0)+1))</f>
        <v>#REF!</v>
      </c>
      <c r="W1639">
        <f t="shared" si="534"/>
        <v>8.3333333333333329E-2</v>
      </c>
      <c r="X1639" t="e">
        <f t="shared" si="540"/>
        <v>#VALUE!</v>
      </c>
      <c r="Y1639" t="e">
        <f>IF($B$11="זכר",INDEX(תמותה!$A$1:$E$121,ROUNDDOWN(R1639/12,0)+1,4),INDEX(תמותה!$A$1:$E$121,ROUNDDOWN(R1639/12,0)+1,5))</f>
        <v>#REF!</v>
      </c>
      <c r="Z1639">
        <f t="shared" si="535"/>
        <v>1</v>
      </c>
      <c r="AA1639">
        <f t="shared" si="536"/>
        <v>1</v>
      </c>
      <c r="AB1639" t="e">
        <f t="shared" si="541"/>
        <v>#VALUE!</v>
      </c>
      <c r="AC1639" t="e">
        <f t="shared" si="542"/>
        <v>#VALUE!</v>
      </c>
      <c r="AD1639" t="e">
        <f t="shared" si="543"/>
        <v>#VALUE!</v>
      </c>
      <c r="AE1639" t="e">
        <f t="shared" si="544"/>
        <v>#VALUE!</v>
      </c>
      <c r="AF1639" t="e">
        <f t="shared" si="545"/>
        <v>#VALUE!</v>
      </c>
    </row>
    <row r="1640" spans="5:32" x14ac:dyDescent="0.2">
      <c r="E1640">
        <f t="shared" si="537"/>
        <v>1638</v>
      </c>
      <c r="F1640">
        <f t="shared" si="532"/>
        <v>140.68591903257513</v>
      </c>
      <c r="G1640" t="e">
        <f t="shared" si="546"/>
        <v>#VALUE!</v>
      </c>
      <c r="H1640" t="e">
        <f t="shared" si="547"/>
        <v>#VALUE!</v>
      </c>
      <c r="I1640" t="e">
        <f t="shared" si="548"/>
        <v>#VALUE!</v>
      </c>
      <c r="J1640" t="e">
        <f t="shared" si="549"/>
        <v>#VALUE!</v>
      </c>
      <c r="K1640" t="e">
        <f t="shared" si="550"/>
        <v>#VALUE!</v>
      </c>
      <c r="L1640" t="e">
        <f t="shared" si="551"/>
        <v>#VALUE!</v>
      </c>
      <c r="M1640" t="e">
        <f>IF($B$9="זכר",INDEX(תמותה!$A$1:$E$121,ROUNDDOWN(E1640/12,0)+1,2),INDEX(תמותה!$A$1:$E$121,ROUNDDOWN(E1640/12,0)+1,3))</f>
        <v>#REF!</v>
      </c>
      <c r="N1640" t="e">
        <f>IF($B$9="זכר",INDEX('שיפור גברים'!$A$1:$GQ$121,ROUNDDOWN(E1640/12,0)+1,ROUNDDOWN((E1640+$B$7-$B$8)/12,0)+2),INDEX('שיפור נשים'!$A$1:$GQ$121,ROUNDDOWN(E1640/12,0)+1,ROUNDDOWN((E1640+$B$7-$B$8)/12,0)+2))</f>
        <v>#REF!</v>
      </c>
      <c r="O1640" t="e">
        <f>IF($B$9="זכר",INDEX('שיפור גברים'!$A$1:$GQ$121,ROUNDDOWN(E1640/12,0)+1,ROUNDDOWN((E1640+$B$7-$B$8)/12,0)+1),INDEX('שיפור נשים'!$A$1:$GQ$121,ROUNDDOWN(E1640/12,0)+1,ROUNDDOWN((E1640+$B$7-$B$8)/12,0)+1))</f>
        <v>#REF!</v>
      </c>
      <c r="P1640">
        <f t="shared" si="552"/>
        <v>0.16666666666666666</v>
      </c>
      <c r="Q1640">
        <f t="shared" si="533"/>
        <v>1</v>
      </c>
      <c r="R1640">
        <f t="shared" si="538"/>
        <v>1638</v>
      </c>
      <c r="S1640" t="e">
        <f t="shared" si="539"/>
        <v>#VALUE!</v>
      </c>
      <c r="T1640" t="e">
        <f>IF($B$11="זכר",INDEX(תמותה!$A$1:$E$121,ROUNDDOWN(R1640/12,0)+1,2),INDEX(תמותה!$A$1:$E$121,ROUNDDOWN(R1640/12,0)+1,3))</f>
        <v>#REF!</v>
      </c>
      <c r="U1640" t="e">
        <f>IF($B$11="זכר",INDEX('שיפור גברים'!$A$1:$GQ$121,ROUNDDOWN(R1640/12,0)+1,ROUNDDOWN((E1640+$B$7-$B$8)/12,0)+2),INDEX('שיפור נשים'!$A$1:$GQ$121,ROUNDDOWN(R1640/12,0)+1,ROUNDDOWN((E1640+$B$7-$B$8)/12,0)+2))</f>
        <v>#REF!</v>
      </c>
      <c r="V1640" t="e">
        <f>IF($B$11="זכר",INDEX('שיפור גברים'!$A$1:$GQ$121,ROUNDDOWN(R1640/12,0)+1,ROUNDDOWN((E1640+$B$7-$B$8)/12,0)+1),INDEX('שיפור נשים'!$A$1:$GQ$121,ROUNDDOWN(R1640/12,0)+1,ROUNDDOWN((E1640+$B$7-$B$8)/12,0)+1))</f>
        <v>#REF!</v>
      </c>
      <c r="W1640">
        <f t="shared" si="534"/>
        <v>0.16666666666666666</v>
      </c>
      <c r="X1640" t="e">
        <f t="shared" si="540"/>
        <v>#VALUE!</v>
      </c>
      <c r="Y1640" t="e">
        <f>IF($B$11="זכר",INDEX(תמותה!$A$1:$E$121,ROUNDDOWN(R1640/12,0)+1,4),INDEX(תמותה!$A$1:$E$121,ROUNDDOWN(R1640/12,0)+1,5))</f>
        <v>#REF!</v>
      </c>
      <c r="Z1640">
        <f t="shared" si="535"/>
        <v>1</v>
      </c>
      <c r="AA1640">
        <f t="shared" si="536"/>
        <v>1</v>
      </c>
      <c r="AB1640" t="e">
        <f t="shared" si="541"/>
        <v>#VALUE!</v>
      </c>
      <c r="AC1640" t="e">
        <f t="shared" si="542"/>
        <v>#VALUE!</v>
      </c>
      <c r="AD1640" t="e">
        <f t="shared" si="543"/>
        <v>#VALUE!</v>
      </c>
      <c r="AE1640" t="e">
        <f t="shared" si="544"/>
        <v>#VALUE!</v>
      </c>
      <c r="AF1640" t="e">
        <f t="shared" si="545"/>
        <v>#VALUE!</v>
      </c>
    </row>
    <row r="1641" spans="5:32" x14ac:dyDescent="0.2">
      <c r="E1641">
        <f t="shared" si="537"/>
        <v>1639</v>
      </c>
      <c r="F1641">
        <f t="shared" si="532"/>
        <v>141.11115288817231</v>
      </c>
      <c r="G1641" t="e">
        <f t="shared" si="546"/>
        <v>#VALUE!</v>
      </c>
      <c r="H1641" t="e">
        <f t="shared" si="547"/>
        <v>#VALUE!</v>
      </c>
      <c r="I1641" t="e">
        <f t="shared" si="548"/>
        <v>#VALUE!</v>
      </c>
      <c r="J1641" t="e">
        <f t="shared" si="549"/>
        <v>#VALUE!</v>
      </c>
      <c r="K1641" t="e">
        <f t="shared" si="550"/>
        <v>#VALUE!</v>
      </c>
      <c r="L1641" t="e">
        <f t="shared" si="551"/>
        <v>#VALUE!</v>
      </c>
      <c r="M1641" t="e">
        <f>IF($B$9="זכר",INDEX(תמותה!$A$1:$E$121,ROUNDDOWN(E1641/12,0)+1,2),INDEX(תמותה!$A$1:$E$121,ROUNDDOWN(E1641/12,0)+1,3))</f>
        <v>#REF!</v>
      </c>
      <c r="N1641" t="e">
        <f>IF($B$9="זכר",INDEX('שיפור גברים'!$A$1:$GQ$121,ROUNDDOWN(E1641/12,0)+1,ROUNDDOWN((E1641+$B$7-$B$8)/12,0)+2),INDEX('שיפור נשים'!$A$1:$GQ$121,ROUNDDOWN(E1641/12,0)+1,ROUNDDOWN((E1641+$B$7-$B$8)/12,0)+2))</f>
        <v>#REF!</v>
      </c>
      <c r="O1641" t="e">
        <f>IF($B$9="זכר",INDEX('שיפור גברים'!$A$1:$GQ$121,ROUNDDOWN(E1641/12,0)+1,ROUNDDOWN((E1641+$B$7-$B$8)/12,0)+1),INDEX('שיפור נשים'!$A$1:$GQ$121,ROUNDDOWN(E1641/12,0)+1,ROUNDDOWN((E1641+$B$7-$B$8)/12,0)+1))</f>
        <v>#REF!</v>
      </c>
      <c r="P1641">
        <f t="shared" si="552"/>
        <v>0.25</v>
      </c>
      <c r="Q1641">
        <f t="shared" si="533"/>
        <v>1</v>
      </c>
      <c r="R1641">
        <f t="shared" si="538"/>
        <v>1639</v>
      </c>
      <c r="S1641" t="e">
        <f t="shared" si="539"/>
        <v>#VALUE!</v>
      </c>
      <c r="T1641" t="e">
        <f>IF($B$11="זכר",INDEX(תמותה!$A$1:$E$121,ROUNDDOWN(R1641/12,0)+1,2),INDEX(תמותה!$A$1:$E$121,ROUNDDOWN(R1641/12,0)+1,3))</f>
        <v>#REF!</v>
      </c>
      <c r="U1641" t="e">
        <f>IF($B$11="זכר",INDEX('שיפור גברים'!$A$1:$GQ$121,ROUNDDOWN(R1641/12,0)+1,ROUNDDOWN((E1641+$B$7-$B$8)/12,0)+2),INDEX('שיפור נשים'!$A$1:$GQ$121,ROUNDDOWN(R1641/12,0)+1,ROUNDDOWN((E1641+$B$7-$B$8)/12,0)+2))</f>
        <v>#REF!</v>
      </c>
      <c r="V1641" t="e">
        <f>IF($B$11="זכר",INDEX('שיפור גברים'!$A$1:$GQ$121,ROUNDDOWN(R1641/12,0)+1,ROUNDDOWN((E1641+$B$7-$B$8)/12,0)+1),INDEX('שיפור נשים'!$A$1:$GQ$121,ROUNDDOWN(R1641/12,0)+1,ROUNDDOWN((E1641+$B$7-$B$8)/12,0)+1))</f>
        <v>#REF!</v>
      </c>
      <c r="W1641">
        <f t="shared" si="534"/>
        <v>0.25</v>
      </c>
      <c r="X1641" t="e">
        <f t="shared" si="540"/>
        <v>#VALUE!</v>
      </c>
      <c r="Y1641" t="e">
        <f>IF($B$11="זכר",INDEX(תמותה!$A$1:$E$121,ROUNDDOWN(R1641/12,0)+1,4),INDEX(תמותה!$A$1:$E$121,ROUNDDOWN(R1641/12,0)+1,5))</f>
        <v>#REF!</v>
      </c>
      <c r="Z1641">
        <f t="shared" si="535"/>
        <v>1</v>
      </c>
      <c r="AA1641">
        <f t="shared" si="536"/>
        <v>1</v>
      </c>
      <c r="AB1641" t="e">
        <f t="shared" si="541"/>
        <v>#VALUE!</v>
      </c>
      <c r="AC1641" t="e">
        <f t="shared" si="542"/>
        <v>#VALUE!</v>
      </c>
      <c r="AD1641" t="e">
        <f t="shared" si="543"/>
        <v>#VALUE!</v>
      </c>
      <c r="AE1641" t="e">
        <f t="shared" si="544"/>
        <v>#VALUE!</v>
      </c>
      <c r="AF1641" t="e">
        <f t="shared" si="545"/>
        <v>#VALUE!</v>
      </c>
    </row>
    <row r="1642" spans="5:32" x14ac:dyDescent="0.2">
      <c r="E1642">
        <f t="shared" si="537"/>
        <v>1640</v>
      </c>
      <c r="F1642">
        <f t="shared" si="532"/>
        <v>141.53767204533503</v>
      </c>
      <c r="G1642" t="e">
        <f t="shared" si="546"/>
        <v>#VALUE!</v>
      </c>
      <c r="H1642" t="e">
        <f t="shared" si="547"/>
        <v>#VALUE!</v>
      </c>
      <c r="I1642" t="e">
        <f t="shared" si="548"/>
        <v>#VALUE!</v>
      </c>
      <c r="J1642" t="e">
        <f t="shared" si="549"/>
        <v>#VALUE!</v>
      </c>
      <c r="K1642" t="e">
        <f t="shared" si="550"/>
        <v>#VALUE!</v>
      </c>
      <c r="L1642" t="e">
        <f t="shared" si="551"/>
        <v>#VALUE!</v>
      </c>
      <c r="M1642" t="e">
        <f>IF($B$9="זכר",INDEX(תמותה!$A$1:$E$121,ROUNDDOWN(E1642/12,0)+1,2),INDEX(תמותה!$A$1:$E$121,ROUNDDOWN(E1642/12,0)+1,3))</f>
        <v>#REF!</v>
      </c>
      <c r="N1642" t="e">
        <f>IF($B$9="זכר",INDEX('שיפור גברים'!$A$1:$GQ$121,ROUNDDOWN(E1642/12,0)+1,ROUNDDOWN((E1642+$B$7-$B$8)/12,0)+2),INDEX('שיפור נשים'!$A$1:$GQ$121,ROUNDDOWN(E1642/12,0)+1,ROUNDDOWN((E1642+$B$7-$B$8)/12,0)+2))</f>
        <v>#REF!</v>
      </c>
      <c r="O1642" t="e">
        <f>IF($B$9="זכר",INDEX('שיפור גברים'!$A$1:$GQ$121,ROUNDDOWN(E1642/12,0)+1,ROUNDDOWN((E1642+$B$7-$B$8)/12,0)+1),INDEX('שיפור נשים'!$A$1:$GQ$121,ROUNDDOWN(E1642/12,0)+1,ROUNDDOWN((E1642+$B$7-$B$8)/12,0)+1))</f>
        <v>#REF!</v>
      </c>
      <c r="P1642">
        <f t="shared" si="552"/>
        <v>0.33333333333333331</v>
      </c>
      <c r="Q1642">
        <f t="shared" si="533"/>
        <v>1</v>
      </c>
      <c r="R1642">
        <f t="shared" si="538"/>
        <v>1640</v>
      </c>
      <c r="S1642" t="e">
        <f t="shared" si="539"/>
        <v>#VALUE!</v>
      </c>
      <c r="T1642" t="e">
        <f>IF($B$11="זכר",INDEX(תמותה!$A$1:$E$121,ROUNDDOWN(R1642/12,0)+1,2),INDEX(תמותה!$A$1:$E$121,ROUNDDOWN(R1642/12,0)+1,3))</f>
        <v>#REF!</v>
      </c>
      <c r="U1642" t="e">
        <f>IF($B$11="זכר",INDEX('שיפור גברים'!$A$1:$GQ$121,ROUNDDOWN(R1642/12,0)+1,ROUNDDOWN((E1642+$B$7-$B$8)/12,0)+2),INDEX('שיפור נשים'!$A$1:$GQ$121,ROUNDDOWN(R1642/12,0)+1,ROUNDDOWN((E1642+$B$7-$B$8)/12,0)+2))</f>
        <v>#REF!</v>
      </c>
      <c r="V1642" t="e">
        <f>IF($B$11="זכר",INDEX('שיפור גברים'!$A$1:$GQ$121,ROUNDDOWN(R1642/12,0)+1,ROUNDDOWN((E1642+$B$7-$B$8)/12,0)+1),INDEX('שיפור נשים'!$A$1:$GQ$121,ROUNDDOWN(R1642/12,0)+1,ROUNDDOWN((E1642+$B$7-$B$8)/12,0)+1))</f>
        <v>#REF!</v>
      </c>
      <c r="W1642">
        <f t="shared" si="534"/>
        <v>0.33333333333333331</v>
      </c>
      <c r="X1642" t="e">
        <f t="shared" si="540"/>
        <v>#VALUE!</v>
      </c>
      <c r="Y1642" t="e">
        <f>IF($B$11="זכר",INDEX(תמותה!$A$1:$E$121,ROUNDDOWN(R1642/12,0)+1,4),INDEX(תמותה!$A$1:$E$121,ROUNDDOWN(R1642/12,0)+1,5))</f>
        <v>#REF!</v>
      </c>
      <c r="Z1642">
        <f t="shared" si="535"/>
        <v>1</v>
      </c>
      <c r="AA1642">
        <f t="shared" si="536"/>
        <v>1</v>
      </c>
      <c r="AB1642" t="e">
        <f t="shared" si="541"/>
        <v>#VALUE!</v>
      </c>
      <c r="AC1642" t="e">
        <f t="shared" si="542"/>
        <v>#VALUE!</v>
      </c>
      <c r="AD1642" t="e">
        <f t="shared" si="543"/>
        <v>#VALUE!</v>
      </c>
      <c r="AE1642" t="e">
        <f t="shared" si="544"/>
        <v>#VALUE!</v>
      </c>
      <c r="AF1642" t="e">
        <f t="shared" si="545"/>
        <v>#VALUE!</v>
      </c>
    </row>
    <row r="1643" spans="5:32" x14ac:dyDescent="0.2">
      <c r="E1643">
        <f t="shared" si="537"/>
        <v>1641</v>
      </c>
      <c r="F1643">
        <f t="shared" si="532"/>
        <v>141.96548038898445</v>
      </c>
      <c r="G1643" t="e">
        <f t="shared" si="546"/>
        <v>#VALUE!</v>
      </c>
      <c r="H1643" t="e">
        <f t="shared" si="547"/>
        <v>#VALUE!</v>
      </c>
      <c r="I1643" t="e">
        <f t="shared" si="548"/>
        <v>#VALUE!</v>
      </c>
      <c r="J1643" t="e">
        <f t="shared" si="549"/>
        <v>#VALUE!</v>
      </c>
      <c r="K1643" t="e">
        <f t="shared" si="550"/>
        <v>#VALUE!</v>
      </c>
      <c r="L1643" t="e">
        <f t="shared" si="551"/>
        <v>#VALUE!</v>
      </c>
      <c r="M1643" t="e">
        <f>IF($B$9="זכר",INDEX(תמותה!$A$1:$E$121,ROUNDDOWN(E1643/12,0)+1,2),INDEX(תמותה!$A$1:$E$121,ROUNDDOWN(E1643/12,0)+1,3))</f>
        <v>#REF!</v>
      </c>
      <c r="N1643" t="e">
        <f>IF($B$9="זכר",INDEX('שיפור גברים'!$A$1:$GQ$121,ROUNDDOWN(E1643/12,0)+1,ROUNDDOWN((E1643+$B$7-$B$8)/12,0)+2),INDEX('שיפור נשים'!$A$1:$GQ$121,ROUNDDOWN(E1643/12,0)+1,ROUNDDOWN((E1643+$B$7-$B$8)/12,0)+2))</f>
        <v>#REF!</v>
      </c>
      <c r="O1643" t="e">
        <f>IF($B$9="זכר",INDEX('שיפור גברים'!$A$1:$GQ$121,ROUNDDOWN(E1643/12,0)+1,ROUNDDOWN((E1643+$B$7-$B$8)/12,0)+1),INDEX('שיפור נשים'!$A$1:$GQ$121,ROUNDDOWN(E1643/12,0)+1,ROUNDDOWN((E1643+$B$7-$B$8)/12,0)+1))</f>
        <v>#REF!</v>
      </c>
      <c r="P1643">
        <f t="shared" si="552"/>
        <v>0.41666666666666669</v>
      </c>
      <c r="Q1643">
        <f t="shared" si="533"/>
        <v>1</v>
      </c>
      <c r="R1643">
        <f t="shared" si="538"/>
        <v>1641</v>
      </c>
      <c r="S1643" t="e">
        <f t="shared" si="539"/>
        <v>#VALUE!</v>
      </c>
      <c r="T1643" t="e">
        <f>IF($B$11="זכר",INDEX(תמותה!$A$1:$E$121,ROUNDDOWN(R1643/12,0)+1,2),INDEX(תמותה!$A$1:$E$121,ROUNDDOWN(R1643/12,0)+1,3))</f>
        <v>#REF!</v>
      </c>
      <c r="U1643" t="e">
        <f>IF($B$11="זכר",INDEX('שיפור גברים'!$A$1:$GQ$121,ROUNDDOWN(R1643/12,0)+1,ROUNDDOWN((E1643+$B$7-$B$8)/12,0)+2),INDEX('שיפור נשים'!$A$1:$GQ$121,ROUNDDOWN(R1643/12,0)+1,ROUNDDOWN((E1643+$B$7-$B$8)/12,0)+2))</f>
        <v>#REF!</v>
      </c>
      <c r="V1643" t="e">
        <f>IF($B$11="זכר",INDEX('שיפור גברים'!$A$1:$GQ$121,ROUNDDOWN(R1643/12,0)+1,ROUNDDOWN((E1643+$B$7-$B$8)/12,0)+1),INDEX('שיפור נשים'!$A$1:$GQ$121,ROUNDDOWN(R1643/12,0)+1,ROUNDDOWN((E1643+$B$7-$B$8)/12,0)+1))</f>
        <v>#REF!</v>
      </c>
      <c r="W1643">
        <f t="shared" si="534"/>
        <v>0.41666666666666669</v>
      </c>
      <c r="X1643" t="e">
        <f t="shared" si="540"/>
        <v>#VALUE!</v>
      </c>
      <c r="Y1643" t="e">
        <f>IF($B$11="זכר",INDEX(תמותה!$A$1:$E$121,ROUNDDOWN(R1643/12,0)+1,4),INDEX(תמותה!$A$1:$E$121,ROUNDDOWN(R1643/12,0)+1,5))</f>
        <v>#REF!</v>
      </c>
      <c r="Z1643">
        <f t="shared" si="535"/>
        <v>1</v>
      </c>
      <c r="AA1643">
        <f t="shared" si="536"/>
        <v>1</v>
      </c>
      <c r="AB1643" t="e">
        <f t="shared" si="541"/>
        <v>#VALUE!</v>
      </c>
      <c r="AC1643" t="e">
        <f t="shared" si="542"/>
        <v>#VALUE!</v>
      </c>
      <c r="AD1643" t="e">
        <f t="shared" si="543"/>
        <v>#VALUE!</v>
      </c>
      <c r="AE1643" t="e">
        <f t="shared" si="544"/>
        <v>#VALUE!</v>
      </c>
      <c r="AF1643" t="e">
        <f t="shared" si="545"/>
        <v>#VALUE!</v>
      </c>
    </row>
    <row r="1644" spans="5:32" x14ac:dyDescent="0.2">
      <c r="E1644">
        <f t="shared" si="537"/>
        <v>1642</v>
      </c>
      <c r="F1644">
        <f t="shared" si="532"/>
        <v>142.39458181578433</v>
      </c>
      <c r="G1644" t="e">
        <f t="shared" si="546"/>
        <v>#VALUE!</v>
      </c>
      <c r="H1644" t="e">
        <f t="shared" si="547"/>
        <v>#VALUE!</v>
      </c>
      <c r="I1644" t="e">
        <f t="shared" si="548"/>
        <v>#VALUE!</v>
      </c>
      <c r="J1644" t="e">
        <f t="shared" si="549"/>
        <v>#VALUE!</v>
      </c>
      <c r="K1644" t="e">
        <f t="shared" si="550"/>
        <v>#VALUE!</v>
      </c>
      <c r="L1644" t="e">
        <f t="shared" si="551"/>
        <v>#VALUE!</v>
      </c>
      <c r="M1644" t="e">
        <f>IF($B$9="זכר",INDEX(תמותה!$A$1:$E$121,ROUNDDOWN(E1644/12,0)+1,2),INDEX(תמותה!$A$1:$E$121,ROUNDDOWN(E1644/12,0)+1,3))</f>
        <v>#REF!</v>
      </c>
      <c r="N1644" t="e">
        <f>IF($B$9="זכר",INDEX('שיפור גברים'!$A$1:$GQ$121,ROUNDDOWN(E1644/12,0)+1,ROUNDDOWN((E1644+$B$7-$B$8)/12,0)+2),INDEX('שיפור נשים'!$A$1:$GQ$121,ROUNDDOWN(E1644/12,0)+1,ROUNDDOWN((E1644+$B$7-$B$8)/12,0)+2))</f>
        <v>#REF!</v>
      </c>
      <c r="O1644" t="e">
        <f>IF($B$9="זכר",INDEX('שיפור גברים'!$A$1:$GQ$121,ROUNDDOWN(E1644/12,0)+1,ROUNDDOWN((E1644+$B$7-$B$8)/12,0)+1),INDEX('שיפור נשים'!$A$1:$GQ$121,ROUNDDOWN(E1644/12,0)+1,ROUNDDOWN((E1644+$B$7-$B$8)/12,0)+1))</f>
        <v>#REF!</v>
      </c>
      <c r="P1644">
        <f t="shared" si="552"/>
        <v>0.5</v>
      </c>
      <c r="Q1644">
        <f t="shared" si="533"/>
        <v>1</v>
      </c>
      <c r="R1644">
        <f t="shared" si="538"/>
        <v>1642</v>
      </c>
      <c r="S1644" t="e">
        <f t="shared" si="539"/>
        <v>#VALUE!</v>
      </c>
      <c r="T1644" t="e">
        <f>IF($B$11="זכר",INDEX(תמותה!$A$1:$E$121,ROUNDDOWN(R1644/12,0)+1,2),INDEX(תמותה!$A$1:$E$121,ROUNDDOWN(R1644/12,0)+1,3))</f>
        <v>#REF!</v>
      </c>
      <c r="U1644" t="e">
        <f>IF($B$11="זכר",INDEX('שיפור גברים'!$A$1:$GQ$121,ROUNDDOWN(R1644/12,0)+1,ROUNDDOWN((E1644+$B$7-$B$8)/12,0)+2),INDEX('שיפור נשים'!$A$1:$GQ$121,ROUNDDOWN(R1644/12,0)+1,ROUNDDOWN((E1644+$B$7-$B$8)/12,0)+2))</f>
        <v>#REF!</v>
      </c>
      <c r="V1644" t="e">
        <f>IF($B$11="זכר",INDEX('שיפור גברים'!$A$1:$GQ$121,ROUNDDOWN(R1644/12,0)+1,ROUNDDOWN((E1644+$B$7-$B$8)/12,0)+1),INDEX('שיפור נשים'!$A$1:$GQ$121,ROUNDDOWN(R1644/12,0)+1,ROUNDDOWN((E1644+$B$7-$B$8)/12,0)+1))</f>
        <v>#REF!</v>
      </c>
      <c r="W1644">
        <f t="shared" si="534"/>
        <v>0.5</v>
      </c>
      <c r="X1644" t="e">
        <f t="shared" si="540"/>
        <v>#VALUE!</v>
      </c>
      <c r="Y1644" t="e">
        <f>IF($B$11="זכר",INDEX(תמותה!$A$1:$E$121,ROUNDDOWN(R1644/12,0)+1,4),INDEX(תמותה!$A$1:$E$121,ROUNDDOWN(R1644/12,0)+1,5))</f>
        <v>#REF!</v>
      </c>
      <c r="Z1644">
        <f t="shared" si="535"/>
        <v>1</v>
      </c>
      <c r="AA1644">
        <f t="shared" si="536"/>
        <v>1</v>
      </c>
      <c r="AB1644" t="e">
        <f t="shared" si="541"/>
        <v>#VALUE!</v>
      </c>
      <c r="AC1644" t="e">
        <f t="shared" si="542"/>
        <v>#VALUE!</v>
      </c>
      <c r="AD1644" t="e">
        <f t="shared" si="543"/>
        <v>#VALUE!</v>
      </c>
      <c r="AE1644" t="e">
        <f t="shared" si="544"/>
        <v>#VALUE!</v>
      </c>
      <c r="AF1644" t="e">
        <f t="shared" si="545"/>
        <v>#VALUE!</v>
      </c>
    </row>
    <row r="1645" spans="5:32" x14ac:dyDescent="0.2">
      <c r="E1645">
        <f t="shared" si="537"/>
        <v>1643</v>
      </c>
      <c r="F1645">
        <f t="shared" si="532"/>
        <v>142.82498023417676</v>
      </c>
      <c r="G1645" t="e">
        <f t="shared" si="546"/>
        <v>#VALUE!</v>
      </c>
      <c r="H1645" t="e">
        <f t="shared" si="547"/>
        <v>#VALUE!</v>
      </c>
      <c r="I1645" t="e">
        <f t="shared" si="548"/>
        <v>#VALUE!</v>
      </c>
      <c r="J1645" t="e">
        <f t="shared" si="549"/>
        <v>#VALUE!</v>
      </c>
      <c r="K1645" t="e">
        <f t="shared" si="550"/>
        <v>#VALUE!</v>
      </c>
      <c r="L1645" t="e">
        <f t="shared" si="551"/>
        <v>#VALUE!</v>
      </c>
      <c r="M1645" t="e">
        <f>IF($B$9="זכר",INDEX(תמותה!$A$1:$E$121,ROUNDDOWN(E1645/12,0)+1,2),INDEX(תמותה!$A$1:$E$121,ROUNDDOWN(E1645/12,0)+1,3))</f>
        <v>#REF!</v>
      </c>
      <c r="N1645" t="e">
        <f>IF($B$9="זכר",INDEX('שיפור גברים'!$A$1:$GQ$121,ROUNDDOWN(E1645/12,0)+1,ROUNDDOWN((E1645+$B$7-$B$8)/12,0)+2),INDEX('שיפור נשים'!$A$1:$GQ$121,ROUNDDOWN(E1645/12,0)+1,ROUNDDOWN((E1645+$B$7-$B$8)/12,0)+2))</f>
        <v>#REF!</v>
      </c>
      <c r="O1645" t="e">
        <f>IF($B$9="זכר",INDEX('שיפור גברים'!$A$1:$GQ$121,ROUNDDOWN(E1645/12,0)+1,ROUNDDOWN((E1645+$B$7-$B$8)/12,0)+1),INDEX('שיפור נשים'!$A$1:$GQ$121,ROUNDDOWN(E1645/12,0)+1,ROUNDDOWN((E1645+$B$7-$B$8)/12,0)+1))</f>
        <v>#REF!</v>
      </c>
      <c r="P1645">
        <f t="shared" si="552"/>
        <v>0.58333333333333337</v>
      </c>
      <c r="Q1645">
        <f t="shared" si="533"/>
        <v>1</v>
      </c>
      <c r="R1645">
        <f t="shared" si="538"/>
        <v>1643</v>
      </c>
      <c r="S1645" t="e">
        <f t="shared" si="539"/>
        <v>#VALUE!</v>
      </c>
      <c r="T1645" t="e">
        <f>IF($B$11="זכר",INDEX(תמותה!$A$1:$E$121,ROUNDDOWN(R1645/12,0)+1,2),INDEX(תמותה!$A$1:$E$121,ROUNDDOWN(R1645/12,0)+1,3))</f>
        <v>#REF!</v>
      </c>
      <c r="U1645" t="e">
        <f>IF($B$11="זכר",INDEX('שיפור גברים'!$A$1:$GQ$121,ROUNDDOWN(R1645/12,0)+1,ROUNDDOWN((E1645+$B$7-$B$8)/12,0)+2),INDEX('שיפור נשים'!$A$1:$GQ$121,ROUNDDOWN(R1645/12,0)+1,ROUNDDOWN((E1645+$B$7-$B$8)/12,0)+2))</f>
        <v>#REF!</v>
      </c>
      <c r="V1645" t="e">
        <f>IF($B$11="זכר",INDEX('שיפור גברים'!$A$1:$GQ$121,ROUNDDOWN(R1645/12,0)+1,ROUNDDOWN((E1645+$B$7-$B$8)/12,0)+1),INDEX('שיפור נשים'!$A$1:$GQ$121,ROUNDDOWN(R1645/12,0)+1,ROUNDDOWN((E1645+$B$7-$B$8)/12,0)+1))</f>
        <v>#REF!</v>
      </c>
      <c r="W1645">
        <f t="shared" si="534"/>
        <v>0.58333333333333337</v>
      </c>
      <c r="X1645" t="e">
        <f t="shared" si="540"/>
        <v>#VALUE!</v>
      </c>
      <c r="Y1645" t="e">
        <f>IF($B$11="זכר",INDEX(תמותה!$A$1:$E$121,ROUNDDOWN(R1645/12,0)+1,4),INDEX(תמותה!$A$1:$E$121,ROUNDDOWN(R1645/12,0)+1,5))</f>
        <v>#REF!</v>
      </c>
      <c r="Z1645">
        <f t="shared" si="535"/>
        <v>1</v>
      </c>
      <c r="AA1645">
        <f t="shared" si="536"/>
        <v>1</v>
      </c>
      <c r="AB1645" t="e">
        <f t="shared" si="541"/>
        <v>#VALUE!</v>
      </c>
      <c r="AC1645" t="e">
        <f t="shared" si="542"/>
        <v>#VALUE!</v>
      </c>
      <c r="AD1645" t="e">
        <f t="shared" si="543"/>
        <v>#VALUE!</v>
      </c>
      <c r="AE1645" t="e">
        <f t="shared" si="544"/>
        <v>#VALUE!</v>
      </c>
      <c r="AF1645" t="e">
        <f t="shared" si="545"/>
        <v>#VALUE!</v>
      </c>
    </row>
    <row r="1646" spans="5:32" x14ac:dyDescent="0.2">
      <c r="E1646">
        <f t="shared" si="537"/>
        <v>1644</v>
      </c>
      <c r="F1646">
        <f t="shared" si="532"/>
        <v>143.25667956441711</v>
      </c>
      <c r="G1646" t="e">
        <f t="shared" si="546"/>
        <v>#VALUE!</v>
      </c>
      <c r="H1646" t="e">
        <f t="shared" si="547"/>
        <v>#VALUE!</v>
      </c>
      <c r="I1646" t="e">
        <f t="shared" si="548"/>
        <v>#VALUE!</v>
      </c>
      <c r="J1646" t="e">
        <f t="shared" si="549"/>
        <v>#VALUE!</v>
      </c>
      <c r="K1646" t="e">
        <f t="shared" si="550"/>
        <v>#VALUE!</v>
      </c>
      <c r="L1646" t="e">
        <f t="shared" si="551"/>
        <v>#VALUE!</v>
      </c>
      <c r="M1646" t="e">
        <f>IF($B$9="זכר",INDEX(תמותה!$A$1:$E$121,ROUNDDOWN(E1646/12,0)+1,2),INDEX(תמותה!$A$1:$E$121,ROUNDDOWN(E1646/12,0)+1,3))</f>
        <v>#REF!</v>
      </c>
      <c r="N1646" t="e">
        <f>IF($B$9="זכר",INDEX('שיפור גברים'!$A$1:$GQ$121,ROUNDDOWN(E1646/12,0)+1,ROUNDDOWN((E1646+$B$7-$B$8)/12,0)+2),INDEX('שיפור נשים'!$A$1:$GQ$121,ROUNDDOWN(E1646/12,0)+1,ROUNDDOWN((E1646+$B$7-$B$8)/12,0)+2))</f>
        <v>#REF!</v>
      </c>
      <c r="O1646" t="e">
        <f>IF($B$9="זכר",INDEX('שיפור גברים'!$A$1:$GQ$121,ROUNDDOWN(E1646/12,0)+1,ROUNDDOWN((E1646+$B$7-$B$8)/12,0)+1),INDEX('שיפור נשים'!$A$1:$GQ$121,ROUNDDOWN(E1646/12,0)+1,ROUNDDOWN((E1646+$B$7-$B$8)/12,0)+1))</f>
        <v>#REF!</v>
      </c>
      <c r="P1646">
        <f t="shared" si="552"/>
        <v>0.66666666666666663</v>
      </c>
      <c r="Q1646">
        <f t="shared" si="533"/>
        <v>1</v>
      </c>
      <c r="R1646">
        <f t="shared" si="538"/>
        <v>1644</v>
      </c>
      <c r="S1646" t="e">
        <f t="shared" si="539"/>
        <v>#VALUE!</v>
      </c>
      <c r="T1646" t="e">
        <f>IF($B$11="זכר",INDEX(תמותה!$A$1:$E$121,ROUNDDOWN(R1646/12,0)+1,2),INDEX(תמותה!$A$1:$E$121,ROUNDDOWN(R1646/12,0)+1,3))</f>
        <v>#REF!</v>
      </c>
      <c r="U1646" t="e">
        <f>IF($B$11="זכר",INDEX('שיפור גברים'!$A$1:$GQ$121,ROUNDDOWN(R1646/12,0)+1,ROUNDDOWN((E1646+$B$7-$B$8)/12,0)+2),INDEX('שיפור נשים'!$A$1:$GQ$121,ROUNDDOWN(R1646/12,0)+1,ROUNDDOWN((E1646+$B$7-$B$8)/12,0)+2))</f>
        <v>#REF!</v>
      </c>
      <c r="V1646" t="e">
        <f>IF($B$11="זכר",INDEX('שיפור גברים'!$A$1:$GQ$121,ROUNDDOWN(R1646/12,0)+1,ROUNDDOWN((E1646+$B$7-$B$8)/12,0)+1),INDEX('שיפור נשים'!$A$1:$GQ$121,ROUNDDOWN(R1646/12,0)+1,ROUNDDOWN((E1646+$B$7-$B$8)/12,0)+1))</f>
        <v>#REF!</v>
      </c>
      <c r="W1646">
        <f t="shared" si="534"/>
        <v>0.66666666666666663</v>
      </c>
      <c r="X1646" t="e">
        <f t="shared" si="540"/>
        <v>#VALUE!</v>
      </c>
      <c r="Y1646" t="e">
        <f>IF($B$11="זכר",INDEX(תמותה!$A$1:$E$121,ROUNDDOWN(R1646/12,0)+1,4),INDEX(תמותה!$A$1:$E$121,ROUNDDOWN(R1646/12,0)+1,5))</f>
        <v>#REF!</v>
      </c>
      <c r="Z1646">
        <f t="shared" si="535"/>
        <v>1</v>
      </c>
      <c r="AA1646">
        <f t="shared" si="536"/>
        <v>1</v>
      </c>
      <c r="AB1646" t="e">
        <f t="shared" si="541"/>
        <v>#VALUE!</v>
      </c>
      <c r="AC1646" t="e">
        <f t="shared" si="542"/>
        <v>#VALUE!</v>
      </c>
      <c r="AD1646" t="e">
        <f t="shared" si="543"/>
        <v>#VALUE!</v>
      </c>
      <c r="AE1646" t="e">
        <f t="shared" si="544"/>
        <v>#VALUE!</v>
      </c>
      <c r="AF1646" t="e">
        <f t="shared" si="545"/>
        <v>#VALUE!</v>
      </c>
    </row>
    <row r="1647" spans="5:32" x14ac:dyDescent="0.2">
      <c r="E1647">
        <f t="shared" si="537"/>
        <v>1645</v>
      </c>
      <c r="F1647">
        <f t="shared" si="532"/>
        <v>143.68968373860983</v>
      </c>
      <c r="G1647" t="e">
        <f t="shared" si="546"/>
        <v>#VALUE!</v>
      </c>
      <c r="H1647" t="e">
        <f t="shared" si="547"/>
        <v>#VALUE!</v>
      </c>
      <c r="I1647" t="e">
        <f t="shared" si="548"/>
        <v>#VALUE!</v>
      </c>
      <c r="J1647" t="e">
        <f t="shared" si="549"/>
        <v>#VALUE!</v>
      </c>
      <c r="K1647" t="e">
        <f t="shared" si="550"/>
        <v>#VALUE!</v>
      </c>
      <c r="L1647" t="e">
        <f t="shared" si="551"/>
        <v>#VALUE!</v>
      </c>
      <c r="M1647" t="e">
        <f>IF($B$9="זכר",INDEX(תמותה!$A$1:$E$121,ROUNDDOWN(E1647/12,0)+1,2),INDEX(תמותה!$A$1:$E$121,ROUNDDOWN(E1647/12,0)+1,3))</f>
        <v>#REF!</v>
      </c>
      <c r="N1647" t="e">
        <f>IF($B$9="זכר",INDEX('שיפור גברים'!$A$1:$GQ$121,ROUNDDOWN(E1647/12,0)+1,ROUNDDOWN((E1647+$B$7-$B$8)/12,0)+2),INDEX('שיפור נשים'!$A$1:$GQ$121,ROUNDDOWN(E1647/12,0)+1,ROUNDDOWN((E1647+$B$7-$B$8)/12,0)+2))</f>
        <v>#REF!</v>
      </c>
      <c r="O1647" t="e">
        <f>IF($B$9="זכר",INDEX('שיפור גברים'!$A$1:$GQ$121,ROUNDDOWN(E1647/12,0)+1,ROUNDDOWN((E1647+$B$7-$B$8)/12,0)+1),INDEX('שיפור נשים'!$A$1:$GQ$121,ROUNDDOWN(E1647/12,0)+1,ROUNDDOWN((E1647+$B$7-$B$8)/12,0)+1))</f>
        <v>#REF!</v>
      </c>
      <c r="P1647">
        <f t="shared" si="552"/>
        <v>0.75</v>
      </c>
      <c r="Q1647">
        <f t="shared" si="533"/>
        <v>1</v>
      </c>
      <c r="R1647">
        <f t="shared" si="538"/>
        <v>1645</v>
      </c>
      <c r="S1647" t="e">
        <f t="shared" si="539"/>
        <v>#VALUE!</v>
      </c>
      <c r="T1647" t="e">
        <f>IF($B$11="זכר",INDEX(תמותה!$A$1:$E$121,ROUNDDOWN(R1647/12,0)+1,2),INDEX(תמותה!$A$1:$E$121,ROUNDDOWN(R1647/12,0)+1,3))</f>
        <v>#REF!</v>
      </c>
      <c r="U1647" t="e">
        <f>IF($B$11="זכר",INDEX('שיפור גברים'!$A$1:$GQ$121,ROUNDDOWN(R1647/12,0)+1,ROUNDDOWN((E1647+$B$7-$B$8)/12,0)+2),INDEX('שיפור נשים'!$A$1:$GQ$121,ROUNDDOWN(R1647/12,0)+1,ROUNDDOWN((E1647+$B$7-$B$8)/12,0)+2))</f>
        <v>#REF!</v>
      </c>
      <c r="V1647" t="e">
        <f>IF($B$11="זכר",INDEX('שיפור גברים'!$A$1:$GQ$121,ROUNDDOWN(R1647/12,0)+1,ROUNDDOWN((E1647+$B$7-$B$8)/12,0)+1),INDEX('שיפור נשים'!$A$1:$GQ$121,ROUNDDOWN(R1647/12,0)+1,ROUNDDOWN((E1647+$B$7-$B$8)/12,0)+1))</f>
        <v>#REF!</v>
      </c>
      <c r="W1647">
        <f t="shared" si="534"/>
        <v>0.75</v>
      </c>
      <c r="X1647" t="e">
        <f t="shared" si="540"/>
        <v>#VALUE!</v>
      </c>
      <c r="Y1647" t="e">
        <f>IF($B$11="זכר",INDEX(תמותה!$A$1:$E$121,ROUNDDOWN(R1647/12,0)+1,4),INDEX(תמותה!$A$1:$E$121,ROUNDDOWN(R1647/12,0)+1,5))</f>
        <v>#REF!</v>
      </c>
      <c r="Z1647">
        <f t="shared" si="535"/>
        <v>1</v>
      </c>
      <c r="AA1647">
        <f t="shared" si="536"/>
        <v>1</v>
      </c>
      <c r="AB1647" t="e">
        <f t="shared" si="541"/>
        <v>#VALUE!</v>
      </c>
      <c r="AC1647" t="e">
        <f t="shared" si="542"/>
        <v>#VALUE!</v>
      </c>
      <c r="AD1647" t="e">
        <f t="shared" si="543"/>
        <v>#VALUE!</v>
      </c>
      <c r="AE1647" t="e">
        <f t="shared" si="544"/>
        <v>#VALUE!</v>
      </c>
      <c r="AF1647" t="e">
        <f t="shared" si="545"/>
        <v>#VALUE!</v>
      </c>
    </row>
    <row r="1648" spans="5:32" x14ac:dyDescent="0.2">
      <c r="E1648">
        <f t="shared" si="537"/>
        <v>1646</v>
      </c>
      <c r="F1648">
        <f t="shared" si="532"/>
        <v>144.12399670074498</v>
      </c>
      <c r="G1648" t="e">
        <f t="shared" si="546"/>
        <v>#VALUE!</v>
      </c>
      <c r="H1648" t="e">
        <f t="shared" si="547"/>
        <v>#VALUE!</v>
      </c>
      <c r="I1648" t="e">
        <f t="shared" si="548"/>
        <v>#VALUE!</v>
      </c>
      <c r="J1648" t="e">
        <f t="shared" si="549"/>
        <v>#VALUE!</v>
      </c>
      <c r="K1648" t="e">
        <f t="shared" si="550"/>
        <v>#VALUE!</v>
      </c>
      <c r="L1648" t="e">
        <f t="shared" si="551"/>
        <v>#VALUE!</v>
      </c>
      <c r="M1648" t="e">
        <f>IF($B$9="זכר",INDEX(תמותה!$A$1:$E$121,ROUNDDOWN(E1648/12,0)+1,2),INDEX(תמותה!$A$1:$E$121,ROUNDDOWN(E1648/12,0)+1,3))</f>
        <v>#REF!</v>
      </c>
      <c r="N1648" t="e">
        <f>IF($B$9="זכר",INDEX('שיפור גברים'!$A$1:$GQ$121,ROUNDDOWN(E1648/12,0)+1,ROUNDDOWN((E1648+$B$7-$B$8)/12,0)+2),INDEX('שיפור נשים'!$A$1:$GQ$121,ROUNDDOWN(E1648/12,0)+1,ROUNDDOWN((E1648+$B$7-$B$8)/12,0)+2))</f>
        <v>#REF!</v>
      </c>
      <c r="O1648" t="e">
        <f>IF($B$9="זכר",INDEX('שיפור גברים'!$A$1:$GQ$121,ROUNDDOWN(E1648/12,0)+1,ROUNDDOWN((E1648+$B$7-$B$8)/12,0)+1),INDEX('שיפור נשים'!$A$1:$GQ$121,ROUNDDOWN(E1648/12,0)+1,ROUNDDOWN((E1648+$B$7-$B$8)/12,0)+1))</f>
        <v>#REF!</v>
      </c>
      <c r="P1648">
        <f t="shared" si="552"/>
        <v>0.83333333333333337</v>
      </c>
      <c r="Q1648">
        <f t="shared" si="533"/>
        <v>1</v>
      </c>
      <c r="R1648">
        <f t="shared" si="538"/>
        <v>1646</v>
      </c>
      <c r="S1648" t="e">
        <f t="shared" si="539"/>
        <v>#VALUE!</v>
      </c>
      <c r="T1648" t="e">
        <f>IF($B$11="זכר",INDEX(תמותה!$A$1:$E$121,ROUNDDOWN(R1648/12,0)+1,2),INDEX(תמותה!$A$1:$E$121,ROUNDDOWN(R1648/12,0)+1,3))</f>
        <v>#REF!</v>
      </c>
      <c r="U1648" t="e">
        <f>IF($B$11="זכר",INDEX('שיפור גברים'!$A$1:$GQ$121,ROUNDDOWN(R1648/12,0)+1,ROUNDDOWN((E1648+$B$7-$B$8)/12,0)+2),INDEX('שיפור נשים'!$A$1:$GQ$121,ROUNDDOWN(R1648/12,0)+1,ROUNDDOWN((E1648+$B$7-$B$8)/12,0)+2))</f>
        <v>#REF!</v>
      </c>
      <c r="V1648" t="e">
        <f>IF($B$11="זכר",INDEX('שיפור גברים'!$A$1:$GQ$121,ROUNDDOWN(R1648/12,0)+1,ROUNDDOWN((E1648+$B$7-$B$8)/12,0)+1),INDEX('שיפור נשים'!$A$1:$GQ$121,ROUNDDOWN(R1648/12,0)+1,ROUNDDOWN((E1648+$B$7-$B$8)/12,0)+1))</f>
        <v>#REF!</v>
      </c>
      <c r="W1648">
        <f t="shared" si="534"/>
        <v>0.83333333333333337</v>
      </c>
      <c r="X1648" t="e">
        <f t="shared" si="540"/>
        <v>#VALUE!</v>
      </c>
      <c r="Y1648" t="e">
        <f>IF($B$11="זכר",INDEX(תמותה!$A$1:$E$121,ROUNDDOWN(R1648/12,0)+1,4),INDEX(תמותה!$A$1:$E$121,ROUNDDOWN(R1648/12,0)+1,5))</f>
        <v>#REF!</v>
      </c>
      <c r="Z1648">
        <f t="shared" si="535"/>
        <v>1</v>
      </c>
      <c r="AA1648">
        <f t="shared" si="536"/>
        <v>1</v>
      </c>
      <c r="AB1648" t="e">
        <f t="shared" si="541"/>
        <v>#VALUE!</v>
      </c>
      <c r="AC1648" t="e">
        <f t="shared" si="542"/>
        <v>#VALUE!</v>
      </c>
      <c r="AD1648" t="e">
        <f t="shared" si="543"/>
        <v>#VALUE!</v>
      </c>
      <c r="AE1648" t="e">
        <f t="shared" si="544"/>
        <v>#VALUE!</v>
      </c>
      <c r="AF1648" t="e">
        <f t="shared" si="545"/>
        <v>#VALUE!</v>
      </c>
    </row>
    <row r="1649" spans="5:32" x14ac:dyDescent="0.2">
      <c r="E1649">
        <f t="shared" si="537"/>
        <v>1647</v>
      </c>
      <c r="F1649">
        <f t="shared" si="532"/>
        <v>144.55962240673321</v>
      </c>
      <c r="G1649" t="e">
        <f t="shared" si="546"/>
        <v>#VALUE!</v>
      </c>
      <c r="H1649" t="e">
        <f t="shared" si="547"/>
        <v>#VALUE!</v>
      </c>
      <c r="I1649" t="e">
        <f t="shared" si="548"/>
        <v>#VALUE!</v>
      </c>
      <c r="J1649" t="e">
        <f t="shared" si="549"/>
        <v>#VALUE!</v>
      </c>
      <c r="K1649" t="e">
        <f t="shared" si="550"/>
        <v>#VALUE!</v>
      </c>
      <c r="L1649" t="e">
        <f t="shared" si="551"/>
        <v>#VALUE!</v>
      </c>
      <c r="M1649" t="e">
        <f>IF($B$9="זכר",INDEX(תמותה!$A$1:$E$121,ROUNDDOWN(E1649/12,0)+1,2),INDEX(תמותה!$A$1:$E$121,ROUNDDOWN(E1649/12,0)+1,3))</f>
        <v>#REF!</v>
      </c>
      <c r="N1649" t="e">
        <f>IF($B$9="זכר",INDEX('שיפור גברים'!$A$1:$GQ$121,ROUNDDOWN(E1649/12,0)+1,ROUNDDOWN((E1649+$B$7-$B$8)/12,0)+2),INDEX('שיפור נשים'!$A$1:$GQ$121,ROUNDDOWN(E1649/12,0)+1,ROUNDDOWN((E1649+$B$7-$B$8)/12,0)+2))</f>
        <v>#REF!</v>
      </c>
      <c r="O1649" t="e">
        <f>IF($B$9="זכר",INDEX('שיפור גברים'!$A$1:$GQ$121,ROUNDDOWN(E1649/12,0)+1,ROUNDDOWN((E1649+$B$7-$B$8)/12,0)+1),INDEX('שיפור נשים'!$A$1:$GQ$121,ROUNDDOWN(E1649/12,0)+1,ROUNDDOWN((E1649+$B$7-$B$8)/12,0)+1))</f>
        <v>#REF!</v>
      </c>
      <c r="P1649">
        <f t="shared" si="552"/>
        <v>0.91666666666666663</v>
      </c>
      <c r="Q1649">
        <f t="shared" si="533"/>
        <v>1</v>
      </c>
      <c r="R1649">
        <f t="shared" si="538"/>
        <v>1647</v>
      </c>
      <c r="S1649" t="e">
        <f t="shared" si="539"/>
        <v>#VALUE!</v>
      </c>
      <c r="T1649" t="e">
        <f>IF($B$11="זכר",INDEX(תמותה!$A$1:$E$121,ROUNDDOWN(R1649/12,0)+1,2),INDEX(תמותה!$A$1:$E$121,ROUNDDOWN(R1649/12,0)+1,3))</f>
        <v>#REF!</v>
      </c>
      <c r="U1649" t="e">
        <f>IF($B$11="זכר",INDEX('שיפור גברים'!$A$1:$GQ$121,ROUNDDOWN(R1649/12,0)+1,ROUNDDOWN((E1649+$B$7-$B$8)/12,0)+2),INDEX('שיפור נשים'!$A$1:$GQ$121,ROUNDDOWN(R1649/12,0)+1,ROUNDDOWN((E1649+$B$7-$B$8)/12,0)+2))</f>
        <v>#REF!</v>
      </c>
      <c r="V1649" t="e">
        <f>IF($B$11="זכר",INDEX('שיפור גברים'!$A$1:$GQ$121,ROUNDDOWN(R1649/12,0)+1,ROUNDDOWN((E1649+$B$7-$B$8)/12,0)+1),INDEX('שיפור נשים'!$A$1:$GQ$121,ROUNDDOWN(R1649/12,0)+1,ROUNDDOWN((E1649+$B$7-$B$8)/12,0)+1))</f>
        <v>#REF!</v>
      </c>
      <c r="W1649">
        <f t="shared" si="534"/>
        <v>0.91666666666666663</v>
      </c>
      <c r="X1649" t="e">
        <f t="shared" si="540"/>
        <v>#VALUE!</v>
      </c>
      <c r="Y1649" t="e">
        <f>IF($B$11="זכר",INDEX(תמותה!$A$1:$E$121,ROUNDDOWN(R1649/12,0)+1,4),INDEX(תמותה!$A$1:$E$121,ROUNDDOWN(R1649/12,0)+1,5))</f>
        <v>#REF!</v>
      </c>
      <c r="Z1649">
        <f t="shared" si="535"/>
        <v>1</v>
      </c>
      <c r="AA1649">
        <f t="shared" si="536"/>
        <v>1</v>
      </c>
      <c r="AB1649" t="e">
        <f t="shared" si="541"/>
        <v>#VALUE!</v>
      </c>
      <c r="AC1649" t="e">
        <f t="shared" si="542"/>
        <v>#VALUE!</v>
      </c>
      <c r="AD1649" t="e">
        <f t="shared" si="543"/>
        <v>#VALUE!</v>
      </c>
      <c r="AE1649" t="e">
        <f t="shared" si="544"/>
        <v>#VALUE!</v>
      </c>
      <c r="AF1649" t="e">
        <f t="shared" si="545"/>
        <v>#VALUE!</v>
      </c>
    </row>
    <row r="1650" spans="5:32" x14ac:dyDescent="0.2">
      <c r="E1650">
        <f t="shared" si="537"/>
        <v>1648</v>
      </c>
      <c r="F1650">
        <f t="shared" si="532"/>
        <v>144.99656482444209</v>
      </c>
      <c r="G1650" t="e">
        <f t="shared" si="546"/>
        <v>#VALUE!</v>
      </c>
      <c r="H1650" t="e">
        <f t="shared" si="547"/>
        <v>#VALUE!</v>
      </c>
      <c r="I1650" t="e">
        <f t="shared" si="548"/>
        <v>#VALUE!</v>
      </c>
      <c r="J1650" t="e">
        <f t="shared" si="549"/>
        <v>#VALUE!</v>
      </c>
      <c r="K1650" t="e">
        <f t="shared" si="550"/>
        <v>#VALUE!</v>
      </c>
      <c r="L1650" t="e">
        <f t="shared" si="551"/>
        <v>#VALUE!</v>
      </c>
      <c r="M1650" t="e">
        <f>IF($B$9="זכר",INDEX(תמותה!$A$1:$E$121,ROUNDDOWN(E1650/12,0)+1,2),INDEX(תמותה!$A$1:$E$121,ROUNDDOWN(E1650/12,0)+1,3))</f>
        <v>#REF!</v>
      </c>
      <c r="N1650" t="e">
        <f>IF($B$9="זכר",INDEX('שיפור גברים'!$A$1:$GQ$121,ROUNDDOWN(E1650/12,0)+1,ROUNDDOWN((E1650+$B$7-$B$8)/12,0)+2),INDEX('שיפור נשים'!$A$1:$GQ$121,ROUNDDOWN(E1650/12,0)+1,ROUNDDOWN((E1650+$B$7-$B$8)/12,0)+2))</f>
        <v>#REF!</v>
      </c>
      <c r="O1650" t="e">
        <f>IF($B$9="זכר",INDEX('שיפור גברים'!$A$1:$GQ$121,ROUNDDOWN(E1650/12,0)+1,ROUNDDOWN((E1650+$B$7-$B$8)/12,0)+1),INDEX('שיפור נשים'!$A$1:$GQ$121,ROUNDDOWN(E1650/12,0)+1,ROUNDDOWN((E1650+$B$7-$B$8)/12,0)+1))</f>
        <v>#REF!</v>
      </c>
      <c r="P1650">
        <f t="shared" si="552"/>
        <v>1</v>
      </c>
      <c r="Q1650">
        <f t="shared" si="533"/>
        <v>1</v>
      </c>
      <c r="R1650">
        <f t="shared" si="538"/>
        <v>1648</v>
      </c>
      <c r="S1650" t="e">
        <f t="shared" si="539"/>
        <v>#VALUE!</v>
      </c>
      <c r="T1650" t="e">
        <f>IF($B$11="זכר",INDEX(תמותה!$A$1:$E$121,ROUNDDOWN(R1650/12,0)+1,2),INDEX(תמותה!$A$1:$E$121,ROUNDDOWN(R1650/12,0)+1,3))</f>
        <v>#REF!</v>
      </c>
      <c r="U1650" t="e">
        <f>IF($B$11="זכר",INDEX('שיפור גברים'!$A$1:$GQ$121,ROUNDDOWN(R1650/12,0)+1,ROUNDDOWN((E1650+$B$7-$B$8)/12,0)+2),INDEX('שיפור נשים'!$A$1:$GQ$121,ROUNDDOWN(R1650/12,0)+1,ROUNDDOWN((E1650+$B$7-$B$8)/12,0)+2))</f>
        <v>#REF!</v>
      </c>
      <c r="V1650" t="e">
        <f>IF($B$11="זכר",INDEX('שיפור גברים'!$A$1:$GQ$121,ROUNDDOWN(R1650/12,0)+1,ROUNDDOWN((E1650+$B$7-$B$8)/12,0)+1),INDEX('שיפור נשים'!$A$1:$GQ$121,ROUNDDOWN(R1650/12,0)+1,ROUNDDOWN((E1650+$B$7-$B$8)/12,0)+1))</f>
        <v>#REF!</v>
      </c>
      <c r="W1650">
        <f t="shared" si="534"/>
        <v>1</v>
      </c>
      <c r="X1650" t="e">
        <f t="shared" si="540"/>
        <v>#VALUE!</v>
      </c>
      <c r="Y1650" t="e">
        <f>IF($B$11="זכר",INDEX(תמותה!$A$1:$E$121,ROUNDDOWN(R1650/12,0)+1,4),INDEX(תמותה!$A$1:$E$121,ROUNDDOWN(R1650/12,0)+1,5))</f>
        <v>#REF!</v>
      </c>
      <c r="Z1650">
        <f t="shared" si="535"/>
        <v>1</v>
      </c>
      <c r="AA1650">
        <f t="shared" si="536"/>
        <v>1</v>
      </c>
      <c r="AB1650" t="e">
        <f t="shared" si="541"/>
        <v>#VALUE!</v>
      </c>
      <c r="AC1650" t="e">
        <f t="shared" si="542"/>
        <v>#VALUE!</v>
      </c>
      <c r="AD1650" t="e">
        <f t="shared" si="543"/>
        <v>#VALUE!</v>
      </c>
      <c r="AE1650" t="e">
        <f t="shared" si="544"/>
        <v>#VALUE!</v>
      </c>
      <c r="AF1650" t="e">
        <f t="shared" si="545"/>
        <v>#VALUE!</v>
      </c>
    </row>
    <row r="1651" spans="5:32" x14ac:dyDescent="0.2">
      <c r="E1651">
        <f t="shared" si="537"/>
        <v>1649</v>
      </c>
      <c r="F1651">
        <f t="shared" si="532"/>
        <v>145.43482793373309</v>
      </c>
      <c r="G1651" t="e">
        <f t="shared" si="546"/>
        <v>#VALUE!</v>
      </c>
      <c r="H1651" t="e">
        <f t="shared" si="547"/>
        <v>#VALUE!</v>
      </c>
      <c r="I1651" t="e">
        <f t="shared" si="548"/>
        <v>#VALUE!</v>
      </c>
      <c r="J1651" t="e">
        <f t="shared" si="549"/>
        <v>#VALUE!</v>
      </c>
      <c r="K1651" t="e">
        <f t="shared" si="550"/>
        <v>#VALUE!</v>
      </c>
      <c r="L1651" t="e">
        <f t="shared" si="551"/>
        <v>#VALUE!</v>
      </c>
      <c r="M1651" t="e">
        <f>IF($B$9="זכר",INDEX(תמותה!$A$1:$E$121,ROUNDDOWN(E1651/12,0)+1,2),INDEX(תמותה!$A$1:$E$121,ROUNDDOWN(E1651/12,0)+1,3))</f>
        <v>#REF!</v>
      </c>
      <c r="N1651" t="e">
        <f>IF($B$9="זכר",INDEX('שיפור גברים'!$A$1:$GQ$121,ROUNDDOWN(E1651/12,0)+1,ROUNDDOWN((E1651+$B$7-$B$8)/12,0)+2),INDEX('שיפור נשים'!$A$1:$GQ$121,ROUNDDOWN(E1651/12,0)+1,ROUNDDOWN((E1651+$B$7-$B$8)/12,0)+2))</f>
        <v>#REF!</v>
      </c>
      <c r="O1651" t="e">
        <f>IF($B$9="זכר",INDEX('שיפור גברים'!$A$1:$GQ$121,ROUNDDOWN(E1651/12,0)+1,ROUNDDOWN((E1651+$B$7-$B$8)/12,0)+1),INDEX('שיפור נשים'!$A$1:$GQ$121,ROUNDDOWN(E1651/12,0)+1,ROUNDDOWN((E1651+$B$7-$B$8)/12,0)+1))</f>
        <v>#REF!</v>
      </c>
      <c r="P1651">
        <f t="shared" si="552"/>
        <v>8.3333333333333329E-2</v>
      </c>
      <c r="Q1651">
        <f t="shared" si="533"/>
        <v>1</v>
      </c>
      <c r="R1651">
        <f t="shared" si="538"/>
        <v>1649</v>
      </c>
      <c r="S1651" t="e">
        <f t="shared" si="539"/>
        <v>#VALUE!</v>
      </c>
      <c r="T1651" t="e">
        <f>IF($B$11="זכר",INDEX(תמותה!$A$1:$E$121,ROUNDDOWN(R1651/12,0)+1,2),INDEX(תמותה!$A$1:$E$121,ROUNDDOWN(R1651/12,0)+1,3))</f>
        <v>#REF!</v>
      </c>
      <c r="U1651" t="e">
        <f>IF($B$11="זכר",INDEX('שיפור גברים'!$A$1:$GQ$121,ROUNDDOWN(R1651/12,0)+1,ROUNDDOWN((E1651+$B$7-$B$8)/12,0)+2),INDEX('שיפור נשים'!$A$1:$GQ$121,ROUNDDOWN(R1651/12,0)+1,ROUNDDOWN((E1651+$B$7-$B$8)/12,0)+2))</f>
        <v>#REF!</v>
      </c>
      <c r="V1651" t="e">
        <f>IF($B$11="זכר",INDEX('שיפור גברים'!$A$1:$GQ$121,ROUNDDOWN(R1651/12,0)+1,ROUNDDOWN((E1651+$B$7-$B$8)/12,0)+1),INDEX('שיפור נשים'!$A$1:$GQ$121,ROUNDDOWN(R1651/12,0)+1,ROUNDDOWN((E1651+$B$7-$B$8)/12,0)+1))</f>
        <v>#REF!</v>
      </c>
      <c r="W1651">
        <f t="shared" si="534"/>
        <v>8.3333333333333329E-2</v>
      </c>
      <c r="X1651" t="e">
        <f t="shared" si="540"/>
        <v>#VALUE!</v>
      </c>
      <c r="Y1651" t="e">
        <f>IF($B$11="זכר",INDEX(תמותה!$A$1:$E$121,ROUNDDOWN(R1651/12,0)+1,4),INDEX(תמותה!$A$1:$E$121,ROUNDDOWN(R1651/12,0)+1,5))</f>
        <v>#REF!</v>
      </c>
      <c r="Z1651">
        <f t="shared" si="535"/>
        <v>1</v>
      </c>
      <c r="AA1651">
        <f t="shared" si="536"/>
        <v>1</v>
      </c>
      <c r="AB1651" t="e">
        <f t="shared" si="541"/>
        <v>#VALUE!</v>
      </c>
      <c r="AC1651" t="e">
        <f t="shared" si="542"/>
        <v>#VALUE!</v>
      </c>
      <c r="AD1651" t="e">
        <f t="shared" si="543"/>
        <v>#VALUE!</v>
      </c>
      <c r="AE1651" t="e">
        <f t="shared" si="544"/>
        <v>#VALUE!</v>
      </c>
      <c r="AF1651" t="e">
        <f t="shared" si="545"/>
        <v>#VALUE!</v>
      </c>
    </row>
    <row r="1652" spans="5:32" x14ac:dyDescent="0.2">
      <c r="E1652">
        <f t="shared" si="537"/>
        <v>1650</v>
      </c>
      <c r="F1652">
        <f t="shared" si="532"/>
        <v>145.87441572649644</v>
      </c>
      <c r="G1652" t="e">
        <f t="shared" si="546"/>
        <v>#VALUE!</v>
      </c>
      <c r="H1652" t="e">
        <f t="shared" si="547"/>
        <v>#VALUE!</v>
      </c>
      <c r="I1652" t="e">
        <f t="shared" si="548"/>
        <v>#VALUE!</v>
      </c>
      <c r="J1652" t="e">
        <f t="shared" si="549"/>
        <v>#VALUE!</v>
      </c>
      <c r="K1652" t="e">
        <f t="shared" si="550"/>
        <v>#VALUE!</v>
      </c>
      <c r="L1652" t="e">
        <f t="shared" si="551"/>
        <v>#VALUE!</v>
      </c>
      <c r="M1652" t="e">
        <f>IF($B$9="זכר",INDEX(תמותה!$A$1:$E$121,ROUNDDOWN(E1652/12,0)+1,2),INDEX(תמותה!$A$1:$E$121,ROUNDDOWN(E1652/12,0)+1,3))</f>
        <v>#REF!</v>
      </c>
      <c r="N1652" t="e">
        <f>IF($B$9="זכר",INDEX('שיפור גברים'!$A$1:$GQ$121,ROUNDDOWN(E1652/12,0)+1,ROUNDDOWN((E1652+$B$7-$B$8)/12,0)+2),INDEX('שיפור נשים'!$A$1:$GQ$121,ROUNDDOWN(E1652/12,0)+1,ROUNDDOWN((E1652+$B$7-$B$8)/12,0)+2))</f>
        <v>#REF!</v>
      </c>
      <c r="O1652" t="e">
        <f>IF($B$9="זכר",INDEX('שיפור גברים'!$A$1:$GQ$121,ROUNDDOWN(E1652/12,0)+1,ROUNDDOWN((E1652+$B$7-$B$8)/12,0)+1),INDEX('שיפור נשים'!$A$1:$GQ$121,ROUNDDOWN(E1652/12,0)+1,ROUNDDOWN((E1652+$B$7-$B$8)/12,0)+1))</f>
        <v>#REF!</v>
      </c>
      <c r="P1652">
        <f t="shared" si="552"/>
        <v>0.16666666666666666</v>
      </c>
      <c r="Q1652">
        <f t="shared" si="533"/>
        <v>1</v>
      </c>
      <c r="R1652">
        <f t="shared" si="538"/>
        <v>1650</v>
      </c>
      <c r="S1652" t="e">
        <f t="shared" si="539"/>
        <v>#VALUE!</v>
      </c>
      <c r="T1652" t="e">
        <f>IF($B$11="זכר",INDEX(תמותה!$A$1:$E$121,ROUNDDOWN(R1652/12,0)+1,2),INDEX(תמותה!$A$1:$E$121,ROUNDDOWN(R1652/12,0)+1,3))</f>
        <v>#REF!</v>
      </c>
      <c r="U1652" t="e">
        <f>IF($B$11="זכר",INDEX('שיפור גברים'!$A$1:$GQ$121,ROUNDDOWN(R1652/12,0)+1,ROUNDDOWN((E1652+$B$7-$B$8)/12,0)+2),INDEX('שיפור נשים'!$A$1:$GQ$121,ROUNDDOWN(R1652/12,0)+1,ROUNDDOWN((E1652+$B$7-$B$8)/12,0)+2))</f>
        <v>#REF!</v>
      </c>
      <c r="V1652" t="e">
        <f>IF($B$11="זכר",INDEX('שיפור גברים'!$A$1:$GQ$121,ROUNDDOWN(R1652/12,0)+1,ROUNDDOWN((E1652+$B$7-$B$8)/12,0)+1),INDEX('שיפור נשים'!$A$1:$GQ$121,ROUNDDOWN(R1652/12,0)+1,ROUNDDOWN((E1652+$B$7-$B$8)/12,0)+1))</f>
        <v>#REF!</v>
      </c>
      <c r="W1652">
        <f t="shared" si="534"/>
        <v>0.16666666666666666</v>
      </c>
      <c r="X1652" t="e">
        <f t="shared" si="540"/>
        <v>#VALUE!</v>
      </c>
      <c r="Y1652" t="e">
        <f>IF($B$11="זכר",INDEX(תמותה!$A$1:$E$121,ROUNDDOWN(R1652/12,0)+1,4),INDEX(תמותה!$A$1:$E$121,ROUNDDOWN(R1652/12,0)+1,5))</f>
        <v>#REF!</v>
      </c>
      <c r="Z1652">
        <f t="shared" si="535"/>
        <v>1</v>
      </c>
      <c r="AA1652">
        <f t="shared" si="536"/>
        <v>1</v>
      </c>
      <c r="AB1652" t="e">
        <f t="shared" si="541"/>
        <v>#VALUE!</v>
      </c>
      <c r="AC1652" t="e">
        <f t="shared" si="542"/>
        <v>#VALUE!</v>
      </c>
      <c r="AD1652" t="e">
        <f t="shared" si="543"/>
        <v>#VALUE!</v>
      </c>
      <c r="AE1652" t="e">
        <f t="shared" si="544"/>
        <v>#VALUE!</v>
      </c>
      <c r="AF1652" t="e">
        <f t="shared" si="545"/>
        <v>#VALUE!</v>
      </c>
    </row>
    <row r="1653" spans="5:32" x14ac:dyDescent="0.2">
      <c r="E1653">
        <f t="shared" si="537"/>
        <v>1651</v>
      </c>
      <c r="F1653">
        <f t="shared" si="532"/>
        <v>146.31533220668817</v>
      </c>
      <c r="G1653" t="e">
        <f t="shared" si="546"/>
        <v>#VALUE!</v>
      </c>
      <c r="H1653" t="e">
        <f t="shared" si="547"/>
        <v>#VALUE!</v>
      </c>
      <c r="I1653" t="e">
        <f t="shared" si="548"/>
        <v>#VALUE!</v>
      </c>
      <c r="J1653" t="e">
        <f t="shared" si="549"/>
        <v>#VALUE!</v>
      </c>
      <c r="K1653" t="e">
        <f t="shared" si="550"/>
        <v>#VALUE!</v>
      </c>
      <c r="L1653" t="e">
        <f t="shared" si="551"/>
        <v>#VALUE!</v>
      </c>
      <c r="M1653" t="e">
        <f>IF($B$9="זכר",INDEX(תמותה!$A$1:$E$121,ROUNDDOWN(E1653/12,0)+1,2),INDEX(תמותה!$A$1:$E$121,ROUNDDOWN(E1653/12,0)+1,3))</f>
        <v>#REF!</v>
      </c>
      <c r="N1653" t="e">
        <f>IF($B$9="זכר",INDEX('שיפור גברים'!$A$1:$GQ$121,ROUNDDOWN(E1653/12,0)+1,ROUNDDOWN((E1653+$B$7-$B$8)/12,0)+2),INDEX('שיפור נשים'!$A$1:$GQ$121,ROUNDDOWN(E1653/12,0)+1,ROUNDDOWN((E1653+$B$7-$B$8)/12,0)+2))</f>
        <v>#REF!</v>
      </c>
      <c r="O1653" t="e">
        <f>IF($B$9="זכר",INDEX('שיפור גברים'!$A$1:$GQ$121,ROUNDDOWN(E1653/12,0)+1,ROUNDDOWN((E1653+$B$7-$B$8)/12,0)+1),INDEX('שיפור נשים'!$A$1:$GQ$121,ROUNDDOWN(E1653/12,0)+1,ROUNDDOWN((E1653+$B$7-$B$8)/12,0)+1))</f>
        <v>#REF!</v>
      </c>
      <c r="P1653">
        <f t="shared" si="552"/>
        <v>0.25</v>
      </c>
      <c r="Q1653">
        <f t="shared" si="533"/>
        <v>1</v>
      </c>
      <c r="R1653">
        <f t="shared" si="538"/>
        <v>1651</v>
      </c>
      <c r="S1653" t="e">
        <f t="shared" si="539"/>
        <v>#VALUE!</v>
      </c>
      <c r="T1653" t="e">
        <f>IF($B$11="זכר",INDEX(תמותה!$A$1:$E$121,ROUNDDOWN(R1653/12,0)+1,2),INDEX(תמותה!$A$1:$E$121,ROUNDDOWN(R1653/12,0)+1,3))</f>
        <v>#REF!</v>
      </c>
      <c r="U1653" t="e">
        <f>IF($B$11="זכר",INDEX('שיפור גברים'!$A$1:$GQ$121,ROUNDDOWN(R1653/12,0)+1,ROUNDDOWN((E1653+$B$7-$B$8)/12,0)+2),INDEX('שיפור נשים'!$A$1:$GQ$121,ROUNDDOWN(R1653/12,0)+1,ROUNDDOWN((E1653+$B$7-$B$8)/12,0)+2))</f>
        <v>#REF!</v>
      </c>
      <c r="V1653" t="e">
        <f>IF($B$11="זכר",INDEX('שיפור גברים'!$A$1:$GQ$121,ROUNDDOWN(R1653/12,0)+1,ROUNDDOWN((E1653+$B$7-$B$8)/12,0)+1),INDEX('שיפור נשים'!$A$1:$GQ$121,ROUNDDOWN(R1653/12,0)+1,ROUNDDOWN((E1653+$B$7-$B$8)/12,0)+1))</f>
        <v>#REF!</v>
      </c>
      <c r="W1653">
        <f t="shared" si="534"/>
        <v>0.25</v>
      </c>
      <c r="X1653" t="e">
        <f t="shared" si="540"/>
        <v>#VALUE!</v>
      </c>
      <c r="Y1653" t="e">
        <f>IF($B$11="זכר",INDEX(תמותה!$A$1:$E$121,ROUNDDOWN(R1653/12,0)+1,4),INDEX(תמותה!$A$1:$E$121,ROUNDDOWN(R1653/12,0)+1,5))</f>
        <v>#REF!</v>
      </c>
      <c r="Z1653">
        <f t="shared" si="535"/>
        <v>1</v>
      </c>
      <c r="AA1653">
        <f t="shared" si="536"/>
        <v>1</v>
      </c>
      <c r="AB1653" t="e">
        <f t="shared" si="541"/>
        <v>#VALUE!</v>
      </c>
      <c r="AC1653" t="e">
        <f t="shared" si="542"/>
        <v>#VALUE!</v>
      </c>
      <c r="AD1653" t="e">
        <f t="shared" si="543"/>
        <v>#VALUE!</v>
      </c>
      <c r="AE1653" t="e">
        <f t="shared" si="544"/>
        <v>#VALUE!</v>
      </c>
      <c r="AF1653" t="e">
        <f t="shared" si="545"/>
        <v>#VALUE!</v>
      </c>
    </row>
    <row r="1654" spans="5:32" x14ac:dyDescent="0.2">
      <c r="E1654">
        <f t="shared" si="537"/>
        <v>1652</v>
      </c>
      <c r="F1654">
        <f t="shared" si="532"/>
        <v>146.75758139036705</v>
      </c>
      <c r="G1654" t="e">
        <f t="shared" si="546"/>
        <v>#VALUE!</v>
      </c>
      <c r="H1654" t="e">
        <f t="shared" si="547"/>
        <v>#VALUE!</v>
      </c>
      <c r="I1654" t="e">
        <f t="shared" si="548"/>
        <v>#VALUE!</v>
      </c>
      <c r="J1654" t="e">
        <f t="shared" si="549"/>
        <v>#VALUE!</v>
      </c>
      <c r="K1654" t="e">
        <f t="shared" si="550"/>
        <v>#VALUE!</v>
      </c>
      <c r="L1654" t="e">
        <f t="shared" si="551"/>
        <v>#VALUE!</v>
      </c>
      <c r="M1654" t="e">
        <f>IF($B$9="זכר",INDEX(תמותה!$A$1:$E$121,ROUNDDOWN(E1654/12,0)+1,2),INDEX(תמותה!$A$1:$E$121,ROUNDDOWN(E1654/12,0)+1,3))</f>
        <v>#REF!</v>
      </c>
      <c r="N1654" t="e">
        <f>IF($B$9="זכר",INDEX('שיפור גברים'!$A$1:$GQ$121,ROUNDDOWN(E1654/12,0)+1,ROUNDDOWN((E1654+$B$7-$B$8)/12,0)+2),INDEX('שיפור נשים'!$A$1:$GQ$121,ROUNDDOWN(E1654/12,0)+1,ROUNDDOWN((E1654+$B$7-$B$8)/12,0)+2))</f>
        <v>#REF!</v>
      </c>
      <c r="O1654" t="e">
        <f>IF($B$9="זכר",INDEX('שיפור גברים'!$A$1:$GQ$121,ROUNDDOWN(E1654/12,0)+1,ROUNDDOWN((E1654+$B$7-$B$8)/12,0)+1),INDEX('שיפור נשים'!$A$1:$GQ$121,ROUNDDOWN(E1654/12,0)+1,ROUNDDOWN((E1654+$B$7-$B$8)/12,0)+1))</f>
        <v>#REF!</v>
      </c>
      <c r="P1654">
        <f t="shared" si="552"/>
        <v>0.33333333333333331</v>
      </c>
      <c r="Q1654">
        <f t="shared" si="533"/>
        <v>1</v>
      </c>
      <c r="R1654">
        <f t="shared" si="538"/>
        <v>1652</v>
      </c>
      <c r="S1654" t="e">
        <f t="shared" si="539"/>
        <v>#VALUE!</v>
      </c>
      <c r="T1654" t="e">
        <f>IF($B$11="זכר",INDEX(תמותה!$A$1:$E$121,ROUNDDOWN(R1654/12,0)+1,2),INDEX(תמותה!$A$1:$E$121,ROUNDDOWN(R1654/12,0)+1,3))</f>
        <v>#REF!</v>
      </c>
      <c r="U1654" t="e">
        <f>IF($B$11="זכר",INDEX('שיפור גברים'!$A$1:$GQ$121,ROUNDDOWN(R1654/12,0)+1,ROUNDDOWN((E1654+$B$7-$B$8)/12,0)+2),INDEX('שיפור נשים'!$A$1:$GQ$121,ROUNDDOWN(R1654/12,0)+1,ROUNDDOWN((E1654+$B$7-$B$8)/12,0)+2))</f>
        <v>#REF!</v>
      </c>
      <c r="V1654" t="e">
        <f>IF($B$11="זכר",INDEX('שיפור גברים'!$A$1:$GQ$121,ROUNDDOWN(R1654/12,0)+1,ROUNDDOWN((E1654+$B$7-$B$8)/12,0)+1),INDEX('שיפור נשים'!$A$1:$GQ$121,ROUNDDOWN(R1654/12,0)+1,ROUNDDOWN((E1654+$B$7-$B$8)/12,0)+1))</f>
        <v>#REF!</v>
      </c>
      <c r="W1654">
        <f t="shared" si="534"/>
        <v>0.33333333333333331</v>
      </c>
      <c r="X1654" t="e">
        <f t="shared" si="540"/>
        <v>#VALUE!</v>
      </c>
      <c r="Y1654" t="e">
        <f>IF($B$11="זכר",INDEX(תמותה!$A$1:$E$121,ROUNDDOWN(R1654/12,0)+1,4),INDEX(תמותה!$A$1:$E$121,ROUNDDOWN(R1654/12,0)+1,5))</f>
        <v>#REF!</v>
      </c>
      <c r="Z1654">
        <f t="shared" si="535"/>
        <v>1</v>
      </c>
      <c r="AA1654">
        <f t="shared" si="536"/>
        <v>1</v>
      </c>
      <c r="AB1654" t="e">
        <f t="shared" si="541"/>
        <v>#VALUE!</v>
      </c>
      <c r="AC1654" t="e">
        <f t="shared" si="542"/>
        <v>#VALUE!</v>
      </c>
      <c r="AD1654" t="e">
        <f t="shared" si="543"/>
        <v>#VALUE!</v>
      </c>
      <c r="AE1654" t="e">
        <f t="shared" si="544"/>
        <v>#VALUE!</v>
      </c>
      <c r="AF1654" t="e">
        <f t="shared" si="545"/>
        <v>#VALUE!</v>
      </c>
    </row>
    <row r="1655" spans="5:32" x14ac:dyDescent="0.2">
      <c r="E1655">
        <f t="shared" si="537"/>
        <v>1653</v>
      </c>
      <c r="F1655">
        <f t="shared" si="532"/>
        <v>147.20116730573025</v>
      </c>
      <c r="G1655" t="e">
        <f t="shared" si="546"/>
        <v>#VALUE!</v>
      </c>
      <c r="H1655" t="e">
        <f t="shared" si="547"/>
        <v>#VALUE!</v>
      </c>
      <c r="I1655" t="e">
        <f t="shared" si="548"/>
        <v>#VALUE!</v>
      </c>
      <c r="J1655" t="e">
        <f t="shared" si="549"/>
        <v>#VALUE!</v>
      </c>
      <c r="K1655" t="e">
        <f t="shared" si="550"/>
        <v>#VALUE!</v>
      </c>
      <c r="L1655" t="e">
        <f t="shared" si="551"/>
        <v>#VALUE!</v>
      </c>
      <c r="M1655" t="e">
        <f>IF($B$9="זכר",INDEX(תמותה!$A$1:$E$121,ROUNDDOWN(E1655/12,0)+1,2),INDEX(תמותה!$A$1:$E$121,ROUNDDOWN(E1655/12,0)+1,3))</f>
        <v>#REF!</v>
      </c>
      <c r="N1655" t="e">
        <f>IF($B$9="זכר",INDEX('שיפור גברים'!$A$1:$GQ$121,ROUNDDOWN(E1655/12,0)+1,ROUNDDOWN((E1655+$B$7-$B$8)/12,0)+2),INDEX('שיפור נשים'!$A$1:$GQ$121,ROUNDDOWN(E1655/12,0)+1,ROUNDDOWN((E1655+$B$7-$B$8)/12,0)+2))</f>
        <v>#REF!</v>
      </c>
      <c r="O1655" t="e">
        <f>IF($B$9="זכר",INDEX('שיפור גברים'!$A$1:$GQ$121,ROUNDDOWN(E1655/12,0)+1,ROUNDDOWN((E1655+$B$7-$B$8)/12,0)+1),INDEX('שיפור נשים'!$A$1:$GQ$121,ROUNDDOWN(E1655/12,0)+1,ROUNDDOWN((E1655+$B$7-$B$8)/12,0)+1))</f>
        <v>#REF!</v>
      </c>
      <c r="P1655">
        <f t="shared" si="552"/>
        <v>0.41666666666666669</v>
      </c>
      <c r="Q1655">
        <f t="shared" si="533"/>
        <v>1</v>
      </c>
      <c r="R1655">
        <f t="shared" si="538"/>
        <v>1653</v>
      </c>
      <c r="S1655" t="e">
        <f t="shared" si="539"/>
        <v>#VALUE!</v>
      </c>
      <c r="T1655" t="e">
        <f>IF($B$11="זכר",INDEX(תמותה!$A$1:$E$121,ROUNDDOWN(R1655/12,0)+1,2),INDEX(תמותה!$A$1:$E$121,ROUNDDOWN(R1655/12,0)+1,3))</f>
        <v>#REF!</v>
      </c>
      <c r="U1655" t="e">
        <f>IF($B$11="זכר",INDEX('שיפור גברים'!$A$1:$GQ$121,ROUNDDOWN(R1655/12,0)+1,ROUNDDOWN((E1655+$B$7-$B$8)/12,0)+2),INDEX('שיפור נשים'!$A$1:$GQ$121,ROUNDDOWN(R1655/12,0)+1,ROUNDDOWN((E1655+$B$7-$B$8)/12,0)+2))</f>
        <v>#REF!</v>
      </c>
      <c r="V1655" t="e">
        <f>IF($B$11="זכר",INDEX('שיפור גברים'!$A$1:$GQ$121,ROUNDDOWN(R1655/12,0)+1,ROUNDDOWN((E1655+$B$7-$B$8)/12,0)+1),INDEX('שיפור נשים'!$A$1:$GQ$121,ROUNDDOWN(R1655/12,0)+1,ROUNDDOWN((E1655+$B$7-$B$8)/12,0)+1))</f>
        <v>#REF!</v>
      </c>
      <c r="W1655">
        <f t="shared" si="534"/>
        <v>0.41666666666666669</v>
      </c>
      <c r="X1655" t="e">
        <f t="shared" si="540"/>
        <v>#VALUE!</v>
      </c>
      <c r="Y1655" t="e">
        <f>IF($B$11="זכר",INDEX(תמותה!$A$1:$E$121,ROUNDDOWN(R1655/12,0)+1,4),INDEX(תמותה!$A$1:$E$121,ROUNDDOWN(R1655/12,0)+1,5))</f>
        <v>#REF!</v>
      </c>
      <c r="Z1655">
        <f t="shared" si="535"/>
        <v>1</v>
      </c>
      <c r="AA1655">
        <f t="shared" si="536"/>
        <v>1</v>
      </c>
      <c r="AB1655" t="e">
        <f t="shared" si="541"/>
        <v>#VALUE!</v>
      </c>
      <c r="AC1655" t="e">
        <f t="shared" si="542"/>
        <v>#VALUE!</v>
      </c>
      <c r="AD1655" t="e">
        <f t="shared" si="543"/>
        <v>#VALUE!</v>
      </c>
      <c r="AE1655" t="e">
        <f t="shared" si="544"/>
        <v>#VALUE!</v>
      </c>
      <c r="AF1655" t="e">
        <f t="shared" si="545"/>
        <v>#VALUE!</v>
      </c>
    </row>
    <row r="1656" spans="5:32" x14ac:dyDescent="0.2">
      <c r="E1656">
        <f t="shared" si="537"/>
        <v>1654</v>
      </c>
      <c r="F1656">
        <f t="shared" si="532"/>
        <v>147.64609399315052</v>
      </c>
      <c r="G1656" t="e">
        <f t="shared" si="546"/>
        <v>#VALUE!</v>
      </c>
      <c r="H1656" t="e">
        <f t="shared" si="547"/>
        <v>#VALUE!</v>
      </c>
      <c r="I1656" t="e">
        <f t="shared" si="548"/>
        <v>#VALUE!</v>
      </c>
      <c r="J1656" t="e">
        <f t="shared" si="549"/>
        <v>#VALUE!</v>
      </c>
      <c r="K1656" t="e">
        <f t="shared" si="550"/>
        <v>#VALUE!</v>
      </c>
      <c r="L1656" t="e">
        <f t="shared" si="551"/>
        <v>#VALUE!</v>
      </c>
      <c r="M1656" t="e">
        <f>IF($B$9="זכר",INDEX(תמותה!$A$1:$E$121,ROUNDDOWN(E1656/12,0)+1,2),INDEX(תמותה!$A$1:$E$121,ROUNDDOWN(E1656/12,0)+1,3))</f>
        <v>#REF!</v>
      </c>
      <c r="N1656" t="e">
        <f>IF($B$9="זכר",INDEX('שיפור גברים'!$A$1:$GQ$121,ROUNDDOWN(E1656/12,0)+1,ROUNDDOWN((E1656+$B$7-$B$8)/12,0)+2),INDEX('שיפור נשים'!$A$1:$GQ$121,ROUNDDOWN(E1656/12,0)+1,ROUNDDOWN((E1656+$B$7-$B$8)/12,0)+2))</f>
        <v>#REF!</v>
      </c>
      <c r="O1656" t="e">
        <f>IF($B$9="זכר",INDEX('שיפור גברים'!$A$1:$GQ$121,ROUNDDOWN(E1656/12,0)+1,ROUNDDOWN((E1656+$B$7-$B$8)/12,0)+1),INDEX('שיפור נשים'!$A$1:$GQ$121,ROUNDDOWN(E1656/12,0)+1,ROUNDDOWN((E1656+$B$7-$B$8)/12,0)+1))</f>
        <v>#REF!</v>
      </c>
      <c r="P1656">
        <f t="shared" si="552"/>
        <v>0.5</v>
      </c>
      <c r="Q1656">
        <f t="shared" si="533"/>
        <v>1</v>
      </c>
      <c r="R1656">
        <f t="shared" si="538"/>
        <v>1654</v>
      </c>
      <c r="S1656" t="e">
        <f t="shared" si="539"/>
        <v>#VALUE!</v>
      </c>
      <c r="T1656" t="e">
        <f>IF($B$11="זכר",INDEX(תמותה!$A$1:$E$121,ROUNDDOWN(R1656/12,0)+1,2),INDEX(תמותה!$A$1:$E$121,ROUNDDOWN(R1656/12,0)+1,3))</f>
        <v>#REF!</v>
      </c>
      <c r="U1656" t="e">
        <f>IF($B$11="זכר",INDEX('שיפור גברים'!$A$1:$GQ$121,ROUNDDOWN(R1656/12,0)+1,ROUNDDOWN((E1656+$B$7-$B$8)/12,0)+2),INDEX('שיפור נשים'!$A$1:$GQ$121,ROUNDDOWN(R1656/12,0)+1,ROUNDDOWN((E1656+$B$7-$B$8)/12,0)+2))</f>
        <v>#REF!</v>
      </c>
      <c r="V1656" t="e">
        <f>IF($B$11="זכר",INDEX('שיפור גברים'!$A$1:$GQ$121,ROUNDDOWN(R1656/12,0)+1,ROUNDDOWN((E1656+$B$7-$B$8)/12,0)+1),INDEX('שיפור נשים'!$A$1:$GQ$121,ROUNDDOWN(R1656/12,0)+1,ROUNDDOWN((E1656+$B$7-$B$8)/12,0)+1))</f>
        <v>#REF!</v>
      </c>
      <c r="W1656">
        <f t="shared" si="534"/>
        <v>0.5</v>
      </c>
      <c r="X1656" t="e">
        <f t="shared" si="540"/>
        <v>#VALUE!</v>
      </c>
      <c r="Y1656" t="e">
        <f>IF($B$11="זכר",INDEX(תמותה!$A$1:$E$121,ROUNDDOWN(R1656/12,0)+1,4),INDEX(תמותה!$A$1:$E$121,ROUNDDOWN(R1656/12,0)+1,5))</f>
        <v>#REF!</v>
      </c>
      <c r="Z1656">
        <f t="shared" si="535"/>
        <v>1</v>
      </c>
      <c r="AA1656">
        <f t="shared" si="536"/>
        <v>1</v>
      </c>
      <c r="AB1656" t="e">
        <f t="shared" si="541"/>
        <v>#VALUE!</v>
      </c>
      <c r="AC1656" t="e">
        <f t="shared" si="542"/>
        <v>#VALUE!</v>
      </c>
      <c r="AD1656" t="e">
        <f t="shared" si="543"/>
        <v>#VALUE!</v>
      </c>
      <c r="AE1656" t="e">
        <f t="shared" si="544"/>
        <v>#VALUE!</v>
      </c>
      <c r="AF1656" t="e">
        <f t="shared" si="545"/>
        <v>#VALUE!</v>
      </c>
    </row>
    <row r="1657" spans="5:32" x14ac:dyDescent="0.2">
      <c r="E1657">
        <f t="shared" si="537"/>
        <v>1655</v>
      </c>
      <c r="F1657">
        <f t="shared" si="532"/>
        <v>148.09236550521322</v>
      </c>
      <c r="G1657" t="e">
        <f t="shared" si="546"/>
        <v>#VALUE!</v>
      </c>
      <c r="H1657" t="e">
        <f t="shared" si="547"/>
        <v>#VALUE!</v>
      </c>
      <c r="I1657" t="e">
        <f t="shared" si="548"/>
        <v>#VALUE!</v>
      </c>
      <c r="J1657" t="e">
        <f t="shared" si="549"/>
        <v>#VALUE!</v>
      </c>
      <c r="K1657" t="e">
        <f t="shared" si="550"/>
        <v>#VALUE!</v>
      </c>
      <c r="L1657" t="e">
        <f t="shared" si="551"/>
        <v>#VALUE!</v>
      </c>
      <c r="M1657" t="e">
        <f>IF($B$9="זכר",INDEX(תמותה!$A$1:$E$121,ROUNDDOWN(E1657/12,0)+1,2),INDEX(תמותה!$A$1:$E$121,ROUNDDOWN(E1657/12,0)+1,3))</f>
        <v>#REF!</v>
      </c>
      <c r="N1657" t="e">
        <f>IF($B$9="זכר",INDEX('שיפור גברים'!$A$1:$GQ$121,ROUNDDOWN(E1657/12,0)+1,ROUNDDOWN((E1657+$B$7-$B$8)/12,0)+2),INDEX('שיפור נשים'!$A$1:$GQ$121,ROUNDDOWN(E1657/12,0)+1,ROUNDDOWN((E1657+$B$7-$B$8)/12,0)+2))</f>
        <v>#REF!</v>
      </c>
      <c r="O1657" t="e">
        <f>IF($B$9="זכר",INDEX('שיפור גברים'!$A$1:$GQ$121,ROUNDDOWN(E1657/12,0)+1,ROUNDDOWN((E1657+$B$7-$B$8)/12,0)+1),INDEX('שיפור נשים'!$A$1:$GQ$121,ROUNDDOWN(E1657/12,0)+1,ROUNDDOWN((E1657+$B$7-$B$8)/12,0)+1))</f>
        <v>#REF!</v>
      </c>
      <c r="P1657">
        <f t="shared" si="552"/>
        <v>0.58333333333333337</v>
      </c>
      <c r="Q1657">
        <f t="shared" si="533"/>
        <v>1</v>
      </c>
      <c r="R1657">
        <f t="shared" si="538"/>
        <v>1655</v>
      </c>
      <c r="S1657" t="e">
        <f t="shared" si="539"/>
        <v>#VALUE!</v>
      </c>
      <c r="T1657" t="e">
        <f>IF($B$11="זכר",INDEX(תמותה!$A$1:$E$121,ROUNDDOWN(R1657/12,0)+1,2),INDEX(תמותה!$A$1:$E$121,ROUNDDOWN(R1657/12,0)+1,3))</f>
        <v>#REF!</v>
      </c>
      <c r="U1657" t="e">
        <f>IF($B$11="זכר",INDEX('שיפור גברים'!$A$1:$GQ$121,ROUNDDOWN(R1657/12,0)+1,ROUNDDOWN((E1657+$B$7-$B$8)/12,0)+2),INDEX('שיפור נשים'!$A$1:$GQ$121,ROUNDDOWN(R1657/12,0)+1,ROUNDDOWN((E1657+$B$7-$B$8)/12,0)+2))</f>
        <v>#REF!</v>
      </c>
      <c r="V1657" t="e">
        <f>IF($B$11="זכר",INDEX('שיפור גברים'!$A$1:$GQ$121,ROUNDDOWN(R1657/12,0)+1,ROUNDDOWN((E1657+$B$7-$B$8)/12,0)+1),INDEX('שיפור נשים'!$A$1:$GQ$121,ROUNDDOWN(R1657/12,0)+1,ROUNDDOWN((E1657+$B$7-$B$8)/12,0)+1))</f>
        <v>#REF!</v>
      </c>
      <c r="W1657">
        <f t="shared" si="534"/>
        <v>0.58333333333333337</v>
      </c>
      <c r="X1657" t="e">
        <f t="shared" si="540"/>
        <v>#VALUE!</v>
      </c>
      <c r="Y1657" t="e">
        <f>IF($B$11="זכר",INDEX(תמותה!$A$1:$E$121,ROUNDDOWN(R1657/12,0)+1,4),INDEX(תמותה!$A$1:$E$121,ROUNDDOWN(R1657/12,0)+1,5))</f>
        <v>#REF!</v>
      </c>
      <c r="Z1657">
        <f t="shared" si="535"/>
        <v>1</v>
      </c>
      <c r="AA1657">
        <f t="shared" si="536"/>
        <v>1</v>
      </c>
      <c r="AB1657" t="e">
        <f t="shared" si="541"/>
        <v>#VALUE!</v>
      </c>
      <c r="AC1657" t="e">
        <f t="shared" si="542"/>
        <v>#VALUE!</v>
      </c>
      <c r="AD1657" t="e">
        <f t="shared" si="543"/>
        <v>#VALUE!</v>
      </c>
      <c r="AE1657" t="e">
        <f t="shared" si="544"/>
        <v>#VALUE!</v>
      </c>
      <c r="AF1657" t="e">
        <f t="shared" si="545"/>
        <v>#VALUE!</v>
      </c>
    </row>
    <row r="1658" spans="5:32" x14ac:dyDescent="0.2">
      <c r="E1658">
        <f t="shared" si="537"/>
        <v>1656</v>
      </c>
      <c r="F1658">
        <f t="shared" si="532"/>
        <v>148.53998590675286</v>
      </c>
      <c r="G1658" t="e">
        <f t="shared" si="546"/>
        <v>#VALUE!</v>
      </c>
      <c r="H1658" t="e">
        <f t="shared" si="547"/>
        <v>#VALUE!</v>
      </c>
      <c r="I1658" t="e">
        <f t="shared" si="548"/>
        <v>#VALUE!</v>
      </c>
      <c r="J1658" t="e">
        <f t="shared" si="549"/>
        <v>#VALUE!</v>
      </c>
      <c r="K1658" t="e">
        <f t="shared" si="550"/>
        <v>#VALUE!</v>
      </c>
      <c r="L1658" t="e">
        <f t="shared" si="551"/>
        <v>#VALUE!</v>
      </c>
      <c r="M1658" t="e">
        <f>IF($B$9="זכר",INDEX(תמותה!$A$1:$E$121,ROUNDDOWN(E1658/12,0)+1,2),INDEX(תמותה!$A$1:$E$121,ROUNDDOWN(E1658/12,0)+1,3))</f>
        <v>#REF!</v>
      </c>
      <c r="N1658" t="e">
        <f>IF($B$9="זכר",INDEX('שיפור גברים'!$A$1:$GQ$121,ROUNDDOWN(E1658/12,0)+1,ROUNDDOWN((E1658+$B$7-$B$8)/12,0)+2),INDEX('שיפור נשים'!$A$1:$GQ$121,ROUNDDOWN(E1658/12,0)+1,ROUNDDOWN((E1658+$B$7-$B$8)/12,0)+2))</f>
        <v>#REF!</v>
      </c>
      <c r="O1658" t="e">
        <f>IF($B$9="זכר",INDEX('שיפור גברים'!$A$1:$GQ$121,ROUNDDOWN(E1658/12,0)+1,ROUNDDOWN((E1658+$B$7-$B$8)/12,0)+1),INDEX('שיפור נשים'!$A$1:$GQ$121,ROUNDDOWN(E1658/12,0)+1,ROUNDDOWN((E1658+$B$7-$B$8)/12,0)+1))</f>
        <v>#REF!</v>
      </c>
      <c r="P1658">
        <f t="shared" si="552"/>
        <v>0.66666666666666663</v>
      </c>
      <c r="Q1658">
        <f t="shared" si="533"/>
        <v>1</v>
      </c>
      <c r="R1658">
        <f t="shared" si="538"/>
        <v>1656</v>
      </c>
      <c r="S1658" t="e">
        <f t="shared" si="539"/>
        <v>#VALUE!</v>
      </c>
      <c r="T1658" t="e">
        <f>IF($B$11="זכר",INDEX(תמותה!$A$1:$E$121,ROUNDDOWN(R1658/12,0)+1,2),INDEX(תמותה!$A$1:$E$121,ROUNDDOWN(R1658/12,0)+1,3))</f>
        <v>#REF!</v>
      </c>
      <c r="U1658" t="e">
        <f>IF($B$11="זכר",INDEX('שיפור גברים'!$A$1:$GQ$121,ROUNDDOWN(R1658/12,0)+1,ROUNDDOWN((E1658+$B$7-$B$8)/12,0)+2),INDEX('שיפור נשים'!$A$1:$GQ$121,ROUNDDOWN(R1658/12,0)+1,ROUNDDOWN((E1658+$B$7-$B$8)/12,0)+2))</f>
        <v>#REF!</v>
      </c>
      <c r="V1658" t="e">
        <f>IF($B$11="זכר",INDEX('שיפור גברים'!$A$1:$GQ$121,ROUNDDOWN(R1658/12,0)+1,ROUNDDOWN((E1658+$B$7-$B$8)/12,0)+1),INDEX('שיפור נשים'!$A$1:$GQ$121,ROUNDDOWN(R1658/12,0)+1,ROUNDDOWN((E1658+$B$7-$B$8)/12,0)+1))</f>
        <v>#REF!</v>
      </c>
      <c r="W1658">
        <f t="shared" si="534"/>
        <v>0.66666666666666663</v>
      </c>
      <c r="X1658" t="e">
        <f t="shared" si="540"/>
        <v>#VALUE!</v>
      </c>
      <c r="Y1658" t="e">
        <f>IF($B$11="זכר",INDEX(תמותה!$A$1:$E$121,ROUNDDOWN(R1658/12,0)+1,4),INDEX(תמותה!$A$1:$E$121,ROUNDDOWN(R1658/12,0)+1,5))</f>
        <v>#REF!</v>
      </c>
      <c r="Z1658">
        <f t="shared" si="535"/>
        <v>1</v>
      </c>
      <c r="AA1658">
        <f t="shared" si="536"/>
        <v>1</v>
      </c>
      <c r="AB1658" t="e">
        <f t="shared" si="541"/>
        <v>#VALUE!</v>
      </c>
      <c r="AC1658" t="e">
        <f t="shared" si="542"/>
        <v>#VALUE!</v>
      </c>
      <c r="AD1658" t="e">
        <f t="shared" si="543"/>
        <v>#VALUE!</v>
      </c>
      <c r="AE1658" t="e">
        <f t="shared" si="544"/>
        <v>#VALUE!</v>
      </c>
      <c r="AF1658" t="e">
        <f t="shared" si="545"/>
        <v>#VALUE!</v>
      </c>
    </row>
    <row r="1659" spans="5:32" x14ac:dyDescent="0.2">
      <c r="E1659">
        <f t="shared" si="537"/>
        <v>1657</v>
      </c>
      <c r="F1659">
        <f t="shared" si="532"/>
        <v>148.98895927488968</v>
      </c>
      <c r="G1659" t="e">
        <f t="shared" si="546"/>
        <v>#VALUE!</v>
      </c>
      <c r="H1659" t="e">
        <f t="shared" si="547"/>
        <v>#VALUE!</v>
      </c>
      <c r="I1659" t="e">
        <f t="shared" si="548"/>
        <v>#VALUE!</v>
      </c>
      <c r="J1659" t="e">
        <f t="shared" si="549"/>
        <v>#VALUE!</v>
      </c>
      <c r="K1659" t="e">
        <f t="shared" si="550"/>
        <v>#VALUE!</v>
      </c>
      <c r="L1659" t="e">
        <f t="shared" si="551"/>
        <v>#VALUE!</v>
      </c>
      <c r="M1659" t="e">
        <f>IF($B$9="זכר",INDEX(תמותה!$A$1:$E$121,ROUNDDOWN(E1659/12,0)+1,2),INDEX(תמותה!$A$1:$E$121,ROUNDDOWN(E1659/12,0)+1,3))</f>
        <v>#REF!</v>
      </c>
      <c r="N1659" t="e">
        <f>IF($B$9="זכר",INDEX('שיפור גברים'!$A$1:$GQ$121,ROUNDDOWN(E1659/12,0)+1,ROUNDDOWN((E1659+$B$7-$B$8)/12,0)+2),INDEX('שיפור נשים'!$A$1:$GQ$121,ROUNDDOWN(E1659/12,0)+1,ROUNDDOWN((E1659+$B$7-$B$8)/12,0)+2))</f>
        <v>#REF!</v>
      </c>
      <c r="O1659" t="e">
        <f>IF($B$9="זכר",INDEX('שיפור גברים'!$A$1:$GQ$121,ROUNDDOWN(E1659/12,0)+1,ROUNDDOWN((E1659+$B$7-$B$8)/12,0)+1),INDEX('שיפור נשים'!$A$1:$GQ$121,ROUNDDOWN(E1659/12,0)+1,ROUNDDOWN((E1659+$B$7-$B$8)/12,0)+1))</f>
        <v>#REF!</v>
      </c>
      <c r="P1659">
        <f t="shared" si="552"/>
        <v>0.75</v>
      </c>
      <c r="Q1659">
        <f t="shared" si="533"/>
        <v>1</v>
      </c>
      <c r="R1659">
        <f t="shared" si="538"/>
        <v>1657</v>
      </c>
      <c r="S1659" t="e">
        <f t="shared" si="539"/>
        <v>#VALUE!</v>
      </c>
      <c r="T1659" t="e">
        <f>IF($B$11="זכר",INDEX(תמותה!$A$1:$E$121,ROUNDDOWN(R1659/12,0)+1,2),INDEX(תמותה!$A$1:$E$121,ROUNDDOWN(R1659/12,0)+1,3))</f>
        <v>#REF!</v>
      </c>
      <c r="U1659" t="e">
        <f>IF($B$11="זכר",INDEX('שיפור גברים'!$A$1:$GQ$121,ROUNDDOWN(R1659/12,0)+1,ROUNDDOWN((E1659+$B$7-$B$8)/12,0)+2),INDEX('שיפור נשים'!$A$1:$GQ$121,ROUNDDOWN(R1659/12,0)+1,ROUNDDOWN((E1659+$B$7-$B$8)/12,0)+2))</f>
        <v>#REF!</v>
      </c>
      <c r="V1659" t="e">
        <f>IF($B$11="זכר",INDEX('שיפור גברים'!$A$1:$GQ$121,ROUNDDOWN(R1659/12,0)+1,ROUNDDOWN((E1659+$B$7-$B$8)/12,0)+1),INDEX('שיפור נשים'!$A$1:$GQ$121,ROUNDDOWN(R1659/12,0)+1,ROUNDDOWN((E1659+$B$7-$B$8)/12,0)+1))</f>
        <v>#REF!</v>
      </c>
      <c r="W1659">
        <f t="shared" si="534"/>
        <v>0.75</v>
      </c>
      <c r="X1659" t="e">
        <f t="shared" si="540"/>
        <v>#VALUE!</v>
      </c>
      <c r="Y1659" t="e">
        <f>IF($B$11="זכר",INDEX(תמותה!$A$1:$E$121,ROUNDDOWN(R1659/12,0)+1,4),INDEX(תמותה!$A$1:$E$121,ROUNDDOWN(R1659/12,0)+1,5))</f>
        <v>#REF!</v>
      </c>
      <c r="Z1659">
        <f t="shared" si="535"/>
        <v>1</v>
      </c>
      <c r="AA1659">
        <f t="shared" si="536"/>
        <v>1</v>
      </c>
      <c r="AB1659" t="e">
        <f t="shared" si="541"/>
        <v>#VALUE!</v>
      </c>
      <c r="AC1659" t="e">
        <f t="shared" si="542"/>
        <v>#VALUE!</v>
      </c>
      <c r="AD1659" t="e">
        <f t="shared" si="543"/>
        <v>#VALUE!</v>
      </c>
      <c r="AE1659" t="e">
        <f t="shared" si="544"/>
        <v>#VALUE!</v>
      </c>
      <c r="AF1659" t="e">
        <f t="shared" si="545"/>
        <v>#VALUE!</v>
      </c>
    </row>
    <row r="1660" spans="5:32" x14ac:dyDescent="0.2">
      <c r="E1660">
        <f t="shared" si="537"/>
        <v>1658</v>
      </c>
      <c r="F1660">
        <f t="shared" si="532"/>
        <v>149.43928969906838</v>
      </c>
      <c r="G1660" t="e">
        <f t="shared" si="546"/>
        <v>#VALUE!</v>
      </c>
      <c r="H1660" t="e">
        <f t="shared" si="547"/>
        <v>#VALUE!</v>
      </c>
      <c r="I1660" t="e">
        <f t="shared" si="548"/>
        <v>#VALUE!</v>
      </c>
      <c r="J1660" t="e">
        <f t="shared" si="549"/>
        <v>#VALUE!</v>
      </c>
      <c r="K1660" t="e">
        <f t="shared" si="550"/>
        <v>#VALUE!</v>
      </c>
      <c r="L1660" t="e">
        <f t="shared" si="551"/>
        <v>#VALUE!</v>
      </c>
      <c r="M1660" t="e">
        <f>IF($B$9="זכר",INDEX(תמותה!$A$1:$E$121,ROUNDDOWN(E1660/12,0)+1,2),INDEX(תמותה!$A$1:$E$121,ROUNDDOWN(E1660/12,0)+1,3))</f>
        <v>#REF!</v>
      </c>
      <c r="N1660" t="e">
        <f>IF($B$9="זכר",INDEX('שיפור גברים'!$A$1:$GQ$121,ROUNDDOWN(E1660/12,0)+1,ROUNDDOWN((E1660+$B$7-$B$8)/12,0)+2),INDEX('שיפור נשים'!$A$1:$GQ$121,ROUNDDOWN(E1660/12,0)+1,ROUNDDOWN((E1660+$B$7-$B$8)/12,0)+2))</f>
        <v>#REF!</v>
      </c>
      <c r="O1660" t="e">
        <f>IF($B$9="זכר",INDEX('שיפור גברים'!$A$1:$GQ$121,ROUNDDOWN(E1660/12,0)+1,ROUNDDOWN((E1660+$B$7-$B$8)/12,0)+1),INDEX('שיפור נשים'!$A$1:$GQ$121,ROUNDDOWN(E1660/12,0)+1,ROUNDDOWN((E1660+$B$7-$B$8)/12,0)+1))</f>
        <v>#REF!</v>
      </c>
      <c r="P1660">
        <f t="shared" si="552"/>
        <v>0.83333333333333337</v>
      </c>
      <c r="Q1660">
        <f t="shared" si="533"/>
        <v>1</v>
      </c>
      <c r="R1660">
        <f t="shared" si="538"/>
        <v>1658</v>
      </c>
      <c r="S1660" t="e">
        <f t="shared" si="539"/>
        <v>#VALUE!</v>
      </c>
      <c r="T1660" t="e">
        <f>IF($B$11="זכר",INDEX(תמותה!$A$1:$E$121,ROUNDDOWN(R1660/12,0)+1,2),INDEX(תמותה!$A$1:$E$121,ROUNDDOWN(R1660/12,0)+1,3))</f>
        <v>#REF!</v>
      </c>
      <c r="U1660" t="e">
        <f>IF($B$11="זכר",INDEX('שיפור גברים'!$A$1:$GQ$121,ROUNDDOWN(R1660/12,0)+1,ROUNDDOWN((E1660+$B$7-$B$8)/12,0)+2),INDEX('שיפור נשים'!$A$1:$GQ$121,ROUNDDOWN(R1660/12,0)+1,ROUNDDOWN((E1660+$B$7-$B$8)/12,0)+2))</f>
        <v>#REF!</v>
      </c>
      <c r="V1660" t="e">
        <f>IF($B$11="זכר",INDEX('שיפור גברים'!$A$1:$GQ$121,ROUNDDOWN(R1660/12,0)+1,ROUNDDOWN((E1660+$B$7-$B$8)/12,0)+1),INDEX('שיפור נשים'!$A$1:$GQ$121,ROUNDDOWN(R1660/12,0)+1,ROUNDDOWN((E1660+$B$7-$B$8)/12,0)+1))</f>
        <v>#REF!</v>
      </c>
      <c r="W1660">
        <f t="shared" si="534"/>
        <v>0.83333333333333337</v>
      </c>
      <c r="X1660" t="e">
        <f t="shared" si="540"/>
        <v>#VALUE!</v>
      </c>
      <c r="Y1660" t="e">
        <f>IF($B$11="זכר",INDEX(תמותה!$A$1:$E$121,ROUNDDOWN(R1660/12,0)+1,4),INDEX(תמותה!$A$1:$E$121,ROUNDDOWN(R1660/12,0)+1,5))</f>
        <v>#REF!</v>
      </c>
      <c r="Z1660">
        <f t="shared" si="535"/>
        <v>1</v>
      </c>
      <c r="AA1660">
        <f t="shared" si="536"/>
        <v>1</v>
      </c>
      <c r="AB1660" t="e">
        <f t="shared" si="541"/>
        <v>#VALUE!</v>
      </c>
      <c r="AC1660" t="e">
        <f t="shared" si="542"/>
        <v>#VALUE!</v>
      </c>
      <c r="AD1660" t="e">
        <f t="shared" si="543"/>
        <v>#VALUE!</v>
      </c>
      <c r="AE1660" t="e">
        <f t="shared" si="544"/>
        <v>#VALUE!</v>
      </c>
      <c r="AF1660" t="e">
        <f t="shared" si="545"/>
        <v>#VALUE!</v>
      </c>
    </row>
    <row r="1661" spans="5:32" x14ac:dyDescent="0.2">
      <c r="E1661">
        <f t="shared" si="537"/>
        <v>1659</v>
      </c>
      <c r="F1661">
        <f t="shared" si="532"/>
        <v>149.89098128109347</v>
      </c>
      <c r="G1661" t="e">
        <f t="shared" si="546"/>
        <v>#VALUE!</v>
      </c>
      <c r="H1661" t="e">
        <f t="shared" si="547"/>
        <v>#VALUE!</v>
      </c>
      <c r="I1661" t="e">
        <f t="shared" si="548"/>
        <v>#VALUE!</v>
      </c>
      <c r="J1661" t="e">
        <f t="shared" si="549"/>
        <v>#VALUE!</v>
      </c>
      <c r="K1661" t="e">
        <f t="shared" si="550"/>
        <v>#VALUE!</v>
      </c>
      <c r="L1661" t="e">
        <f t="shared" si="551"/>
        <v>#VALUE!</v>
      </c>
      <c r="M1661" t="e">
        <f>IF($B$9="זכר",INDEX(תמותה!$A$1:$E$121,ROUNDDOWN(E1661/12,0)+1,2),INDEX(תמותה!$A$1:$E$121,ROUNDDOWN(E1661/12,0)+1,3))</f>
        <v>#REF!</v>
      </c>
      <c r="N1661" t="e">
        <f>IF($B$9="זכר",INDEX('שיפור גברים'!$A$1:$GQ$121,ROUNDDOWN(E1661/12,0)+1,ROUNDDOWN((E1661+$B$7-$B$8)/12,0)+2),INDEX('שיפור נשים'!$A$1:$GQ$121,ROUNDDOWN(E1661/12,0)+1,ROUNDDOWN((E1661+$B$7-$B$8)/12,0)+2))</f>
        <v>#REF!</v>
      </c>
      <c r="O1661" t="e">
        <f>IF($B$9="זכר",INDEX('שיפור גברים'!$A$1:$GQ$121,ROUNDDOWN(E1661/12,0)+1,ROUNDDOWN((E1661+$B$7-$B$8)/12,0)+1),INDEX('שיפור נשים'!$A$1:$GQ$121,ROUNDDOWN(E1661/12,0)+1,ROUNDDOWN((E1661+$B$7-$B$8)/12,0)+1))</f>
        <v>#REF!</v>
      </c>
      <c r="P1661">
        <f t="shared" si="552"/>
        <v>0.91666666666666663</v>
      </c>
      <c r="Q1661">
        <f t="shared" si="533"/>
        <v>1</v>
      </c>
      <c r="R1661">
        <f t="shared" si="538"/>
        <v>1659</v>
      </c>
      <c r="S1661" t="e">
        <f t="shared" si="539"/>
        <v>#VALUE!</v>
      </c>
      <c r="T1661" t="e">
        <f>IF($B$11="זכר",INDEX(תמותה!$A$1:$E$121,ROUNDDOWN(R1661/12,0)+1,2),INDEX(תמותה!$A$1:$E$121,ROUNDDOWN(R1661/12,0)+1,3))</f>
        <v>#REF!</v>
      </c>
      <c r="U1661" t="e">
        <f>IF($B$11="זכר",INDEX('שיפור גברים'!$A$1:$GQ$121,ROUNDDOWN(R1661/12,0)+1,ROUNDDOWN((E1661+$B$7-$B$8)/12,0)+2),INDEX('שיפור נשים'!$A$1:$GQ$121,ROUNDDOWN(R1661/12,0)+1,ROUNDDOWN((E1661+$B$7-$B$8)/12,0)+2))</f>
        <v>#REF!</v>
      </c>
      <c r="V1661" t="e">
        <f>IF($B$11="זכר",INDEX('שיפור גברים'!$A$1:$GQ$121,ROUNDDOWN(R1661/12,0)+1,ROUNDDOWN((E1661+$B$7-$B$8)/12,0)+1),INDEX('שיפור נשים'!$A$1:$GQ$121,ROUNDDOWN(R1661/12,0)+1,ROUNDDOWN((E1661+$B$7-$B$8)/12,0)+1))</f>
        <v>#REF!</v>
      </c>
      <c r="W1661">
        <f t="shared" si="534"/>
        <v>0.91666666666666663</v>
      </c>
      <c r="X1661" t="e">
        <f t="shared" si="540"/>
        <v>#VALUE!</v>
      </c>
      <c r="Y1661" t="e">
        <f>IF($B$11="זכר",INDEX(תמותה!$A$1:$E$121,ROUNDDOWN(R1661/12,0)+1,4),INDEX(תמותה!$A$1:$E$121,ROUNDDOWN(R1661/12,0)+1,5))</f>
        <v>#REF!</v>
      </c>
      <c r="Z1661">
        <f t="shared" si="535"/>
        <v>1</v>
      </c>
      <c r="AA1661">
        <f t="shared" si="536"/>
        <v>1</v>
      </c>
      <c r="AB1661" t="e">
        <f t="shared" si="541"/>
        <v>#VALUE!</v>
      </c>
      <c r="AC1661" t="e">
        <f t="shared" si="542"/>
        <v>#VALUE!</v>
      </c>
      <c r="AD1661" t="e">
        <f t="shared" si="543"/>
        <v>#VALUE!</v>
      </c>
      <c r="AE1661" t="e">
        <f t="shared" si="544"/>
        <v>#VALUE!</v>
      </c>
      <c r="AF1661" t="e">
        <f t="shared" si="545"/>
        <v>#VALUE!</v>
      </c>
    </row>
    <row r="1662" spans="5:32" x14ac:dyDescent="0.2">
      <c r="E1662">
        <f t="shared" si="537"/>
        <v>1660</v>
      </c>
      <c r="F1662">
        <f t="shared" si="532"/>
        <v>150.34403813516758</v>
      </c>
      <c r="G1662" t="e">
        <f t="shared" si="546"/>
        <v>#VALUE!</v>
      </c>
      <c r="H1662" t="e">
        <f t="shared" si="547"/>
        <v>#VALUE!</v>
      </c>
      <c r="I1662" t="e">
        <f t="shared" si="548"/>
        <v>#VALUE!</v>
      </c>
      <c r="J1662" t="e">
        <f t="shared" si="549"/>
        <v>#VALUE!</v>
      </c>
      <c r="K1662" t="e">
        <f t="shared" si="550"/>
        <v>#VALUE!</v>
      </c>
      <c r="L1662" t="e">
        <f t="shared" si="551"/>
        <v>#VALUE!</v>
      </c>
      <c r="M1662" t="e">
        <f>IF($B$9="זכר",INDEX(תמותה!$A$1:$E$121,ROUNDDOWN(E1662/12,0)+1,2),INDEX(תמותה!$A$1:$E$121,ROUNDDOWN(E1662/12,0)+1,3))</f>
        <v>#REF!</v>
      </c>
      <c r="N1662" t="e">
        <f>IF($B$9="זכר",INDEX('שיפור גברים'!$A$1:$GQ$121,ROUNDDOWN(E1662/12,0)+1,ROUNDDOWN((E1662+$B$7-$B$8)/12,0)+2),INDEX('שיפור נשים'!$A$1:$GQ$121,ROUNDDOWN(E1662/12,0)+1,ROUNDDOWN((E1662+$B$7-$B$8)/12,0)+2))</f>
        <v>#REF!</v>
      </c>
      <c r="O1662" t="e">
        <f>IF($B$9="זכר",INDEX('שיפור גברים'!$A$1:$GQ$121,ROUNDDOWN(E1662/12,0)+1,ROUNDDOWN((E1662+$B$7-$B$8)/12,0)+1),INDEX('שיפור נשים'!$A$1:$GQ$121,ROUNDDOWN(E1662/12,0)+1,ROUNDDOWN((E1662+$B$7-$B$8)/12,0)+1))</f>
        <v>#REF!</v>
      </c>
      <c r="P1662">
        <f t="shared" si="552"/>
        <v>1</v>
      </c>
      <c r="Q1662">
        <f t="shared" si="533"/>
        <v>1</v>
      </c>
      <c r="R1662">
        <f t="shared" si="538"/>
        <v>1660</v>
      </c>
      <c r="S1662" t="e">
        <f t="shared" si="539"/>
        <v>#VALUE!</v>
      </c>
      <c r="T1662" t="e">
        <f>IF($B$11="זכר",INDEX(תמותה!$A$1:$E$121,ROUNDDOWN(R1662/12,0)+1,2),INDEX(תמותה!$A$1:$E$121,ROUNDDOWN(R1662/12,0)+1,3))</f>
        <v>#REF!</v>
      </c>
      <c r="U1662" t="e">
        <f>IF($B$11="זכר",INDEX('שיפור גברים'!$A$1:$GQ$121,ROUNDDOWN(R1662/12,0)+1,ROUNDDOWN((E1662+$B$7-$B$8)/12,0)+2),INDEX('שיפור נשים'!$A$1:$GQ$121,ROUNDDOWN(R1662/12,0)+1,ROUNDDOWN((E1662+$B$7-$B$8)/12,0)+2))</f>
        <v>#REF!</v>
      </c>
      <c r="V1662" t="e">
        <f>IF($B$11="זכר",INDEX('שיפור גברים'!$A$1:$GQ$121,ROUNDDOWN(R1662/12,0)+1,ROUNDDOWN((E1662+$B$7-$B$8)/12,0)+1),INDEX('שיפור נשים'!$A$1:$GQ$121,ROUNDDOWN(R1662/12,0)+1,ROUNDDOWN((E1662+$B$7-$B$8)/12,0)+1))</f>
        <v>#REF!</v>
      </c>
      <c r="W1662">
        <f t="shared" si="534"/>
        <v>1</v>
      </c>
      <c r="X1662" t="e">
        <f t="shared" si="540"/>
        <v>#VALUE!</v>
      </c>
      <c r="Y1662" t="e">
        <f>IF($B$11="זכר",INDEX(תמותה!$A$1:$E$121,ROUNDDOWN(R1662/12,0)+1,4),INDEX(תמותה!$A$1:$E$121,ROUNDDOWN(R1662/12,0)+1,5))</f>
        <v>#REF!</v>
      </c>
      <c r="Z1662">
        <f t="shared" si="535"/>
        <v>1</v>
      </c>
      <c r="AA1662">
        <f t="shared" si="536"/>
        <v>1</v>
      </c>
      <c r="AB1662" t="e">
        <f t="shared" si="541"/>
        <v>#VALUE!</v>
      </c>
      <c r="AC1662" t="e">
        <f t="shared" si="542"/>
        <v>#VALUE!</v>
      </c>
      <c r="AD1662" t="e">
        <f t="shared" si="543"/>
        <v>#VALUE!</v>
      </c>
      <c r="AE1662" t="e">
        <f t="shared" si="544"/>
        <v>#VALUE!</v>
      </c>
      <c r="AF1662" t="e">
        <f t="shared" si="545"/>
        <v>#VALUE!</v>
      </c>
    </row>
    <row r="1663" spans="5:32" x14ac:dyDescent="0.2">
      <c r="E1663">
        <f t="shared" si="537"/>
        <v>1661</v>
      </c>
      <c r="F1663">
        <f t="shared" si="532"/>
        <v>150.79846438792924</v>
      </c>
      <c r="G1663" t="e">
        <f t="shared" si="546"/>
        <v>#VALUE!</v>
      </c>
      <c r="H1663" t="e">
        <f t="shared" si="547"/>
        <v>#VALUE!</v>
      </c>
      <c r="I1663" t="e">
        <f t="shared" si="548"/>
        <v>#VALUE!</v>
      </c>
      <c r="J1663" t="e">
        <f t="shared" si="549"/>
        <v>#VALUE!</v>
      </c>
      <c r="K1663" t="e">
        <f t="shared" si="550"/>
        <v>#VALUE!</v>
      </c>
      <c r="L1663" t="e">
        <f t="shared" si="551"/>
        <v>#VALUE!</v>
      </c>
      <c r="M1663" t="e">
        <f>IF($B$9="זכר",INDEX(תמותה!$A$1:$E$121,ROUNDDOWN(E1663/12,0)+1,2),INDEX(תמותה!$A$1:$E$121,ROUNDDOWN(E1663/12,0)+1,3))</f>
        <v>#REF!</v>
      </c>
      <c r="N1663" t="e">
        <f>IF($B$9="זכר",INDEX('שיפור גברים'!$A$1:$GQ$121,ROUNDDOWN(E1663/12,0)+1,ROUNDDOWN((E1663+$B$7-$B$8)/12,0)+2),INDEX('שיפור נשים'!$A$1:$GQ$121,ROUNDDOWN(E1663/12,0)+1,ROUNDDOWN((E1663+$B$7-$B$8)/12,0)+2))</f>
        <v>#REF!</v>
      </c>
      <c r="O1663" t="e">
        <f>IF($B$9="זכר",INDEX('שיפור גברים'!$A$1:$GQ$121,ROUNDDOWN(E1663/12,0)+1,ROUNDDOWN((E1663+$B$7-$B$8)/12,0)+1),INDEX('שיפור נשים'!$A$1:$GQ$121,ROUNDDOWN(E1663/12,0)+1,ROUNDDOWN((E1663+$B$7-$B$8)/12,0)+1))</f>
        <v>#REF!</v>
      </c>
      <c r="P1663">
        <f t="shared" si="552"/>
        <v>8.3333333333333329E-2</v>
      </c>
      <c r="Q1663">
        <f t="shared" si="533"/>
        <v>1</v>
      </c>
      <c r="R1663">
        <f t="shared" si="538"/>
        <v>1661</v>
      </c>
      <c r="S1663" t="e">
        <f t="shared" si="539"/>
        <v>#VALUE!</v>
      </c>
      <c r="T1663" t="e">
        <f>IF($B$11="זכר",INDEX(תמותה!$A$1:$E$121,ROUNDDOWN(R1663/12,0)+1,2),INDEX(תמותה!$A$1:$E$121,ROUNDDOWN(R1663/12,0)+1,3))</f>
        <v>#REF!</v>
      </c>
      <c r="U1663" t="e">
        <f>IF($B$11="זכר",INDEX('שיפור גברים'!$A$1:$GQ$121,ROUNDDOWN(R1663/12,0)+1,ROUNDDOWN((E1663+$B$7-$B$8)/12,0)+2),INDEX('שיפור נשים'!$A$1:$GQ$121,ROUNDDOWN(R1663/12,0)+1,ROUNDDOWN((E1663+$B$7-$B$8)/12,0)+2))</f>
        <v>#REF!</v>
      </c>
      <c r="V1663" t="e">
        <f>IF($B$11="זכר",INDEX('שיפור גברים'!$A$1:$GQ$121,ROUNDDOWN(R1663/12,0)+1,ROUNDDOWN((E1663+$B$7-$B$8)/12,0)+1),INDEX('שיפור נשים'!$A$1:$GQ$121,ROUNDDOWN(R1663/12,0)+1,ROUNDDOWN((E1663+$B$7-$B$8)/12,0)+1))</f>
        <v>#REF!</v>
      </c>
      <c r="W1663">
        <f t="shared" si="534"/>
        <v>8.3333333333333329E-2</v>
      </c>
      <c r="X1663" t="e">
        <f t="shared" si="540"/>
        <v>#VALUE!</v>
      </c>
      <c r="Y1663" t="e">
        <f>IF($B$11="זכר",INDEX(תמותה!$A$1:$E$121,ROUNDDOWN(R1663/12,0)+1,4),INDEX(תמותה!$A$1:$E$121,ROUNDDOWN(R1663/12,0)+1,5))</f>
        <v>#REF!</v>
      </c>
      <c r="Z1663">
        <f t="shared" si="535"/>
        <v>1</v>
      </c>
      <c r="AA1663">
        <f t="shared" si="536"/>
        <v>1</v>
      </c>
      <c r="AB1663" t="e">
        <f t="shared" si="541"/>
        <v>#VALUE!</v>
      </c>
      <c r="AC1663" t="e">
        <f t="shared" si="542"/>
        <v>#VALUE!</v>
      </c>
      <c r="AD1663" t="e">
        <f t="shared" si="543"/>
        <v>#VALUE!</v>
      </c>
      <c r="AE1663" t="e">
        <f t="shared" si="544"/>
        <v>#VALUE!</v>
      </c>
      <c r="AF1663" t="e">
        <f t="shared" si="545"/>
        <v>#VALUE!</v>
      </c>
    </row>
    <row r="1664" spans="5:32" x14ac:dyDescent="0.2">
      <c r="E1664">
        <f t="shared" si="537"/>
        <v>1662</v>
      </c>
      <c r="F1664">
        <f t="shared" si="532"/>
        <v>151.25426417848968</v>
      </c>
      <c r="G1664" t="e">
        <f t="shared" si="546"/>
        <v>#VALUE!</v>
      </c>
      <c r="H1664" t="e">
        <f t="shared" si="547"/>
        <v>#VALUE!</v>
      </c>
      <c r="I1664" t="e">
        <f t="shared" si="548"/>
        <v>#VALUE!</v>
      </c>
      <c r="J1664" t="e">
        <f t="shared" si="549"/>
        <v>#VALUE!</v>
      </c>
      <c r="K1664" t="e">
        <f t="shared" si="550"/>
        <v>#VALUE!</v>
      </c>
      <c r="L1664" t="e">
        <f t="shared" si="551"/>
        <v>#VALUE!</v>
      </c>
      <c r="M1664" t="e">
        <f>IF($B$9="זכר",INDEX(תמותה!$A$1:$E$121,ROUNDDOWN(E1664/12,0)+1,2),INDEX(תמותה!$A$1:$E$121,ROUNDDOWN(E1664/12,0)+1,3))</f>
        <v>#REF!</v>
      </c>
      <c r="N1664" t="e">
        <f>IF($B$9="זכר",INDEX('שיפור גברים'!$A$1:$GQ$121,ROUNDDOWN(E1664/12,0)+1,ROUNDDOWN((E1664+$B$7-$B$8)/12,0)+2),INDEX('שיפור נשים'!$A$1:$GQ$121,ROUNDDOWN(E1664/12,0)+1,ROUNDDOWN((E1664+$B$7-$B$8)/12,0)+2))</f>
        <v>#REF!</v>
      </c>
      <c r="O1664" t="e">
        <f>IF($B$9="זכר",INDEX('שיפור גברים'!$A$1:$GQ$121,ROUNDDOWN(E1664/12,0)+1,ROUNDDOWN((E1664+$B$7-$B$8)/12,0)+1),INDEX('שיפור נשים'!$A$1:$GQ$121,ROUNDDOWN(E1664/12,0)+1,ROUNDDOWN((E1664+$B$7-$B$8)/12,0)+1))</f>
        <v>#REF!</v>
      </c>
      <c r="P1664">
        <f t="shared" si="552"/>
        <v>0.16666666666666666</v>
      </c>
      <c r="Q1664">
        <f t="shared" si="533"/>
        <v>1</v>
      </c>
      <c r="R1664">
        <f t="shared" si="538"/>
        <v>1662</v>
      </c>
      <c r="S1664" t="e">
        <f t="shared" si="539"/>
        <v>#VALUE!</v>
      </c>
      <c r="T1664" t="e">
        <f>IF($B$11="זכר",INDEX(תמותה!$A$1:$E$121,ROUNDDOWN(R1664/12,0)+1,2),INDEX(תמותה!$A$1:$E$121,ROUNDDOWN(R1664/12,0)+1,3))</f>
        <v>#REF!</v>
      </c>
      <c r="U1664" t="e">
        <f>IF($B$11="זכר",INDEX('שיפור גברים'!$A$1:$GQ$121,ROUNDDOWN(R1664/12,0)+1,ROUNDDOWN((E1664+$B$7-$B$8)/12,0)+2),INDEX('שיפור נשים'!$A$1:$GQ$121,ROUNDDOWN(R1664/12,0)+1,ROUNDDOWN((E1664+$B$7-$B$8)/12,0)+2))</f>
        <v>#REF!</v>
      </c>
      <c r="V1664" t="e">
        <f>IF($B$11="זכר",INDEX('שיפור גברים'!$A$1:$GQ$121,ROUNDDOWN(R1664/12,0)+1,ROUNDDOWN((E1664+$B$7-$B$8)/12,0)+1),INDEX('שיפור נשים'!$A$1:$GQ$121,ROUNDDOWN(R1664/12,0)+1,ROUNDDOWN((E1664+$B$7-$B$8)/12,0)+1))</f>
        <v>#REF!</v>
      </c>
      <c r="W1664">
        <f t="shared" si="534"/>
        <v>0.16666666666666666</v>
      </c>
      <c r="X1664" t="e">
        <f t="shared" si="540"/>
        <v>#VALUE!</v>
      </c>
      <c r="Y1664" t="e">
        <f>IF($B$11="זכר",INDEX(תמותה!$A$1:$E$121,ROUNDDOWN(R1664/12,0)+1,4),INDEX(תמותה!$A$1:$E$121,ROUNDDOWN(R1664/12,0)+1,5))</f>
        <v>#REF!</v>
      </c>
      <c r="Z1664">
        <f t="shared" si="535"/>
        <v>1</v>
      </c>
      <c r="AA1664">
        <f t="shared" si="536"/>
        <v>1</v>
      </c>
      <c r="AB1664" t="e">
        <f t="shared" si="541"/>
        <v>#VALUE!</v>
      </c>
      <c r="AC1664" t="e">
        <f t="shared" si="542"/>
        <v>#VALUE!</v>
      </c>
      <c r="AD1664" t="e">
        <f t="shared" si="543"/>
        <v>#VALUE!</v>
      </c>
      <c r="AE1664" t="e">
        <f t="shared" si="544"/>
        <v>#VALUE!</v>
      </c>
      <c r="AF1664" t="e">
        <f t="shared" si="545"/>
        <v>#VALUE!</v>
      </c>
    </row>
    <row r="1665" spans="5:32" x14ac:dyDescent="0.2">
      <c r="E1665">
        <f t="shared" si="537"/>
        <v>1663</v>
      </c>
      <c r="F1665">
        <f t="shared" si="532"/>
        <v>151.71144165847087</v>
      </c>
      <c r="G1665" t="e">
        <f t="shared" si="546"/>
        <v>#VALUE!</v>
      </c>
      <c r="H1665" t="e">
        <f t="shared" si="547"/>
        <v>#VALUE!</v>
      </c>
      <c r="I1665" t="e">
        <f t="shared" si="548"/>
        <v>#VALUE!</v>
      </c>
      <c r="J1665" t="e">
        <f t="shared" si="549"/>
        <v>#VALUE!</v>
      </c>
      <c r="K1665" t="e">
        <f t="shared" si="550"/>
        <v>#VALUE!</v>
      </c>
      <c r="L1665" t="e">
        <f t="shared" si="551"/>
        <v>#VALUE!</v>
      </c>
      <c r="M1665" t="e">
        <f>IF($B$9="זכר",INDEX(תמותה!$A$1:$E$121,ROUNDDOWN(E1665/12,0)+1,2),INDEX(תמותה!$A$1:$E$121,ROUNDDOWN(E1665/12,0)+1,3))</f>
        <v>#REF!</v>
      </c>
      <c r="N1665" t="e">
        <f>IF($B$9="זכר",INDEX('שיפור גברים'!$A$1:$GQ$121,ROUNDDOWN(E1665/12,0)+1,ROUNDDOWN((E1665+$B$7-$B$8)/12,0)+2),INDEX('שיפור נשים'!$A$1:$GQ$121,ROUNDDOWN(E1665/12,0)+1,ROUNDDOWN((E1665+$B$7-$B$8)/12,0)+2))</f>
        <v>#REF!</v>
      </c>
      <c r="O1665" t="e">
        <f>IF($B$9="זכר",INDEX('שיפור גברים'!$A$1:$GQ$121,ROUNDDOWN(E1665/12,0)+1,ROUNDDOWN((E1665+$B$7-$B$8)/12,0)+1),INDEX('שיפור נשים'!$A$1:$GQ$121,ROUNDDOWN(E1665/12,0)+1,ROUNDDOWN((E1665+$B$7-$B$8)/12,0)+1))</f>
        <v>#REF!</v>
      </c>
      <c r="P1665">
        <f t="shared" si="552"/>
        <v>0.25</v>
      </c>
      <c r="Q1665">
        <f t="shared" si="533"/>
        <v>1</v>
      </c>
      <c r="R1665">
        <f t="shared" si="538"/>
        <v>1663</v>
      </c>
      <c r="S1665" t="e">
        <f t="shared" si="539"/>
        <v>#VALUE!</v>
      </c>
      <c r="T1665" t="e">
        <f>IF($B$11="זכר",INDEX(תמותה!$A$1:$E$121,ROUNDDOWN(R1665/12,0)+1,2),INDEX(תמותה!$A$1:$E$121,ROUNDDOWN(R1665/12,0)+1,3))</f>
        <v>#REF!</v>
      </c>
      <c r="U1665" t="e">
        <f>IF($B$11="זכר",INDEX('שיפור גברים'!$A$1:$GQ$121,ROUNDDOWN(R1665/12,0)+1,ROUNDDOWN((E1665+$B$7-$B$8)/12,0)+2),INDEX('שיפור נשים'!$A$1:$GQ$121,ROUNDDOWN(R1665/12,0)+1,ROUNDDOWN((E1665+$B$7-$B$8)/12,0)+2))</f>
        <v>#REF!</v>
      </c>
      <c r="V1665" t="e">
        <f>IF($B$11="זכר",INDEX('שיפור גברים'!$A$1:$GQ$121,ROUNDDOWN(R1665/12,0)+1,ROUNDDOWN((E1665+$B$7-$B$8)/12,0)+1),INDEX('שיפור נשים'!$A$1:$GQ$121,ROUNDDOWN(R1665/12,0)+1,ROUNDDOWN((E1665+$B$7-$B$8)/12,0)+1))</f>
        <v>#REF!</v>
      </c>
      <c r="W1665">
        <f t="shared" si="534"/>
        <v>0.25</v>
      </c>
      <c r="X1665" t="e">
        <f t="shared" si="540"/>
        <v>#VALUE!</v>
      </c>
      <c r="Y1665" t="e">
        <f>IF($B$11="זכר",INDEX(תמותה!$A$1:$E$121,ROUNDDOWN(R1665/12,0)+1,4),INDEX(תמותה!$A$1:$E$121,ROUNDDOWN(R1665/12,0)+1,5))</f>
        <v>#REF!</v>
      </c>
      <c r="Z1665">
        <f t="shared" si="535"/>
        <v>1</v>
      </c>
      <c r="AA1665">
        <f t="shared" si="536"/>
        <v>1</v>
      </c>
      <c r="AB1665" t="e">
        <f t="shared" si="541"/>
        <v>#VALUE!</v>
      </c>
      <c r="AC1665" t="e">
        <f t="shared" si="542"/>
        <v>#VALUE!</v>
      </c>
      <c r="AD1665" t="e">
        <f t="shared" si="543"/>
        <v>#VALUE!</v>
      </c>
      <c r="AE1665" t="e">
        <f t="shared" si="544"/>
        <v>#VALUE!</v>
      </c>
      <c r="AF1665" t="e">
        <f t="shared" si="545"/>
        <v>#VALUE!</v>
      </c>
    </row>
    <row r="1666" spans="5:32" x14ac:dyDescent="0.2">
      <c r="E1666">
        <f t="shared" si="537"/>
        <v>1664</v>
      </c>
      <c r="F1666">
        <f t="shared" si="532"/>
        <v>152.17000099204384</v>
      </c>
      <c r="G1666" t="e">
        <f t="shared" si="546"/>
        <v>#VALUE!</v>
      </c>
      <c r="H1666" t="e">
        <f t="shared" si="547"/>
        <v>#VALUE!</v>
      </c>
      <c r="I1666" t="e">
        <f t="shared" si="548"/>
        <v>#VALUE!</v>
      </c>
      <c r="J1666" t="e">
        <f t="shared" si="549"/>
        <v>#VALUE!</v>
      </c>
      <c r="K1666" t="e">
        <f t="shared" si="550"/>
        <v>#VALUE!</v>
      </c>
      <c r="L1666" t="e">
        <f t="shared" si="551"/>
        <v>#VALUE!</v>
      </c>
      <c r="M1666" t="e">
        <f>IF($B$9="זכר",INDEX(תמותה!$A$1:$E$121,ROUNDDOWN(E1666/12,0)+1,2),INDEX(תמותה!$A$1:$E$121,ROUNDDOWN(E1666/12,0)+1,3))</f>
        <v>#REF!</v>
      </c>
      <c r="N1666" t="e">
        <f>IF($B$9="זכר",INDEX('שיפור גברים'!$A$1:$GQ$121,ROUNDDOWN(E1666/12,0)+1,ROUNDDOWN((E1666+$B$7-$B$8)/12,0)+2),INDEX('שיפור נשים'!$A$1:$GQ$121,ROUNDDOWN(E1666/12,0)+1,ROUNDDOWN((E1666+$B$7-$B$8)/12,0)+2))</f>
        <v>#REF!</v>
      </c>
      <c r="O1666" t="e">
        <f>IF($B$9="זכר",INDEX('שיפור גברים'!$A$1:$GQ$121,ROUNDDOWN(E1666/12,0)+1,ROUNDDOWN((E1666+$B$7-$B$8)/12,0)+1),INDEX('שיפור נשים'!$A$1:$GQ$121,ROUNDDOWN(E1666/12,0)+1,ROUNDDOWN((E1666+$B$7-$B$8)/12,0)+1))</f>
        <v>#REF!</v>
      </c>
      <c r="P1666">
        <f t="shared" si="552"/>
        <v>0.33333333333333331</v>
      </c>
      <c r="Q1666">
        <f t="shared" si="533"/>
        <v>1</v>
      </c>
      <c r="R1666">
        <f t="shared" si="538"/>
        <v>1664</v>
      </c>
      <c r="S1666" t="e">
        <f t="shared" si="539"/>
        <v>#VALUE!</v>
      </c>
      <c r="T1666" t="e">
        <f>IF($B$11="זכר",INDEX(תמותה!$A$1:$E$121,ROUNDDOWN(R1666/12,0)+1,2),INDEX(תמותה!$A$1:$E$121,ROUNDDOWN(R1666/12,0)+1,3))</f>
        <v>#REF!</v>
      </c>
      <c r="U1666" t="e">
        <f>IF($B$11="זכר",INDEX('שיפור גברים'!$A$1:$GQ$121,ROUNDDOWN(R1666/12,0)+1,ROUNDDOWN((E1666+$B$7-$B$8)/12,0)+2),INDEX('שיפור נשים'!$A$1:$GQ$121,ROUNDDOWN(R1666/12,0)+1,ROUNDDOWN((E1666+$B$7-$B$8)/12,0)+2))</f>
        <v>#REF!</v>
      </c>
      <c r="V1666" t="e">
        <f>IF($B$11="זכר",INDEX('שיפור גברים'!$A$1:$GQ$121,ROUNDDOWN(R1666/12,0)+1,ROUNDDOWN((E1666+$B$7-$B$8)/12,0)+1),INDEX('שיפור נשים'!$A$1:$GQ$121,ROUNDDOWN(R1666/12,0)+1,ROUNDDOWN((E1666+$B$7-$B$8)/12,0)+1))</f>
        <v>#REF!</v>
      </c>
      <c r="W1666">
        <f t="shared" si="534"/>
        <v>0.33333333333333331</v>
      </c>
      <c r="X1666" t="e">
        <f t="shared" si="540"/>
        <v>#VALUE!</v>
      </c>
      <c r="Y1666" t="e">
        <f>IF($B$11="זכר",INDEX(תמותה!$A$1:$E$121,ROUNDDOWN(R1666/12,0)+1,4),INDEX(תמותה!$A$1:$E$121,ROUNDDOWN(R1666/12,0)+1,5))</f>
        <v>#REF!</v>
      </c>
      <c r="Z1666">
        <f t="shared" si="535"/>
        <v>1</v>
      </c>
      <c r="AA1666">
        <f t="shared" si="536"/>
        <v>1</v>
      </c>
      <c r="AB1666" t="e">
        <f t="shared" si="541"/>
        <v>#VALUE!</v>
      </c>
      <c r="AC1666" t="e">
        <f t="shared" si="542"/>
        <v>#VALUE!</v>
      </c>
      <c r="AD1666" t="e">
        <f t="shared" si="543"/>
        <v>#VALUE!</v>
      </c>
      <c r="AE1666" t="e">
        <f t="shared" si="544"/>
        <v>#VALUE!</v>
      </c>
      <c r="AF1666" t="e">
        <f t="shared" si="545"/>
        <v>#VALUE!</v>
      </c>
    </row>
    <row r="1667" spans="5:32" x14ac:dyDescent="0.2">
      <c r="E1667">
        <f t="shared" si="537"/>
        <v>1665</v>
      </c>
      <c r="F1667">
        <f t="shared" ref="F1667:F1730" si="553">(1+$B$2)^((E1667-$E$2+1)/12)</f>
        <v>152.6299463559655</v>
      </c>
      <c r="G1667" t="e">
        <f t="shared" si="546"/>
        <v>#VALUE!</v>
      </c>
      <c r="H1667" t="e">
        <f t="shared" si="547"/>
        <v>#VALUE!</v>
      </c>
      <c r="I1667" t="e">
        <f t="shared" si="548"/>
        <v>#VALUE!</v>
      </c>
      <c r="J1667" t="e">
        <f t="shared" si="549"/>
        <v>#VALUE!</v>
      </c>
      <c r="K1667" t="e">
        <f t="shared" si="550"/>
        <v>#VALUE!</v>
      </c>
      <c r="L1667" t="e">
        <f t="shared" si="551"/>
        <v>#VALUE!</v>
      </c>
      <c r="M1667" t="e">
        <f>IF($B$9="זכר",INDEX(תמותה!$A$1:$E$121,ROUNDDOWN(E1667/12,0)+1,2),INDEX(תמותה!$A$1:$E$121,ROUNDDOWN(E1667/12,0)+1,3))</f>
        <v>#REF!</v>
      </c>
      <c r="N1667" t="e">
        <f>IF($B$9="זכר",INDEX('שיפור גברים'!$A$1:$GQ$121,ROUNDDOWN(E1667/12,0)+1,ROUNDDOWN((E1667+$B$7-$B$8)/12,0)+2),INDEX('שיפור נשים'!$A$1:$GQ$121,ROUNDDOWN(E1667/12,0)+1,ROUNDDOWN((E1667+$B$7-$B$8)/12,0)+2))</f>
        <v>#REF!</v>
      </c>
      <c r="O1667" t="e">
        <f>IF($B$9="זכר",INDEX('שיפור גברים'!$A$1:$GQ$121,ROUNDDOWN(E1667/12,0)+1,ROUNDDOWN((E1667+$B$7-$B$8)/12,0)+1),INDEX('שיפור נשים'!$A$1:$GQ$121,ROUNDDOWN(E1667/12,0)+1,ROUNDDOWN((E1667+$B$7-$B$8)/12,0)+1))</f>
        <v>#REF!</v>
      </c>
      <c r="P1667">
        <f t="shared" si="552"/>
        <v>0.41666666666666669</v>
      </c>
      <c r="Q1667">
        <f t="shared" ref="Q1667:Q1730" si="554">IF(E1667&lt;$B$12,1-(1-M1667*(N1667*P1667+O1667*(1-P1667)))^(1/12),1)</f>
        <v>1</v>
      </c>
      <c r="R1667">
        <f t="shared" si="538"/>
        <v>1665</v>
      </c>
      <c r="S1667" t="e">
        <f t="shared" si="539"/>
        <v>#VALUE!</v>
      </c>
      <c r="T1667" t="e">
        <f>IF($B$11="זכר",INDEX(תמותה!$A$1:$E$121,ROUNDDOWN(R1667/12,0)+1,2),INDEX(תמותה!$A$1:$E$121,ROUNDDOWN(R1667/12,0)+1,3))</f>
        <v>#REF!</v>
      </c>
      <c r="U1667" t="e">
        <f>IF($B$11="זכר",INDEX('שיפור גברים'!$A$1:$GQ$121,ROUNDDOWN(R1667/12,0)+1,ROUNDDOWN((E1667+$B$7-$B$8)/12,0)+2),INDEX('שיפור נשים'!$A$1:$GQ$121,ROUNDDOWN(R1667/12,0)+1,ROUNDDOWN((E1667+$B$7-$B$8)/12,0)+2))</f>
        <v>#REF!</v>
      </c>
      <c r="V1667" t="e">
        <f>IF($B$11="זכר",INDEX('שיפור גברים'!$A$1:$GQ$121,ROUNDDOWN(R1667/12,0)+1,ROUNDDOWN((E1667+$B$7-$B$8)/12,0)+1),INDEX('שיפור נשים'!$A$1:$GQ$121,ROUNDDOWN(R1667/12,0)+1,ROUNDDOWN((E1667+$B$7-$B$8)/12,0)+1))</f>
        <v>#REF!</v>
      </c>
      <c r="W1667">
        <f t="shared" ref="W1667:W1730" si="555">(MOD((R1667-$E$2+7),12)+1)/12</f>
        <v>0.41666666666666669</v>
      </c>
      <c r="X1667" t="e">
        <f t="shared" si="540"/>
        <v>#VALUE!</v>
      </c>
      <c r="Y1667" t="e">
        <f>IF($B$11="זכר",INDEX(תמותה!$A$1:$E$121,ROUNDDOWN(R1667/12,0)+1,4),INDEX(תמותה!$A$1:$E$121,ROUNDDOWN(R1667/12,0)+1,5))</f>
        <v>#REF!</v>
      </c>
      <c r="Z1667">
        <f t="shared" ref="Z1667:Z1730" si="556">IF(R1667&lt;$B$12,1-(1-T1667*(U1667*W1667+V1667*(1-W1667)))^(1/12),1)</f>
        <v>1</v>
      </c>
      <c r="AA1667">
        <f t="shared" ref="AA1667:AA1730" si="557">IF(R1667&lt;$B$12,1-(1-Y1667*(U1667*W1667+V1667*(1-W1667)))^(1/12),1)</f>
        <v>1</v>
      </c>
      <c r="AB1667" t="e">
        <f t="shared" si="541"/>
        <v>#VALUE!</v>
      </c>
      <c r="AC1667" t="e">
        <f t="shared" si="542"/>
        <v>#VALUE!</v>
      </c>
      <c r="AD1667" t="e">
        <f t="shared" si="543"/>
        <v>#VALUE!</v>
      </c>
      <c r="AE1667" t="e">
        <f t="shared" si="544"/>
        <v>#VALUE!</v>
      </c>
      <c r="AF1667" t="e">
        <f t="shared" si="545"/>
        <v>#VALUE!</v>
      </c>
    </row>
    <row r="1668" spans="5:32" x14ac:dyDescent="0.2">
      <c r="E1668">
        <f t="shared" ref="E1668:E1731" si="558">E1667+1</f>
        <v>1666</v>
      </c>
      <c r="F1668">
        <f t="shared" si="553"/>
        <v>153.09128193961783</v>
      </c>
      <c r="G1668" t="e">
        <f t="shared" si="546"/>
        <v>#VALUE!</v>
      </c>
      <c r="H1668" t="e">
        <f t="shared" si="547"/>
        <v>#VALUE!</v>
      </c>
      <c r="I1668" t="e">
        <f t="shared" si="548"/>
        <v>#VALUE!</v>
      </c>
      <c r="J1668" t="e">
        <f t="shared" si="549"/>
        <v>#VALUE!</v>
      </c>
      <c r="K1668" t="e">
        <f t="shared" si="550"/>
        <v>#VALUE!</v>
      </c>
      <c r="L1668" t="e">
        <f t="shared" si="551"/>
        <v>#VALUE!</v>
      </c>
      <c r="M1668" t="e">
        <f>IF($B$9="זכר",INDEX(תמותה!$A$1:$E$121,ROUNDDOWN(E1668/12,0)+1,2),INDEX(תמותה!$A$1:$E$121,ROUNDDOWN(E1668/12,0)+1,3))</f>
        <v>#REF!</v>
      </c>
      <c r="N1668" t="e">
        <f>IF($B$9="זכר",INDEX('שיפור גברים'!$A$1:$GQ$121,ROUNDDOWN(E1668/12,0)+1,ROUNDDOWN((E1668+$B$7-$B$8)/12,0)+2),INDEX('שיפור נשים'!$A$1:$GQ$121,ROUNDDOWN(E1668/12,0)+1,ROUNDDOWN((E1668+$B$7-$B$8)/12,0)+2))</f>
        <v>#REF!</v>
      </c>
      <c r="O1668" t="e">
        <f>IF($B$9="זכר",INDEX('שיפור גברים'!$A$1:$GQ$121,ROUNDDOWN(E1668/12,0)+1,ROUNDDOWN((E1668+$B$7-$B$8)/12,0)+1),INDEX('שיפור נשים'!$A$1:$GQ$121,ROUNDDOWN(E1668/12,0)+1,ROUNDDOWN((E1668+$B$7-$B$8)/12,0)+1))</f>
        <v>#REF!</v>
      </c>
      <c r="P1668">
        <f t="shared" si="552"/>
        <v>0.5</v>
      </c>
      <c r="Q1668">
        <f t="shared" si="554"/>
        <v>1</v>
      </c>
      <c r="R1668">
        <f t="shared" ref="R1668:R1731" si="559">R1667+1</f>
        <v>1666</v>
      </c>
      <c r="S1668" t="e">
        <f t="shared" ref="S1668:S1731" si="560">S1667*(1-Z1668)</f>
        <v>#VALUE!</v>
      </c>
      <c r="T1668" t="e">
        <f>IF($B$11="זכר",INDEX(תמותה!$A$1:$E$121,ROUNDDOWN(R1668/12,0)+1,2),INDEX(תמותה!$A$1:$E$121,ROUNDDOWN(R1668/12,0)+1,3))</f>
        <v>#REF!</v>
      </c>
      <c r="U1668" t="e">
        <f>IF($B$11="זכר",INDEX('שיפור גברים'!$A$1:$GQ$121,ROUNDDOWN(R1668/12,0)+1,ROUNDDOWN((E1668+$B$7-$B$8)/12,0)+2),INDEX('שיפור נשים'!$A$1:$GQ$121,ROUNDDOWN(R1668/12,0)+1,ROUNDDOWN((E1668+$B$7-$B$8)/12,0)+2))</f>
        <v>#REF!</v>
      </c>
      <c r="V1668" t="e">
        <f>IF($B$11="זכר",INDEX('שיפור גברים'!$A$1:$GQ$121,ROUNDDOWN(R1668/12,0)+1,ROUNDDOWN((E1668+$B$7-$B$8)/12,0)+1),INDEX('שיפור נשים'!$A$1:$GQ$121,ROUNDDOWN(R1668/12,0)+1,ROUNDDOWN((E1668+$B$7-$B$8)/12,0)+1))</f>
        <v>#REF!</v>
      </c>
      <c r="W1668">
        <f t="shared" si="555"/>
        <v>0.5</v>
      </c>
      <c r="X1668" t="e">
        <f t="shared" ref="X1668:X1731" si="561">X1667*(1-AA1668)+Q1668*S1668*L1667</f>
        <v>#VALUE!</v>
      </c>
      <c r="Y1668" t="e">
        <f>IF($B$11="זכר",INDEX(תמותה!$A$1:$E$121,ROUNDDOWN(R1668/12,0)+1,4),INDEX(תמותה!$A$1:$E$121,ROUNDDOWN(R1668/12,0)+1,5))</f>
        <v>#REF!</v>
      </c>
      <c r="Z1668">
        <f t="shared" si="556"/>
        <v>1</v>
      </c>
      <c r="AA1668">
        <f t="shared" si="557"/>
        <v>1</v>
      </c>
      <c r="AB1668" t="e">
        <f t="shared" ref="AB1668:AB1731" si="562">IF(E1668&lt;=$B$3,IF(AND((E1668-$E$2)&lt;0,E1668&lt;$B$4),AB1667+0/F1668,AB1667+X1667/F1668))</f>
        <v>#VALUE!</v>
      </c>
      <c r="AC1668" t="e">
        <f t="shared" ref="AC1668:AC1731" si="563">IF(E1668&lt;=$B$3,IF(AND((E1668-$E$2)&lt;60,E1668&lt;$B$4),AC1667+0/F1668,AC1667+X1667/F1668))</f>
        <v>#VALUE!</v>
      </c>
      <c r="AD1668" t="e">
        <f t="shared" ref="AD1668:AD1731" si="564">IF(E1668&lt;=$B$3,IF(AND((E1668-$E$2)&lt;120,E1668&lt;$B$4),AD1667+0/F1668,AD1667+X1667/F1668))</f>
        <v>#VALUE!</v>
      </c>
      <c r="AE1668" t="e">
        <f t="shared" ref="AE1668:AE1731" si="565">IF(E1668&lt;=$B$3,IF(AND((E1668-$E$2)&lt;180,E1668&lt;$B$4),AE1667+0/F1668,AE1667+X1667/F1668))</f>
        <v>#VALUE!</v>
      </c>
      <c r="AF1668" t="e">
        <f t="shared" ref="AF1668:AF1731" si="566">IF(E1668&lt;=$B$3,IF(AND((E1668-$E$2)&lt;240,E1668&lt;$B$4),AF1667+0/F1668,AF1667+X1667/F1668))</f>
        <v>#VALUE!</v>
      </c>
    </row>
    <row r="1669" spans="5:32" x14ac:dyDescent="0.2">
      <c r="E1669">
        <f t="shared" si="558"/>
        <v>1667</v>
      </c>
      <c r="F1669">
        <f t="shared" si="553"/>
        <v>153.55401194504549</v>
      </c>
      <c r="G1669" t="e">
        <f t="shared" si="546"/>
        <v>#VALUE!</v>
      </c>
      <c r="H1669" t="e">
        <f t="shared" si="547"/>
        <v>#VALUE!</v>
      </c>
      <c r="I1669" t="e">
        <f t="shared" si="548"/>
        <v>#VALUE!</v>
      </c>
      <c r="J1669" t="e">
        <f t="shared" si="549"/>
        <v>#VALUE!</v>
      </c>
      <c r="K1669" t="e">
        <f t="shared" si="550"/>
        <v>#VALUE!</v>
      </c>
      <c r="L1669" t="e">
        <f t="shared" si="551"/>
        <v>#VALUE!</v>
      </c>
      <c r="M1669" t="e">
        <f>IF($B$9="זכר",INDEX(תמותה!$A$1:$E$121,ROUNDDOWN(E1669/12,0)+1,2),INDEX(תמותה!$A$1:$E$121,ROUNDDOWN(E1669/12,0)+1,3))</f>
        <v>#REF!</v>
      </c>
      <c r="N1669" t="e">
        <f>IF($B$9="זכר",INDEX('שיפור גברים'!$A$1:$GQ$121,ROUNDDOWN(E1669/12,0)+1,ROUNDDOWN((E1669+$B$7-$B$8)/12,0)+2),INDEX('שיפור נשים'!$A$1:$GQ$121,ROUNDDOWN(E1669/12,0)+1,ROUNDDOWN((E1669+$B$7-$B$8)/12,0)+2))</f>
        <v>#REF!</v>
      </c>
      <c r="O1669" t="e">
        <f>IF($B$9="זכר",INDEX('שיפור גברים'!$A$1:$GQ$121,ROUNDDOWN(E1669/12,0)+1,ROUNDDOWN((E1669+$B$7-$B$8)/12,0)+1),INDEX('שיפור נשים'!$A$1:$GQ$121,ROUNDDOWN(E1669/12,0)+1,ROUNDDOWN((E1669+$B$7-$B$8)/12,0)+1))</f>
        <v>#REF!</v>
      </c>
      <c r="P1669">
        <f t="shared" si="552"/>
        <v>0.58333333333333337</v>
      </c>
      <c r="Q1669">
        <f t="shared" si="554"/>
        <v>1</v>
      </c>
      <c r="R1669">
        <f t="shared" si="559"/>
        <v>1667</v>
      </c>
      <c r="S1669" t="e">
        <f t="shared" si="560"/>
        <v>#VALUE!</v>
      </c>
      <c r="T1669" t="e">
        <f>IF($B$11="זכר",INDEX(תמותה!$A$1:$E$121,ROUNDDOWN(R1669/12,0)+1,2),INDEX(תמותה!$A$1:$E$121,ROUNDDOWN(R1669/12,0)+1,3))</f>
        <v>#REF!</v>
      </c>
      <c r="U1669" t="e">
        <f>IF($B$11="זכר",INDEX('שיפור גברים'!$A$1:$GQ$121,ROUNDDOWN(R1669/12,0)+1,ROUNDDOWN((E1669+$B$7-$B$8)/12,0)+2),INDEX('שיפור נשים'!$A$1:$GQ$121,ROUNDDOWN(R1669/12,0)+1,ROUNDDOWN((E1669+$B$7-$B$8)/12,0)+2))</f>
        <v>#REF!</v>
      </c>
      <c r="V1669" t="e">
        <f>IF($B$11="זכר",INDEX('שיפור גברים'!$A$1:$GQ$121,ROUNDDOWN(R1669/12,0)+1,ROUNDDOWN((E1669+$B$7-$B$8)/12,0)+1),INDEX('שיפור נשים'!$A$1:$GQ$121,ROUNDDOWN(R1669/12,0)+1,ROUNDDOWN((E1669+$B$7-$B$8)/12,0)+1))</f>
        <v>#REF!</v>
      </c>
      <c r="W1669">
        <f t="shared" si="555"/>
        <v>0.58333333333333337</v>
      </c>
      <c r="X1669" t="e">
        <f t="shared" si="561"/>
        <v>#VALUE!</v>
      </c>
      <c r="Y1669" t="e">
        <f>IF($B$11="זכר",INDEX(תמותה!$A$1:$E$121,ROUNDDOWN(R1669/12,0)+1,4),INDEX(תמותה!$A$1:$E$121,ROUNDDOWN(R1669/12,0)+1,5))</f>
        <v>#REF!</v>
      </c>
      <c r="Z1669">
        <f t="shared" si="556"/>
        <v>1</v>
      </c>
      <c r="AA1669">
        <f t="shared" si="557"/>
        <v>1</v>
      </c>
      <c r="AB1669" t="e">
        <f t="shared" si="562"/>
        <v>#VALUE!</v>
      </c>
      <c r="AC1669" t="e">
        <f t="shared" si="563"/>
        <v>#VALUE!</v>
      </c>
      <c r="AD1669" t="e">
        <f t="shared" si="564"/>
        <v>#VALUE!</v>
      </c>
      <c r="AE1669" t="e">
        <f t="shared" si="565"/>
        <v>#VALUE!</v>
      </c>
      <c r="AF1669" t="e">
        <f t="shared" si="566"/>
        <v>#VALUE!</v>
      </c>
    </row>
    <row r="1670" spans="5:32" x14ac:dyDescent="0.2">
      <c r="E1670">
        <f t="shared" si="558"/>
        <v>1668</v>
      </c>
      <c r="F1670">
        <f t="shared" si="553"/>
        <v>154.01814058699384</v>
      </c>
      <c r="G1670" t="e">
        <f t="shared" si="546"/>
        <v>#VALUE!</v>
      </c>
      <c r="H1670" t="e">
        <f t="shared" si="547"/>
        <v>#VALUE!</v>
      </c>
      <c r="I1670" t="e">
        <f t="shared" si="548"/>
        <v>#VALUE!</v>
      </c>
      <c r="J1670" t="e">
        <f t="shared" si="549"/>
        <v>#VALUE!</v>
      </c>
      <c r="K1670" t="e">
        <f t="shared" si="550"/>
        <v>#VALUE!</v>
      </c>
      <c r="L1670" t="e">
        <f t="shared" si="551"/>
        <v>#VALUE!</v>
      </c>
      <c r="M1670" t="e">
        <f>IF($B$9="זכר",INDEX(תמותה!$A$1:$E$121,ROUNDDOWN(E1670/12,0)+1,2),INDEX(תמותה!$A$1:$E$121,ROUNDDOWN(E1670/12,0)+1,3))</f>
        <v>#REF!</v>
      </c>
      <c r="N1670" t="e">
        <f>IF($B$9="זכר",INDEX('שיפור גברים'!$A$1:$GQ$121,ROUNDDOWN(E1670/12,0)+1,ROUNDDOWN((E1670+$B$7-$B$8)/12,0)+2),INDEX('שיפור נשים'!$A$1:$GQ$121,ROUNDDOWN(E1670/12,0)+1,ROUNDDOWN((E1670+$B$7-$B$8)/12,0)+2))</f>
        <v>#REF!</v>
      </c>
      <c r="O1670" t="e">
        <f>IF($B$9="זכר",INDEX('שיפור גברים'!$A$1:$GQ$121,ROUNDDOWN(E1670/12,0)+1,ROUNDDOWN((E1670+$B$7-$B$8)/12,0)+1),INDEX('שיפור נשים'!$A$1:$GQ$121,ROUNDDOWN(E1670/12,0)+1,ROUNDDOWN((E1670+$B$7-$B$8)/12,0)+1))</f>
        <v>#REF!</v>
      </c>
      <c r="P1670">
        <f t="shared" si="552"/>
        <v>0.66666666666666663</v>
      </c>
      <c r="Q1670">
        <f t="shared" si="554"/>
        <v>1</v>
      </c>
      <c r="R1670">
        <f t="shared" si="559"/>
        <v>1668</v>
      </c>
      <c r="S1670" t="e">
        <f t="shared" si="560"/>
        <v>#VALUE!</v>
      </c>
      <c r="T1670" t="e">
        <f>IF($B$11="זכר",INDEX(תמותה!$A$1:$E$121,ROUNDDOWN(R1670/12,0)+1,2),INDEX(תמותה!$A$1:$E$121,ROUNDDOWN(R1670/12,0)+1,3))</f>
        <v>#REF!</v>
      </c>
      <c r="U1670" t="e">
        <f>IF($B$11="זכר",INDEX('שיפור גברים'!$A$1:$GQ$121,ROUNDDOWN(R1670/12,0)+1,ROUNDDOWN((E1670+$B$7-$B$8)/12,0)+2),INDEX('שיפור נשים'!$A$1:$GQ$121,ROUNDDOWN(R1670/12,0)+1,ROUNDDOWN((E1670+$B$7-$B$8)/12,0)+2))</f>
        <v>#REF!</v>
      </c>
      <c r="V1670" t="e">
        <f>IF($B$11="זכר",INDEX('שיפור גברים'!$A$1:$GQ$121,ROUNDDOWN(R1670/12,0)+1,ROUNDDOWN((E1670+$B$7-$B$8)/12,0)+1),INDEX('שיפור נשים'!$A$1:$GQ$121,ROUNDDOWN(R1670/12,0)+1,ROUNDDOWN((E1670+$B$7-$B$8)/12,0)+1))</f>
        <v>#REF!</v>
      </c>
      <c r="W1670">
        <f t="shared" si="555"/>
        <v>0.66666666666666663</v>
      </c>
      <c r="X1670" t="e">
        <f t="shared" si="561"/>
        <v>#VALUE!</v>
      </c>
      <c r="Y1670" t="e">
        <f>IF($B$11="זכר",INDEX(תמותה!$A$1:$E$121,ROUNDDOWN(R1670/12,0)+1,4),INDEX(תמותה!$A$1:$E$121,ROUNDDOWN(R1670/12,0)+1,5))</f>
        <v>#REF!</v>
      </c>
      <c r="Z1670">
        <f t="shared" si="556"/>
        <v>1</v>
      </c>
      <c r="AA1670">
        <f t="shared" si="557"/>
        <v>1</v>
      </c>
      <c r="AB1670" t="e">
        <f t="shared" si="562"/>
        <v>#VALUE!</v>
      </c>
      <c r="AC1670" t="e">
        <f t="shared" si="563"/>
        <v>#VALUE!</v>
      </c>
      <c r="AD1670" t="e">
        <f t="shared" si="564"/>
        <v>#VALUE!</v>
      </c>
      <c r="AE1670" t="e">
        <f t="shared" si="565"/>
        <v>#VALUE!</v>
      </c>
      <c r="AF1670" t="e">
        <f t="shared" si="566"/>
        <v>#VALUE!</v>
      </c>
    </row>
    <row r="1671" spans="5:32" x14ac:dyDescent="0.2">
      <c r="E1671">
        <f t="shared" si="558"/>
        <v>1669</v>
      </c>
      <c r="F1671">
        <f t="shared" si="553"/>
        <v>154.48367209294767</v>
      </c>
      <c r="G1671" t="e">
        <f t="shared" si="546"/>
        <v>#VALUE!</v>
      </c>
      <c r="H1671" t="e">
        <f t="shared" si="547"/>
        <v>#VALUE!</v>
      </c>
      <c r="I1671" t="e">
        <f t="shared" si="548"/>
        <v>#VALUE!</v>
      </c>
      <c r="J1671" t="e">
        <f t="shared" si="549"/>
        <v>#VALUE!</v>
      </c>
      <c r="K1671" t="e">
        <f t="shared" si="550"/>
        <v>#VALUE!</v>
      </c>
      <c r="L1671" t="e">
        <f t="shared" si="551"/>
        <v>#VALUE!</v>
      </c>
      <c r="M1671" t="e">
        <f>IF($B$9="זכר",INDEX(תמותה!$A$1:$E$121,ROUNDDOWN(E1671/12,0)+1,2),INDEX(תמותה!$A$1:$E$121,ROUNDDOWN(E1671/12,0)+1,3))</f>
        <v>#REF!</v>
      </c>
      <c r="N1671" t="e">
        <f>IF($B$9="זכר",INDEX('שיפור גברים'!$A$1:$GQ$121,ROUNDDOWN(E1671/12,0)+1,ROUNDDOWN((E1671+$B$7-$B$8)/12,0)+2),INDEX('שיפור נשים'!$A$1:$GQ$121,ROUNDDOWN(E1671/12,0)+1,ROUNDDOWN((E1671+$B$7-$B$8)/12,0)+2))</f>
        <v>#REF!</v>
      </c>
      <c r="O1671" t="e">
        <f>IF($B$9="זכר",INDEX('שיפור גברים'!$A$1:$GQ$121,ROUNDDOWN(E1671/12,0)+1,ROUNDDOWN((E1671+$B$7-$B$8)/12,0)+1),INDEX('שיפור נשים'!$A$1:$GQ$121,ROUNDDOWN(E1671/12,0)+1,ROUNDDOWN((E1671+$B$7-$B$8)/12,0)+1))</f>
        <v>#REF!</v>
      </c>
      <c r="P1671">
        <f t="shared" si="552"/>
        <v>0.75</v>
      </c>
      <c r="Q1671">
        <f t="shared" si="554"/>
        <v>1</v>
      </c>
      <c r="R1671">
        <f t="shared" si="559"/>
        <v>1669</v>
      </c>
      <c r="S1671" t="e">
        <f t="shared" si="560"/>
        <v>#VALUE!</v>
      </c>
      <c r="T1671" t="e">
        <f>IF($B$11="זכר",INDEX(תמותה!$A$1:$E$121,ROUNDDOWN(R1671/12,0)+1,2),INDEX(תמותה!$A$1:$E$121,ROUNDDOWN(R1671/12,0)+1,3))</f>
        <v>#REF!</v>
      </c>
      <c r="U1671" t="e">
        <f>IF($B$11="זכר",INDEX('שיפור גברים'!$A$1:$GQ$121,ROUNDDOWN(R1671/12,0)+1,ROUNDDOWN((E1671+$B$7-$B$8)/12,0)+2),INDEX('שיפור נשים'!$A$1:$GQ$121,ROUNDDOWN(R1671/12,0)+1,ROUNDDOWN((E1671+$B$7-$B$8)/12,0)+2))</f>
        <v>#REF!</v>
      </c>
      <c r="V1671" t="e">
        <f>IF($B$11="זכר",INDEX('שיפור גברים'!$A$1:$GQ$121,ROUNDDOWN(R1671/12,0)+1,ROUNDDOWN((E1671+$B$7-$B$8)/12,0)+1),INDEX('שיפור נשים'!$A$1:$GQ$121,ROUNDDOWN(R1671/12,0)+1,ROUNDDOWN((E1671+$B$7-$B$8)/12,0)+1))</f>
        <v>#REF!</v>
      </c>
      <c r="W1671">
        <f t="shared" si="555"/>
        <v>0.75</v>
      </c>
      <c r="X1671" t="e">
        <f t="shared" si="561"/>
        <v>#VALUE!</v>
      </c>
      <c r="Y1671" t="e">
        <f>IF($B$11="זכר",INDEX(תמותה!$A$1:$E$121,ROUNDDOWN(R1671/12,0)+1,4),INDEX(תמותה!$A$1:$E$121,ROUNDDOWN(R1671/12,0)+1,5))</f>
        <v>#REF!</v>
      </c>
      <c r="Z1671">
        <f t="shared" si="556"/>
        <v>1</v>
      </c>
      <c r="AA1671">
        <f t="shared" si="557"/>
        <v>1</v>
      </c>
      <c r="AB1671" t="e">
        <f t="shared" si="562"/>
        <v>#VALUE!</v>
      </c>
      <c r="AC1671" t="e">
        <f t="shared" si="563"/>
        <v>#VALUE!</v>
      </c>
      <c r="AD1671" t="e">
        <f t="shared" si="564"/>
        <v>#VALUE!</v>
      </c>
      <c r="AE1671" t="e">
        <f t="shared" si="565"/>
        <v>#VALUE!</v>
      </c>
      <c r="AF1671" t="e">
        <f t="shared" si="566"/>
        <v>#VALUE!</v>
      </c>
    </row>
    <row r="1672" spans="5:32" x14ac:dyDescent="0.2">
      <c r="E1672">
        <f t="shared" si="558"/>
        <v>1670</v>
      </c>
      <c r="F1672">
        <f t="shared" si="553"/>
        <v>154.9506107031701</v>
      </c>
      <c r="G1672" t="e">
        <f t="shared" si="546"/>
        <v>#VALUE!</v>
      </c>
      <c r="H1672" t="e">
        <f t="shared" si="547"/>
        <v>#VALUE!</v>
      </c>
      <c r="I1672" t="e">
        <f t="shared" si="548"/>
        <v>#VALUE!</v>
      </c>
      <c r="J1672" t="e">
        <f t="shared" si="549"/>
        <v>#VALUE!</v>
      </c>
      <c r="K1672" t="e">
        <f t="shared" si="550"/>
        <v>#VALUE!</v>
      </c>
      <c r="L1672" t="e">
        <f t="shared" si="551"/>
        <v>#VALUE!</v>
      </c>
      <c r="M1672" t="e">
        <f>IF($B$9="זכר",INDEX(תמותה!$A$1:$E$121,ROUNDDOWN(E1672/12,0)+1,2),INDEX(תמותה!$A$1:$E$121,ROUNDDOWN(E1672/12,0)+1,3))</f>
        <v>#REF!</v>
      </c>
      <c r="N1672" t="e">
        <f>IF($B$9="זכר",INDEX('שיפור גברים'!$A$1:$GQ$121,ROUNDDOWN(E1672/12,0)+1,ROUNDDOWN((E1672+$B$7-$B$8)/12,0)+2),INDEX('שיפור נשים'!$A$1:$GQ$121,ROUNDDOWN(E1672/12,0)+1,ROUNDDOWN((E1672+$B$7-$B$8)/12,0)+2))</f>
        <v>#REF!</v>
      </c>
      <c r="O1672" t="e">
        <f>IF($B$9="זכר",INDEX('שיפור גברים'!$A$1:$GQ$121,ROUNDDOWN(E1672/12,0)+1,ROUNDDOWN((E1672+$B$7-$B$8)/12,0)+1),INDEX('שיפור נשים'!$A$1:$GQ$121,ROUNDDOWN(E1672/12,0)+1,ROUNDDOWN((E1672+$B$7-$B$8)/12,0)+1))</f>
        <v>#REF!</v>
      </c>
      <c r="P1672">
        <f t="shared" si="552"/>
        <v>0.83333333333333337</v>
      </c>
      <c r="Q1672">
        <f t="shared" si="554"/>
        <v>1</v>
      </c>
      <c r="R1672">
        <f t="shared" si="559"/>
        <v>1670</v>
      </c>
      <c r="S1672" t="e">
        <f t="shared" si="560"/>
        <v>#VALUE!</v>
      </c>
      <c r="T1672" t="e">
        <f>IF($B$11="זכר",INDEX(תמותה!$A$1:$E$121,ROUNDDOWN(R1672/12,0)+1,2),INDEX(תמותה!$A$1:$E$121,ROUNDDOWN(R1672/12,0)+1,3))</f>
        <v>#REF!</v>
      </c>
      <c r="U1672" t="e">
        <f>IF($B$11="זכר",INDEX('שיפור גברים'!$A$1:$GQ$121,ROUNDDOWN(R1672/12,0)+1,ROUNDDOWN((E1672+$B$7-$B$8)/12,0)+2),INDEX('שיפור נשים'!$A$1:$GQ$121,ROUNDDOWN(R1672/12,0)+1,ROUNDDOWN((E1672+$B$7-$B$8)/12,0)+2))</f>
        <v>#REF!</v>
      </c>
      <c r="V1672" t="e">
        <f>IF($B$11="זכר",INDEX('שיפור גברים'!$A$1:$GQ$121,ROUNDDOWN(R1672/12,0)+1,ROUNDDOWN((E1672+$B$7-$B$8)/12,0)+1),INDEX('שיפור נשים'!$A$1:$GQ$121,ROUNDDOWN(R1672/12,0)+1,ROUNDDOWN((E1672+$B$7-$B$8)/12,0)+1))</f>
        <v>#REF!</v>
      </c>
      <c r="W1672">
        <f t="shared" si="555"/>
        <v>0.83333333333333337</v>
      </c>
      <c r="X1672" t="e">
        <f t="shared" si="561"/>
        <v>#VALUE!</v>
      </c>
      <c r="Y1672" t="e">
        <f>IF($B$11="זכר",INDEX(תמותה!$A$1:$E$121,ROUNDDOWN(R1672/12,0)+1,4),INDEX(תמותה!$A$1:$E$121,ROUNDDOWN(R1672/12,0)+1,5))</f>
        <v>#REF!</v>
      </c>
      <c r="Z1672">
        <f t="shared" si="556"/>
        <v>1</v>
      </c>
      <c r="AA1672">
        <f t="shared" si="557"/>
        <v>1</v>
      </c>
      <c r="AB1672" t="e">
        <f t="shared" si="562"/>
        <v>#VALUE!</v>
      </c>
      <c r="AC1672" t="e">
        <f t="shared" si="563"/>
        <v>#VALUE!</v>
      </c>
      <c r="AD1672" t="e">
        <f t="shared" si="564"/>
        <v>#VALUE!</v>
      </c>
      <c r="AE1672" t="e">
        <f t="shared" si="565"/>
        <v>#VALUE!</v>
      </c>
      <c r="AF1672" t="e">
        <f t="shared" si="566"/>
        <v>#VALUE!</v>
      </c>
    </row>
    <row r="1673" spans="5:32" x14ac:dyDescent="0.2">
      <c r="E1673">
        <f t="shared" si="558"/>
        <v>1671</v>
      </c>
      <c r="F1673">
        <f t="shared" si="553"/>
        <v>155.41896067074026</v>
      </c>
      <c r="G1673" t="e">
        <f t="shared" si="546"/>
        <v>#VALUE!</v>
      </c>
      <c r="H1673" t="e">
        <f t="shared" si="547"/>
        <v>#VALUE!</v>
      </c>
      <c r="I1673" t="e">
        <f t="shared" si="548"/>
        <v>#VALUE!</v>
      </c>
      <c r="J1673" t="e">
        <f t="shared" si="549"/>
        <v>#VALUE!</v>
      </c>
      <c r="K1673" t="e">
        <f t="shared" si="550"/>
        <v>#VALUE!</v>
      </c>
      <c r="L1673" t="e">
        <f t="shared" si="551"/>
        <v>#VALUE!</v>
      </c>
      <c r="M1673" t="e">
        <f>IF($B$9="זכר",INDEX(תמותה!$A$1:$E$121,ROUNDDOWN(E1673/12,0)+1,2),INDEX(תמותה!$A$1:$E$121,ROUNDDOWN(E1673/12,0)+1,3))</f>
        <v>#REF!</v>
      </c>
      <c r="N1673" t="e">
        <f>IF($B$9="זכר",INDEX('שיפור גברים'!$A$1:$GQ$121,ROUNDDOWN(E1673/12,0)+1,ROUNDDOWN((E1673+$B$7-$B$8)/12,0)+2),INDEX('שיפור נשים'!$A$1:$GQ$121,ROUNDDOWN(E1673/12,0)+1,ROUNDDOWN((E1673+$B$7-$B$8)/12,0)+2))</f>
        <v>#REF!</v>
      </c>
      <c r="O1673" t="e">
        <f>IF($B$9="זכר",INDEX('שיפור גברים'!$A$1:$GQ$121,ROUNDDOWN(E1673/12,0)+1,ROUNDDOWN((E1673+$B$7-$B$8)/12,0)+1),INDEX('שיפור נשים'!$A$1:$GQ$121,ROUNDDOWN(E1673/12,0)+1,ROUNDDOWN((E1673+$B$7-$B$8)/12,0)+1))</f>
        <v>#REF!</v>
      </c>
      <c r="P1673">
        <f t="shared" si="552"/>
        <v>0.91666666666666663</v>
      </c>
      <c r="Q1673">
        <f t="shared" si="554"/>
        <v>1</v>
      </c>
      <c r="R1673">
        <f t="shared" si="559"/>
        <v>1671</v>
      </c>
      <c r="S1673" t="e">
        <f t="shared" si="560"/>
        <v>#VALUE!</v>
      </c>
      <c r="T1673" t="e">
        <f>IF($B$11="זכר",INDEX(תמותה!$A$1:$E$121,ROUNDDOWN(R1673/12,0)+1,2),INDEX(תמותה!$A$1:$E$121,ROUNDDOWN(R1673/12,0)+1,3))</f>
        <v>#REF!</v>
      </c>
      <c r="U1673" t="e">
        <f>IF($B$11="זכר",INDEX('שיפור גברים'!$A$1:$GQ$121,ROUNDDOWN(R1673/12,0)+1,ROUNDDOWN((E1673+$B$7-$B$8)/12,0)+2),INDEX('שיפור נשים'!$A$1:$GQ$121,ROUNDDOWN(R1673/12,0)+1,ROUNDDOWN((E1673+$B$7-$B$8)/12,0)+2))</f>
        <v>#REF!</v>
      </c>
      <c r="V1673" t="e">
        <f>IF($B$11="זכר",INDEX('שיפור גברים'!$A$1:$GQ$121,ROUNDDOWN(R1673/12,0)+1,ROUNDDOWN((E1673+$B$7-$B$8)/12,0)+1),INDEX('שיפור נשים'!$A$1:$GQ$121,ROUNDDOWN(R1673/12,0)+1,ROUNDDOWN((E1673+$B$7-$B$8)/12,0)+1))</f>
        <v>#REF!</v>
      </c>
      <c r="W1673">
        <f t="shared" si="555"/>
        <v>0.91666666666666663</v>
      </c>
      <c r="X1673" t="e">
        <f t="shared" si="561"/>
        <v>#VALUE!</v>
      </c>
      <c r="Y1673" t="e">
        <f>IF($B$11="זכר",INDEX(תמותה!$A$1:$E$121,ROUNDDOWN(R1673/12,0)+1,4),INDEX(תמותה!$A$1:$E$121,ROUNDDOWN(R1673/12,0)+1,5))</f>
        <v>#REF!</v>
      </c>
      <c r="Z1673">
        <f t="shared" si="556"/>
        <v>1</v>
      </c>
      <c r="AA1673">
        <f t="shared" si="557"/>
        <v>1</v>
      </c>
      <c r="AB1673" t="e">
        <f t="shared" si="562"/>
        <v>#VALUE!</v>
      </c>
      <c r="AC1673" t="e">
        <f t="shared" si="563"/>
        <v>#VALUE!</v>
      </c>
      <c r="AD1673" t="e">
        <f t="shared" si="564"/>
        <v>#VALUE!</v>
      </c>
      <c r="AE1673" t="e">
        <f t="shared" si="565"/>
        <v>#VALUE!</v>
      </c>
      <c r="AF1673" t="e">
        <f t="shared" si="566"/>
        <v>#VALUE!</v>
      </c>
    </row>
    <row r="1674" spans="5:32" x14ac:dyDescent="0.2">
      <c r="E1674">
        <f t="shared" si="558"/>
        <v>1672</v>
      </c>
      <c r="F1674">
        <f t="shared" si="553"/>
        <v>155.88872626159261</v>
      </c>
      <c r="G1674" t="e">
        <f t="shared" si="546"/>
        <v>#VALUE!</v>
      </c>
      <c r="H1674" t="e">
        <f t="shared" si="547"/>
        <v>#VALUE!</v>
      </c>
      <c r="I1674" t="e">
        <f t="shared" si="548"/>
        <v>#VALUE!</v>
      </c>
      <c r="J1674" t="e">
        <f t="shared" si="549"/>
        <v>#VALUE!</v>
      </c>
      <c r="K1674" t="e">
        <f t="shared" si="550"/>
        <v>#VALUE!</v>
      </c>
      <c r="L1674" t="e">
        <f t="shared" si="551"/>
        <v>#VALUE!</v>
      </c>
      <c r="M1674" t="e">
        <f>IF($B$9="זכר",INDEX(תמותה!$A$1:$E$121,ROUNDDOWN(E1674/12,0)+1,2),INDEX(תמותה!$A$1:$E$121,ROUNDDOWN(E1674/12,0)+1,3))</f>
        <v>#REF!</v>
      </c>
      <c r="N1674" t="e">
        <f>IF($B$9="זכר",INDEX('שיפור גברים'!$A$1:$GQ$121,ROUNDDOWN(E1674/12,0)+1,ROUNDDOWN((E1674+$B$7-$B$8)/12,0)+2),INDEX('שיפור נשים'!$A$1:$GQ$121,ROUNDDOWN(E1674/12,0)+1,ROUNDDOWN((E1674+$B$7-$B$8)/12,0)+2))</f>
        <v>#REF!</v>
      </c>
      <c r="O1674" t="e">
        <f>IF($B$9="זכר",INDEX('שיפור גברים'!$A$1:$GQ$121,ROUNDDOWN(E1674/12,0)+1,ROUNDDOWN((E1674+$B$7-$B$8)/12,0)+1),INDEX('שיפור נשים'!$A$1:$GQ$121,ROUNDDOWN(E1674/12,0)+1,ROUNDDOWN((E1674+$B$7-$B$8)/12,0)+1))</f>
        <v>#REF!</v>
      </c>
      <c r="P1674">
        <f t="shared" si="552"/>
        <v>1</v>
      </c>
      <c r="Q1674">
        <f t="shared" si="554"/>
        <v>1</v>
      </c>
      <c r="R1674">
        <f t="shared" si="559"/>
        <v>1672</v>
      </c>
      <c r="S1674" t="e">
        <f t="shared" si="560"/>
        <v>#VALUE!</v>
      </c>
      <c r="T1674" t="e">
        <f>IF($B$11="זכר",INDEX(תמותה!$A$1:$E$121,ROUNDDOWN(R1674/12,0)+1,2),INDEX(תמותה!$A$1:$E$121,ROUNDDOWN(R1674/12,0)+1,3))</f>
        <v>#REF!</v>
      </c>
      <c r="U1674" t="e">
        <f>IF($B$11="זכר",INDEX('שיפור גברים'!$A$1:$GQ$121,ROUNDDOWN(R1674/12,0)+1,ROUNDDOWN((E1674+$B$7-$B$8)/12,0)+2),INDEX('שיפור נשים'!$A$1:$GQ$121,ROUNDDOWN(R1674/12,0)+1,ROUNDDOWN((E1674+$B$7-$B$8)/12,0)+2))</f>
        <v>#REF!</v>
      </c>
      <c r="V1674" t="e">
        <f>IF($B$11="זכר",INDEX('שיפור גברים'!$A$1:$GQ$121,ROUNDDOWN(R1674/12,0)+1,ROUNDDOWN((E1674+$B$7-$B$8)/12,0)+1),INDEX('שיפור נשים'!$A$1:$GQ$121,ROUNDDOWN(R1674/12,0)+1,ROUNDDOWN((E1674+$B$7-$B$8)/12,0)+1))</f>
        <v>#REF!</v>
      </c>
      <c r="W1674">
        <f t="shared" si="555"/>
        <v>1</v>
      </c>
      <c r="X1674" t="e">
        <f t="shared" si="561"/>
        <v>#VALUE!</v>
      </c>
      <c r="Y1674" t="e">
        <f>IF($B$11="זכר",INDEX(תמותה!$A$1:$E$121,ROUNDDOWN(R1674/12,0)+1,4),INDEX(תמותה!$A$1:$E$121,ROUNDDOWN(R1674/12,0)+1,5))</f>
        <v>#REF!</v>
      </c>
      <c r="Z1674">
        <f t="shared" si="556"/>
        <v>1</v>
      </c>
      <c r="AA1674">
        <f t="shared" si="557"/>
        <v>1</v>
      </c>
      <c r="AB1674" t="e">
        <f t="shared" si="562"/>
        <v>#VALUE!</v>
      </c>
      <c r="AC1674" t="e">
        <f t="shared" si="563"/>
        <v>#VALUE!</v>
      </c>
      <c r="AD1674" t="e">
        <f t="shared" si="564"/>
        <v>#VALUE!</v>
      </c>
      <c r="AE1674" t="e">
        <f t="shared" si="565"/>
        <v>#VALUE!</v>
      </c>
      <c r="AF1674" t="e">
        <f t="shared" si="566"/>
        <v>#VALUE!</v>
      </c>
    </row>
    <row r="1675" spans="5:32" x14ac:dyDescent="0.2">
      <c r="E1675">
        <f t="shared" si="558"/>
        <v>1673</v>
      </c>
      <c r="F1675">
        <f t="shared" si="553"/>
        <v>156.35991175455601</v>
      </c>
      <c r="G1675" t="e">
        <f t="shared" si="546"/>
        <v>#VALUE!</v>
      </c>
      <c r="H1675" t="e">
        <f t="shared" si="547"/>
        <v>#VALUE!</v>
      </c>
      <c r="I1675" t="e">
        <f t="shared" si="548"/>
        <v>#VALUE!</v>
      </c>
      <c r="J1675" t="e">
        <f t="shared" si="549"/>
        <v>#VALUE!</v>
      </c>
      <c r="K1675" t="e">
        <f t="shared" si="550"/>
        <v>#VALUE!</v>
      </c>
      <c r="L1675" t="e">
        <f t="shared" si="551"/>
        <v>#VALUE!</v>
      </c>
      <c r="M1675" t="e">
        <f>IF($B$9="זכר",INDEX(תמותה!$A$1:$E$121,ROUNDDOWN(E1675/12,0)+1,2),INDEX(תמותה!$A$1:$E$121,ROUNDDOWN(E1675/12,0)+1,3))</f>
        <v>#REF!</v>
      </c>
      <c r="N1675" t="e">
        <f>IF($B$9="זכר",INDEX('שיפור גברים'!$A$1:$GQ$121,ROUNDDOWN(E1675/12,0)+1,ROUNDDOWN((E1675+$B$7-$B$8)/12,0)+2),INDEX('שיפור נשים'!$A$1:$GQ$121,ROUNDDOWN(E1675/12,0)+1,ROUNDDOWN((E1675+$B$7-$B$8)/12,0)+2))</f>
        <v>#REF!</v>
      </c>
      <c r="O1675" t="e">
        <f>IF($B$9="זכר",INDEX('שיפור גברים'!$A$1:$GQ$121,ROUNDDOWN(E1675/12,0)+1,ROUNDDOWN((E1675+$B$7-$B$8)/12,0)+1),INDEX('שיפור נשים'!$A$1:$GQ$121,ROUNDDOWN(E1675/12,0)+1,ROUNDDOWN((E1675+$B$7-$B$8)/12,0)+1))</f>
        <v>#REF!</v>
      </c>
      <c r="P1675">
        <f t="shared" si="552"/>
        <v>8.3333333333333329E-2</v>
      </c>
      <c r="Q1675">
        <f t="shared" si="554"/>
        <v>1</v>
      </c>
      <c r="R1675">
        <f t="shared" si="559"/>
        <v>1673</v>
      </c>
      <c r="S1675" t="e">
        <f t="shared" si="560"/>
        <v>#VALUE!</v>
      </c>
      <c r="T1675" t="e">
        <f>IF($B$11="זכר",INDEX(תמותה!$A$1:$E$121,ROUNDDOWN(R1675/12,0)+1,2),INDEX(תמותה!$A$1:$E$121,ROUNDDOWN(R1675/12,0)+1,3))</f>
        <v>#REF!</v>
      </c>
      <c r="U1675" t="e">
        <f>IF($B$11="זכר",INDEX('שיפור גברים'!$A$1:$GQ$121,ROUNDDOWN(R1675/12,0)+1,ROUNDDOWN((E1675+$B$7-$B$8)/12,0)+2),INDEX('שיפור נשים'!$A$1:$GQ$121,ROUNDDOWN(R1675/12,0)+1,ROUNDDOWN((E1675+$B$7-$B$8)/12,0)+2))</f>
        <v>#REF!</v>
      </c>
      <c r="V1675" t="e">
        <f>IF($B$11="זכר",INDEX('שיפור גברים'!$A$1:$GQ$121,ROUNDDOWN(R1675/12,0)+1,ROUNDDOWN((E1675+$B$7-$B$8)/12,0)+1),INDEX('שיפור נשים'!$A$1:$GQ$121,ROUNDDOWN(R1675/12,0)+1,ROUNDDOWN((E1675+$B$7-$B$8)/12,0)+1))</f>
        <v>#REF!</v>
      </c>
      <c r="W1675">
        <f t="shared" si="555"/>
        <v>8.3333333333333329E-2</v>
      </c>
      <c r="X1675" t="e">
        <f t="shared" si="561"/>
        <v>#VALUE!</v>
      </c>
      <c r="Y1675" t="e">
        <f>IF($B$11="זכר",INDEX(תמותה!$A$1:$E$121,ROUNDDOWN(R1675/12,0)+1,4),INDEX(תמותה!$A$1:$E$121,ROUNDDOWN(R1675/12,0)+1,5))</f>
        <v>#REF!</v>
      </c>
      <c r="Z1675">
        <f t="shared" si="556"/>
        <v>1</v>
      </c>
      <c r="AA1675">
        <f t="shared" si="557"/>
        <v>1</v>
      </c>
      <c r="AB1675" t="e">
        <f t="shared" si="562"/>
        <v>#VALUE!</v>
      </c>
      <c r="AC1675" t="e">
        <f t="shared" si="563"/>
        <v>#VALUE!</v>
      </c>
      <c r="AD1675" t="e">
        <f t="shared" si="564"/>
        <v>#VALUE!</v>
      </c>
      <c r="AE1675" t="e">
        <f t="shared" si="565"/>
        <v>#VALUE!</v>
      </c>
      <c r="AF1675" t="e">
        <f t="shared" si="566"/>
        <v>#VALUE!</v>
      </c>
    </row>
    <row r="1676" spans="5:32" x14ac:dyDescent="0.2">
      <c r="E1676">
        <f t="shared" si="558"/>
        <v>1674</v>
      </c>
      <c r="F1676">
        <f t="shared" si="553"/>
        <v>156.83252144139232</v>
      </c>
      <c r="G1676" t="e">
        <f t="shared" si="546"/>
        <v>#VALUE!</v>
      </c>
      <c r="H1676" t="e">
        <f t="shared" si="547"/>
        <v>#VALUE!</v>
      </c>
      <c r="I1676" t="e">
        <f t="shared" si="548"/>
        <v>#VALUE!</v>
      </c>
      <c r="J1676" t="e">
        <f t="shared" si="549"/>
        <v>#VALUE!</v>
      </c>
      <c r="K1676" t="e">
        <f t="shared" si="550"/>
        <v>#VALUE!</v>
      </c>
      <c r="L1676" t="e">
        <f t="shared" si="551"/>
        <v>#VALUE!</v>
      </c>
      <c r="M1676" t="e">
        <f>IF($B$9="זכר",INDEX(תמותה!$A$1:$E$121,ROUNDDOWN(E1676/12,0)+1,2),INDEX(תמותה!$A$1:$E$121,ROUNDDOWN(E1676/12,0)+1,3))</f>
        <v>#REF!</v>
      </c>
      <c r="N1676" t="e">
        <f>IF($B$9="זכר",INDEX('שיפור גברים'!$A$1:$GQ$121,ROUNDDOWN(E1676/12,0)+1,ROUNDDOWN((E1676+$B$7-$B$8)/12,0)+2),INDEX('שיפור נשים'!$A$1:$GQ$121,ROUNDDOWN(E1676/12,0)+1,ROUNDDOWN((E1676+$B$7-$B$8)/12,0)+2))</f>
        <v>#REF!</v>
      </c>
      <c r="O1676" t="e">
        <f>IF($B$9="זכר",INDEX('שיפור גברים'!$A$1:$GQ$121,ROUNDDOWN(E1676/12,0)+1,ROUNDDOWN((E1676+$B$7-$B$8)/12,0)+1),INDEX('שיפור נשים'!$A$1:$GQ$121,ROUNDDOWN(E1676/12,0)+1,ROUNDDOWN((E1676+$B$7-$B$8)/12,0)+1))</f>
        <v>#REF!</v>
      </c>
      <c r="P1676">
        <f t="shared" si="552"/>
        <v>0.16666666666666666</v>
      </c>
      <c r="Q1676">
        <f t="shared" si="554"/>
        <v>1</v>
      </c>
      <c r="R1676">
        <f t="shared" si="559"/>
        <v>1674</v>
      </c>
      <c r="S1676" t="e">
        <f t="shared" si="560"/>
        <v>#VALUE!</v>
      </c>
      <c r="T1676" t="e">
        <f>IF($B$11="זכר",INDEX(תמותה!$A$1:$E$121,ROUNDDOWN(R1676/12,0)+1,2),INDEX(תמותה!$A$1:$E$121,ROUNDDOWN(R1676/12,0)+1,3))</f>
        <v>#REF!</v>
      </c>
      <c r="U1676" t="e">
        <f>IF($B$11="זכר",INDEX('שיפור גברים'!$A$1:$GQ$121,ROUNDDOWN(R1676/12,0)+1,ROUNDDOWN((E1676+$B$7-$B$8)/12,0)+2),INDEX('שיפור נשים'!$A$1:$GQ$121,ROUNDDOWN(R1676/12,0)+1,ROUNDDOWN((E1676+$B$7-$B$8)/12,0)+2))</f>
        <v>#REF!</v>
      </c>
      <c r="V1676" t="e">
        <f>IF($B$11="זכר",INDEX('שיפור גברים'!$A$1:$GQ$121,ROUNDDOWN(R1676/12,0)+1,ROUNDDOWN((E1676+$B$7-$B$8)/12,0)+1),INDEX('שיפור נשים'!$A$1:$GQ$121,ROUNDDOWN(R1676/12,0)+1,ROUNDDOWN((E1676+$B$7-$B$8)/12,0)+1))</f>
        <v>#REF!</v>
      </c>
      <c r="W1676">
        <f t="shared" si="555"/>
        <v>0.16666666666666666</v>
      </c>
      <c r="X1676" t="e">
        <f t="shared" si="561"/>
        <v>#VALUE!</v>
      </c>
      <c r="Y1676" t="e">
        <f>IF($B$11="זכר",INDEX(תמותה!$A$1:$E$121,ROUNDDOWN(R1676/12,0)+1,4),INDEX(תמותה!$A$1:$E$121,ROUNDDOWN(R1676/12,0)+1,5))</f>
        <v>#REF!</v>
      </c>
      <c r="Z1676">
        <f t="shared" si="556"/>
        <v>1</v>
      </c>
      <c r="AA1676">
        <f t="shared" si="557"/>
        <v>1</v>
      </c>
      <c r="AB1676" t="e">
        <f t="shared" si="562"/>
        <v>#VALUE!</v>
      </c>
      <c r="AC1676" t="e">
        <f t="shared" si="563"/>
        <v>#VALUE!</v>
      </c>
      <c r="AD1676" t="e">
        <f t="shared" si="564"/>
        <v>#VALUE!</v>
      </c>
      <c r="AE1676" t="e">
        <f t="shared" si="565"/>
        <v>#VALUE!</v>
      </c>
      <c r="AF1676" t="e">
        <f t="shared" si="566"/>
        <v>#VALUE!</v>
      </c>
    </row>
    <row r="1677" spans="5:32" x14ac:dyDescent="0.2">
      <c r="E1677">
        <f t="shared" si="558"/>
        <v>1675</v>
      </c>
      <c r="F1677">
        <f t="shared" si="553"/>
        <v>157.30655962683522</v>
      </c>
      <c r="G1677" t="e">
        <f t="shared" si="546"/>
        <v>#VALUE!</v>
      </c>
      <c r="H1677" t="e">
        <f t="shared" si="547"/>
        <v>#VALUE!</v>
      </c>
      <c r="I1677" t="e">
        <f t="shared" si="548"/>
        <v>#VALUE!</v>
      </c>
      <c r="J1677" t="e">
        <f t="shared" si="549"/>
        <v>#VALUE!</v>
      </c>
      <c r="K1677" t="e">
        <f t="shared" si="550"/>
        <v>#VALUE!</v>
      </c>
      <c r="L1677" t="e">
        <f t="shared" si="551"/>
        <v>#VALUE!</v>
      </c>
      <c r="M1677" t="e">
        <f>IF($B$9="זכר",INDEX(תמותה!$A$1:$E$121,ROUNDDOWN(E1677/12,0)+1,2),INDEX(תמותה!$A$1:$E$121,ROUNDDOWN(E1677/12,0)+1,3))</f>
        <v>#REF!</v>
      </c>
      <c r="N1677" t="e">
        <f>IF($B$9="זכר",INDEX('שיפור גברים'!$A$1:$GQ$121,ROUNDDOWN(E1677/12,0)+1,ROUNDDOWN((E1677+$B$7-$B$8)/12,0)+2),INDEX('שיפור נשים'!$A$1:$GQ$121,ROUNDDOWN(E1677/12,0)+1,ROUNDDOWN((E1677+$B$7-$B$8)/12,0)+2))</f>
        <v>#REF!</v>
      </c>
      <c r="O1677" t="e">
        <f>IF($B$9="זכר",INDEX('שיפור גברים'!$A$1:$GQ$121,ROUNDDOWN(E1677/12,0)+1,ROUNDDOWN((E1677+$B$7-$B$8)/12,0)+1),INDEX('שיפור נשים'!$A$1:$GQ$121,ROUNDDOWN(E1677/12,0)+1,ROUNDDOWN((E1677+$B$7-$B$8)/12,0)+1))</f>
        <v>#REF!</v>
      </c>
      <c r="P1677">
        <f t="shared" si="552"/>
        <v>0.25</v>
      </c>
      <c r="Q1677">
        <f t="shared" si="554"/>
        <v>1</v>
      </c>
      <c r="R1677">
        <f t="shared" si="559"/>
        <v>1675</v>
      </c>
      <c r="S1677" t="e">
        <f t="shared" si="560"/>
        <v>#VALUE!</v>
      </c>
      <c r="T1677" t="e">
        <f>IF($B$11="זכר",INDEX(תמותה!$A$1:$E$121,ROUNDDOWN(R1677/12,0)+1,2),INDEX(תמותה!$A$1:$E$121,ROUNDDOWN(R1677/12,0)+1,3))</f>
        <v>#REF!</v>
      </c>
      <c r="U1677" t="e">
        <f>IF($B$11="זכר",INDEX('שיפור גברים'!$A$1:$GQ$121,ROUNDDOWN(R1677/12,0)+1,ROUNDDOWN((E1677+$B$7-$B$8)/12,0)+2),INDEX('שיפור נשים'!$A$1:$GQ$121,ROUNDDOWN(R1677/12,0)+1,ROUNDDOWN((E1677+$B$7-$B$8)/12,0)+2))</f>
        <v>#REF!</v>
      </c>
      <c r="V1677" t="e">
        <f>IF($B$11="זכר",INDEX('שיפור גברים'!$A$1:$GQ$121,ROUNDDOWN(R1677/12,0)+1,ROUNDDOWN((E1677+$B$7-$B$8)/12,0)+1),INDEX('שיפור נשים'!$A$1:$GQ$121,ROUNDDOWN(R1677/12,0)+1,ROUNDDOWN((E1677+$B$7-$B$8)/12,0)+1))</f>
        <v>#REF!</v>
      </c>
      <c r="W1677">
        <f t="shared" si="555"/>
        <v>0.25</v>
      </c>
      <c r="X1677" t="e">
        <f t="shared" si="561"/>
        <v>#VALUE!</v>
      </c>
      <c r="Y1677" t="e">
        <f>IF($B$11="זכר",INDEX(תמותה!$A$1:$E$121,ROUNDDOWN(R1677/12,0)+1,4),INDEX(תמותה!$A$1:$E$121,ROUNDDOWN(R1677/12,0)+1,5))</f>
        <v>#REF!</v>
      </c>
      <c r="Z1677">
        <f t="shared" si="556"/>
        <v>1</v>
      </c>
      <c r="AA1677">
        <f t="shared" si="557"/>
        <v>1</v>
      </c>
      <c r="AB1677" t="e">
        <f t="shared" si="562"/>
        <v>#VALUE!</v>
      </c>
      <c r="AC1677" t="e">
        <f t="shared" si="563"/>
        <v>#VALUE!</v>
      </c>
      <c r="AD1677" t="e">
        <f t="shared" si="564"/>
        <v>#VALUE!</v>
      </c>
      <c r="AE1677" t="e">
        <f t="shared" si="565"/>
        <v>#VALUE!</v>
      </c>
      <c r="AF1677" t="e">
        <f t="shared" si="566"/>
        <v>#VALUE!</v>
      </c>
    </row>
    <row r="1678" spans="5:32" x14ac:dyDescent="0.2">
      <c r="E1678">
        <f t="shared" si="558"/>
        <v>1676</v>
      </c>
      <c r="F1678">
        <f t="shared" si="553"/>
        <v>157.78203062863034</v>
      </c>
      <c r="G1678" t="e">
        <f t="shared" si="546"/>
        <v>#VALUE!</v>
      </c>
      <c r="H1678" t="e">
        <f t="shared" si="547"/>
        <v>#VALUE!</v>
      </c>
      <c r="I1678" t="e">
        <f t="shared" si="548"/>
        <v>#VALUE!</v>
      </c>
      <c r="J1678" t="e">
        <f t="shared" si="549"/>
        <v>#VALUE!</v>
      </c>
      <c r="K1678" t="e">
        <f t="shared" si="550"/>
        <v>#VALUE!</v>
      </c>
      <c r="L1678" t="e">
        <f t="shared" si="551"/>
        <v>#VALUE!</v>
      </c>
      <c r="M1678" t="e">
        <f>IF($B$9="זכר",INDEX(תמותה!$A$1:$E$121,ROUNDDOWN(E1678/12,0)+1,2),INDEX(תמותה!$A$1:$E$121,ROUNDDOWN(E1678/12,0)+1,3))</f>
        <v>#REF!</v>
      </c>
      <c r="N1678" t="e">
        <f>IF($B$9="זכר",INDEX('שיפור גברים'!$A$1:$GQ$121,ROUNDDOWN(E1678/12,0)+1,ROUNDDOWN((E1678+$B$7-$B$8)/12,0)+2),INDEX('שיפור נשים'!$A$1:$GQ$121,ROUNDDOWN(E1678/12,0)+1,ROUNDDOWN((E1678+$B$7-$B$8)/12,0)+2))</f>
        <v>#REF!</v>
      </c>
      <c r="O1678" t="e">
        <f>IF($B$9="זכר",INDEX('שיפור גברים'!$A$1:$GQ$121,ROUNDDOWN(E1678/12,0)+1,ROUNDDOWN((E1678+$B$7-$B$8)/12,0)+1),INDEX('שיפור נשים'!$A$1:$GQ$121,ROUNDDOWN(E1678/12,0)+1,ROUNDDOWN((E1678+$B$7-$B$8)/12,0)+1))</f>
        <v>#REF!</v>
      </c>
      <c r="P1678">
        <f t="shared" si="552"/>
        <v>0.33333333333333331</v>
      </c>
      <c r="Q1678">
        <f t="shared" si="554"/>
        <v>1</v>
      </c>
      <c r="R1678">
        <f t="shared" si="559"/>
        <v>1676</v>
      </c>
      <c r="S1678" t="e">
        <f t="shared" si="560"/>
        <v>#VALUE!</v>
      </c>
      <c r="T1678" t="e">
        <f>IF($B$11="זכר",INDEX(תמותה!$A$1:$E$121,ROUNDDOWN(R1678/12,0)+1,2),INDEX(תמותה!$A$1:$E$121,ROUNDDOWN(R1678/12,0)+1,3))</f>
        <v>#REF!</v>
      </c>
      <c r="U1678" t="e">
        <f>IF($B$11="זכר",INDEX('שיפור גברים'!$A$1:$GQ$121,ROUNDDOWN(R1678/12,0)+1,ROUNDDOWN((E1678+$B$7-$B$8)/12,0)+2),INDEX('שיפור נשים'!$A$1:$GQ$121,ROUNDDOWN(R1678/12,0)+1,ROUNDDOWN((E1678+$B$7-$B$8)/12,0)+2))</f>
        <v>#REF!</v>
      </c>
      <c r="V1678" t="e">
        <f>IF($B$11="זכר",INDEX('שיפור גברים'!$A$1:$GQ$121,ROUNDDOWN(R1678/12,0)+1,ROUNDDOWN((E1678+$B$7-$B$8)/12,0)+1),INDEX('שיפור נשים'!$A$1:$GQ$121,ROUNDDOWN(R1678/12,0)+1,ROUNDDOWN((E1678+$B$7-$B$8)/12,0)+1))</f>
        <v>#REF!</v>
      </c>
      <c r="W1678">
        <f t="shared" si="555"/>
        <v>0.33333333333333331</v>
      </c>
      <c r="X1678" t="e">
        <f t="shared" si="561"/>
        <v>#VALUE!</v>
      </c>
      <c r="Y1678" t="e">
        <f>IF($B$11="זכר",INDEX(תמותה!$A$1:$E$121,ROUNDDOWN(R1678/12,0)+1,4),INDEX(תמותה!$A$1:$E$121,ROUNDDOWN(R1678/12,0)+1,5))</f>
        <v>#REF!</v>
      </c>
      <c r="Z1678">
        <f t="shared" si="556"/>
        <v>1</v>
      </c>
      <c r="AA1678">
        <f t="shared" si="557"/>
        <v>1</v>
      </c>
      <c r="AB1678" t="e">
        <f t="shared" si="562"/>
        <v>#VALUE!</v>
      </c>
      <c r="AC1678" t="e">
        <f t="shared" si="563"/>
        <v>#VALUE!</v>
      </c>
      <c r="AD1678" t="e">
        <f t="shared" si="564"/>
        <v>#VALUE!</v>
      </c>
      <c r="AE1678" t="e">
        <f t="shared" si="565"/>
        <v>#VALUE!</v>
      </c>
      <c r="AF1678" t="e">
        <f t="shared" si="566"/>
        <v>#VALUE!</v>
      </c>
    </row>
    <row r="1679" spans="5:32" x14ac:dyDescent="0.2">
      <c r="E1679">
        <f t="shared" si="558"/>
        <v>1677</v>
      </c>
      <c r="F1679">
        <f t="shared" si="553"/>
        <v>158.25893877757358</v>
      </c>
      <c r="G1679" t="e">
        <f t="shared" si="546"/>
        <v>#VALUE!</v>
      </c>
      <c r="H1679" t="e">
        <f t="shared" si="547"/>
        <v>#VALUE!</v>
      </c>
      <c r="I1679" t="e">
        <f t="shared" si="548"/>
        <v>#VALUE!</v>
      </c>
      <c r="J1679" t="e">
        <f t="shared" si="549"/>
        <v>#VALUE!</v>
      </c>
      <c r="K1679" t="e">
        <f t="shared" si="550"/>
        <v>#VALUE!</v>
      </c>
      <c r="L1679" t="e">
        <f t="shared" si="551"/>
        <v>#VALUE!</v>
      </c>
      <c r="M1679" t="e">
        <f>IF($B$9="זכר",INDEX(תמותה!$A$1:$E$121,ROUNDDOWN(E1679/12,0)+1,2),INDEX(תמותה!$A$1:$E$121,ROUNDDOWN(E1679/12,0)+1,3))</f>
        <v>#REF!</v>
      </c>
      <c r="N1679" t="e">
        <f>IF($B$9="זכר",INDEX('שיפור גברים'!$A$1:$GQ$121,ROUNDDOWN(E1679/12,0)+1,ROUNDDOWN((E1679+$B$7-$B$8)/12,0)+2),INDEX('שיפור נשים'!$A$1:$GQ$121,ROUNDDOWN(E1679/12,0)+1,ROUNDDOWN((E1679+$B$7-$B$8)/12,0)+2))</f>
        <v>#REF!</v>
      </c>
      <c r="O1679" t="e">
        <f>IF($B$9="זכר",INDEX('שיפור גברים'!$A$1:$GQ$121,ROUNDDOWN(E1679/12,0)+1,ROUNDDOWN((E1679+$B$7-$B$8)/12,0)+1),INDEX('שיפור נשים'!$A$1:$GQ$121,ROUNDDOWN(E1679/12,0)+1,ROUNDDOWN((E1679+$B$7-$B$8)/12,0)+1))</f>
        <v>#REF!</v>
      </c>
      <c r="P1679">
        <f t="shared" si="552"/>
        <v>0.41666666666666669</v>
      </c>
      <c r="Q1679">
        <f t="shared" si="554"/>
        <v>1</v>
      </c>
      <c r="R1679">
        <f t="shared" si="559"/>
        <v>1677</v>
      </c>
      <c r="S1679" t="e">
        <f t="shared" si="560"/>
        <v>#VALUE!</v>
      </c>
      <c r="T1679" t="e">
        <f>IF($B$11="זכר",INDEX(תמותה!$A$1:$E$121,ROUNDDOWN(R1679/12,0)+1,2),INDEX(תמותה!$A$1:$E$121,ROUNDDOWN(R1679/12,0)+1,3))</f>
        <v>#REF!</v>
      </c>
      <c r="U1679" t="e">
        <f>IF($B$11="זכר",INDEX('שיפור גברים'!$A$1:$GQ$121,ROUNDDOWN(R1679/12,0)+1,ROUNDDOWN((E1679+$B$7-$B$8)/12,0)+2),INDEX('שיפור נשים'!$A$1:$GQ$121,ROUNDDOWN(R1679/12,0)+1,ROUNDDOWN((E1679+$B$7-$B$8)/12,0)+2))</f>
        <v>#REF!</v>
      </c>
      <c r="V1679" t="e">
        <f>IF($B$11="זכר",INDEX('שיפור גברים'!$A$1:$GQ$121,ROUNDDOWN(R1679/12,0)+1,ROUNDDOWN((E1679+$B$7-$B$8)/12,0)+1),INDEX('שיפור נשים'!$A$1:$GQ$121,ROUNDDOWN(R1679/12,0)+1,ROUNDDOWN((E1679+$B$7-$B$8)/12,0)+1))</f>
        <v>#REF!</v>
      </c>
      <c r="W1679">
        <f t="shared" si="555"/>
        <v>0.41666666666666669</v>
      </c>
      <c r="X1679" t="e">
        <f t="shared" si="561"/>
        <v>#VALUE!</v>
      </c>
      <c r="Y1679" t="e">
        <f>IF($B$11="זכר",INDEX(תמותה!$A$1:$E$121,ROUNDDOWN(R1679/12,0)+1,4),INDEX(תמותה!$A$1:$E$121,ROUNDDOWN(R1679/12,0)+1,5))</f>
        <v>#REF!</v>
      </c>
      <c r="Z1679">
        <f t="shared" si="556"/>
        <v>1</v>
      </c>
      <c r="AA1679">
        <f t="shared" si="557"/>
        <v>1</v>
      </c>
      <c r="AB1679" t="e">
        <f t="shared" si="562"/>
        <v>#VALUE!</v>
      </c>
      <c r="AC1679" t="e">
        <f t="shared" si="563"/>
        <v>#VALUE!</v>
      </c>
      <c r="AD1679" t="e">
        <f t="shared" si="564"/>
        <v>#VALUE!</v>
      </c>
      <c r="AE1679" t="e">
        <f t="shared" si="565"/>
        <v>#VALUE!</v>
      </c>
      <c r="AF1679" t="e">
        <f t="shared" si="566"/>
        <v>#VALUE!</v>
      </c>
    </row>
    <row r="1680" spans="5:32" x14ac:dyDescent="0.2">
      <c r="E1680">
        <f t="shared" si="558"/>
        <v>1678</v>
      </c>
      <c r="F1680">
        <f t="shared" si="553"/>
        <v>158.73728841755101</v>
      </c>
      <c r="G1680" t="e">
        <f t="shared" si="546"/>
        <v>#VALUE!</v>
      </c>
      <c r="H1680" t="e">
        <f t="shared" si="547"/>
        <v>#VALUE!</v>
      </c>
      <c r="I1680" t="e">
        <f t="shared" si="548"/>
        <v>#VALUE!</v>
      </c>
      <c r="J1680" t="e">
        <f t="shared" si="549"/>
        <v>#VALUE!</v>
      </c>
      <c r="K1680" t="e">
        <f t="shared" si="550"/>
        <v>#VALUE!</v>
      </c>
      <c r="L1680" t="e">
        <f t="shared" si="551"/>
        <v>#VALUE!</v>
      </c>
      <c r="M1680" t="e">
        <f>IF($B$9="זכר",INDEX(תמותה!$A$1:$E$121,ROUNDDOWN(E1680/12,0)+1,2),INDEX(תמותה!$A$1:$E$121,ROUNDDOWN(E1680/12,0)+1,3))</f>
        <v>#REF!</v>
      </c>
      <c r="N1680" t="e">
        <f>IF($B$9="זכר",INDEX('שיפור גברים'!$A$1:$GQ$121,ROUNDDOWN(E1680/12,0)+1,ROUNDDOWN((E1680+$B$7-$B$8)/12,0)+2),INDEX('שיפור נשים'!$A$1:$GQ$121,ROUNDDOWN(E1680/12,0)+1,ROUNDDOWN((E1680+$B$7-$B$8)/12,0)+2))</f>
        <v>#REF!</v>
      </c>
      <c r="O1680" t="e">
        <f>IF($B$9="זכר",INDEX('שיפור גברים'!$A$1:$GQ$121,ROUNDDOWN(E1680/12,0)+1,ROUNDDOWN((E1680+$B$7-$B$8)/12,0)+1),INDEX('שיפור נשים'!$A$1:$GQ$121,ROUNDDOWN(E1680/12,0)+1,ROUNDDOWN((E1680+$B$7-$B$8)/12,0)+1))</f>
        <v>#REF!</v>
      </c>
      <c r="P1680">
        <f t="shared" si="552"/>
        <v>0.5</v>
      </c>
      <c r="Q1680">
        <f t="shared" si="554"/>
        <v>1</v>
      </c>
      <c r="R1680">
        <f t="shared" si="559"/>
        <v>1678</v>
      </c>
      <c r="S1680" t="e">
        <f t="shared" si="560"/>
        <v>#VALUE!</v>
      </c>
      <c r="T1680" t="e">
        <f>IF($B$11="זכר",INDEX(תמותה!$A$1:$E$121,ROUNDDOWN(R1680/12,0)+1,2),INDEX(תמותה!$A$1:$E$121,ROUNDDOWN(R1680/12,0)+1,3))</f>
        <v>#REF!</v>
      </c>
      <c r="U1680" t="e">
        <f>IF($B$11="זכר",INDEX('שיפור גברים'!$A$1:$GQ$121,ROUNDDOWN(R1680/12,0)+1,ROUNDDOWN((E1680+$B$7-$B$8)/12,0)+2),INDEX('שיפור נשים'!$A$1:$GQ$121,ROUNDDOWN(R1680/12,0)+1,ROUNDDOWN((E1680+$B$7-$B$8)/12,0)+2))</f>
        <v>#REF!</v>
      </c>
      <c r="V1680" t="e">
        <f>IF($B$11="זכר",INDEX('שיפור גברים'!$A$1:$GQ$121,ROUNDDOWN(R1680/12,0)+1,ROUNDDOWN((E1680+$B$7-$B$8)/12,0)+1),INDEX('שיפור נשים'!$A$1:$GQ$121,ROUNDDOWN(R1680/12,0)+1,ROUNDDOWN((E1680+$B$7-$B$8)/12,0)+1))</f>
        <v>#REF!</v>
      </c>
      <c r="W1680">
        <f t="shared" si="555"/>
        <v>0.5</v>
      </c>
      <c r="X1680" t="e">
        <f t="shared" si="561"/>
        <v>#VALUE!</v>
      </c>
      <c r="Y1680" t="e">
        <f>IF($B$11="זכר",INDEX(תמותה!$A$1:$E$121,ROUNDDOWN(R1680/12,0)+1,4),INDEX(תמותה!$A$1:$E$121,ROUNDDOWN(R1680/12,0)+1,5))</f>
        <v>#REF!</v>
      </c>
      <c r="Z1680">
        <f t="shared" si="556"/>
        <v>1</v>
      </c>
      <c r="AA1680">
        <f t="shared" si="557"/>
        <v>1</v>
      </c>
      <c r="AB1680" t="e">
        <f t="shared" si="562"/>
        <v>#VALUE!</v>
      </c>
      <c r="AC1680" t="e">
        <f t="shared" si="563"/>
        <v>#VALUE!</v>
      </c>
      <c r="AD1680" t="e">
        <f t="shared" si="564"/>
        <v>#VALUE!</v>
      </c>
      <c r="AE1680" t="e">
        <f t="shared" si="565"/>
        <v>#VALUE!</v>
      </c>
      <c r="AF1680" t="e">
        <f t="shared" si="566"/>
        <v>#VALUE!</v>
      </c>
    </row>
    <row r="1681" spans="5:32" x14ac:dyDescent="0.2">
      <c r="E1681">
        <f t="shared" si="558"/>
        <v>1679</v>
      </c>
      <c r="F1681">
        <f t="shared" si="553"/>
        <v>159.21708390557876</v>
      </c>
      <c r="G1681" t="e">
        <f t="shared" si="546"/>
        <v>#VALUE!</v>
      </c>
      <c r="H1681" t="e">
        <f t="shared" si="547"/>
        <v>#VALUE!</v>
      </c>
      <c r="I1681" t="e">
        <f t="shared" si="548"/>
        <v>#VALUE!</v>
      </c>
      <c r="J1681" t="e">
        <f t="shared" si="549"/>
        <v>#VALUE!</v>
      </c>
      <c r="K1681" t="e">
        <f t="shared" si="550"/>
        <v>#VALUE!</v>
      </c>
      <c r="L1681" t="e">
        <f t="shared" si="551"/>
        <v>#VALUE!</v>
      </c>
      <c r="M1681" t="e">
        <f>IF($B$9="זכר",INDEX(תמותה!$A$1:$E$121,ROUNDDOWN(E1681/12,0)+1,2),INDEX(תמותה!$A$1:$E$121,ROUNDDOWN(E1681/12,0)+1,3))</f>
        <v>#REF!</v>
      </c>
      <c r="N1681" t="e">
        <f>IF($B$9="זכר",INDEX('שיפור גברים'!$A$1:$GQ$121,ROUNDDOWN(E1681/12,0)+1,ROUNDDOWN((E1681+$B$7-$B$8)/12,0)+2),INDEX('שיפור נשים'!$A$1:$GQ$121,ROUNDDOWN(E1681/12,0)+1,ROUNDDOWN((E1681+$B$7-$B$8)/12,0)+2))</f>
        <v>#REF!</v>
      </c>
      <c r="O1681" t="e">
        <f>IF($B$9="זכר",INDEX('שיפור גברים'!$A$1:$GQ$121,ROUNDDOWN(E1681/12,0)+1,ROUNDDOWN((E1681+$B$7-$B$8)/12,0)+1),INDEX('שיפור נשים'!$A$1:$GQ$121,ROUNDDOWN(E1681/12,0)+1,ROUNDDOWN((E1681+$B$7-$B$8)/12,0)+1))</f>
        <v>#REF!</v>
      </c>
      <c r="P1681">
        <f t="shared" si="552"/>
        <v>0.58333333333333337</v>
      </c>
      <c r="Q1681">
        <f t="shared" si="554"/>
        <v>1</v>
      </c>
      <c r="R1681">
        <f t="shared" si="559"/>
        <v>1679</v>
      </c>
      <c r="S1681" t="e">
        <f t="shared" si="560"/>
        <v>#VALUE!</v>
      </c>
      <c r="T1681" t="e">
        <f>IF($B$11="זכר",INDEX(תמותה!$A$1:$E$121,ROUNDDOWN(R1681/12,0)+1,2),INDEX(תמותה!$A$1:$E$121,ROUNDDOWN(R1681/12,0)+1,3))</f>
        <v>#REF!</v>
      </c>
      <c r="U1681" t="e">
        <f>IF($B$11="זכר",INDEX('שיפור גברים'!$A$1:$GQ$121,ROUNDDOWN(R1681/12,0)+1,ROUNDDOWN((E1681+$B$7-$B$8)/12,0)+2),INDEX('שיפור נשים'!$A$1:$GQ$121,ROUNDDOWN(R1681/12,0)+1,ROUNDDOWN((E1681+$B$7-$B$8)/12,0)+2))</f>
        <v>#REF!</v>
      </c>
      <c r="V1681" t="e">
        <f>IF($B$11="זכר",INDEX('שיפור גברים'!$A$1:$GQ$121,ROUNDDOWN(R1681/12,0)+1,ROUNDDOWN((E1681+$B$7-$B$8)/12,0)+1),INDEX('שיפור נשים'!$A$1:$GQ$121,ROUNDDOWN(R1681/12,0)+1,ROUNDDOWN((E1681+$B$7-$B$8)/12,0)+1))</f>
        <v>#REF!</v>
      </c>
      <c r="W1681">
        <f t="shared" si="555"/>
        <v>0.58333333333333337</v>
      </c>
      <c r="X1681" t="e">
        <f t="shared" si="561"/>
        <v>#VALUE!</v>
      </c>
      <c r="Y1681" t="e">
        <f>IF($B$11="זכר",INDEX(תמותה!$A$1:$E$121,ROUNDDOWN(R1681/12,0)+1,4),INDEX(תמותה!$A$1:$E$121,ROUNDDOWN(R1681/12,0)+1,5))</f>
        <v>#REF!</v>
      </c>
      <c r="Z1681">
        <f t="shared" si="556"/>
        <v>1</v>
      </c>
      <c r="AA1681">
        <f t="shared" si="557"/>
        <v>1</v>
      </c>
      <c r="AB1681" t="e">
        <f t="shared" si="562"/>
        <v>#VALUE!</v>
      </c>
      <c r="AC1681" t="e">
        <f t="shared" si="563"/>
        <v>#VALUE!</v>
      </c>
      <c r="AD1681" t="e">
        <f t="shared" si="564"/>
        <v>#VALUE!</v>
      </c>
      <c r="AE1681" t="e">
        <f t="shared" si="565"/>
        <v>#VALUE!</v>
      </c>
      <c r="AF1681" t="e">
        <f t="shared" si="566"/>
        <v>#VALUE!</v>
      </c>
    </row>
    <row r="1682" spans="5:32" x14ac:dyDescent="0.2">
      <c r="E1682">
        <f t="shared" si="558"/>
        <v>1680</v>
      </c>
      <c r="F1682">
        <f t="shared" si="553"/>
        <v>159.69832961184224</v>
      </c>
      <c r="G1682" t="e">
        <f t="shared" si="546"/>
        <v>#VALUE!</v>
      </c>
      <c r="H1682" t="e">
        <f t="shared" si="547"/>
        <v>#VALUE!</v>
      </c>
      <c r="I1682" t="e">
        <f t="shared" si="548"/>
        <v>#VALUE!</v>
      </c>
      <c r="J1682" t="e">
        <f t="shared" si="549"/>
        <v>#VALUE!</v>
      </c>
      <c r="K1682" t="e">
        <f t="shared" si="550"/>
        <v>#VALUE!</v>
      </c>
      <c r="L1682" t="e">
        <f t="shared" si="551"/>
        <v>#VALUE!</v>
      </c>
      <c r="M1682" t="e">
        <f>IF($B$9="זכר",INDEX(תמותה!$A$1:$E$121,ROUNDDOWN(E1682/12,0)+1,2),INDEX(תמותה!$A$1:$E$121,ROUNDDOWN(E1682/12,0)+1,3))</f>
        <v>#REF!</v>
      </c>
      <c r="N1682" t="e">
        <f>IF($B$9="זכר",INDEX('שיפור גברים'!$A$1:$GQ$121,ROUNDDOWN(E1682/12,0)+1,ROUNDDOWN((E1682+$B$7-$B$8)/12,0)+2),INDEX('שיפור נשים'!$A$1:$GQ$121,ROUNDDOWN(E1682/12,0)+1,ROUNDDOWN((E1682+$B$7-$B$8)/12,0)+2))</f>
        <v>#REF!</v>
      </c>
      <c r="O1682" t="e">
        <f>IF($B$9="זכר",INDEX('שיפור גברים'!$A$1:$GQ$121,ROUNDDOWN(E1682/12,0)+1,ROUNDDOWN((E1682+$B$7-$B$8)/12,0)+1),INDEX('שיפור נשים'!$A$1:$GQ$121,ROUNDDOWN(E1682/12,0)+1,ROUNDDOWN((E1682+$B$7-$B$8)/12,0)+1))</f>
        <v>#REF!</v>
      </c>
      <c r="P1682">
        <f t="shared" si="552"/>
        <v>0.66666666666666663</v>
      </c>
      <c r="Q1682">
        <f t="shared" si="554"/>
        <v>1</v>
      </c>
      <c r="R1682">
        <f t="shared" si="559"/>
        <v>1680</v>
      </c>
      <c r="S1682" t="e">
        <f t="shared" si="560"/>
        <v>#VALUE!</v>
      </c>
      <c r="T1682" t="e">
        <f>IF($B$11="זכר",INDEX(תמותה!$A$1:$E$121,ROUNDDOWN(R1682/12,0)+1,2),INDEX(תמותה!$A$1:$E$121,ROUNDDOWN(R1682/12,0)+1,3))</f>
        <v>#REF!</v>
      </c>
      <c r="U1682" t="e">
        <f>IF($B$11="זכר",INDEX('שיפור גברים'!$A$1:$GQ$121,ROUNDDOWN(R1682/12,0)+1,ROUNDDOWN((E1682+$B$7-$B$8)/12,0)+2),INDEX('שיפור נשים'!$A$1:$GQ$121,ROUNDDOWN(R1682/12,0)+1,ROUNDDOWN((E1682+$B$7-$B$8)/12,0)+2))</f>
        <v>#REF!</v>
      </c>
      <c r="V1682" t="e">
        <f>IF($B$11="זכר",INDEX('שיפור גברים'!$A$1:$GQ$121,ROUNDDOWN(R1682/12,0)+1,ROUNDDOWN((E1682+$B$7-$B$8)/12,0)+1),INDEX('שיפור נשים'!$A$1:$GQ$121,ROUNDDOWN(R1682/12,0)+1,ROUNDDOWN((E1682+$B$7-$B$8)/12,0)+1))</f>
        <v>#REF!</v>
      </c>
      <c r="W1682">
        <f t="shared" si="555"/>
        <v>0.66666666666666663</v>
      </c>
      <c r="X1682" t="e">
        <f t="shared" si="561"/>
        <v>#VALUE!</v>
      </c>
      <c r="Y1682" t="e">
        <f>IF($B$11="זכר",INDEX(תמותה!$A$1:$E$121,ROUNDDOWN(R1682/12,0)+1,4),INDEX(תמותה!$A$1:$E$121,ROUNDDOWN(R1682/12,0)+1,5))</f>
        <v>#REF!</v>
      </c>
      <c r="Z1682">
        <f t="shared" si="556"/>
        <v>1</v>
      </c>
      <c r="AA1682">
        <f t="shared" si="557"/>
        <v>1</v>
      </c>
      <c r="AB1682" t="e">
        <f t="shared" si="562"/>
        <v>#VALUE!</v>
      </c>
      <c r="AC1682" t="e">
        <f t="shared" si="563"/>
        <v>#VALUE!</v>
      </c>
      <c r="AD1682" t="e">
        <f t="shared" si="564"/>
        <v>#VALUE!</v>
      </c>
      <c r="AE1682" t="e">
        <f t="shared" si="565"/>
        <v>#VALUE!</v>
      </c>
      <c r="AF1682" t="e">
        <f t="shared" si="566"/>
        <v>#VALUE!</v>
      </c>
    </row>
    <row r="1683" spans="5:32" x14ac:dyDescent="0.2">
      <c r="E1683">
        <f t="shared" si="558"/>
        <v>1681</v>
      </c>
      <c r="F1683">
        <f t="shared" si="553"/>
        <v>160.18102991973552</v>
      </c>
      <c r="G1683" t="e">
        <f t="shared" si="546"/>
        <v>#VALUE!</v>
      </c>
      <c r="H1683" t="e">
        <f t="shared" si="547"/>
        <v>#VALUE!</v>
      </c>
      <c r="I1683" t="e">
        <f t="shared" si="548"/>
        <v>#VALUE!</v>
      </c>
      <c r="J1683" t="e">
        <f t="shared" si="549"/>
        <v>#VALUE!</v>
      </c>
      <c r="K1683" t="e">
        <f t="shared" si="550"/>
        <v>#VALUE!</v>
      </c>
      <c r="L1683" t="e">
        <f t="shared" si="551"/>
        <v>#VALUE!</v>
      </c>
      <c r="M1683" t="e">
        <f>IF($B$9="זכר",INDEX(תמותה!$A$1:$E$121,ROUNDDOWN(E1683/12,0)+1,2),INDEX(תמותה!$A$1:$E$121,ROUNDDOWN(E1683/12,0)+1,3))</f>
        <v>#REF!</v>
      </c>
      <c r="N1683" t="e">
        <f>IF($B$9="זכר",INDEX('שיפור גברים'!$A$1:$GQ$121,ROUNDDOWN(E1683/12,0)+1,ROUNDDOWN((E1683+$B$7-$B$8)/12,0)+2),INDEX('שיפור נשים'!$A$1:$GQ$121,ROUNDDOWN(E1683/12,0)+1,ROUNDDOWN((E1683+$B$7-$B$8)/12,0)+2))</f>
        <v>#REF!</v>
      </c>
      <c r="O1683" t="e">
        <f>IF($B$9="זכר",INDEX('שיפור גברים'!$A$1:$GQ$121,ROUNDDOWN(E1683/12,0)+1,ROUNDDOWN((E1683+$B$7-$B$8)/12,0)+1),INDEX('שיפור נשים'!$A$1:$GQ$121,ROUNDDOWN(E1683/12,0)+1,ROUNDDOWN((E1683+$B$7-$B$8)/12,0)+1))</f>
        <v>#REF!</v>
      </c>
      <c r="P1683">
        <f t="shared" si="552"/>
        <v>0.75</v>
      </c>
      <c r="Q1683">
        <f t="shared" si="554"/>
        <v>1</v>
      </c>
      <c r="R1683">
        <f t="shared" si="559"/>
        <v>1681</v>
      </c>
      <c r="S1683" t="e">
        <f t="shared" si="560"/>
        <v>#VALUE!</v>
      </c>
      <c r="T1683" t="e">
        <f>IF($B$11="זכר",INDEX(תמותה!$A$1:$E$121,ROUNDDOWN(R1683/12,0)+1,2),INDEX(תמותה!$A$1:$E$121,ROUNDDOWN(R1683/12,0)+1,3))</f>
        <v>#REF!</v>
      </c>
      <c r="U1683" t="e">
        <f>IF($B$11="זכר",INDEX('שיפור גברים'!$A$1:$GQ$121,ROUNDDOWN(R1683/12,0)+1,ROUNDDOWN((E1683+$B$7-$B$8)/12,0)+2),INDEX('שיפור נשים'!$A$1:$GQ$121,ROUNDDOWN(R1683/12,0)+1,ROUNDDOWN((E1683+$B$7-$B$8)/12,0)+2))</f>
        <v>#REF!</v>
      </c>
      <c r="V1683" t="e">
        <f>IF($B$11="זכר",INDEX('שיפור גברים'!$A$1:$GQ$121,ROUNDDOWN(R1683/12,0)+1,ROUNDDOWN((E1683+$B$7-$B$8)/12,0)+1),INDEX('שיפור נשים'!$A$1:$GQ$121,ROUNDDOWN(R1683/12,0)+1,ROUNDDOWN((E1683+$B$7-$B$8)/12,0)+1))</f>
        <v>#REF!</v>
      </c>
      <c r="W1683">
        <f t="shared" si="555"/>
        <v>0.75</v>
      </c>
      <c r="X1683" t="e">
        <f t="shared" si="561"/>
        <v>#VALUE!</v>
      </c>
      <c r="Y1683" t="e">
        <f>IF($B$11="זכר",INDEX(תמותה!$A$1:$E$121,ROUNDDOWN(R1683/12,0)+1,4),INDEX(תמותה!$A$1:$E$121,ROUNDDOWN(R1683/12,0)+1,5))</f>
        <v>#REF!</v>
      </c>
      <c r="Z1683">
        <f t="shared" si="556"/>
        <v>1</v>
      </c>
      <c r="AA1683">
        <f t="shared" si="557"/>
        <v>1</v>
      </c>
      <c r="AB1683" t="e">
        <f t="shared" si="562"/>
        <v>#VALUE!</v>
      </c>
      <c r="AC1683" t="e">
        <f t="shared" si="563"/>
        <v>#VALUE!</v>
      </c>
      <c r="AD1683" t="e">
        <f t="shared" si="564"/>
        <v>#VALUE!</v>
      </c>
      <c r="AE1683" t="e">
        <f t="shared" si="565"/>
        <v>#VALUE!</v>
      </c>
      <c r="AF1683" t="e">
        <f t="shared" si="566"/>
        <v>#VALUE!</v>
      </c>
    </row>
    <row r="1684" spans="5:32" x14ac:dyDescent="0.2">
      <c r="E1684">
        <f t="shared" si="558"/>
        <v>1682</v>
      </c>
      <c r="F1684">
        <f t="shared" si="553"/>
        <v>160.66518922590294</v>
      </c>
      <c r="G1684" t="e">
        <f t="shared" si="546"/>
        <v>#VALUE!</v>
      </c>
      <c r="H1684" t="e">
        <f t="shared" si="547"/>
        <v>#VALUE!</v>
      </c>
      <c r="I1684" t="e">
        <f t="shared" si="548"/>
        <v>#VALUE!</v>
      </c>
      <c r="J1684" t="e">
        <f t="shared" si="549"/>
        <v>#VALUE!</v>
      </c>
      <c r="K1684" t="e">
        <f t="shared" si="550"/>
        <v>#VALUE!</v>
      </c>
      <c r="L1684" t="e">
        <f t="shared" si="551"/>
        <v>#VALUE!</v>
      </c>
      <c r="M1684" t="e">
        <f>IF($B$9="זכר",INDEX(תמותה!$A$1:$E$121,ROUNDDOWN(E1684/12,0)+1,2),INDEX(תמותה!$A$1:$E$121,ROUNDDOWN(E1684/12,0)+1,3))</f>
        <v>#REF!</v>
      </c>
      <c r="N1684" t="e">
        <f>IF($B$9="זכר",INDEX('שיפור גברים'!$A$1:$GQ$121,ROUNDDOWN(E1684/12,0)+1,ROUNDDOWN((E1684+$B$7-$B$8)/12,0)+2),INDEX('שיפור נשים'!$A$1:$GQ$121,ROUNDDOWN(E1684/12,0)+1,ROUNDDOWN((E1684+$B$7-$B$8)/12,0)+2))</f>
        <v>#REF!</v>
      </c>
      <c r="O1684" t="e">
        <f>IF($B$9="זכר",INDEX('שיפור גברים'!$A$1:$GQ$121,ROUNDDOWN(E1684/12,0)+1,ROUNDDOWN((E1684+$B$7-$B$8)/12,0)+1),INDEX('שיפור נשים'!$A$1:$GQ$121,ROUNDDOWN(E1684/12,0)+1,ROUNDDOWN((E1684+$B$7-$B$8)/12,0)+1))</f>
        <v>#REF!</v>
      </c>
      <c r="P1684">
        <f t="shared" si="552"/>
        <v>0.83333333333333337</v>
      </c>
      <c r="Q1684">
        <f t="shared" si="554"/>
        <v>1</v>
      </c>
      <c r="R1684">
        <f t="shared" si="559"/>
        <v>1682</v>
      </c>
      <c r="S1684" t="e">
        <f t="shared" si="560"/>
        <v>#VALUE!</v>
      </c>
      <c r="T1684" t="e">
        <f>IF($B$11="זכר",INDEX(תמותה!$A$1:$E$121,ROUNDDOWN(R1684/12,0)+1,2),INDEX(תמותה!$A$1:$E$121,ROUNDDOWN(R1684/12,0)+1,3))</f>
        <v>#REF!</v>
      </c>
      <c r="U1684" t="e">
        <f>IF($B$11="זכר",INDEX('שיפור גברים'!$A$1:$GQ$121,ROUNDDOWN(R1684/12,0)+1,ROUNDDOWN((E1684+$B$7-$B$8)/12,0)+2),INDEX('שיפור נשים'!$A$1:$GQ$121,ROUNDDOWN(R1684/12,0)+1,ROUNDDOWN((E1684+$B$7-$B$8)/12,0)+2))</f>
        <v>#REF!</v>
      </c>
      <c r="V1684" t="e">
        <f>IF($B$11="זכר",INDEX('שיפור גברים'!$A$1:$GQ$121,ROUNDDOWN(R1684/12,0)+1,ROUNDDOWN((E1684+$B$7-$B$8)/12,0)+1),INDEX('שיפור נשים'!$A$1:$GQ$121,ROUNDDOWN(R1684/12,0)+1,ROUNDDOWN((E1684+$B$7-$B$8)/12,0)+1))</f>
        <v>#REF!</v>
      </c>
      <c r="W1684">
        <f t="shared" si="555"/>
        <v>0.83333333333333337</v>
      </c>
      <c r="X1684" t="e">
        <f t="shared" si="561"/>
        <v>#VALUE!</v>
      </c>
      <c r="Y1684" t="e">
        <f>IF($B$11="זכר",INDEX(תמותה!$A$1:$E$121,ROUNDDOWN(R1684/12,0)+1,4),INDEX(תמותה!$A$1:$E$121,ROUNDDOWN(R1684/12,0)+1,5))</f>
        <v>#REF!</v>
      </c>
      <c r="Z1684">
        <f t="shared" si="556"/>
        <v>1</v>
      </c>
      <c r="AA1684">
        <f t="shared" si="557"/>
        <v>1</v>
      </c>
      <c r="AB1684" t="e">
        <f t="shared" si="562"/>
        <v>#VALUE!</v>
      </c>
      <c r="AC1684" t="e">
        <f t="shared" si="563"/>
        <v>#VALUE!</v>
      </c>
      <c r="AD1684" t="e">
        <f t="shared" si="564"/>
        <v>#VALUE!</v>
      </c>
      <c r="AE1684" t="e">
        <f t="shared" si="565"/>
        <v>#VALUE!</v>
      </c>
      <c r="AF1684" t="e">
        <f t="shared" si="566"/>
        <v>#VALUE!</v>
      </c>
    </row>
    <row r="1685" spans="5:32" x14ac:dyDescent="0.2">
      <c r="E1685">
        <f t="shared" si="558"/>
        <v>1683</v>
      </c>
      <c r="F1685">
        <f t="shared" si="553"/>
        <v>161.15081194027709</v>
      </c>
      <c r="G1685" t="e">
        <f t="shared" si="546"/>
        <v>#VALUE!</v>
      </c>
      <c r="H1685" t="e">
        <f t="shared" si="547"/>
        <v>#VALUE!</v>
      </c>
      <c r="I1685" t="e">
        <f t="shared" si="548"/>
        <v>#VALUE!</v>
      </c>
      <c r="J1685" t="e">
        <f t="shared" si="549"/>
        <v>#VALUE!</v>
      </c>
      <c r="K1685" t="e">
        <f t="shared" si="550"/>
        <v>#VALUE!</v>
      </c>
      <c r="L1685" t="e">
        <f t="shared" si="551"/>
        <v>#VALUE!</v>
      </c>
      <c r="M1685" t="e">
        <f>IF($B$9="זכר",INDEX(תמותה!$A$1:$E$121,ROUNDDOWN(E1685/12,0)+1,2),INDEX(תמותה!$A$1:$E$121,ROUNDDOWN(E1685/12,0)+1,3))</f>
        <v>#REF!</v>
      </c>
      <c r="N1685" t="e">
        <f>IF($B$9="זכר",INDEX('שיפור גברים'!$A$1:$GQ$121,ROUNDDOWN(E1685/12,0)+1,ROUNDDOWN((E1685+$B$7-$B$8)/12,0)+2),INDEX('שיפור נשים'!$A$1:$GQ$121,ROUNDDOWN(E1685/12,0)+1,ROUNDDOWN((E1685+$B$7-$B$8)/12,0)+2))</f>
        <v>#REF!</v>
      </c>
      <c r="O1685" t="e">
        <f>IF($B$9="זכר",INDEX('שיפור גברים'!$A$1:$GQ$121,ROUNDDOWN(E1685/12,0)+1,ROUNDDOWN((E1685+$B$7-$B$8)/12,0)+1),INDEX('שיפור נשים'!$A$1:$GQ$121,ROUNDDOWN(E1685/12,0)+1,ROUNDDOWN((E1685+$B$7-$B$8)/12,0)+1))</f>
        <v>#REF!</v>
      </c>
      <c r="P1685">
        <f t="shared" si="552"/>
        <v>0.91666666666666663</v>
      </c>
      <c r="Q1685">
        <f t="shared" si="554"/>
        <v>1</v>
      </c>
      <c r="R1685">
        <f t="shared" si="559"/>
        <v>1683</v>
      </c>
      <c r="S1685" t="e">
        <f t="shared" si="560"/>
        <v>#VALUE!</v>
      </c>
      <c r="T1685" t="e">
        <f>IF($B$11="זכר",INDEX(תמותה!$A$1:$E$121,ROUNDDOWN(R1685/12,0)+1,2),INDEX(תמותה!$A$1:$E$121,ROUNDDOWN(R1685/12,0)+1,3))</f>
        <v>#REF!</v>
      </c>
      <c r="U1685" t="e">
        <f>IF($B$11="זכר",INDEX('שיפור גברים'!$A$1:$GQ$121,ROUNDDOWN(R1685/12,0)+1,ROUNDDOWN((E1685+$B$7-$B$8)/12,0)+2),INDEX('שיפור נשים'!$A$1:$GQ$121,ROUNDDOWN(R1685/12,0)+1,ROUNDDOWN((E1685+$B$7-$B$8)/12,0)+2))</f>
        <v>#REF!</v>
      </c>
      <c r="V1685" t="e">
        <f>IF($B$11="זכר",INDEX('שיפור גברים'!$A$1:$GQ$121,ROUNDDOWN(R1685/12,0)+1,ROUNDDOWN((E1685+$B$7-$B$8)/12,0)+1),INDEX('שיפור נשים'!$A$1:$GQ$121,ROUNDDOWN(R1685/12,0)+1,ROUNDDOWN((E1685+$B$7-$B$8)/12,0)+1))</f>
        <v>#REF!</v>
      </c>
      <c r="W1685">
        <f t="shared" si="555"/>
        <v>0.91666666666666663</v>
      </c>
      <c r="X1685" t="e">
        <f t="shared" si="561"/>
        <v>#VALUE!</v>
      </c>
      <c r="Y1685" t="e">
        <f>IF($B$11="זכר",INDEX(תמותה!$A$1:$E$121,ROUNDDOWN(R1685/12,0)+1,4),INDEX(תמותה!$A$1:$E$121,ROUNDDOWN(R1685/12,0)+1,5))</f>
        <v>#REF!</v>
      </c>
      <c r="Z1685">
        <f t="shared" si="556"/>
        <v>1</v>
      </c>
      <c r="AA1685">
        <f t="shared" si="557"/>
        <v>1</v>
      </c>
      <c r="AB1685" t="e">
        <f t="shared" si="562"/>
        <v>#VALUE!</v>
      </c>
      <c r="AC1685" t="e">
        <f t="shared" si="563"/>
        <v>#VALUE!</v>
      </c>
      <c r="AD1685" t="e">
        <f t="shared" si="564"/>
        <v>#VALUE!</v>
      </c>
      <c r="AE1685" t="e">
        <f t="shared" si="565"/>
        <v>#VALUE!</v>
      </c>
      <c r="AF1685" t="e">
        <f t="shared" si="566"/>
        <v>#VALUE!</v>
      </c>
    </row>
    <row r="1686" spans="5:32" x14ac:dyDescent="0.2">
      <c r="E1686">
        <f t="shared" si="558"/>
        <v>1684</v>
      </c>
      <c r="F1686">
        <f t="shared" si="553"/>
        <v>161.63790248612008</v>
      </c>
      <c r="G1686" t="e">
        <f t="shared" si="546"/>
        <v>#VALUE!</v>
      </c>
      <c r="H1686" t="e">
        <f t="shared" si="547"/>
        <v>#VALUE!</v>
      </c>
      <c r="I1686" t="e">
        <f t="shared" si="548"/>
        <v>#VALUE!</v>
      </c>
      <c r="J1686" t="e">
        <f t="shared" si="549"/>
        <v>#VALUE!</v>
      </c>
      <c r="K1686" t="e">
        <f t="shared" si="550"/>
        <v>#VALUE!</v>
      </c>
      <c r="L1686" t="e">
        <f t="shared" si="551"/>
        <v>#VALUE!</v>
      </c>
      <c r="M1686" t="e">
        <f>IF($B$9="זכר",INDEX(תמותה!$A$1:$E$121,ROUNDDOWN(E1686/12,0)+1,2),INDEX(תמותה!$A$1:$E$121,ROUNDDOWN(E1686/12,0)+1,3))</f>
        <v>#REF!</v>
      </c>
      <c r="N1686" t="e">
        <f>IF($B$9="זכר",INDEX('שיפור גברים'!$A$1:$GQ$121,ROUNDDOWN(E1686/12,0)+1,ROUNDDOWN((E1686+$B$7-$B$8)/12,0)+2),INDEX('שיפור נשים'!$A$1:$GQ$121,ROUNDDOWN(E1686/12,0)+1,ROUNDDOWN((E1686+$B$7-$B$8)/12,0)+2))</f>
        <v>#REF!</v>
      </c>
      <c r="O1686" t="e">
        <f>IF($B$9="זכר",INDEX('שיפור גברים'!$A$1:$GQ$121,ROUNDDOWN(E1686/12,0)+1,ROUNDDOWN((E1686+$B$7-$B$8)/12,0)+1),INDEX('שיפור נשים'!$A$1:$GQ$121,ROUNDDOWN(E1686/12,0)+1,ROUNDDOWN((E1686+$B$7-$B$8)/12,0)+1))</f>
        <v>#REF!</v>
      </c>
      <c r="P1686">
        <f t="shared" si="552"/>
        <v>1</v>
      </c>
      <c r="Q1686">
        <f t="shared" si="554"/>
        <v>1</v>
      </c>
      <c r="R1686">
        <f t="shared" si="559"/>
        <v>1684</v>
      </c>
      <c r="S1686" t="e">
        <f t="shared" si="560"/>
        <v>#VALUE!</v>
      </c>
      <c r="T1686" t="e">
        <f>IF($B$11="זכר",INDEX(תמותה!$A$1:$E$121,ROUNDDOWN(R1686/12,0)+1,2),INDEX(תמותה!$A$1:$E$121,ROUNDDOWN(R1686/12,0)+1,3))</f>
        <v>#REF!</v>
      </c>
      <c r="U1686" t="e">
        <f>IF($B$11="זכר",INDEX('שיפור גברים'!$A$1:$GQ$121,ROUNDDOWN(R1686/12,0)+1,ROUNDDOWN((E1686+$B$7-$B$8)/12,0)+2),INDEX('שיפור נשים'!$A$1:$GQ$121,ROUNDDOWN(R1686/12,0)+1,ROUNDDOWN((E1686+$B$7-$B$8)/12,0)+2))</f>
        <v>#REF!</v>
      </c>
      <c r="V1686" t="e">
        <f>IF($B$11="זכר",INDEX('שיפור גברים'!$A$1:$GQ$121,ROUNDDOWN(R1686/12,0)+1,ROUNDDOWN((E1686+$B$7-$B$8)/12,0)+1),INDEX('שיפור נשים'!$A$1:$GQ$121,ROUNDDOWN(R1686/12,0)+1,ROUNDDOWN((E1686+$B$7-$B$8)/12,0)+1))</f>
        <v>#REF!</v>
      </c>
      <c r="W1686">
        <f t="shared" si="555"/>
        <v>1</v>
      </c>
      <c r="X1686" t="e">
        <f t="shared" si="561"/>
        <v>#VALUE!</v>
      </c>
      <c r="Y1686" t="e">
        <f>IF($B$11="זכר",INDEX(תמותה!$A$1:$E$121,ROUNDDOWN(R1686/12,0)+1,4),INDEX(תמותה!$A$1:$E$121,ROUNDDOWN(R1686/12,0)+1,5))</f>
        <v>#REF!</v>
      </c>
      <c r="Z1686">
        <f t="shared" si="556"/>
        <v>1</v>
      </c>
      <c r="AA1686">
        <f t="shared" si="557"/>
        <v>1</v>
      </c>
      <c r="AB1686" t="e">
        <f t="shared" si="562"/>
        <v>#VALUE!</v>
      </c>
      <c r="AC1686" t="e">
        <f t="shared" si="563"/>
        <v>#VALUE!</v>
      </c>
      <c r="AD1686" t="e">
        <f t="shared" si="564"/>
        <v>#VALUE!</v>
      </c>
      <c r="AE1686" t="e">
        <f t="shared" si="565"/>
        <v>#VALUE!</v>
      </c>
      <c r="AF1686" t="e">
        <f t="shared" si="566"/>
        <v>#VALUE!</v>
      </c>
    </row>
    <row r="1687" spans="5:32" x14ac:dyDescent="0.2">
      <c r="E1687">
        <f t="shared" si="558"/>
        <v>1685</v>
      </c>
      <c r="F1687">
        <f t="shared" si="553"/>
        <v>162.1264653000641</v>
      </c>
      <c r="G1687" t="e">
        <f t="shared" si="546"/>
        <v>#VALUE!</v>
      </c>
      <c r="H1687" t="e">
        <f t="shared" si="547"/>
        <v>#VALUE!</v>
      </c>
      <c r="I1687" t="e">
        <f t="shared" si="548"/>
        <v>#VALUE!</v>
      </c>
      <c r="J1687" t="e">
        <f t="shared" si="549"/>
        <v>#VALUE!</v>
      </c>
      <c r="K1687" t="e">
        <f t="shared" si="550"/>
        <v>#VALUE!</v>
      </c>
      <c r="L1687" t="e">
        <f t="shared" si="551"/>
        <v>#VALUE!</v>
      </c>
      <c r="M1687" t="e">
        <f>IF($B$9="זכר",INDEX(תמותה!$A$1:$E$121,ROUNDDOWN(E1687/12,0)+1,2),INDEX(תמותה!$A$1:$E$121,ROUNDDOWN(E1687/12,0)+1,3))</f>
        <v>#REF!</v>
      </c>
      <c r="N1687" t="e">
        <f>IF($B$9="זכר",INDEX('שיפור גברים'!$A$1:$GQ$121,ROUNDDOWN(E1687/12,0)+1,ROUNDDOWN((E1687+$B$7-$B$8)/12,0)+2),INDEX('שיפור נשים'!$A$1:$GQ$121,ROUNDDOWN(E1687/12,0)+1,ROUNDDOWN((E1687+$B$7-$B$8)/12,0)+2))</f>
        <v>#REF!</v>
      </c>
      <c r="O1687" t="e">
        <f>IF($B$9="זכר",INDEX('שיפור גברים'!$A$1:$GQ$121,ROUNDDOWN(E1687/12,0)+1,ROUNDDOWN((E1687+$B$7-$B$8)/12,0)+1),INDEX('שיפור נשים'!$A$1:$GQ$121,ROUNDDOWN(E1687/12,0)+1,ROUNDDOWN((E1687+$B$7-$B$8)/12,0)+1))</f>
        <v>#REF!</v>
      </c>
      <c r="P1687">
        <f t="shared" si="552"/>
        <v>8.3333333333333329E-2</v>
      </c>
      <c r="Q1687">
        <f t="shared" si="554"/>
        <v>1</v>
      </c>
      <c r="R1687">
        <f t="shared" si="559"/>
        <v>1685</v>
      </c>
      <c r="S1687" t="e">
        <f t="shared" si="560"/>
        <v>#VALUE!</v>
      </c>
      <c r="T1687" t="e">
        <f>IF($B$11="זכר",INDEX(תמותה!$A$1:$E$121,ROUNDDOWN(R1687/12,0)+1,2),INDEX(תמותה!$A$1:$E$121,ROUNDDOWN(R1687/12,0)+1,3))</f>
        <v>#REF!</v>
      </c>
      <c r="U1687" t="e">
        <f>IF($B$11="זכר",INDEX('שיפור גברים'!$A$1:$GQ$121,ROUNDDOWN(R1687/12,0)+1,ROUNDDOWN((E1687+$B$7-$B$8)/12,0)+2),INDEX('שיפור נשים'!$A$1:$GQ$121,ROUNDDOWN(R1687/12,0)+1,ROUNDDOWN((E1687+$B$7-$B$8)/12,0)+2))</f>
        <v>#REF!</v>
      </c>
      <c r="V1687" t="e">
        <f>IF($B$11="זכר",INDEX('שיפור גברים'!$A$1:$GQ$121,ROUNDDOWN(R1687/12,0)+1,ROUNDDOWN((E1687+$B$7-$B$8)/12,0)+1),INDEX('שיפור נשים'!$A$1:$GQ$121,ROUNDDOWN(R1687/12,0)+1,ROUNDDOWN((E1687+$B$7-$B$8)/12,0)+1))</f>
        <v>#REF!</v>
      </c>
      <c r="W1687">
        <f t="shared" si="555"/>
        <v>8.3333333333333329E-2</v>
      </c>
      <c r="X1687" t="e">
        <f t="shared" si="561"/>
        <v>#VALUE!</v>
      </c>
      <c r="Y1687" t="e">
        <f>IF($B$11="זכר",INDEX(תמותה!$A$1:$E$121,ROUNDDOWN(R1687/12,0)+1,4),INDEX(תמותה!$A$1:$E$121,ROUNDDOWN(R1687/12,0)+1,5))</f>
        <v>#REF!</v>
      </c>
      <c r="Z1687">
        <f t="shared" si="556"/>
        <v>1</v>
      </c>
      <c r="AA1687">
        <f t="shared" si="557"/>
        <v>1</v>
      </c>
      <c r="AB1687" t="e">
        <f t="shared" si="562"/>
        <v>#VALUE!</v>
      </c>
      <c r="AC1687" t="e">
        <f t="shared" si="563"/>
        <v>#VALUE!</v>
      </c>
      <c r="AD1687" t="e">
        <f t="shared" si="564"/>
        <v>#VALUE!</v>
      </c>
      <c r="AE1687" t="e">
        <f t="shared" si="565"/>
        <v>#VALUE!</v>
      </c>
      <c r="AF1687" t="e">
        <f t="shared" si="566"/>
        <v>#VALUE!</v>
      </c>
    </row>
    <row r="1688" spans="5:32" x14ac:dyDescent="0.2">
      <c r="E1688">
        <f t="shared" si="558"/>
        <v>1686</v>
      </c>
      <c r="F1688">
        <f t="shared" si="553"/>
        <v>162.61650483215092</v>
      </c>
      <c r="G1688" t="e">
        <f t="shared" si="546"/>
        <v>#VALUE!</v>
      </c>
      <c r="H1688" t="e">
        <f t="shared" si="547"/>
        <v>#VALUE!</v>
      </c>
      <c r="I1688" t="e">
        <f t="shared" si="548"/>
        <v>#VALUE!</v>
      </c>
      <c r="J1688" t="e">
        <f t="shared" si="549"/>
        <v>#VALUE!</v>
      </c>
      <c r="K1688" t="e">
        <f t="shared" si="550"/>
        <v>#VALUE!</v>
      </c>
      <c r="L1688" t="e">
        <f t="shared" si="551"/>
        <v>#VALUE!</v>
      </c>
      <c r="M1688" t="e">
        <f>IF($B$9="זכר",INDEX(תמותה!$A$1:$E$121,ROUNDDOWN(E1688/12,0)+1,2),INDEX(תמותה!$A$1:$E$121,ROUNDDOWN(E1688/12,0)+1,3))</f>
        <v>#REF!</v>
      </c>
      <c r="N1688" t="e">
        <f>IF($B$9="זכר",INDEX('שיפור גברים'!$A$1:$GQ$121,ROUNDDOWN(E1688/12,0)+1,ROUNDDOWN((E1688+$B$7-$B$8)/12,0)+2),INDEX('שיפור נשים'!$A$1:$GQ$121,ROUNDDOWN(E1688/12,0)+1,ROUNDDOWN((E1688+$B$7-$B$8)/12,0)+2))</f>
        <v>#REF!</v>
      </c>
      <c r="O1688" t="e">
        <f>IF($B$9="זכר",INDEX('שיפור גברים'!$A$1:$GQ$121,ROUNDDOWN(E1688/12,0)+1,ROUNDDOWN((E1688+$B$7-$B$8)/12,0)+1),INDEX('שיפור נשים'!$A$1:$GQ$121,ROUNDDOWN(E1688/12,0)+1,ROUNDDOWN((E1688+$B$7-$B$8)/12,0)+1))</f>
        <v>#REF!</v>
      </c>
      <c r="P1688">
        <f t="shared" si="552"/>
        <v>0.16666666666666666</v>
      </c>
      <c r="Q1688">
        <f t="shared" si="554"/>
        <v>1</v>
      </c>
      <c r="R1688">
        <f t="shared" si="559"/>
        <v>1686</v>
      </c>
      <c r="S1688" t="e">
        <f t="shared" si="560"/>
        <v>#VALUE!</v>
      </c>
      <c r="T1688" t="e">
        <f>IF($B$11="זכר",INDEX(תמותה!$A$1:$E$121,ROUNDDOWN(R1688/12,0)+1,2),INDEX(תמותה!$A$1:$E$121,ROUNDDOWN(R1688/12,0)+1,3))</f>
        <v>#REF!</v>
      </c>
      <c r="U1688" t="e">
        <f>IF($B$11="זכר",INDEX('שיפור גברים'!$A$1:$GQ$121,ROUNDDOWN(R1688/12,0)+1,ROUNDDOWN((E1688+$B$7-$B$8)/12,0)+2),INDEX('שיפור נשים'!$A$1:$GQ$121,ROUNDDOWN(R1688/12,0)+1,ROUNDDOWN((E1688+$B$7-$B$8)/12,0)+2))</f>
        <v>#REF!</v>
      </c>
      <c r="V1688" t="e">
        <f>IF($B$11="זכר",INDEX('שיפור גברים'!$A$1:$GQ$121,ROUNDDOWN(R1688/12,0)+1,ROUNDDOWN((E1688+$B$7-$B$8)/12,0)+1),INDEX('שיפור נשים'!$A$1:$GQ$121,ROUNDDOWN(R1688/12,0)+1,ROUNDDOWN((E1688+$B$7-$B$8)/12,0)+1))</f>
        <v>#REF!</v>
      </c>
      <c r="W1688">
        <f t="shared" si="555"/>
        <v>0.16666666666666666</v>
      </c>
      <c r="X1688" t="e">
        <f t="shared" si="561"/>
        <v>#VALUE!</v>
      </c>
      <c r="Y1688" t="e">
        <f>IF($B$11="זכר",INDEX(תמותה!$A$1:$E$121,ROUNDDOWN(R1688/12,0)+1,4),INDEX(תמותה!$A$1:$E$121,ROUNDDOWN(R1688/12,0)+1,5))</f>
        <v>#REF!</v>
      </c>
      <c r="Z1688">
        <f t="shared" si="556"/>
        <v>1</v>
      </c>
      <c r="AA1688">
        <f t="shared" si="557"/>
        <v>1</v>
      </c>
      <c r="AB1688" t="e">
        <f t="shared" si="562"/>
        <v>#VALUE!</v>
      </c>
      <c r="AC1688" t="e">
        <f t="shared" si="563"/>
        <v>#VALUE!</v>
      </c>
      <c r="AD1688" t="e">
        <f t="shared" si="564"/>
        <v>#VALUE!</v>
      </c>
      <c r="AE1688" t="e">
        <f t="shared" si="565"/>
        <v>#VALUE!</v>
      </c>
      <c r="AF1688" t="e">
        <f t="shared" si="566"/>
        <v>#VALUE!</v>
      </c>
    </row>
    <row r="1689" spans="5:32" x14ac:dyDescent="0.2">
      <c r="E1689">
        <f t="shared" si="558"/>
        <v>1687</v>
      </c>
      <c r="F1689">
        <f t="shared" si="553"/>
        <v>163.10802554587298</v>
      </c>
      <c r="G1689" t="e">
        <f t="shared" si="546"/>
        <v>#VALUE!</v>
      </c>
      <c r="H1689" t="e">
        <f t="shared" si="547"/>
        <v>#VALUE!</v>
      </c>
      <c r="I1689" t="e">
        <f t="shared" si="548"/>
        <v>#VALUE!</v>
      </c>
      <c r="J1689" t="e">
        <f t="shared" si="549"/>
        <v>#VALUE!</v>
      </c>
      <c r="K1689" t="e">
        <f t="shared" si="550"/>
        <v>#VALUE!</v>
      </c>
      <c r="L1689" t="e">
        <f t="shared" si="551"/>
        <v>#VALUE!</v>
      </c>
      <c r="M1689" t="e">
        <f>IF($B$9="זכר",INDEX(תמותה!$A$1:$E$121,ROUNDDOWN(E1689/12,0)+1,2),INDEX(תמותה!$A$1:$E$121,ROUNDDOWN(E1689/12,0)+1,3))</f>
        <v>#REF!</v>
      </c>
      <c r="N1689" t="e">
        <f>IF($B$9="זכר",INDEX('שיפור גברים'!$A$1:$GQ$121,ROUNDDOWN(E1689/12,0)+1,ROUNDDOWN((E1689+$B$7-$B$8)/12,0)+2),INDEX('שיפור נשים'!$A$1:$GQ$121,ROUNDDOWN(E1689/12,0)+1,ROUNDDOWN((E1689+$B$7-$B$8)/12,0)+2))</f>
        <v>#REF!</v>
      </c>
      <c r="O1689" t="e">
        <f>IF($B$9="זכר",INDEX('שיפור גברים'!$A$1:$GQ$121,ROUNDDOWN(E1689/12,0)+1,ROUNDDOWN((E1689+$B$7-$B$8)/12,0)+1),INDEX('שיפור נשים'!$A$1:$GQ$121,ROUNDDOWN(E1689/12,0)+1,ROUNDDOWN((E1689+$B$7-$B$8)/12,0)+1))</f>
        <v>#REF!</v>
      </c>
      <c r="P1689">
        <f t="shared" si="552"/>
        <v>0.25</v>
      </c>
      <c r="Q1689">
        <f t="shared" si="554"/>
        <v>1</v>
      </c>
      <c r="R1689">
        <f t="shared" si="559"/>
        <v>1687</v>
      </c>
      <c r="S1689" t="e">
        <f t="shared" si="560"/>
        <v>#VALUE!</v>
      </c>
      <c r="T1689" t="e">
        <f>IF($B$11="זכר",INDEX(תמותה!$A$1:$E$121,ROUNDDOWN(R1689/12,0)+1,2),INDEX(תמותה!$A$1:$E$121,ROUNDDOWN(R1689/12,0)+1,3))</f>
        <v>#REF!</v>
      </c>
      <c r="U1689" t="e">
        <f>IF($B$11="זכר",INDEX('שיפור גברים'!$A$1:$GQ$121,ROUNDDOWN(R1689/12,0)+1,ROUNDDOWN((E1689+$B$7-$B$8)/12,0)+2),INDEX('שיפור נשים'!$A$1:$GQ$121,ROUNDDOWN(R1689/12,0)+1,ROUNDDOWN((E1689+$B$7-$B$8)/12,0)+2))</f>
        <v>#REF!</v>
      </c>
      <c r="V1689" t="e">
        <f>IF($B$11="זכר",INDEX('שיפור גברים'!$A$1:$GQ$121,ROUNDDOWN(R1689/12,0)+1,ROUNDDOWN((E1689+$B$7-$B$8)/12,0)+1),INDEX('שיפור נשים'!$A$1:$GQ$121,ROUNDDOWN(R1689/12,0)+1,ROUNDDOWN((E1689+$B$7-$B$8)/12,0)+1))</f>
        <v>#REF!</v>
      </c>
      <c r="W1689">
        <f t="shared" si="555"/>
        <v>0.25</v>
      </c>
      <c r="X1689" t="e">
        <f t="shared" si="561"/>
        <v>#VALUE!</v>
      </c>
      <c r="Y1689" t="e">
        <f>IF($B$11="זכר",INDEX(תמותה!$A$1:$E$121,ROUNDDOWN(R1689/12,0)+1,4),INDEX(תמותה!$A$1:$E$121,ROUNDDOWN(R1689/12,0)+1,5))</f>
        <v>#REF!</v>
      </c>
      <c r="Z1689">
        <f t="shared" si="556"/>
        <v>1</v>
      </c>
      <c r="AA1689">
        <f t="shared" si="557"/>
        <v>1</v>
      </c>
      <c r="AB1689" t="e">
        <f t="shared" si="562"/>
        <v>#VALUE!</v>
      </c>
      <c r="AC1689" t="e">
        <f t="shared" si="563"/>
        <v>#VALUE!</v>
      </c>
      <c r="AD1689" t="e">
        <f t="shared" si="564"/>
        <v>#VALUE!</v>
      </c>
      <c r="AE1689" t="e">
        <f t="shared" si="565"/>
        <v>#VALUE!</v>
      </c>
      <c r="AF1689" t="e">
        <f t="shared" si="566"/>
        <v>#VALUE!</v>
      </c>
    </row>
    <row r="1690" spans="5:32" x14ac:dyDescent="0.2">
      <c r="E1690">
        <f t="shared" si="558"/>
        <v>1688</v>
      </c>
      <c r="F1690">
        <f t="shared" si="553"/>
        <v>163.60103191821429</v>
      </c>
      <c r="G1690" t="e">
        <f t="shared" si="546"/>
        <v>#VALUE!</v>
      </c>
      <c r="H1690" t="e">
        <f t="shared" si="547"/>
        <v>#VALUE!</v>
      </c>
      <c r="I1690" t="e">
        <f t="shared" si="548"/>
        <v>#VALUE!</v>
      </c>
      <c r="J1690" t="e">
        <f t="shared" si="549"/>
        <v>#VALUE!</v>
      </c>
      <c r="K1690" t="e">
        <f t="shared" si="550"/>
        <v>#VALUE!</v>
      </c>
      <c r="L1690" t="e">
        <f t="shared" si="551"/>
        <v>#VALUE!</v>
      </c>
      <c r="M1690" t="e">
        <f>IF($B$9="זכר",INDEX(תמותה!$A$1:$E$121,ROUNDDOWN(E1690/12,0)+1,2),INDEX(תמותה!$A$1:$E$121,ROUNDDOWN(E1690/12,0)+1,3))</f>
        <v>#REF!</v>
      </c>
      <c r="N1690" t="e">
        <f>IF($B$9="זכר",INDEX('שיפור גברים'!$A$1:$GQ$121,ROUNDDOWN(E1690/12,0)+1,ROUNDDOWN((E1690+$B$7-$B$8)/12,0)+2),INDEX('שיפור נשים'!$A$1:$GQ$121,ROUNDDOWN(E1690/12,0)+1,ROUNDDOWN((E1690+$B$7-$B$8)/12,0)+2))</f>
        <v>#REF!</v>
      </c>
      <c r="O1690" t="e">
        <f>IF($B$9="זכר",INDEX('שיפור גברים'!$A$1:$GQ$121,ROUNDDOWN(E1690/12,0)+1,ROUNDDOWN((E1690+$B$7-$B$8)/12,0)+1),INDEX('שיפור נשים'!$A$1:$GQ$121,ROUNDDOWN(E1690/12,0)+1,ROUNDDOWN((E1690+$B$7-$B$8)/12,0)+1))</f>
        <v>#REF!</v>
      </c>
      <c r="P1690">
        <f t="shared" si="552"/>
        <v>0.33333333333333331</v>
      </c>
      <c r="Q1690">
        <f t="shared" si="554"/>
        <v>1</v>
      </c>
      <c r="R1690">
        <f t="shared" si="559"/>
        <v>1688</v>
      </c>
      <c r="S1690" t="e">
        <f t="shared" si="560"/>
        <v>#VALUE!</v>
      </c>
      <c r="T1690" t="e">
        <f>IF($B$11="זכר",INDEX(תמותה!$A$1:$E$121,ROUNDDOWN(R1690/12,0)+1,2),INDEX(תמותה!$A$1:$E$121,ROUNDDOWN(R1690/12,0)+1,3))</f>
        <v>#REF!</v>
      </c>
      <c r="U1690" t="e">
        <f>IF($B$11="זכר",INDEX('שיפור גברים'!$A$1:$GQ$121,ROUNDDOWN(R1690/12,0)+1,ROUNDDOWN((E1690+$B$7-$B$8)/12,0)+2),INDEX('שיפור נשים'!$A$1:$GQ$121,ROUNDDOWN(R1690/12,0)+1,ROUNDDOWN((E1690+$B$7-$B$8)/12,0)+2))</f>
        <v>#REF!</v>
      </c>
      <c r="V1690" t="e">
        <f>IF($B$11="זכר",INDEX('שיפור גברים'!$A$1:$GQ$121,ROUNDDOWN(R1690/12,0)+1,ROUNDDOWN((E1690+$B$7-$B$8)/12,0)+1),INDEX('שיפור נשים'!$A$1:$GQ$121,ROUNDDOWN(R1690/12,0)+1,ROUNDDOWN((E1690+$B$7-$B$8)/12,0)+1))</f>
        <v>#REF!</v>
      </c>
      <c r="W1690">
        <f t="shared" si="555"/>
        <v>0.33333333333333331</v>
      </c>
      <c r="X1690" t="e">
        <f t="shared" si="561"/>
        <v>#VALUE!</v>
      </c>
      <c r="Y1690" t="e">
        <f>IF($B$11="זכר",INDEX(תמותה!$A$1:$E$121,ROUNDDOWN(R1690/12,0)+1,4),INDEX(תמותה!$A$1:$E$121,ROUNDDOWN(R1690/12,0)+1,5))</f>
        <v>#REF!</v>
      </c>
      <c r="Z1690">
        <f t="shared" si="556"/>
        <v>1</v>
      </c>
      <c r="AA1690">
        <f t="shared" si="557"/>
        <v>1</v>
      </c>
      <c r="AB1690" t="e">
        <f t="shared" si="562"/>
        <v>#VALUE!</v>
      </c>
      <c r="AC1690" t="e">
        <f t="shared" si="563"/>
        <v>#VALUE!</v>
      </c>
      <c r="AD1690" t="e">
        <f t="shared" si="564"/>
        <v>#VALUE!</v>
      </c>
      <c r="AE1690" t="e">
        <f t="shared" si="565"/>
        <v>#VALUE!</v>
      </c>
      <c r="AF1690" t="e">
        <f t="shared" si="566"/>
        <v>#VALUE!</v>
      </c>
    </row>
    <row r="1691" spans="5:32" x14ac:dyDescent="0.2">
      <c r="E1691">
        <f t="shared" si="558"/>
        <v>1689</v>
      </c>
      <c r="F1691">
        <f t="shared" si="553"/>
        <v>164.09552843969055</v>
      </c>
      <c r="G1691" t="e">
        <f t="shared" si="546"/>
        <v>#VALUE!</v>
      </c>
      <c r="H1691" t="e">
        <f t="shared" si="547"/>
        <v>#VALUE!</v>
      </c>
      <c r="I1691" t="e">
        <f t="shared" si="548"/>
        <v>#VALUE!</v>
      </c>
      <c r="J1691" t="e">
        <f t="shared" si="549"/>
        <v>#VALUE!</v>
      </c>
      <c r="K1691" t="e">
        <f t="shared" si="550"/>
        <v>#VALUE!</v>
      </c>
      <c r="L1691" t="e">
        <f t="shared" si="551"/>
        <v>#VALUE!</v>
      </c>
      <c r="M1691" t="e">
        <f>IF($B$9="זכר",INDEX(תמותה!$A$1:$E$121,ROUNDDOWN(E1691/12,0)+1,2),INDEX(תמותה!$A$1:$E$121,ROUNDDOWN(E1691/12,0)+1,3))</f>
        <v>#REF!</v>
      </c>
      <c r="N1691" t="e">
        <f>IF($B$9="זכר",INDEX('שיפור גברים'!$A$1:$GQ$121,ROUNDDOWN(E1691/12,0)+1,ROUNDDOWN((E1691+$B$7-$B$8)/12,0)+2),INDEX('שיפור נשים'!$A$1:$GQ$121,ROUNDDOWN(E1691/12,0)+1,ROUNDDOWN((E1691+$B$7-$B$8)/12,0)+2))</f>
        <v>#REF!</v>
      </c>
      <c r="O1691" t="e">
        <f>IF($B$9="זכר",INDEX('שיפור גברים'!$A$1:$GQ$121,ROUNDDOWN(E1691/12,0)+1,ROUNDDOWN((E1691+$B$7-$B$8)/12,0)+1),INDEX('שיפור נשים'!$A$1:$GQ$121,ROUNDDOWN(E1691/12,0)+1,ROUNDDOWN((E1691+$B$7-$B$8)/12,0)+1))</f>
        <v>#REF!</v>
      </c>
      <c r="P1691">
        <f t="shared" si="552"/>
        <v>0.41666666666666669</v>
      </c>
      <c r="Q1691">
        <f t="shared" si="554"/>
        <v>1</v>
      </c>
      <c r="R1691">
        <f t="shared" si="559"/>
        <v>1689</v>
      </c>
      <c r="S1691" t="e">
        <f t="shared" si="560"/>
        <v>#VALUE!</v>
      </c>
      <c r="T1691" t="e">
        <f>IF($B$11="זכר",INDEX(תמותה!$A$1:$E$121,ROUNDDOWN(R1691/12,0)+1,2),INDEX(תמותה!$A$1:$E$121,ROUNDDOWN(R1691/12,0)+1,3))</f>
        <v>#REF!</v>
      </c>
      <c r="U1691" t="e">
        <f>IF($B$11="זכר",INDEX('שיפור גברים'!$A$1:$GQ$121,ROUNDDOWN(R1691/12,0)+1,ROUNDDOWN((E1691+$B$7-$B$8)/12,0)+2),INDEX('שיפור נשים'!$A$1:$GQ$121,ROUNDDOWN(R1691/12,0)+1,ROUNDDOWN((E1691+$B$7-$B$8)/12,0)+2))</f>
        <v>#REF!</v>
      </c>
      <c r="V1691" t="e">
        <f>IF($B$11="זכר",INDEX('שיפור גברים'!$A$1:$GQ$121,ROUNDDOWN(R1691/12,0)+1,ROUNDDOWN((E1691+$B$7-$B$8)/12,0)+1),INDEX('שיפור נשים'!$A$1:$GQ$121,ROUNDDOWN(R1691/12,0)+1,ROUNDDOWN((E1691+$B$7-$B$8)/12,0)+1))</f>
        <v>#REF!</v>
      </c>
      <c r="W1691">
        <f t="shared" si="555"/>
        <v>0.41666666666666669</v>
      </c>
      <c r="X1691" t="e">
        <f t="shared" si="561"/>
        <v>#VALUE!</v>
      </c>
      <c r="Y1691" t="e">
        <f>IF($B$11="זכר",INDEX(תמותה!$A$1:$E$121,ROUNDDOWN(R1691/12,0)+1,4),INDEX(תמותה!$A$1:$E$121,ROUNDDOWN(R1691/12,0)+1,5))</f>
        <v>#REF!</v>
      </c>
      <c r="Z1691">
        <f t="shared" si="556"/>
        <v>1</v>
      </c>
      <c r="AA1691">
        <f t="shared" si="557"/>
        <v>1</v>
      </c>
      <c r="AB1691" t="e">
        <f t="shared" si="562"/>
        <v>#VALUE!</v>
      </c>
      <c r="AC1691" t="e">
        <f t="shared" si="563"/>
        <v>#VALUE!</v>
      </c>
      <c r="AD1691" t="e">
        <f t="shared" si="564"/>
        <v>#VALUE!</v>
      </c>
      <c r="AE1691" t="e">
        <f t="shared" si="565"/>
        <v>#VALUE!</v>
      </c>
      <c r="AF1691" t="e">
        <f t="shared" si="566"/>
        <v>#VALUE!</v>
      </c>
    </row>
    <row r="1692" spans="5:32" x14ac:dyDescent="0.2">
      <c r="E1692">
        <f t="shared" si="558"/>
        <v>1690</v>
      </c>
      <c r="F1692">
        <f t="shared" si="553"/>
        <v>164.59151961439022</v>
      </c>
      <c r="G1692" t="e">
        <f t="shared" si="546"/>
        <v>#VALUE!</v>
      </c>
      <c r="H1692" t="e">
        <f t="shared" si="547"/>
        <v>#VALUE!</v>
      </c>
      <c r="I1692" t="e">
        <f t="shared" si="548"/>
        <v>#VALUE!</v>
      </c>
      <c r="J1692" t="e">
        <f t="shared" si="549"/>
        <v>#VALUE!</v>
      </c>
      <c r="K1692" t="e">
        <f t="shared" si="550"/>
        <v>#VALUE!</v>
      </c>
      <c r="L1692" t="e">
        <f t="shared" si="551"/>
        <v>#VALUE!</v>
      </c>
      <c r="M1692" t="e">
        <f>IF($B$9="זכר",INDEX(תמותה!$A$1:$E$121,ROUNDDOWN(E1692/12,0)+1,2),INDEX(תמותה!$A$1:$E$121,ROUNDDOWN(E1692/12,0)+1,3))</f>
        <v>#REF!</v>
      </c>
      <c r="N1692" t="e">
        <f>IF($B$9="זכר",INDEX('שיפור גברים'!$A$1:$GQ$121,ROUNDDOWN(E1692/12,0)+1,ROUNDDOWN((E1692+$B$7-$B$8)/12,0)+2),INDEX('שיפור נשים'!$A$1:$GQ$121,ROUNDDOWN(E1692/12,0)+1,ROUNDDOWN((E1692+$B$7-$B$8)/12,0)+2))</f>
        <v>#REF!</v>
      </c>
      <c r="O1692" t="e">
        <f>IF($B$9="זכר",INDEX('שיפור גברים'!$A$1:$GQ$121,ROUNDDOWN(E1692/12,0)+1,ROUNDDOWN((E1692+$B$7-$B$8)/12,0)+1),INDEX('שיפור נשים'!$A$1:$GQ$121,ROUNDDOWN(E1692/12,0)+1,ROUNDDOWN((E1692+$B$7-$B$8)/12,0)+1))</f>
        <v>#REF!</v>
      </c>
      <c r="P1692">
        <f t="shared" si="552"/>
        <v>0.5</v>
      </c>
      <c r="Q1692">
        <f t="shared" si="554"/>
        <v>1</v>
      </c>
      <c r="R1692">
        <f t="shared" si="559"/>
        <v>1690</v>
      </c>
      <c r="S1692" t="e">
        <f t="shared" si="560"/>
        <v>#VALUE!</v>
      </c>
      <c r="T1692" t="e">
        <f>IF($B$11="זכר",INDEX(תמותה!$A$1:$E$121,ROUNDDOWN(R1692/12,0)+1,2),INDEX(תמותה!$A$1:$E$121,ROUNDDOWN(R1692/12,0)+1,3))</f>
        <v>#REF!</v>
      </c>
      <c r="U1692" t="e">
        <f>IF($B$11="זכר",INDEX('שיפור גברים'!$A$1:$GQ$121,ROUNDDOWN(R1692/12,0)+1,ROUNDDOWN((E1692+$B$7-$B$8)/12,0)+2),INDEX('שיפור נשים'!$A$1:$GQ$121,ROUNDDOWN(R1692/12,0)+1,ROUNDDOWN((E1692+$B$7-$B$8)/12,0)+2))</f>
        <v>#REF!</v>
      </c>
      <c r="V1692" t="e">
        <f>IF($B$11="זכר",INDEX('שיפור גברים'!$A$1:$GQ$121,ROUNDDOWN(R1692/12,0)+1,ROUNDDOWN((E1692+$B$7-$B$8)/12,0)+1),INDEX('שיפור נשים'!$A$1:$GQ$121,ROUNDDOWN(R1692/12,0)+1,ROUNDDOWN((E1692+$B$7-$B$8)/12,0)+1))</f>
        <v>#REF!</v>
      </c>
      <c r="W1692">
        <f t="shared" si="555"/>
        <v>0.5</v>
      </c>
      <c r="X1692" t="e">
        <f t="shared" si="561"/>
        <v>#VALUE!</v>
      </c>
      <c r="Y1692" t="e">
        <f>IF($B$11="זכר",INDEX(תמותה!$A$1:$E$121,ROUNDDOWN(R1692/12,0)+1,4),INDEX(תמותה!$A$1:$E$121,ROUNDDOWN(R1692/12,0)+1,5))</f>
        <v>#REF!</v>
      </c>
      <c r="Z1692">
        <f t="shared" si="556"/>
        <v>1</v>
      </c>
      <c r="AA1692">
        <f t="shared" si="557"/>
        <v>1</v>
      </c>
      <c r="AB1692" t="e">
        <f t="shared" si="562"/>
        <v>#VALUE!</v>
      </c>
      <c r="AC1692" t="e">
        <f t="shared" si="563"/>
        <v>#VALUE!</v>
      </c>
      <c r="AD1692" t="e">
        <f t="shared" si="564"/>
        <v>#VALUE!</v>
      </c>
      <c r="AE1692" t="e">
        <f t="shared" si="565"/>
        <v>#VALUE!</v>
      </c>
      <c r="AF1692" t="e">
        <f t="shared" si="566"/>
        <v>#VALUE!</v>
      </c>
    </row>
    <row r="1693" spans="5:32" x14ac:dyDescent="0.2">
      <c r="E1693">
        <f t="shared" si="558"/>
        <v>1691</v>
      </c>
      <c r="F1693">
        <f t="shared" si="553"/>
        <v>165.08900996001651</v>
      </c>
      <c r="G1693" t="e">
        <f t="shared" si="546"/>
        <v>#VALUE!</v>
      </c>
      <c r="H1693" t="e">
        <f t="shared" si="547"/>
        <v>#VALUE!</v>
      </c>
      <c r="I1693" t="e">
        <f t="shared" si="548"/>
        <v>#VALUE!</v>
      </c>
      <c r="J1693" t="e">
        <f t="shared" si="549"/>
        <v>#VALUE!</v>
      </c>
      <c r="K1693" t="e">
        <f t="shared" si="550"/>
        <v>#VALUE!</v>
      </c>
      <c r="L1693" t="e">
        <f t="shared" si="551"/>
        <v>#VALUE!</v>
      </c>
      <c r="M1693" t="e">
        <f>IF($B$9="זכר",INDEX(תמותה!$A$1:$E$121,ROUNDDOWN(E1693/12,0)+1,2),INDEX(תמותה!$A$1:$E$121,ROUNDDOWN(E1693/12,0)+1,3))</f>
        <v>#REF!</v>
      </c>
      <c r="N1693" t="e">
        <f>IF($B$9="זכר",INDEX('שיפור גברים'!$A$1:$GQ$121,ROUNDDOWN(E1693/12,0)+1,ROUNDDOWN((E1693+$B$7-$B$8)/12,0)+2),INDEX('שיפור נשים'!$A$1:$GQ$121,ROUNDDOWN(E1693/12,0)+1,ROUNDDOWN((E1693+$B$7-$B$8)/12,0)+2))</f>
        <v>#REF!</v>
      </c>
      <c r="O1693" t="e">
        <f>IF($B$9="זכר",INDEX('שיפור גברים'!$A$1:$GQ$121,ROUNDDOWN(E1693/12,0)+1,ROUNDDOWN((E1693+$B$7-$B$8)/12,0)+1),INDEX('שיפור נשים'!$A$1:$GQ$121,ROUNDDOWN(E1693/12,0)+1,ROUNDDOWN((E1693+$B$7-$B$8)/12,0)+1))</f>
        <v>#REF!</v>
      </c>
      <c r="P1693">
        <f t="shared" si="552"/>
        <v>0.58333333333333337</v>
      </c>
      <c r="Q1693">
        <f t="shared" si="554"/>
        <v>1</v>
      </c>
      <c r="R1693">
        <f t="shared" si="559"/>
        <v>1691</v>
      </c>
      <c r="S1693" t="e">
        <f t="shared" si="560"/>
        <v>#VALUE!</v>
      </c>
      <c r="T1693" t="e">
        <f>IF($B$11="זכר",INDEX(תמותה!$A$1:$E$121,ROUNDDOWN(R1693/12,0)+1,2),INDEX(תמותה!$A$1:$E$121,ROUNDDOWN(R1693/12,0)+1,3))</f>
        <v>#REF!</v>
      </c>
      <c r="U1693" t="e">
        <f>IF($B$11="זכר",INDEX('שיפור גברים'!$A$1:$GQ$121,ROUNDDOWN(R1693/12,0)+1,ROUNDDOWN((E1693+$B$7-$B$8)/12,0)+2),INDEX('שיפור נשים'!$A$1:$GQ$121,ROUNDDOWN(R1693/12,0)+1,ROUNDDOWN((E1693+$B$7-$B$8)/12,0)+2))</f>
        <v>#REF!</v>
      </c>
      <c r="V1693" t="e">
        <f>IF($B$11="זכר",INDEX('שיפור גברים'!$A$1:$GQ$121,ROUNDDOWN(R1693/12,0)+1,ROUNDDOWN((E1693+$B$7-$B$8)/12,0)+1),INDEX('שיפור נשים'!$A$1:$GQ$121,ROUNDDOWN(R1693/12,0)+1,ROUNDDOWN((E1693+$B$7-$B$8)/12,0)+1))</f>
        <v>#REF!</v>
      </c>
      <c r="W1693">
        <f t="shared" si="555"/>
        <v>0.58333333333333337</v>
      </c>
      <c r="X1693" t="e">
        <f t="shared" si="561"/>
        <v>#VALUE!</v>
      </c>
      <c r="Y1693" t="e">
        <f>IF($B$11="זכר",INDEX(תמותה!$A$1:$E$121,ROUNDDOWN(R1693/12,0)+1,4),INDEX(תמותה!$A$1:$E$121,ROUNDDOWN(R1693/12,0)+1,5))</f>
        <v>#REF!</v>
      </c>
      <c r="Z1693">
        <f t="shared" si="556"/>
        <v>1</v>
      </c>
      <c r="AA1693">
        <f t="shared" si="557"/>
        <v>1</v>
      </c>
      <c r="AB1693" t="e">
        <f t="shared" si="562"/>
        <v>#VALUE!</v>
      </c>
      <c r="AC1693" t="e">
        <f t="shared" si="563"/>
        <v>#VALUE!</v>
      </c>
      <c r="AD1693" t="e">
        <f t="shared" si="564"/>
        <v>#VALUE!</v>
      </c>
      <c r="AE1693" t="e">
        <f t="shared" si="565"/>
        <v>#VALUE!</v>
      </c>
      <c r="AF1693" t="e">
        <f t="shared" si="566"/>
        <v>#VALUE!</v>
      </c>
    </row>
    <row r="1694" spans="5:32" x14ac:dyDescent="0.2">
      <c r="E1694">
        <f t="shared" si="558"/>
        <v>1692</v>
      </c>
      <c r="F1694">
        <f t="shared" si="553"/>
        <v>165.58800400792691</v>
      </c>
      <c r="G1694" t="e">
        <f t="shared" si="546"/>
        <v>#VALUE!</v>
      </c>
      <c r="H1694" t="e">
        <f t="shared" si="547"/>
        <v>#VALUE!</v>
      </c>
      <c r="I1694" t="e">
        <f t="shared" si="548"/>
        <v>#VALUE!</v>
      </c>
      <c r="J1694" t="e">
        <f t="shared" si="549"/>
        <v>#VALUE!</v>
      </c>
      <c r="K1694" t="e">
        <f t="shared" si="550"/>
        <v>#VALUE!</v>
      </c>
      <c r="L1694" t="e">
        <f t="shared" si="551"/>
        <v>#VALUE!</v>
      </c>
      <c r="M1694" t="e">
        <f>IF($B$9="זכר",INDEX(תמותה!$A$1:$E$121,ROUNDDOWN(E1694/12,0)+1,2),INDEX(תמותה!$A$1:$E$121,ROUNDDOWN(E1694/12,0)+1,3))</f>
        <v>#REF!</v>
      </c>
      <c r="N1694" t="e">
        <f>IF($B$9="זכר",INDEX('שיפור גברים'!$A$1:$GQ$121,ROUNDDOWN(E1694/12,0)+1,ROUNDDOWN((E1694+$B$7-$B$8)/12,0)+2),INDEX('שיפור נשים'!$A$1:$GQ$121,ROUNDDOWN(E1694/12,0)+1,ROUNDDOWN((E1694+$B$7-$B$8)/12,0)+2))</f>
        <v>#REF!</v>
      </c>
      <c r="O1694" t="e">
        <f>IF($B$9="זכר",INDEX('שיפור גברים'!$A$1:$GQ$121,ROUNDDOWN(E1694/12,0)+1,ROUNDDOWN((E1694+$B$7-$B$8)/12,0)+1),INDEX('שיפור נשים'!$A$1:$GQ$121,ROUNDDOWN(E1694/12,0)+1,ROUNDDOWN((E1694+$B$7-$B$8)/12,0)+1))</f>
        <v>#REF!</v>
      </c>
      <c r="P1694">
        <f t="shared" si="552"/>
        <v>0.66666666666666663</v>
      </c>
      <c r="Q1694">
        <f t="shared" si="554"/>
        <v>1</v>
      </c>
      <c r="R1694">
        <f t="shared" si="559"/>
        <v>1692</v>
      </c>
      <c r="S1694" t="e">
        <f t="shared" si="560"/>
        <v>#VALUE!</v>
      </c>
      <c r="T1694" t="e">
        <f>IF($B$11="זכר",INDEX(תמותה!$A$1:$E$121,ROUNDDOWN(R1694/12,0)+1,2),INDEX(תמותה!$A$1:$E$121,ROUNDDOWN(R1694/12,0)+1,3))</f>
        <v>#REF!</v>
      </c>
      <c r="U1694" t="e">
        <f>IF($B$11="זכר",INDEX('שיפור גברים'!$A$1:$GQ$121,ROUNDDOWN(R1694/12,0)+1,ROUNDDOWN((E1694+$B$7-$B$8)/12,0)+2),INDEX('שיפור נשים'!$A$1:$GQ$121,ROUNDDOWN(R1694/12,0)+1,ROUNDDOWN((E1694+$B$7-$B$8)/12,0)+2))</f>
        <v>#REF!</v>
      </c>
      <c r="V1694" t="e">
        <f>IF($B$11="זכר",INDEX('שיפור גברים'!$A$1:$GQ$121,ROUNDDOWN(R1694/12,0)+1,ROUNDDOWN((E1694+$B$7-$B$8)/12,0)+1),INDEX('שיפור נשים'!$A$1:$GQ$121,ROUNDDOWN(R1694/12,0)+1,ROUNDDOWN((E1694+$B$7-$B$8)/12,0)+1))</f>
        <v>#REF!</v>
      </c>
      <c r="W1694">
        <f t="shared" si="555"/>
        <v>0.66666666666666663</v>
      </c>
      <c r="X1694" t="e">
        <f t="shared" si="561"/>
        <v>#VALUE!</v>
      </c>
      <c r="Y1694" t="e">
        <f>IF($B$11="זכר",INDEX(תמותה!$A$1:$E$121,ROUNDDOWN(R1694/12,0)+1,4),INDEX(תמותה!$A$1:$E$121,ROUNDDOWN(R1694/12,0)+1,5))</f>
        <v>#REF!</v>
      </c>
      <c r="Z1694">
        <f t="shared" si="556"/>
        <v>1</v>
      </c>
      <c r="AA1694">
        <f t="shared" si="557"/>
        <v>1</v>
      </c>
      <c r="AB1694" t="e">
        <f t="shared" si="562"/>
        <v>#VALUE!</v>
      </c>
      <c r="AC1694" t="e">
        <f t="shared" si="563"/>
        <v>#VALUE!</v>
      </c>
      <c r="AD1694" t="e">
        <f t="shared" si="564"/>
        <v>#VALUE!</v>
      </c>
      <c r="AE1694" t="e">
        <f t="shared" si="565"/>
        <v>#VALUE!</v>
      </c>
      <c r="AF1694" t="e">
        <f t="shared" si="566"/>
        <v>#VALUE!</v>
      </c>
    </row>
    <row r="1695" spans="5:32" x14ac:dyDescent="0.2">
      <c r="E1695">
        <f t="shared" si="558"/>
        <v>1693</v>
      </c>
      <c r="F1695">
        <f t="shared" si="553"/>
        <v>166.08850630317542</v>
      </c>
      <c r="G1695" t="e">
        <f t="shared" si="546"/>
        <v>#VALUE!</v>
      </c>
      <c r="H1695" t="e">
        <f t="shared" si="547"/>
        <v>#VALUE!</v>
      </c>
      <c r="I1695" t="e">
        <f t="shared" si="548"/>
        <v>#VALUE!</v>
      </c>
      <c r="J1695" t="e">
        <f t="shared" si="549"/>
        <v>#VALUE!</v>
      </c>
      <c r="K1695" t="e">
        <f t="shared" si="550"/>
        <v>#VALUE!</v>
      </c>
      <c r="L1695" t="e">
        <f t="shared" si="551"/>
        <v>#VALUE!</v>
      </c>
      <c r="M1695" t="e">
        <f>IF($B$9="זכר",INDEX(תמותה!$A$1:$E$121,ROUNDDOWN(E1695/12,0)+1,2),INDEX(תמותה!$A$1:$E$121,ROUNDDOWN(E1695/12,0)+1,3))</f>
        <v>#REF!</v>
      </c>
      <c r="N1695" t="e">
        <f>IF($B$9="זכר",INDEX('שיפור גברים'!$A$1:$GQ$121,ROUNDDOWN(E1695/12,0)+1,ROUNDDOWN((E1695+$B$7-$B$8)/12,0)+2),INDEX('שיפור נשים'!$A$1:$GQ$121,ROUNDDOWN(E1695/12,0)+1,ROUNDDOWN((E1695+$B$7-$B$8)/12,0)+2))</f>
        <v>#REF!</v>
      </c>
      <c r="O1695" t="e">
        <f>IF($B$9="זכר",INDEX('שיפור גברים'!$A$1:$GQ$121,ROUNDDOWN(E1695/12,0)+1,ROUNDDOWN((E1695+$B$7-$B$8)/12,0)+1),INDEX('שיפור נשים'!$A$1:$GQ$121,ROUNDDOWN(E1695/12,0)+1,ROUNDDOWN((E1695+$B$7-$B$8)/12,0)+1))</f>
        <v>#REF!</v>
      </c>
      <c r="P1695">
        <f t="shared" si="552"/>
        <v>0.75</v>
      </c>
      <c r="Q1695">
        <f t="shared" si="554"/>
        <v>1</v>
      </c>
      <c r="R1695">
        <f t="shared" si="559"/>
        <v>1693</v>
      </c>
      <c r="S1695" t="e">
        <f t="shared" si="560"/>
        <v>#VALUE!</v>
      </c>
      <c r="T1695" t="e">
        <f>IF($B$11="זכר",INDEX(תמותה!$A$1:$E$121,ROUNDDOWN(R1695/12,0)+1,2),INDEX(תמותה!$A$1:$E$121,ROUNDDOWN(R1695/12,0)+1,3))</f>
        <v>#REF!</v>
      </c>
      <c r="U1695" t="e">
        <f>IF($B$11="זכר",INDEX('שיפור גברים'!$A$1:$GQ$121,ROUNDDOWN(R1695/12,0)+1,ROUNDDOWN((E1695+$B$7-$B$8)/12,0)+2),INDEX('שיפור נשים'!$A$1:$GQ$121,ROUNDDOWN(R1695/12,0)+1,ROUNDDOWN((E1695+$B$7-$B$8)/12,0)+2))</f>
        <v>#REF!</v>
      </c>
      <c r="V1695" t="e">
        <f>IF($B$11="זכר",INDEX('שיפור גברים'!$A$1:$GQ$121,ROUNDDOWN(R1695/12,0)+1,ROUNDDOWN((E1695+$B$7-$B$8)/12,0)+1),INDEX('שיפור נשים'!$A$1:$GQ$121,ROUNDDOWN(R1695/12,0)+1,ROUNDDOWN((E1695+$B$7-$B$8)/12,0)+1))</f>
        <v>#REF!</v>
      </c>
      <c r="W1695">
        <f t="shared" si="555"/>
        <v>0.75</v>
      </c>
      <c r="X1695" t="e">
        <f t="shared" si="561"/>
        <v>#VALUE!</v>
      </c>
      <c r="Y1695" t="e">
        <f>IF($B$11="זכר",INDEX(תמותה!$A$1:$E$121,ROUNDDOWN(R1695/12,0)+1,4),INDEX(תמותה!$A$1:$E$121,ROUNDDOWN(R1695/12,0)+1,5))</f>
        <v>#REF!</v>
      </c>
      <c r="Z1695">
        <f t="shared" si="556"/>
        <v>1</v>
      </c>
      <c r="AA1695">
        <f t="shared" si="557"/>
        <v>1</v>
      </c>
      <c r="AB1695" t="e">
        <f t="shared" si="562"/>
        <v>#VALUE!</v>
      </c>
      <c r="AC1695" t="e">
        <f t="shared" si="563"/>
        <v>#VALUE!</v>
      </c>
      <c r="AD1695" t="e">
        <f t="shared" si="564"/>
        <v>#VALUE!</v>
      </c>
      <c r="AE1695" t="e">
        <f t="shared" si="565"/>
        <v>#VALUE!</v>
      </c>
      <c r="AF1695" t="e">
        <f t="shared" si="566"/>
        <v>#VALUE!</v>
      </c>
    </row>
    <row r="1696" spans="5:32" x14ac:dyDescent="0.2">
      <c r="E1696">
        <f t="shared" si="558"/>
        <v>1694</v>
      </c>
      <c r="F1696">
        <f t="shared" si="553"/>
        <v>166.59052140455429</v>
      </c>
      <c r="G1696" t="e">
        <f t="shared" si="546"/>
        <v>#VALUE!</v>
      </c>
      <c r="H1696" t="e">
        <f t="shared" si="547"/>
        <v>#VALUE!</v>
      </c>
      <c r="I1696" t="e">
        <f t="shared" si="548"/>
        <v>#VALUE!</v>
      </c>
      <c r="J1696" t="e">
        <f t="shared" si="549"/>
        <v>#VALUE!</v>
      </c>
      <c r="K1696" t="e">
        <f t="shared" si="550"/>
        <v>#VALUE!</v>
      </c>
      <c r="L1696" t="e">
        <f t="shared" si="551"/>
        <v>#VALUE!</v>
      </c>
      <c r="M1696" t="e">
        <f>IF($B$9="זכר",INDEX(תמותה!$A$1:$E$121,ROUNDDOWN(E1696/12,0)+1,2),INDEX(תמותה!$A$1:$E$121,ROUNDDOWN(E1696/12,0)+1,3))</f>
        <v>#REF!</v>
      </c>
      <c r="N1696" t="e">
        <f>IF($B$9="זכר",INDEX('שיפור גברים'!$A$1:$GQ$121,ROUNDDOWN(E1696/12,0)+1,ROUNDDOWN((E1696+$B$7-$B$8)/12,0)+2),INDEX('שיפור נשים'!$A$1:$GQ$121,ROUNDDOWN(E1696/12,0)+1,ROUNDDOWN((E1696+$B$7-$B$8)/12,0)+2))</f>
        <v>#REF!</v>
      </c>
      <c r="O1696" t="e">
        <f>IF($B$9="זכר",INDEX('שיפור גברים'!$A$1:$GQ$121,ROUNDDOWN(E1696/12,0)+1,ROUNDDOWN((E1696+$B$7-$B$8)/12,0)+1),INDEX('שיפור נשים'!$A$1:$GQ$121,ROUNDDOWN(E1696/12,0)+1,ROUNDDOWN((E1696+$B$7-$B$8)/12,0)+1))</f>
        <v>#REF!</v>
      </c>
      <c r="P1696">
        <f t="shared" si="552"/>
        <v>0.83333333333333337</v>
      </c>
      <c r="Q1696">
        <f t="shared" si="554"/>
        <v>1</v>
      </c>
      <c r="R1696">
        <f t="shared" si="559"/>
        <v>1694</v>
      </c>
      <c r="S1696" t="e">
        <f t="shared" si="560"/>
        <v>#VALUE!</v>
      </c>
      <c r="T1696" t="e">
        <f>IF($B$11="זכר",INDEX(תמותה!$A$1:$E$121,ROUNDDOWN(R1696/12,0)+1,2),INDEX(תמותה!$A$1:$E$121,ROUNDDOWN(R1696/12,0)+1,3))</f>
        <v>#REF!</v>
      </c>
      <c r="U1696" t="e">
        <f>IF($B$11="זכר",INDEX('שיפור גברים'!$A$1:$GQ$121,ROUNDDOWN(R1696/12,0)+1,ROUNDDOWN((E1696+$B$7-$B$8)/12,0)+2),INDEX('שיפור נשים'!$A$1:$GQ$121,ROUNDDOWN(R1696/12,0)+1,ROUNDDOWN((E1696+$B$7-$B$8)/12,0)+2))</f>
        <v>#REF!</v>
      </c>
      <c r="V1696" t="e">
        <f>IF($B$11="זכר",INDEX('שיפור גברים'!$A$1:$GQ$121,ROUNDDOWN(R1696/12,0)+1,ROUNDDOWN((E1696+$B$7-$B$8)/12,0)+1),INDEX('שיפור נשים'!$A$1:$GQ$121,ROUNDDOWN(R1696/12,0)+1,ROUNDDOWN((E1696+$B$7-$B$8)/12,0)+1))</f>
        <v>#REF!</v>
      </c>
      <c r="W1696">
        <f t="shared" si="555"/>
        <v>0.83333333333333337</v>
      </c>
      <c r="X1696" t="e">
        <f t="shared" si="561"/>
        <v>#VALUE!</v>
      </c>
      <c r="Y1696" t="e">
        <f>IF($B$11="זכר",INDEX(תמותה!$A$1:$E$121,ROUNDDOWN(R1696/12,0)+1,4),INDEX(תמותה!$A$1:$E$121,ROUNDDOWN(R1696/12,0)+1,5))</f>
        <v>#REF!</v>
      </c>
      <c r="Z1696">
        <f t="shared" si="556"/>
        <v>1</v>
      </c>
      <c r="AA1696">
        <f t="shared" si="557"/>
        <v>1</v>
      </c>
      <c r="AB1696" t="e">
        <f t="shared" si="562"/>
        <v>#VALUE!</v>
      </c>
      <c r="AC1696" t="e">
        <f t="shared" si="563"/>
        <v>#VALUE!</v>
      </c>
      <c r="AD1696" t="e">
        <f t="shared" si="564"/>
        <v>#VALUE!</v>
      </c>
      <c r="AE1696" t="e">
        <f t="shared" si="565"/>
        <v>#VALUE!</v>
      </c>
      <c r="AF1696" t="e">
        <f t="shared" si="566"/>
        <v>#VALUE!</v>
      </c>
    </row>
    <row r="1697" spans="5:32" x14ac:dyDescent="0.2">
      <c r="E1697">
        <f t="shared" si="558"/>
        <v>1695</v>
      </c>
      <c r="F1697">
        <f t="shared" si="553"/>
        <v>167.09405388463458</v>
      </c>
      <c r="G1697" t="e">
        <f t="shared" si="546"/>
        <v>#VALUE!</v>
      </c>
      <c r="H1697" t="e">
        <f t="shared" si="547"/>
        <v>#VALUE!</v>
      </c>
      <c r="I1697" t="e">
        <f t="shared" si="548"/>
        <v>#VALUE!</v>
      </c>
      <c r="J1697" t="e">
        <f t="shared" si="549"/>
        <v>#VALUE!</v>
      </c>
      <c r="K1697" t="e">
        <f t="shared" si="550"/>
        <v>#VALUE!</v>
      </c>
      <c r="L1697" t="e">
        <f t="shared" si="551"/>
        <v>#VALUE!</v>
      </c>
      <c r="M1697" t="e">
        <f>IF($B$9="זכר",INDEX(תמותה!$A$1:$E$121,ROUNDDOWN(E1697/12,0)+1,2),INDEX(תמותה!$A$1:$E$121,ROUNDDOWN(E1697/12,0)+1,3))</f>
        <v>#REF!</v>
      </c>
      <c r="N1697" t="e">
        <f>IF($B$9="זכר",INDEX('שיפור גברים'!$A$1:$GQ$121,ROUNDDOWN(E1697/12,0)+1,ROUNDDOWN((E1697+$B$7-$B$8)/12,0)+2),INDEX('שיפור נשים'!$A$1:$GQ$121,ROUNDDOWN(E1697/12,0)+1,ROUNDDOWN((E1697+$B$7-$B$8)/12,0)+2))</f>
        <v>#REF!</v>
      </c>
      <c r="O1697" t="e">
        <f>IF($B$9="זכר",INDEX('שיפור גברים'!$A$1:$GQ$121,ROUNDDOWN(E1697/12,0)+1,ROUNDDOWN((E1697+$B$7-$B$8)/12,0)+1),INDEX('שיפור נשים'!$A$1:$GQ$121,ROUNDDOWN(E1697/12,0)+1,ROUNDDOWN((E1697+$B$7-$B$8)/12,0)+1))</f>
        <v>#REF!</v>
      </c>
      <c r="P1697">
        <f t="shared" si="552"/>
        <v>0.91666666666666663</v>
      </c>
      <c r="Q1697">
        <f t="shared" si="554"/>
        <v>1</v>
      </c>
      <c r="R1697">
        <f t="shared" si="559"/>
        <v>1695</v>
      </c>
      <c r="S1697" t="e">
        <f t="shared" si="560"/>
        <v>#VALUE!</v>
      </c>
      <c r="T1697" t="e">
        <f>IF($B$11="זכר",INDEX(תמותה!$A$1:$E$121,ROUNDDOWN(R1697/12,0)+1,2),INDEX(תמותה!$A$1:$E$121,ROUNDDOWN(R1697/12,0)+1,3))</f>
        <v>#REF!</v>
      </c>
      <c r="U1697" t="e">
        <f>IF($B$11="זכר",INDEX('שיפור גברים'!$A$1:$GQ$121,ROUNDDOWN(R1697/12,0)+1,ROUNDDOWN((E1697+$B$7-$B$8)/12,0)+2),INDEX('שיפור נשים'!$A$1:$GQ$121,ROUNDDOWN(R1697/12,0)+1,ROUNDDOWN((E1697+$B$7-$B$8)/12,0)+2))</f>
        <v>#REF!</v>
      </c>
      <c r="V1697" t="e">
        <f>IF($B$11="זכר",INDEX('שיפור גברים'!$A$1:$GQ$121,ROUNDDOWN(R1697/12,0)+1,ROUNDDOWN((E1697+$B$7-$B$8)/12,0)+1),INDEX('שיפור נשים'!$A$1:$GQ$121,ROUNDDOWN(R1697/12,0)+1,ROUNDDOWN((E1697+$B$7-$B$8)/12,0)+1))</f>
        <v>#REF!</v>
      </c>
      <c r="W1697">
        <f t="shared" si="555"/>
        <v>0.91666666666666663</v>
      </c>
      <c r="X1697" t="e">
        <f t="shared" si="561"/>
        <v>#VALUE!</v>
      </c>
      <c r="Y1697" t="e">
        <f>IF($B$11="זכר",INDEX(תמותה!$A$1:$E$121,ROUNDDOWN(R1697/12,0)+1,4),INDEX(תמותה!$A$1:$E$121,ROUNDDOWN(R1697/12,0)+1,5))</f>
        <v>#REF!</v>
      </c>
      <c r="Z1697">
        <f t="shared" si="556"/>
        <v>1</v>
      </c>
      <c r="AA1697">
        <f t="shared" si="557"/>
        <v>1</v>
      </c>
      <c r="AB1697" t="e">
        <f t="shared" si="562"/>
        <v>#VALUE!</v>
      </c>
      <c r="AC1697" t="e">
        <f t="shared" si="563"/>
        <v>#VALUE!</v>
      </c>
      <c r="AD1697" t="e">
        <f t="shared" si="564"/>
        <v>#VALUE!</v>
      </c>
      <c r="AE1697" t="e">
        <f t="shared" si="565"/>
        <v>#VALUE!</v>
      </c>
      <c r="AF1697" t="e">
        <f t="shared" si="566"/>
        <v>#VALUE!</v>
      </c>
    </row>
    <row r="1698" spans="5:32" x14ac:dyDescent="0.2">
      <c r="E1698">
        <f t="shared" si="558"/>
        <v>1696</v>
      </c>
      <c r="F1698">
        <f t="shared" si="553"/>
        <v>167.59910832980825</v>
      </c>
      <c r="G1698" t="e">
        <f t="shared" si="546"/>
        <v>#VALUE!</v>
      </c>
      <c r="H1698" t="e">
        <f t="shared" si="547"/>
        <v>#VALUE!</v>
      </c>
      <c r="I1698" t="e">
        <f t="shared" si="548"/>
        <v>#VALUE!</v>
      </c>
      <c r="J1698" t="e">
        <f t="shared" si="549"/>
        <v>#VALUE!</v>
      </c>
      <c r="K1698" t="e">
        <f t="shared" si="550"/>
        <v>#VALUE!</v>
      </c>
      <c r="L1698" t="e">
        <f t="shared" si="551"/>
        <v>#VALUE!</v>
      </c>
      <c r="M1698" t="e">
        <f>IF($B$9="זכר",INDEX(תמותה!$A$1:$E$121,ROUNDDOWN(E1698/12,0)+1,2),INDEX(תמותה!$A$1:$E$121,ROUNDDOWN(E1698/12,0)+1,3))</f>
        <v>#REF!</v>
      </c>
      <c r="N1698" t="e">
        <f>IF($B$9="זכר",INDEX('שיפור גברים'!$A$1:$GQ$121,ROUNDDOWN(E1698/12,0)+1,ROUNDDOWN((E1698+$B$7-$B$8)/12,0)+2),INDEX('שיפור נשים'!$A$1:$GQ$121,ROUNDDOWN(E1698/12,0)+1,ROUNDDOWN((E1698+$B$7-$B$8)/12,0)+2))</f>
        <v>#REF!</v>
      </c>
      <c r="O1698" t="e">
        <f>IF($B$9="זכר",INDEX('שיפור גברים'!$A$1:$GQ$121,ROUNDDOWN(E1698/12,0)+1,ROUNDDOWN((E1698+$B$7-$B$8)/12,0)+1),INDEX('שיפור נשים'!$A$1:$GQ$121,ROUNDDOWN(E1698/12,0)+1,ROUNDDOWN((E1698+$B$7-$B$8)/12,0)+1))</f>
        <v>#REF!</v>
      </c>
      <c r="P1698">
        <f t="shared" si="552"/>
        <v>1</v>
      </c>
      <c r="Q1698">
        <f t="shared" si="554"/>
        <v>1</v>
      </c>
      <c r="R1698">
        <f t="shared" si="559"/>
        <v>1696</v>
      </c>
      <c r="S1698" t="e">
        <f t="shared" si="560"/>
        <v>#VALUE!</v>
      </c>
      <c r="T1698" t="e">
        <f>IF($B$11="זכר",INDEX(תמותה!$A$1:$E$121,ROUNDDOWN(R1698/12,0)+1,2),INDEX(תמותה!$A$1:$E$121,ROUNDDOWN(R1698/12,0)+1,3))</f>
        <v>#REF!</v>
      </c>
      <c r="U1698" t="e">
        <f>IF($B$11="זכר",INDEX('שיפור גברים'!$A$1:$GQ$121,ROUNDDOWN(R1698/12,0)+1,ROUNDDOWN((E1698+$B$7-$B$8)/12,0)+2),INDEX('שיפור נשים'!$A$1:$GQ$121,ROUNDDOWN(R1698/12,0)+1,ROUNDDOWN((E1698+$B$7-$B$8)/12,0)+2))</f>
        <v>#REF!</v>
      </c>
      <c r="V1698" t="e">
        <f>IF($B$11="זכר",INDEX('שיפור גברים'!$A$1:$GQ$121,ROUNDDOWN(R1698/12,0)+1,ROUNDDOWN((E1698+$B$7-$B$8)/12,0)+1),INDEX('שיפור נשים'!$A$1:$GQ$121,ROUNDDOWN(R1698/12,0)+1,ROUNDDOWN((E1698+$B$7-$B$8)/12,0)+1))</f>
        <v>#REF!</v>
      </c>
      <c r="W1698">
        <f t="shared" si="555"/>
        <v>1</v>
      </c>
      <c r="X1698" t="e">
        <f t="shared" si="561"/>
        <v>#VALUE!</v>
      </c>
      <c r="Y1698" t="e">
        <f>IF($B$11="זכר",INDEX(תמותה!$A$1:$E$121,ROUNDDOWN(R1698/12,0)+1,4),INDEX(תמותה!$A$1:$E$121,ROUNDDOWN(R1698/12,0)+1,5))</f>
        <v>#REF!</v>
      </c>
      <c r="Z1698">
        <f t="shared" si="556"/>
        <v>1</v>
      </c>
      <c r="AA1698">
        <f t="shared" si="557"/>
        <v>1</v>
      </c>
      <c r="AB1698" t="e">
        <f t="shared" si="562"/>
        <v>#VALUE!</v>
      </c>
      <c r="AC1698" t="e">
        <f t="shared" si="563"/>
        <v>#VALUE!</v>
      </c>
      <c r="AD1698" t="e">
        <f t="shared" si="564"/>
        <v>#VALUE!</v>
      </c>
      <c r="AE1698" t="e">
        <f t="shared" si="565"/>
        <v>#VALUE!</v>
      </c>
      <c r="AF1698" t="e">
        <f t="shared" si="566"/>
        <v>#VALUE!</v>
      </c>
    </row>
    <row r="1699" spans="5:32" x14ac:dyDescent="0.2">
      <c r="E1699">
        <f t="shared" si="558"/>
        <v>1697</v>
      </c>
      <c r="F1699">
        <f t="shared" si="553"/>
        <v>168.10568934033051</v>
      </c>
      <c r="G1699" t="e">
        <f t="shared" si="546"/>
        <v>#VALUE!</v>
      </c>
      <c r="H1699" t="e">
        <f t="shared" si="547"/>
        <v>#VALUE!</v>
      </c>
      <c r="I1699" t="e">
        <f t="shared" si="548"/>
        <v>#VALUE!</v>
      </c>
      <c r="J1699" t="e">
        <f t="shared" si="549"/>
        <v>#VALUE!</v>
      </c>
      <c r="K1699" t="e">
        <f t="shared" si="550"/>
        <v>#VALUE!</v>
      </c>
      <c r="L1699" t="e">
        <f t="shared" si="551"/>
        <v>#VALUE!</v>
      </c>
      <c r="M1699" t="e">
        <f>IF($B$9="זכר",INDEX(תמותה!$A$1:$E$121,ROUNDDOWN(E1699/12,0)+1,2),INDEX(תמותה!$A$1:$E$121,ROUNDDOWN(E1699/12,0)+1,3))</f>
        <v>#REF!</v>
      </c>
      <c r="N1699" t="e">
        <f>IF($B$9="זכר",INDEX('שיפור גברים'!$A$1:$GQ$121,ROUNDDOWN(E1699/12,0)+1,ROUNDDOWN((E1699+$B$7-$B$8)/12,0)+2),INDEX('שיפור נשים'!$A$1:$GQ$121,ROUNDDOWN(E1699/12,0)+1,ROUNDDOWN((E1699+$B$7-$B$8)/12,0)+2))</f>
        <v>#REF!</v>
      </c>
      <c r="O1699" t="e">
        <f>IF($B$9="זכר",INDEX('שיפור גברים'!$A$1:$GQ$121,ROUNDDOWN(E1699/12,0)+1,ROUNDDOWN((E1699+$B$7-$B$8)/12,0)+1),INDEX('שיפור נשים'!$A$1:$GQ$121,ROUNDDOWN(E1699/12,0)+1,ROUNDDOWN((E1699+$B$7-$B$8)/12,0)+1))</f>
        <v>#REF!</v>
      </c>
      <c r="P1699">
        <f t="shared" si="552"/>
        <v>8.3333333333333329E-2</v>
      </c>
      <c r="Q1699">
        <f t="shared" si="554"/>
        <v>1</v>
      </c>
      <c r="R1699">
        <f t="shared" si="559"/>
        <v>1697</v>
      </c>
      <c r="S1699" t="e">
        <f t="shared" si="560"/>
        <v>#VALUE!</v>
      </c>
      <c r="T1699" t="e">
        <f>IF($B$11="זכר",INDEX(תמותה!$A$1:$E$121,ROUNDDOWN(R1699/12,0)+1,2),INDEX(תמותה!$A$1:$E$121,ROUNDDOWN(R1699/12,0)+1,3))</f>
        <v>#REF!</v>
      </c>
      <c r="U1699" t="e">
        <f>IF($B$11="זכר",INDEX('שיפור גברים'!$A$1:$GQ$121,ROUNDDOWN(R1699/12,0)+1,ROUNDDOWN((E1699+$B$7-$B$8)/12,0)+2),INDEX('שיפור נשים'!$A$1:$GQ$121,ROUNDDOWN(R1699/12,0)+1,ROUNDDOWN((E1699+$B$7-$B$8)/12,0)+2))</f>
        <v>#REF!</v>
      </c>
      <c r="V1699" t="e">
        <f>IF($B$11="זכר",INDEX('שיפור גברים'!$A$1:$GQ$121,ROUNDDOWN(R1699/12,0)+1,ROUNDDOWN((E1699+$B$7-$B$8)/12,0)+1),INDEX('שיפור נשים'!$A$1:$GQ$121,ROUNDDOWN(R1699/12,0)+1,ROUNDDOWN((E1699+$B$7-$B$8)/12,0)+1))</f>
        <v>#REF!</v>
      </c>
      <c r="W1699">
        <f t="shared" si="555"/>
        <v>8.3333333333333329E-2</v>
      </c>
      <c r="X1699" t="e">
        <f t="shared" si="561"/>
        <v>#VALUE!</v>
      </c>
      <c r="Y1699" t="e">
        <f>IF($B$11="זכר",INDEX(תמותה!$A$1:$E$121,ROUNDDOWN(R1699/12,0)+1,4),INDEX(תמותה!$A$1:$E$121,ROUNDDOWN(R1699/12,0)+1,5))</f>
        <v>#REF!</v>
      </c>
      <c r="Z1699">
        <f t="shared" si="556"/>
        <v>1</v>
      </c>
      <c r="AA1699">
        <f t="shared" si="557"/>
        <v>1</v>
      </c>
      <c r="AB1699" t="e">
        <f t="shared" si="562"/>
        <v>#VALUE!</v>
      </c>
      <c r="AC1699" t="e">
        <f t="shared" si="563"/>
        <v>#VALUE!</v>
      </c>
      <c r="AD1699" t="e">
        <f t="shared" si="564"/>
        <v>#VALUE!</v>
      </c>
      <c r="AE1699" t="e">
        <f t="shared" si="565"/>
        <v>#VALUE!</v>
      </c>
      <c r="AF1699" t="e">
        <f t="shared" si="566"/>
        <v>#VALUE!</v>
      </c>
    </row>
    <row r="1700" spans="5:32" x14ac:dyDescent="0.2">
      <c r="E1700">
        <f t="shared" si="558"/>
        <v>1698</v>
      </c>
      <c r="F1700">
        <f t="shared" si="553"/>
        <v>168.61380153036072</v>
      </c>
      <c r="G1700" t="e">
        <f t="shared" si="546"/>
        <v>#VALUE!</v>
      </c>
      <c r="H1700" t="e">
        <f t="shared" si="547"/>
        <v>#VALUE!</v>
      </c>
      <c r="I1700" t="e">
        <f t="shared" si="548"/>
        <v>#VALUE!</v>
      </c>
      <c r="J1700" t="e">
        <f t="shared" si="549"/>
        <v>#VALUE!</v>
      </c>
      <c r="K1700" t="e">
        <f t="shared" si="550"/>
        <v>#VALUE!</v>
      </c>
      <c r="L1700" t="e">
        <f t="shared" si="551"/>
        <v>#VALUE!</v>
      </c>
      <c r="M1700" t="e">
        <f>IF($B$9="זכר",INDEX(תמותה!$A$1:$E$121,ROUNDDOWN(E1700/12,0)+1,2),INDEX(תמותה!$A$1:$E$121,ROUNDDOWN(E1700/12,0)+1,3))</f>
        <v>#REF!</v>
      </c>
      <c r="N1700" t="e">
        <f>IF($B$9="זכר",INDEX('שיפור גברים'!$A$1:$GQ$121,ROUNDDOWN(E1700/12,0)+1,ROUNDDOWN((E1700+$B$7-$B$8)/12,0)+2),INDEX('שיפור נשים'!$A$1:$GQ$121,ROUNDDOWN(E1700/12,0)+1,ROUNDDOWN((E1700+$B$7-$B$8)/12,0)+2))</f>
        <v>#REF!</v>
      </c>
      <c r="O1700" t="e">
        <f>IF($B$9="זכר",INDEX('שיפור גברים'!$A$1:$GQ$121,ROUNDDOWN(E1700/12,0)+1,ROUNDDOWN((E1700+$B$7-$B$8)/12,0)+1),INDEX('שיפור נשים'!$A$1:$GQ$121,ROUNDDOWN(E1700/12,0)+1,ROUNDDOWN((E1700+$B$7-$B$8)/12,0)+1))</f>
        <v>#REF!</v>
      </c>
      <c r="P1700">
        <f t="shared" si="552"/>
        <v>0.16666666666666666</v>
      </c>
      <c r="Q1700">
        <f t="shared" si="554"/>
        <v>1</v>
      </c>
      <c r="R1700">
        <f t="shared" si="559"/>
        <v>1698</v>
      </c>
      <c r="S1700" t="e">
        <f t="shared" si="560"/>
        <v>#VALUE!</v>
      </c>
      <c r="T1700" t="e">
        <f>IF($B$11="זכר",INDEX(תמותה!$A$1:$E$121,ROUNDDOWN(R1700/12,0)+1,2),INDEX(תמותה!$A$1:$E$121,ROUNDDOWN(R1700/12,0)+1,3))</f>
        <v>#REF!</v>
      </c>
      <c r="U1700" t="e">
        <f>IF($B$11="זכר",INDEX('שיפור גברים'!$A$1:$GQ$121,ROUNDDOWN(R1700/12,0)+1,ROUNDDOWN((E1700+$B$7-$B$8)/12,0)+2),INDEX('שיפור נשים'!$A$1:$GQ$121,ROUNDDOWN(R1700/12,0)+1,ROUNDDOWN((E1700+$B$7-$B$8)/12,0)+2))</f>
        <v>#REF!</v>
      </c>
      <c r="V1700" t="e">
        <f>IF($B$11="זכר",INDEX('שיפור גברים'!$A$1:$GQ$121,ROUNDDOWN(R1700/12,0)+1,ROUNDDOWN((E1700+$B$7-$B$8)/12,0)+1),INDEX('שיפור נשים'!$A$1:$GQ$121,ROUNDDOWN(R1700/12,0)+1,ROUNDDOWN((E1700+$B$7-$B$8)/12,0)+1))</f>
        <v>#REF!</v>
      </c>
      <c r="W1700">
        <f t="shared" si="555"/>
        <v>0.16666666666666666</v>
      </c>
      <c r="X1700" t="e">
        <f t="shared" si="561"/>
        <v>#VALUE!</v>
      </c>
      <c r="Y1700" t="e">
        <f>IF($B$11="זכר",INDEX(תמותה!$A$1:$E$121,ROUNDDOWN(R1700/12,0)+1,4),INDEX(תמותה!$A$1:$E$121,ROUNDDOWN(R1700/12,0)+1,5))</f>
        <v>#REF!</v>
      </c>
      <c r="Z1700">
        <f t="shared" si="556"/>
        <v>1</v>
      </c>
      <c r="AA1700">
        <f t="shared" si="557"/>
        <v>1</v>
      </c>
      <c r="AB1700" t="e">
        <f t="shared" si="562"/>
        <v>#VALUE!</v>
      </c>
      <c r="AC1700" t="e">
        <f t="shared" si="563"/>
        <v>#VALUE!</v>
      </c>
      <c r="AD1700" t="e">
        <f t="shared" si="564"/>
        <v>#VALUE!</v>
      </c>
      <c r="AE1700" t="e">
        <f t="shared" si="565"/>
        <v>#VALUE!</v>
      </c>
      <c r="AF1700" t="e">
        <f t="shared" si="566"/>
        <v>#VALUE!</v>
      </c>
    </row>
    <row r="1701" spans="5:32" x14ac:dyDescent="0.2">
      <c r="E1701">
        <f t="shared" si="558"/>
        <v>1699</v>
      </c>
      <c r="F1701">
        <f t="shared" si="553"/>
        <v>169.12344952800467</v>
      </c>
      <c r="G1701" t="e">
        <f t="shared" si="546"/>
        <v>#VALUE!</v>
      </c>
      <c r="H1701" t="e">
        <f t="shared" si="547"/>
        <v>#VALUE!</v>
      </c>
      <c r="I1701" t="e">
        <f t="shared" si="548"/>
        <v>#VALUE!</v>
      </c>
      <c r="J1701" t="e">
        <f t="shared" si="549"/>
        <v>#VALUE!</v>
      </c>
      <c r="K1701" t="e">
        <f t="shared" si="550"/>
        <v>#VALUE!</v>
      </c>
      <c r="L1701" t="e">
        <f t="shared" si="551"/>
        <v>#VALUE!</v>
      </c>
      <c r="M1701" t="e">
        <f>IF($B$9="זכר",INDEX(תמותה!$A$1:$E$121,ROUNDDOWN(E1701/12,0)+1,2),INDEX(תמותה!$A$1:$E$121,ROUNDDOWN(E1701/12,0)+1,3))</f>
        <v>#REF!</v>
      </c>
      <c r="N1701" t="e">
        <f>IF($B$9="זכר",INDEX('שיפור גברים'!$A$1:$GQ$121,ROUNDDOWN(E1701/12,0)+1,ROUNDDOWN((E1701+$B$7-$B$8)/12,0)+2),INDEX('שיפור נשים'!$A$1:$GQ$121,ROUNDDOWN(E1701/12,0)+1,ROUNDDOWN((E1701+$B$7-$B$8)/12,0)+2))</f>
        <v>#REF!</v>
      </c>
      <c r="O1701" t="e">
        <f>IF($B$9="זכר",INDEX('שיפור גברים'!$A$1:$GQ$121,ROUNDDOWN(E1701/12,0)+1,ROUNDDOWN((E1701+$B$7-$B$8)/12,0)+1),INDEX('שיפור נשים'!$A$1:$GQ$121,ROUNDDOWN(E1701/12,0)+1,ROUNDDOWN((E1701+$B$7-$B$8)/12,0)+1))</f>
        <v>#REF!</v>
      </c>
      <c r="P1701">
        <f t="shared" si="552"/>
        <v>0.25</v>
      </c>
      <c r="Q1701">
        <f t="shared" si="554"/>
        <v>1</v>
      </c>
      <c r="R1701">
        <f t="shared" si="559"/>
        <v>1699</v>
      </c>
      <c r="S1701" t="e">
        <f t="shared" si="560"/>
        <v>#VALUE!</v>
      </c>
      <c r="T1701" t="e">
        <f>IF($B$11="זכר",INDEX(תמותה!$A$1:$E$121,ROUNDDOWN(R1701/12,0)+1,2),INDEX(תמותה!$A$1:$E$121,ROUNDDOWN(R1701/12,0)+1,3))</f>
        <v>#REF!</v>
      </c>
      <c r="U1701" t="e">
        <f>IF($B$11="זכר",INDEX('שיפור גברים'!$A$1:$GQ$121,ROUNDDOWN(R1701/12,0)+1,ROUNDDOWN((E1701+$B$7-$B$8)/12,0)+2),INDEX('שיפור נשים'!$A$1:$GQ$121,ROUNDDOWN(R1701/12,0)+1,ROUNDDOWN((E1701+$B$7-$B$8)/12,0)+2))</f>
        <v>#REF!</v>
      </c>
      <c r="V1701" t="e">
        <f>IF($B$11="זכר",INDEX('שיפור גברים'!$A$1:$GQ$121,ROUNDDOWN(R1701/12,0)+1,ROUNDDOWN((E1701+$B$7-$B$8)/12,0)+1),INDEX('שיפור נשים'!$A$1:$GQ$121,ROUNDDOWN(R1701/12,0)+1,ROUNDDOWN((E1701+$B$7-$B$8)/12,0)+1))</f>
        <v>#REF!</v>
      </c>
      <c r="W1701">
        <f t="shared" si="555"/>
        <v>0.25</v>
      </c>
      <c r="X1701" t="e">
        <f t="shared" si="561"/>
        <v>#VALUE!</v>
      </c>
      <c r="Y1701" t="e">
        <f>IF($B$11="זכר",INDEX(תמותה!$A$1:$E$121,ROUNDDOWN(R1701/12,0)+1,4),INDEX(תמותה!$A$1:$E$121,ROUNDDOWN(R1701/12,0)+1,5))</f>
        <v>#REF!</v>
      </c>
      <c r="Z1701">
        <f t="shared" si="556"/>
        <v>1</v>
      </c>
      <c r="AA1701">
        <f t="shared" si="557"/>
        <v>1</v>
      </c>
      <c r="AB1701" t="e">
        <f t="shared" si="562"/>
        <v>#VALUE!</v>
      </c>
      <c r="AC1701" t="e">
        <f t="shared" si="563"/>
        <v>#VALUE!</v>
      </c>
      <c r="AD1701" t="e">
        <f t="shared" si="564"/>
        <v>#VALUE!</v>
      </c>
      <c r="AE1701" t="e">
        <f t="shared" si="565"/>
        <v>#VALUE!</v>
      </c>
      <c r="AF1701" t="e">
        <f t="shared" si="566"/>
        <v>#VALUE!</v>
      </c>
    </row>
    <row r="1702" spans="5:32" x14ac:dyDescent="0.2">
      <c r="E1702">
        <f t="shared" si="558"/>
        <v>1700</v>
      </c>
      <c r="F1702">
        <f t="shared" si="553"/>
        <v>169.63463797535795</v>
      </c>
      <c r="G1702" t="e">
        <f t="shared" ref="G1702:G1765" si="567">IF(E1702&lt;=$B$3,IF(AND((E1702-$E$2)&lt;0,E1702&lt;$B$4),G1701+1/F1702,G1701+L1701/F1702))</f>
        <v>#VALUE!</v>
      </c>
      <c r="H1702" t="e">
        <f t="shared" ref="H1702:H1765" si="568">IF(E1702&lt;=$B$3,IF(AND((E1702-$E$2)&lt;60,E1702&lt;$B$4),H1701+1/F1702,H1701+L1701/F1702))</f>
        <v>#VALUE!</v>
      </c>
      <c r="I1702" t="e">
        <f t="shared" ref="I1702:I1765" si="569">IF(E1702&lt;=$B$3,IF(AND((E1702-$E$2)&lt;120,E1702&lt;$B$4),I1701+1/F1702,I1701+L1701/F1702))</f>
        <v>#VALUE!</v>
      </c>
      <c r="J1702" t="e">
        <f t="shared" ref="J1702:J1765" si="570">IF(E1702&lt;=$B$3,IF(AND((E1702-$E$2)&lt;180,E1702&lt;$B$4),J1701+1/F1702,J1701+L1701/F1702))</f>
        <v>#VALUE!</v>
      </c>
      <c r="K1702" t="e">
        <f t="shared" ref="K1702:K1765" si="571">IF(E1702&lt;=$B$3,IF(AND((E1702-$E$2)&lt;240,E1702&lt;$B$4),K1701+1/F1702,K1701+L1701/F1702))</f>
        <v>#VALUE!</v>
      </c>
      <c r="L1702" t="e">
        <f t="shared" ref="L1702:L1765" si="572">L1701*(1-Q1702)</f>
        <v>#VALUE!</v>
      </c>
      <c r="M1702" t="e">
        <f>IF($B$9="זכר",INDEX(תמותה!$A$1:$E$121,ROUNDDOWN(E1702/12,0)+1,2),INDEX(תמותה!$A$1:$E$121,ROUNDDOWN(E1702/12,0)+1,3))</f>
        <v>#REF!</v>
      </c>
      <c r="N1702" t="e">
        <f>IF($B$9="זכר",INDEX('שיפור גברים'!$A$1:$GQ$121,ROUNDDOWN(E1702/12,0)+1,ROUNDDOWN((E1702+$B$7-$B$8)/12,0)+2),INDEX('שיפור נשים'!$A$1:$GQ$121,ROUNDDOWN(E1702/12,0)+1,ROUNDDOWN((E1702+$B$7-$B$8)/12,0)+2))</f>
        <v>#REF!</v>
      </c>
      <c r="O1702" t="e">
        <f>IF($B$9="זכר",INDEX('שיפור גברים'!$A$1:$GQ$121,ROUNDDOWN(E1702/12,0)+1,ROUNDDOWN((E1702+$B$7-$B$8)/12,0)+1),INDEX('שיפור נשים'!$A$1:$GQ$121,ROUNDDOWN(E1702/12,0)+1,ROUNDDOWN((E1702+$B$7-$B$8)/12,0)+1))</f>
        <v>#REF!</v>
      </c>
      <c r="P1702">
        <f t="shared" ref="P1702:P1765" si="573">(MOD((E1702-$E$2+7),12)+1)/12</f>
        <v>0.33333333333333331</v>
      </c>
      <c r="Q1702">
        <f t="shared" si="554"/>
        <v>1</v>
      </c>
      <c r="R1702">
        <f t="shared" si="559"/>
        <v>1700</v>
      </c>
      <c r="S1702" t="e">
        <f t="shared" si="560"/>
        <v>#VALUE!</v>
      </c>
      <c r="T1702" t="e">
        <f>IF($B$11="זכר",INDEX(תמותה!$A$1:$E$121,ROUNDDOWN(R1702/12,0)+1,2),INDEX(תמותה!$A$1:$E$121,ROUNDDOWN(R1702/12,0)+1,3))</f>
        <v>#REF!</v>
      </c>
      <c r="U1702" t="e">
        <f>IF($B$11="זכר",INDEX('שיפור גברים'!$A$1:$GQ$121,ROUNDDOWN(R1702/12,0)+1,ROUNDDOWN((E1702+$B$7-$B$8)/12,0)+2),INDEX('שיפור נשים'!$A$1:$GQ$121,ROUNDDOWN(R1702/12,0)+1,ROUNDDOWN((E1702+$B$7-$B$8)/12,0)+2))</f>
        <v>#REF!</v>
      </c>
      <c r="V1702" t="e">
        <f>IF($B$11="זכר",INDEX('שיפור גברים'!$A$1:$GQ$121,ROUNDDOWN(R1702/12,0)+1,ROUNDDOWN((E1702+$B$7-$B$8)/12,0)+1),INDEX('שיפור נשים'!$A$1:$GQ$121,ROUNDDOWN(R1702/12,0)+1,ROUNDDOWN((E1702+$B$7-$B$8)/12,0)+1))</f>
        <v>#REF!</v>
      </c>
      <c r="W1702">
        <f t="shared" si="555"/>
        <v>0.33333333333333331</v>
      </c>
      <c r="X1702" t="e">
        <f t="shared" si="561"/>
        <v>#VALUE!</v>
      </c>
      <c r="Y1702" t="e">
        <f>IF($B$11="זכר",INDEX(תמותה!$A$1:$E$121,ROUNDDOWN(R1702/12,0)+1,4),INDEX(תמותה!$A$1:$E$121,ROUNDDOWN(R1702/12,0)+1,5))</f>
        <v>#REF!</v>
      </c>
      <c r="Z1702">
        <f t="shared" si="556"/>
        <v>1</v>
      </c>
      <c r="AA1702">
        <f t="shared" si="557"/>
        <v>1</v>
      </c>
      <c r="AB1702" t="e">
        <f t="shared" si="562"/>
        <v>#VALUE!</v>
      </c>
      <c r="AC1702" t="e">
        <f t="shared" si="563"/>
        <v>#VALUE!</v>
      </c>
      <c r="AD1702" t="e">
        <f t="shared" si="564"/>
        <v>#VALUE!</v>
      </c>
      <c r="AE1702" t="e">
        <f t="shared" si="565"/>
        <v>#VALUE!</v>
      </c>
      <c r="AF1702" t="e">
        <f t="shared" si="566"/>
        <v>#VALUE!</v>
      </c>
    </row>
    <row r="1703" spans="5:32" x14ac:dyDescent="0.2">
      <c r="E1703">
        <f t="shared" si="558"/>
        <v>1701</v>
      </c>
      <c r="F1703">
        <f t="shared" si="553"/>
        <v>170.14737152854627</v>
      </c>
      <c r="G1703" t="e">
        <f t="shared" si="567"/>
        <v>#VALUE!</v>
      </c>
      <c r="H1703" t="e">
        <f t="shared" si="568"/>
        <v>#VALUE!</v>
      </c>
      <c r="I1703" t="e">
        <f t="shared" si="569"/>
        <v>#VALUE!</v>
      </c>
      <c r="J1703" t="e">
        <f t="shared" si="570"/>
        <v>#VALUE!</v>
      </c>
      <c r="K1703" t="e">
        <f t="shared" si="571"/>
        <v>#VALUE!</v>
      </c>
      <c r="L1703" t="e">
        <f t="shared" si="572"/>
        <v>#VALUE!</v>
      </c>
      <c r="M1703" t="e">
        <f>IF($B$9="זכר",INDEX(תמותה!$A$1:$E$121,ROUNDDOWN(E1703/12,0)+1,2),INDEX(תמותה!$A$1:$E$121,ROUNDDOWN(E1703/12,0)+1,3))</f>
        <v>#REF!</v>
      </c>
      <c r="N1703" t="e">
        <f>IF($B$9="זכר",INDEX('שיפור גברים'!$A$1:$GQ$121,ROUNDDOWN(E1703/12,0)+1,ROUNDDOWN((E1703+$B$7-$B$8)/12,0)+2),INDEX('שיפור נשים'!$A$1:$GQ$121,ROUNDDOWN(E1703/12,0)+1,ROUNDDOWN((E1703+$B$7-$B$8)/12,0)+2))</f>
        <v>#REF!</v>
      </c>
      <c r="O1703" t="e">
        <f>IF($B$9="זכר",INDEX('שיפור גברים'!$A$1:$GQ$121,ROUNDDOWN(E1703/12,0)+1,ROUNDDOWN((E1703+$B$7-$B$8)/12,0)+1),INDEX('שיפור נשים'!$A$1:$GQ$121,ROUNDDOWN(E1703/12,0)+1,ROUNDDOWN((E1703+$B$7-$B$8)/12,0)+1))</f>
        <v>#REF!</v>
      </c>
      <c r="P1703">
        <f t="shared" si="573"/>
        <v>0.41666666666666669</v>
      </c>
      <c r="Q1703">
        <f t="shared" si="554"/>
        <v>1</v>
      </c>
      <c r="R1703">
        <f t="shared" si="559"/>
        <v>1701</v>
      </c>
      <c r="S1703" t="e">
        <f t="shared" si="560"/>
        <v>#VALUE!</v>
      </c>
      <c r="T1703" t="e">
        <f>IF($B$11="זכר",INDEX(תמותה!$A$1:$E$121,ROUNDDOWN(R1703/12,0)+1,2),INDEX(תמותה!$A$1:$E$121,ROUNDDOWN(R1703/12,0)+1,3))</f>
        <v>#REF!</v>
      </c>
      <c r="U1703" t="e">
        <f>IF($B$11="זכר",INDEX('שיפור גברים'!$A$1:$GQ$121,ROUNDDOWN(R1703/12,0)+1,ROUNDDOWN((E1703+$B$7-$B$8)/12,0)+2),INDEX('שיפור נשים'!$A$1:$GQ$121,ROUNDDOWN(R1703/12,0)+1,ROUNDDOWN((E1703+$B$7-$B$8)/12,0)+2))</f>
        <v>#REF!</v>
      </c>
      <c r="V1703" t="e">
        <f>IF($B$11="זכר",INDEX('שיפור גברים'!$A$1:$GQ$121,ROUNDDOWN(R1703/12,0)+1,ROUNDDOWN((E1703+$B$7-$B$8)/12,0)+1),INDEX('שיפור נשים'!$A$1:$GQ$121,ROUNDDOWN(R1703/12,0)+1,ROUNDDOWN((E1703+$B$7-$B$8)/12,0)+1))</f>
        <v>#REF!</v>
      </c>
      <c r="W1703">
        <f t="shared" si="555"/>
        <v>0.41666666666666669</v>
      </c>
      <c r="X1703" t="e">
        <f t="shared" si="561"/>
        <v>#VALUE!</v>
      </c>
      <c r="Y1703" t="e">
        <f>IF($B$11="זכר",INDEX(תמותה!$A$1:$E$121,ROUNDDOWN(R1703/12,0)+1,4),INDEX(תמותה!$A$1:$E$121,ROUNDDOWN(R1703/12,0)+1,5))</f>
        <v>#REF!</v>
      </c>
      <c r="Z1703">
        <f t="shared" si="556"/>
        <v>1</v>
      </c>
      <c r="AA1703">
        <f t="shared" si="557"/>
        <v>1</v>
      </c>
      <c r="AB1703" t="e">
        <f t="shared" si="562"/>
        <v>#VALUE!</v>
      </c>
      <c r="AC1703" t="e">
        <f t="shared" si="563"/>
        <v>#VALUE!</v>
      </c>
      <c r="AD1703" t="e">
        <f t="shared" si="564"/>
        <v>#VALUE!</v>
      </c>
      <c r="AE1703" t="e">
        <f t="shared" si="565"/>
        <v>#VALUE!</v>
      </c>
      <c r="AF1703" t="e">
        <f t="shared" si="566"/>
        <v>#VALUE!</v>
      </c>
    </row>
    <row r="1704" spans="5:32" x14ac:dyDescent="0.2">
      <c r="E1704">
        <f t="shared" si="558"/>
        <v>1702</v>
      </c>
      <c r="F1704">
        <f t="shared" si="553"/>
        <v>170.66165485776898</v>
      </c>
      <c r="G1704" t="e">
        <f t="shared" si="567"/>
        <v>#VALUE!</v>
      </c>
      <c r="H1704" t="e">
        <f t="shared" si="568"/>
        <v>#VALUE!</v>
      </c>
      <c r="I1704" t="e">
        <f t="shared" si="569"/>
        <v>#VALUE!</v>
      </c>
      <c r="J1704" t="e">
        <f t="shared" si="570"/>
        <v>#VALUE!</v>
      </c>
      <c r="K1704" t="e">
        <f t="shared" si="571"/>
        <v>#VALUE!</v>
      </c>
      <c r="L1704" t="e">
        <f t="shared" si="572"/>
        <v>#VALUE!</v>
      </c>
      <c r="M1704" t="e">
        <f>IF($B$9="זכר",INDEX(תמותה!$A$1:$E$121,ROUNDDOWN(E1704/12,0)+1,2),INDEX(תמותה!$A$1:$E$121,ROUNDDOWN(E1704/12,0)+1,3))</f>
        <v>#REF!</v>
      </c>
      <c r="N1704" t="e">
        <f>IF($B$9="זכר",INDEX('שיפור גברים'!$A$1:$GQ$121,ROUNDDOWN(E1704/12,0)+1,ROUNDDOWN((E1704+$B$7-$B$8)/12,0)+2),INDEX('שיפור נשים'!$A$1:$GQ$121,ROUNDDOWN(E1704/12,0)+1,ROUNDDOWN((E1704+$B$7-$B$8)/12,0)+2))</f>
        <v>#REF!</v>
      </c>
      <c r="O1704" t="e">
        <f>IF($B$9="זכר",INDEX('שיפור גברים'!$A$1:$GQ$121,ROUNDDOWN(E1704/12,0)+1,ROUNDDOWN((E1704+$B$7-$B$8)/12,0)+1),INDEX('שיפור נשים'!$A$1:$GQ$121,ROUNDDOWN(E1704/12,0)+1,ROUNDDOWN((E1704+$B$7-$B$8)/12,0)+1))</f>
        <v>#REF!</v>
      </c>
      <c r="P1704">
        <f t="shared" si="573"/>
        <v>0.5</v>
      </c>
      <c r="Q1704">
        <f t="shared" si="554"/>
        <v>1</v>
      </c>
      <c r="R1704">
        <f t="shared" si="559"/>
        <v>1702</v>
      </c>
      <c r="S1704" t="e">
        <f t="shared" si="560"/>
        <v>#VALUE!</v>
      </c>
      <c r="T1704" t="e">
        <f>IF($B$11="זכר",INDEX(תמותה!$A$1:$E$121,ROUNDDOWN(R1704/12,0)+1,2),INDEX(תמותה!$A$1:$E$121,ROUNDDOWN(R1704/12,0)+1,3))</f>
        <v>#REF!</v>
      </c>
      <c r="U1704" t="e">
        <f>IF($B$11="זכר",INDEX('שיפור גברים'!$A$1:$GQ$121,ROUNDDOWN(R1704/12,0)+1,ROUNDDOWN((E1704+$B$7-$B$8)/12,0)+2),INDEX('שיפור נשים'!$A$1:$GQ$121,ROUNDDOWN(R1704/12,0)+1,ROUNDDOWN((E1704+$B$7-$B$8)/12,0)+2))</f>
        <v>#REF!</v>
      </c>
      <c r="V1704" t="e">
        <f>IF($B$11="זכר",INDEX('שיפור גברים'!$A$1:$GQ$121,ROUNDDOWN(R1704/12,0)+1,ROUNDDOWN((E1704+$B$7-$B$8)/12,0)+1),INDEX('שיפור נשים'!$A$1:$GQ$121,ROUNDDOWN(R1704/12,0)+1,ROUNDDOWN((E1704+$B$7-$B$8)/12,0)+1))</f>
        <v>#REF!</v>
      </c>
      <c r="W1704">
        <f t="shared" si="555"/>
        <v>0.5</v>
      </c>
      <c r="X1704" t="e">
        <f t="shared" si="561"/>
        <v>#VALUE!</v>
      </c>
      <c r="Y1704" t="e">
        <f>IF($B$11="זכר",INDEX(תמותה!$A$1:$E$121,ROUNDDOWN(R1704/12,0)+1,4),INDEX(תמותה!$A$1:$E$121,ROUNDDOWN(R1704/12,0)+1,5))</f>
        <v>#REF!</v>
      </c>
      <c r="Z1704">
        <f t="shared" si="556"/>
        <v>1</v>
      </c>
      <c r="AA1704">
        <f t="shared" si="557"/>
        <v>1</v>
      </c>
      <c r="AB1704" t="e">
        <f t="shared" si="562"/>
        <v>#VALUE!</v>
      </c>
      <c r="AC1704" t="e">
        <f t="shared" si="563"/>
        <v>#VALUE!</v>
      </c>
      <c r="AD1704" t="e">
        <f t="shared" si="564"/>
        <v>#VALUE!</v>
      </c>
      <c r="AE1704" t="e">
        <f t="shared" si="565"/>
        <v>#VALUE!</v>
      </c>
      <c r="AF1704" t="e">
        <f t="shared" si="566"/>
        <v>#VALUE!</v>
      </c>
    </row>
    <row r="1705" spans="5:32" x14ac:dyDescent="0.2">
      <c r="E1705">
        <f t="shared" si="558"/>
        <v>1703</v>
      </c>
      <c r="F1705">
        <f t="shared" si="553"/>
        <v>171.17749264734195</v>
      </c>
      <c r="G1705" t="e">
        <f t="shared" si="567"/>
        <v>#VALUE!</v>
      </c>
      <c r="H1705" t="e">
        <f t="shared" si="568"/>
        <v>#VALUE!</v>
      </c>
      <c r="I1705" t="e">
        <f t="shared" si="569"/>
        <v>#VALUE!</v>
      </c>
      <c r="J1705" t="e">
        <f t="shared" si="570"/>
        <v>#VALUE!</v>
      </c>
      <c r="K1705" t="e">
        <f t="shared" si="571"/>
        <v>#VALUE!</v>
      </c>
      <c r="L1705" t="e">
        <f t="shared" si="572"/>
        <v>#VALUE!</v>
      </c>
      <c r="M1705" t="e">
        <f>IF($B$9="זכר",INDEX(תמותה!$A$1:$E$121,ROUNDDOWN(E1705/12,0)+1,2),INDEX(תמותה!$A$1:$E$121,ROUNDDOWN(E1705/12,0)+1,3))</f>
        <v>#REF!</v>
      </c>
      <c r="N1705" t="e">
        <f>IF($B$9="זכר",INDEX('שיפור גברים'!$A$1:$GQ$121,ROUNDDOWN(E1705/12,0)+1,ROUNDDOWN((E1705+$B$7-$B$8)/12,0)+2),INDEX('שיפור נשים'!$A$1:$GQ$121,ROUNDDOWN(E1705/12,0)+1,ROUNDDOWN((E1705+$B$7-$B$8)/12,0)+2))</f>
        <v>#REF!</v>
      </c>
      <c r="O1705" t="e">
        <f>IF($B$9="זכר",INDEX('שיפור גברים'!$A$1:$GQ$121,ROUNDDOWN(E1705/12,0)+1,ROUNDDOWN((E1705+$B$7-$B$8)/12,0)+1),INDEX('שיפור נשים'!$A$1:$GQ$121,ROUNDDOWN(E1705/12,0)+1,ROUNDDOWN((E1705+$B$7-$B$8)/12,0)+1))</f>
        <v>#REF!</v>
      </c>
      <c r="P1705">
        <f t="shared" si="573"/>
        <v>0.58333333333333337</v>
      </c>
      <c r="Q1705">
        <f t="shared" si="554"/>
        <v>1</v>
      </c>
      <c r="R1705">
        <f t="shared" si="559"/>
        <v>1703</v>
      </c>
      <c r="S1705" t="e">
        <f t="shared" si="560"/>
        <v>#VALUE!</v>
      </c>
      <c r="T1705" t="e">
        <f>IF($B$11="זכר",INDEX(תמותה!$A$1:$E$121,ROUNDDOWN(R1705/12,0)+1,2),INDEX(תמותה!$A$1:$E$121,ROUNDDOWN(R1705/12,0)+1,3))</f>
        <v>#REF!</v>
      </c>
      <c r="U1705" t="e">
        <f>IF($B$11="זכר",INDEX('שיפור גברים'!$A$1:$GQ$121,ROUNDDOWN(R1705/12,0)+1,ROUNDDOWN((E1705+$B$7-$B$8)/12,0)+2),INDEX('שיפור נשים'!$A$1:$GQ$121,ROUNDDOWN(R1705/12,0)+1,ROUNDDOWN((E1705+$B$7-$B$8)/12,0)+2))</f>
        <v>#REF!</v>
      </c>
      <c r="V1705" t="e">
        <f>IF($B$11="זכר",INDEX('שיפור גברים'!$A$1:$GQ$121,ROUNDDOWN(R1705/12,0)+1,ROUNDDOWN((E1705+$B$7-$B$8)/12,0)+1),INDEX('שיפור נשים'!$A$1:$GQ$121,ROUNDDOWN(R1705/12,0)+1,ROUNDDOWN((E1705+$B$7-$B$8)/12,0)+1))</f>
        <v>#REF!</v>
      </c>
      <c r="W1705">
        <f t="shared" si="555"/>
        <v>0.58333333333333337</v>
      </c>
      <c r="X1705" t="e">
        <f t="shared" si="561"/>
        <v>#VALUE!</v>
      </c>
      <c r="Y1705" t="e">
        <f>IF($B$11="זכר",INDEX(תמותה!$A$1:$E$121,ROUNDDOWN(R1705/12,0)+1,4),INDEX(תמותה!$A$1:$E$121,ROUNDDOWN(R1705/12,0)+1,5))</f>
        <v>#REF!</v>
      </c>
      <c r="Z1705">
        <f t="shared" si="556"/>
        <v>1</v>
      </c>
      <c r="AA1705">
        <f t="shared" si="557"/>
        <v>1</v>
      </c>
      <c r="AB1705" t="e">
        <f t="shared" si="562"/>
        <v>#VALUE!</v>
      </c>
      <c r="AC1705" t="e">
        <f t="shared" si="563"/>
        <v>#VALUE!</v>
      </c>
      <c r="AD1705" t="e">
        <f t="shared" si="564"/>
        <v>#VALUE!</v>
      </c>
      <c r="AE1705" t="e">
        <f t="shared" si="565"/>
        <v>#VALUE!</v>
      </c>
      <c r="AF1705" t="e">
        <f t="shared" si="566"/>
        <v>#VALUE!</v>
      </c>
    </row>
    <row r="1706" spans="5:32" x14ac:dyDescent="0.2">
      <c r="E1706">
        <f t="shared" si="558"/>
        <v>1704</v>
      </c>
      <c r="F1706">
        <f t="shared" si="553"/>
        <v>171.69488959573931</v>
      </c>
      <c r="G1706" t="e">
        <f t="shared" si="567"/>
        <v>#VALUE!</v>
      </c>
      <c r="H1706" t="e">
        <f t="shared" si="568"/>
        <v>#VALUE!</v>
      </c>
      <c r="I1706" t="e">
        <f t="shared" si="569"/>
        <v>#VALUE!</v>
      </c>
      <c r="J1706" t="e">
        <f t="shared" si="570"/>
        <v>#VALUE!</v>
      </c>
      <c r="K1706" t="e">
        <f t="shared" si="571"/>
        <v>#VALUE!</v>
      </c>
      <c r="L1706" t="e">
        <f t="shared" si="572"/>
        <v>#VALUE!</v>
      </c>
      <c r="M1706" t="e">
        <f>IF($B$9="זכר",INDEX(תמותה!$A$1:$E$121,ROUNDDOWN(E1706/12,0)+1,2),INDEX(תמותה!$A$1:$E$121,ROUNDDOWN(E1706/12,0)+1,3))</f>
        <v>#REF!</v>
      </c>
      <c r="N1706" t="e">
        <f>IF($B$9="זכר",INDEX('שיפור גברים'!$A$1:$GQ$121,ROUNDDOWN(E1706/12,0)+1,ROUNDDOWN((E1706+$B$7-$B$8)/12,0)+2),INDEX('שיפור נשים'!$A$1:$GQ$121,ROUNDDOWN(E1706/12,0)+1,ROUNDDOWN((E1706+$B$7-$B$8)/12,0)+2))</f>
        <v>#REF!</v>
      </c>
      <c r="O1706" t="e">
        <f>IF($B$9="זכר",INDEX('שיפור גברים'!$A$1:$GQ$121,ROUNDDOWN(E1706/12,0)+1,ROUNDDOWN((E1706+$B$7-$B$8)/12,0)+1),INDEX('שיפור נשים'!$A$1:$GQ$121,ROUNDDOWN(E1706/12,0)+1,ROUNDDOWN((E1706+$B$7-$B$8)/12,0)+1))</f>
        <v>#REF!</v>
      </c>
      <c r="P1706">
        <f t="shared" si="573"/>
        <v>0.66666666666666663</v>
      </c>
      <c r="Q1706">
        <f t="shared" si="554"/>
        <v>1</v>
      </c>
      <c r="R1706">
        <f t="shared" si="559"/>
        <v>1704</v>
      </c>
      <c r="S1706" t="e">
        <f t="shared" si="560"/>
        <v>#VALUE!</v>
      </c>
      <c r="T1706" t="e">
        <f>IF($B$11="זכר",INDEX(תמותה!$A$1:$E$121,ROUNDDOWN(R1706/12,0)+1,2),INDEX(תמותה!$A$1:$E$121,ROUNDDOWN(R1706/12,0)+1,3))</f>
        <v>#REF!</v>
      </c>
      <c r="U1706" t="e">
        <f>IF($B$11="זכר",INDEX('שיפור גברים'!$A$1:$GQ$121,ROUNDDOWN(R1706/12,0)+1,ROUNDDOWN((E1706+$B$7-$B$8)/12,0)+2),INDEX('שיפור נשים'!$A$1:$GQ$121,ROUNDDOWN(R1706/12,0)+1,ROUNDDOWN((E1706+$B$7-$B$8)/12,0)+2))</f>
        <v>#REF!</v>
      </c>
      <c r="V1706" t="e">
        <f>IF($B$11="זכר",INDEX('שיפור גברים'!$A$1:$GQ$121,ROUNDDOWN(R1706/12,0)+1,ROUNDDOWN((E1706+$B$7-$B$8)/12,0)+1),INDEX('שיפור נשים'!$A$1:$GQ$121,ROUNDDOWN(R1706/12,0)+1,ROUNDDOWN((E1706+$B$7-$B$8)/12,0)+1))</f>
        <v>#REF!</v>
      </c>
      <c r="W1706">
        <f t="shared" si="555"/>
        <v>0.66666666666666663</v>
      </c>
      <c r="X1706" t="e">
        <f t="shared" si="561"/>
        <v>#VALUE!</v>
      </c>
      <c r="Y1706" t="e">
        <f>IF($B$11="זכר",INDEX(תמותה!$A$1:$E$121,ROUNDDOWN(R1706/12,0)+1,4),INDEX(תמותה!$A$1:$E$121,ROUNDDOWN(R1706/12,0)+1,5))</f>
        <v>#REF!</v>
      </c>
      <c r="Z1706">
        <f t="shared" si="556"/>
        <v>1</v>
      </c>
      <c r="AA1706">
        <f t="shared" si="557"/>
        <v>1</v>
      </c>
      <c r="AB1706" t="e">
        <f t="shared" si="562"/>
        <v>#VALUE!</v>
      </c>
      <c r="AC1706" t="e">
        <f t="shared" si="563"/>
        <v>#VALUE!</v>
      </c>
      <c r="AD1706" t="e">
        <f t="shared" si="564"/>
        <v>#VALUE!</v>
      </c>
      <c r="AE1706" t="e">
        <f t="shared" si="565"/>
        <v>#VALUE!</v>
      </c>
      <c r="AF1706" t="e">
        <f t="shared" si="566"/>
        <v>#VALUE!</v>
      </c>
    </row>
    <row r="1707" spans="5:32" x14ac:dyDescent="0.2">
      <c r="E1707">
        <f t="shared" si="558"/>
        <v>1705</v>
      </c>
      <c r="F1707">
        <f t="shared" si="553"/>
        <v>172.21385041563661</v>
      </c>
      <c r="G1707" t="e">
        <f t="shared" si="567"/>
        <v>#VALUE!</v>
      </c>
      <c r="H1707" t="e">
        <f t="shared" si="568"/>
        <v>#VALUE!</v>
      </c>
      <c r="I1707" t="e">
        <f t="shared" si="569"/>
        <v>#VALUE!</v>
      </c>
      <c r="J1707" t="e">
        <f t="shared" si="570"/>
        <v>#VALUE!</v>
      </c>
      <c r="K1707" t="e">
        <f t="shared" si="571"/>
        <v>#VALUE!</v>
      </c>
      <c r="L1707" t="e">
        <f t="shared" si="572"/>
        <v>#VALUE!</v>
      </c>
      <c r="M1707" t="e">
        <f>IF($B$9="זכר",INDEX(תמותה!$A$1:$E$121,ROUNDDOWN(E1707/12,0)+1,2),INDEX(תמותה!$A$1:$E$121,ROUNDDOWN(E1707/12,0)+1,3))</f>
        <v>#REF!</v>
      </c>
      <c r="N1707" t="e">
        <f>IF($B$9="זכר",INDEX('שיפור גברים'!$A$1:$GQ$121,ROUNDDOWN(E1707/12,0)+1,ROUNDDOWN((E1707+$B$7-$B$8)/12,0)+2),INDEX('שיפור נשים'!$A$1:$GQ$121,ROUNDDOWN(E1707/12,0)+1,ROUNDDOWN((E1707+$B$7-$B$8)/12,0)+2))</f>
        <v>#REF!</v>
      </c>
      <c r="O1707" t="e">
        <f>IF($B$9="זכר",INDEX('שיפור גברים'!$A$1:$GQ$121,ROUNDDOWN(E1707/12,0)+1,ROUNDDOWN((E1707+$B$7-$B$8)/12,0)+1),INDEX('שיפור נשים'!$A$1:$GQ$121,ROUNDDOWN(E1707/12,0)+1,ROUNDDOWN((E1707+$B$7-$B$8)/12,0)+1))</f>
        <v>#REF!</v>
      </c>
      <c r="P1707">
        <f t="shared" si="573"/>
        <v>0.75</v>
      </c>
      <c r="Q1707">
        <f t="shared" si="554"/>
        <v>1</v>
      </c>
      <c r="R1707">
        <f t="shared" si="559"/>
        <v>1705</v>
      </c>
      <c r="S1707" t="e">
        <f t="shared" si="560"/>
        <v>#VALUE!</v>
      </c>
      <c r="T1707" t="e">
        <f>IF($B$11="זכר",INDEX(תמותה!$A$1:$E$121,ROUNDDOWN(R1707/12,0)+1,2),INDEX(תמותה!$A$1:$E$121,ROUNDDOWN(R1707/12,0)+1,3))</f>
        <v>#REF!</v>
      </c>
      <c r="U1707" t="e">
        <f>IF($B$11="זכר",INDEX('שיפור גברים'!$A$1:$GQ$121,ROUNDDOWN(R1707/12,0)+1,ROUNDDOWN((E1707+$B$7-$B$8)/12,0)+2),INDEX('שיפור נשים'!$A$1:$GQ$121,ROUNDDOWN(R1707/12,0)+1,ROUNDDOWN((E1707+$B$7-$B$8)/12,0)+2))</f>
        <v>#REF!</v>
      </c>
      <c r="V1707" t="e">
        <f>IF($B$11="זכר",INDEX('שיפור גברים'!$A$1:$GQ$121,ROUNDDOWN(R1707/12,0)+1,ROUNDDOWN((E1707+$B$7-$B$8)/12,0)+1),INDEX('שיפור נשים'!$A$1:$GQ$121,ROUNDDOWN(R1707/12,0)+1,ROUNDDOWN((E1707+$B$7-$B$8)/12,0)+1))</f>
        <v>#REF!</v>
      </c>
      <c r="W1707">
        <f t="shared" si="555"/>
        <v>0.75</v>
      </c>
      <c r="X1707" t="e">
        <f t="shared" si="561"/>
        <v>#VALUE!</v>
      </c>
      <c r="Y1707" t="e">
        <f>IF($B$11="זכר",INDEX(תמותה!$A$1:$E$121,ROUNDDOWN(R1707/12,0)+1,4),INDEX(תמותה!$A$1:$E$121,ROUNDDOWN(R1707/12,0)+1,5))</f>
        <v>#REF!</v>
      </c>
      <c r="Z1707">
        <f t="shared" si="556"/>
        <v>1</v>
      </c>
      <c r="AA1707">
        <f t="shared" si="557"/>
        <v>1</v>
      </c>
      <c r="AB1707" t="e">
        <f t="shared" si="562"/>
        <v>#VALUE!</v>
      </c>
      <c r="AC1707" t="e">
        <f t="shared" si="563"/>
        <v>#VALUE!</v>
      </c>
      <c r="AD1707" t="e">
        <f t="shared" si="564"/>
        <v>#VALUE!</v>
      </c>
      <c r="AE1707" t="e">
        <f t="shared" si="565"/>
        <v>#VALUE!</v>
      </c>
      <c r="AF1707" t="e">
        <f t="shared" si="566"/>
        <v>#VALUE!</v>
      </c>
    </row>
    <row r="1708" spans="5:32" x14ac:dyDescent="0.2">
      <c r="E1708">
        <f t="shared" si="558"/>
        <v>1706</v>
      </c>
      <c r="F1708">
        <f t="shared" si="553"/>
        <v>172.73437983395434</v>
      </c>
      <c r="G1708" t="e">
        <f t="shared" si="567"/>
        <v>#VALUE!</v>
      </c>
      <c r="H1708" t="e">
        <f t="shared" si="568"/>
        <v>#VALUE!</v>
      </c>
      <c r="I1708" t="e">
        <f t="shared" si="569"/>
        <v>#VALUE!</v>
      </c>
      <c r="J1708" t="e">
        <f t="shared" si="570"/>
        <v>#VALUE!</v>
      </c>
      <c r="K1708" t="e">
        <f t="shared" si="571"/>
        <v>#VALUE!</v>
      </c>
      <c r="L1708" t="e">
        <f t="shared" si="572"/>
        <v>#VALUE!</v>
      </c>
      <c r="M1708" t="e">
        <f>IF($B$9="זכר",INDEX(תמותה!$A$1:$E$121,ROUNDDOWN(E1708/12,0)+1,2),INDEX(תמותה!$A$1:$E$121,ROUNDDOWN(E1708/12,0)+1,3))</f>
        <v>#REF!</v>
      </c>
      <c r="N1708" t="e">
        <f>IF($B$9="זכר",INDEX('שיפור גברים'!$A$1:$GQ$121,ROUNDDOWN(E1708/12,0)+1,ROUNDDOWN((E1708+$B$7-$B$8)/12,0)+2),INDEX('שיפור נשים'!$A$1:$GQ$121,ROUNDDOWN(E1708/12,0)+1,ROUNDDOWN((E1708+$B$7-$B$8)/12,0)+2))</f>
        <v>#REF!</v>
      </c>
      <c r="O1708" t="e">
        <f>IF($B$9="זכר",INDEX('שיפור גברים'!$A$1:$GQ$121,ROUNDDOWN(E1708/12,0)+1,ROUNDDOWN((E1708+$B$7-$B$8)/12,0)+1),INDEX('שיפור נשים'!$A$1:$GQ$121,ROUNDDOWN(E1708/12,0)+1,ROUNDDOWN((E1708+$B$7-$B$8)/12,0)+1))</f>
        <v>#REF!</v>
      </c>
      <c r="P1708">
        <f t="shared" si="573"/>
        <v>0.83333333333333337</v>
      </c>
      <c r="Q1708">
        <f t="shared" si="554"/>
        <v>1</v>
      </c>
      <c r="R1708">
        <f t="shared" si="559"/>
        <v>1706</v>
      </c>
      <c r="S1708" t="e">
        <f t="shared" si="560"/>
        <v>#VALUE!</v>
      </c>
      <c r="T1708" t="e">
        <f>IF($B$11="זכר",INDEX(תמותה!$A$1:$E$121,ROUNDDOWN(R1708/12,0)+1,2),INDEX(תמותה!$A$1:$E$121,ROUNDDOWN(R1708/12,0)+1,3))</f>
        <v>#REF!</v>
      </c>
      <c r="U1708" t="e">
        <f>IF($B$11="זכר",INDEX('שיפור גברים'!$A$1:$GQ$121,ROUNDDOWN(R1708/12,0)+1,ROUNDDOWN((E1708+$B$7-$B$8)/12,0)+2),INDEX('שיפור נשים'!$A$1:$GQ$121,ROUNDDOWN(R1708/12,0)+1,ROUNDDOWN((E1708+$B$7-$B$8)/12,0)+2))</f>
        <v>#REF!</v>
      </c>
      <c r="V1708" t="e">
        <f>IF($B$11="זכר",INDEX('שיפור גברים'!$A$1:$GQ$121,ROUNDDOWN(R1708/12,0)+1,ROUNDDOWN((E1708+$B$7-$B$8)/12,0)+1),INDEX('שיפור נשים'!$A$1:$GQ$121,ROUNDDOWN(R1708/12,0)+1,ROUNDDOWN((E1708+$B$7-$B$8)/12,0)+1))</f>
        <v>#REF!</v>
      </c>
      <c r="W1708">
        <f t="shared" si="555"/>
        <v>0.83333333333333337</v>
      </c>
      <c r="X1708" t="e">
        <f t="shared" si="561"/>
        <v>#VALUE!</v>
      </c>
      <c r="Y1708" t="e">
        <f>IF($B$11="זכר",INDEX(תמותה!$A$1:$E$121,ROUNDDOWN(R1708/12,0)+1,4),INDEX(תמותה!$A$1:$E$121,ROUNDDOWN(R1708/12,0)+1,5))</f>
        <v>#REF!</v>
      </c>
      <c r="Z1708">
        <f t="shared" si="556"/>
        <v>1</v>
      </c>
      <c r="AA1708">
        <f t="shared" si="557"/>
        <v>1</v>
      </c>
      <c r="AB1708" t="e">
        <f t="shared" si="562"/>
        <v>#VALUE!</v>
      </c>
      <c r="AC1708" t="e">
        <f t="shared" si="563"/>
        <v>#VALUE!</v>
      </c>
      <c r="AD1708" t="e">
        <f t="shared" si="564"/>
        <v>#VALUE!</v>
      </c>
      <c r="AE1708" t="e">
        <f t="shared" si="565"/>
        <v>#VALUE!</v>
      </c>
      <c r="AF1708" t="e">
        <f t="shared" si="566"/>
        <v>#VALUE!</v>
      </c>
    </row>
    <row r="1709" spans="5:32" x14ac:dyDescent="0.2">
      <c r="E1709">
        <f t="shared" si="558"/>
        <v>1707</v>
      </c>
      <c r="F1709">
        <f t="shared" si="553"/>
        <v>173.25648259189981</v>
      </c>
      <c r="G1709" t="e">
        <f t="shared" si="567"/>
        <v>#VALUE!</v>
      </c>
      <c r="H1709" t="e">
        <f t="shared" si="568"/>
        <v>#VALUE!</v>
      </c>
      <c r="I1709" t="e">
        <f t="shared" si="569"/>
        <v>#VALUE!</v>
      </c>
      <c r="J1709" t="e">
        <f t="shared" si="570"/>
        <v>#VALUE!</v>
      </c>
      <c r="K1709" t="e">
        <f t="shared" si="571"/>
        <v>#VALUE!</v>
      </c>
      <c r="L1709" t="e">
        <f t="shared" si="572"/>
        <v>#VALUE!</v>
      </c>
      <c r="M1709" t="e">
        <f>IF($B$9="זכר",INDEX(תמותה!$A$1:$E$121,ROUNDDOWN(E1709/12,0)+1,2),INDEX(תמותה!$A$1:$E$121,ROUNDDOWN(E1709/12,0)+1,3))</f>
        <v>#REF!</v>
      </c>
      <c r="N1709" t="e">
        <f>IF($B$9="זכר",INDEX('שיפור גברים'!$A$1:$GQ$121,ROUNDDOWN(E1709/12,0)+1,ROUNDDOWN((E1709+$B$7-$B$8)/12,0)+2),INDEX('שיפור נשים'!$A$1:$GQ$121,ROUNDDOWN(E1709/12,0)+1,ROUNDDOWN((E1709+$B$7-$B$8)/12,0)+2))</f>
        <v>#REF!</v>
      </c>
      <c r="O1709" t="e">
        <f>IF($B$9="זכר",INDEX('שיפור גברים'!$A$1:$GQ$121,ROUNDDOWN(E1709/12,0)+1,ROUNDDOWN((E1709+$B$7-$B$8)/12,0)+1),INDEX('שיפור נשים'!$A$1:$GQ$121,ROUNDDOWN(E1709/12,0)+1,ROUNDDOWN((E1709+$B$7-$B$8)/12,0)+1))</f>
        <v>#REF!</v>
      </c>
      <c r="P1709">
        <f t="shared" si="573"/>
        <v>0.91666666666666663</v>
      </c>
      <c r="Q1709">
        <f t="shared" si="554"/>
        <v>1</v>
      </c>
      <c r="R1709">
        <f t="shared" si="559"/>
        <v>1707</v>
      </c>
      <c r="S1709" t="e">
        <f t="shared" si="560"/>
        <v>#VALUE!</v>
      </c>
      <c r="T1709" t="e">
        <f>IF($B$11="זכר",INDEX(תמותה!$A$1:$E$121,ROUNDDOWN(R1709/12,0)+1,2),INDEX(תמותה!$A$1:$E$121,ROUNDDOWN(R1709/12,0)+1,3))</f>
        <v>#REF!</v>
      </c>
      <c r="U1709" t="e">
        <f>IF($B$11="זכר",INDEX('שיפור גברים'!$A$1:$GQ$121,ROUNDDOWN(R1709/12,0)+1,ROUNDDOWN((E1709+$B$7-$B$8)/12,0)+2),INDEX('שיפור נשים'!$A$1:$GQ$121,ROUNDDOWN(R1709/12,0)+1,ROUNDDOWN((E1709+$B$7-$B$8)/12,0)+2))</f>
        <v>#REF!</v>
      </c>
      <c r="V1709" t="e">
        <f>IF($B$11="זכר",INDEX('שיפור גברים'!$A$1:$GQ$121,ROUNDDOWN(R1709/12,0)+1,ROUNDDOWN((E1709+$B$7-$B$8)/12,0)+1),INDEX('שיפור נשים'!$A$1:$GQ$121,ROUNDDOWN(R1709/12,0)+1,ROUNDDOWN((E1709+$B$7-$B$8)/12,0)+1))</f>
        <v>#REF!</v>
      </c>
      <c r="W1709">
        <f t="shared" si="555"/>
        <v>0.91666666666666663</v>
      </c>
      <c r="X1709" t="e">
        <f t="shared" si="561"/>
        <v>#VALUE!</v>
      </c>
      <c r="Y1709" t="e">
        <f>IF($B$11="זכר",INDEX(תמותה!$A$1:$E$121,ROUNDDOWN(R1709/12,0)+1,4),INDEX(תמותה!$A$1:$E$121,ROUNDDOWN(R1709/12,0)+1,5))</f>
        <v>#REF!</v>
      </c>
      <c r="Z1709">
        <f t="shared" si="556"/>
        <v>1</v>
      </c>
      <c r="AA1709">
        <f t="shared" si="557"/>
        <v>1</v>
      </c>
      <c r="AB1709" t="e">
        <f t="shared" si="562"/>
        <v>#VALUE!</v>
      </c>
      <c r="AC1709" t="e">
        <f t="shared" si="563"/>
        <v>#VALUE!</v>
      </c>
      <c r="AD1709" t="e">
        <f t="shared" si="564"/>
        <v>#VALUE!</v>
      </c>
      <c r="AE1709" t="e">
        <f t="shared" si="565"/>
        <v>#VALUE!</v>
      </c>
      <c r="AF1709" t="e">
        <f t="shared" si="566"/>
        <v>#VALUE!</v>
      </c>
    </row>
    <row r="1710" spans="5:32" x14ac:dyDescent="0.2">
      <c r="E1710">
        <f t="shared" si="558"/>
        <v>1708</v>
      </c>
      <c r="F1710">
        <f t="shared" si="553"/>
        <v>173.78016344501151</v>
      </c>
      <c r="G1710" t="e">
        <f t="shared" si="567"/>
        <v>#VALUE!</v>
      </c>
      <c r="H1710" t="e">
        <f t="shared" si="568"/>
        <v>#VALUE!</v>
      </c>
      <c r="I1710" t="e">
        <f t="shared" si="569"/>
        <v>#VALUE!</v>
      </c>
      <c r="J1710" t="e">
        <f t="shared" si="570"/>
        <v>#VALUE!</v>
      </c>
      <c r="K1710" t="e">
        <f t="shared" si="571"/>
        <v>#VALUE!</v>
      </c>
      <c r="L1710" t="e">
        <f t="shared" si="572"/>
        <v>#VALUE!</v>
      </c>
      <c r="M1710" t="e">
        <f>IF($B$9="זכר",INDEX(תמותה!$A$1:$E$121,ROUNDDOWN(E1710/12,0)+1,2),INDEX(תמותה!$A$1:$E$121,ROUNDDOWN(E1710/12,0)+1,3))</f>
        <v>#REF!</v>
      </c>
      <c r="N1710" t="e">
        <f>IF($B$9="זכר",INDEX('שיפור גברים'!$A$1:$GQ$121,ROUNDDOWN(E1710/12,0)+1,ROUNDDOWN((E1710+$B$7-$B$8)/12,0)+2),INDEX('שיפור נשים'!$A$1:$GQ$121,ROUNDDOWN(E1710/12,0)+1,ROUNDDOWN((E1710+$B$7-$B$8)/12,0)+2))</f>
        <v>#REF!</v>
      </c>
      <c r="O1710" t="e">
        <f>IF($B$9="זכר",INDEX('שיפור גברים'!$A$1:$GQ$121,ROUNDDOWN(E1710/12,0)+1,ROUNDDOWN((E1710+$B$7-$B$8)/12,0)+1),INDEX('שיפור נשים'!$A$1:$GQ$121,ROUNDDOWN(E1710/12,0)+1,ROUNDDOWN((E1710+$B$7-$B$8)/12,0)+1))</f>
        <v>#REF!</v>
      </c>
      <c r="P1710">
        <f t="shared" si="573"/>
        <v>1</v>
      </c>
      <c r="Q1710">
        <f t="shared" si="554"/>
        <v>1</v>
      </c>
      <c r="R1710">
        <f t="shared" si="559"/>
        <v>1708</v>
      </c>
      <c r="S1710" t="e">
        <f t="shared" si="560"/>
        <v>#VALUE!</v>
      </c>
      <c r="T1710" t="e">
        <f>IF($B$11="זכר",INDEX(תמותה!$A$1:$E$121,ROUNDDOWN(R1710/12,0)+1,2),INDEX(תמותה!$A$1:$E$121,ROUNDDOWN(R1710/12,0)+1,3))</f>
        <v>#REF!</v>
      </c>
      <c r="U1710" t="e">
        <f>IF($B$11="זכר",INDEX('שיפור גברים'!$A$1:$GQ$121,ROUNDDOWN(R1710/12,0)+1,ROUNDDOWN((E1710+$B$7-$B$8)/12,0)+2),INDEX('שיפור נשים'!$A$1:$GQ$121,ROUNDDOWN(R1710/12,0)+1,ROUNDDOWN((E1710+$B$7-$B$8)/12,0)+2))</f>
        <v>#REF!</v>
      </c>
      <c r="V1710" t="e">
        <f>IF($B$11="זכר",INDEX('שיפור גברים'!$A$1:$GQ$121,ROUNDDOWN(R1710/12,0)+1,ROUNDDOWN((E1710+$B$7-$B$8)/12,0)+1),INDEX('שיפור נשים'!$A$1:$GQ$121,ROUNDDOWN(R1710/12,0)+1,ROUNDDOWN((E1710+$B$7-$B$8)/12,0)+1))</f>
        <v>#REF!</v>
      </c>
      <c r="W1710">
        <f t="shared" si="555"/>
        <v>1</v>
      </c>
      <c r="X1710" t="e">
        <f t="shared" si="561"/>
        <v>#VALUE!</v>
      </c>
      <c r="Y1710" t="e">
        <f>IF($B$11="זכר",INDEX(תמותה!$A$1:$E$121,ROUNDDOWN(R1710/12,0)+1,4),INDEX(תמותה!$A$1:$E$121,ROUNDDOWN(R1710/12,0)+1,5))</f>
        <v>#REF!</v>
      </c>
      <c r="Z1710">
        <f t="shared" si="556"/>
        <v>1</v>
      </c>
      <c r="AA1710">
        <f t="shared" si="557"/>
        <v>1</v>
      </c>
      <c r="AB1710" t="e">
        <f t="shared" si="562"/>
        <v>#VALUE!</v>
      </c>
      <c r="AC1710" t="e">
        <f t="shared" si="563"/>
        <v>#VALUE!</v>
      </c>
      <c r="AD1710" t="e">
        <f t="shared" si="564"/>
        <v>#VALUE!</v>
      </c>
      <c r="AE1710" t="e">
        <f t="shared" si="565"/>
        <v>#VALUE!</v>
      </c>
      <c r="AF1710" t="e">
        <f t="shared" si="566"/>
        <v>#VALUE!</v>
      </c>
    </row>
    <row r="1711" spans="5:32" x14ac:dyDescent="0.2">
      <c r="E1711">
        <f t="shared" si="558"/>
        <v>1709</v>
      </c>
      <c r="F1711">
        <f t="shared" si="553"/>
        <v>174.30542716320184</v>
      </c>
      <c r="G1711" t="e">
        <f t="shared" si="567"/>
        <v>#VALUE!</v>
      </c>
      <c r="H1711" t="e">
        <f t="shared" si="568"/>
        <v>#VALUE!</v>
      </c>
      <c r="I1711" t="e">
        <f t="shared" si="569"/>
        <v>#VALUE!</v>
      </c>
      <c r="J1711" t="e">
        <f t="shared" si="570"/>
        <v>#VALUE!</v>
      </c>
      <c r="K1711" t="e">
        <f t="shared" si="571"/>
        <v>#VALUE!</v>
      </c>
      <c r="L1711" t="e">
        <f t="shared" si="572"/>
        <v>#VALUE!</v>
      </c>
      <c r="M1711" t="e">
        <f>IF($B$9="זכר",INDEX(תמותה!$A$1:$E$121,ROUNDDOWN(E1711/12,0)+1,2),INDEX(תמותה!$A$1:$E$121,ROUNDDOWN(E1711/12,0)+1,3))</f>
        <v>#REF!</v>
      </c>
      <c r="N1711" t="e">
        <f>IF($B$9="זכר",INDEX('שיפור גברים'!$A$1:$GQ$121,ROUNDDOWN(E1711/12,0)+1,ROUNDDOWN((E1711+$B$7-$B$8)/12,0)+2),INDEX('שיפור נשים'!$A$1:$GQ$121,ROUNDDOWN(E1711/12,0)+1,ROUNDDOWN((E1711+$B$7-$B$8)/12,0)+2))</f>
        <v>#REF!</v>
      </c>
      <c r="O1711" t="e">
        <f>IF($B$9="זכר",INDEX('שיפור גברים'!$A$1:$GQ$121,ROUNDDOWN(E1711/12,0)+1,ROUNDDOWN((E1711+$B$7-$B$8)/12,0)+1),INDEX('שיפור נשים'!$A$1:$GQ$121,ROUNDDOWN(E1711/12,0)+1,ROUNDDOWN((E1711+$B$7-$B$8)/12,0)+1))</f>
        <v>#REF!</v>
      </c>
      <c r="P1711">
        <f t="shared" si="573"/>
        <v>8.3333333333333329E-2</v>
      </c>
      <c r="Q1711">
        <f t="shared" si="554"/>
        <v>1</v>
      </c>
      <c r="R1711">
        <f t="shared" si="559"/>
        <v>1709</v>
      </c>
      <c r="S1711" t="e">
        <f t="shared" si="560"/>
        <v>#VALUE!</v>
      </c>
      <c r="T1711" t="e">
        <f>IF($B$11="זכר",INDEX(תמותה!$A$1:$E$121,ROUNDDOWN(R1711/12,0)+1,2),INDEX(תמותה!$A$1:$E$121,ROUNDDOWN(R1711/12,0)+1,3))</f>
        <v>#REF!</v>
      </c>
      <c r="U1711" t="e">
        <f>IF($B$11="זכר",INDEX('שיפור גברים'!$A$1:$GQ$121,ROUNDDOWN(R1711/12,0)+1,ROUNDDOWN((E1711+$B$7-$B$8)/12,0)+2),INDEX('שיפור נשים'!$A$1:$GQ$121,ROUNDDOWN(R1711/12,0)+1,ROUNDDOWN((E1711+$B$7-$B$8)/12,0)+2))</f>
        <v>#REF!</v>
      </c>
      <c r="V1711" t="e">
        <f>IF($B$11="זכר",INDEX('שיפור גברים'!$A$1:$GQ$121,ROUNDDOWN(R1711/12,0)+1,ROUNDDOWN((E1711+$B$7-$B$8)/12,0)+1),INDEX('שיפור נשים'!$A$1:$GQ$121,ROUNDDOWN(R1711/12,0)+1,ROUNDDOWN((E1711+$B$7-$B$8)/12,0)+1))</f>
        <v>#REF!</v>
      </c>
      <c r="W1711">
        <f t="shared" si="555"/>
        <v>8.3333333333333329E-2</v>
      </c>
      <c r="X1711" t="e">
        <f t="shared" si="561"/>
        <v>#VALUE!</v>
      </c>
      <c r="Y1711" t="e">
        <f>IF($B$11="זכר",INDEX(תמותה!$A$1:$E$121,ROUNDDOWN(R1711/12,0)+1,4),INDEX(תמותה!$A$1:$E$121,ROUNDDOWN(R1711/12,0)+1,5))</f>
        <v>#REF!</v>
      </c>
      <c r="Z1711">
        <f t="shared" si="556"/>
        <v>1</v>
      </c>
      <c r="AA1711">
        <f t="shared" si="557"/>
        <v>1</v>
      </c>
      <c r="AB1711" t="e">
        <f t="shared" si="562"/>
        <v>#VALUE!</v>
      </c>
      <c r="AC1711" t="e">
        <f t="shared" si="563"/>
        <v>#VALUE!</v>
      </c>
      <c r="AD1711" t="e">
        <f t="shared" si="564"/>
        <v>#VALUE!</v>
      </c>
      <c r="AE1711" t="e">
        <f t="shared" si="565"/>
        <v>#VALUE!</v>
      </c>
      <c r="AF1711" t="e">
        <f t="shared" si="566"/>
        <v>#VALUE!</v>
      </c>
    </row>
    <row r="1712" spans="5:32" x14ac:dyDescent="0.2">
      <c r="E1712">
        <f t="shared" si="558"/>
        <v>1710</v>
      </c>
      <c r="F1712">
        <f t="shared" si="553"/>
        <v>174.83227853080035</v>
      </c>
      <c r="G1712" t="e">
        <f t="shared" si="567"/>
        <v>#VALUE!</v>
      </c>
      <c r="H1712" t="e">
        <f t="shared" si="568"/>
        <v>#VALUE!</v>
      </c>
      <c r="I1712" t="e">
        <f t="shared" si="569"/>
        <v>#VALUE!</v>
      </c>
      <c r="J1712" t="e">
        <f t="shared" si="570"/>
        <v>#VALUE!</v>
      </c>
      <c r="K1712" t="e">
        <f t="shared" si="571"/>
        <v>#VALUE!</v>
      </c>
      <c r="L1712" t="e">
        <f t="shared" si="572"/>
        <v>#VALUE!</v>
      </c>
      <c r="M1712" t="e">
        <f>IF($B$9="זכר",INDEX(תמותה!$A$1:$E$121,ROUNDDOWN(E1712/12,0)+1,2),INDEX(תמותה!$A$1:$E$121,ROUNDDOWN(E1712/12,0)+1,3))</f>
        <v>#REF!</v>
      </c>
      <c r="N1712" t="e">
        <f>IF($B$9="זכר",INDEX('שיפור גברים'!$A$1:$GQ$121,ROUNDDOWN(E1712/12,0)+1,ROUNDDOWN((E1712+$B$7-$B$8)/12,0)+2),INDEX('שיפור נשים'!$A$1:$GQ$121,ROUNDDOWN(E1712/12,0)+1,ROUNDDOWN((E1712+$B$7-$B$8)/12,0)+2))</f>
        <v>#REF!</v>
      </c>
      <c r="O1712" t="e">
        <f>IF($B$9="זכר",INDEX('שיפור גברים'!$A$1:$GQ$121,ROUNDDOWN(E1712/12,0)+1,ROUNDDOWN((E1712+$B$7-$B$8)/12,0)+1),INDEX('שיפור נשים'!$A$1:$GQ$121,ROUNDDOWN(E1712/12,0)+1,ROUNDDOWN((E1712+$B$7-$B$8)/12,0)+1))</f>
        <v>#REF!</v>
      </c>
      <c r="P1712">
        <f t="shared" si="573"/>
        <v>0.16666666666666666</v>
      </c>
      <c r="Q1712">
        <f t="shared" si="554"/>
        <v>1</v>
      </c>
      <c r="R1712">
        <f t="shared" si="559"/>
        <v>1710</v>
      </c>
      <c r="S1712" t="e">
        <f t="shared" si="560"/>
        <v>#VALUE!</v>
      </c>
      <c r="T1712" t="e">
        <f>IF($B$11="זכר",INDEX(תמותה!$A$1:$E$121,ROUNDDOWN(R1712/12,0)+1,2),INDEX(תמותה!$A$1:$E$121,ROUNDDOWN(R1712/12,0)+1,3))</f>
        <v>#REF!</v>
      </c>
      <c r="U1712" t="e">
        <f>IF($B$11="זכר",INDEX('שיפור גברים'!$A$1:$GQ$121,ROUNDDOWN(R1712/12,0)+1,ROUNDDOWN((E1712+$B$7-$B$8)/12,0)+2),INDEX('שיפור נשים'!$A$1:$GQ$121,ROUNDDOWN(R1712/12,0)+1,ROUNDDOWN((E1712+$B$7-$B$8)/12,0)+2))</f>
        <v>#REF!</v>
      </c>
      <c r="V1712" t="e">
        <f>IF($B$11="זכר",INDEX('שיפור גברים'!$A$1:$GQ$121,ROUNDDOWN(R1712/12,0)+1,ROUNDDOWN((E1712+$B$7-$B$8)/12,0)+1),INDEX('שיפור נשים'!$A$1:$GQ$121,ROUNDDOWN(R1712/12,0)+1,ROUNDDOWN((E1712+$B$7-$B$8)/12,0)+1))</f>
        <v>#REF!</v>
      </c>
      <c r="W1712">
        <f t="shared" si="555"/>
        <v>0.16666666666666666</v>
      </c>
      <c r="X1712" t="e">
        <f t="shared" si="561"/>
        <v>#VALUE!</v>
      </c>
      <c r="Y1712" t="e">
        <f>IF($B$11="זכר",INDEX(תמותה!$A$1:$E$121,ROUNDDOWN(R1712/12,0)+1,4),INDEX(תמותה!$A$1:$E$121,ROUNDDOWN(R1712/12,0)+1,5))</f>
        <v>#REF!</v>
      </c>
      <c r="Z1712">
        <f t="shared" si="556"/>
        <v>1</v>
      </c>
      <c r="AA1712">
        <f t="shared" si="557"/>
        <v>1</v>
      </c>
      <c r="AB1712" t="e">
        <f t="shared" si="562"/>
        <v>#VALUE!</v>
      </c>
      <c r="AC1712" t="e">
        <f t="shared" si="563"/>
        <v>#VALUE!</v>
      </c>
      <c r="AD1712" t="e">
        <f t="shared" si="564"/>
        <v>#VALUE!</v>
      </c>
      <c r="AE1712" t="e">
        <f t="shared" si="565"/>
        <v>#VALUE!</v>
      </c>
      <c r="AF1712" t="e">
        <f t="shared" si="566"/>
        <v>#VALUE!</v>
      </c>
    </row>
    <row r="1713" spans="5:32" x14ac:dyDescent="0.2">
      <c r="E1713">
        <f t="shared" si="558"/>
        <v>1711</v>
      </c>
      <c r="F1713">
        <f t="shared" si="553"/>
        <v>175.36072234659756</v>
      </c>
      <c r="G1713" t="e">
        <f t="shared" si="567"/>
        <v>#VALUE!</v>
      </c>
      <c r="H1713" t="e">
        <f t="shared" si="568"/>
        <v>#VALUE!</v>
      </c>
      <c r="I1713" t="e">
        <f t="shared" si="569"/>
        <v>#VALUE!</v>
      </c>
      <c r="J1713" t="e">
        <f t="shared" si="570"/>
        <v>#VALUE!</v>
      </c>
      <c r="K1713" t="e">
        <f t="shared" si="571"/>
        <v>#VALUE!</v>
      </c>
      <c r="L1713" t="e">
        <f t="shared" si="572"/>
        <v>#VALUE!</v>
      </c>
      <c r="M1713" t="e">
        <f>IF($B$9="זכר",INDEX(תמותה!$A$1:$E$121,ROUNDDOWN(E1713/12,0)+1,2),INDEX(תמותה!$A$1:$E$121,ROUNDDOWN(E1713/12,0)+1,3))</f>
        <v>#REF!</v>
      </c>
      <c r="N1713" t="e">
        <f>IF($B$9="זכר",INDEX('שיפור גברים'!$A$1:$GQ$121,ROUNDDOWN(E1713/12,0)+1,ROUNDDOWN((E1713+$B$7-$B$8)/12,0)+2),INDEX('שיפור נשים'!$A$1:$GQ$121,ROUNDDOWN(E1713/12,0)+1,ROUNDDOWN((E1713+$B$7-$B$8)/12,0)+2))</f>
        <v>#REF!</v>
      </c>
      <c r="O1713" t="e">
        <f>IF($B$9="זכר",INDEX('שיפור גברים'!$A$1:$GQ$121,ROUNDDOWN(E1713/12,0)+1,ROUNDDOWN((E1713+$B$7-$B$8)/12,0)+1),INDEX('שיפור נשים'!$A$1:$GQ$121,ROUNDDOWN(E1713/12,0)+1,ROUNDDOWN((E1713+$B$7-$B$8)/12,0)+1))</f>
        <v>#REF!</v>
      </c>
      <c r="P1713">
        <f t="shared" si="573"/>
        <v>0.25</v>
      </c>
      <c r="Q1713">
        <f t="shared" si="554"/>
        <v>1</v>
      </c>
      <c r="R1713">
        <f t="shared" si="559"/>
        <v>1711</v>
      </c>
      <c r="S1713" t="e">
        <f t="shared" si="560"/>
        <v>#VALUE!</v>
      </c>
      <c r="T1713" t="e">
        <f>IF($B$11="זכר",INDEX(תמותה!$A$1:$E$121,ROUNDDOWN(R1713/12,0)+1,2),INDEX(תמותה!$A$1:$E$121,ROUNDDOWN(R1713/12,0)+1,3))</f>
        <v>#REF!</v>
      </c>
      <c r="U1713" t="e">
        <f>IF($B$11="זכר",INDEX('שיפור גברים'!$A$1:$GQ$121,ROUNDDOWN(R1713/12,0)+1,ROUNDDOWN((E1713+$B$7-$B$8)/12,0)+2),INDEX('שיפור נשים'!$A$1:$GQ$121,ROUNDDOWN(R1713/12,0)+1,ROUNDDOWN((E1713+$B$7-$B$8)/12,0)+2))</f>
        <v>#REF!</v>
      </c>
      <c r="V1713" t="e">
        <f>IF($B$11="זכר",INDEX('שיפור גברים'!$A$1:$GQ$121,ROUNDDOWN(R1713/12,0)+1,ROUNDDOWN((E1713+$B$7-$B$8)/12,0)+1),INDEX('שיפור נשים'!$A$1:$GQ$121,ROUNDDOWN(R1713/12,0)+1,ROUNDDOWN((E1713+$B$7-$B$8)/12,0)+1))</f>
        <v>#REF!</v>
      </c>
      <c r="W1713">
        <f t="shared" si="555"/>
        <v>0.25</v>
      </c>
      <c r="X1713" t="e">
        <f t="shared" si="561"/>
        <v>#VALUE!</v>
      </c>
      <c r="Y1713" t="e">
        <f>IF($B$11="זכר",INDEX(תמותה!$A$1:$E$121,ROUNDDOWN(R1713/12,0)+1,4),INDEX(תמותה!$A$1:$E$121,ROUNDDOWN(R1713/12,0)+1,5))</f>
        <v>#REF!</v>
      </c>
      <c r="Z1713">
        <f t="shared" si="556"/>
        <v>1</v>
      </c>
      <c r="AA1713">
        <f t="shared" si="557"/>
        <v>1</v>
      </c>
      <c r="AB1713" t="e">
        <f t="shared" si="562"/>
        <v>#VALUE!</v>
      </c>
      <c r="AC1713" t="e">
        <f t="shared" si="563"/>
        <v>#VALUE!</v>
      </c>
      <c r="AD1713" t="e">
        <f t="shared" si="564"/>
        <v>#VALUE!</v>
      </c>
      <c r="AE1713" t="e">
        <f t="shared" si="565"/>
        <v>#VALUE!</v>
      </c>
      <c r="AF1713" t="e">
        <f t="shared" si="566"/>
        <v>#VALUE!</v>
      </c>
    </row>
    <row r="1714" spans="5:32" x14ac:dyDescent="0.2">
      <c r="E1714">
        <f t="shared" si="558"/>
        <v>1712</v>
      </c>
      <c r="F1714">
        <f t="shared" si="553"/>
        <v>175.89076342388924</v>
      </c>
      <c r="G1714" t="e">
        <f t="shared" si="567"/>
        <v>#VALUE!</v>
      </c>
      <c r="H1714" t="e">
        <f t="shared" si="568"/>
        <v>#VALUE!</v>
      </c>
      <c r="I1714" t="e">
        <f t="shared" si="569"/>
        <v>#VALUE!</v>
      </c>
      <c r="J1714" t="e">
        <f t="shared" si="570"/>
        <v>#VALUE!</v>
      </c>
      <c r="K1714" t="e">
        <f t="shared" si="571"/>
        <v>#VALUE!</v>
      </c>
      <c r="L1714" t="e">
        <f t="shared" si="572"/>
        <v>#VALUE!</v>
      </c>
      <c r="M1714" t="e">
        <f>IF($B$9="זכר",INDEX(תמותה!$A$1:$E$121,ROUNDDOWN(E1714/12,0)+1,2),INDEX(תמותה!$A$1:$E$121,ROUNDDOWN(E1714/12,0)+1,3))</f>
        <v>#REF!</v>
      </c>
      <c r="N1714" t="e">
        <f>IF($B$9="זכר",INDEX('שיפור גברים'!$A$1:$GQ$121,ROUNDDOWN(E1714/12,0)+1,ROUNDDOWN((E1714+$B$7-$B$8)/12,0)+2),INDEX('שיפור נשים'!$A$1:$GQ$121,ROUNDDOWN(E1714/12,0)+1,ROUNDDOWN((E1714+$B$7-$B$8)/12,0)+2))</f>
        <v>#REF!</v>
      </c>
      <c r="O1714" t="e">
        <f>IF($B$9="זכר",INDEX('שיפור גברים'!$A$1:$GQ$121,ROUNDDOWN(E1714/12,0)+1,ROUNDDOWN((E1714+$B$7-$B$8)/12,0)+1),INDEX('שיפור נשים'!$A$1:$GQ$121,ROUNDDOWN(E1714/12,0)+1,ROUNDDOWN((E1714+$B$7-$B$8)/12,0)+1))</f>
        <v>#REF!</v>
      </c>
      <c r="P1714">
        <f t="shared" si="573"/>
        <v>0.33333333333333331</v>
      </c>
      <c r="Q1714">
        <f t="shared" si="554"/>
        <v>1</v>
      </c>
      <c r="R1714">
        <f t="shared" si="559"/>
        <v>1712</v>
      </c>
      <c r="S1714" t="e">
        <f t="shared" si="560"/>
        <v>#VALUE!</v>
      </c>
      <c r="T1714" t="e">
        <f>IF($B$11="זכר",INDEX(תמותה!$A$1:$E$121,ROUNDDOWN(R1714/12,0)+1,2),INDEX(תמותה!$A$1:$E$121,ROUNDDOWN(R1714/12,0)+1,3))</f>
        <v>#REF!</v>
      </c>
      <c r="U1714" t="e">
        <f>IF($B$11="זכר",INDEX('שיפור גברים'!$A$1:$GQ$121,ROUNDDOWN(R1714/12,0)+1,ROUNDDOWN((E1714+$B$7-$B$8)/12,0)+2),INDEX('שיפור נשים'!$A$1:$GQ$121,ROUNDDOWN(R1714/12,0)+1,ROUNDDOWN((E1714+$B$7-$B$8)/12,0)+2))</f>
        <v>#REF!</v>
      </c>
      <c r="V1714" t="e">
        <f>IF($B$11="זכר",INDEX('שיפור גברים'!$A$1:$GQ$121,ROUNDDOWN(R1714/12,0)+1,ROUNDDOWN((E1714+$B$7-$B$8)/12,0)+1),INDEX('שיפור נשים'!$A$1:$GQ$121,ROUNDDOWN(R1714/12,0)+1,ROUNDDOWN((E1714+$B$7-$B$8)/12,0)+1))</f>
        <v>#REF!</v>
      </c>
      <c r="W1714">
        <f t="shared" si="555"/>
        <v>0.33333333333333331</v>
      </c>
      <c r="X1714" t="e">
        <f t="shared" si="561"/>
        <v>#VALUE!</v>
      </c>
      <c r="Y1714" t="e">
        <f>IF($B$11="זכר",INDEX(תמותה!$A$1:$E$121,ROUNDDOWN(R1714/12,0)+1,4),INDEX(תמותה!$A$1:$E$121,ROUNDDOWN(R1714/12,0)+1,5))</f>
        <v>#REF!</v>
      </c>
      <c r="Z1714">
        <f t="shared" si="556"/>
        <v>1</v>
      </c>
      <c r="AA1714">
        <f t="shared" si="557"/>
        <v>1</v>
      </c>
      <c r="AB1714" t="e">
        <f t="shared" si="562"/>
        <v>#VALUE!</v>
      </c>
      <c r="AC1714" t="e">
        <f t="shared" si="563"/>
        <v>#VALUE!</v>
      </c>
      <c r="AD1714" t="e">
        <f t="shared" si="564"/>
        <v>#VALUE!</v>
      </c>
      <c r="AE1714" t="e">
        <f t="shared" si="565"/>
        <v>#VALUE!</v>
      </c>
      <c r="AF1714" t="e">
        <f t="shared" si="566"/>
        <v>#VALUE!</v>
      </c>
    </row>
    <row r="1715" spans="5:32" x14ac:dyDescent="0.2">
      <c r="E1715">
        <f t="shared" si="558"/>
        <v>1713</v>
      </c>
      <c r="F1715">
        <f t="shared" si="553"/>
        <v>176.42240659051913</v>
      </c>
      <c r="G1715" t="e">
        <f t="shared" si="567"/>
        <v>#VALUE!</v>
      </c>
      <c r="H1715" t="e">
        <f t="shared" si="568"/>
        <v>#VALUE!</v>
      </c>
      <c r="I1715" t="e">
        <f t="shared" si="569"/>
        <v>#VALUE!</v>
      </c>
      <c r="J1715" t="e">
        <f t="shared" si="570"/>
        <v>#VALUE!</v>
      </c>
      <c r="K1715" t="e">
        <f t="shared" si="571"/>
        <v>#VALUE!</v>
      </c>
      <c r="L1715" t="e">
        <f t="shared" si="572"/>
        <v>#VALUE!</v>
      </c>
      <c r="M1715" t="e">
        <f>IF($B$9="זכר",INDEX(תמותה!$A$1:$E$121,ROUNDDOWN(E1715/12,0)+1,2),INDEX(תמותה!$A$1:$E$121,ROUNDDOWN(E1715/12,0)+1,3))</f>
        <v>#REF!</v>
      </c>
      <c r="N1715" t="e">
        <f>IF($B$9="זכר",INDEX('שיפור גברים'!$A$1:$GQ$121,ROUNDDOWN(E1715/12,0)+1,ROUNDDOWN((E1715+$B$7-$B$8)/12,0)+2),INDEX('שיפור נשים'!$A$1:$GQ$121,ROUNDDOWN(E1715/12,0)+1,ROUNDDOWN((E1715+$B$7-$B$8)/12,0)+2))</f>
        <v>#REF!</v>
      </c>
      <c r="O1715" t="e">
        <f>IF($B$9="זכר",INDEX('שיפור גברים'!$A$1:$GQ$121,ROUNDDOWN(E1715/12,0)+1,ROUNDDOWN((E1715+$B$7-$B$8)/12,0)+1),INDEX('שיפור נשים'!$A$1:$GQ$121,ROUNDDOWN(E1715/12,0)+1,ROUNDDOWN((E1715+$B$7-$B$8)/12,0)+1))</f>
        <v>#REF!</v>
      </c>
      <c r="P1715">
        <f t="shared" si="573"/>
        <v>0.41666666666666669</v>
      </c>
      <c r="Q1715">
        <f t="shared" si="554"/>
        <v>1</v>
      </c>
      <c r="R1715">
        <f t="shared" si="559"/>
        <v>1713</v>
      </c>
      <c r="S1715" t="e">
        <f t="shared" si="560"/>
        <v>#VALUE!</v>
      </c>
      <c r="T1715" t="e">
        <f>IF($B$11="זכר",INDEX(תמותה!$A$1:$E$121,ROUNDDOWN(R1715/12,0)+1,2),INDEX(תמותה!$A$1:$E$121,ROUNDDOWN(R1715/12,0)+1,3))</f>
        <v>#REF!</v>
      </c>
      <c r="U1715" t="e">
        <f>IF($B$11="זכר",INDEX('שיפור גברים'!$A$1:$GQ$121,ROUNDDOWN(R1715/12,0)+1,ROUNDDOWN((E1715+$B$7-$B$8)/12,0)+2),INDEX('שיפור נשים'!$A$1:$GQ$121,ROUNDDOWN(R1715/12,0)+1,ROUNDDOWN((E1715+$B$7-$B$8)/12,0)+2))</f>
        <v>#REF!</v>
      </c>
      <c r="V1715" t="e">
        <f>IF($B$11="זכר",INDEX('שיפור גברים'!$A$1:$GQ$121,ROUNDDOWN(R1715/12,0)+1,ROUNDDOWN((E1715+$B$7-$B$8)/12,0)+1),INDEX('שיפור נשים'!$A$1:$GQ$121,ROUNDDOWN(R1715/12,0)+1,ROUNDDOWN((E1715+$B$7-$B$8)/12,0)+1))</f>
        <v>#REF!</v>
      </c>
      <c r="W1715">
        <f t="shared" si="555"/>
        <v>0.41666666666666669</v>
      </c>
      <c r="X1715" t="e">
        <f t="shared" si="561"/>
        <v>#VALUE!</v>
      </c>
      <c r="Y1715" t="e">
        <f>IF($B$11="זכר",INDEX(תמותה!$A$1:$E$121,ROUNDDOWN(R1715/12,0)+1,4),INDEX(תמותה!$A$1:$E$121,ROUNDDOWN(R1715/12,0)+1,5))</f>
        <v>#REF!</v>
      </c>
      <c r="Z1715">
        <f t="shared" si="556"/>
        <v>1</v>
      </c>
      <c r="AA1715">
        <f t="shared" si="557"/>
        <v>1</v>
      </c>
      <c r="AB1715" t="e">
        <f t="shared" si="562"/>
        <v>#VALUE!</v>
      </c>
      <c r="AC1715" t="e">
        <f t="shared" si="563"/>
        <v>#VALUE!</v>
      </c>
      <c r="AD1715" t="e">
        <f t="shared" si="564"/>
        <v>#VALUE!</v>
      </c>
      <c r="AE1715" t="e">
        <f t="shared" si="565"/>
        <v>#VALUE!</v>
      </c>
      <c r="AF1715" t="e">
        <f t="shared" si="566"/>
        <v>#VALUE!</v>
      </c>
    </row>
    <row r="1716" spans="5:32" x14ac:dyDescent="0.2">
      <c r="E1716">
        <f t="shared" si="558"/>
        <v>1714</v>
      </c>
      <c r="F1716">
        <f t="shared" si="553"/>
        <v>176.9556566889236</v>
      </c>
      <c r="G1716" t="e">
        <f t="shared" si="567"/>
        <v>#VALUE!</v>
      </c>
      <c r="H1716" t="e">
        <f t="shared" si="568"/>
        <v>#VALUE!</v>
      </c>
      <c r="I1716" t="e">
        <f t="shared" si="569"/>
        <v>#VALUE!</v>
      </c>
      <c r="J1716" t="e">
        <f t="shared" si="570"/>
        <v>#VALUE!</v>
      </c>
      <c r="K1716" t="e">
        <f t="shared" si="571"/>
        <v>#VALUE!</v>
      </c>
      <c r="L1716" t="e">
        <f t="shared" si="572"/>
        <v>#VALUE!</v>
      </c>
      <c r="M1716" t="e">
        <f>IF($B$9="זכר",INDEX(תמותה!$A$1:$E$121,ROUNDDOWN(E1716/12,0)+1,2),INDEX(תמותה!$A$1:$E$121,ROUNDDOWN(E1716/12,0)+1,3))</f>
        <v>#REF!</v>
      </c>
      <c r="N1716" t="e">
        <f>IF($B$9="זכר",INDEX('שיפור גברים'!$A$1:$GQ$121,ROUNDDOWN(E1716/12,0)+1,ROUNDDOWN((E1716+$B$7-$B$8)/12,0)+2),INDEX('שיפור נשים'!$A$1:$GQ$121,ROUNDDOWN(E1716/12,0)+1,ROUNDDOWN((E1716+$B$7-$B$8)/12,0)+2))</f>
        <v>#REF!</v>
      </c>
      <c r="O1716" t="e">
        <f>IF($B$9="זכר",INDEX('שיפור גברים'!$A$1:$GQ$121,ROUNDDOWN(E1716/12,0)+1,ROUNDDOWN((E1716+$B$7-$B$8)/12,0)+1),INDEX('שיפור נשים'!$A$1:$GQ$121,ROUNDDOWN(E1716/12,0)+1,ROUNDDOWN((E1716+$B$7-$B$8)/12,0)+1))</f>
        <v>#REF!</v>
      </c>
      <c r="P1716">
        <f t="shared" si="573"/>
        <v>0.5</v>
      </c>
      <c r="Q1716">
        <f t="shared" si="554"/>
        <v>1</v>
      </c>
      <c r="R1716">
        <f t="shared" si="559"/>
        <v>1714</v>
      </c>
      <c r="S1716" t="e">
        <f t="shared" si="560"/>
        <v>#VALUE!</v>
      </c>
      <c r="T1716" t="e">
        <f>IF($B$11="זכר",INDEX(תמותה!$A$1:$E$121,ROUNDDOWN(R1716/12,0)+1,2),INDEX(תמותה!$A$1:$E$121,ROUNDDOWN(R1716/12,0)+1,3))</f>
        <v>#REF!</v>
      </c>
      <c r="U1716" t="e">
        <f>IF($B$11="זכר",INDEX('שיפור גברים'!$A$1:$GQ$121,ROUNDDOWN(R1716/12,0)+1,ROUNDDOWN((E1716+$B$7-$B$8)/12,0)+2),INDEX('שיפור נשים'!$A$1:$GQ$121,ROUNDDOWN(R1716/12,0)+1,ROUNDDOWN((E1716+$B$7-$B$8)/12,0)+2))</f>
        <v>#REF!</v>
      </c>
      <c r="V1716" t="e">
        <f>IF($B$11="זכר",INDEX('שיפור גברים'!$A$1:$GQ$121,ROUNDDOWN(R1716/12,0)+1,ROUNDDOWN((E1716+$B$7-$B$8)/12,0)+1),INDEX('שיפור נשים'!$A$1:$GQ$121,ROUNDDOWN(R1716/12,0)+1,ROUNDDOWN((E1716+$B$7-$B$8)/12,0)+1))</f>
        <v>#REF!</v>
      </c>
      <c r="W1716">
        <f t="shared" si="555"/>
        <v>0.5</v>
      </c>
      <c r="X1716" t="e">
        <f t="shared" si="561"/>
        <v>#VALUE!</v>
      </c>
      <c r="Y1716" t="e">
        <f>IF($B$11="זכר",INDEX(תמותה!$A$1:$E$121,ROUNDDOWN(R1716/12,0)+1,4),INDEX(תמותה!$A$1:$E$121,ROUNDDOWN(R1716/12,0)+1,5))</f>
        <v>#REF!</v>
      </c>
      <c r="Z1716">
        <f t="shared" si="556"/>
        <v>1</v>
      </c>
      <c r="AA1716">
        <f t="shared" si="557"/>
        <v>1</v>
      </c>
      <c r="AB1716" t="e">
        <f t="shared" si="562"/>
        <v>#VALUE!</v>
      </c>
      <c r="AC1716" t="e">
        <f t="shared" si="563"/>
        <v>#VALUE!</v>
      </c>
      <c r="AD1716" t="e">
        <f t="shared" si="564"/>
        <v>#VALUE!</v>
      </c>
      <c r="AE1716" t="e">
        <f t="shared" si="565"/>
        <v>#VALUE!</v>
      </c>
      <c r="AF1716" t="e">
        <f t="shared" si="566"/>
        <v>#VALUE!</v>
      </c>
    </row>
    <row r="1717" spans="5:32" x14ac:dyDescent="0.2">
      <c r="E1717">
        <f t="shared" si="558"/>
        <v>1715</v>
      </c>
      <c r="F1717">
        <f t="shared" si="553"/>
        <v>177.4905185761759</v>
      </c>
      <c r="G1717" t="e">
        <f t="shared" si="567"/>
        <v>#VALUE!</v>
      </c>
      <c r="H1717" t="e">
        <f t="shared" si="568"/>
        <v>#VALUE!</v>
      </c>
      <c r="I1717" t="e">
        <f t="shared" si="569"/>
        <v>#VALUE!</v>
      </c>
      <c r="J1717" t="e">
        <f t="shared" si="570"/>
        <v>#VALUE!</v>
      </c>
      <c r="K1717" t="e">
        <f t="shared" si="571"/>
        <v>#VALUE!</v>
      </c>
      <c r="L1717" t="e">
        <f t="shared" si="572"/>
        <v>#VALUE!</v>
      </c>
      <c r="M1717" t="e">
        <f>IF($B$9="זכר",INDEX(תמותה!$A$1:$E$121,ROUNDDOWN(E1717/12,0)+1,2),INDEX(תמותה!$A$1:$E$121,ROUNDDOWN(E1717/12,0)+1,3))</f>
        <v>#REF!</v>
      </c>
      <c r="N1717" t="e">
        <f>IF($B$9="זכר",INDEX('שיפור גברים'!$A$1:$GQ$121,ROUNDDOWN(E1717/12,0)+1,ROUNDDOWN((E1717+$B$7-$B$8)/12,0)+2),INDEX('שיפור נשים'!$A$1:$GQ$121,ROUNDDOWN(E1717/12,0)+1,ROUNDDOWN((E1717+$B$7-$B$8)/12,0)+2))</f>
        <v>#REF!</v>
      </c>
      <c r="O1717" t="e">
        <f>IF($B$9="זכר",INDEX('שיפור גברים'!$A$1:$GQ$121,ROUNDDOWN(E1717/12,0)+1,ROUNDDOWN((E1717+$B$7-$B$8)/12,0)+1),INDEX('שיפור נשים'!$A$1:$GQ$121,ROUNDDOWN(E1717/12,0)+1,ROUNDDOWN((E1717+$B$7-$B$8)/12,0)+1))</f>
        <v>#REF!</v>
      </c>
      <c r="P1717">
        <f t="shared" si="573"/>
        <v>0.58333333333333337</v>
      </c>
      <c r="Q1717">
        <f t="shared" si="554"/>
        <v>1</v>
      </c>
      <c r="R1717">
        <f t="shared" si="559"/>
        <v>1715</v>
      </c>
      <c r="S1717" t="e">
        <f t="shared" si="560"/>
        <v>#VALUE!</v>
      </c>
      <c r="T1717" t="e">
        <f>IF($B$11="זכר",INDEX(תמותה!$A$1:$E$121,ROUNDDOWN(R1717/12,0)+1,2),INDEX(תמותה!$A$1:$E$121,ROUNDDOWN(R1717/12,0)+1,3))</f>
        <v>#REF!</v>
      </c>
      <c r="U1717" t="e">
        <f>IF($B$11="זכר",INDEX('שיפור גברים'!$A$1:$GQ$121,ROUNDDOWN(R1717/12,0)+1,ROUNDDOWN((E1717+$B$7-$B$8)/12,0)+2),INDEX('שיפור נשים'!$A$1:$GQ$121,ROUNDDOWN(R1717/12,0)+1,ROUNDDOWN((E1717+$B$7-$B$8)/12,0)+2))</f>
        <v>#REF!</v>
      </c>
      <c r="V1717" t="e">
        <f>IF($B$11="זכר",INDEX('שיפור גברים'!$A$1:$GQ$121,ROUNDDOWN(R1717/12,0)+1,ROUNDDOWN((E1717+$B$7-$B$8)/12,0)+1),INDEX('שיפור נשים'!$A$1:$GQ$121,ROUNDDOWN(R1717/12,0)+1,ROUNDDOWN((E1717+$B$7-$B$8)/12,0)+1))</f>
        <v>#REF!</v>
      </c>
      <c r="W1717">
        <f t="shared" si="555"/>
        <v>0.58333333333333337</v>
      </c>
      <c r="X1717" t="e">
        <f t="shared" si="561"/>
        <v>#VALUE!</v>
      </c>
      <c r="Y1717" t="e">
        <f>IF($B$11="זכר",INDEX(תמותה!$A$1:$E$121,ROUNDDOWN(R1717/12,0)+1,4),INDEX(תמותה!$A$1:$E$121,ROUNDDOWN(R1717/12,0)+1,5))</f>
        <v>#REF!</v>
      </c>
      <c r="Z1717">
        <f t="shared" si="556"/>
        <v>1</v>
      </c>
      <c r="AA1717">
        <f t="shared" si="557"/>
        <v>1</v>
      </c>
      <c r="AB1717" t="e">
        <f t="shared" si="562"/>
        <v>#VALUE!</v>
      </c>
      <c r="AC1717" t="e">
        <f t="shared" si="563"/>
        <v>#VALUE!</v>
      </c>
      <c r="AD1717" t="e">
        <f t="shared" si="564"/>
        <v>#VALUE!</v>
      </c>
      <c r="AE1717" t="e">
        <f t="shared" si="565"/>
        <v>#VALUE!</v>
      </c>
      <c r="AF1717" t="e">
        <f t="shared" si="566"/>
        <v>#VALUE!</v>
      </c>
    </row>
    <row r="1718" spans="5:32" x14ac:dyDescent="0.2">
      <c r="E1718">
        <f t="shared" si="558"/>
        <v>1716</v>
      </c>
      <c r="F1718">
        <f t="shared" si="553"/>
        <v>178.02699712403009</v>
      </c>
      <c r="G1718" t="e">
        <f t="shared" si="567"/>
        <v>#VALUE!</v>
      </c>
      <c r="H1718" t="e">
        <f t="shared" si="568"/>
        <v>#VALUE!</v>
      </c>
      <c r="I1718" t="e">
        <f t="shared" si="569"/>
        <v>#VALUE!</v>
      </c>
      <c r="J1718" t="e">
        <f t="shared" si="570"/>
        <v>#VALUE!</v>
      </c>
      <c r="K1718" t="e">
        <f t="shared" si="571"/>
        <v>#VALUE!</v>
      </c>
      <c r="L1718" t="e">
        <f t="shared" si="572"/>
        <v>#VALUE!</v>
      </c>
      <c r="M1718" t="e">
        <f>IF($B$9="זכר",INDEX(תמותה!$A$1:$E$121,ROUNDDOWN(E1718/12,0)+1,2),INDEX(תמותה!$A$1:$E$121,ROUNDDOWN(E1718/12,0)+1,3))</f>
        <v>#REF!</v>
      </c>
      <c r="N1718" t="e">
        <f>IF($B$9="זכר",INDEX('שיפור גברים'!$A$1:$GQ$121,ROUNDDOWN(E1718/12,0)+1,ROUNDDOWN((E1718+$B$7-$B$8)/12,0)+2),INDEX('שיפור נשים'!$A$1:$GQ$121,ROUNDDOWN(E1718/12,0)+1,ROUNDDOWN((E1718+$B$7-$B$8)/12,0)+2))</f>
        <v>#REF!</v>
      </c>
      <c r="O1718" t="e">
        <f>IF($B$9="זכר",INDEX('שיפור גברים'!$A$1:$GQ$121,ROUNDDOWN(E1718/12,0)+1,ROUNDDOWN((E1718+$B$7-$B$8)/12,0)+1),INDEX('שיפור נשים'!$A$1:$GQ$121,ROUNDDOWN(E1718/12,0)+1,ROUNDDOWN((E1718+$B$7-$B$8)/12,0)+1))</f>
        <v>#REF!</v>
      </c>
      <c r="P1718">
        <f t="shared" si="573"/>
        <v>0.66666666666666663</v>
      </c>
      <c r="Q1718">
        <f t="shared" si="554"/>
        <v>1</v>
      </c>
      <c r="R1718">
        <f t="shared" si="559"/>
        <v>1716</v>
      </c>
      <c r="S1718" t="e">
        <f t="shared" si="560"/>
        <v>#VALUE!</v>
      </c>
      <c r="T1718" t="e">
        <f>IF($B$11="זכר",INDEX(תמותה!$A$1:$E$121,ROUNDDOWN(R1718/12,0)+1,2),INDEX(תמותה!$A$1:$E$121,ROUNDDOWN(R1718/12,0)+1,3))</f>
        <v>#REF!</v>
      </c>
      <c r="U1718" t="e">
        <f>IF($B$11="זכר",INDEX('שיפור גברים'!$A$1:$GQ$121,ROUNDDOWN(R1718/12,0)+1,ROUNDDOWN((E1718+$B$7-$B$8)/12,0)+2),INDEX('שיפור נשים'!$A$1:$GQ$121,ROUNDDOWN(R1718/12,0)+1,ROUNDDOWN((E1718+$B$7-$B$8)/12,0)+2))</f>
        <v>#REF!</v>
      </c>
      <c r="V1718" t="e">
        <f>IF($B$11="זכר",INDEX('שיפור גברים'!$A$1:$GQ$121,ROUNDDOWN(R1718/12,0)+1,ROUNDDOWN((E1718+$B$7-$B$8)/12,0)+1),INDEX('שיפור נשים'!$A$1:$GQ$121,ROUNDDOWN(R1718/12,0)+1,ROUNDDOWN((E1718+$B$7-$B$8)/12,0)+1))</f>
        <v>#REF!</v>
      </c>
      <c r="W1718">
        <f t="shared" si="555"/>
        <v>0.66666666666666663</v>
      </c>
      <c r="X1718" t="e">
        <f t="shared" si="561"/>
        <v>#VALUE!</v>
      </c>
      <c r="Y1718" t="e">
        <f>IF($B$11="זכר",INDEX(תמותה!$A$1:$E$121,ROUNDDOWN(R1718/12,0)+1,4),INDEX(תמותה!$A$1:$E$121,ROUNDDOWN(R1718/12,0)+1,5))</f>
        <v>#REF!</v>
      </c>
      <c r="Z1718">
        <f t="shared" si="556"/>
        <v>1</v>
      </c>
      <c r="AA1718">
        <f t="shared" si="557"/>
        <v>1</v>
      </c>
      <c r="AB1718" t="e">
        <f t="shared" si="562"/>
        <v>#VALUE!</v>
      </c>
      <c r="AC1718" t="e">
        <f t="shared" si="563"/>
        <v>#VALUE!</v>
      </c>
      <c r="AD1718" t="e">
        <f t="shared" si="564"/>
        <v>#VALUE!</v>
      </c>
      <c r="AE1718" t="e">
        <f t="shared" si="565"/>
        <v>#VALUE!</v>
      </c>
      <c r="AF1718" t="e">
        <f t="shared" si="566"/>
        <v>#VALUE!</v>
      </c>
    </row>
    <row r="1719" spans="5:32" x14ac:dyDescent="0.2">
      <c r="E1719">
        <f t="shared" si="558"/>
        <v>1717</v>
      </c>
      <c r="F1719">
        <f t="shared" si="553"/>
        <v>178.56509721896521</v>
      </c>
      <c r="G1719" t="e">
        <f t="shared" si="567"/>
        <v>#VALUE!</v>
      </c>
      <c r="H1719" t="e">
        <f t="shared" si="568"/>
        <v>#VALUE!</v>
      </c>
      <c r="I1719" t="e">
        <f t="shared" si="569"/>
        <v>#VALUE!</v>
      </c>
      <c r="J1719" t="e">
        <f t="shared" si="570"/>
        <v>#VALUE!</v>
      </c>
      <c r="K1719" t="e">
        <f t="shared" si="571"/>
        <v>#VALUE!</v>
      </c>
      <c r="L1719" t="e">
        <f t="shared" si="572"/>
        <v>#VALUE!</v>
      </c>
      <c r="M1719" t="e">
        <f>IF($B$9="זכר",INDEX(תמותה!$A$1:$E$121,ROUNDDOWN(E1719/12,0)+1,2),INDEX(תמותה!$A$1:$E$121,ROUNDDOWN(E1719/12,0)+1,3))</f>
        <v>#REF!</v>
      </c>
      <c r="N1719" t="e">
        <f>IF($B$9="זכר",INDEX('שיפור גברים'!$A$1:$GQ$121,ROUNDDOWN(E1719/12,0)+1,ROUNDDOWN((E1719+$B$7-$B$8)/12,0)+2),INDEX('שיפור נשים'!$A$1:$GQ$121,ROUNDDOWN(E1719/12,0)+1,ROUNDDOWN((E1719+$B$7-$B$8)/12,0)+2))</f>
        <v>#REF!</v>
      </c>
      <c r="O1719" t="e">
        <f>IF($B$9="זכר",INDEX('שיפור גברים'!$A$1:$GQ$121,ROUNDDOWN(E1719/12,0)+1,ROUNDDOWN((E1719+$B$7-$B$8)/12,0)+1),INDEX('שיפור נשים'!$A$1:$GQ$121,ROUNDDOWN(E1719/12,0)+1,ROUNDDOWN((E1719+$B$7-$B$8)/12,0)+1))</f>
        <v>#REF!</v>
      </c>
      <c r="P1719">
        <f t="shared" si="573"/>
        <v>0.75</v>
      </c>
      <c r="Q1719">
        <f t="shared" si="554"/>
        <v>1</v>
      </c>
      <c r="R1719">
        <f t="shared" si="559"/>
        <v>1717</v>
      </c>
      <c r="S1719" t="e">
        <f t="shared" si="560"/>
        <v>#VALUE!</v>
      </c>
      <c r="T1719" t="e">
        <f>IF($B$11="זכר",INDEX(תמותה!$A$1:$E$121,ROUNDDOWN(R1719/12,0)+1,2),INDEX(תמותה!$A$1:$E$121,ROUNDDOWN(R1719/12,0)+1,3))</f>
        <v>#REF!</v>
      </c>
      <c r="U1719" t="e">
        <f>IF($B$11="זכר",INDEX('שיפור גברים'!$A$1:$GQ$121,ROUNDDOWN(R1719/12,0)+1,ROUNDDOWN((E1719+$B$7-$B$8)/12,0)+2),INDEX('שיפור נשים'!$A$1:$GQ$121,ROUNDDOWN(R1719/12,0)+1,ROUNDDOWN((E1719+$B$7-$B$8)/12,0)+2))</f>
        <v>#REF!</v>
      </c>
      <c r="V1719" t="e">
        <f>IF($B$11="זכר",INDEX('שיפור גברים'!$A$1:$GQ$121,ROUNDDOWN(R1719/12,0)+1,ROUNDDOWN((E1719+$B$7-$B$8)/12,0)+1),INDEX('שיפור נשים'!$A$1:$GQ$121,ROUNDDOWN(R1719/12,0)+1,ROUNDDOWN((E1719+$B$7-$B$8)/12,0)+1))</f>
        <v>#REF!</v>
      </c>
      <c r="W1719">
        <f t="shared" si="555"/>
        <v>0.75</v>
      </c>
      <c r="X1719" t="e">
        <f t="shared" si="561"/>
        <v>#VALUE!</v>
      </c>
      <c r="Y1719" t="e">
        <f>IF($B$11="זכר",INDEX(תמותה!$A$1:$E$121,ROUNDDOWN(R1719/12,0)+1,4),INDEX(תמותה!$A$1:$E$121,ROUNDDOWN(R1719/12,0)+1,5))</f>
        <v>#REF!</v>
      </c>
      <c r="Z1719">
        <f t="shared" si="556"/>
        <v>1</v>
      </c>
      <c r="AA1719">
        <f t="shared" si="557"/>
        <v>1</v>
      </c>
      <c r="AB1719" t="e">
        <f t="shared" si="562"/>
        <v>#VALUE!</v>
      </c>
      <c r="AC1719" t="e">
        <f t="shared" si="563"/>
        <v>#VALUE!</v>
      </c>
      <c r="AD1719" t="e">
        <f t="shared" si="564"/>
        <v>#VALUE!</v>
      </c>
      <c r="AE1719" t="e">
        <f t="shared" si="565"/>
        <v>#VALUE!</v>
      </c>
      <c r="AF1719" t="e">
        <f t="shared" si="566"/>
        <v>#VALUE!</v>
      </c>
    </row>
    <row r="1720" spans="5:32" x14ac:dyDescent="0.2">
      <c r="E1720">
        <f t="shared" si="558"/>
        <v>1718</v>
      </c>
      <c r="F1720">
        <f t="shared" si="553"/>
        <v>179.1048237622305</v>
      </c>
      <c r="G1720" t="e">
        <f t="shared" si="567"/>
        <v>#VALUE!</v>
      </c>
      <c r="H1720" t="e">
        <f t="shared" si="568"/>
        <v>#VALUE!</v>
      </c>
      <c r="I1720" t="e">
        <f t="shared" si="569"/>
        <v>#VALUE!</v>
      </c>
      <c r="J1720" t="e">
        <f t="shared" si="570"/>
        <v>#VALUE!</v>
      </c>
      <c r="K1720" t="e">
        <f t="shared" si="571"/>
        <v>#VALUE!</v>
      </c>
      <c r="L1720" t="e">
        <f t="shared" si="572"/>
        <v>#VALUE!</v>
      </c>
      <c r="M1720" t="e">
        <f>IF($B$9="זכר",INDEX(תמותה!$A$1:$E$121,ROUNDDOWN(E1720/12,0)+1,2),INDEX(תמותה!$A$1:$E$121,ROUNDDOWN(E1720/12,0)+1,3))</f>
        <v>#REF!</v>
      </c>
      <c r="N1720" t="e">
        <f>IF($B$9="זכר",INDEX('שיפור גברים'!$A$1:$GQ$121,ROUNDDOWN(E1720/12,0)+1,ROUNDDOWN((E1720+$B$7-$B$8)/12,0)+2),INDEX('שיפור נשים'!$A$1:$GQ$121,ROUNDDOWN(E1720/12,0)+1,ROUNDDOWN((E1720+$B$7-$B$8)/12,0)+2))</f>
        <v>#REF!</v>
      </c>
      <c r="O1720" t="e">
        <f>IF($B$9="זכר",INDEX('שיפור גברים'!$A$1:$GQ$121,ROUNDDOWN(E1720/12,0)+1,ROUNDDOWN((E1720+$B$7-$B$8)/12,0)+1),INDEX('שיפור נשים'!$A$1:$GQ$121,ROUNDDOWN(E1720/12,0)+1,ROUNDDOWN((E1720+$B$7-$B$8)/12,0)+1))</f>
        <v>#REF!</v>
      </c>
      <c r="P1720">
        <f t="shared" si="573"/>
        <v>0.83333333333333337</v>
      </c>
      <c r="Q1720">
        <f t="shared" si="554"/>
        <v>1</v>
      </c>
      <c r="R1720">
        <f t="shared" si="559"/>
        <v>1718</v>
      </c>
      <c r="S1720" t="e">
        <f t="shared" si="560"/>
        <v>#VALUE!</v>
      </c>
      <c r="T1720" t="e">
        <f>IF($B$11="זכר",INDEX(תמותה!$A$1:$E$121,ROUNDDOWN(R1720/12,0)+1,2),INDEX(תמותה!$A$1:$E$121,ROUNDDOWN(R1720/12,0)+1,3))</f>
        <v>#REF!</v>
      </c>
      <c r="U1720" t="e">
        <f>IF($B$11="זכר",INDEX('שיפור גברים'!$A$1:$GQ$121,ROUNDDOWN(R1720/12,0)+1,ROUNDDOWN((E1720+$B$7-$B$8)/12,0)+2),INDEX('שיפור נשים'!$A$1:$GQ$121,ROUNDDOWN(R1720/12,0)+1,ROUNDDOWN((E1720+$B$7-$B$8)/12,0)+2))</f>
        <v>#REF!</v>
      </c>
      <c r="V1720" t="e">
        <f>IF($B$11="זכר",INDEX('שיפור גברים'!$A$1:$GQ$121,ROUNDDOWN(R1720/12,0)+1,ROUNDDOWN((E1720+$B$7-$B$8)/12,0)+1),INDEX('שיפור נשים'!$A$1:$GQ$121,ROUNDDOWN(R1720/12,0)+1,ROUNDDOWN((E1720+$B$7-$B$8)/12,0)+1))</f>
        <v>#REF!</v>
      </c>
      <c r="W1720">
        <f t="shared" si="555"/>
        <v>0.83333333333333337</v>
      </c>
      <c r="X1720" t="e">
        <f t="shared" si="561"/>
        <v>#VALUE!</v>
      </c>
      <c r="Y1720" t="e">
        <f>IF($B$11="זכר",INDEX(תמותה!$A$1:$E$121,ROUNDDOWN(R1720/12,0)+1,4),INDEX(תמותה!$A$1:$E$121,ROUNDDOWN(R1720/12,0)+1,5))</f>
        <v>#REF!</v>
      </c>
      <c r="Z1720">
        <f t="shared" si="556"/>
        <v>1</v>
      </c>
      <c r="AA1720">
        <f t="shared" si="557"/>
        <v>1</v>
      </c>
      <c r="AB1720" t="e">
        <f t="shared" si="562"/>
        <v>#VALUE!</v>
      </c>
      <c r="AC1720" t="e">
        <f t="shared" si="563"/>
        <v>#VALUE!</v>
      </c>
      <c r="AD1720" t="e">
        <f t="shared" si="564"/>
        <v>#VALUE!</v>
      </c>
      <c r="AE1720" t="e">
        <f t="shared" si="565"/>
        <v>#VALUE!</v>
      </c>
      <c r="AF1720" t="e">
        <f t="shared" si="566"/>
        <v>#VALUE!</v>
      </c>
    </row>
    <row r="1721" spans="5:32" x14ac:dyDescent="0.2">
      <c r="E1721">
        <f t="shared" si="558"/>
        <v>1719</v>
      </c>
      <c r="F1721">
        <f t="shared" si="553"/>
        <v>179.64618166988916</v>
      </c>
      <c r="G1721" t="e">
        <f t="shared" si="567"/>
        <v>#VALUE!</v>
      </c>
      <c r="H1721" t="e">
        <f t="shared" si="568"/>
        <v>#VALUE!</v>
      </c>
      <c r="I1721" t="e">
        <f t="shared" si="569"/>
        <v>#VALUE!</v>
      </c>
      <c r="J1721" t="e">
        <f t="shared" si="570"/>
        <v>#VALUE!</v>
      </c>
      <c r="K1721" t="e">
        <f t="shared" si="571"/>
        <v>#VALUE!</v>
      </c>
      <c r="L1721" t="e">
        <f t="shared" si="572"/>
        <v>#VALUE!</v>
      </c>
      <c r="M1721" t="e">
        <f>IF($B$9="זכר",INDEX(תמותה!$A$1:$E$121,ROUNDDOWN(E1721/12,0)+1,2),INDEX(תמותה!$A$1:$E$121,ROUNDDOWN(E1721/12,0)+1,3))</f>
        <v>#REF!</v>
      </c>
      <c r="N1721" t="e">
        <f>IF($B$9="זכר",INDEX('שיפור גברים'!$A$1:$GQ$121,ROUNDDOWN(E1721/12,0)+1,ROUNDDOWN((E1721+$B$7-$B$8)/12,0)+2),INDEX('שיפור נשים'!$A$1:$GQ$121,ROUNDDOWN(E1721/12,0)+1,ROUNDDOWN((E1721+$B$7-$B$8)/12,0)+2))</f>
        <v>#REF!</v>
      </c>
      <c r="O1721" t="e">
        <f>IF($B$9="זכר",INDEX('שיפור גברים'!$A$1:$GQ$121,ROUNDDOWN(E1721/12,0)+1,ROUNDDOWN((E1721+$B$7-$B$8)/12,0)+1),INDEX('שיפור נשים'!$A$1:$GQ$121,ROUNDDOWN(E1721/12,0)+1,ROUNDDOWN((E1721+$B$7-$B$8)/12,0)+1))</f>
        <v>#REF!</v>
      </c>
      <c r="P1721">
        <f t="shared" si="573"/>
        <v>0.91666666666666663</v>
      </c>
      <c r="Q1721">
        <f t="shared" si="554"/>
        <v>1</v>
      </c>
      <c r="R1721">
        <f t="shared" si="559"/>
        <v>1719</v>
      </c>
      <c r="S1721" t="e">
        <f t="shared" si="560"/>
        <v>#VALUE!</v>
      </c>
      <c r="T1721" t="e">
        <f>IF($B$11="זכר",INDEX(תמותה!$A$1:$E$121,ROUNDDOWN(R1721/12,0)+1,2),INDEX(תמותה!$A$1:$E$121,ROUNDDOWN(R1721/12,0)+1,3))</f>
        <v>#REF!</v>
      </c>
      <c r="U1721" t="e">
        <f>IF($B$11="זכר",INDEX('שיפור גברים'!$A$1:$GQ$121,ROUNDDOWN(R1721/12,0)+1,ROUNDDOWN((E1721+$B$7-$B$8)/12,0)+2),INDEX('שיפור נשים'!$A$1:$GQ$121,ROUNDDOWN(R1721/12,0)+1,ROUNDDOWN((E1721+$B$7-$B$8)/12,0)+2))</f>
        <v>#REF!</v>
      </c>
      <c r="V1721" t="e">
        <f>IF($B$11="זכר",INDEX('שיפור גברים'!$A$1:$GQ$121,ROUNDDOWN(R1721/12,0)+1,ROUNDDOWN((E1721+$B$7-$B$8)/12,0)+1),INDEX('שיפור נשים'!$A$1:$GQ$121,ROUNDDOWN(R1721/12,0)+1,ROUNDDOWN((E1721+$B$7-$B$8)/12,0)+1))</f>
        <v>#REF!</v>
      </c>
      <c r="W1721">
        <f t="shared" si="555"/>
        <v>0.91666666666666663</v>
      </c>
      <c r="X1721" t="e">
        <f t="shared" si="561"/>
        <v>#VALUE!</v>
      </c>
      <c r="Y1721" t="e">
        <f>IF($B$11="זכר",INDEX(תמותה!$A$1:$E$121,ROUNDDOWN(R1721/12,0)+1,4),INDEX(תמותה!$A$1:$E$121,ROUNDDOWN(R1721/12,0)+1,5))</f>
        <v>#REF!</v>
      </c>
      <c r="Z1721">
        <f t="shared" si="556"/>
        <v>1</v>
      </c>
      <c r="AA1721">
        <f t="shared" si="557"/>
        <v>1</v>
      </c>
      <c r="AB1721" t="e">
        <f t="shared" si="562"/>
        <v>#VALUE!</v>
      </c>
      <c r="AC1721" t="e">
        <f t="shared" si="563"/>
        <v>#VALUE!</v>
      </c>
      <c r="AD1721" t="e">
        <f t="shared" si="564"/>
        <v>#VALUE!</v>
      </c>
      <c r="AE1721" t="e">
        <f t="shared" si="565"/>
        <v>#VALUE!</v>
      </c>
      <c r="AF1721" t="e">
        <f t="shared" si="566"/>
        <v>#VALUE!</v>
      </c>
    </row>
    <row r="1722" spans="5:32" x14ac:dyDescent="0.2">
      <c r="E1722">
        <f t="shared" si="558"/>
        <v>1720</v>
      </c>
      <c r="F1722">
        <f t="shared" si="553"/>
        <v>180.18917587286359</v>
      </c>
      <c r="G1722" t="e">
        <f t="shared" si="567"/>
        <v>#VALUE!</v>
      </c>
      <c r="H1722" t="e">
        <f t="shared" si="568"/>
        <v>#VALUE!</v>
      </c>
      <c r="I1722" t="e">
        <f t="shared" si="569"/>
        <v>#VALUE!</v>
      </c>
      <c r="J1722" t="e">
        <f t="shared" si="570"/>
        <v>#VALUE!</v>
      </c>
      <c r="K1722" t="e">
        <f t="shared" si="571"/>
        <v>#VALUE!</v>
      </c>
      <c r="L1722" t="e">
        <f t="shared" si="572"/>
        <v>#VALUE!</v>
      </c>
      <c r="M1722" t="e">
        <f>IF($B$9="זכר",INDEX(תמותה!$A$1:$E$121,ROUNDDOWN(E1722/12,0)+1,2),INDEX(תמותה!$A$1:$E$121,ROUNDDOWN(E1722/12,0)+1,3))</f>
        <v>#REF!</v>
      </c>
      <c r="N1722" t="e">
        <f>IF($B$9="זכר",INDEX('שיפור גברים'!$A$1:$GQ$121,ROUNDDOWN(E1722/12,0)+1,ROUNDDOWN((E1722+$B$7-$B$8)/12,0)+2),INDEX('שיפור נשים'!$A$1:$GQ$121,ROUNDDOWN(E1722/12,0)+1,ROUNDDOWN((E1722+$B$7-$B$8)/12,0)+2))</f>
        <v>#REF!</v>
      </c>
      <c r="O1722" t="e">
        <f>IF($B$9="זכר",INDEX('שיפור גברים'!$A$1:$GQ$121,ROUNDDOWN(E1722/12,0)+1,ROUNDDOWN((E1722+$B$7-$B$8)/12,0)+1),INDEX('שיפור נשים'!$A$1:$GQ$121,ROUNDDOWN(E1722/12,0)+1,ROUNDDOWN((E1722+$B$7-$B$8)/12,0)+1))</f>
        <v>#REF!</v>
      </c>
      <c r="P1722">
        <f t="shared" si="573"/>
        <v>1</v>
      </c>
      <c r="Q1722">
        <f t="shared" si="554"/>
        <v>1</v>
      </c>
      <c r="R1722">
        <f t="shared" si="559"/>
        <v>1720</v>
      </c>
      <c r="S1722" t="e">
        <f t="shared" si="560"/>
        <v>#VALUE!</v>
      </c>
      <c r="T1722" t="e">
        <f>IF($B$11="זכר",INDEX(תמותה!$A$1:$E$121,ROUNDDOWN(R1722/12,0)+1,2),INDEX(תמותה!$A$1:$E$121,ROUNDDOWN(R1722/12,0)+1,3))</f>
        <v>#REF!</v>
      </c>
      <c r="U1722" t="e">
        <f>IF($B$11="זכר",INDEX('שיפור גברים'!$A$1:$GQ$121,ROUNDDOWN(R1722/12,0)+1,ROUNDDOWN((E1722+$B$7-$B$8)/12,0)+2),INDEX('שיפור נשים'!$A$1:$GQ$121,ROUNDDOWN(R1722/12,0)+1,ROUNDDOWN((E1722+$B$7-$B$8)/12,0)+2))</f>
        <v>#REF!</v>
      </c>
      <c r="V1722" t="e">
        <f>IF($B$11="זכר",INDEX('שיפור גברים'!$A$1:$GQ$121,ROUNDDOWN(R1722/12,0)+1,ROUNDDOWN((E1722+$B$7-$B$8)/12,0)+1),INDEX('שיפור נשים'!$A$1:$GQ$121,ROUNDDOWN(R1722/12,0)+1,ROUNDDOWN((E1722+$B$7-$B$8)/12,0)+1))</f>
        <v>#REF!</v>
      </c>
      <c r="W1722">
        <f t="shared" si="555"/>
        <v>1</v>
      </c>
      <c r="X1722" t="e">
        <f t="shared" si="561"/>
        <v>#VALUE!</v>
      </c>
      <c r="Y1722" t="e">
        <f>IF($B$11="זכר",INDEX(תמותה!$A$1:$E$121,ROUNDDOWN(R1722/12,0)+1,4),INDEX(תמותה!$A$1:$E$121,ROUNDDOWN(R1722/12,0)+1,5))</f>
        <v>#REF!</v>
      </c>
      <c r="Z1722">
        <f t="shared" si="556"/>
        <v>1</v>
      </c>
      <c r="AA1722">
        <f t="shared" si="557"/>
        <v>1</v>
      </c>
      <c r="AB1722" t="e">
        <f t="shared" si="562"/>
        <v>#VALUE!</v>
      </c>
      <c r="AC1722" t="e">
        <f t="shared" si="563"/>
        <v>#VALUE!</v>
      </c>
      <c r="AD1722" t="e">
        <f t="shared" si="564"/>
        <v>#VALUE!</v>
      </c>
      <c r="AE1722" t="e">
        <f t="shared" si="565"/>
        <v>#VALUE!</v>
      </c>
      <c r="AF1722" t="e">
        <f t="shared" si="566"/>
        <v>#VALUE!</v>
      </c>
    </row>
    <row r="1723" spans="5:32" x14ac:dyDescent="0.2">
      <c r="E1723">
        <f t="shared" si="558"/>
        <v>1721</v>
      </c>
      <c r="F1723">
        <f t="shared" si="553"/>
        <v>180.73381131698079</v>
      </c>
      <c r="G1723" t="e">
        <f t="shared" si="567"/>
        <v>#VALUE!</v>
      </c>
      <c r="H1723" t="e">
        <f t="shared" si="568"/>
        <v>#VALUE!</v>
      </c>
      <c r="I1723" t="e">
        <f t="shared" si="569"/>
        <v>#VALUE!</v>
      </c>
      <c r="J1723" t="e">
        <f t="shared" si="570"/>
        <v>#VALUE!</v>
      </c>
      <c r="K1723" t="e">
        <f t="shared" si="571"/>
        <v>#VALUE!</v>
      </c>
      <c r="L1723" t="e">
        <f t="shared" si="572"/>
        <v>#VALUE!</v>
      </c>
      <c r="M1723" t="e">
        <f>IF($B$9="זכר",INDEX(תמותה!$A$1:$E$121,ROUNDDOWN(E1723/12,0)+1,2),INDEX(תמותה!$A$1:$E$121,ROUNDDOWN(E1723/12,0)+1,3))</f>
        <v>#REF!</v>
      </c>
      <c r="N1723" t="e">
        <f>IF($B$9="זכר",INDEX('שיפור גברים'!$A$1:$GQ$121,ROUNDDOWN(E1723/12,0)+1,ROUNDDOWN((E1723+$B$7-$B$8)/12,0)+2),INDEX('שיפור נשים'!$A$1:$GQ$121,ROUNDDOWN(E1723/12,0)+1,ROUNDDOWN((E1723+$B$7-$B$8)/12,0)+2))</f>
        <v>#REF!</v>
      </c>
      <c r="O1723" t="e">
        <f>IF($B$9="זכר",INDEX('שיפור גברים'!$A$1:$GQ$121,ROUNDDOWN(E1723/12,0)+1,ROUNDDOWN((E1723+$B$7-$B$8)/12,0)+1),INDEX('שיפור נשים'!$A$1:$GQ$121,ROUNDDOWN(E1723/12,0)+1,ROUNDDOWN((E1723+$B$7-$B$8)/12,0)+1))</f>
        <v>#REF!</v>
      </c>
      <c r="P1723">
        <f t="shared" si="573"/>
        <v>8.3333333333333329E-2</v>
      </c>
      <c r="Q1723">
        <f t="shared" si="554"/>
        <v>1</v>
      </c>
      <c r="R1723">
        <f t="shared" si="559"/>
        <v>1721</v>
      </c>
      <c r="S1723" t="e">
        <f t="shared" si="560"/>
        <v>#VALUE!</v>
      </c>
      <c r="T1723" t="e">
        <f>IF($B$11="זכר",INDEX(תמותה!$A$1:$E$121,ROUNDDOWN(R1723/12,0)+1,2),INDEX(תמותה!$A$1:$E$121,ROUNDDOWN(R1723/12,0)+1,3))</f>
        <v>#REF!</v>
      </c>
      <c r="U1723" t="e">
        <f>IF($B$11="זכר",INDEX('שיפור גברים'!$A$1:$GQ$121,ROUNDDOWN(R1723/12,0)+1,ROUNDDOWN((E1723+$B$7-$B$8)/12,0)+2),INDEX('שיפור נשים'!$A$1:$GQ$121,ROUNDDOWN(R1723/12,0)+1,ROUNDDOWN((E1723+$B$7-$B$8)/12,0)+2))</f>
        <v>#REF!</v>
      </c>
      <c r="V1723" t="e">
        <f>IF($B$11="זכר",INDEX('שיפור גברים'!$A$1:$GQ$121,ROUNDDOWN(R1723/12,0)+1,ROUNDDOWN((E1723+$B$7-$B$8)/12,0)+1),INDEX('שיפור נשים'!$A$1:$GQ$121,ROUNDDOWN(R1723/12,0)+1,ROUNDDOWN((E1723+$B$7-$B$8)/12,0)+1))</f>
        <v>#REF!</v>
      </c>
      <c r="W1723">
        <f t="shared" si="555"/>
        <v>8.3333333333333329E-2</v>
      </c>
      <c r="X1723" t="e">
        <f t="shared" si="561"/>
        <v>#VALUE!</v>
      </c>
      <c r="Y1723" t="e">
        <f>IF($B$11="זכר",INDEX(תמותה!$A$1:$E$121,ROUNDDOWN(R1723/12,0)+1,4),INDEX(תמותה!$A$1:$E$121,ROUNDDOWN(R1723/12,0)+1,5))</f>
        <v>#REF!</v>
      </c>
      <c r="Z1723">
        <f t="shared" si="556"/>
        <v>1</v>
      </c>
      <c r="AA1723">
        <f t="shared" si="557"/>
        <v>1</v>
      </c>
      <c r="AB1723" t="e">
        <f t="shared" si="562"/>
        <v>#VALUE!</v>
      </c>
      <c r="AC1723" t="e">
        <f t="shared" si="563"/>
        <v>#VALUE!</v>
      </c>
      <c r="AD1723" t="e">
        <f t="shared" si="564"/>
        <v>#VALUE!</v>
      </c>
      <c r="AE1723" t="e">
        <f t="shared" si="565"/>
        <v>#VALUE!</v>
      </c>
      <c r="AF1723" t="e">
        <f t="shared" si="566"/>
        <v>#VALUE!</v>
      </c>
    </row>
    <row r="1724" spans="5:32" x14ac:dyDescent="0.2">
      <c r="E1724">
        <f t="shared" si="558"/>
        <v>1722</v>
      </c>
      <c r="F1724">
        <f t="shared" si="553"/>
        <v>181.28009296301633</v>
      </c>
      <c r="G1724" t="e">
        <f t="shared" si="567"/>
        <v>#VALUE!</v>
      </c>
      <c r="H1724" t="e">
        <f t="shared" si="568"/>
        <v>#VALUE!</v>
      </c>
      <c r="I1724" t="e">
        <f t="shared" si="569"/>
        <v>#VALUE!</v>
      </c>
      <c r="J1724" t="e">
        <f t="shared" si="570"/>
        <v>#VALUE!</v>
      </c>
      <c r="K1724" t="e">
        <f t="shared" si="571"/>
        <v>#VALUE!</v>
      </c>
      <c r="L1724" t="e">
        <f t="shared" si="572"/>
        <v>#VALUE!</v>
      </c>
      <c r="M1724" t="e">
        <f>IF($B$9="זכר",INDEX(תמותה!$A$1:$E$121,ROUNDDOWN(E1724/12,0)+1,2),INDEX(תמותה!$A$1:$E$121,ROUNDDOWN(E1724/12,0)+1,3))</f>
        <v>#REF!</v>
      </c>
      <c r="N1724" t="e">
        <f>IF($B$9="זכר",INDEX('שיפור גברים'!$A$1:$GQ$121,ROUNDDOWN(E1724/12,0)+1,ROUNDDOWN((E1724+$B$7-$B$8)/12,0)+2),INDEX('שיפור נשים'!$A$1:$GQ$121,ROUNDDOWN(E1724/12,0)+1,ROUNDDOWN((E1724+$B$7-$B$8)/12,0)+2))</f>
        <v>#REF!</v>
      </c>
      <c r="O1724" t="e">
        <f>IF($B$9="זכר",INDEX('שיפור גברים'!$A$1:$GQ$121,ROUNDDOWN(E1724/12,0)+1,ROUNDDOWN((E1724+$B$7-$B$8)/12,0)+1),INDEX('שיפור נשים'!$A$1:$GQ$121,ROUNDDOWN(E1724/12,0)+1,ROUNDDOWN((E1724+$B$7-$B$8)/12,0)+1))</f>
        <v>#REF!</v>
      </c>
      <c r="P1724">
        <f t="shared" si="573"/>
        <v>0.16666666666666666</v>
      </c>
      <c r="Q1724">
        <f t="shared" si="554"/>
        <v>1</v>
      </c>
      <c r="R1724">
        <f t="shared" si="559"/>
        <v>1722</v>
      </c>
      <c r="S1724" t="e">
        <f t="shared" si="560"/>
        <v>#VALUE!</v>
      </c>
      <c r="T1724" t="e">
        <f>IF($B$11="זכר",INDEX(תמותה!$A$1:$E$121,ROUNDDOWN(R1724/12,0)+1,2),INDEX(תמותה!$A$1:$E$121,ROUNDDOWN(R1724/12,0)+1,3))</f>
        <v>#REF!</v>
      </c>
      <c r="U1724" t="e">
        <f>IF($B$11="זכר",INDEX('שיפור גברים'!$A$1:$GQ$121,ROUNDDOWN(R1724/12,0)+1,ROUNDDOWN((E1724+$B$7-$B$8)/12,0)+2),INDEX('שיפור נשים'!$A$1:$GQ$121,ROUNDDOWN(R1724/12,0)+1,ROUNDDOWN((E1724+$B$7-$B$8)/12,0)+2))</f>
        <v>#REF!</v>
      </c>
      <c r="V1724" t="e">
        <f>IF($B$11="זכר",INDEX('שיפור גברים'!$A$1:$GQ$121,ROUNDDOWN(R1724/12,0)+1,ROUNDDOWN((E1724+$B$7-$B$8)/12,0)+1),INDEX('שיפור נשים'!$A$1:$GQ$121,ROUNDDOWN(R1724/12,0)+1,ROUNDDOWN((E1724+$B$7-$B$8)/12,0)+1))</f>
        <v>#REF!</v>
      </c>
      <c r="W1724">
        <f t="shared" si="555"/>
        <v>0.16666666666666666</v>
      </c>
      <c r="X1724" t="e">
        <f t="shared" si="561"/>
        <v>#VALUE!</v>
      </c>
      <c r="Y1724" t="e">
        <f>IF($B$11="זכר",INDEX(תמותה!$A$1:$E$121,ROUNDDOWN(R1724/12,0)+1,4),INDEX(תמותה!$A$1:$E$121,ROUNDDOWN(R1724/12,0)+1,5))</f>
        <v>#REF!</v>
      </c>
      <c r="Z1724">
        <f t="shared" si="556"/>
        <v>1</v>
      </c>
      <c r="AA1724">
        <f t="shared" si="557"/>
        <v>1</v>
      </c>
      <c r="AB1724" t="e">
        <f t="shared" si="562"/>
        <v>#VALUE!</v>
      </c>
      <c r="AC1724" t="e">
        <f t="shared" si="563"/>
        <v>#VALUE!</v>
      </c>
      <c r="AD1724" t="e">
        <f t="shared" si="564"/>
        <v>#VALUE!</v>
      </c>
      <c r="AE1724" t="e">
        <f t="shared" si="565"/>
        <v>#VALUE!</v>
      </c>
      <c r="AF1724" t="e">
        <f t="shared" si="566"/>
        <v>#VALUE!</v>
      </c>
    </row>
    <row r="1725" spans="5:32" x14ac:dyDescent="0.2">
      <c r="E1725">
        <f t="shared" si="558"/>
        <v>1723</v>
      </c>
      <c r="F1725">
        <f t="shared" si="553"/>
        <v>181.82802578674</v>
      </c>
      <c r="G1725" t="e">
        <f t="shared" si="567"/>
        <v>#VALUE!</v>
      </c>
      <c r="H1725" t="e">
        <f t="shared" si="568"/>
        <v>#VALUE!</v>
      </c>
      <c r="I1725" t="e">
        <f t="shared" si="569"/>
        <v>#VALUE!</v>
      </c>
      <c r="J1725" t="e">
        <f t="shared" si="570"/>
        <v>#VALUE!</v>
      </c>
      <c r="K1725" t="e">
        <f t="shared" si="571"/>
        <v>#VALUE!</v>
      </c>
      <c r="L1725" t="e">
        <f t="shared" si="572"/>
        <v>#VALUE!</v>
      </c>
      <c r="M1725" t="e">
        <f>IF($B$9="זכר",INDEX(תמותה!$A$1:$E$121,ROUNDDOWN(E1725/12,0)+1,2),INDEX(תמותה!$A$1:$E$121,ROUNDDOWN(E1725/12,0)+1,3))</f>
        <v>#REF!</v>
      </c>
      <c r="N1725" t="e">
        <f>IF($B$9="זכר",INDEX('שיפור גברים'!$A$1:$GQ$121,ROUNDDOWN(E1725/12,0)+1,ROUNDDOWN((E1725+$B$7-$B$8)/12,0)+2),INDEX('שיפור נשים'!$A$1:$GQ$121,ROUNDDOWN(E1725/12,0)+1,ROUNDDOWN((E1725+$B$7-$B$8)/12,0)+2))</f>
        <v>#REF!</v>
      </c>
      <c r="O1725" t="e">
        <f>IF($B$9="זכר",INDEX('שיפור גברים'!$A$1:$GQ$121,ROUNDDOWN(E1725/12,0)+1,ROUNDDOWN((E1725+$B$7-$B$8)/12,0)+1),INDEX('שיפור נשים'!$A$1:$GQ$121,ROUNDDOWN(E1725/12,0)+1,ROUNDDOWN((E1725+$B$7-$B$8)/12,0)+1))</f>
        <v>#REF!</v>
      </c>
      <c r="P1725">
        <f t="shared" si="573"/>
        <v>0.25</v>
      </c>
      <c r="Q1725">
        <f t="shared" si="554"/>
        <v>1</v>
      </c>
      <c r="R1725">
        <f t="shared" si="559"/>
        <v>1723</v>
      </c>
      <c r="S1725" t="e">
        <f t="shared" si="560"/>
        <v>#VALUE!</v>
      </c>
      <c r="T1725" t="e">
        <f>IF($B$11="זכר",INDEX(תמותה!$A$1:$E$121,ROUNDDOWN(R1725/12,0)+1,2),INDEX(תמותה!$A$1:$E$121,ROUNDDOWN(R1725/12,0)+1,3))</f>
        <v>#REF!</v>
      </c>
      <c r="U1725" t="e">
        <f>IF($B$11="זכר",INDEX('שיפור גברים'!$A$1:$GQ$121,ROUNDDOWN(R1725/12,0)+1,ROUNDDOWN((E1725+$B$7-$B$8)/12,0)+2),INDEX('שיפור נשים'!$A$1:$GQ$121,ROUNDDOWN(R1725/12,0)+1,ROUNDDOWN((E1725+$B$7-$B$8)/12,0)+2))</f>
        <v>#REF!</v>
      </c>
      <c r="V1725" t="e">
        <f>IF($B$11="זכר",INDEX('שיפור גברים'!$A$1:$GQ$121,ROUNDDOWN(R1725/12,0)+1,ROUNDDOWN((E1725+$B$7-$B$8)/12,0)+1),INDEX('שיפור נשים'!$A$1:$GQ$121,ROUNDDOWN(R1725/12,0)+1,ROUNDDOWN((E1725+$B$7-$B$8)/12,0)+1))</f>
        <v>#REF!</v>
      </c>
      <c r="W1725">
        <f t="shared" si="555"/>
        <v>0.25</v>
      </c>
      <c r="X1725" t="e">
        <f t="shared" si="561"/>
        <v>#VALUE!</v>
      </c>
      <c r="Y1725" t="e">
        <f>IF($B$11="זכר",INDEX(תמותה!$A$1:$E$121,ROUNDDOWN(R1725/12,0)+1,4),INDEX(תמותה!$A$1:$E$121,ROUNDDOWN(R1725/12,0)+1,5))</f>
        <v>#REF!</v>
      </c>
      <c r="Z1725">
        <f t="shared" si="556"/>
        <v>1</v>
      </c>
      <c r="AA1725">
        <f t="shared" si="557"/>
        <v>1</v>
      </c>
      <c r="AB1725" t="e">
        <f t="shared" si="562"/>
        <v>#VALUE!</v>
      </c>
      <c r="AC1725" t="e">
        <f t="shared" si="563"/>
        <v>#VALUE!</v>
      </c>
      <c r="AD1725" t="e">
        <f t="shared" si="564"/>
        <v>#VALUE!</v>
      </c>
      <c r="AE1725" t="e">
        <f t="shared" si="565"/>
        <v>#VALUE!</v>
      </c>
      <c r="AF1725" t="e">
        <f t="shared" si="566"/>
        <v>#VALUE!</v>
      </c>
    </row>
    <row r="1726" spans="5:32" x14ac:dyDescent="0.2">
      <c r="E1726">
        <f t="shared" si="558"/>
        <v>1724</v>
      </c>
      <c r="F1726">
        <f t="shared" si="553"/>
        <v>182.37761477896217</v>
      </c>
      <c r="G1726" t="e">
        <f t="shared" si="567"/>
        <v>#VALUE!</v>
      </c>
      <c r="H1726" t="e">
        <f t="shared" si="568"/>
        <v>#VALUE!</v>
      </c>
      <c r="I1726" t="e">
        <f t="shared" si="569"/>
        <v>#VALUE!</v>
      </c>
      <c r="J1726" t="e">
        <f t="shared" si="570"/>
        <v>#VALUE!</v>
      </c>
      <c r="K1726" t="e">
        <f t="shared" si="571"/>
        <v>#VALUE!</v>
      </c>
      <c r="L1726" t="e">
        <f t="shared" si="572"/>
        <v>#VALUE!</v>
      </c>
      <c r="M1726" t="e">
        <f>IF($B$9="זכר",INDEX(תמותה!$A$1:$E$121,ROUNDDOWN(E1726/12,0)+1,2),INDEX(תמותה!$A$1:$E$121,ROUNDDOWN(E1726/12,0)+1,3))</f>
        <v>#REF!</v>
      </c>
      <c r="N1726" t="e">
        <f>IF($B$9="זכר",INDEX('שיפור גברים'!$A$1:$GQ$121,ROUNDDOWN(E1726/12,0)+1,ROUNDDOWN((E1726+$B$7-$B$8)/12,0)+2),INDEX('שיפור נשים'!$A$1:$GQ$121,ROUNDDOWN(E1726/12,0)+1,ROUNDDOWN((E1726+$B$7-$B$8)/12,0)+2))</f>
        <v>#REF!</v>
      </c>
      <c r="O1726" t="e">
        <f>IF($B$9="זכר",INDEX('שיפור גברים'!$A$1:$GQ$121,ROUNDDOWN(E1726/12,0)+1,ROUNDDOWN((E1726+$B$7-$B$8)/12,0)+1),INDEX('שיפור נשים'!$A$1:$GQ$121,ROUNDDOWN(E1726/12,0)+1,ROUNDDOWN((E1726+$B$7-$B$8)/12,0)+1))</f>
        <v>#REF!</v>
      </c>
      <c r="P1726">
        <f t="shared" si="573"/>
        <v>0.33333333333333331</v>
      </c>
      <c r="Q1726">
        <f t="shared" si="554"/>
        <v>1</v>
      </c>
      <c r="R1726">
        <f t="shared" si="559"/>
        <v>1724</v>
      </c>
      <c r="S1726" t="e">
        <f t="shared" si="560"/>
        <v>#VALUE!</v>
      </c>
      <c r="T1726" t="e">
        <f>IF($B$11="זכר",INDEX(תמותה!$A$1:$E$121,ROUNDDOWN(R1726/12,0)+1,2),INDEX(תמותה!$A$1:$E$121,ROUNDDOWN(R1726/12,0)+1,3))</f>
        <v>#REF!</v>
      </c>
      <c r="U1726" t="e">
        <f>IF($B$11="זכר",INDEX('שיפור גברים'!$A$1:$GQ$121,ROUNDDOWN(R1726/12,0)+1,ROUNDDOWN((E1726+$B$7-$B$8)/12,0)+2),INDEX('שיפור נשים'!$A$1:$GQ$121,ROUNDDOWN(R1726/12,0)+1,ROUNDDOWN((E1726+$B$7-$B$8)/12,0)+2))</f>
        <v>#REF!</v>
      </c>
      <c r="V1726" t="e">
        <f>IF($B$11="זכר",INDEX('שיפור גברים'!$A$1:$GQ$121,ROUNDDOWN(R1726/12,0)+1,ROUNDDOWN((E1726+$B$7-$B$8)/12,0)+1),INDEX('שיפור נשים'!$A$1:$GQ$121,ROUNDDOWN(R1726/12,0)+1,ROUNDDOWN((E1726+$B$7-$B$8)/12,0)+1))</f>
        <v>#REF!</v>
      </c>
      <c r="W1726">
        <f t="shared" si="555"/>
        <v>0.33333333333333331</v>
      </c>
      <c r="X1726" t="e">
        <f t="shared" si="561"/>
        <v>#VALUE!</v>
      </c>
      <c r="Y1726" t="e">
        <f>IF($B$11="זכר",INDEX(תמותה!$A$1:$E$121,ROUNDDOWN(R1726/12,0)+1,4),INDEX(תמותה!$A$1:$E$121,ROUNDDOWN(R1726/12,0)+1,5))</f>
        <v>#REF!</v>
      </c>
      <c r="Z1726">
        <f t="shared" si="556"/>
        <v>1</v>
      </c>
      <c r="AA1726">
        <f t="shared" si="557"/>
        <v>1</v>
      </c>
      <c r="AB1726" t="e">
        <f t="shared" si="562"/>
        <v>#VALUE!</v>
      </c>
      <c r="AC1726" t="e">
        <f t="shared" si="563"/>
        <v>#VALUE!</v>
      </c>
      <c r="AD1726" t="e">
        <f t="shared" si="564"/>
        <v>#VALUE!</v>
      </c>
      <c r="AE1726" t="e">
        <f t="shared" si="565"/>
        <v>#VALUE!</v>
      </c>
      <c r="AF1726" t="e">
        <f t="shared" si="566"/>
        <v>#VALUE!</v>
      </c>
    </row>
    <row r="1727" spans="5:32" x14ac:dyDescent="0.2">
      <c r="E1727">
        <f t="shared" si="558"/>
        <v>1725</v>
      </c>
      <c r="F1727">
        <f t="shared" si="553"/>
        <v>182.9288649455774</v>
      </c>
      <c r="G1727" t="e">
        <f t="shared" si="567"/>
        <v>#VALUE!</v>
      </c>
      <c r="H1727" t="e">
        <f t="shared" si="568"/>
        <v>#VALUE!</v>
      </c>
      <c r="I1727" t="e">
        <f t="shared" si="569"/>
        <v>#VALUE!</v>
      </c>
      <c r="J1727" t="e">
        <f t="shared" si="570"/>
        <v>#VALUE!</v>
      </c>
      <c r="K1727" t="e">
        <f t="shared" si="571"/>
        <v>#VALUE!</v>
      </c>
      <c r="L1727" t="e">
        <f t="shared" si="572"/>
        <v>#VALUE!</v>
      </c>
      <c r="M1727" t="e">
        <f>IF($B$9="זכר",INDEX(תמותה!$A$1:$E$121,ROUNDDOWN(E1727/12,0)+1,2),INDEX(תמותה!$A$1:$E$121,ROUNDDOWN(E1727/12,0)+1,3))</f>
        <v>#REF!</v>
      </c>
      <c r="N1727" t="e">
        <f>IF($B$9="זכר",INDEX('שיפור גברים'!$A$1:$GQ$121,ROUNDDOWN(E1727/12,0)+1,ROUNDDOWN((E1727+$B$7-$B$8)/12,0)+2),INDEX('שיפור נשים'!$A$1:$GQ$121,ROUNDDOWN(E1727/12,0)+1,ROUNDDOWN((E1727+$B$7-$B$8)/12,0)+2))</f>
        <v>#REF!</v>
      </c>
      <c r="O1727" t="e">
        <f>IF($B$9="זכר",INDEX('שיפור גברים'!$A$1:$GQ$121,ROUNDDOWN(E1727/12,0)+1,ROUNDDOWN((E1727+$B$7-$B$8)/12,0)+1),INDEX('שיפור נשים'!$A$1:$GQ$121,ROUNDDOWN(E1727/12,0)+1,ROUNDDOWN((E1727+$B$7-$B$8)/12,0)+1))</f>
        <v>#REF!</v>
      </c>
      <c r="P1727">
        <f t="shared" si="573"/>
        <v>0.41666666666666669</v>
      </c>
      <c r="Q1727">
        <f t="shared" si="554"/>
        <v>1</v>
      </c>
      <c r="R1727">
        <f t="shared" si="559"/>
        <v>1725</v>
      </c>
      <c r="S1727" t="e">
        <f t="shared" si="560"/>
        <v>#VALUE!</v>
      </c>
      <c r="T1727" t="e">
        <f>IF($B$11="זכר",INDEX(תמותה!$A$1:$E$121,ROUNDDOWN(R1727/12,0)+1,2),INDEX(תמותה!$A$1:$E$121,ROUNDDOWN(R1727/12,0)+1,3))</f>
        <v>#REF!</v>
      </c>
      <c r="U1727" t="e">
        <f>IF($B$11="זכר",INDEX('שיפור גברים'!$A$1:$GQ$121,ROUNDDOWN(R1727/12,0)+1,ROUNDDOWN((E1727+$B$7-$B$8)/12,0)+2),INDEX('שיפור נשים'!$A$1:$GQ$121,ROUNDDOWN(R1727/12,0)+1,ROUNDDOWN((E1727+$B$7-$B$8)/12,0)+2))</f>
        <v>#REF!</v>
      </c>
      <c r="V1727" t="e">
        <f>IF($B$11="זכר",INDEX('שיפור גברים'!$A$1:$GQ$121,ROUNDDOWN(R1727/12,0)+1,ROUNDDOWN((E1727+$B$7-$B$8)/12,0)+1),INDEX('שיפור נשים'!$A$1:$GQ$121,ROUNDDOWN(R1727/12,0)+1,ROUNDDOWN((E1727+$B$7-$B$8)/12,0)+1))</f>
        <v>#REF!</v>
      </c>
      <c r="W1727">
        <f t="shared" si="555"/>
        <v>0.41666666666666669</v>
      </c>
      <c r="X1727" t="e">
        <f t="shared" si="561"/>
        <v>#VALUE!</v>
      </c>
      <c r="Y1727" t="e">
        <f>IF($B$11="זכר",INDEX(תמותה!$A$1:$E$121,ROUNDDOWN(R1727/12,0)+1,4),INDEX(תמותה!$A$1:$E$121,ROUNDDOWN(R1727/12,0)+1,5))</f>
        <v>#REF!</v>
      </c>
      <c r="Z1727">
        <f t="shared" si="556"/>
        <v>1</v>
      </c>
      <c r="AA1727">
        <f t="shared" si="557"/>
        <v>1</v>
      </c>
      <c r="AB1727" t="e">
        <f t="shared" si="562"/>
        <v>#VALUE!</v>
      </c>
      <c r="AC1727" t="e">
        <f t="shared" si="563"/>
        <v>#VALUE!</v>
      </c>
      <c r="AD1727" t="e">
        <f t="shared" si="564"/>
        <v>#VALUE!</v>
      </c>
      <c r="AE1727" t="e">
        <f t="shared" si="565"/>
        <v>#VALUE!</v>
      </c>
      <c r="AF1727" t="e">
        <f t="shared" si="566"/>
        <v>#VALUE!</v>
      </c>
    </row>
    <row r="1728" spans="5:32" x14ac:dyDescent="0.2">
      <c r="E1728">
        <f t="shared" si="558"/>
        <v>1726</v>
      </c>
      <c r="F1728">
        <f t="shared" si="553"/>
        <v>183.48178130761102</v>
      </c>
      <c r="G1728" t="e">
        <f t="shared" si="567"/>
        <v>#VALUE!</v>
      </c>
      <c r="H1728" t="e">
        <f t="shared" si="568"/>
        <v>#VALUE!</v>
      </c>
      <c r="I1728" t="e">
        <f t="shared" si="569"/>
        <v>#VALUE!</v>
      </c>
      <c r="J1728" t="e">
        <f t="shared" si="570"/>
        <v>#VALUE!</v>
      </c>
      <c r="K1728" t="e">
        <f t="shared" si="571"/>
        <v>#VALUE!</v>
      </c>
      <c r="L1728" t="e">
        <f t="shared" si="572"/>
        <v>#VALUE!</v>
      </c>
      <c r="M1728" t="e">
        <f>IF($B$9="זכר",INDEX(תמותה!$A$1:$E$121,ROUNDDOWN(E1728/12,0)+1,2),INDEX(תמותה!$A$1:$E$121,ROUNDDOWN(E1728/12,0)+1,3))</f>
        <v>#REF!</v>
      </c>
      <c r="N1728" t="e">
        <f>IF($B$9="זכר",INDEX('שיפור גברים'!$A$1:$GQ$121,ROUNDDOWN(E1728/12,0)+1,ROUNDDOWN((E1728+$B$7-$B$8)/12,0)+2),INDEX('שיפור נשים'!$A$1:$GQ$121,ROUNDDOWN(E1728/12,0)+1,ROUNDDOWN((E1728+$B$7-$B$8)/12,0)+2))</f>
        <v>#REF!</v>
      </c>
      <c r="O1728" t="e">
        <f>IF($B$9="זכר",INDEX('שיפור גברים'!$A$1:$GQ$121,ROUNDDOWN(E1728/12,0)+1,ROUNDDOWN((E1728+$B$7-$B$8)/12,0)+1),INDEX('שיפור נשים'!$A$1:$GQ$121,ROUNDDOWN(E1728/12,0)+1,ROUNDDOWN((E1728+$B$7-$B$8)/12,0)+1))</f>
        <v>#REF!</v>
      </c>
      <c r="P1728">
        <f t="shared" si="573"/>
        <v>0.5</v>
      </c>
      <c r="Q1728">
        <f t="shared" si="554"/>
        <v>1</v>
      </c>
      <c r="R1728">
        <f t="shared" si="559"/>
        <v>1726</v>
      </c>
      <c r="S1728" t="e">
        <f t="shared" si="560"/>
        <v>#VALUE!</v>
      </c>
      <c r="T1728" t="e">
        <f>IF($B$11="זכר",INDEX(תמותה!$A$1:$E$121,ROUNDDOWN(R1728/12,0)+1,2),INDEX(תמותה!$A$1:$E$121,ROUNDDOWN(R1728/12,0)+1,3))</f>
        <v>#REF!</v>
      </c>
      <c r="U1728" t="e">
        <f>IF($B$11="זכר",INDEX('שיפור גברים'!$A$1:$GQ$121,ROUNDDOWN(R1728/12,0)+1,ROUNDDOWN((E1728+$B$7-$B$8)/12,0)+2),INDEX('שיפור נשים'!$A$1:$GQ$121,ROUNDDOWN(R1728/12,0)+1,ROUNDDOWN((E1728+$B$7-$B$8)/12,0)+2))</f>
        <v>#REF!</v>
      </c>
      <c r="V1728" t="e">
        <f>IF($B$11="זכר",INDEX('שיפור גברים'!$A$1:$GQ$121,ROUNDDOWN(R1728/12,0)+1,ROUNDDOWN((E1728+$B$7-$B$8)/12,0)+1),INDEX('שיפור נשים'!$A$1:$GQ$121,ROUNDDOWN(R1728/12,0)+1,ROUNDDOWN((E1728+$B$7-$B$8)/12,0)+1))</f>
        <v>#REF!</v>
      </c>
      <c r="W1728">
        <f t="shared" si="555"/>
        <v>0.5</v>
      </c>
      <c r="X1728" t="e">
        <f t="shared" si="561"/>
        <v>#VALUE!</v>
      </c>
      <c r="Y1728" t="e">
        <f>IF($B$11="זכר",INDEX(תמותה!$A$1:$E$121,ROUNDDOWN(R1728/12,0)+1,4),INDEX(תמותה!$A$1:$E$121,ROUNDDOWN(R1728/12,0)+1,5))</f>
        <v>#REF!</v>
      </c>
      <c r="Z1728">
        <f t="shared" si="556"/>
        <v>1</v>
      </c>
      <c r="AA1728">
        <f t="shared" si="557"/>
        <v>1</v>
      </c>
      <c r="AB1728" t="e">
        <f t="shared" si="562"/>
        <v>#VALUE!</v>
      </c>
      <c r="AC1728" t="e">
        <f t="shared" si="563"/>
        <v>#VALUE!</v>
      </c>
      <c r="AD1728" t="e">
        <f t="shared" si="564"/>
        <v>#VALUE!</v>
      </c>
      <c r="AE1728" t="e">
        <f t="shared" si="565"/>
        <v>#VALUE!</v>
      </c>
      <c r="AF1728" t="e">
        <f t="shared" si="566"/>
        <v>#VALUE!</v>
      </c>
    </row>
    <row r="1729" spans="5:32" x14ac:dyDescent="0.2">
      <c r="E1729">
        <f t="shared" si="558"/>
        <v>1727</v>
      </c>
      <c r="F1729">
        <f t="shared" si="553"/>
        <v>184.03636890126529</v>
      </c>
      <c r="G1729" t="e">
        <f t="shared" si="567"/>
        <v>#VALUE!</v>
      </c>
      <c r="H1729" t="e">
        <f t="shared" si="568"/>
        <v>#VALUE!</v>
      </c>
      <c r="I1729" t="e">
        <f t="shared" si="569"/>
        <v>#VALUE!</v>
      </c>
      <c r="J1729" t="e">
        <f t="shared" si="570"/>
        <v>#VALUE!</v>
      </c>
      <c r="K1729" t="e">
        <f t="shared" si="571"/>
        <v>#VALUE!</v>
      </c>
      <c r="L1729" t="e">
        <f t="shared" si="572"/>
        <v>#VALUE!</v>
      </c>
      <c r="M1729" t="e">
        <f>IF($B$9="זכר",INDEX(תמותה!$A$1:$E$121,ROUNDDOWN(E1729/12,0)+1,2),INDEX(תמותה!$A$1:$E$121,ROUNDDOWN(E1729/12,0)+1,3))</f>
        <v>#REF!</v>
      </c>
      <c r="N1729" t="e">
        <f>IF($B$9="זכר",INDEX('שיפור גברים'!$A$1:$GQ$121,ROUNDDOWN(E1729/12,0)+1,ROUNDDOWN((E1729+$B$7-$B$8)/12,0)+2),INDEX('שיפור נשים'!$A$1:$GQ$121,ROUNDDOWN(E1729/12,0)+1,ROUNDDOWN((E1729+$B$7-$B$8)/12,0)+2))</f>
        <v>#REF!</v>
      </c>
      <c r="O1729" t="e">
        <f>IF($B$9="זכר",INDEX('שיפור גברים'!$A$1:$GQ$121,ROUNDDOWN(E1729/12,0)+1,ROUNDDOWN((E1729+$B$7-$B$8)/12,0)+1),INDEX('שיפור נשים'!$A$1:$GQ$121,ROUNDDOWN(E1729/12,0)+1,ROUNDDOWN((E1729+$B$7-$B$8)/12,0)+1))</f>
        <v>#REF!</v>
      </c>
      <c r="P1729">
        <f t="shared" si="573"/>
        <v>0.58333333333333337</v>
      </c>
      <c r="Q1729">
        <f t="shared" si="554"/>
        <v>1</v>
      </c>
      <c r="R1729">
        <f t="shared" si="559"/>
        <v>1727</v>
      </c>
      <c r="S1729" t="e">
        <f t="shared" si="560"/>
        <v>#VALUE!</v>
      </c>
      <c r="T1729" t="e">
        <f>IF($B$11="זכר",INDEX(תמותה!$A$1:$E$121,ROUNDDOWN(R1729/12,0)+1,2),INDEX(תמותה!$A$1:$E$121,ROUNDDOWN(R1729/12,0)+1,3))</f>
        <v>#REF!</v>
      </c>
      <c r="U1729" t="e">
        <f>IF($B$11="זכר",INDEX('שיפור גברים'!$A$1:$GQ$121,ROUNDDOWN(R1729/12,0)+1,ROUNDDOWN((E1729+$B$7-$B$8)/12,0)+2),INDEX('שיפור נשים'!$A$1:$GQ$121,ROUNDDOWN(R1729/12,0)+1,ROUNDDOWN((E1729+$B$7-$B$8)/12,0)+2))</f>
        <v>#REF!</v>
      </c>
      <c r="V1729" t="e">
        <f>IF($B$11="זכר",INDEX('שיפור גברים'!$A$1:$GQ$121,ROUNDDOWN(R1729/12,0)+1,ROUNDDOWN((E1729+$B$7-$B$8)/12,0)+1),INDEX('שיפור נשים'!$A$1:$GQ$121,ROUNDDOWN(R1729/12,0)+1,ROUNDDOWN((E1729+$B$7-$B$8)/12,0)+1))</f>
        <v>#REF!</v>
      </c>
      <c r="W1729">
        <f t="shared" si="555"/>
        <v>0.58333333333333337</v>
      </c>
      <c r="X1729" t="e">
        <f t="shared" si="561"/>
        <v>#VALUE!</v>
      </c>
      <c r="Y1729" t="e">
        <f>IF($B$11="זכר",INDEX(תמותה!$A$1:$E$121,ROUNDDOWN(R1729/12,0)+1,4),INDEX(תמותה!$A$1:$E$121,ROUNDDOWN(R1729/12,0)+1,5))</f>
        <v>#REF!</v>
      </c>
      <c r="Z1729">
        <f t="shared" si="556"/>
        <v>1</v>
      </c>
      <c r="AA1729">
        <f t="shared" si="557"/>
        <v>1</v>
      </c>
      <c r="AB1729" t="e">
        <f t="shared" si="562"/>
        <v>#VALUE!</v>
      </c>
      <c r="AC1729" t="e">
        <f t="shared" si="563"/>
        <v>#VALUE!</v>
      </c>
      <c r="AD1729" t="e">
        <f t="shared" si="564"/>
        <v>#VALUE!</v>
      </c>
      <c r="AE1729" t="e">
        <f t="shared" si="565"/>
        <v>#VALUE!</v>
      </c>
      <c r="AF1729" t="e">
        <f t="shared" si="566"/>
        <v>#VALUE!</v>
      </c>
    </row>
    <row r="1730" spans="5:32" x14ac:dyDescent="0.2">
      <c r="E1730">
        <f t="shared" si="558"/>
        <v>1728</v>
      </c>
      <c r="F1730">
        <f t="shared" si="553"/>
        <v>184.59263277796441</v>
      </c>
      <c r="G1730" t="e">
        <f t="shared" si="567"/>
        <v>#VALUE!</v>
      </c>
      <c r="H1730" t="e">
        <f t="shared" si="568"/>
        <v>#VALUE!</v>
      </c>
      <c r="I1730" t="e">
        <f t="shared" si="569"/>
        <v>#VALUE!</v>
      </c>
      <c r="J1730" t="e">
        <f t="shared" si="570"/>
        <v>#VALUE!</v>
      </c>
      <c r="K1730" t="e">
        <f t="shared" si="571"/>
        <v>#VALUE!</v>
      </c>
      <c r="L1730" t="e">
        <f t="shared" si="572"/>
        <v>#VALUE!</v>
      </c>
      <c r="M1730" t="e">
        <f>IF($B$9="זכר",INDEX(תמותה!$A$1:$E$121,ROUNDDOWN(E1730/12,0)+1,2),INDEX(תמותה!$A$1:$E$121,ROUNDDOWN(E1730/12,0)+1,3))</f>
        <v>#REF!</v>
      </c>
      <c r="N1730" t="e">
        <f>IF($B$9="זכר",INDEX('שיפור גברים'!$A$1:$GQ$121,ROUNDDOWN(E1730/12,0)+1,ROUNDDOWN((E1730+$B$7-$B$8)/12,0)+2),INDEX('שיפור נשים'!$A$1:$GQ$121,ROUNDDOWN(E1730/12,0)+1,ROUNDDOWN((E1730+$B$7-$B$8)/12,0)+2))</f>
        <v>#REF!</v>
      </c>
      <c r="O1730" t="e">
        <f>IF($B$9="זכר",INDEX('שיפור גברים'!$A$1:$GQ$121,ROUNDDOWN(E1730/12,0)+1,ROUNDDOWN((E1730+$B$7-$B$8)/12,0)+1),INDEX('שיפור נשים'!$A$1:$GQ$121,ROUNDDOWN(E1730/12,0)+1,ROUNDDOWN((E1730+$B$7-$B$8)/12,0)+1))</f>
        <v>#REF!</v>
      </c>
      <c r="P1730">
        <f t="shared" si="573"/>
        <v>0.66666666666666663</v>
      </c>
      <c r="Q1730">
        <f t="shared" si="554"/>
        <v>1</v>
      </c>
      <c r="R1730">
        <f t="shared" si="559"/>
        <v>1728</v>
      </c>
      <c r="S1730" t="e">
        <f t="shared" si="560"/>
        <v>#VALUE!</v>
      </c>
      <c r="T1730" t="e">
        <f>IF($B$11="זכר",INDEX(תמותה!$A$1:$E$121,ROUNDDOWN(R1730/12,0)+1,2),INDEX(תמותה!$A$1:$E$121,ROUNDDOWN(R1730/12,0)+1,3))</f>
        <v>#REF!</v>
      </c>
      <c r="U1730" t="e">
        <f>IF($B$11="זכר",INDEX('שיפור גברים'!$A$1:$GQ$121,ROUNDDOWN(R1730/12,0)+1,ROUNDDOWN((E1730+$B$7-$B$8)/12,0)+2),INDEX('שיפור נשים'!$A$1:$GQ$121,ROUNDDOWN(R1730/12,0)+1,ROUNDDOWN((E1730+$B$7-$B$8)/12,0)+2))</f>
        <v>#REF!</v>
      </c>
      <c r="V1730" t="e">
        <f>IF($B$11="זכר",INDEX('שיפור גברים'!$A$1:$GQ$121,ROUNDDOWN(R1730/12,0)+1,ROUNDDOWN((E1730+$B$7-$B$8)/12,0)+1),INDEX('שיפור נשים'!$A$1:$GQ$121,ROUNDDOWN(R1730/12,0)+1,ROUNDDOWN((E1730+$B$7-$B$8)/12,0)+1))</f>
        <v>#REF!</v>
      </c>
      <c r="W1730">
        <f t="shared" si="555"/>
        <v>0.66666666666666663</v>
      </c>
      <c r="X1730" t="e">
        <f t="shared" si="561"/>
        <v>#VALUE!</v>
      </c>
      <c r="Y1730" t="e">
        <f>IF($B$11="זכר",INDEX(תמותה!$A$1:$E$121,ROUNDDOWN(R1730/12,0)+1,4),INDEX(תמותה!$A$1:$E$121,ROUNDDOWN(R1730/12,0)+1,5))</f>
        <v>#REF!</v>
      </c>
      <c r="Z1730">
        <f t="shared" si="556"/>
        <v>1</v>
      </c>
      <c r="AA1730">
        <f t="shared" si="557"/>
        <v>1</v>
      </c>
      <c r="AB1730" t="e">
        <f t="shared" si="562"/>
        <v>#VALUE!</v>
      </c>
      <c r="AC1730" t="e">
        <f t="shared" si="563"/>
        <v>#VALUE!</v>
      </c>
      <c r="AD1730" t="e">
        <f t="shared" si="564"/>
        <v>#VALUE!</v>
      </c>
      <c r="AE1730" t="e">
        <f t="shared" si="565"/>
        <v>#VALUE!</v>
      </c>
      <c r="AF1730" t="e">
        <f t="shared" si="566"/>
        <v>#VALUE!</v>
      </c>
    </row>
    <row r="1731" spans="5:32" x14ac:dyDescent="0.2">
      <c r="E1731">
        <f t="shared" si="558"/>
        <v>1729</v>
      </c>
      <c r="F1731">
        <f t="shared" ref="F1731:F1794" si="574">(1+$B$2)^((E1731-$E$2+1)/12)</f>
        <v>185.15057800440073</v>
      </c>
      <c r="G1731" t="e">
        <f t="shared" si="567"/>
        <v>#VALUE!</v>
      </c>
      <c r="H1731" t="e">
        <f t="shared" si="568"/>
        <v>#VALUE!</v>
      </c>
      <c r="I1731" t="e">
        <f t="shared" si="569"/>
        <v>#VALUE!</v>
      </c>
      <c r="J1731" t="e">
        <f t="shared" si="570"/>
        <v>#VALUE!</v>
      </c>
      <c r="K1731" t="e">
        <f t="shared" si="571"/>
        <v>#VALUE!</v>
      </c>
      <c r="L1731" t="e">
        <f t="shared" si="572"/>
        <v>#VALUE!</v>
      </c>
      <c r="M1731" t="e">
        <f>IF($B$9="זכר",INDEX(תמותה!$A$1:$E$121,ROUNDDOWN(E1731/12,0)+1,2),INDEX(תמותה!$A$1:$E$121,ROUNDDOWN(E1731/12,0)+1,3))</f>
        <v>#REF!</v>
      </c>
      <c r="N1731" t="e">
        <f>IF($B$9="זכר",INDEX('שיפור גברים'!$A$1:$GQ$121,ROUNDDOWN(E1731/12,0)+1,ROUNDDOWN((E1731+$B$7-$B$8)/12,0)+2),INDEX('שיפור נשים'!$A$1:$GQ$121,ROUNDDOWN(E1731/12,0)+1,ROUNDDOWN((E1731+$B$7-$B$8)/12,0)+2))</f>
        <v>#REF!</v>
      </c>
      <c r="O1731" t="e">
        <f>IF($B$9="זכר",INDEX('שיפור גברים'!$A$1:$GQ$121,ROUNDDOWN(E1731/12,0)+1,ROUNDDOWN((E1731+$B$7-$B$8)/12,0)+1),INDEX('שיפור נשים'!$A$1:$GQ$121,ROUNDDOWN(E1731/12,0)+1,ROUNDDOWN((E1731+$B$7-$B$8)/12,0)+1))</f>
        <v>#REF!</v>
      </c>
      <c r="P1731">
        <f t="shared" si="573"/>
        <v>0.75</v>
      </c>
      <c r="Q1731">
        <f t="shared" ref="Q1731:Q1794" si="575">IF(E1731&lt;$B$12,1-(1-M1731*(N1731*P1731+O1731*(1-P1731)))^(1/12),1)</f>
        <v>1</v>
      </c>
      <c r="R1731">
        <f t="shared" si="559"/>
        <v>1729</v>
      </c>
      <c r="S1731" t="e">
        <f t="shared" si="560"/>
        <v>#VALUE!</v>
      </c>
      <c r="T1731" t="e">
        <f>IF($B$11="זכר",INDEX(תמותה!$A$1:$E$121,ROUNDDOWN(R1731/12,0)+1,2),INDEX(תמותה!$A$1:$E$121,ROUNDDOWN(R1731/12,0)+1,3))</f>
        <v>#REF!</v>
      </c>
      <c r="U1731" t="e">
        <f>IF($B$11="זכר",INDEX('שיפור גברים'!$A$1:$GQ$121,ROUNDDOWN(R1731/12,0)+1,ROUNDDOWN((E1731+$B$7-$B$8)/12,0)+2),INDEX('שיפור נשים'!$A$1:$GQ$121,ROUNDDOWN(R1731/12,0)+1,ROUNDDOWN((E1731+$B$7-$B$8)/12,0)+2))</f>
        <v>#REF!</v>
      </c>
      <c r="V1731" t="e">
        <f>IF($B$11="זכר",INDEX('שיפור גברים'!$A$1:$GQ$121,ROUNDDOWN(R1731/12,0)+1,ROUNDDOWN((E1731+$B$7-$B$8)/12,0)+1),INDEX('שיפור נשים'!$A$1:$GQ$121,ROUNDDOWN(R1731/12,0)+1,ROUNDDOWN((E1731+$B$7-$B$8)/12,0)+1))</f>
        <v>#REF!</v>
      </c>
      <c r="W1731">
        <f t="shared" ref="W1731:W1794" si="576">(MOD((R1731-$E$2+7),12)+1)/12</f>
        <v>0.75</v>
      </c>
      <c r="X1731" t="e">
        <f t="shared" si="561"/>
        <v>#VALUE!</v>
      </c>
      <c r="Y1731" t="e">
        <f>IF($B$11="זכר",INDEX(תמותה!$A$1:$E$121,ROUNDDOWN(R1731/12,0)+1,4),INDEX(תמותה!$A$1:$E$121,ROUNDDOWN(R1731/12,0)+1,5))</f>
        <v>#REF!</v>
      </c>
      <c r="Z1731">
        <f t="shared" ref="Z1731:Z1794" si="577">IF(R1731&lt;$B$12,1-(1-T1731*(U1731*W1731+V1731*(1-W1731)))^(1/12),1)</f>
        <v>1</v>
      </c>
      <c r="AA1731">
        <f t="shared" ref="AA1731:AA1794" si="578">IF(R1731&lt;$B$12,1-(1-Y1731*(U1731*W1731+V1731*(1-W1731)))^(1/12),1)</f>
        <v>1</v>
      </c>
      <c r="AB1731" t="e">
        <f t="shared" si="562"/>
        <v>#VALUE!</v>
      </c>
      <c r="AC1731" t="e">
        <f t="shared" si="563"/>
        <v>#VALUE!</v>
      </c>
      <c r="AD1731" t="e">
        <f t="shared" si="564"/>
        <v>#VALUE!</v>
      </c>
      <c r="AE1731" t="e">
        <f t="shared" si="565"/>
        <v>#VALUE!</v>
      </c>
      <c r="AF1731" t="e">
        <f t="shared" si="566"/>
        <v>#VALUE!</v>
      </c>
    </row>
    <row r="1732" spans="5:32" x14ac:dyDescent="0.2">
      <c r="E1732">
        <f t="shared" ref="E1732:E1795" si="579">E1731+1</f>
        <v>1730</v>
      </c>
      <c r="F1732">
        <f t="shared" si="574"/>
        <v>185.71020966258163</v>
      </c>
      <c r="G1732" t="e">
        <f t="shared" si="567"/>
        <v>#VALUE!</v>
      </c>
      <c r="H1732" t="e">
        <f t="shared" si="568"/>
        <v>#VALUE!</v>
      </c>
      <c r="I1732" t="e">
        <f t="shared" si="569"/>
        <v>#VALUE!</v>
      </c>
      <c r="J1732" t="e">
        <f t="shared" si="570"/>
        <v>#VALUE!</v>
      </c>
      <c r="K1732" t="e">
        <f t="shared" si="571"/>
        <v>#VALUE!</v>
      </c>
      <c r="L1732" t="e">
        <f t="shared" si="572"/>
        <v>#VALUE!</v>
      </c>
      <c r="M1732" t="e">
        <f>IF($B$9="זכר",INDEX(תמותה!$A$1:$E$121,ROUNDDOWN(E1732/12,0)+1,2),INDEX(תמותה!$A$1:$E$121,ROUNDDOWN(E1732/12,0)+1,3))</f>
        <v>#REF!</v>
      </c>
      <c r="N1732" t="e">
        <f>IF($B$9="זכר",INDEX('שיפור גברים'!$A$1:$GQ$121,ROUNDDOWN(E1732/12,0)+1,ROUNDDOWN((E1732+$B$7-$B$8)/12,0)+2),INDEX('שיפור נשים'!$A$1:$GQ$121,ROUNDDOWN(E1732/12,0)+1,ROUNDDOWN((E1732+$B$7-$B$8)/12,0)+2))</f>
        <v>#REF!</v>
      </c>
      <c r="O1732" t="e">
        <f>IF($B$9="זכר",INDEX('שיפור גברים'!$A$1:$GQ$121,ROUNDDOWN(E1732/12,0)+1,ROUNDDOWN((E1732+$B$7-$B$8)/12,0)+1),INDEX('שיפור נשים'!$A$1:$GQ$121,ROUNDDOWN(E1732/12,0)+1,ROUNDDOWN((E1732+$B$7-$B$8)/12,0)+1))</f>
        <v>#REF!</v>
      </c>
      <c r="P1732">
        <f t="shared" si="573"/>
        <v>0.83333333333333337</v>
      </c>
      <c r="Q1732">
        <f t="shared" si="575"/>
        <v>1</v>
      </c>
      <c r="R1732">
        <f t="shared" ref="R1732:R1795" si="580">R1731+1</f>
        <v>1730</v>
      </c>
      <c r="S1732" t="e">
        <f t="shared" ref="S1732:S1795" si="581">S1731*(1-Z1732)</f>
        <v>#VALUE!</v>
      </c>
      <c r="T1732" t="e">
        <f>IF($B$11="זכר",INDEX(תמותה!$A$1:$E$121,ROUNDDOWN(R1732/12,0)+1,2),INDEX(תמותה!$A$1:$E$121,ROUNDDOWN(R1732/12,0)+1,3))</f>
        <v>#REF!</v>
      </c>
      <c r="U1732" t="e">
        <f>IF($B$11="זכר",INDEX('שיפור גברים'!$A$1:$GQ$121,ROUNDDOWN(R1732/12,0)+1,ROUNDDOWN((E1732+$B$7-$B$8)/12,0)+2),INDEX('שיפור נשים'!$A$1:$GQ$121,ROUNDDOWN(R1732/12,0)+1,ROUNDDOWN((E1732+$B$7-$B$8)/12,0)+2))</f>
        <v>#REF!</v>
      </c>
      <c r="V1732" t="e">
        <f>IF($B$11="זכר",INDEX('שיפור גברים'!$A$1:$GQ$121,ROUNDDOWN(R1732/12,0)+1,ROUNDDOWN((E1732+$B$7-$B$8)/12,0)+1),INDEX('שיפור נשים'!$A$1:$GQ$121,ROUNDDOWN(R1732/12,0)+1,ROUNDDOWN((E1732+$B$7-$B$8)/12,0)+1))</f>
        <v>#REF!</v>
      </c>
      <c r="W1732">
        <f t="shared" si="576"/>
        <v>0.83333333333333337</v>
      </c>
      <c r="X1732" t="e">
        <f t="shared" ref="X1732:X1795" si="582">X1731*(1-AA1732)+Q1732*S1732*L1731</f>
        <v>#VALUE!</v>
      </c>
      <c r="Y1732" t="e">
        <f>IF($B$11="זכר",INDEX(תמותה!$A$1:$E$121,ROUNDDOWN(R1732/12,0)+1,4),INDEX(תמותה!$A$1:$E$121,ROUNDDOWN(R1732/12,0)+1,5))</f>
        <v>#REF!</v>
      </c>
      <c r="Z1732">
        <f t="shared" si="577"/>
        <v>1</v>
      </c>
      <c r="AA1732">
        <f t="shared" si="578"/>
        <v>1</v>
      </c>
      <c r="AB1732" t="e">
        <f t="shared" ref="AB1732:AB1795" si="583">IF(E1732&lt;=$B$3,IF(AND((E1732-$E$2)&lt;0,E1732&lt;$B$4),AB1731+0/F1732,AB1731+X1731/F1732))</f>
        <v>#VALUE!</v>
      </c>
      <c r="AC1732" t="e">
        <f t="shared" ref="AC1732:AC1795" si="584">IF(E1732&lt;=$B$3,IF(AND((E1732-$E$2)&lt;60,E1732&lt;$B$4),AC1731+0/F1732,AC1731+X1731/F1732))</f>
        <v>#VALUE!</v>
      </c>
      <c r="AD1732" t="e">
        <f t="shared" ref="AD1732:AD1795" si="585">IF(E1732&lt;=$B$3,IF(AND((E1732-$E$2)&lt;120,E1732&lt;$B$4),AD1731+0/F1732,AD1731+X1731/F1732))</f>
        <v>#VALUE!</v>
      </c>
      <c r="AE1732" t="e">
        <f t="shared" ref="AE1732:AE1795" si="586">IF(E1732&lt;=$B$3,IF(AND((E1732-$E$2)&lt;180,E1732&lt;$B$4),AE1731+0/F1732,AE1731+X1731/F1732))</f>
        <v>#VALUE!</v>
      </c>
      <c r="AF1732" t="e">
        <f t="shared" ref="AF1732:AF1795" si="587">IF(E1732&lt;=$B$3,IF(AND((E1732-$E$2)&lt;240,E1732&lt;$B$4),AF1731+0/F1732,AF1731+X1731/F1732))</f>
        <v>#VALUE!</v>
      </c>
    </row>
    <row r="1733" spans="5:32" x14ac:dyDescent="0.2">
      <c r="E1733">
        <f t="shared" si="579"/>
        <v>1731</v>
      </c>
      <c r="F1733">
        <f t="shared" si="574"/>
        <v>186.27153284987475</v>
      </c>
      <c r="G1733" t="e">
        <f t="shared" si="567"/>
        <v>#VALUE!</v>
      </c>
      <c r="H1733" t="e">
        <f t="shared" si="568"/>
        <v>#VALUE!</v>
      </c>
      <c r="I1733" t="e">
        <f t="shared" si="569"/>
        <v>#VALUE!</v>
      </c>
      <c r="J1733" t="e">
        <f t="shared" si="570"/>
        <v>#VALUE!</v>
      </c>
      <c r="K1733" t="e">
        <f t="shared" si="571"/>
        <v>#VALUE!</v>
      </c>
      <c r="L1733" t="e">
        <f t="shared" si="572"/>
        <v>#VALUE!</v>
      </c>
      <c r="M1733" t="e">
        <f>IF($B$9="זכר",INDEX(תמותה!$A$1:$E$121,ROUNDDOWN(E1733/12,0)+1,2),INDEX(תמותה!$A$1:$E$121,ROUNDDOWN(E1733/12,0)+1,3))</f>
        <v>#REF!</v>
      </c>
      <c r="N1733" t="e">
        <f>IF($B$9="זכר",INDEX('שיפור גברים'!$A$1:$GQ$121,ROUNDDOWN(E1733/12,0)+1,ROUNDDOWN((E1733+$B$7-$B$8)/12,0)+2),INDEX('שיפור נשים'!$A$1:$GQ$121,ROUNDDOWN(E1733/12,0)+1,ROUNDDOWN((E1733+$B$7-$B$8)/12,0)+2))</f>
        <v>#REF!</v>
      </c>
      <c r="O1733" t="e">
        <f>IF($B$9="זכר",INDEX('שיפור גברים'!$A$1:$GQ$121,ROUNDDOWN(E1733/12,0)+1,ROUNDDOWN((E1733+$B$7-$B$8)/12,0)+1),INDEX('שיפור נשים'!$A$1:$GQ$121,ROUNDDOWN(E1733/12,0)+1,ROUNDDOWN((E1733+$B$7-$B$8)/12,0)+1))</f>
        <v>#REF!</v>
      </c>
      <c r="P1733">
        <f t="shared" si="573"/>
        <v>0.91666666666666663</v>
      </c>
      <c r="Q1733">
        <f t="shared" si="575"/>
        <v>1</v>
      </c>
      <c r="R1733">
        <f t="shared" si="580"/>
        <v>1731</v>
      </c>
      <c r="S1733" t="e">
        <f t="shared" si="581"/>
        <v>#VALUE!</v>
      </c>
      <c r="T1733" t="e">
        <f>IF($B$11="זכר",INDEX(תמותה!$A$1:$E$121,ROUNDDOWN(R1733/12,0)+1,2),INDEX(תמותה!$A$1:$E$121,ROUNDDOWN(R1733/12,0)+1,3))</f>
        <v>#REF!</v>
      </c>
      <c r="U1733" t="e">
        <f>IF($B$11="זכר",INDEX('שיפור גברים'!$A$1:$GQ$121,ROUNDDOWN(R1733/12,0)+1,ROUNDDOWN((E1733+$B$7-$B$8)/12,0)+2),INDEX('שיפור נשים'!$A$1:$GQ$121,ROUNDDOWN(R1733/12,0)+1,ROUNDDOWN((E1733+$B$7-$B$8)/12,0)+2))</f>
        <v>#REF!</v>
      </c>
      <c r="V1733" t="e">
        <f>IF($B$11="זכר",INDEX('שיפור גברים'!$A$1:$GQ$121,ROUNDDOWN(R1733/12,0)+1,ROUNDDOWN((E1733+$B$7-$B$8)/12,0)+1),INDEX('שיפור נשים'!$A$1:$GQ$121,ROUNDDOWN(R1733/12,0)+1,ROUNDDOWN((E1733+$B$7-$B$8)/12,0)+1))</f>
        <v>#REF!</v>
      </c>
      <c r="W1733">
        <f t="shared" si="576"/>
        <v>0.91666666666666663</v>
      </c>
      <c r="X1733" t="e">
        <f t="shared" si="582"/>
        <v>#VALUE!</v>
      </c>
      <c r="Y1733" t="e">
        <f>IF($B$11="זכר",INDEX(תמותה!$A$1:$E$121,ROUNDDOWN(R1733/12,0)+1,4),INDEX(תמותה!$A$1:$E$121,ROUNDDOWN(R1733/12,0)+1,5))</f>
        <v>#REF!</v>
      </c>
      <c r="Z1733">
        <f t="shared" si="577"/>
        <v>1</v>
      </c>
      <c r="AA1733">
        <f t="shared" si="578"/>
        <v>1</v>
      </c>
      <c r="AB1733" t="e">
        <f t="shared" si="583"/>
        <v>#VALUE!</v>
      </c>
      <c r="AC1733" t="e">
        <f t="shared" si="584"/>
        <v>#VALUE!</v>
      </c>
      <c r="AD1733" t="e">
        <f t="shared" si="585"/>
        <v>#VALUE!</v>
      </c>
      <c r="AE1733" t="e">
        <f t="shared" si="586"/>
        <v>#VALUE!</v>
      </c>
      <c r="AF1733" t="e">
        <f t="shared" si="587"/>
        <v>#VALUE!</v>
      </c>
    </row>
    <row r="1734" spans="5:32" x14ac:dyDescent="0.2">
      <c r="E1734">
        <f t="shared" si="579"/>
        <v>1732</v>
      </c>
      <c r="F1734">
        <f t="shared" si="574"/>
        <v>186.83455267905472</v>
      </c>
      <c r="G1734" t="e">
        <f t="shared" si="567"/>
        <v>#VALUE!</v>
      </c>
      <c r="H1734" t="e">
        <f t="shared" si="568"/>
        <v>#VALUE!</v>
      </c>
      <c r="I1734" t="e">
        <f t="shared" si="569"/>
        <v>#VALUE!</v>
      </c>
      <c r="J1734" t="e">
        <f t="shared" si="570"/>
        <v>#VALUE!</v>
      </c>
      <c r="K1734" t="e">
        <f t="shared" si="571"/>
        <v>#VALUE!</v>
      </c>
      <c r="L1734" t="e">
        <f t="shared" si="572"/>
        <v>#VALUE!</v>
      </c>
      <c r="M1734" t="e">
        <f>IF($B$9="זכר",INDEX(תמותה!$A$1:$E$121,ROUNDDOWN(E1734/12,0)+1,2),INDEX(תמותה!$A$1:$E$121,ROUNDDOWN(E1734/12,0)+1,3))</f>
        <v>#REF!</v>
      </c>
      <c r="N1734" t="e">
        <f>IF($B$9="זכר",INDEX('שיפור גברים'!$A$1:$GQ$121,ROUNDDOWN(E1734/12,0)+1,ROUNDDOWN((E1734+$B$7-$B$8)/12,0)+2),INDEX('שיפור נשים'!$A$1:$GQ$121,ROUNDDOWN(E1734/12,0)+1,ROUNDDOWN((E1734+$B$7-$B$8)/12,0)+2))</f>
        <v>#REF!</v>
      </c>
      <c r="O1734" t="e">
        <f>IF($B$9="זכר",INDEX('שיפור גברים'!$A$1:$GQ$121,ROUNDDOWN(E1734/12,0)+1,ROUNDDOWN((E1734+$B$7-$B$8)/12,0)+1),INDEX('שיפור נשים'!$A$1:$GQ$121,ROUNDDOWN(E1734/12,0)+1,ROUNDDOWN((E1734+$B$7-$B$8)/12,0)+1))</f>
        <v>#REF!</v>
      </c>
      <c r="P1734">
        <f t="shared" si="573"/>
        <v>1</v>
      </c>
      <c r="Q1734">
        <f t="shared" si="575"/>
        <v>1</v>
      </c>
      <c r="R1734">
        <f t="shared" si="580"/>
        <v>1732</v>
      </c>
      <c r="S1734" t="e">
        <f t="shared" si="581"/>
        <v>#VALUE!</v>
      </c>
      <c r="T1734" t="e">
        <f>IF($B$11="זכר",INDEX(תמותה!$A$1:$E$121,ROUNDDOWN(R1734/12,0)+1,2),INDEX(תמותה!$A$1:$E$121,ROUNDDOWN(R1734/12,0)+1,3))</f>
        <v>#REF!</v>
      </c>
      <c r="U1734" t="e">
        <f>IF($B$11="זכר",INDEX('שיפור גברים'!$A$1:$GQ$121,ROUNDDOWN(R1734/12,0)+1,ROUNDDOWN((E1734+$B$7-$B$8)/12,0)+2),INDEX('שיפור נשים'!$A$1:$GQ$121,ROUNDDOWN(R1734/12,0)+1,ROUNDDOWN((E1734+$B$7-$B$8)/12,0)+2))</f>
        <v>#REF!</v>
      </c>
      <c r="V1734" t="e">
        <f>IF($B$11="זכר",INDEX('שיפור גברים'!$A$1:$GQ$121,ROUNDDOWN(R1734/12,0)+1,ROUNDDOWN((E1734+$B$7-$B$8)/12,0)+1),INDEX('שיפור נשים'!$A$1:$GQ$121,ROUNDDOWN(R1734/12,0)+1,ROUNDDOWN((E1734+$B$7-$B$8)/12,0)+1))</f>
        <v>#REF!</v>
      </c>
      <c r="W1734">
        <f t="shared" si="576"/>
        <v>1</v>
      </c>
      <c r="X1734" t="e">
        <f t="shared" si="582"/>
        <v>#VALUE!</v>
      </c>
      <c r="Y1734" t="e">
        <f>IF($B$11="זכר",INDEX(תמותה!$A$1:$E$121,ROUNDDOWN(R1734/12,0)+1,4),INDEX(תמותה!$A$1:$E$121,ROUNDDOWN(R1734/12,0)+1,5))</f>
        <v>#REF!</v>
      </c>
      <c r="Z1734">
        <f t="shared" si="577"/>
        <v>1</v>
      </c>
      <c r="AA1734">
        <f t="shared" si="578"/>
        <v>1</v>
      </c>
      <c r="AB1734" t="e">
        <f t="shared" si="583"/>
        <v>#VALUE!</v>
      </c>
      <c r="AC1734" t="e">
        <f t="shared" si="584"/>
        <v>#VALUE!</v>
      </c>
      <c r="AD1734" t="e">
        <f t="shared" si="585"/>
        <v>#VALUE!</v>
      </c>
      <c r="AE1734" t="e">
        <f t="shared" si="586"/>
        <v>#VALUE!</v>
      </c>
      <c r="AF1734" t="e">
        <f t="shared" si="587"/>
        <v>#VALUE!</v>
      </c>
    </row>
    <row r="1735" spans="5:32" x14ac:dyDescent="0.2">
      <c r="E1735">
        <f t="shared" si="579"/>
        <v>1733</v>
      </c>
      <c r="F1735">
        <f t="shared" si="574"/>
        <v>187.39927427835096</v>
      </c>
      <c r="G1735" t="e">
        <f t="shared" si="567"/>
        <v>#VALUE!</v>
      </c>
      <c r="H1735" t="e">
        <f t="shared" si="568"/>
        <v>#VALUE!</v>
      </c>
      <c r="I1735" t="e">
        <f t="shared" si="569"/>
        <v>#VALUE!</v>
      </c>
      <c r="J1735" t="e">
        <f t="shared" si="570"/>
        <v>#VALUE!</v>
      </c>
      <c r="K1735" t="e">
        <f t="shared" si="571"/>
        <v>#VALUE!</v>
      </c>
      <c r="L1735" t="e">
        <f t="shared" si="572"/>
        <v>#VALUE!</v>
      </c>
      <c r="M1735" t="e">
        <f>IF($B$9="זכר",INDEX(תמותה!$A$1:$E$121,ROUNDDOWN(E1735/12,0)+1,2),INDEX(תמותה!$A$1:$E$121,ROUNDDOWN(E1735/12,0)+1,3))</f>
        <v>#REF!</v>
      </c>
      <c r="N1735" t="e">
        <f>IF($B$9="זכר",INDEX('שיפור גברים'!$A$1:$GQ$121,ROUNDDOWN(E1735/12,0)+1,ROUNDDOWN((E1735+$B$7-$B$8)/12,0)+2),INDEX('שיפור נשים'!$A$1:$GQ$121,ROUNDDOWN(E1735/12,0)+1,ROUNDDOWN((E1735+$B$7-$B$8)/12,0)+2))</f>
        <v>#REF!</v>
      </c>
      <c r="O1735" t="e">
        <f>IF($B$9="זכר",INDEX('שיפור גברים'!$A$1:$GQ$121,ROUNDDOWN(E1735/12,0)+1,ROUNDDOWN((E1735+$B$7-$B$8)/12,0)+1),INDEX('שיפור נשים'!$A$1:$GQ$121,ROUNDDOWN(E1735/12,0)+1,ROUNDDOWN((E1735+$B$7-$B$8)/12,0)+1))</f>
        <v>#REF!</v>
      </c>
      <c r="P1735">
        <f t="shared" si="573"/>
        <v>8.3333333333333329E-2</v>
      </c>
      <c r="Q1735">
        <f t="shared" si="575"/>
        <v>1</v>
      </c>
      <c r="R1735">
        <f t="shared" si="580"/>
        <v>1733</v>
      </c>
      <c r="S1735" t="e">
        <f t="shared" si="581"/>
        <v>#VALUE!</v>
      </c>
      <c r="T1735" t="e">
        <f>IF($B$11="זכר",INDEX(תמותה!$A$1:$E$121,ROUNDDOWN(R1735/12,0)+1,2),INDEX(תמותה!$A$1:$E$121,ROUNDDOWN(R1735/12,0)+1,3))</f>
        <v>#REF!</v>
      </c>
      <c r="U1735" t="e">
        <f>IF($B$11="זכר",INDEX('שיפור גברים'!$A$1:$GQ$121,ROUNDDOWN(R1735/12,0)+1,ROUNDDOWN((E1735+$B$7-$B$8)/12,0)+2),INDEX('שיפור נשים'!$A$1:$GQ$121,ROUNDDOWN(R1735/12,0)+1,ROUNDDOWN((E1735+$B$7-$B$8)/12,0)+2))</f>
        <v>#REF!</v>
      </c>
      <c r="V1735" t="e">
        <f>IF($B$11="זכר",INDEX('שיפור גברים'!$A$1:$GQ$121,ROUNDDOWN(R1735/12,0)+1,ROUNDDOWN((E1735+$B$7-$B$8)/12,0)+1),INDEX('שיפור נשים'!$A$1:$GQ$121,ROUNDDOWN(R1735/12,0)+1,ROUNDDOWN((E1735+$B$7-$B$8)/12,0)+1))</f>
        <v>#REF!</v>
      </c>
      <c r="W1735">
        <f t="shared" si="576"/>
        <v>8.3333333333333329E-2</v>
      </c>
      <c r="X1735" t="e">
        <f t="shared" si="582"/>
        <v>#VALUE!</v>
      </c>
      <c r="Y1735" t="e">
        <f>IF($B$11="זכר",INDEX(תמותה!$A$1:$E$121,ROUNDDOWN(R1735/12,0)+1,4),INDEX(תמותה!$A$1:$E$121,ROUNDDOWN(R1735/12,0)+1,5))</f>
        <v>#REF!</v>
      </c>
      <c r="Z1735">
        <f t="shared" si="577"/>
        <v>1</v>
      </c>
      <c r="AA1735">
        <f t="shared" si="578"/>
        <v>1</v>
      </c>
      <c r="AB1735" t="e">
        <f t="shared" si="583"/>
        <v>#VALUE!</v>
      </c>
      <c r="AC1735" t="e">
        <f t="shared" si="584"/>
        <v>#VALUE!</v>
      </c>
      <c r="AD1735" t="e">
        <f t="shared" si="585"/>
        <v>#VALUE!</v>
      </c>
      <c r="AE1735" t="e">
        <f t="shared" si="586"/>
        <v>#VALUE!</v>
      </c>
      <c r="AF1735" t="e">
        <f t="shared" si="587"/>
        <v>#VALUE!</v>
      </c>
    </row>
    <row r="1736" spans="5:32" x14ac:dyDescent="0.2">
      <c r="E1736">
        <f t="shared" si="579"/>
        <v>1734</v>
      </c>
      <c r="F1736">
        <f t="shared" si="574"/>
        <v>187.96570279149228</v>
      </c>
      <c r="G1736" t="e">
        <f t="shared" si="567"/>
        <v>#VALUE!</v>
      </c>
      <c r="H1736" t="e">
        <f t="shared" si="568"/>
        <v>#VALUE!</v>
      </c>
      <c r="I1736" t="e">
        <f t="shared" si="569"/>
        <v>#VALUE!</v>
      </c>
      <c r="J1736" t="e">
        <f t="shared" si="570"/>
        <v>#VALUE!</v>
      </c>
      <c r="K1736" t="e">
        <f t="shared" si="571"/>
        <v>#VALUE!</v>
      </c>
      <c r="L1736" t="e">
        <f t="shared" si="572"/>
        <v>#VALUE!</v>
      </c>
      <c r="M1736" t="e">
        <f>IF($B$9="זכר",INDEX(תמותה!$A$1:$E$121,ROUNDDOWN(E1736/12,0)+1,2),INDEX(תמותה!$A$1:$E$121,ROUNDDOWN(E1736/12,0)+1,3))</f>
        <v>#REF!</v>
      </c>
      <c r="N1736" t="e">
        <f>IF($B$9="זכר",INDEX('שיפור גברים'!$A$1:$GQ$121,ROUNDDOWN(E1736/12,0)+1,ROUNDDOWN((E1736+$B$7-$B$8)/12,0)+2),INDEX('שיפור נשים'!$A$1:$GQ$121,ROUNDDOWN(E1736/12,0)+1,ROUNDDOWN((E1736+$B$7-$B$8)/12,0)+2))</f>
        <v>#REF!</v>
      </c>
      <c r="O1736" t="e">
        <f>IF($B$9="זכר",INDEX('שיפור גברים'!$A$1:$GQ$121,ROUNDDOWN(E1736/12,0)+1,ROUNDDOWN((E1736+$B$7-$B$8)/12,0)+1),INDEX('שיפור נשים'!$A$1:$GQ$121,ROUNDDOWN(E1736/12,0)+1,ROUNDDOWN((E1736+$B$7-$B$8)/12,0)+1))</f>
        <v>#REF!</v>
      </c>
      <c r="P1736">
        <f t="shared" si="573"/>
        <v>0.16666666666666666</v>
      </c>
      <c r="Q1736">
        <f t="shared" si="575"/>
        <v>1</v>
      </c>
      <c r="R1736">
        <f t="shared" si="580"/>
        <v>1734</v>
      </c>
      <c r="S1736" t="e">
        <f t="shared" si="581"/>
        <v>#VALUE!</v>
      </c>
      <c r="T1736" t="e">
        <f>IF($B$11="זכר",INDEX(תמותה!$A$1:$E$121,ROUNDDOWN(R1736/12,0)+1,2),INDEX(תמותה!$A$1:$E$121,ROUNDDOWN(R1736/12,0)+1,3))</f>
        <v>#REF!</v>
      </c>
      <c r="U1736" t="e">
        <f>IF($B$11="זכר",INDEX('שיפור גברים'!$A$1:$GQ$121,ROUNDDOWN(R1736/12,0)+1,ROUNDDOWN((E1736+$B$7-$B$8)/12,0)+2),INDEX('שיפור נשים'!$A$1:$GQ$121,ROUNDDOWN(R1736/12,0)+1,ROUNDDOWN((E1736+$B$7-$B$8)/12,0)+2))</f>
        <v>#REF!</v>
      </c>
      <c r="V1736" t="e">
        <f>IF($B$11="זכר",INDEX('שיפור גברים'!$A$1:$GQ$121,ROUNDDOWN(R1736/12,0)+1,ROUNDDOWN((E1736+$B$7-$B$8)/12,0)+1),INDEX('שיפור נשים'!$A$1:$GQ$121,ROUNDDOWN(R1736/12,0)+1,ROUNDDOWN((E1736+$B$7-$B$8)/12,0)+1))</f>
        <v>#REF!</v>
      </c>
      <c r="W1736">
        <f t="shared" si="576"/>
        <v>0.16666666666666666</v>
      </c>
      <c r="X1736" t="e">
        <f t="shared" si="582"/>
        <v>#VALUE!</v>
      </c>
      <c r="Y1736" t="e">
        <f>IF($B$11="זכר",INDEX(תמותה!$A$1:$E$121,ROUNDDOWN(R1736/12,0)+1,4),INDEX(תמותה!$A$1:$E$121,ROUNDDOWN(R1736/12,0)+1,5))</f>
        <v>#REF!</v>
      </c>
      <c r="Z1736">
        <f t="shared" si="577"/>
        <v>1</v>
      </c>
      <c r="AA1736">
        <f t="shared" si="578"/>
        <v>1</v>
      </c>
      <c r="AB1736" t="e">
        <f t="shared" si="583"/>
        <v>#VALUE!</v>
      </c>
      <c r="AC1736" t="e">
        <f t="shared" si="584"/>
        <v>#VALUE!</v>
      </c>
      <c r="AD1736" t="e">
        <f t="shared" si="585"/>
        <v>#VALUE!</v>
      </c>
      <c r="AE1736" t="e">
        <f t="shared" si="586"/>
        <v>#VALUE!</v>
      </c>
      <c r="AF1736" t="e">
        <f t="shared" si="587"/>
        <v>#VALUE!</v>
      </c>
    </row>
    <row r="1737" spans="5:32" x14ac:dyDescent="0.2">
      <c r="E1737">
        <f t="shared" si="579"/>
        <v>1735</v>
      </c>
      <c r="F1737">
        <f t="shared" si="574"/>
        <v>188.53384337775506</v>
      </c>
      <c r="G1737" t="e">
        <f t="shared" si="567"/>
        <v>#VALUE!</v>
      </c>
      <c r="H1737" t="e">
        <f t="shared" si="568"/>
        <v>#VALUE!</v>
      </c>
      <c r="I1737" t="e">
        <f t="shared" si="569"/>
        <v>#VALUE!</v>
      </c>
      <c r="J1737" t="e">
        <f t="shared" si="570"/>
        <v>#VALUE!</v>
      </c>
      <c r="K1737" t="e">
        <f t="shared" si="571"/>
        <v>#VALUE!</v>
      </c>
      <c r="L1737" t="e">
        <f t="shared" si="572"/>
        <v>#VALUE!</v>
      </c>
      <c r="M1737" t="e">
        <f>IF($B$9="זכר",INDEX(תמותה!$A$1:$E$121,ROUNDDOWN(E1737/12,0)+1,2),INDEX(תמותה!$A$1:$E$121,ROUNDDOWN(E1737/12,0)+1,3))</f>
        <v>#REF!</v>
      </c>
      <c r="N1737" t="e">
        <f>IF($B$9="זכר",INDEX('שיפור גברים'!$A$1:$GQ$121,ROUNDDOWN(E1737/12,0)+1,ROUNDDOWN((E1737+$B$7-$B$8)/12,0)+2),INDEX('שיפור נשים'!$A$1:$GQ$121,ROUNDDOWN(E1737/12,0)+1,ROUNDDOWN((E1737+$B$7-$B$8)/12,0)+2))</f>
        <v>#REF!</v>
      </c>
      <c r="O1737" t="e">
        <f>IF($B$9="זכר",INDEX('שיפור גברים'!$A$1:$GQ$121,ROUNDDOWN(E1737/12,0)+1,ROUNDDOWN((E1737+$B$7-$B$8)/12,0)+1),INDEX('שיפור נשים'!$A$1:$GQ$121,ROUNDDOWN(E1737/12,0)+1,ROUNDDOWN((E1737+$B$7-$B$8)/12,0)+1))</f>
        <v>#REF!</v>
      </c>
      <c r="P1737">
        <f t="shared" si="573"/>
        <v>0.25</v>
      </c>
      <c r="Q1737">
        <f t="shared" si="575"/>
        <v>1</v>
      </c>
      <c r="R1737">
        <f t="shared" si="580"/>
        <v>1735</v>
      </c>
      <c r="S1737" t="e">
        <f t="shared" si="581"/>
        <v>#VALUE!</v>
      </c>
      <c r="T1737" t="e">
        <f>IF($B$11="זכר",INDEX(תמותה!$A$1:$E$121,ROUNDDOWN(R1737/12,0)+1,2),INDEX(תמותה!$A$1:$E$121,ROUNDDOWN(R1737/12,0)+1,3))</f>
        <v>#REF!</v>
      </c>
      <c r="U1737" t="e">
        <f>IF($B$11="זכר",INDEX('שיפור גברים'!$A$1:$GQ$121,ROUNDDOWN(R1737/12,0)+1,ROUNDDOWN((E1737+$B$7-$B$8)/12,0)+2),INDEX('שיפור נשים'!$A$1:$GQ$121,ROUNDDOWN(R1737/12,0)+1,ROUNDDOWN((E1737+$B$7-$B$8)/12,0)+2))</f>
        <v>#REF!</v>
      </c>
      <c r="V1737" t="e">
        <f>IF($B$11="זכר",INDEX('שיפור גברים'!$A$1:$GQ$121,ROUNDDOWN(R1737/12,0)+1,ROUNDDOWN((E1737+$B$7-$B$8)/12,0)+1),INDEX('שיפור נשים'!$A$1:$GQ$121,ROUNDDOWN(R1737/12,0)+1,ROUNDDOWN((E1737+$B$7-$B$8)/12,0)+1))</f>
        <v>#REF!</v>
      </c>
      <c r="W1737">
        <f t="shared" si="576"/>
        <v>0.25</v>
      </c>
      <c r="X1737" t="e">
        <f t="shared" si="582"/>
        <v>#VALUE!</v>
      </c>
      <c r="Y1737" t="e">
        <f>IF($B$11="זכר",INDEX(תמותה!$A$1:$E$121,ROUNDDOWN(R1737/12,0)+1,4),INDEX(תמותה!$A$1:$E$121,ROUNDDOWN(R1737/12,0)+1,5))</f>
        <v>#REF!</v>
      </c>
      <c r="Z1737">
        <f t="shared" si="577"/>
        <v>1</v>
      </c>
      <c r="AA1737">
        <f t="shared" si="578"/>
        <v>1</v>
      </c>
      <c r="AB1737" t="e">
        <f t="shared" si="583"/>
        <v>#VALUE!</v>
      </c>
      <c r="AC1737" t="e">
        <f t="shared" si="584"/>
        <v>#VALUE!</v>
      </c>
      <c r="AD1737" t="e">
        <f t="shared" si="585"/>
        <v>#VALUE!</v>
      </c>
      <c r="AE1737" t="e">
        <f t="shared" si="586"/>
        <v>#VALUE!</v>
      </c>
      <c r="AF1737" t="e">
        <f t="shared" si="587"/>
        <v>#VALUE!</v>
      </c>
    </row>
    <row r="1738" spans="5:32" x14ac:dyDescent="0.2">
      <c r="E1738">
        <f t="shared" si="579"/>
        <v>1736</v>
      </c>
      <c r="F1738">
        <f t="shared" si="574"/>
        <v>189.10370121201038</v>
      </c>
      <c r="G1738" t="e">
        <f t="shared" si="567"/>
        <v>#VALUE!</v>
      </c>
      <c r="H1738" t="e">
        <f t="shared" si="568"/>
        <v>#VALUE!</v>
      </c>
      <c r="I1738" t="e">
        <f t="shared" si="569"/>
        <v>#VALUE!</v>
      </c>
      <c r="J1738" t="e">
        <f t="shared" si="570"/>
        <v>#VALUE!</v>
      </c>
      <c r="K1738" t="e">
        <f t="shared" si="571"/>
        <v>#VALUE!</v>
      </c>
      <c r="L1738" t="e">
        <f t="shared" si="572"/>
        <v>#VALUE!</v>
      </c>
      <c r="M1738" t="e">
        <f>IF($B$9="זכר",INDEX(תמותה!$A$1:$E$121,ROUNDDOWN(E1738/12,0)+1,2),INDEX(תמותה!$A$1:$E$121,ROUNDDOWN(E1738/12,0)+1,3))</f>
        <v>#REF!</v>
      </c>
      <c r="N1738" t="e">
        <f>IF($B$9="זכר",INDEX('שיפור גברים'!$A$1:$GQ$121,ROUNDDOWN(E1738/12,0)+1,ROUNDDOWN((E1738+$B$7-$B$8)/12,0)+2),INDEX('שיפור נשים'!$A$1:$GQ$121,ROUNDDOWN(E1738/12,0)+1,ROUNDDOWN((E1738+$B$7-$B$8)/12,0)+2))</f>
        <v>#REF!</v>
      </c>
      <c r="O1738" t="e">
        <f>IF($B$9="זכר",INDEX('שיפור גברים'!$A$1:$GQ$121,ROUNDDOWN(E1738/12,0)+1,ROUNDDOWN((E1738+$B$7-$B$8)/12,0)+1),INDEX('שיפור נשים'!$A$1:$GQ$121,ROUNDDOWN(E1738/12,0)+1,ROUNDDOWN((E1738+$B$7-$B$8)/12,0)+1))</f>
        <v>#REF!</v>
      </c>
      <c r="P1738">
        <f t="shared" si="573"/>
        <v>0.33333333333333331</v>
      </c>
      <c r="Q1738">
        <f t="shared" si="575"/>
        <v>1</v>
      </c>
      <c r="R1738">
        <f t="shared" si="580"/>
        <v>1736</v>
      </c>
      <c r="S1738" t="e">
        <f t="shared" si="581"/>
        <v>#VALUE!</v>
      </c>
      <c r="T1738" t="e">
        <f>IF($B$11="זכר",INDEX(תמותה!$A$1:$E$121,ROUNDDOWN(R1738/12,0)+1,2),INDEX(תמותה!$A$1:$E$121,ROUNDDOWN(R1738/12,0)+1,3))</f>
        <v>#REF!</v>
      </c>
      <c r="U1738" t="e">
        <f>IF($B$11="זכר",INDEX('שיפור גברים'!$A$1:$GQ$121,ROUNDDOWN(R1738/12,0)+1,ROUNDDOWN((E1738+$B$7-$B$8)/12,0)+2),INDEX('שיפור נשים'!$A$1:$GQ$121,ROUNDDOWN(R1738/12,0)+1,ROUNDDOWN((E1738+$B$7-$B$8)/12,0)+2))</f>
        <v>#REF!</v>
      </c>
      <c r="V1738" t="e">
        <f>IF($B$11="זכר",INDEX('שיפור גברים'!$A$1:$GQ$121,ROUNDDOWN(R1738/12,0)+1,ROUNDDOWN((E1738+$B$7-$B$8)/12,0)+1),INDEX('שיפור נשים'!$A$1:$GQ$121,ROUNDDOWN(R1738/12,0)+1,ROUNDDOWN((E1738+$B$7-$B$8)/12,0)+1))</f>
        <v>#REF!</v>
      </c>
      <c r="W1738">
        <f t="shared" si="576"/>
        <v>0.33333333333333331</v>
      </c>
      <c r="X1738" t="e">
        <f t="shared" si="582"/>
        <v>#VALUE!</v>
      </c>
      <c r="Y1738" t="e">
        <f>IF($B$11="זכר",INDEX(תמותה!$A$1:$E$121,ROUNDDOWN(R1738/12,0)+1,4),INDEX(תמותה!$A$1:$E$121,ROUNDDOWN(R1738/12,0)+1,5))</f>
        <v>#REF!</v>
      </c>
      <c r="Z1738">
        <f t="shared" si="577"/>
        <v>1</v>
      </c>
      <c r="AA1738">
        <f t="shared" si="578"/>
        <v>1</v>
      </c>
      <c r="AB1738" t="e">
        <f t="shared" si="583"/>
        <v>#VALUE!</v>
      </c>
      <c r="AC1738" t="e">
        <f t="shared" si="584"/>
        <v>#VALUE!</v>
      </c>
      <c r="AD1738" t="e">
        <f t="shared" si="585"/>
        <v>#VALUE!</v>
      </c>
      <c r="AE1738" t="e">
        <f t="shared" si="586"/>
        <v>#VALUE!</v>
      </c>
      <c r="AF1738" t="e">
        <f t="shared" si="587"/>
        <v>#VALUE!</v>
      </c>
    </row>
    <row r="1739" spans="5:32" x14ac:dyDescent="0.2">
      <c r="E1739">
        <f t="shared" si="579"/>
        <v>1737</v>
      </c>
      <c r="F1739">
        <f t="shared" si="574"/>
        <v>189.67528148477035</v>
      </c>
      <c r="G1739" t="e">
        <f t="shared" si="567"/>
        <v>#VALUE!</v>
      </c>
      <c r="H1739" t="e">
        <f t="shared" si="568"/>
        <v>#VALUE!</v>
      </c>
      <c r="I1739" t="e">
        <f t="shared" si="569"/>
        <v>#VALUE!</v>
      </c>
      <c r="J1739" t="e">
        <f t="shared" si="570"/>
        <v>#VALUE!</v>
      </c>
      <c r="K1739" t="e">
        <f t="shared" si="571"/>
        <v>#VALUE!</v>
      </c>
      <c r="L1739" t="e">
        <f t="shared" si="572"/>
        <v>#VALUE!</v>
      </c>
      <c r="M1739" t="e">
        <f>IF($B$9="זכר",INDEX(תמותה!$A$1:$E$121,ROUNDDOWN(E1739/12,0)+1,2),INDEX(תמותה!$A$1:$E$121,ROUNDDOWN(E1739/12,0)+1,3))</f>
        <v>#REF!</v>
      </c>
      <c r="N1739" t="e">
        <f>IF($B$9="זכר",INDEX('שיפור גברים'!$A$1:$GQ$121,ROUNDDOWN(E1739/12,0)+1,ROUNDDOWN((E1739+$B$7-$B$8)/12,0)+2),INDEX('שיפור נשים'!$A$1:$GQ$121,ROUNDDOWN(E1739/12,0)+1,ROUNDDOWN((E1739+$B$7-$B$8)/12,0)+2))</f>
        <v>#REF!</v>
      </c>
      <c r="O1739" t="e">
        <f>IF($B$9="זכר",INDEX('שיפור גברים'!$A$1:$GQ$121,ROUNDDOWN(E1739/12,0)+1,ROUNDDOWN((E1739+$B$7-$B$8)/12,0)+1),INDEX('שיפור נשים'!$A$1:$GQ$121,ROUNDDOWN(E1739/12,0)+1,ROUNDDOWN((E1739+$B$7-$B$8)/12,0)+1))</f>
        <v>#REF!</v>
      </c>
      <c r="P1739">
        <f t="shared" si="573"/>
        <v>0.41666666666666669</v>
      </c>
      <c r="Q1739">
        <f t="shared" si="575"/>
        <v>1</v>
      </c>
      <c r="R1739">
        <f t="shared" si="580"/>
        <v>1737</v>
      </c>
      <c r="S1739" t="e">
        <f t="shared" si="581"/>
        <v>#VALUE!</v>
      </c>
      <c r="T1739" t="e">
        <f>IF($B$11="זכר",INDEX(תמותה!$A$1:$E$121,ROUNDDOWN(R1739/12,0)+1,2),INDEX(תמותה!$A$1:$E$121,ROUNDDOWN(R1739/12,0)+1,3))</f>
        <v>#REF!</v>
      </c>
      <c r="U1739" t="e">
        <f>IF($B$11="זכר",INDEX('שיפור גברים'!$A$1:$GQ$121,ROUNDDOWN(R1739/12,0)+1,ROUNDDOWN((E1739+$B$7-$B$8)/12,0)+2),INDEX('שיפור נשים'!$A$1:$GQ$121,ROUNDDOWN(R1739/12,0)+1,ROUNDDOWN((E1739+$B$7-$B$8)/12,0)+2))</f>
        <v>#REF!</v>
      </c>
      <c r="V1739" t="e">
        <f>IF($B$11="זכר",INDEX('שיפור גברים'!$A$1:$GQ$121,ROUNDDOWN(R1739/12,0)+1,ROUNDDOWN((E1739+$B$7-$B$8)/12,0)+1),INDEX('שיפור נשים'!$A$1:$GQ$121,ROUNDDOWN(R1739/12,0)+1,ROUNDDOWN((E1739+$B$7-$B$8)/12,0)+1))</f>
        <v>#REF!</v>
      </c>
      <c r="W1739">
        <f t="shared" si="576"/>
        <v>0.41666666666666669</v>
      </c>
      <c r="X1739" t="e">
        <f t="shared" si="582"/>
        <v>#VALUE!</v>
      </c>
      <c r="Y1739" t="e">
        <f>IF($B$11="זכר",INDEX(תמותה!$A$1:$E$121,ROUNDDOWN(R1739/12,0)+1,4),INDEX(תמותה!$A$1:$E$121,ROUNDDOWN(R1739/12,0)+1,5))</f>
        <v>#REF!</v>
      </c>
      <c r="Z1739">
        <f t="shared" si="577"/>
        <v>1</v>
      </c>
      <c r="AA1739">
        <f t="shared" si="578"/>
        <v>1</v>
      </c>
      <c r="AB1739" t="e">
        <f t="shared" si="583"/>
        <v>#VALUE!</v>
      </c>
      <c r="AC1739" t="e">
        <f t="shared" si="584"/>
        <v>#VALUE!</v>
      </c>
      <c r="AD1739" t="e">
        <f t="shared" si="585"/>
        <v>#VALUE!</v>
      </c>
      <c r="AE1739" t="e">
        <f t="shared" si="586"/>
        <v>#VALUE!</v>
      </c>
      <c r="AF1739" t="e">
        <f t="shared" si="587"/>
        <v>#VALUE!</v>
      </c>
    </row>
    <row r="1740" spans="5:32" x14ac:dyDescent="0.2">
      <c r="E1740">
        <f t="shared" si="579"/>
        <v>1738</v>
      </c>
      <c r="F1740">
        <f t="shared" si="574"/>
        <v>190.24858940223578</v>
      </c>
      <c r="G1740" t="e">
        <f t="shared" si="567"/>
        <v>#VALUE!</v>
      </c>
      <c r="H1740" t="e">
        <f t="shared" si="568"/>
        <v>#VALUE!</v>
      </c>
      <c r="I1740" t="e">
        <f t="shared" si="569"/>
        <v>#VALUE!</v>
      </c>
      <c r="J1740" t="e">
        <f t="shared" si="570"/>
        <v>#VALUE!</v>
      </c>
      <c r="K1740" t="e">
        <f t="shared" si="571"/>
        <v>#VALUE!</v>
      </c>
      <c r="L1740" t="e">
        <f t="shared" si="572"/>
        <v>#VALUE!</v>
      </c>
      <c r="M1740" t="e">
        <f>IF($B$9="זכר",INDEX(תמותה!$A$1:$E$121,ROUNDDOWN(E1740/12,0)+1,2),INDEX(תמותה!$A$1:$E$121,ROUNDDOWN(E1740/12,0)+1,3))</f>
        <v>#REF!</v>
      </c>
      <c r="N1740" t="e">
        <f>IF($B$9="זכר",INDEX('שיפור גברים'!$A$1:$GQ$121,ROUNDDOWN(E1740/12,0)+1,ROUNDDOWN((E1740+$B$7-$B$8)/12,0)+2),INDEX('שיפור נשים'!$A$1:$GQ$121,ROUNDDOWN(E1740/12,0)+1,ROUNDDOWN((E1740+$B$7-$B$8)/12,0)+2))</f>
        <v>#REF!</v>
      </c>
      <c r="O1740" t="e">
        <f>IF($B$9="זכר",INDEX('שיפור גברים'!$A$1:$GQ$121,ROUNDDOWN(E1740/12,0)+1,ROUNDDOWN((E1740+$B$7-$B$8)/12,0)+1),INDEX('שיפור נשים'!$A$1:$GQ$121,ROUNDDOWN(E1740/12,0)+1,ROUNDDOWN((E1740+$B$7-$B$8)/12,0)+1))</f>
        <v>#REF!</v>
      </c>
      <c r="P1740">
        <f t="shared" si="573"/>
        <v>0.5</v>
      </c>
      <c r="Q1740">
        <f t="shared" si="575"/>
        <v>1</v>
      </c>
      <c r="R1740">
        <f t="shared" si="580"/>
        <v>1738</v>
      </c>
      <c r="S1740" t="e">
        <f t="shared" si="581"/>
        <v>#VALUE!</v>
      </c>
      <c r="T1740" t="e">
        <f>IF($B$11="זכר",INDEX(תמותה!$A$1:$E$121,ROUNDDOWN(R1740/12,0)+1,2),INDEX(תמותה!$A$1:$E$121,ROUNDDOWN(R1740/12,0)+1,3))</f>
        <v>#REF!</v>
      </c>
      <c r="U1740" t="e">
        <f>IF($B$11="זכר",INDEX('שיפור גברים'!$A$1:$GQ$121,ROUNDDOWN(R1740/12,0)+1,ROUNDDOWN((E1740+$B$7-$B$8)/12,0)+2),INDEX('שיפור נשים'!$A$1:$GQ$121,ROUNDDOWN(R1740/12,0)+1,ROUNDDOWN((E1740+$B$7-$B$8)/12,0)+2))</f>
        <v>#REF!</v>
      </c>
      <c r="V1740" t="e">
        <f>IF($B$11="זכר",INDEX('שיפור גברים'!$A$1:$GQ$121,ROUNDDOWN(R1740/12,0)+1,ROUNDDOWN((E1740+$B$7-$B$8)/12,0)+1),INDEX('שיפור נשים'!$A$1:$GQ$121,ROUNDDOWN(R1740/12,0)+1,ROUNDDOWN((E1740+$B$7-$B$8)/12,0)+1))</f>
        <v>#REF!</v>
      </c>
      <c r="W1740">
        <f t="shared" si="576"/>
        <v>0.5</v>
      </c>
      <c r="X1740" t="e">
        <f t="shared" si="582"/>
        <v>#VALUE!</v>
      </c>
      <c r="Y1740" t="e">
        <f>IF($B$11="זכר",INDEX(תמותה!$A$1:$E$121,ROUNDDOWN(R1740/12,0)+1,4),INDEX(תמותה!$A$1:$E$121,ROUNDDOWN(R1740/12,0)+1,5))</f>
        <v>#REF!</v>
      </c>
      <c r="Z1740">
        <f t="shared" si="577"/>
        <v>1</v>
      </c>
      <c r="AA1740">
        <f t="shared" si="578"/>
        <v>1</v>
      </c>
      <c r="AB1740" t="e">
        <f t="shared" si="583"/>
        <v>#VALUE!</v>
      </c>
      <c r="AC1740" t="e">
        <f t="shared" si="584"/>
        <v>#VALUE!</v>
      </c>
      <c r="AD1740" t="e">
        <f t="shared" si="585"/>
        <v>#VALUE!</v>
      </c>
      <c r="AE1740" t="e">
        <f t="shared" si="586"/>
        <v>#VALUE!</v>
      </c>
      <c r="AF1740" t="e">
        <f t="shared" si="587"/>
        <v>#VALUE!</v>
      </c>
    </row>
    <row r="1741" spans="5:32" x14ac:dyDescent="0.2">
      <c r="E1741">
        <f t="shared" si="579"/>
        <v>1739</v>
      </c>
      <c r="F1741">
        <f t="shared" si="574"/>
        <v>190.82363018634396</v>
      </c>
      <c r="G1741" t="e">
        <f t="shared" si="567"/>
        <v>#VALUE!</v>
      </c>
      <c r="H1741" t="e">
        <f t="shared" si="568"/>
        <v>#VALUE!</v>
      </c>
      <c r="I1741" t="e">
        <f t="shared" si="569"/>
        <v>#VALUE!</v>
      </c>
      <c r="J1741" t="e">
        <f t="shared" si="570"/>
        <v>#VALUE!</v>
      </c>
      <c r="K1741" t="e">
        <f t="shared" si="571"/>
        <v>#VALUE!</v>
      </c>
      <c r="L1741" t="e">
        <f t="shared" si="572"/>
        <v>#VALUE!</v>
      </c>
      <c r="M1741" t="e">
        <f>IF($B$9="זכר",INDEX(תמותה!$A$1:$E$121,ROUNDDOWN(E1741/12,0)+1,2),INDEX(תמותה!$A$1:$E$121,ROUNDDOWN(E1741/12,0)+1,3))</f>
        <v>#REF!</v>
      </c>
      <c r="N1741" t="e">
        <f>IF($B$9="זכר",INDEX('שיפור גברים'!$A$1:$GQ$121,ROUNDDOWN(E1741/12,0)+1,ROUNDDOWN((E1741+$B$7-$B$8)/12,0)+2),INDEX('שיפור נשים'!$A$1:$GQ$121,ROUNDDOWN(E1741/12,0)+1,ROUNDDOWN((E1741+$B$7-$B$8)/12,0)+2))</f>
        <v>#REF!</v>
      </c>
      <c r="O1741" t="e">
        <f>IF($B$9="זכר",INDEX('שיפור גברים'!$A$1:$GQ$121,ROUNDDOWN(E1741/12,0)+1,ROUNDDOWN((E1741+$B$7-$B$8)/12,0)+1),INDEX('שיפור נשים'!$A$1:$GQ$121,ROUNDDOWN(E1741/12,0)+1,ROUNDDOWN((E1741+$B$7-$B$8)/12,0)+1))</f>
        <v>#REF!</v>
      </c>
      <c r="P1741">
        <f t="shared" si="573"/>
        <v>0.58333333333333337</v>
      </c>
      <c r="Q1741">
        <f t="shared" si="575"/>
        <v>1</v>
      </c>
      <c r="R1741">
        <f t="shared" si="580"/>
        <v>1739</v>
      </c>
      <c r="S1741" t="e">
        <f t="shared" si="581"/>
        <v>#VALUE!</v>
      </c>
      <c r="T1741" t="e">
        <f>IF($B$11="זכר",INDEX(תמותה!$A$1:$E$121,ROUNDDOWN(R1741/12,0)+1,2),INDEX(תמותה!$A$1:$E$121,ROUNDDOWN(R1741/12,0)+1,3))</f>
        <v>#REF!</v>
      </c>
      <c r="U1741" t="e">
        <f>IF($B$11="זכר",INDEX('שיפור גברים'!$A$1:$GQ$121,ROUNDDOWN(R1741/12,0)+1,ROUNDDOWN((E1741+$B$7-$B$8)/12,0)+2),INDEX('שיפור נשים'!$A$1:$GQ$121,ROUNDDOWN(R1741/12,0)+1,ROUNDDOWN((E1741+$B$7-$B$8)/12,0)+2))</f>
        <v>#REF!</v>
      </c>
      <c r="V1741" t="e">
        <f>IF($B$11="זכר",INDEX('שיפור גברים'!$A$1:$GQ$121,ROUNDDOWN(R1741/12,0)+1,ROUNDDOWN((E1741+$B$7-$B$8)/12,0)+1),INDEX('שיפור נשים'!$A$1:$GQ$121,ROUNDDOWN(R1741/12,0)+1,ROUNDDOWN((E1741+$B$7-$B$8)/12,0)+1))</f>
        <v>#REF!</v>
      </c>
      <c r="W1741">
        <f t="shared" si="576"/>
        <v>0.58333333333333337</v>
      </c>
      <c r="X1741" t="e">
        <f t="shared" si="582"/>
        <v>#VALUE!</v>
      </c>
      <c r="Y1741" t="e">
        <f>IF($B$11="זכר",INDEX(תמותה!$A$1:$E$121,ROUNDDOWN(R1741/12,0)+1,4),INDEX(תמותה!$A$1:$E$121,ROUNDDOWN(R1741/12,0)+1,5))</f>
        <v>#REF!</v>
      </c>
      <c r="Z1741">
        <f t="shared" si="577"/>
        <v>1</v>
      </c>
      <c r="AA1741">
        <f t="shared" si="578"/>
        <v>1</v>
      </c>
      <c r="AB1741" t="e">
        <f t="shared" si="583"/>
        <v>#VALUE!</v>
      </c>
      <c r="AC1741" t="e">
        <f t="shared" si="584"/>
        <v>#VALUE!</v>
      </c>
      <c r="AD1741" t="e">
        <f t="shared" si="585"/>
        <v>#VALUE!</v>
      </c>
      <c r="AE1741" t="e">
        <f t="shared" si="586"/>
        <v>#VALUE!</v>
      </c>
      <c r="AF1741" t="e">
        <f t="shared" si="587"/>
        <v>#VALUE!</v>
      </c>
    </row>
    <row r="1742" spans="5:32" x14ac:dyDescent="0.2">
      <c r="E1742">
        <f t="shared" si="579"/>
        <v>1740</v>
      </c>
      <c r="F1742">
        <f t="shared" si="574"/>
        <v>191.40040907481566</v>
      </c>
      <c r="G1742" t="e">
        <f t="shared" si="567"/>
        <v>#VALUE!</v>
      </c>
      <c r="H1742" t="e">
        <f t="shared" si="568"/>
        <v>#VALUE!</v>
      </c>
      <c r="I1742" t="e">
        <f t="shared" si="569"/>
        <v>#VALUE!</v>
      </c>
      <c r="J1742" t="e">
        <f t="shared" si="570"/>
        <v>#VALUE!</v>
      </c>
      <c r="K1742" t="e">
        <f t="shared" si="571"/>
        <v>#VALUE!</v>
      </c>
      <c r="L1742" t="e">
        <f t="shared" si="572"/>
        <v>#VALUE!</v>
      </c>
      <c r="M1742" t="e">
        <f>IF($B$9="זכר",INDEX(תמותה!$A$1:$E$121,ROUNDDOWN(E1742/12,0)+1,2),INDEX(תמותה!$A$1:$E$121,ROUNDDOWN(E1742/12,0)+1,3))</f>
        <v>#REF!</v>
      </c>
      <c r="N1742" t="e">
        <f>IF($B$9="זכר",INDEX('שיפור גברים'!$A$1:$GQ$121,ROUNDDOWN(E1742/12,0)+1,ROUNDDOWN((E1742+$B$7-$B$8)/12,0)+2),INDEX('שיפור נשים'!$A$1:$GQ$121,ROUNDDOWN(E1742/12,0)+1,ROUNDDOWN((E1742+$B$7-$B$8)/12,0)+2))</f>
        <v>#REF!</v>
      </c>
      <c r="O1742" t="e">
        <f>IF($B$9="זכר",INDEX('שיפור גברים'!$A$1:$GQ$121,ROUNDDOWN(E1742/12,0)+1,ROUNDDOWN((E1742+$B$7-$B$8)/12,0)+1),INDEX('שיפור נשים'!$A$1:$GQ$121,ROUNDDOWN(E1742/12,0)+1,ROUNDDOWN((E1742+$B$7-$B$8)/12,0)+1))</f>
        <v>#REF!</v>
      </c>
      <c r="P1742">
        <f t="shared" si="573"/>
        <v>0.66666666666666663</v>
      </c>
      <c r="Q1742">
        <f t="shared" si="575"/>
        <v>1</v>
      </c>
      <c r="R1742">
        <f t="shared" si="580"/>
        <v>1740</v>
      </c>
      <c r="S1742" t="e">
        <f t="shared" si="581"/>
        <v>#VALUE!</v>
      </c>
      <c r="T1742" t="e">
        <f>IF($B$11="זכר",INDEX(תמותה!$A$1:$E$121,ROUNDDOWN(R1742/12,0)+1,2),INDEX(תמותה!$A$1:$E$121,ROUNDDOWN(R1742/12,0)+1,3))</f>
        <v>#REF!</v>
      </c>
      <c r="U1742" t="e">
        <f>IF($B$11="זכר",INDEX('שיפור גברים'!$A$1:$GQ$121,ROUNDDOWN(R1742/12,0)+1,ROUNDDOWN((E1742+$B$7-$B$8)/12,0)+2),INDEX('שיפור נשים'!$A$1:$GQ$121,ROUNDDOWN(R1742/12,0)+1,ROUNDDOWN((E1742+$B$7-$B$8)/12,0)+2))</f>
        <v>#REF!</v>
      </c>
      <c r="V1742" t="e">
        <f>IF($B$11="זכר",INDEX('שיפור גברים'!$A$1:$GQ$121,ROUNDDOWN(R1742/12,0)+1,ROUNDDOWN((E1742+$B$7-$B$8)/12,0)+1),INDEX('שיפור נשים'!$A$1:$GQ$121,ROUNDDOWN(R1742/12,0)+1,ROUNDDOWN((E1742+$B$7-$B$8)/12,0)+1))</f>
        <v>#REF!</v>
      </c>
      <c r="W1742">
        <f t="shared" si="576"/>
        <v>0.66666666666666663</v>
      </c>
      <c r="X1742" t="e">
        <f t="shared" si="582"/>
        <v>#VALUE!</v>
      </c>
      <c r="Y1742" t="e">
        <f>IF($B$11="זכר",INDEX(תמותה!$A$1:$E$121,ROUNDDOWN(R1742/12,0)+1,4),INDEX(תמותה!$A$1:$E$121,ROUNDDOWN(R1742/12,0)+1,5))</f>
        <v>#REF!</v>
      </c>
      <c r="Z1742">
        <f t="shared" si="577"/>
        <v>1</v>
      </c>
      <c r="AA1742">
        <f t="shared" si="578"/>
        <v>1</v>
      </c>
      <c r="AB1742" t="e">
        <f t="shared" si="583"/>
        <v>#VALUE!</v>
      </c>
      <c r="AC1742" t="e">
        <f t="shared" si="584"/>
        <v>#VALUE!</v>
      </c>
      <c r="AD1742" t="e">
        <f t="shared" si="585"/>
        <v>#VALUE!</v>
      </c>
      <c r="AE1742" t="e">
        <f t="shared" si="586"/>
        <v>#VALUE!</v>
      </c>
      <c r="AF1742" t="e">
        <f t="shared" si="587"/>
        <v>#VALUE!</v>
      </c>
    </row>
    <row r="1743" spans="5:32" x14ac:dyDescent="0.2">
      <c r="E1743">
        <f t="shared" si="579"/>
        <v>1741</v>
      </c>
      <c r="F1743">
        <f t="shared" si="574"/>
        <v>191.97893132120294</v>
      </c>
      <c r="G1743" t="e">
        <f t="shared" si="567"/>
        <v>#VALUE!</v>
      </c>
      <c r="H1743" t="e">
        <f t="shared" si="568"/>
        <v>#VALUE!</v>
      </c>
      <c r="I1743" t="e">
        <f t="shared" si="569"/>
        <v>#VALUE!</v>
      </c>
      <c r="J1743" t="e">
        <f t="shared" si="570"/>
        <v>#VALUE!</v>
      </c>
      <c r="K1743" t="e">
        <f t="shared" si="571"/>
        <v>#VALUE!</v>
      </c>
      <c r="L1743" t="e">
        <f t="shared" si="572"/>
        <v>#VALUE!</v>
      </c>
      <c r="M1743" t="e">
        <f>IF($B$9="זכר",INDEX(תמותה!$A$1:$E$121,ROUNDDOWN(E1743/12,0)+1,2),INDEX(תמותה!$A$1:$E$121,ROUNDDOWN(E1743/12,0)+1,3))</f>
        <v>#REF!</v>
      </c>
      <c r="N1743" t="e">
        <f>IF($B$9="זכר",INDEX('שיפור גברים'!$A$1:$GQ$121,ROUNDDOWN(E1743/12,0)+1,ROUNDDOWN((E1743+$B$7-$B$8)/12,0)+2),INDEX('שיפור נשים'!$A$1:$GQ$121,ROUNDDOWN(E1743/12,0)+1,ROUNDDOWN((E1743+$B$7-$B$8)/12,0)+2))</f>
        <v>#REF!</v>
      </c>
      <c r="O1743" t="e">
        <f>IF($B$9="זכר",INDEX('שיפור גברים'!$A$1:$GQ$121,ROUNDDOWN(E1743/12,0)+1,ROUNDDOWN((E1743+$B$7-$B$8)/12,0)+1),INDEX('שיפור נשים'!$A$1:$GQ$121,ROUNDDOWN(E1743/12,0)+1,ROUNDDOWN((E1743+$B$7-$B$8)/12,0)+1))</f>
        <v>#REF!</v>
      </c>
      <c r="P1743">
        <f t="shared" si="573"/>
        <v>0.75</v>
      </c>
      <c r="Q1743">
        <f t="shared" si="575"/>
        <v>1</v>
      </c>
      <c r="R1743">
        <f t="shared" si="580"/>
        <v>1741</v>
      </c>
      <c r="S1743" t="e">
        <f t="shared" si="581"/>
        <v>#VALUE!</v>
      </c>
      <c r="T1743" t="e">
        <f>IF($B$11="זכר",INDEX(תמותה!$A$1:$E$121,ROUNDDOWN(R1743/12,0)+1,2),INDEX(תמותה!$A$1:$E$121,ROUNDDOWN(R1743/12,0)+1,3))</f>
        <v>#REF!</v>
      </c>
      <c r="U1743" t="e">
        <f>IF($B$11="זכר",INDEX('שיפור גברים'!$A$1:$GQ$121,ROUNDDOWN(R1743/12,0)+1,ROUNDDOWN((E1743+$B$7-$B$8)/12,0)+2),INDEX('שיפור נשים'!$A$1:$GQ$121,ROUNDDOWN(R1743/12,0)+1,ROUNDDOWN((E1743+$B$7-$B$8)/12,0)+2))</f>
        <v>#REF!</v>
      </c>
      <c r="V1743" t="e">
        <f>IF($B$11="זכר",INDEX('שיפור גברים'!$A$1:$GQ$121,ROUNDDOWN(R1743/12,0)+1,ROUNDDOWN((E1743+$B$7-$B$8)/12,0)+1),INDEX('שיפור נשים'!$A$1:$GQ$121,ROUNDDOWN(R1743/12,0)+1,ROUNDDOWN((E1743+$B$7-$B$8)/12,0)+1))</f>
        <v>#REF!</v>
      </c>
      <c r="W1743">
        <f t="shared" si="576"/>
        <v>0.75</v>
      </c>
      <c r="X1743" t="e">
        <f t="shared" si="582"/>
        <v>#VALUE!</v>
      </c>
      <c r="Y1743" t="e">
        <f>IF($B$11="זכר",INDEX(תמותה!$A$1:$E$121,ROUNDDOWN(R1743/12,0)+1,4),INDEX(תמותה!$A$1:$E$121,ROUNDDOWN(R1743/12,0)+1,5))</f>
        <v>#REF!</v>
      </c>
      <c r="Z1743">
        <f t="shared" si="577"/>
        <v>1</v>
      </c>
      <c r="AA1743">
        <f t="shared" si="578"/>
        <v>1</v>
      </c>
      <c r="AB1743" t="e">
        <f t="shared" si="583"/>
        <v>#VALUE!</v>
      </c>
      <c r="AC1743" t="e">
        <f t="shared" si="584"/>
        <v>#VALUE!</v>
      </c>
      <c r="AD1743" t="e">
        <f t="shared" si="585"/>
        <v>#VALUE!</v>
      </c>
      <c r="AE1743" t="e">
        <f t="shared" si="586"/>
        <v>#VALUE!</v>
      </c>
      <c r="AF1743" t="e">
        <f t="shared" si="587"/>
        <v>#VALUE!</v>
      </c>
    </row>
    <row r="1744" spans="5:32" x14ac:dyDescent="0.2">
      <c r="E1744">
        <f t="shared" si="579"/>
        <v>1742</v>
      </c>
      <c r="F1744">
        <f t="shared" si="574"/>
        <v>192.55920219493754</v>
      </c>
      <c r="G1744" t="e">
        <f t="shared" si="567"/>
        <v>#VALUE!</v>
      </c>
      <c r="H1744" t="e">
        <f t="shared" si="568"/>
        <v>#VALUE!</v>
      </c>
      <c r="I1744" t="e">
        <f t="shared" si="569"/>
        <v>#VALUE!</v>
      </c>
      <c r="J1744" t="e">
        <f t="shared" si="570"/>
        <v>#VALUE!</v>
      </c>
      <c r="K1744" t="e">
        <f t="shared" si="571"/>
        <v>#VALUE!</v>
      </c>
      <c r="L1744" t="e">
        <f t="shared" si="572"/>
        <v>#VALUE!</v>
      </c>
      <c r="M1744" t="e">
        <f>IF($B$9="זכר",INDEX(תמותה!$A$1:$E$121,ROUNDDOWN(E1744/12,0)+1,2),INDEX(תמותה!$A$1:$E$121,ROUNDDOWN(E1744/12,0)+1,3))</f>
        <v>#REF!</v>
      </c>
      <c r="N1744" t="e">
        <f>IF($B$9="זכר",INDEX('שיפור גברים'!$A$1:$GQ$121,ROUNDDOWN(E1744/12,0)+1,ROUNDDOWN((E1744+$B$7-$B$8)/12,0)+2),INDEX('שיפור נשים'!$A$1:$GQ$121,ROUNDDOWN(E1744/12,0)+1,ROUNDDOWN((E1744+$B$7-$B$8)/12,0)+2))</f>
        <v>#REF!</v>
      </c>
      <c r="O1744" t="e">
        <f>IF($B$9="זכר",INDEX('שיפור גברים'!$A$1:$GQ$121,ROUNDDOWN(E1744/12,0)+1,ROUNDDOWN((E1744+$B$7-$B$8)/12,0)+1),INDEX('שיפור נשים'!$A$1:$GQ$121,ROUNDDOWN(E1744/12,0)+1,ROUNDDOWN((E1744+$B$7-$B$8)/12,0)+1))</f>
        <v>#REF!</v>
      </c>
      <c r="P1744">
        <f t="shared" si="573"/>
        <v>0.83333333333333337</v>
      </c>
      <c r="Q1744">
        <f t="shared" si="575"/>
        <v>1</v>
      </c>
      <c r="R1744">
        <f t="shared" si="580"/>
        <v>1742</v>
      </c>
      <c r="S1744" t="e">
        <f t="shared" si="581"/>
        <v>#VALUE!</v>
      </c>
      <c r="T1744" t="e">
        <f>IF($B$11="זכר",INDEX(תמותה!$A$1:$E$121,ROUNDDOWN(R1744/12,0)+1,2),INDEX(תמותה!$A$1:$E$121,ROUNDDOWN(R1744/12,0)+1,3))</f>
        <v>#REF!</v>
      </c>
      <c r="U1744" t="e">
        <f>IF($B$11="זכר",INDEX('שיפור גברים'!$A$1:$GQ$121,ROUNDDOWN(R1744/12,0)+1,ROUNDDOWN((E1744+$B$7-$B$8)/12,0)+2),INDEX('שיפור נשים'!$A$1:$GQ$121,ROUNDDOWN(R1744/12,0)+1,ROUNDDOWN((E1744+$B$7-$B$8)/12,0)+2))</f>
        <v>#REF!</v>
      </c>
      <c r="V1744" t="e">
        <f>IF($B$11="זכר",INDEX('שיפור גברים'!$A$1:$GQ$121,ROUNDDOWN(R1744/12,0)+1,ROUNDDOWN((E1744+$B$7-$B$8)/12,0)+1),INDEX('שיפור נשים'!$A$1:$GQ$121,ROUNDDOWN(R1744/12,0)+1,ROUNDDOWN((E1744+$B$7-$B$8)/12,0)+1))</f>
        <v>#REF!</v>
      </c>
      <c r="W1744">
        <f t="shared" si="576"/>
        <v>0.83333333333333337</v>
      </c>
      <c r="X1744" t="e">
        <f t="shared" si="582"/>
        <v>#VALUE!</v>
      </c>
      <c r="Y1744" t="e">
        <f>IF($B$11="זכר",INDEX(תמותה!$A$1:$E$121,ROUNDDOWN(R1744/12,0)+1,4),INDEX(תמותה!$A$1:$E$121,ROUNDDOWN(R1744/12,0)+1,5))</f>
        <v>#REF!</v>
      </c>
      <c r="Z1744">
        <f t="shared" si="577"/>
        <v>1</v>
      </c>
      <c r="AA1744">
        <f t="shared" si="578"/>
        <v>1</v>
      </c>
      <c r="AB1744" t="e">
        <f t="shared" si="583"/>
        <v>#VALUE!</v>
      </c>
      <c r="AC1744" t="e">
        <f t="shared" si="584"/>
        <v>#VALUE!</v>
      </c>
      <c r="AD1744" t="e">
        <f t="shared" si="585"/>
        <v>#VALUE!</v>
      </c>
      <c r="AE1744" t="e">
        <f t="shared" si="586"/>
        <v>#VALUE!</v>
      </c>
      <c r="AF1744" t="e">
        <f t="shared" si="587"/>
        <v>#VALUE!</v>
      </c>
    </row>
    <row r="1745" spans="5:32" x14ac:dyDescent="0.2">
      <c r="E1745">
        <f t="shared" si="579"/>
        <v>1743</v>
      </c>
      <c r="F1745">
        <f t="shared" si="574"/>
        <v>193.14122698137803</v>
      </c>
      <c r="G1745" t="e">
        <f t="shared" si="567"/>
        <v>#VALUE!</v>
      </c>
      <c r="H1745" t="e">
        <f t="shared" si="568"/>
        <v>#VALUE!</v>
      </c>
      <c r="I1745" t="e">
        <f t="shared" si="569"/>
        <v>#VALUE!</v>
      </c>
      <c r="J1745" t="e">
        <f t="shared" si="570"/>
        <v>#VALUE!</v>
      </c>
      <c r="K1745" t="e">
        <f t="shared" si="571"/>
        <v>#VALUE!</v>
      </c>
      <c r="L1745" t="e">
        <f t="shared" si="572"/>
        <v>#VALUE!</v>
      </c>
      <c r="M1745" t="e">
        <f>IF($B$9="זכר",INDEX(תמותה!$A$1:$E$121,ROUNDDOWN(E1745/12,0)+1,2),INDEX(תמותה!$A$1:$E$121,ROUNDDOWN(E1745/12,0)+1,3))</f>
        <v>#REF!</v>
      </c>
      <c r="N1745" t="e">
        <f>IF($B$9="זכר",INDEX('שיפור גברים'!$A$1:$GQ$121,ROUNDDOWN(E1745/12,0)+1,ROUNDDOWN((E1745+$B$7-$B$8)/12,0)+2),INDEX('שיפור נשים'!$A$1:$GQ$121,ROUNDDOWN(E1745/12,0)+1,ROUNDDOWN((E1745+$B$7-$B$8)/12,0)+2))</f>
        <v>#REF!</v>
      </c>
      <c r="O1745" t="e">
        <f>IF($B$9="זכר",INDEX('שיפור גברים'!$A$1:$GQ$121,ROUNDDOWN(E1745/12,0)+1,ROUNDDOWN((E1745+$B$7-$B$8)/12,0)+1),INDEX('שיפור נשים'!$A$1:$GQ$121,ROUNDDOWN(E1745/12,0)+1,ROUNDDOWN((E1745+$B$7-$B$8)/12,0)+1))</f>
        <v>#REF!</v>
      </c>
      <c r="P1745">
        <f t="shared" si="573"/>
        <v>0.91666666666666663</v>
      </c>
      <c r="Q1745">
        <f t="shared" si="575"/>
        <v>1</v>
      </c>
      <c r="R1745">
        <f t="shared" si="580"/>
        <v>1743</v>
      </c>
      <c r="S1745" t="e">
        <f t="shared" si="581"/>
        <v>#VALUE!</v>
      </c>
      <c r="T1745" t="e">
        <f>IF($B$11="זכר",INDEX(תמותה!$A$1:$E$121,ROUNDDOWN(R1745/12,0)+1,2),INDEX(תמותה!$A$1:$E$121,ROUNDDOWN(R1745/12,0)+1,3))</f>
        <v>#REF!</v>
      </c>
      <c r="U1745" t="e">
        <f>IF($B$11="זכר",INDEX('שיפור גברים'!$A$1:$GQ$121,ROUNDDOWN(R1745/12,0)+1,ROUNDDOWN((E1745+$B$7-$B$8)/12,0)+2),INDEX('שיפור נשים'!$A$1:$GQ$121,ROUNDDOWN(R1745/12,0)+1,ROUNDDOWN((E1745+$B$7-$B$8)/12,0)+2))</f>
        <v>#REF!</v>
      </c>
      <c r="V1745" t="e">
        <f>IF($B$11="זכר",INDEX('שיפור גברים'!$A$1:$GQ$121,ROUNDDOWN(R1745/12,0)+1,ROUNDDOWN((E1745+$B$7-$B$8)/12,0)+1),INDEX('שיפור נשים'!$A$1:$GQ$121,ROUNDDOWN(R1745/12,0)+1,ROUNDDOWN((E1745+$B$7-$B$8)/12,0)+1))</f>
        <v>#REF!</v>
      </c>
      <c r="W1745">
        <f t="shared" si="576"/>
        <v>0.91666666666666663</v>
      </c>
      <c r="X1745" t="e">
        <f t="shared" si="582"/>
        <v>#VALUE!</v>
      </c>
      <c r="Y1745" t="e">
        <f>IF($B$11="זכר",INDEX(תמותה!$A$1:$E$121,ROUNDDOWN(R1745/12,0)+1,4),INDEX(תמותה!$A$1:$E$121,ROUNDDOWN(R1745/12,0)+1,5))</f>
        <v>#REF!</v>
      </c>
      <c r="Z1745">
        <f t="shared" si="577"/>
        <v>1</v>
      </c>
      <c r="AA1745">
        <f t="shared" si="578"/>
        <v>1</v>
      </c>
      <c r="AB1745" t="e">
        <f t="shared" si="583"/>
        <v>#VALUE!</v>
      </c>
      <c r="AC1745" t="e">
        <f t="shared" si="584"/>
        <v>#VALUE!</v>
      </c>
      <c r="AD1745" t="e">
        <f t="shared" si="585"/>
        <v>#VALUE!</v>
      </c>
      <c r="AE1745" t="e">
        <f t="shared" si="586"/>
        <v>#VALUE!</v>
      </c>
      <c r="AF1745" t="e">
        <f t="shared" si="587"/>
        <v>#VALUE!</v>
      </c>
    </row>
    <row r="1746" spans="5:32" x14ac:dyDescent="0.2">
      <c r="E1746">
        <f t="shared" si="579"/>
        <v>1744</v>
      </c>
      <c r="F1746">
        <f t="shared" si="574"/>
        <v>193.72501098185833</v>
      </c>
      <c r="G1746" t="e">
        <f t="shared" si="567"/>
        <v>#VALUE!</v>
      </c>
      <c r="H1746" t="e">
        <f t="shared" si="568"/>
        <v>#VALUE!</v>
      </c>
      <c r="I1746" t="e">
        <f t="shared" si="569"/>
        <v>#VALUE!</v>
      </c>
      <c r="J1746" t="e">
        <f t="shared" si="570"/>
        <v>#VALUE!</v>
      </c>
      <c r="K1746" t="e">
        <f t="shared" si="571"/>
        <v>#VALUE!</v>
      </c>
      <c r="L1746" t="e">
        <f t="shared" si="572"/>
        <v>#VALUE!</v>
      </c>
      <c r="M1746" t="e">
        <f>IF($B$9="זכר",INDEX(תמותה!$A$1:$E$121,ROUNDDOWN(E1746/12,0)+1,2),INDEX(תמותה!$A$1:$E$121,ROUNDDOWN(E1746/12,0)+1,3))</f>
        <v>#REF!</v>
      </c>
      <c r="N1746" t="e">
        <f>IF($B$9="זכר",INDEX('שיפור גברים'!$A$1:$GQ$121,ROUNDDOWN(E1746/12,0)+1,ROUNDDOWN((E1746+$B$7-$B$8)/12,0)+2),INDEX('שיפור נשים'!$A$1:$GQ$121,ROUNDDOWN(E1746/12,0)+1,ROUNDDOWN((E1746+$B$7-$B$8)/12,0)+2))</f>
        <v>#REF!</v>
      </c>
      <c r="O1746" t="e">
        <f>IF($B$9="זכר",INDEX('שיפור גברים'!$A$1:$GQ$121,ROUNDDOWN(E1746/12,0)+1,ROUNDDOWN((E1746+$B$7-$B$8)/12,0)+1),INDEX('שיפור נשים'!$A$1:$GQ$121,ROUNDDOWN(E1746/12,0)+1,ROUNDDOWN((E1746+$B$7-$B$8)/12,0)+1))</f>
        <v>#REF!</v>
      </c>
      <c r="P1746">
        <f t="shared" si="573"/>
        <v>1</v>
      </c>
      <c r="Q1746">
        <f t="shared" si="575"/>
        <v>1</v>
      </c>
      <c r="R1746">
        <f t="shared" si="580"/>
        <v>1744</v>
      </c>
      <c r="S1746" t="e">
        <f t="shared" si="581"/>
        <v>#VALUE!</v>
      </c>
      <c r="T1746" t="e">
        <f>IF($B$11="זכר",INDEX(תמותה!$A$1:$E$121,ROUNDDOWN(R1746/12,0)+1,2),INDEX(תמותה!$A$1:$E$121,ROUNDDOWN(R1746/12,0)+1,3))</f>
        <v>#REF!</v>
      </c>
      <c r="U1746" t="e">
        <f>IF($B$11="זכר",INDEX('שיפור גברים'!$A$1:$GQ$121,ROUNDDOWN(R1746/12,0)+1,ROUNDDOWN((E1746+$B$7-$B$8)/12,0)+2),INDEX('שיפור נשים'!$A$1:$GQ$121,ROUNDDOWN(R1746/12,0)+1,ROUNDDOWN((E1746+$B$7-$B$8)/12,0)+2))</f>
        <v>#REF!</v>
      </c>
      <c r="V1746" t="e">
        <f>IF($B$11="זכר",INDEX('שיפור גברים'!$A$1:$GQ$121,ROUNDDOWN(R1746/12,0)+1,ROUNDDOWN((E1746+$B$7-$B$8)/12,0)+1),INDEX('שיפור נשים'!$A$1:$GQ$121,ROUNDDOWN(R1746/12,0)+1,ROUNDDOWN((E1746+$B$7-$B$8)/12,0)+1))</f>
        <v>#REF!</v>
      </c>
      <c r="W1746">
        <f t="shared" si="576"/>
        <v>1</v>
      </c>
      <c r="X1746" t="e">
        <f t="shared" si="582"/>
        <v>#VALUE!</v>
      </c>
      <c r="Y1746" t="e">
        <f>IF($B$11="זכר",INDEX(תמותה!$A$1:$E$121,ROUNDDOWN(R1746/12,0)+1,4),INDEX(תמותה!$A$1:$E$121,ROUNDDOWN(R1746/12,0)+1,5))</f>
        <v>#REF!</v>
      </c>
      <c r="Z1746">
        <f t="shared" si="577"/>
        <v>1</v>
      </c>
      <c r="AA1746">
        <f t="shared" si="578"/>
        <v>1</v>
      </c>
      <c r="AB1746" t="e">
        <f t="shared" si="583"/>
        <v>#VALUE!</v>
      </c>
      <c r="AC1746" t="e">
        <f t="shared" si="584"/>
        <v>#VALUE!</v>
      </c>
      <c r="AD1746" t="e">
        <f t="shared" si="585"/>
        <v>#VALUE!</v>
      </c>
      <c r="AE1746" t="e">
        <f t="shared" si="586"/>
        <v>#VALUE!</v>
      </c>
      <c r="AF1746" t="e">
        <f t="shared" si="587"/>
        <v>#VALUE!</v>
      </c>
    </row>
    <row r="1747" spans="5:32" x14ac:dyDescent="0.2">
      <c r="E1747">
        <f t="shared" si="579"/>
        <v>1745</v>
      </c>
      <c r="F1747">
        <f t="shared" si="574"/>
        <v>194.31055951373662</v>
      </c>
      <c r="G1747" t="e">
        <f t="shared" si="567"/>
        <v>#VALUE!</v>
      </c>
      <c r="H1747" t="e">
        <f t="shared" si="568"/>
        <v>#VALUE!</v>
      </c>
      <c r="I1747" t="e">
        <f t="shared" si="569"/>
        <v>#VALUE!</v>
      </c>
      <c r="J1747" t="e">
        <f t="shared" si="570"/>
        <v>#VALUE!</v>
      </c>
      <c r="K1747" t="e">
        <f t="shared" si="571"/>
        <v>#VALUE!</v>
      </c>
      <c r="L1747" t="e">
        <f t="shared" si="572"/>
        <v>#VALUE!</v>
      </c>
      <c r="M1747" t="e">
        <f>IF($B$9="זכר",INDEX(תמותה!$A$1:$E$121,ROUNDDOWN(E1747/12,0)+1,2),INDEX(תמותה!$A$1:$E$121,ROUNDDOWN(E1747/12,0)+1,3))</f>
        <v>#REF!</v>
      </c>
      <c r="N1747" t="e">
        <f>IF($B$9="זכר",INDEX('שיפור גברים'!$A$1:$GQ$121,ROUNDDOWN(E1747/12,0)+1,ROUNDDOWN((E1747+$B$7-$B$8)/12,0)+2),INDEX('שיפור נשים'!$A$1:$GQ$121,ROUNDDOWN(E1747/12,0)+1,ROUNDDOWN((E1747+$B$7-$B$8)/12,0)+2))</f>
        <v>#REF!</v>
      </c>
      <c r="O1747" t="e">
        <f>IF($B$9="זכר",INDEX('שיפור גברים'!$A$1:$GQ$121,ROUNDDOWN(E1747/12,0)+1,ROUNDDOWN((E1747+$B$7-$B$8)/12,0)+1),INDEX('שיפור נשים'!$A$1:$GQ$121,ROUNDDOWN(E1747/12,0)+1,ROUNDDOWN((E1747+$B$7-$B$8)/12,0)+1))</f>
        <v>#REF!</v>
      </c>
      <c r="P1747">
        <f t="shared" si="573"/>
        <v>8.3333333333333329E-2</v>
      </c>
      <c r="Q1747">
        <f t="shared" si="575"/>
        <v>1</v>
      </c>
      <c r="R1747">
        <f t="shared" si="580"/>
        <v>1745</v>
      </c>
      <c r="S1747" t="e">
        <f t="shared" si="581"/>
        <v>#VALUE!</v>
      </c>
      <c r="T1747" t="e">
        <f>IF($B$11="זכר",INDEX(תמותה!$A$1:$E$121,ROUNDDOWN(R1747/12,0)+1,2),INDEX(תמותה!$A$1:$E$121,ROUNDDOWN(R1747/12,0)+1,3))</f>
        <v>#REF!</v>
      </c>
      <c r="U1747" t="e">
        <f>IF($B$11="זכר",INDEX('שיפור גברים'!$A$1:$GQ$121,ROUNDDOWN(R1747/12,0)+1,ROUNDDOWN((E1747+$B$7-$B$8)/12,0)+2),INDEX('שיפור נשים'!$A$1:$GQ$121,ROUNDDOWN(R1747/12,0)+1,ROUNDDOWN((E1747+$B$7-$B$8)/12,0)+2))</f>
        <v>#REF!</v>
      </c>
      <c r="V1747" t="e">
        <f>IF($B$11="זכר",INDEX('שיפור גברים'!$A$1:$GQ$121,ROUNDDOWN(R1747/12,0)+1,ROUNDDOWN((E1747+$B$7-$B$8)/12,0)+1),INDEX('שיפור נשים'!$A$1:$GQ$121,ROUNDDOWN(R1747/12,0)+1,ROUNDDOWN((E1747+$B$7-$B$8)/12,0)+1))</f>
        <v>#REF!</v>
      </c>
      <c r="W1747">
        <f t="shared" si="576"/>
        <v>8.3333333333333329E-2</v>
      </c>
      <c r="X1747" t="e">
        <f t="shared" si="582"/>
        <v>#VALUE!</v>
      </c>
      <c r="Y1747" t="e">
        <f>IF($B$11="זכר",INDEX(תמותה!$A$1:$E$121,ROUNDDOWN(R1747/12,0)+1,4),INDEX(תמותה!$A$1:$E$121,ROUNDDOWN(R1747/12,0)+1,5))</f>
        <v>#REF!</v>
      </c>
      <c r="Z1747">
        <f t="shared" si="577"/>
        <v>1</v>
      </c>
      <c r="AA1747">
        <f t="shared" si="578"/>
        <v>1</v>
      </c>
      <c r="AB1747" t="e">
        <f t="shared" si="583"/>
        <v>#VALUE!</v>
      </c>
      <c r="AC1747" t="e">
        <f t="shared" si="584"/>
        <v>#VALUE!</v>
      </c>
      <c r="AD1747" t="e">
        <f t="shared" si="585"/>
        <v>#VALUE!</v>
      </c>
      <c r="AE1747" t="e">
        <f t="shared" si="586"/>
        <v>#VALUE!</v>
      </c>
      <c r="AF1747" t="e">
        <f t="shared" si="587"/>
        <v>#VALUE!</v>
      </c>
    </row>
    <row r="1748" spans="5:32" x14ac:dyDescent="0.2">
      <c r="E1748">
        <f t="shared" si="579"/>
        <v>1746</v>
      </c>
      <c r="F1748">
        <f t="shared" si="574"/>
        <v>194.89787791044259</v>
      </c>
      <c r="G1748" t="e">
        <f t="shared" si="567"/>
        <v>#VALUE!</v>
      </c>
      <c r="H1748" t="e">
        <f t="shared" si="568"/>
        <v>#VALUE!</v>
      </c>
      <c r="I1748" t="e">
        <f t="shared" si="569"/>
        <v>#VALUE!</v>
      </c>
      <c r="J1748" t="e">
        <f t="shared" si="570"/>
        <v>#VALUE!</v>
      </c>
      <c r="K1748" t="e">
        <f t="shared" si="571"/>
        <v>#VALUE!</v>
      </c>
      <c r="L1748" t="e">
        <f t="shared" si="572"/>
        <v>#VALUE!</v>
      </c>
      <c r="M1748" t="e">
        <f>IF($B$9="זכר",INDEX(תמותה!$A$1:$E$121,ROUNDDOWN(E1748/12,0)+1,2),INDEX(תמותה!$A$1:$E$121,ROUNDDOWN(E1748/12,0)+1,3))</f>
        <v>#REF!</v>
      </c>
      <c r="N1748" t="e">
        <f>IF($B$9="זכר",INDEX('שיפור גברים'!$A$1:$GQ$121,ROUNDDOWN(E1748/12,0)+1,ROUNDDOWN((E1748+$B$7-$B$8)/12,0)+2),INDEX('שיפור נשים'!$A$1:$GQ$121,ROUNDDOWN(E1748/12,0)+1,ROUNDDOWN((E1748+$B$7-$B$8)/12,0)+2))</f>
        <v>#REF!</v>
      </c>
      <c r="O1748" t="e">
        <f>IF($B$9="זכר",INDEX('שיפור גברים'!$A$1:$GQ$121,ROUNDDOWN(E1748/12,0)+1,ROUNDDOWN((E1748+$B$7-$B$8)/12,0)+1),INDEX('שיפור נשים'!$A$1:$GQ$121,ROUNDDOWN(E1748/12,0)+1,ROUNDDOWN((E1748+$B$7-$B$8)/12,0)+1))</f>
        <v>#REF!</v>
      </c>
      <c r="P1748">
        <f t="shared" si="573"/>
        <v>0.16666666666666666</v>
      </c>
      <c r="Q1748">
        <f t="shared" si="575"/>
        <v>1</v>
      </c>
      <c r="R1748">
        <f t="shared" si="580"/>
        <v>1746</v>
      </c>
      <c r="S1748" t="e">
        <f t="shared" si="581"/>
        <v>#VALUE!</v>
      </c>
      <c r="T1748" t="e">
        <f>IF($B$11="זכר",INDEX(תמותה!$A$1:$E$121,ROUNDDOWN(R1748/12,0)+1,2),INDEX(תמותה!$A$1:$E$121,ROUNDDOWN(R1748/12,0)+1,3))</f>
        <v>#REF!</v>
      </c>
      <c r="U1748" t="e">
        <f>IF($B$11="זכר",INDEX('שיפור גברים'!$A$1:$GQ$121,ROUNDDOWN(R1748/12,0)+1,ROUNDDOWN((E1748+$B$7-$B$8)/12,0)+2),INDEX('שיפור נשים'!$A$1:$GQ$121,ROUNDDOWN(R1748/12,0)+1,ROUNDDOWN((E1748+$B$7-$B$8)/12,0)+2))</f>
        <v>#REF!</v>
      </c>
      <c r="V1748" t="e">
        <f>IF($B$11="זכר",INDEX('שיפור גברים'!$A$1:$GQ$121,ROUNDDOWN(R1748/12,0)+1,ROUNDDOWN((E1748+$B$7-$B$8)/12,0)+1),INDEX('שיפור נשים'!$A$1:$GQ$121,ROUNDDOWN(R1748/12,0)+1,ROUNDDOWN((E1748+$B$7-$B$8)/12,0)+1))</f>
        <v>#REF!</v>
      </c>
      <c r="W1748">
        <f t="shared" si="576"/>
        <v>0.16666666666666666</v>
      </c>
      <c r="X1748" t="e">
        <f t="shared" si="582"/>
        <v>#VALUE!</v>
      </c>
      <c r="Y1748" t="e">
        <f>IF($B$11="זכר",INDEX(תמותה!$A$1:$E$121,ROUNDDOWN(R1748/12,0)+1,4),INDEX(תמותה!$A$1:$E$121,ROUNDDOWN(R1748/12,0)+1,5))</f>
        <v>#REF!</v>
      </c>
      <c r="Z1748">
        <f t="shared" si="577"/>
        <v>1</v>
      </c>
      <c r="AA1748">
        <f t="shared" si="578"/>
        <v>1</v>
      </c>
      <c r="AB1748" t="e">
        <f t="shared" si="583"/>
        <v>#VALUE!</v>
      </c>
      <c r="AC1748" t="e">
        <f t="shared" si="584"/>
        <v>#VALUE!</v>
      </c>
      <c r="AD1748" t="e">
        <f t="shared" si="585"/>
        <v>#VALUE!</v>
      </c>
      <c r="AE1748" t="e">
        <f t="shared" si="586"/>
        <v>#VALUE!</v>
      </c>
      <c r="AF1748" t="e">
        <f t="shared" si="587"/>
        <v>#VALUE!</v>
      </c>
    </row>
    <row r="1749" spans="5:32" x14ac:dyDescent="0.2">
      <c r="E1749">
        <f t="shared" si="579"/>
        <v>1747</v>
      </c>
      <c r="F1749">
        <f t="shared" si="574"/>
        <v>195.48697152152673</v>
      </c>
      <c r="G1749" t="e">
        <f t="shared" si="567"/>
        <v>#VALUE!</v>
      </c>
      <c r="H1749" t="e">
        <f t="shared" si="568"/>
        <v>#VALUE!</v>
      </c>
      <c r="I1749" t="e">
        <f t="shared" si="569"/>
        <v>#VALUE!</v>
      </c>
      <c r="J1749" t="e">
        <f t="shared" si="570"/>
        <v>#VALUE!</v>
      </c>
      <c r="K1749" t="e">
        <f t="shared" si="571"/>
        <v>#VALUE!</v>
      </c>
      <c r="L1749" t="e">
        <f t="shared" si="572"/>
        <v>#VALUE!</v>
      </c>
      <c r="M1749" t="e">
        <f>IF($B$9="זכר",INDEX(תמותה!$A$1:$E$121,ROUNDDOWN(E1749/12,0)+1,2),INDEX(תמותה!$A$1:$E$121,ROUNDDOWN(E1749/12,0)+1,3))</f>
        <v>#REF!</v>
      </c>
      <c r="N1749" t="e">
        <f>IF($B$9="זכר",INDEX('שיפור גברים'!$A$1:$GQ$121,ROUNDDOWN(E1749/12,0)+1,ROUNDDOWN((E1749+$B$7-$B$8)/12,0)+2),INDEX('שיפור נשים'!$A$1:$GQ$121,ROUNDDOWN(E1749/12,0)+1,ROUNDDOWN((E1749+$B$7-$B$8)/12,0)+2))</f>
        <v>#REF!</v>
      </c>
      <c r="O1749" t="e">
        <f>IF($B$9="זכר",INDEX('שיפור גברים'!$A$1:$GQ$121,ROUNDDOWN(E1749/12,0)+1,ROUNDDOWN((E1749+$B$7-$B$8)/12,0)+1),INDEX('שיפור נשים'!$A$1:$GQ$121,ROUNDDOWN(E1749/12,0)+1,ROUNDDOWN((E1749+$B$7-$B$8)/12,0)+1))</f>
        <v>#REF!</v>
      </c>
      <c r="P1749">
        <f t="shared" si="573"/>
        <v>0.25</v>
      </c>
      <c r="Q1749">
        <f t="shared" si="575"/>
        <v>1</v>
      </c>
      <c r="R1749">
        <f t="shared" si="580"/>
        <v>1747</v>
      </c>
      <c r="S1749" t="e">
        <f t="shared" si="581"/>
        <v>#VALUE!</v>
      </c>
      <c r="T1749" t="e">
        <f>IF($B$11="זכר",INDEX(תמותה!$A$1:$E$121,ROUNDDOWN(R1749/12,0)+1,2),INDEX(תמותה!$A$1:$E$121,ROUNDDOWN(R1749/12,0)+1,3))</f>
        <v>#REF!</v>
      </c>
      <c r="U1749" t="e">
        <f>IF($B$11="זכר",INDEX('שיפור גברים'!$A$1:$GQ$121,ROUNDDOWN(R1749/12,0)+1,ROUNDDOWN((E1749+$B$7-$B$8)/12,0)+2),INDEX('שיפור נשים'!$A$1:$GQ$121,ROUNDDOWN(R1749/12,0)+1,ROUNDDOWN((E1749+$B$7-$B$8)/12,0)+2))</f>
        <v>#REF!</v>
      </c>
      <c r="V1749" t="e">
        <f>IF($B$11="זכר",INDEX('שיפור גברים'!$A$1:$GQ$121,ROUNDDOWN(R1749/12,0)+1,ROUNDDOWN((E1749+$B$7-$B$8)/12,0)+1),INDEX('שיפור נשים'!$A$1:$GQ$121,ROUNDDOWN(R1749/12,0)+1,ROUNDDOWN((E1749+$B$7-$B$8)/12,0)+1))</f>
        <v>#REF!</v>
      </c>
      <c r="W1749">
        <f t="shared" si="576"/>
        <v>0.25</v>
      </c>
      <c r="X1749" t="e">
        <f t="shared" si="582"/>
        <v>#VALUE!</v>
      </c>
      <c r="Y1749" t="e">
        <f>IF($B$11="זכר",INDEX(תמותה!$A$1:$E$121,ROUNDDOWN(R1749/12,0)+1,4),INDEX(תמותה!$A$1:$E$121,ROUNDDOWN(R1749/12,0)+1,5))</f>
        <v>#REF!</v>
      </c>
      <c r="Z1749">
        <f t="shared" si="577"/>
        <v>1</v>
      </c>
      <c r="AA1749">
        <f t="shared" si="578"/>
        <v>1</v>
      </c>
      <c r="AB1749" t="e">
        <f t="shared" si="583"/>
        <v>#VALUE!</v>
      </c>
      <c r="AC1749" t="e">
        <f t="shared" si="584"/>
        <v>#VALUE!</v>
      </c>
      <c r="AD1749" t="e">
        <f t="shared" si="585"/>
        <v>#VALUE!</v>
      </c>
      <c r="AE1749" t="e">
        <f t="shared" si="586"/>
        <v>#VALUE!</v>
      </c>
      <c r="AF1749" t="e">
        <f t="shared" si="587"/>
        <v>#VALUE!</v>
      </c>
    </row>
    <row r="1750" spans="5:32" x14ac:dyDescent="0.2">
      <c r="E1750">
        <f t="shared" si="579"/>
        <v>1748</v>
      </c>
      <c r="F1750">
        <f t="shared" si="574"/>
        <v>196.07784571270923</v>
      </c>
      <c r="G1750" t="e">
        <f t="shared" si="567"/>
        <v>#VALUE!</v>
      </c>
      <c r="H1750" t="e">
        <f t="shared" si="568"/>
        <v>#VALUE!</v>
      </c>
      <c r="I1750" t="e">
        <f t="shared" si="569"/>
        <v>#VALUE!</v>
      </c>
      <c r="J1750" t="e">
        <f t="shared" si="570"/>
        <v>#VALUE!</v>
      </c>
      <c r="K1750" t="e">
        <f t="shared" si="571"/>
        <v>#VALUE!</v>
      </c>
      <c r="L1750" t="e">
        <f t="shared" si="572"/>
        <v>#VALUE!</v>
      </c>
      <c r="M1750" t="e">
        <f>IF($B$9="זכר",INDEX(תמותה!$A$1:$E$121,ROUNDDOWN(E1750/12,0)+1,2),INDEX(תמותה!$A$1:$E$121,ROUNDDOWN(E1750/12,0)+1,3))</f>
        <v>#REF!</v>
      </c>
      <c r="N1750" t="e">
        <f>IF($B$9="זכר",INDEX('שיפור גברים'!$A$1:$GQ$121,ROUNDDOWN(E1750/12,0)+1,ROUNDDOWN((E1750+$B$7-$B$8)/12,0)+2),INDEX('שיפור נשים'!$A$1:$GQ$121,ROUNDDOWN(E1750/12,0)+1,ROUNDDOWN((E1750+$B$7-$B$8)/12,0)+2))</f>
        <v>#REF!</v>
      </c>
      <c r="O1750" t="e">
        <f>IF($B$9="זכר",INDEX('שיפור גברים'!$A$1:$GQ$121,ROUNDDOWN(E1750/12,0)+1,ROUNDDOWN((E1750+$B$7-$B$8)/12,0)+1),INDEX('שיפור נשים'!$A$1:$GQ$121,ROUNDDOWN(E1750/12,0)+1,ROUNDDOWN((E1750+$B$7-$B$8)/12,0)+1))</f>
        <v>#REF!</v>
      </c>
      <c r="P1750">
        <f t="shared" si="573"/>
        <v>0.33333333333333331</v>
      </c>
      <c r="Q1750">
        <f t="shared" si="575"/>
        <v>1</v>
      </c>
      <c r="R1750">
        <f t="shared" si="580"/>
        <v>1748</v>
      </c>
      <c r="S1750" t="e">
        <f t="shared" si="581"/>
        <v>#VALUE!</v>
      </c>
      <c r="T1750" t="e">
        <f>IF($B$11="זכר",INDEX(תמותה!$A$1:$E$121,ROUNDDOWN(R1750/12,0)+1,2),INDEX(תמותה!$A$1:$E$121,ROUNDDOWN(R1750/12,0)+1,3))</f>
        <v>#REF!</v>
      </c>
      <c r="U1750" t="e">
        <f>IF($B$11="זכר",INDEX('שיפור גברים'!$A$1:$GQ$121,ROUNDDOWN(R1750/12,0)+1,ROUNDDOWN((E1750+$B$7-$B$8)/12,0)+2),INDEX('שיפור נשים'!$A$1:$GQ$121,ROUNDDOWN(R1750/12,0)+1,ROUNDDOWN((E1750+$B$7-$B$8)/12,0)+2))</f>
        <v>#REF!</v>
      </c>
      <c r="V1750" t="e">
        <f>IF($B$11="זכר",INDEX('שיפור גברים'!$A$1:$GQ$121,ROUNDDOWN(R1750/12,0)+1,ROUNDDOWN((E1750+$B$7-$B$8)/12,0)+1),INDEX('שיפור נשים'!$A$1:$GQ$121,ROUNDDOWN(R1750/12,0)+1,ROUNDDOWN((E1750+$B$7-$B$8)/12,0)+1))</f>
        <v>#REF!</v>
      </c>
      <c r="W1750">
        <f t="shared" si="576"/>
        <v>0.33333333333333331</v>
      </c>
      <c r="X1750" t="e">
        <f t="shared" si="582"/>
        <v>#VALUE!</v>
      </c>
      <c r="Y1750" t="e">
        <f>IF($B$11="זכר",INDEX(תמותה!$A$1:$E$121,ROUNDDOWN(R1750/12,0)+1,4),INDEX(תמותה!$A$1:$E$121,ROUNDDOWN(R1750/12,0)+1,5))</f>
        <v>#REF!</v>
      </c>
      <c r="Z1750">
        <f t="shared" si="577"/>
        <v>1</v>
      </c>
      <c r="AA1750">
        <f t="shared" si="578"/>
        <v>1</v>
      </c>
      <c r="AB1750" t="e">
        <f t="shared" si="583"/>
        <v>#VALUE!</v>
      </c>
      <c r="AC1750" t="e">
        <f t="shared" si="584"/>
        <v>#VALUE!</v>
      </c>
      <c r="AD1750" t="e">
        <f t="shared" si="585"/>
        <v>#VALUE!</v>
      </c>
      <c r="AE1750" t="e">
        <f t="shared" si="586"/>
        <v>#VALUE!</v>
      </c>
      <c r="AF1750" t="e">
        <f t="shared" si="587"/>
        <v>#VALUE!</v>
      </c>
    </row>
    <row r="1751" spans="5:32" x14ac:dyDescent="0.2">
      <c r="E1751">
        <f t="shared" si="579"/>
        <v>1749</v>
      </c>
      <c r="F1751">
        <f t="shared" si="574"/>
        <v>196.67050586592859</v>
      </c>
      <c r="G1751" t="e">
        <f t="shared" si="567"/>
        <v>#VALUE!</v>
      </c>
      <c r="H1751" t="e">
        <f t="shared" si="568"/>
        <v>#VALUE!</v>
      </c>
      <c r="I1751" t="e">
        <f t="shared" si="569"/>
        <v>#VALUE!</v>
      </c>
      <c r="J1751" t="e">
        <f t="shared" si="570"/>
        <v>#VALUE!</v>
      </c>
      <c r="K1751" t="e">
        <f t="shared" si="571"/>
        <v>#VALUE!</v>
      </c>
      <c r="L1751" t="e">
        <f t="shared" si="572"/>
        <v>#VALUE!</v>
      </c>
      <c r="M1751" t="e">
        <f>IF($B$9="זכר",INDEX(תמותה!$A$1:$E$121,ROUNDDOWN(E1751/12,0)+1,2),INDEX(תמותה!$A$1:$E$121,ROUNDDOWN(E1751/12,0)+1,3))</f>
        <v>#REF!</v>
      </c>
      <c r="N1751" t="e">
        <f>IF($B$9="זכר",INDEX('שיפור גברים'!$A$1:$GQ$121,ROUNDDOWN(E1751/12,0)+1,ROUNDDOWN((E1751+$B$7-$B$8)/12,0)+2),INDEX('שיפור נשים'!$A$1:$GQ$121,ROUNDDOWN(E1751/12,0)+1,ROUNDDOWN((E1751+$B$7-$B$8)/12,0)+2))</f>
        <v>#REF!</v>
      </c>
      <c r="O1751" t="e">
        <f>IF($B$9="זכר",INDEX('שיפור גברים'!$A$1:$GQ$121,ROUNDDOWN(E1751/12,0)+1,ROUNDDOWN((E1751+$B$7-$B$8)/12,0)+1),INDEX('שיפור נשים'!$A$1:$GQ$121,ROUNDDOWN(E1751/12,0)+1,ROUNDDOWN((E1751+$B$7-$B$8)/12,0)+1))</f>
        <v>#REF!</v>
      </c>
      <c r="P1751">
        <f t="shared" si="573"/>
        <v>0.41666666666666669</v>
      </c>
      <c r="Q1751">
        <f t="shared" si="575"/>
        <v>1</v>
      </c>
      <c r="R1751">
        <f t="shared" si="580"/>
        <v>1749</v>
      </c>
      <c r="S1751" t="e">
        <f t="shared" si="581"/>
        <v>#VALUE!</v>
      </c>
      <c r="T1751" t="e">
        <f>IF($B$11="זכר",INDEX(תמותה!$A$1:$E$121,ROUNDDOWN(R1751/12,0)+1,2),INDEX(תמותה!$A$1:$E$121,ROUNDDOWN(R1751/12,0)+1,3))</f>
        <v>#REF!</v>
      </c>
      <c r="U1751" t="e">
        <f>IF($B$11="זכר",INDEX('שיפור גברים'!$A$1:$GQ$121,ROUNDDOWN(R1751/12,0)+1,ROUNDDOWN((E1751+$B$7-$B$8)/12,0)+2),INDEX('שיפור נשים'!$A$1:$GQ$121,ROUNDDOWN(R1751/12,0)+1,ROUNDDOWN((E1751+$B$7-$B$8)/12,0)+2))</f>
        <v>#REF!</v>
      </c>
      <c r="V1751" t="e">
        <f>IF($B$11="זכר",INDEX('שיפור גברים'!$A$1:$GQ$121,ROUNDDOWN(R1751/12,0)+1,ROUNDDOWN((E1751+$B$7-$B$8)/12,0)+1),INDEX('שיפור נשים'!$A$1:$GQ$121,ROUNDDOWN(R1751/12,0)+1,ROUNDDOWN((E1751+$B$7-$B$8)/12,0)+1))</f>
        <v>#REF!</v>
      </c>
      <c r="W1751">
        <f t="shared" si="576"/>
        <v>0.41666666666666669</v>
      </c>
      <c r="X1751" t="e">
        <f t="shared" si="582"/>
        <v>#VALUE!</v>
      </c>
      <c r="Y1751" t="e">
        <f>IF($B$11="זכר",INDEX(תמותה!$A$1:$E$121,ROUNDDOWN(R1751/12,0)+1,4),INDEX(תמותה!$A$1:$E$121,ROUNDDOWN(R1751/12,0)+1,5))</f>
        <v>#REF!</v>
      </c>
      <c r="Z1751">
        <f t="shared" si="577"/>
        <v>1</v>
      </c>
      <c r="AA1751">
        <f t="shared" si="578"/>
        <v>1</v>
      </c>
      <c r="AB1751" t="e">
        <f t="shared" si="583"/>
        <v>#VALUE!</v>
      </c>
      <c r="AC1751" t="e">
        <f t="shared" si="584"/>
        <v>#VALUE!</v>
      </c>
      <c r="AD1751" t="e">
        <f t="shared" si="585"/>
        <v>#VALUE!</v>
      </c>
      <c r="AE1751" t="e">
        <f t="shared" si="586"/>
        <v>#VALUE!</v>
      </c>
      <c r="AF1751" t="e">
        <f t="shared" si="587"/>
        <v>#VALUE!</v>
      </c>
    </row>
    <row r="1752" spans="5:32" x14ac:dyDescent="0.2">
      <c r="E1752">
        <f t="shared" si="579"/>
        <v>1750</v>
      </c>
      <c r="F1752">
        <f t="shared" si="574"/>
        <v>197.26495737939013</v>
      </c>
      <c r="G1752" t="e">
        <f t="shared" si="567"/>
        <v>#VALUE!</v>
      </c>
      <c r="H1752" t="e">
        <f t="shared" si="568"/>
        <v>#VALUE!</v>
      </c>
      <c r="I1752" t="e">
        <f t="shared" si="569"/>
        <v>#VALUE!</v>
      </c>
      <c r="J1752" t="e">
        <f t="shared" si="570"/>
        <v>#VALUE!</v>
      </c>
      <c r="K1752" t="e">
        <f t="shared" si="571"/>
        <v>#VALUE!</v>
      </c>
      <c r="L1752" t="e">
        <f t="shared" si="572"/>
        <v>#VALUE!</v>
      </c>
      <c r="M1752" t="e">
        <f>IF($B$9="זכר",INDEX(תמותה!$A$1:$E$121,ROUNDDOWN(E1752/12,0)+1,2),INDEX(תמותה!$A$1:$E$121,ROUNDDOWN(E1752/12,0)+1,3))</f>
        <v>#REF!</v>
      </c>
      <c r="N1752" t="e">
        <f>IF($B$9="זכר",INDEX('שיפור גברים'!$A$1:$GQ$121,ROUNDDOWN(E1752/12,0)+1,ROUNDDOWN((E1752+$B$7-$B$8)/12,0)+2),INDEX('שיפור נשים'!$A$1:$GQ$121,ROUNDDOWN(E1752/12,0)+1,ROUNDDOWN((E1752+$B$7-$B$8)/12,0)+2))</f>
        <v>#REF!</v>
      </c>
      <c r="O1752" t="e">
        <f>IF($B$9="זכר",INDEX('שיפור גברים'!$A$1:$GQ$121,ROUNDDOWN(E1752/12,0)+1,ROUNDDOWN((E1752+$B$7-$B$8)/12,0)+1),INDEX('שיפור נשים'!$A$1:$GQ$121,ROUNDDOWN(E1752/12,0)+1,ROUNDDOWN((E1752+$B$7-$B$8)/12,0)+1))</f>
        <v>#REF!</v>
      </c>
      <c r="P1752">
        <f t="shared" si="573"/>
        <v>0.5</v>
      </c>
      <c r="Q1752">
        <f t="shared" si="575"/>
        <v>1</v>
      </c>
      <c r="R1752">
        <f t="shared" si="580"/>
        <v>1750</v>
      </c>
      <c r="S1752" t="e">
        <f t="shared" si="581"/>
        <v>#VALUE!</v>
      </c>
      <c r="T1752" t="e">
        <f>IF($B$11="זכר",INDEX(תמותה!$A$1:$E$121,ROUNDDOWN(R1752/12,0)+1,2),INDEX(תמותה!$A$1:$E$121,ROUNDDOWN(R1752/12,0)+1,3))</f>
        <v>#REF!</v>
      </c>
      <c r="U1752" t="e">
        <f>IF($B$11="זכר",INDEX('שיפור גברים'!$A$1:$GQ$121,ROUNDDOWN(R1752/12,0)+1,ROUNDDOWN((E1752+$B$7-$B$8)/12,0)+2),INDEX('שיפור נשים'!$A$1:$GQ$121,ROUNDDOWN(R1752/12,0)+1,ROUNDDOWN((E1752+$B$7-$B$8)/12,0)+2))</f>
        <v>#REF!</v>
      </c>
      <c r="V1752" t="e">
        <f>IF($B$11="זכר",INDEX('שיפור גברים'!$A$1:$GQ$121,ROUNDDOWN(R1752/12,0)+1,ROUNDDOWN((E1752+$B$7-$B$8)/12,0)+1),INDEX('שיפור נשים'!$A$1:$GQ$121,ROUNDDOWN(R1752/12,0)+1,ROUNDDOWN((E1752+$B$7-$B$8)/12,0)+1))</f>
        <v>#REF!</v>
      </c>
      <c r="W1752">
        <f t="shared" si="576"/>
        <v>0.5</v>
      </c>
      <c r="X1752" t="e">
        <f t="shared" si="582"/>
        <v>#VALUE!</v>
      </c>
      <c r="Y1752" t="e">
        <f>IF($B$11="זכר",INDEX(תמותה!$A$1:$E$121,ROUNDDOWN(R1752/12,0)+1,4),INDEX(תמותה!$A$1:$E$121,ROUNDDOWN(R1752/12,0)+1,5))</f>
        <v>#REF!</v>
      </c>
      <c r="Z1752">
        <f t="shared" si="577"/>
        <v>1</v>
      </c>
      <c r="AA1752">
        <f t="shared" si="578"/>
        <v>1</v>
      </c>
      <c r="AB1752" t="e">
        <f t="shared" si="583"/>
        <v>#VALUE!</v>
      </c>
      <c r="AC1752" t="e">
        <f t="shared" si="584"/>
        <v>#VALUE!</v>
      </c>
      <c r="AD1752" t="e">
        <f t="shared" si="585"/>
        <v>#VALUE!</v>
      </c>
      <c r="AE1752" t="e">
        <f t="shared" si="586"/>
        <v>#VALUE!</v>
      </c>
      <c r="AF1752" t="e">
        <f t="shared" si="587"/>
        <v>#VALUE!</v>
      </c>
    </row>
    <row r="1753" spans="5:32" x14ac:dyDescent="0.2">
      <c r="E1753">
        <f t="shared" si="579"/>
        <v>1751</v>
      </c>
      <c r="F1753">
        <f t="shared" si="574"/>
        <v>197.86120566761633</v>
      </c>
      <c r="G1753" t="e">
        <f t="shared" si="567"/>
        <v>#VALUE!</v>
      </c>
      <c r="H1753" t="e">
        <f t="shared" si="568"/>
        <v>#VALUE!</v>
      </c>
      <c r="I1753" t="e">
        <f t="shared" si="569"/>
        <v>#VALUE!</v>
      </c>
      <c r="J1753" t="e">
        <f t="shared" si="570"/>
        <v>#VALUE!</v>
      </c>
      <c r="K1753" t="e">
        <f t="shared" si="571"/>
        <v>#VALUE!</v>
      </c>
      <c r="L1753" t="e">
        <f t="shared" si="572"/>
        <v>#VALUE!</v>
      </c>
      <c r="M1753" t="e">
        <f>IF($B$9="זכר",INDEX(תמותה!$A$1:$E$121,ROUNDDOWN(E1753/12,0)+1,2),INDEX(תמותה!$A$1:$E$121,ROUNDDOWN(E1753/12,0)+1,3))</f>
        <v>#REF!</v>
      </c>
      <c r="N1753" t="e">
        <f>IF($B$9="זכר",INDEX('שיפור גברים'!$A$1:$GQ$121,ROUNDDOWN(E1753/12,0)+1,ROUNDDOWN((E1753+$B$7-$B$8)/12,0)+2),INDEX('שיפור נשים'!$A$1:$GQ$121,ROUNDDOWN(E1753/12,0)+1,ROUNDDOWN((E1753+$B$7-$B$8)/12,0)+2))</f>
        <v>#REF!</v>
      </c>
      <c r="O1753" t="e">
        <f>IF($B$9="זכר",INDEX('שיפור גברים'!$A$1:$GQ$121,ROUNDDOWN(E1753/12,0)+1,ROUNDDOWN((E1753+$B$7-$B$8)/12,0)+1),INDEX('שיפור נשים'!$A$1:$GQ$121,ROUNDDOWN(E1753/12,0)+1,ROUNDDOWN((E1753+$B$7-$B$8)/12,0)+1))</f>
        <v>#REF!</v>
      </c>
      <c r="P1753">
        <f t="shared" si="573"/>
        <v>0.58333333333333337</v>
      </c>
      <c r="Q1753">
        <f t="shared" si="575"/>
        <v>1</v>
      </c>
      <c r="R1753">
        <f t="shared" si="580"/>
        <v>1751</v>
      </c>
      <c r="S1753" t="e">
        <f t="shared" si="581"/>
        <v>#VALUE!</v>
      </c>
      <c r="T1753" t="e">
        <f>IF($B$11="זכר",INDEX(תמותה!$A$1:$E$121,ROUNDDOWN(R1753/12,0)+1,2),INDEX(תמותה!$A$1:$E$121,ROUNDDOWN(R1753/12,0)+1,3))</f>
        <v>#REF!</v>
      </c>
      <c r="U1753" t="e">
        <f>IF($B$11="זכר",INDEX('שיפור גברים'!$A$1:$GQ$121,ROUNDDOWN(R1753/12,0)+1,ROUNDDOWN((E1753+$B$7-$B$8)/12,0)+2),INDEX('שיפור נשים'!$A$1:$GQ$121,ROUNDDOWN(R1753/12,0)+1,ROUNDDOWN((E1753+$B$7-$B$8)/12,0)+2))</f>
        <v>#REF!</v>
      </c>
      <c r="V1753" t="e">
        <f>IF($B$11="זכר",INDEX('שיפור גברים'!$A$1:$GQ$121,ROUNDDOWN(R1753/12,0)+1,ROUNDDOWN((E1753+$B$7-$B$8)/12,0)+1),INDEX('שיפור נשים'!$A$1:$GQ$121,ROUNDDOWN(R1753/12,0)+1,ROUNDDOWN((E1753+$B$7-$B$8)/12,0)+1))</f>
        <v>#REF!</v>
      </c>
      <c r="W1753">
        <f t="shared" si="576"/>
        <v>0.58333333333333337</v>
      </c>
      <c r="X1753" t="e">
        <f t="shared" si="582"/>
        <v>#VALUE!</v>
      </c>
      <c r="Y1753" t="e">
        <f>IF($B$11="זכר",INDEX(תמותה!$A$1:$E$121,ROUNDDOWN(R1753/12,0)+1,4),INDEX(תמותה!$A$1:$E$121,ROUNDDOWN(R1753/12,0)+1,5))</f>
        <v>#REF!</v>
      </c>
      <c r="Z1753">
        <f t="shared" si="577"/>
        <v>1</v>
      </c>
      <c r="AA1753">
        <f t="shared" si="578"/>
        <v>1</v>
      </c>
      <c r="AB1753" t="e">
        <f t="shared" si="583"/>
        <v>#VALUE!</v>
      </c>
      <c r="AC1753" t="e">
        <f t="shared" si="584"/>
        <v>#VALUE!</v>
      </c>
      <c r="AD1753" t="e">
        <f t="shared" si="585"/>
        <v>#VALUE!</v>
      </c>
      <c r="AE1753" t="e">
        <f t="shared" si="586"/>
        <v>#VALUE!</v>
      </c>
      <c r="AF1753" t="e">
        <f t="shared" si="587"/>
        <v>#VALUE!</v>
      </c>
    </row>
    <row r="1754" spans="5:32" x14ac:dyDescent="0.2">
      <c r="E1754">
        <f t="shared" si="579"/>
        <v>1752</v>
      </c>
      <c r="F1754">
        <f t="shared" si="574"/>
        <v>198.45925616149492</v>
      </c>
      <c r="G1754" t="e">
        <f t="shared" si="567"/>
        <v>#VALUE!</v>
      </c>
      <c r="H1754" t="e">
        <f t="shared" si="568"/>
        <v>#VALUE!</v>
      </c>
      <c r="I1754" t="e">
        <f t="shared" si="569"/>
        <v>#VALUE!</v>
      </c>
      <c r="J1754" t="e">
        <f t="shared" si="570"/>
        <v>#VALUE!</v>
      </c>
      <c r="K1754" t="e">
        <f t="shared" si="571"/>
        <v>#VALUE!</v>
      </c>
      <c r="L1754" t="e">
        <f t="shared" si="572"/>
        <v>#VALUE!</v>
      </c>
      <c r="M1754" t="e">
        <f>IF($B$9="זכר",INDEX(תמותה!$A$1:$E$121,ROUNDDOWN(E1754/12,0)+1,2),INDEX(תמותה!$A$1:$E$121,ROUNDDOWN(E1754/12,0)+1,3))</f>
        <v>#REF!</v>
      </c>
      <c r="N1754" t="e">
        <f>IF($B$9="זכר",INDEX('שיפור גברים'!$A$1:$GQ$121,ROUNDDOWN(E1754/12,0)+1,ROUNDDOWN((E1754+$B$7-$B$8)/12,0)+2),INDEX('שיפור נשים'!$A$1:$GQ$121,ROUNDDOWN(E1754/12,0)+1,ROUNDDOWN((E1754+$B$7-$B$8)/12,0)+2))</f>
        <v>#REF!</v>
      </c>
      <c r="O1754" t="e">
        <f>IF($B$9="זכר",INDEX('שיפור גברים'!$A$1:$GQ$121,ROUNDDOWN(E1754/12,0)+1,ROUNDDOWN((E1754+$B$7-$B$8)/12,0)+1),INDEX('שיפור נשים'!$A$1:$GQ$121,ROUNDDOWN(E1754/12,0)+1,ROUNDDOWN((E1754+$B$7-$B$8)/12,0)+1))</f>
        <v>#REF!</v>
      </c>
      <c r="P1754">
        <f t="shared" si="573"/>
        <v>0.66666666666666663</v>
      </c>
      <c r="Q1754">
        <f t="shared" si="575"/>
        <v>1</v>
      </c>
      <c r="R1754">
        <f t="shared" si="580"/>
        <v>1752</v>
      </c>
      <c r="S1754" t="e">
        <f t="shared" si="581"/>
        <v>#VALUE!</v>
      </c>
      <c r="T1754" t="e">
        <f>IF($B$11="זכר",INDEX(תמותה!$A$1:$E$121,ROUNDDOWN(R1754/12,0)+1,2),INDEX(תמותה!$A$1:$E$121,ROUNDDOWN(R1754/12,0)+1,3))</f>
        <v>#REF!</v>
      </c>
      <c r="U1754" t="e">
        <f>IF($B$11="זכר",INDEX('שיפור גברים'!$A$1:$GQ$121,ROUNDDOWN(R1754/12,0)+1,ROUNDDOWN((E1754+$B$7-$B$8)/12,0)+2),INDEX('שיפור נשים'!$A$1:$GQ$121,ROUNDDOWN(R1754/12,0)+1,ROUNDDOWN((E1754+$B$7-$B$8)/12,0)+2))</f>
        <v>#REF!</v>
      </c>
      <c r="V1754" t="e">
        <f>IF($B$11="זכר",INDEX('שיפור גברים'!$A$1:$GQ$121,ROUNDDOWN(R1754/12,0)+1,ROUNDDOWN((E1754+$B$7-$B$8)/12,0)+1),INDEX('שיפור נשים'!$A$1:$GQ$121,ROUNDDOWN(R1754/12,0)+1,ROUNDDOWN((E1754+$B$7-$B$8)/12,0)+1))</f>
        <v>#REF!</v>
      </c>
      <c r="W1754">
        <f t="shared" si="576"/>
        <v>0.66666666666666663</v>
      </c>
      <c r="X1754" t="e">
        <f t="shared" si="582"/>
        <v>#VALUE!</v>
      </c>
      <c r="Y1754" t="e">
        <f>IF($B$11="זכר",INDEX(תמותה!$A$1:$E$121,ROUNDDOWN(R1754/12,0)+1,4),INDEX(תמותה!$A$1:$E$121,ROUNDDOWN(R1754/12,0)+1,5))</f>
        <v>#REF!</v>
      </c>
      <c r="Z1754">
        <f t="shared" si="577"/>
        <v>1</v>
      </c>
      <c r="AA1754">
        <f t="shared" si="578"/>
        <v>1</v>
      </c>
      <c r="AB1754" t="e">
        <f t="shared" si="583"/>
        <v>#VALUE!</v>
      </c>
      <c r="AC1754" t="e">
        <f t="shared" si="584"/>
        <v>#VALUE!</v>
      </c>
      <c r="AD1754" t="e">
        <f t="shared" si="585"/>
        <v>#VALUE!</v>
      </c>
      <c r="AE1754" t="e">
        <f t="shared" si="586"/>
        <v>#VALUE!</v>
      </c>
      <c r="AF1754" t="e">
        <f t="shared" si="587"/>
        <v>#VALUE!</v>
      </c>
    </row>
    <row r="1755" spans="5:32" x14ac:dyDescent="0.2">
      <c r="E1755">
        <f t="shared" si="579"/>
        <v>1753</v>
      </c>
      <c r="F1755">
        <f t="shared" si="574"/>
        <v>199.05911430832899</v>
      </c>
      <c r="G1755" t="e">
        <f t="shared" si="567"/>
        <v>#VALUE!</v>
      </c>
      <c r="H1755" t="e">
        <f t="shared" si="568"/>
        <v>#VALUE!</v>
      </c>
      <c r="I1755" t="e">
        <f t="shared" si="569"/>
        <v>#VALUE!</v>
      </c>
      <c r="J1755" t="e">
        <f t="shared" si="570"/>
        <v>#VALUE!</v>
      </c>
      <c r="K1755" t="e">
        <f t="shared" si="571"/>
        <v>#VALUE!</v>
      </c>
      <c r="L1755" t="e">
        <f t="shared" si="572"/>
        <v>#VALUE!</v>
      </c>
      <c r="M1755" t="e">
        <f>IF($B$9="זכר",INDEX(תמותה!$A$1:$E$121,ROUNDDOWN(E1755/12,0)+1,2),INDEX(תמותה!$A$1:$E$121,ROUNDDOWN(E1755/12,0)+1,3))</f>
        <v>#REF!</v>
      </c>
      <c r="N1755" t="e">
        <f>IF($B$9="זכר",INDEX('שיפור גברים'!$A$1:$GQ$121,ROUNDDOWN(E1755/12,0)+1,ROUNDDOWN((E1755+$B$7-$B$8)/12,0)+2),INDEX('שיפור נשים'!$A$1:$GQ$121,ROUNDDOWN(E1755/12,0)+1,ROUNDDOWN((E1755+$B$7-$B$8)/12,0)+2))</f>
        <v>#REF!</v>
      </c>
      <c r="O1755" t="e">
        <f>IF($B$9="זכר",INDEX('שיפור גברים'!$A$1:$GQ$121,ROUNDDOWN(E1755/12,0)+1,ROUNDDOWN((E1755+$B$7-$B$8)/12,0)+1),INDEX('שיפור נשים'!$A$1:$GQ$121,ROUNDDOWN(E1755/12,0)+1,ROUNDDOWN((E1755+$B$7-$B$8)/12,0)+1))</f>
        <v>#REF!</v>
      </c>
      <c r="P1755">
        <f t="shared" si="573"/>
        <v>0.75</v>
      </c>
      <c r="Q1755">
        <f t="shared" si="575"/>
        <v>1</v>
      </c>
      <c r="R1755">
        <f t="shared" si="580"/>
        <v>1753</v>
      </c>
      <c r="S1755" t="e">
        <f t="shared" si="581"/>
        <v>#VALUE!</v>
      </c>
      <c r="T1755" t="e">
        <f>IF($B$11="זכר",INDEX(תמותה!$A$1:$E$121,ROUNDDOWN(R1755/12,0)+1,2),INDEX(תמותה!$A$1:$E$121,ROUNDDOWN(R1755/12,0)+1,3))</f>
        <v>#REF!</v>
      </c>
      <c r="U1755" t="e">
        <f>IF($B$11="זכר",INDEX('שיפור גברים'!$A$1:$GQ$121,ROUNDDOWN(R1755/12,0)+1,ROUNDDOWN((E1755+$B$7-$B$8)/12,0)+2),INDEX('שיפור נשים'!$A$1:$GQ$121,ROUNDDOWN(R1755/12,0)+1,ROUNDDOWN((E1755+$B$7-$B$8)/12,0)+2))</f>
        <v>#REF!</v>
      </c>
      <c r="V1755" t="e">
        <f>IF($B$11="זכר",INDEX('שיפור גברים'!$A$1:$GQ$121,ROUNDDOWN(R1755/12,0)+1,ROUNDDOWN((E1755+$B$7-$B$8)/12,0)+1),INDEX('שיפור נשים'!$A$1:$GQ$121,ROUNDDOWN(R1755/12,0)+1,ROUNDDOWN((E1755+$B$7-$B$8)/12,0)+1))</f>
        <v>#REF!</v>
      </c>
      <c r="W1755">
        <f t="shared" si="576"/>
        <v>0.75</v>
      </c>
      <c r="X1755" t="e">
        <f t="shared" si="582"/>
        <v>#VALUE!</v>
      </c>
      <c r="Y1755" t="e">
        <f>IF($B$11="זכר",INDEX(תמותה!$A$1:$E$121,ROUNDDOWN(R1755/12,0)+1,4),INDEX(תמותה!$A$1:$E$121,ROUNDDOWN(R1755/12,0)+1,5))</f>
        <v>#REF!</v>
      </c>
      <c r="Z1755">
        <f t="shared" si="577"/>
        <v>1</v>
      </c>
      <c r="AA1755">
        <f t="shared" si="578"/>
        <v>1</v>
      </c>
      <c r="AB1755" t="e">
        <f t="shared" si="583"/>
        <v>#VALUE!</v>
      </c>
      <c r="AC1755" t="e">
        <f t="shared" si="584"/>
        <v>#VALUE!</v>
      </c>
      <c r="AD1755" t="e">
        <f t="shared" si="585"/>
        <v>#VALUE!</v>
      </c>
      <c r="AE1755" t="e">
        <f t="shared" si="586"/>
        <v>#VALUE!</v>
      </c>
      <c r="AF1755" t="e">
        <f t="shared" si="587"/>
        <v>#VALUE!</v>
      </c>
    </row>
    <row r="1756" spans="5:32" x14ac:dyDescent="0.2">
      <c r="E1756">
        <f t="shared" si="579"/>
        <v>1754</v>
      </c>
      <c r="F1756">
        <f t="shared" si="574"/>
        <v>199.66078557188692</v>
      </c>
      <c r="G1756" t="e">
        <f t="shared" si="567"/>
        <v>#VALUE!</v>
      </c>
      <c r="H1756" t="e">
        <f t="shared" si="568"/>
        <v>#VALUE!</v>
      </c>
      <c r="I1756" t="e">
        <f t="shared" si="569"/>
        <v>#VALUE!</v>
      </c>
      <c r="J1756" t="e">
        <f t="shared" si="570"/>
        <v>#VALUE!</v>
      </c>
      <c r="K1756" t="e">
        <f t="shared" si="571"/>
        <v>#VALUE!</v>
      </c>
      <c r="L1756" t="e">
        <f t="shared" si="572"/>
        <v>#VALUE!</v>
      </c>
      <c r="M1756" t="e">
        <f>IF($B$9="זכר",INDEX(תמותה!$A$1:$E$121,ROUNDDOWN(E1756/12,0)+1,2),INDEX(תמותה!$A$1:$E$121,ROUNDDOWN(E1756/12,0)+1,3))</f>
        <v>#REF!</v>
      </c>
      <c r="N1756" t="e">
        <f>IF($B$9="זכר",INDEX('שיפור גברים'!$A$1:$GQ$121,ROUNDDOWN(E1756/12,0)+1,ROUNDDOWN((E1756+$B$7-$B$8)/12,0)+2),INDEX('שיפור נשים'!$A$1:$GQ$121,ROUNDDOWN(E1756/12,0)+1,ROUNDDOWN((E1756+$B$7-$B$8)/12,0)+2))</f>
        <v>#REF!</v>
      </c>
      <c r="O1756" t="e">
        <f>IF($B$9="זכר",INDEX('שיפור גברים'!$A$1:$GQ$121,ROUNDDOWN(E1756/12,0)+1,ROUNDDOWN((E1756+$B$7-$B$8)/12,0)+1),INDEX('שיפור נשים'!$A$1:$GQ$121,ROUNDDOWN(E1756/12,0)+1,ROUNDDOWN((E1756+$B$7-$B$8)/12,0)+1))</f>
        <v>#REF!</v>
      </c>
      <c r="P1756">
        <f t="shared" si="573"/>
        <v>0.83333333333333337</v>
      </c>
      <c r="Q1756">
        <f t="shared" si="575"/>
        <v>1</v>
      </c>
      <c r="R1756">
        <f t="shared" si="580"/>
        <v>1754</v>
      </c>
      <c r="S1756" t="e">
        <f t="shared" si="581"/>
        <v>#VALUE!</v>
      </c>
      <c r="T1756" t="e">
        <f>IF($B$11="זכר",INDEX(תמותה!$A$1:$E$121,ROUNDDOWN(R1756/12,0)+1,2),INDEX(תמותה!$A$1:$E$121,ROUNDDOWN(R1756/12,0)+1,3))</f>
        <v>#REF!</v>
      </c>
      <c r="U1756" t="e">
        <f>IF($B$11="זכר",INDEX('שיפור גברים'!$A$1:$GQ$121,ROUNDDOWN(R1756/12,0)+1,ROUNDDOWN((E1756+$B$7-$B$8)/12,0)+2),INDEX('שיפור נשים'!$A$1:$GQ$121,ROUNDDOWN(R1756/12,0)+1,ROUNDDOWN((E1756+$B$7-$B$8)/12,0)+2))</f>
        <v>#REF!</v>
      </c>
      <c r="V1756" t="e">
        <f>IF($B$11="זכר",INDEX('שיפור גברים'!$A$1:$GQ$121,ROUNDDOWN(R1756/12,0)+1,ROUNDDOWN((E1756+$B$7-$B$8)/12,0)+1),INDEX('שיפור נשים'!$A$1:$GQ$121,ROUNDDOWN(R1756/12,0)+1,ROUNDDOWN((E1756+$B$7-$B$8)/12,0)+1))</f>
        <v>#REF!</v>
      </c>
      <c r="W1756">
        <f t="shared" si="576"/>
        <v>0.83333333333333337</v>
      </c>
      <c r="X1756" t="e">
        <f t="shared" si="582"/>
        <v>#VALUE!</v>
      </c>
      <c r="Y1756" t="e">
        <f>IF($B$11="זכר",INDEX(תמותה!$A$1:$E$121,ROUNDDOWN(R1756/12,0)+1,4),INDEX(תמותה!$A$1:$E$121,ROUNDDOWN(R1756/12,0)+1,5))</f>
        <v>#REF!</v>
      </c>
      <c r="Z1756">
        <f t="shared" si="577"/>
        <v>1</v>
      </c>
      <c r="AA1756">
        <f t="shared" si="578"/>
        <v>1</v>
      </c>
      <c r="AB1756" t="e">
        <f t="shared" si="583"/>
        <v>#VALUE!</v>
      </c>
      <c r="AC1756" t="e">
        <f t="shared" si="584"/>
        <v>#VALUE!</v>
      </c>
      <c r="AD1756" t="e">
        <f t="shared" si="585"/>
        <v>#VALUE!</v>
      </c>
      <c r="AE1756" t="e">
        <f t="shared" si="586"/>
        <v>#VALUE!</v>
      </c>
      <c r="AF1756" t="e">
        <f t="shared" si="587"/>
        <v>#VALUE!</v>
      </c>
    </row>
    <row r="1757" spans="5:32" x14ac:dyDescent="0.2">
      <c r="E1757">
        <f t="shared" si="579"/>
        <v>1755</v>
      </c>
      <c r="F1757">
        <f t="shared" si="574"/>
        <v>200.26427543245134</v>
      </c>
      <c r="G1757" t="e">
        <f t="shared" si="567"/>
        <v>#VALUE!</v>
      </c>
      <c r="H1757" t="e">
        <f t="shared" si="568"/>
        <v>#VALUE!</v>
      </c>
      <c r="I1757" t="e">
        <f t="shared" si="569"/>
        <v>#VALUE!</v>
      </c>
      <c r="J1757" t="e">
        <f t="shared" si="570"/>
        <v>#VALUE!</v>
      </c>
      <c r="K1757" t="e">
        <f t="shared" si="571"/>
        <v>#VALUE!</v>
      </c>
      <c r="L1757" t="e">
        <f t="shared" si="572"/>
        <v>#VALUE!</v>
      </c>
      <c r="M1757" t="e">
        <f>IF($B$9="זכר",INDEX(תמותה!$A$1:$E$121,ROUNDDOWN(E1757/12,0)+1,2),INDEX(תמותה!$A$1:$E$121,ROUNDDOWN(E1757/12,0)+1,3))</f>
        <v>#REF!</v>
      </c>
      <c r="N1757" t="e">
        <f>IF($B$9="זכר",INDEX('שיפור גברים'!$A$1:$GQ$121,ROUNDDOWN(E1757/12,0)+1,ROUNDDOWN((E1757+$B$7-$B$8)/12,0)+2),INDEX('שיפור נשים'!$A$1:$GQ$121,ROUNDDOWN(E1757/12,0)+1,ROUNDDOWN((E1757+$B$7-$B$8)/12,0)+2))</f>
        <v>#REF!</v>
      </c>
      <c r="O1757" t="e">
        <f>IF($B$9="זכר",INDEX('שיפור גברים'!$A$1:$GQ$121,ROUNDDOWN(E1757/12,0)+1,ROUNDDOWN((E1757+$B$7-$B$8)/12,0)+1),INDEX('שיפור נשים'!$A$1:$GQ$121,ROUNDDOWN(E1757/12,0)+1,ROUNDDOWN((E1757+$B$7-$B$8)/12,0)+1))</f>
        <v>#REF!</v>
      </c>
      <c r="P1757">
        <f t="shared" si="573"/>
        <v>0.91666666666666663</v>
      </c>
      <c r="Q1757">
        <f t="shared" si="575"/>
        <v>1</v>
      </c>
      <c r="R1757">
        <f t="shared" si="580"/>
        <v>1755</v>
      </c>
      <c r="S1757" t="e">
        <f t="shared" si="581"/>
        <v>#VALUE!</v>
      </c>
      <c r="T1757" t="e">
        <f>IF($B$11="זכר",INDEX(תמותה!$A$1:$E$121,ROUNDDOWN(R1757/12,0)+1,2),INDEX(תמותה!$A$1:$E$121,ROUNDDOWN(R1757/12,0)+1,3))</f>
        <v>#REF!</v>
      </c>
      <c r="U1757" t="e">
        <f>IF($B$11="זכר",INDEX('שיפור גברים'!$A$1:$GQ$121,ROUNDDOWN(R1757/12,0)+1,ROUNDDOWN((E1757+$B$7-$B$8)/12,0)+2),INDEX('שיפור נשים'!$A$1:$GQ$121,ROUNDDOWN(R1757/12,0)+1,ROUNDDOWN((E1757+$B$7-$B$8)/12,0)+2))</f>
        <v>#REF!</v>
      </c>
      <c r="V1757" t="e">
        <f>IF($B$11="זכר",INDEX('שיפור גברים'!$A$1:$GQ$121,ROUNDDOWN(R1757/12,0)+1,ROUNDDOWN((E1757+$B$7-$B$8)/12,0)+1),INDEX('שיפור נשים'!$A$1:$GQ$121,ROUNDDOWN(R1757/12,0)+1,ROUNDDOWN((E1757+$B$7-$B$8)/12,0)+1))</f>
        <v>#REF!</v>
      </c>
      <c r="W1757">
        <f t="shared" si="576"/>
        <v>0.91666666666666663</v>
      </c>
      <c r="X1757" t="e">
        <f t="shared" si="582"/>
        <v>#VALUE!</v>
      </c>
      <c r="Y1757" t="e">
        <f>IF($B$11="זכר",INDEX(תמותה!$A$1:$E$121,ROUNDDOWN(R1757/12,0)+1,4),INDEX(תמותה!$A$1:$E$121,ROUNDDOWN(R1757/12,0)+1,5))</f>
        <v>#REF!</v>
      </c>
      <c r="Z1757">
        <f t="shared" si="577"/>
        <v>1</v>
      </c>
      <c r="AA1757">
        <f t="shared" si="578"/>
        <v>1</v>
      </c>
      <c r="AB1757" t="e">
        <f t="shared" si="583"/>
        <v>#VALUE!</v>
      </c>
      <c r="AC1757" t="e">
        <f t="shared" si="584"/>
        <v>#VALUE!</v>
      </c>
      <c r="AD1757" t="e">
        <f t="shared" si="585"/>
        <v>#VALUE!</v>
      </c>
      <c r="AE1757" t="e">
        <f t="shared" si="586"/>
        <v>#VALUE!</v>
      </c>
      <c r="AF1757" t="e">
        <f t="shared" si="587"/>
        <v>#VALUE!</v>
      </c>
    </row>
    <row r="1758" spans="5:32" x14ac:dyDescent="0.2">
      <c r="E1758">
        <f t="shared" si="579"/>
        <v>1756</v>
      </c>
      <c r="F1758">
        <f t="shared" si="574"/>
        <v>200.86958938686917</v>
      </c>
      <c r="G1758" t="e">
        <f t="shared" si="567"/>
        <v>#VALUE!</v>
      </c>
      <c r="H1758" t="e">
        <f t="shared" si="568"/>
        <v>#VALUE!</v>
      </c>
      <c r="I1758" t="e">
        <f t="shared" si="569"/>
        <v>#VALUE!</v>
      </c>
      <c r="J1758" t="e">
        <f t="shared" si="570"/>
        <v>#VALUE!</v>
      </c>
      <c r="K1758" t="e">
        <f t="shared" si="571"/>
        <v>#VALUE!</v>
      </c>
      <c r="L1758" t="e">
        <f t="shared" si="572"/>
        <v>#VALUE!</v>
      </c>
      <c r="M1758" t="e">
        <f>IF($B$9="זכר",INDEX(תמותה!$A$1:$E$121,ROUNDDOWN(E1758/12,0)+1,2),INDEX(תמותה!$A$1:$E$121,ROUNDDOWN(E1758/12,0)+1,3))</f>
        <v>#REF!</v>
      </c>
      <c r="N1758" t="e">
        <f>IF($B$9="זכר",INDEX('שיפור גברים'!$A$1:$GQ$121,ROUNDDOWN(E1758/12,0)+1,ROUNDDOWN((E1758+$B$7-$B$8)/12,0)+2),INDEX('שיפור נשים'!$A$1:$GQ$121,ROUNDDOWN(E1758/12,0)+1,ROUNDDOWN((E1758+$B$7-$B$8)/12,0)+2))</f>
        <v>#REF!</v>
      </c>
      <c r="O1758" t="e">
        <f>IF($B$9="זכר",INDEX('שיפור גברים'!$A$1:$GQ$121,ROUNDDOWN(E1758/12,0)+1,ROUNDDOWN((E1758+$B$7-$B$8)/12,0)+1),INDEX('שיפור נשים'!$A$1:$GQ$121,ROUNDDOWN(E1758/12,0)+1,ROUNDDOWN((E1758+$B$7-$B$8)/12,0)+1))</f>
        <v>#REF!</v>
      </c>
      <c r="P1758">
        <f t="shared" si="573"/>
        <v>1</v>
      </c>
      <c r="Q1758">
        <f t="shared" si="575"/>
        <v>1</v>
      </c>
      <c r="R1758">
        <f t="shared" si="580"/>
        <v>1756</v>
      </c>
      <c r="S1758" t="e">
        <f t="shared" si="581"/>
        <v>#VALUE!</v>
      </c>
      <c r="T1758" t="e">
        <f>IF($B$11="זכר",INDEX(תמותה!$A$1:$E$121,ROUNDDOWN(R1758/12,0)+1,2),INDEX(תמותה!$A$1:$E$121,ROUNDDOWN(R1758/12,0)+1,3))</f>
        <v>#REF!</v>
      </c>
      <c r="U1758" t="e">
        <f>IF($B$11="זכר",INDEX('שיפור גברים'!$A$1:$GQ$121,ROUNDDOWN(R1758/12,0)+1,ROUNDDOWN((E1758+$B$7-$B$8)/12,0)+2),INDEX('שיפור נשים'!$A$1:$GQ$121,ROUNDDOWN(R1758/12,0)+1,ROUNDDOWN((E1758+$B$7-$B$8)/12,0)+2))</f>
        <v>#REF!</v>
      </c>
      <c r="V1758" t="e">
        <f>IF($B$11="זכר",INDEX('שיפור גברים'!$A$1:$GQ$121,ROUNDDOWN(R1758/12,0)+1,ROUNDDOWN((E1758+$B$7-$B$8)/12,0)+1),INDEX('שיפור נשים'!$A$1:$GQ$121,ROUNDDOWN(R1758/12,0)+1,ROUNDDOWN((E1758+$B$7-$B$8)/12,0)+1))</f>
        <v>#REF!</v>
      </c>
      <c r="W1758">
        <f t="shared" si="576"/>
        <v>1</v>
      </c>
      <c r="X1758" t="e">
        <f t="shared" si="582"/>
        <v>#VALUE!</v>
      </c>
      <c r="Y1758" t="e">
        <f>IF($B$11="זכר",INDEX(תמותה!$A$1:$E$121,ROUNDDOWN(R1758/12,0)+1,4),INDEX(תמותה!$A$1:$E$121,ROUNDDOWN(R1758/12,0)+1,5))</f>
        <v>#REF!</v>
      </c>
      <c r="Z1758">
        <f t="shared" si="577"/>
        <v>1</v>
      </c>
      <c r="AA1758">
        <f t="shared" si="578"/>
        <v>1</v>
      </c>
      <c r="AB1758" t="e">
        <f t="shared" si="583"/>
        <v>#VALUE!</v>
      </c>
      <c r="AC1758" t="e">
        <f t="shared" si="584"/>
        <v>#VALUE!</v>
      </c>
      <c r="AD1758" t="e">
        <f t="shared" si="585"/>
        <v>#VALUE!</v>
      </c>
      <c r="AE1758" t="e">
        <f t="shared" si="586"/>
        <v>#VALUE!</v>
      </c>
      <c r="AF1758" t="e">
        <f t="shared" si="587"/>
        <v>#VALUE!</v>
      </c>
    </row>
    <row r="1759" spans="5:32" x14ac:dyDescent="0.2">
      <c r="E1759">
        <f t="shared" si="579"/>
        <v>1757</v>
      </c>
      <c r="F1759">
        <f t="shared" si="574"/>
        <v>201.47673294860311</v>
      </c>
      <c r="G1759" t="e">
        <f t="shared" si="567"/>
        <v>#VALUE!</v>
      </c>
      <c r="H1759" t="e">
        <f t="shared" si="568"/>
        <v>#VALUE!</v>
      </c>
      <c r="I1759" t="e">
        <f t="shared" si="569"/>
        <v>#VALUE!</v>
      </c>
      <c r="J1759" t="e">
        <f t="shared" si="570"/>
        <v>#VALUE!</v>
      </c>
      <c r="K1759" t="e">
        <f t="shared" si="571"/>
        <v>#VALUE!</v>
      </c>
      <c r="L1759" t="e">
        <f t="shared" si="572"/>
        <v>#VALUE!</v>
      </c>
      <c r="M1759" t="e">
        <f>IF($B$9="זכר",INDEX(תמותה!$A$1:$E$121,ROUNDDOWN(E1759/12,0)+1,2),INDEX(תמותה!$A$1:$E$121,ROUNDDOWN(E1759/12,0)+1,3))</f>
        <v>#REF!</v>
      </c>
      <c r="N1759" t="e">
        <f>IF($B$9="זכר",INDEX('שיפור גברים'!$A$1:$GQ$121,ROUNDDOWN(E1759/12,0)+1,ROUNDDOWN((E1759+$B$7-$B$8)/12,0)+2),INDEX('שיפור נשים'!$A$1:$GQ$121,ROUNDDOWN(E1759/12,0)+1,ROUNDDOWN((E1759+$B$7-$B$8)/12,0)+2))</f>
        <v>#REF!</v>
      </c>
      <c r="O1759" t="e">
        <f>IF($B$9="זכר",INDEX('שיפור גברים'!$A$1:$GQ$121,ROUNDDOWN(E1759/12,0)+1,ROUNDDOWN((E1759+$B$7-$B$8)/12,0)+1),INDEX('שיפור נשים'!$A$1:$GQ$121,ROUNDDOWN(E1759/12,0)+1,ROUNDDOWN((E1759+$B$7-$B$8)/12,0)+1))</f>
        <v>#REF!</v>
      </c>
      <c r="P1759">
        <f t="shared" si="573"/>
        <v>8.3333333333333329E-2</v>
      </c>
      <c r="Q1759">
        <f t="shared" si="575"/>
        <v>1</v>
      </c>
      <c r="R1759">
        <f t="shared" si="580"/>
        <v>1757</v>
      </c>
      <c r="S1759" t="e">
        <f t="shared" si="581"/>
        <v>#VALUE!</v>
      </c>
      <c r="T1759" t="e">
        <f>IF($B$11="זכר",INDEX(תמותה!$A$1:$E$121,ROUNDDOWN(R1759/12,0)+1,2),INDEX(תמותה!$A$1:$E$121,ROUNDDOWN(R1759/12,0)+1,3))</f>
        <v>#REF!</v>
      </c>
      <c r="U1759" t="e">
        <f>IF($B$11="זכר",INDEX('שיפור גברים'!$A$1:$GQ$121,ROUNDDOWN(R1759/12,0)+1,ROUNDDOWN((E1759+$B$7-$B$8)/12,0)+2),INDEX('שיפור נשים'!$A$1:$GQ$121,ROUNDDOWN(R1759/12,0)+1,ROUNDDOWN((E1759+$B$7-$B$8)/12,0)+2))</f>
        <v>#REF!</v>
      </c>
      <c r="V1759" t="e">
        <f>IF($B$11="זכר",INDEX('שיפור גברים'!$A$1:$GQ$121,ROUNDDOWN(R1759/12,0)+1,ROUNDDOWN((E1759+$B$7-$B$8)/12,0)+1),INDEX('שיפור נשים'!$A$1:$GQ$121,ROUNDDOWN(R1759/12,0)+1,ROUNDDOWN((E1759+$B$7-$B$8)/12,0)+1))</f>
        <v>#REF!</v>
      </c>
      <c r="W1759">
        <f t="shared" si="576"/>
        <v>8.3333333333333329E-2</v>
      </c>
      <c r="X1759" t="e">
        <f t="shared" si="582"/>
        <v>#VALUE!</v>
      </c>
      <c r="Y1759" t="e">
        <f>IF($B$11="זכר",INDEX(תמותה!$A$1:$E$121,ROUNDDOWN(R1759/12,0)+1,4),INDEX(תמותה!$A$1:$E$121,ROUNDDOWN(R1759/12,0)+1,5))</f>
        <v>#REF!</v>
      </c>
      <c r="Z1759">
        <f t="shared" si="577"/>
        <v>1</v>
      </c>
      <c r="AA1759">
        <f t="shared" si="578"/>
        <v>1</v>
      </c>
      <c r="AB1759" t="e">
        <f t="shared" si="583"/>
        <v>#VALUE!</v>
      </c>
      <c r="AC1759" t="e">
        <f t="shared" si="584"/>
        <v>#VALUE!</v>
      </c>
      <c r="AD1759" t="e">
        <f t="shared" si="585"/>
        <v>#VALUE!</v>
      </c>
      <c r="AE1759" t="e">
        <f t="shared" si="586"/>
        <v>#VALUE!</v>
      </c>
      <c r="AF1759" t="e">
        <f t="shared" si="587"/>
        <v>#VALUE!</v>
      </c>
    </row>
    <row r="1760" spans="5:32" x14ac:dyDescent="0.2">
      <c r="E1760">
        <f t="shared" si="579"/>
        <v>1758</v>
      </c>
      <c r="F1760">
        <f t="shared" si="574"/>
        <v>202.08571164777962</v>
      </c>
      <c r="G1760" t="e">
        <f t="shared" si="567"/>
        <v>#VALUE!</v>
      </c>
      <c r="H1760" t="e">
        <f t="shared" si="568"/>
        <v>#VALUE!</v>
      </c>
      <c r="I1760" t="e">
        <f t="shared" si="569"/>
        <v>#VALUE!</v>
      </c>
      <c r="J1760" t="e">
        <f t="shared" si="570"/>
        <v>#VALUE!</v>
      </c>
      <c r="K1760" t="e">
        <f t="shared" si="571"/>
        <v>#VALUE!</v>
      </c>
      <c r="L1760" t="e">
        <f t="shared" si="572"/>
        <v>#VALUE!</v>
      </c>
      <c r="M1760" t="e">
        <f>IF($B$9="זכר",INDEX(תמותה!$A$1:$E$121,ROUNDDOWN(E1760/12,0)+1,2),INDEX(תמותה!$A$1:$E$121,ROUNDDOWN(E1760/12,0)+1,3))</f>
        <v>#REF!</v>
      </c>
      <c r="N1760" t="e">
        <f>IF($B$9="זכר",INDEX('שיפור גברים'!$A$1:$GQ$121,ROUNDDOWN(E1760/12,0)+1,ROUNDDOWN((E1760+$B$7-$B$8)/12,0)+2),INDEX('שיפור נשים'!$A$1:$GQ$121,ROUNDDOWN(E1760/12,0)+1,ROUNDDOWN((E1760+$B$7-$B$8)/12,0)+2))</f>
        <v>#REF!</v>
      </c>
      <c r="O1760" t="e">
        <f>IF($B$9="זכר",INDEX('שיפור גברים'!$A$1:$GQ$121,ROUNDDOWN(E1760/12,0)+1,ROUNDDOWN((E1760+$B$7-$B$8)/12,0)+1),INDEX('שיפור נשים'!$A$1:$GQ$121,ROUNDDOWN(E1760/12,0)+1,ROUNDDOWN((E1760+$B$7-$B$8)/12,0)+1))</f>
        <v>#REF!</v>
      </c>
      <c r="P1760">
        <f t="shared" si="573"/>
        <v>0.16666666666666666</v>
      </c>
      <c r="Q1760">
        <f t="shared" si="575"/>
        <v>1</v>
      </c>
      <c r="R1760">
        <f t="shared" si="580"/>
        <v>1758</v>
      </c>
      <c r="S1760" t="e">
        <f t="shared" si="581"/>
        <v>#VALUE!</v>
      </c>
      <c r="T1760" t="e">
        <f>IF($B$11="זכר",INDEX(תמותה!$A$1:$E$121,ROUNDDOWN(R1760/12,0)+1,2),INDEX(תמותה!$A$1:$E$121,ROUNDDOWN(R1760/12,0)+1,3))</f>
        <v>#REF!</v>
      </c>
      <c r="U1760" t="e">
        <f>IF($B$11="זכר",INDEX('שיפור גברים'!$A$1:$GQ$121,ROUNDDOWN(R1760/12,0)+1,ROUNDDOWN((E1760+$B$7-$B$8)/12,0)+2),INDEX('שיפור נשים'!$A$1:$GQ$121,ROUNDDOWN(R1760/12,0)+1,ROUNDDOWN((E1760+$B$7-$B$8)/12,0)+2))</f>
        <v>#REF!</v>
      </c>
      <c r="V1760" t="e">
        <f>IF($B$11="זכר",INDEX('שיפור גברים'!$A$1:$GQ$121,ROUNDDOWN(R1760/12,0)+1,ROUNDDOWN((E1760+$B$7-$B$8)/12,0)+1),INDEX('שיפור נשים'!$A$1:$GQ$121,ROUNDDOWN(R1760/12,0)+1,ROUNDDOWN((E1760+$B$7-$B$8)/12,0)+1))</f>
        <v>#REF!</v>
      </c>
      <c r="W1760">
        <f t="shared" si="576"/>
        <v>0.16666666666666666</v>
      </c>
      <c r="X1760" t="e">
        <f t="shared" si="582"/>
        <v>#VALUE!</v>
      </c>
      <c r="Y1760" t="e">
        <f>IF($B$11="זכר",INDEX(תמותה!$A$1:$E$121,ROUNDDOWN(R1760/12,0)+1,4),INDEX(תמותה!$A$1:$E$121,ROUNDDOWN(R1760/12,0)+1,5))</f>
        <v>#REF!</v>
      </c>
      <c r="Z1760">
        <f t="shared" si="577"/>
        <v>1</v>
      </c>
      <c r="AA1760">
        <f t="shared" si="578"/>
        <v>1</v>
      </c>
      <c r="AB1760" t="e">
        <f t="shared" si="583"/>
        <v>#VALUE!</v>
      </c>
      <c r="AC1760" t="e">
        <f t="shared" si="584"/>
        <v>#VALUE!</v>
      </c>
      <c r="AD1760" t="e">
        <f t="shared" si="585"/>
        <v>#VALUE!</v>
      </c>
      <c r="AE1760" t="e">
        <f t="shared" si="586"/>
        <v>#VALUE!</v>
      </c>
      <c r="AF1760" t="e">
        <f t="shared" si="587"/>
        <v>#VALUE!</v>
      </c>
    </row>
    <row r="1761" spans="5:32" x14ac:dyDescent="0.2">
      <c r="E1761">
        <f t="shared" si="579"/>
        <v>1759</v>
      </c>
      <c r="F1761">
        <f t="shared" si="574"/>
        <v>202.69653103124054</v>
      </c>
      <c r="G1761" t="e">
        <f t="shared" si="567"/>
        <v>#VALUE!</v>
      </c>
      <c r="H1761" t="e">
        <f t="shared" si="568"/>
        <v>#VALUE!</v>
      </c>
      <c r="I1761" t="e">
        <f t="shared" si="569"/>
        <v>#VALUE!</v>
      </c>
      <c r="J1761" t="e">
        <f t="shared" si="570"/>
        <v>#VALUE!</v>
      </c>
      <c r="K1761" t="e">
        <f t="shared" si="571"/>
        <v>#VALUE!</v>
      </c>
      <c r="L1761" t="e">
        <f t="shared" si="572"/>
        <v>#VALUE!</v>
      </c>
      <c r="M1761" t="e">
        <f>IF($B$9="זכר",INDEX(תמותה!$A$1:$E$121,ROUNDDOWN(E1761/12,0)+1,2),INDEX(תמותה!$A$1:$E$121,ROUNDDOWN(E1761/12,0)+1,3))</f>
        <v>#REF!</v>
      </c>
      <c r="N1761" t="e">
        <f>IF($B$9="זכר",INDEX('שיפור גברים'!$A$1:$GQ$121,ROUNDDOWN(E1761/12,0)+1,ROUNDDOWN((E1761+$B$7-$B$8)/12,0)+2),INDEX('שיפור נשים'!$A$1:$GQ$121,ROUNDDOWN(E1761/12,0)+1,ROUNDDOWN((E1761+$B$7-$B$8)/12,0)+2))</f>
        <v>#REF!</v>
      </c>
      <c r="O1761" t="e">
        <f>IF($B$9="זכר",INDEX('שיפור גברים'!$A$1:$GQ$121,ROUNDDOWN(E1761/12,0)+1,ROUNDDOWN((E1761+$B$7-$B$8)/12,0)+1),INDEX('שיפור נשים'!$A$1:$GQ$121,ROUNDDOWN(E1761/12,0)+1,ROUNDDOWN((E1761+$B$7-$B$8)/12,0)+1))</f>
        <v>#REF!</v>
      </c>
      <c r="P1761">
        <f t="shared" si="573"/>
        <v>0.25</v>
      </c>
      <c r="Q1761">
        <f t="shared" si="575"/>
        <v>1</v>
      </c>
      <c r="R1761">
        <f t="shared" si="580"/>
        <v>1759</v>
      </c>
      <c r="S1761" t="e">
        <f t="shared" si="581"/>
        <v>#VALUE!</v>
      </c>
      <c r="T1761" t="e">
        <f>IF($B$11="זכר",INDEX(תמותה!$A$1:$E$121,ROUNDDOWN(R1761/12,0)+1,2),INDEX(תמותה!$A$1:$E$121,ROUNDDOWN(R1761/12,0)+1,3))</f>
        <v>#REF!</v>
      </c>
      <c r="U1761" t="e">
        <f>IF($B$11="זכר",INDEX('שיפור גברים'!$A$1:$GQ$121,ROUNDDOWN(R1761/12,0)+1,ROUNDDOWN((E1761+$B$7-$B$8)/12,0)+2),INDEX('שיפור נשים'!$A$1:$GQ$121,ROUNDDOWN(R1761/12,0)+1,ROUNDDOWN((E1761+$B$7-$B$8)/12,0)+2))</f>
        <v>#REF!</v>
      </c>
      <c r="V1761" t="e">
        <f>IF($B$11="זכר",INDEX('שיפור גברים'!$A$1:$GQ$121,ROUNDDOWN(R1761/12,0)+1,ROUNDDOWN((E1761+$B$7-$B$8)/12,0)+1),INDEX('שיפור נשים'!$A$1:$GQ$121,ROUNDDOWN(R1761/12,0)+1,ROUNDDOWN((E1761+$B$7-$B$8)/12,0)+1))</f>
        <v>#REF!</v>
      </c>
      <c r="W1761">
        <f t="shared" si="576"/>
        <v>0.25</v>
      </c>
      <c r="X1761" t="e">
        <f t="shared" si="582"/>
        <v>#VALUE!</v>
      </c>
      <c r="Y1761" t="e">
        <f>IF($B$11="זכר",INDEX(תמותה!$A$1:$E$121,ROUNDDOWN(R1761/12,0)+1,4),INDEX(תמותה!$A$1:$E$121,ROUNDDOWN(R1761/12,0)+1,5))</f>
        <v>#REF!</v>
      </c>
      <c r="Z1761">
        <f t="shared" si="577"/>
        <v>1</v>
      </c>
      <c r="AA1761">
        <f t="shared" si="578"/>
        <v>1</v>
      </c>
      <c r="AB1761" t="e">
        <f t="shared" si="583"/>
        <v>#VALUE!</v>
      </c>
      <c r="AC1761" t="e">
        <f t="shared" si="584"/>
        <v>#VALUE!</v>
      </c>
      <c r="AD1761" t="e">
        <f t="shared" si="585"/>
        <v>#VALUE!</v>
      </c>
      <c r="AE1761" t="e">
        <f t="shared" si="586"/>
        <v>#VALUE!</v>
      </c>
      <c r="AF1761" t="e">
        <f t="shared" si="587"/>
        <v>#VALUE!</v>
      </c>
    </row>
    <row r="1762" spans="5:32" x14ac:dyDescent="0.2">
      <c r="E1762">
        <f t="shared" si="579"/>
        <v>1760</v>
      </c>
      <c r="F1762">
        <f t="shared" si="574"/>
        <v>203.30919666259405</v>
      </c>
      <c r="G1762" t="e">
        <f t="shared" si="567"/>
        <v>#VALUE!</v>
      </c>
      <c r="H1762" t="e">
        <f t="shared" si="568"/>
        <v>#VALUE!</v>
      </c>
      <c r="I1762" t="e">
        <f t="shared" si="569"/>
        <v>#VALUE!</v>
      </c>
      <c r="J1762" t="e">
        <f t="shared" si="570"/>
        <v>#VALUE!</v>
      </c>
      <c r="K1762" t="e">
        <f t="shared" si="571"/>
        <v>#VALUE!</v>
      </c>
      <c r="L1762" t="e">
        <f t="shared" si="572"/>
        <v>#VALUE!</v>
      </c>
      <c r="M1762" t="e">
        <f>IF($B$9="זכר",INDEX(תמותה!$A$1:$E$121,ROUNDDOWN(E1762/12,0)+1,2),INDEX(תמותה!$A$1:$E$121,ROUNDDOWN(E1762/12,0)+1,3))</f>
        <v>#REF!</v>
      </c>
      <c r="N1762" t="e">
        <f>IF($B$9="זכר",INDEX('שיפור גברים'!$A$1:$GQ$121,ROUNDDOWN(E1762/12,0)+1,ROUNDDOWN((E1762+$B$7-$B$8)/12,0)+2),INDEX('שיפור נשים'!$A$1:$GQ$121,ROUNDDOWN(E1762/12,0)+1,ROUNDDOWN((E1762+$B$7-$B$8)/12,0)+2))</f>
        <v>#REF!</v>
      </c>
      <c r="O1762" t="e">
        <f>IF($B$9="זכר",INDEX('שיפור גברים'!$A$1:$GQ$121,ROUNDDOWN(E1762/12,0)+1,ROUNDDOWN((E1762+$B$7-$B$8)/12,0)+1),INDEX('שיפור נשים'!$A$1:$GQ$121,ROUNDDOWN(E1762/12,0)+1,ROUNDDOWN((E1762+$B$7-$B$8)/12,0)+1))</f>
        <v>#REF!</v>
      </c>
      <c r="P1762">
        <f t="shared" si="573"/>
        <v>0.33333333333333331</v>
      </c>
      <c r="Q1762">
        <f t="shared" si="575"/>
        <v>1</v>
      </c>
      <c r="R1762">
        <f t="shared" si="580"/>
        <v>1760</v>
      </c>
      <c r="S1762" t="e">
        <f t="shared" si="581"/>
        <v>#VALUE!</v>
      </c>
      <c r="T1762" t="e">
        <f>IF($B$11="זכר",INDEX(תמותה!$A$1:$E$121,ROUNDDOWN(R1762/12,0)+1,2),INDEX(תמותה!$A$1:$E$121,ROUNDDOWN(R1762/12,0)+1,3))</f>
        <v>#REF!</v>
      </c>
      <c r="U1762" t="e">
        <f>IF($B$11="זכר",INDEX('שיפור גברים'!$A$1:$GQ$121,ROUNDDOWN(R1762/12,0)+1,ROUNDDOWN((E1762+$B$7-$B$8)/12,0)+2),INDEX('שיפור נשים'!$A$1:$GQ$121,ROUNDDOWN(R1762/12,0)+1,ROUNDDOWN((E1762+$B$7-$B$8)/12,0)+2))</f>
        <v>#REF!</v>
      </c>
      <c r="V1762" t="e">
        <f>IF($B$11="זכר",INDEX('שיפור גברים'!$A$1:$GQ$121,ROUNDDOWN(R1762/12,0)+1,ROUNDDOWN((E1762+$B$7-$B$8)/12,0)+1),INDEX('שיפור נשים'!$A$1:$GQ$121,ROUNDDOWN(R1762/12,0)+1,ROUNDDOWN((E1762+$B$7-$B$8)/12,0)+1))</f>
        <v>#REF!</v>
      </c>
      <c r="W1762">
        <f t="shared" si="576"/>
        <v>0.33333333333333331</v>
      </c>
      <c r="X1762" t="e">
        <f t="shared" si="582"/>
        <v>#VALUE!</v>
      </c>
      <c r="Y1762" t="e">
        <f>IF($B$11="זכר",INDEX(תמותה!$A$1:$E$121,ROUNDDOWN(R1762/12,0)+1,4),INDEX(תמותה!$A$1:$E$121,ROUNDDOWN(R1762/12,0)+1,5))</f>
        <v>#REF!</v>
      </c>
      <c r="Z1762">
        <f t="shared" si="577"/>
        <v>1</v>
      </c>
      <c r="AA1762">
        <f t="shared" si="578"/>
        <v>1</v>
      </c>
      <c r="AB1762" t="e">
        <f t="shared" si="583"/>
        <v>#VALUE!</v>
      </c>
      <c r="AC1762" t="e">
        <f t="shared" si="584"/>
        <v>#VALUE!</v>
      </c>
      <c r="AD1762" t="e">
        <f t="shared" si="585"/>
        <v>#VALUE!</v>
      </c>
      <c r="AE1762" t="e">
        <f t="shared" si="586"/>
        <v>#VALUE!</v>
      </c>
      <c r="AF1762" t="e">
        <f t="shared" si="587"/>
        <v>#VALUE!</v>
      </c>
    </row>
    <row r="1763" spans="5:32" x14ac:dyDescent="0.2">
      <c r="E1763">
        <f t="shared" si="579"/>
        <v>1761</v>
      </c>
      <c r="F1763">
        <f t="shared" si="574"/>
        <v>203.92371412226413</v>
      </c>
      <c r="G1763" t="e">
        <f t="shared" si="567"/>
        <v>#VALUE!</v>
      </c>
      <c r="H1763" t="e">
        <f t="shared" si="568"/>
        <v>#VALUE!</v>
      </c>
      <c r="I1763" t="e">
        <f t="shared" si="569"/>
        <v>#VALUE!</v>
      </c>
      <c r="J1763" t="e">
        <f t="shared" si="570"/>
        <v>#VALUE!</v>
      </c>
      <c r="K1763" t="e">
        <f t="shared" si="571"/>
        <v>#VALUE!</v>
      </c>
      <c r="L1763" t="e">
        <f t="shared" si="572"/>
        <v>#VALUE!</v>
      </c>
      <c r="M1763" t="e">
        <f>IF($B$9="זכר",INDEX(תמותה!$A$1:$E$121,ROUNDDOWN(E1763/12,0)+1,2),INDEX(תמותה!$A$1:$E$121,ROUNDDOWN(E1763/12,0)+1,3))</f>
        <v>#REF!</v>
      </c>
      <c r="N1763" t="e">
        <f>IF($B$9="זכר",INDEX('שיפור גברים'!$A$1:$GQ$121,ROUNDDOWN(E1763/12,0)+1,ROUNDDOWN((E1763+$B$7-$B$8)/12,0)+2),INDEX('שיפור נשים'!$A$1:$GQ$121,ROUNDDOWN(E1763/12,0)+1,ROUNDDOWN((E1763+$B$7-$B$8)/12,0)+2))</f>
        <v>#REF!</v>
      </c>
      <c r="O1763" t="e">
        <f>IF($B$9="זכר",INDEX('שיפור גברים'!$A$1:$GQ$121,ROUNDDOWN(E1763/12,0)+1,ROUNDDOWN((E1763+$B$7-$B$8)/12,0)+1),INDEX('שיפור נשים'!$A$1:$GQ$121,ROUNDDOWN(E1763/12,0)+1,ROUNDDOWN((E1763+$B$7-$B$8)/12,0)+1))</f>
        <v>#REF!</v>
      </c>
      <c r="P1763">
        <f t="shared" si="573"/>
        <v>0.41666666666666669</v>
      </c>
      <c r="Q1763">
        <f t="shared" si="575"/>
        <v>1</v>
      </c>
      <c r="R1763">
        <f t="shared" si="580"/>
        <v>1761</v>
      </c>
      <c r="S1763" t="e">
        <f t="shared" si="581"/>
        <v>#VALUE!</v>
      </c>
      <c r="T1763" t="e">
        <f>IF($B$11="זכר",INDEX(תמותה!$A$1:$E$121,ROUNDDOWN(R1763/12,0)+1,2),INDEX(תמותה!$A$1:$E$121,ROUNDDOWN(R1763/12,0)+1,3))</f>
        <v>#REF!</v>
      </c>
      <c r="U1763" t="e">
        <f>IF($B$11="זכר",INDEX('שיפור גברים'!$A$1:$GQ$121,ROUNDDOWN(R1763/12,0)+1,ROUNDDOWN((E1763+$B$7-$B$8)/12,0)+2),INDEX('שיפור נשים'!$A$1:$GQ$121,ROUNDDOWN(R1763/12,0)+1,ROUNDDOWN((E1763+$B$7-$B$8)/12,0)+2))</f>
        <v>#REF!</v>
      </c>
      <c r="V1763" t="e">
        <f>IF($B$11="זכר",INDEX('שיפור גברים'!$A$1:$GQ$121,ROUNDDOWN(R1763/12,0)+1,ROUNDDOWN((E1763+$B$7-$B$8)/12,0)+1),INDEX('שיפור נשים'!$A$1:$GQ$121,ROUNDDOWN(R1763/12,0)+1,ROUNDDOWN((E1763+$B$7-$B$8)/12,0)+1))</f>
        <v>#REF!</v>
      </c>
      <c r="W1763">
        <f t="shared" si="576"/>
        <v>0.41666666666666669</v>
      </c>
      <c r="X1763" t="e">
        <f t="shared" si="582"/>
        <v>#VALUE!</v>
      </c>
      <c r="Y1763" t="e">
        <f>IF($B$11="זכר",INDEX(תמותה!$A$1:$E$121,ROUNDDOWN(R1763/12,0)+1,4),INDEX(תמותה!$A$1:$E$121,ROUNDDOWN(R1763/12,0)+1,5))</f>
        <v>#REF!</v>
      </c>
      <c r="Z1763">
        <f t="shared" si="577"/>
        <v>1</v>
      </c>
      <c r="AA1763">
        <f t="shared" si="578"/>
        <v>1</v>
      </c>
      <c r="AB1763" t="e">
        <f t="shared" si="583"/>
        <v>#VALUE!</v>
      </c>
      <c r="AC1763" t="e">
        <f t="shared" si="584"/>
        <v>#VALUE!</v>
      </c>
      <c r="AD1763" t="e">
        <f t="shared" si="585"/>
        <v>#VALUE!</v>
      </c>
      <c r="AE1763" t="e">
        <f t="shared" si="586"/>
        <v>#VALUE!</v>
      </c>
      <c r="AF1763" t="e">
        <f t="shared" si="587"/>
        <v>#VALUE!</v>
      </c>
    </row>
    <row r="1764" spans="5:32" x14ac:dyDescent="0.2">
      <c r="E1764">
        <f t="shared" si="579"/>
        <v>1762</v>
      </c>
      <c r="F1764">
        <f t="shared" si="574"/>
        <v>204.54008900754212</v>
      </c>
      <c r="G1764" t="e">
        <f t="shared" si="567"/>
        <v>#VALUE!</v>
      </c>
      <c r="H1764" t="e">
        <f t="shared" si="568"/>
        <v>#VALUE!</v>
      </c>
      <c r="I1764" t="e">
        <f t="shared" si="569"/>
        <v>#VALUE!</v>
      </c>
      <c r="J1764" t="e">
        <f t="shared" si="570"/>
        <v>#VALUE!</v>
      </c>
      <c r="K1764" t="e">
        <f t="shared" si="571"/>
        <v>#VALUE!</v>
      </c>
      <c r="L1764" t="e">
        <f t="shared" si="572"/>
        <v>#VALUE!</v>
      </c>
      <c r="M1764" t="e">
        <f>IF($B$9="זכר",INDEX(תמותה!$A$1:$E$121,ROUNDDOWN(E1764/12,0)+1,2),INDEX(תמותה!$A$1:$E$121,ROUNDDOWN(E1764/12,0)+1,3))</f>
        <v>#REF!</v>
      </c>
      <c r="N1764" t="e">
        <f>IF($B$9="זכר",INDEX('שיפור גברים'!$A$1:$GQ$121,ROUNDDOWN(E1764/12,0)+1,ROUNDDOWN((E1764+$B$7-$B$8)/12,0)+2),INDEX('שיפור נשים'!$A$1:$GQ$121,ROUNDDOWN(E1764/12,0)+1,ROUNDDOWN((E1764+$B$7-$B$8)/12,0)+2))</f>
        <v>#REF!</v>
      </c>
      <c r="O1764" t="e">
        <f>IF($B$9="זכר",INDEX('שיפור גברים'!$A$1:$GQ$121,ROUNDDOWN(E1764/12,0)+1,ROUNDDOWN((E1764+$B$7-$B$8)/12,0)+1),INDEX('שיפור נשים'!$A$1:$GQ$121,ROUNDDOWN(E1764/12,0)+1,ROUNDDOWN((E1764+$B$7-$B$8)/12,0)+1))</f>
        <v>#REF!</v>
      </c>
      <c r="P1764">
        <f t="shared" si="573"/>
        <v>0.5</v>
      </c>
      <c r="Q1764">
        <f t="shared" si="575"/>
        <v>1</v>
      </c>
      <c r="R1764">
        <f t="shared" si="580"/>
        <v>1762</v>
      </c>
      <c r="S1764" t="e">
        <f t="shared" si="581"/>
        <v>#VALUE!</v>
      </c>
      <c r="T1764" t="e">
        <f>IF($B$11="זכר",INDEX(תמותה!$A$1:$E$121,ROUNDDOWN(R1764/12,0)+1,2),INDEX(תמותה!$A$1:$E$121,ROUNDDOWN(R1764/12,0)+1,3))</f>
        <v>#REF!</v>
      </c>
      <c r="U1764" t="e">
        <f>IF($B$11="זכר",INDEX('שיפור גברים'!$A$1:$GQ$121,ROUNDDOWN(R1764/12,0)+1,ROUNDDOWN((E1764+$B$7-$B$8)/12,0)+2),INDEX('שיפור נשים'!$A$1:$GQ$121,ROUNDDOWN(R1764/12,0)+1,ROUNDDOWN((E1764+$B$7-$B$8)/12,0)+2))</f>
        <v>#REF!</v>
      </c>
      <c r="V1764" t="e">
        <f>IF($B$11="זכר",INDEX('שיפור גברים'!$A$1:$GQ$121,ROUNDDOWN(R1764/12,0)+1,ROUNDDOWN((E1764+$B$7-$B$8)/12,0)+1),INDEX('שיפור נשים'!$A$1:$GQ$121,ROUNDDOWN(R1764/12,0)+1,ROUNDDOWN((E1764+$B$7-$B$8)/12,0)+1))</f>
        <v>#REF!</v>
      </c>
      <c r="W1764">
        <f t="shared" si="576"/>
        <v>0.5</v>
      </c>
      <c r="X1764" t="e">
        <f t="shared" si="582"/>
        <v>#VALUE!</v>
      </c>
      <c r="Y1764" t="e">
        <f>IF($B$11="זכר",INDEX(תמותה!$A$1:$E$121,ROUNDDOWN(R1764/12,0)+1,4),INDEX(תמותה!$A$1:$E$121,ROUNDDOWN(R1764/12,0)+1,5))</f>
        <v>#REF!</v>
      </c>
      <c r="Z1764">
        <f t="shared" si="577"/>
        <v>1</v>
      </c>
      <c r="AA1764">
        <f t="shared" si="578"/>
        <v>1</v>
      </c>
      <c r="AB1764" t="e">
        <f t="shared" si="583"/>
        <v>#VALUE!</v>
      </c>
      <c r="AC1764" t="e">
        <f t="shared" si="584"/>
        <v>#VALUE!</v>
      </c>
      <c r="AD1764" t="e">
        <f t="shared" si="585"/>
        <v>#VALUE!</v>
      </c>
      <c r="AE1764" t="e">
        <f t="shared" si="586"/>
        <v>#VALUE!</v>
      </c>
      <c r="AF1764" t="e">
        <f t="shared" si="587"/>
        <v>#VALUE!</v>
      </c>
    </row>
    <row r="1765" spans="5:32" x14ac:dyDescent="0.2">
      <c r="E1765">
        <f t="shared" si="579"/>
        <v>1763</v>
      </c>
      <c r="F1765">
        <f t="shared" si="574"/>
        <v>205.15832693263803</v>
      </c>
      <c r="G1765" t="e">
        <f t="shared" si="567"/>
        <v>#VALUE!</v>
      </c>
      <c r="H1765" t="e">
        <f t="shared" si="568"/>
        <v>#VALUE!</v>
      </c>
      <c r="I1765" t="e">
        <f t="shared" si="569"/>
        <v>#VALUE!</v>
      </c>
      <c r="J1765" t="e">
        <f t="shared" si="570"/>
        <v>#VALUE!</v>
      </c>
      <c r="K1765" t="e">
        <f t="shared" si="571"/>
        <v>#VALUE!</v>
      </c>
      <c r="L1765" t="e">
        <f t="shared" si="572"/>
        <v>#VALUE!</v>
      </c>
      <c r="M1765" t="e">
        <f>IF($B$9="זכר",INDEX(תמותה!$A$1:$E$121,ROUNDDOWN(E1765/12,0)+1,2),INDEX(תמותה!$A$1:$E$121,ROUNDDOWN(E1765/12,0)+1,3))</f>
        <v>#REF!</v>
      </c>
      <c r="N1765" t="e">
        <f>IF($B$9="זכר",INDEX('שיפור גברים'!$A$1:$GQ$121,ROUNDDOWN(E1765/12,0)+1,ROUNDDOWN((E1765+$B$7-$B$8)/12,0)+2),INDEX('שיפור נשים'!$A$1:$GQ$121,ROUNDDOWN(E1765/12,0)+1,ROUNDDOWN((E1765+$B$7-$B$8)/12,0)+2))</f>
        <v>#REF!</v>
      </c>
      <c r="O1765" t="e">
        <f>IF($B$9="זכר",INDEX('שיפור גברים'!$A$1:$GQ$121,ROUNDDOWN(E1765/12,0)+1,ROUNDDOWN((E1765+$B$7-$B$8)/12,0)+1),INDEX('שיפור נשים'!$A$1:$GQ$121,ROUNDDOWN(E1765/12,0)+1,ROUNDDOWN((E1765+$B$7-$B$8)/12,0)+1))</f>
        <v>#REF!</v>
      </c>
      <c r="P1765">
        <f t="shared" si="573"/>
        <v>0.58333333333333337</v>
      </c>
      <c r="Q1765">
        <f t="shared" si="575"/>
        <v>1</v>
      </c>
      <c r="R1765">
        <f t="shared" si="580"/>
        <v>1763</v>
      </c>
      <c r="S1765" t="e">
        <f t="shared" si="581"/>
        <v>#VALUE!</v>
      </c>
      <c r="T1765" t="e">
        <f>IF($B$11="זכר",INDEX(תמותה!$A$1:$E$121,ROUNDDOWN(R1765/12,0)+1,2),INDEX(תמותה!$A$1:$E$121,ROUNDDOWN(R1765/12,0)+1,3))</f>
        <v>#REF!</v>
      </c>
      <c r="U1765" t="e">
        <f>IF($B$11="זכר",INDEX('שיפור גברים'!$A$1:$GQ$121,ROUNDDOWN(R1765/12,0)+1,ROUNDDOWN((E1765+$B$7-$B$8)/12,0)+2),INDEX('שיפור נשים'!$A$1:$GQ$121,ROUNDDOWN(R1765/12,0)+1,ROUNDDOWN((E1765+$B$7-$B$8)/12,0)+2))</f>
        <v>#REF!</v>
      </c>
      <c r="V1765" t="e">
        <f>IF($B$11="זכר",INDEX('שיפור גברים'!$A$1:$GQ$121,ROUNDDOWN(R1765/12,0)+1,ROUNDDOWN((E1765+$B$7-$B$8)/12,0)+1),INDEX('שיפור נשים'!$A$1:$GQ$121,ROUNDDOWN(R1765/12,0)+1,ROUNDDOWN((E1765+$B$7-$B$8)/12,0)+1))</f>
        <v>#REF!</v>
      </c>
      <c r="W1765">
        <f t="shared" si="576"/>
        <v>0.58333333333333337</v>
      </c>
      <c r="X1765" t="e">
        <f t="shared" si="582"/>
        <v>#VALUE!</v>
      </c>
      <c r="Y1765" t="e">
        <f>IF($B$11="זכר",INDEX(תמותה!$A$1:$E$121,ROUNDDOWN(R1765/12,0)+1,4),INDEX(תמותה!$A$1:$E$121,ROUNDDOWN(R1765/12,0)+1,5))</f>
        <v>#REF!</v>
      </c>
      <c r="Z1765">
        <f t="shared" si="577"/>
        <v>1</v>
      </c>
      <c r="AA1765">
        <f t="shared" si="578"/>
        <v>1</v>
      </c>
      <c r="AB1765" t="e">
        <f t="shared" si="583"/>
        <v>#VALUE!</v>
      </c>
      <c r="AC1765" t="e">
        <f t="shared" si="584"/>
        <v>#VALUE!</v>
      </c>
      <c r="AD1765" t="e">
        <f t="shared" si="585"/>
        <v>#VALUE!</v>
      </c>
      <c r="AE1765" t="e">
        <f t="shared" si="586"/>
        <v>#VALUE!</v>
      </c>
      <c r="AF1765" t="e">
        <f t="shared" si="587"/>
        <v>#VALUE!</v>
      </c>
    </row>
    <row r="1766" spans="5:32" x14ac:dyDescent="0.2">
      <c r="E1766">
        <f t="shared" si="579"/>
        <v>1764</v>
      </c>
      <c r="F1766">
        <f t="shared" si="574"/>
        <v>205.77843352873094</v>
      </c>
      <c r="G1766" t="e">
        <f t="shared" ref="G1766:G1829" si="588">IF(E1766&lt;=$B$3,IF(AND((E1766-$E$2)&lt;0,E1766&lt;$B$4),G1765+1/F1766,G1765+L1765/F1766))</f>
        <v>#VALUE!</v>
      </c>
      <c r="H1766" t="e">
        <f t="shared" ref="H1766:H1829" si="589">IF(E1766&lt;=$B$3,IF(AND((E1766-$E$2)&lt;60,E1766&lt;$B$4),H1765+1/F1766,H1765+L1765/F1766))</f>
        <v>#VALUE!</v>
      </c>
      <c r="I1766" t="e">
        <f t="shared" ref="I1766:I1829" si="590">IF(E1766&lt;=$B$3,IF(AND((E1766-$E$2)&lt;120,E1766&lt;$B$4),I1765+1/F1766,I1765+L1765/F1766))</f>
        <v>#VALUE!</v>
      </c>
      <c r="J1766" t="e">
        <f t="shared" ref="J1766:J1829" si="591">IF(E1766&lt;=$B$3,IF(AND((E1766-$E$2)&lt;180,E1766&lt;$B$4),J1765+1/F1766,J1765+L1765/F1766))</f>
        <v>#VALUE!</v>
      </c>
      <c r="K1766" t="e">
        <f t="shared" ref="K1766:K1829" si="592">IF(E1766&lt;=$B$3,IF(AND((E1766-$E$2)&lt;240,E1766&lt;$B$4),K1765+1/F1766,K1765+L1765/F1766))</f>
        <v>#VALUE!</v>
      </c>
      <c r="L1766" t="e">
        <f t="shared" ref="L1766:L1829" si="593">L1765*(1-Q1766)</f>
        <v>#VALUE!</v>
      </c>
      <c r="M1766" t="e">
        <f>IF($B$9="זכר",INDEX(תמותה!$A$1:$E$121,ROUNDDOWN(E1766/12,0)+1,2),INDEX(תמותה!$A$1:$E$121,ROUNDDOWN(E1766/12,0)+1,3))</f>
        <v>#REF!</v>
      </c>
      <c r="N1766" t="e">
        <f>IF($B$9="זכר",INDEX('שיפור גברים'!$A$1:$GQ$121,ROUNDDOWN(E1766/12,0)+1,ROUNDDOWN((E1766+$B$7-$B$8)/12,0)+2),INDEX('שיפור נשים'!$A$1:$GQ$121,ROUNDDOWN(E1766/12,0)+1,ROUNDDOWN((E1766+$B$7-$B$8)/12,0)+2))</f>
        <v>#REF!</v>
      </c>
      <c r="O1766" t="e">
        <f>IF($B$9="זכר",INDEX('שיפור גברים'!$A$1:$GQ$121,ROUNDDOWN(E1766/12,0)+1,ROUNDDOWN((E1766+$B$7-$B$8)/12,0)+1),INDEX('שיפור נשים'!$A$1:$GQ$121,ROUNDDOWN(E1766/12,0)+1,ROUNDDOWN((E1766+$B$7-$B$8)/12,0)+1))</f>
        <v>#REF!</v>
      </c>
      <c r="P1766">
        <f t="shared" ref="P1766:P1829" si="594">(MOD((E1766-$E$2+7),12)+1)/12</f>
        <v>0.66666666666666663</v>
      </c>
      <c r="Q1766">
        <f t="shared" si="575"/>
        <v>1</v>
      </c>
      <c r="R1766">
        <f t="shared" si="580"/>
        <v>1764</v>
      </c>
      <c r="S1766" t="e">
        <f t="shared" si="581"/>
        <v>#VALUE!</v>
      </c>
      <c r="T1766" t="e">
        <f>IF($B$11="זכר",INDEX(תמותה!$A$1:$E$121,ROUNDDOWN(R1766/12,0)+1,2),INDEX(תמותה!$A$1:$E$121,ROUNDDOWN(R1766/12,0)+1,3))</f>
        <v>#REF!</v>
      </c>
      <c r="U1766" t="e">
        <f>IF($B$11="זכר",INDEX('שיפור גברים'!$A$1:$GQ$121,ROUNDDOWN(R1766/12,0)+1,ROUNDDOWN((E1766+$B$7-$B$8)/12,0)+2),INDEX('שיפור נשים'!$A$1:$GQ$121,ROUNDDOWN(R1766/12,0)+1,ROUNDDOWN((E1766+$B$7-$B$8)/12,0)+2))</f>
        <v>#REF!</v>
      </c>
      <c r="V1766" t="e">
        <f>IF($B$11="זכר",INDEX('שיפור גברים'!$A$1:$GQ$121,ROUNDDOWN(R1766/12,0)+1,ROUNDDOWN((E1766+$B$7-$B$8)/12,0)+1),INDEX('שיפור נשים'!$A$1:$GQ$121,ROUNDDOWN(R1766/12,0)+1,ROUNDDOWN((E1766+$B$7-$B$8)/12,0)+1))</f>
        <v>#REF!</v>
      </c>
      <c r="W1766">
        <f t="shared" si="576"/>
        <v>0.66666666666666663</v>
      </c>
      <c r="X1766" t="e">
        <f t="shared" si="582"/>
        <v>#VALUE!</v>
      </c>
      <c r="Y1766" t="e">
        <f>IF($B$11="זכר",INDEX(תמותה!$A$1:$E$121,ROUNDDOWN(R1766/12,0)+1,4),INDEX(תמותה!$A$1:$E$121,ROUNDDOWN(R1766/12,0)+1,5))</f>
        <v>#REF!</v>
      </c>
      <c r="Z1766">
        <f t="shared" si="577"/>
        <v>1</v>
      </c>
      <c r="AA1766">
        <f t="shared" si="578"/>
        <v>1</v>
      </c>
      <c r="AB1766" t="e">
        <f t="shared" si="583"/>
        <v>#VALUE!</v>
      </c>
      <c r="AC1766" t="e">
        <f t="shared" si="584"/>
        <v>#VALUE!</v>
      </c>
      <c r="AD1766" t="e">
        <f t="shared" si="585"/>
        <v>#VALUE!</v>
      </c>
      <c r="AE1766" t="e">
        <f t="shared" si="586"/>
        <v>#VALUE!</v>
      </c>
      <c r="AF1766" t="e">
        <f t="shared" si="587"/>
        <v>#VALUE!</v>
      </c>
    </row>
    <row r="1767" spans="5:32" x14ac:dyDescent="0.2">
      <c r="E1767">
        <f t="shared" si="579"/>
        <v>1765</v>
      </c>
      <c r="F1767">
        <f t="shared" si="574"/>
        <v>206.40041444402004</v>
      </c>
      <c r="G1767" t="e">
        <f t="shared" si="588"/>
        <v>#VALUE!</v>
      </c>
      <c r="H1767" t="e">
        <f t="shared" si="589"/>
        <v>#VALUE!</v>
      </c>
      <c r="I1767" t="e">
        <f t="shared" si="590"/>
        <v>#VALUE!</v>
      </c>
      <c r="J1767" t="e">
        <f t="shared" si="591"/>
        <v>#VALUE!</v>
      </c>
      <c r="K1767" t="e">
        <f t="shared" si="592"/>
        <v>#VALUE!</v>
      </c>
      <c r="L1767" t="e">
        <f t="shared" si="593"/>
        <v>#VALUE!</v>
      </c>
      <c r="M1767" t="e">
        <f>IF($B$9="זכר",INDEX(תמותה!$A$1:$E$121,ROUNDDOWN(E1767/12,0)+1,2),INDEX(תמותה!$A$1:$E$121,ROUNDDOWN(E1767/12,0)+1,3))</f>
        <v>#REF!</v>
      </c>
      <c r="N1767" t="e">
        <f>IF($B$9="זכר",INDEX('שיפור גברים'!$A$1:$GQ$121,ROUNDDOWN(E1767/12,0)+1,ROUNDDOWN((E1767+$B$7-$B$8)/12,0)+2),INDEX('שיפור נשים'!$A$1:$GQ$121,ROUNDDOWN(E1767/12,0)+1,ROUNDDOWN((E1767+$B$7-$B$8)/12,0)+2))</f>
        <v>#REF!</v>
      </c>
      <c r="O1767" t="e">
        <f>IF($B$9="זכר",INDEX('שיפור גברים'!$A$1:$GQ$121,ROUNDDOWN(E1767/12,0)+1,ROUNDDOWN((E1767+$B$7-$B$8)/12,0)+1),INDEX('שיפור נשים'!$A$1:$GQ$121,ROUNDDOWN(E1767/12,0)+1,ROUNDDOWN((E1767+$B$7-$B$8)/12,0)+1))</f>
        <v>#REF!</v>
      </c>
      <c r="P1767">
        <f t="shared" si="594"/>
        <v>0.75</v>
      </c>
      <c r="Q1767">
        <f t="shared" si="575"/>
        <v>1</v>
      </c>
      <c r="R1767">
        <f t="shared" si="580"/>
        <v>1765</v>
      </c>
      <c r="S1767" t="e">
        <f t="shared" si="581"/>
        <v>#VALUE!</v>
      </c>
      <c r="T1767" t="e">
        <f>IF($B$11="זכר",INDEX(תמותה!$A$1:$E$121,ROUNDDOWN(R1767/12,0)+1,2),INDEX(תמותה!$A$1:$E$121,ROUNDDOWN(R1767/12,0)+1,3))</f>
        <v>#REF!</v>
      </c>
      <c r="U1767" t="e">
        <f>IF($B$11="זכר",INDEX('שיפור גברים'!$A$1:$GQ$121,ROUNDDOWN(R1767/12,0)+1,ROUNDDOWN((E1767+$B$7-$B$8)/12,0)+2),INDEX('שיפור נשים'!$A$1:$GQ$121,ROUNDDOWN(R1767/12,0)+1,ROUNDDOWN((E1767+$B$7-$B$8)/12,0)+2))</f>
        <v>#REF!</v>
      </c>
      <c r="V1767" t="e">
        <f>IF($B$11="זכר",INDEX('שיפור גברים'!$A$1:$GQ$121,ROUNDDOWN(R1767/12,0)+1,ROUNDDOWN((E1767+$B$7-$B$8)/12,0)+1),INDEX('שיפור נשים'!$A$1:$GQ$121,ROUNDDOWN(R1767/12,0)+1,ROUNDDOWN((E1767+$B$7-$B$8)/12,0)+1))</f>
        <v>#REF!</v>
      </c>
      <c r="W1767">
        <f t="shared" si="576"/>
        <v>0.75</v>
      </c>
      <c r="X1767" t="e">
        <f t="shared" si="582"/>
        <v>#VALUE!</v>
      </c>
      <c r="Y1767" t="e">
        <f>IF($B$11="זכר",INDEX(תמותה!$A$1:$E$121,ROUNDDOWN(R1767/12,0)+1,4),INDEX(תמותה!$A$1:$E$121,ROUNDDOWN(R1767/12,0)+1,5))</f>
        <v>#REF!</v>
      </c>
      <c r="Z1767">
        <f t="shared" si="577"/>
        <v>1</v>
      </c>
      <c r="AA1767">
        <f t="shared" si="578"/>
        <v>1</v>
      </c>
      <c r="AB1767" t="e">
        <f t="shared" si="583"/>
        <v>#VALUE!</v>
      </c>
      <c r="AC1767" t="e">
        <f t="shared" si="584"/>
        <v>#VALUE!</v>
      </c>
      <c r="AD1767" t="e">
        <f t="shared" si="585"/>
        <v>#VALUE!</v>
      </c>
      <c r="AE1767" t="e">
        <f t="shared" si="586"/>
        <v>#VALUE!</v>
      </c>
      <c r="AF1767" t="e">
        <f t="shared" si="587"/>
        <v>#VALUE!</v>
      </c>
    </row>
    <row r="1768" spans="5:32" x14ac:dyDescent="0.2">
      <c r="E1768">
        <f t="shared" si="579"/>
        <v>1766</v>
      </c>
      <c r="F1768">
        <f t="shared" si="574"/>
        <v>207.02427534377802</v>
      </c>
      <c r="G1768" t="e">
        <f t="shared" si="588"/>
        <v>#VALUE!</v>
      </c>
      <c r="H1768" t="e">
        <f t="shared" si="589"/>
        <v>#VALUE!</v>
      </c>
      <c r="I1768" t="e">
        <f t="shared" si="590"/>
        <v>#VALUE!</v>
      </c>
      <c r="J1768" t="e">
        <f t="shared" si="591"/>
        <v>#VALUE!</v>
      </c>
      <c r="K1768" t="e">
        <f t="shared" si="592"/>
        <v>#VALUE!</v>
      </c>
      <c r="L1768" t="e">
        <f t="shared" si="593"/>
        <v>#VALUE!</v>
      </c>
      <c r="M1768" t="e">
        <f>IF($B$9="זכר",INDEX(תמותה!$A$1:$E$121,ROUNDDOWN(E1768/12,0)+1,2),INDEX(תמותה!$A$1:$E$121,ROUNDDOWN(E1768/12,0)+1,3))</f>
        <v>#REF!</v>
      </c>
      <c r="N1768" t="e">
        <f>IF($B$9="זכר",INDEX('שיפור גברים'!$A$1:$GQ$121,ROUNDDOWN(E1768/12,0)+1,ROUNDDOWN((E1768+$B$7-$B$8)/12,0)+2),INDEX('שיפור נשים'!$A$1:$GQ$121,ROUNDDOWN(E1768/12,0)+1,ROUNDDOWN((E1768+$B$7-$B$8)/12,0)+2))</f>
        <v>#REF!</v>
      </c>
      <c r="O1768" t="e">
        <f>IF($B$9="זכר",INDEX('שיפור גברים'!$A$1:$GQ$121,ROUNDDOWN(E1768/12,0)+1,ROUNDDOWN((E1768+$B$7-$B$8)/12,0)+1),INDEX('שיפור נשים'!$A$1:$GQ$121,ROUNDDOWN(E1768/12,0)+1,ROUNDDOWN((E1768+$B$7-$B$8)/12,0)+1))</f>
        <v>#REF!</v>
      </c>
      <c r="P1768">
        <f t="shared" si="594"/>
        <v>0.83333333333333337</v>
      </c>
      <c r="Q1768">
        <f t="shared" si="575"/>
        <v>1</v>
      </c>
      <c r="R1768">
        <f t="shared" si="580"/>
        <v>1766</v>
      </c>
      <c r="S1768" t="e">
        <f t="shared" si="581"/>
        <v>#VALUE!</v>
      </c>
      <c r="T1768" t="e">
        <f>IF($B$11="זכר",INDEX(תמותה!$A$1:$E$121,ROUNDDOWN(R1768/12,0)+1,2),INDEX(תמותה!$A$1:$E$121,ROUNDDOWN(R1768/12,0)+1,3))</f>
        <v>#REF!</v>
      </c>
      <c r="U1768" t="e">
        <f>IF($B$11="זכר",INDEX('שיפור גברים'!$A$1:$GQ$121,ROUNDDOWN(R1768/12,0)+1,ROUNDDOWN((E1768+$B$7-$B$8)/12,0)+2),INDEX('שיפור נשים'!$A$1:$GQ$121,ROUNDDOWN(R1768/12,0)+1,ROUNDDOWN((E1768+$B$7-$B$8)/12,0)+2))</f>
        <v>#REF!</v>
      </c>
      <c r="V1768" t="e">
        <f>IF($B$11="זכר",INDEX('שיפור גברים'!$A$1:$GQ$121,ROUNDDOWN(R1768/12,0)+1,ROUNDDOWN((E1768+$B$7-$B$8)/12,0)+1),INDEX('שיפור נשים'!$A$1:$GQ$121,ROUNDDOWN(R1768/12,0)+1,ROUNDDOWN((E1768+$B$7-$B$8)/12,0)+1))</f>
        <v>#REF!</v>
      </c>
      <c r="W1768">
        <f t="shared" si="576"/>
        <v>0.83333333333333337</v>
      </c>
      <c r="X1768" t="e">
        <f t="shared" si="582"/>
        <v>#VALUE!</v>
      </c>
      <c r="Y1768" t="e">
        <f>IF($B$11="זכר",INDEX(תמותה!$A$1:$E$121,ROUNDDOWN(R1768/12,0)+1,4),INDEX(תמותה!$A$1:$E$121,ROUNDDOWN(R1768/12,0)+1,5))</f>
        <v>#REF!</v>
      </c>
      <c r="Z1768">
        <f t="shared" si="577"/>
        <v>1</v>
      </c>
      <c r="AA1768">
        <f t="shared" si="578"/>
        <v>1</v>
      </c>
      <c r="AB1768" t="e">
        <f t="shared" si="583"/>
        <v>#VALUE!</v>
      </c>
      <c r="AC1768" t="e">
        <f t="shared" si="584"/>
        <v>#VALUE!</v>
      </c>
      <c r="AD1768" t="e">
        <f t="shared" si="585"/>
        <v>#VALUE!</v>
      </c>
      <c r="AE1768" t="e">
        <f t="shared" si="586"/>
        <v>#VALUE!</v>
      </c>
      <c r="AF1768" t="e">
        <f t="shared" si="587"/>
        <v>#VALUE!</v>
      </c>
    </row>
    <row r="1769" spans="5:32" x14ac:dyDescent="0.2">
      <c r="E1769">
        <f t="shared" si="579"/>
        <v>1767</v>
      </c>
      <c r="F1769">
        <f t="shared" si="574"/>
        <v>207.65002191040003</v>
      </c>
      <c r="G1769" t="e">
        <f t="shared" si="588"/>
        <v>#VALUE!</v>
      </c>
      <c r="H1769" t="e">
        <f t="shared" si="589"/>
        <v>#VALUE!</v>
      </c>
      <c r="I1769" t="e">
        <f t="shared" si="590"/>
        <v>#VALUE!</v>
      </c>
      <c r="J1769" t="e">
        <f t="shared" si="591"/>
        <v>#VALUE!</v>
      </c>
      <c r="K1769" t="e">
        <f t="shared" si="592"/>
        <v>#VALUE!</v>
      </c>
      <c r="L1769" t="e">
        <f t="shared" si="593"/>
        <v>#VALUE!</v>
      </c>
      <c r="M1769" t="e">
        <f>IF($B$9="זכר",INDEX(תמותה!$A$1:$E$121,ROUNDDOWN(E1769/12,0)+1,2),INDEX(תמותה!$A$1:$E$121,ROUNDDOWN(E1769/12,0)+1,3))</f>
        <v>#REF!</v>
      </c>
      <c r="N1769" t="e">
        <f>IF($B$9="זכר",INDEX('שיפור גברים'!$A$1:$GQ$121,ROUNDDOWN(E1769/12,0)+1,ROUNDDOWN((E1769+$B$7-$B$8)/12,0)+2),INDEX('שיפור נשים'!$A$1:$GQ$121,ROUNDDOWN(E1769/12,0)+1,ROUNDDOWN((E1769+$B$7-$B$8)/12,0)+2))</f>
        <v>#REF!</v>
      </c>
      <c r="O1769" t="e">
        <f>IF($B$9="זכר",INDEX('שיפור גברים'!$A$1:$GQ$121,ROUNDDOWN(E1769/12,0)+1,ROUNDDOWN((E1769+$B$7-$B$8)/12,0)+1),INDEX('שיפור נשים'!$A$1:$GQ$121,ROUNDDOWN(E1769/12,0)+1,ROUNDDOWN((E1769+$B$7-$B$8)/12,0)+1))</f>
        <v>#REF!</v>
      </c>
      <c r="P1769">
        <f t="shared" si="594"/>
        <v>0.91666666666666663</v>
      </c>
      <c r="Q1769">
        <f t="shared" si="575"/>
        <v>1</v>
      </c>
      <c r="R1769">
        <f t="shared" si="580"/>
        <v>1767</v>
      </c>
      <c r="S1769" t="e">
        <f t="shared" si="581"/>
        <v>#VALUE!</v>
      </c>
      <c r="T1769" t="e">
        <f>IF($B$11="זכר",INDEX(תמותה!$A$1:$E$121,ROUNDDOWN(R1769/12,0)+1,2),INDEX(תמותה!$A$1:$E$121,ROUNDDOWN(R1769/12,0)+1,3))</f>
        <v>#REF!</v>
      </c>
      <c r="U1769" t="e">
        <f>IF($B$11="זכר",INDEX('שיפור גברים'!$A$1:$GQ$121,ROUNDDOWN(R1769/12,0)+1,ROUNDDOWN((E1769+$B$7-$B$8)/12,0)+2),INDEX('שיפור נשים'!$A$1:$GQ$121,ROUNDDOWN(R1769/12,0)+1,ROUNDDOWN((E1769+$B$7-$B$8)/12,0)+2))</f>
        <v>#REF!</v>
      </c>
      <c r="V1769" t="e">
        <f>IF($B$11="זכר",INDEX('שיפור גברים'!$A$1:$GQ$121,ROUNDDOWN(R1769/12,0)+1,ROUNDDOWN((E1769+$B$7-$B$8)/12,0)+1),INDEX('שיפור נשים'!$A$1:$GQ$121,ROUNDDOWN(R1769/12,0)+1,ROUNDDOWN((E1769+$B$7-$B$8)/12,0)+1))</f>
        <v>#REF!</v>
      </c>
      <c r="W1769">
        <f t="shared" si="576"/>
        <v>0.91666666666666663</v>
      </c>
      <c r="X1769" t="e">
        <f t="shared" si="582"/>
        <v>#VALUE!</v>
      </c>
      <c r="Y1769" t="e">
        <f>IF($B$11="זכר",INDEX(תמותה!$A$1:$E$121,ROUNDDOWN(R1769/12,0)+1,4),INDEX(תמותה!$A$1:$E$121,ROUNDDOWN(R1769/12,0)+1,5))</f>
        <v>#REF!</v>
      </c>
      <c r="Z1769">
        <f t="shared" si="577"/>
        <v>1</v>
      </c>
      <c r="AA1769">
        <f t="shared" si="578"/>
        <v>1</v>
      </c>
      <c r="AB1769" t="e">
        <f t="shared" si="583"/>
        <v>#VALUE!</v>
      </c>
      <c r="AC1769" t="e">
        <f t="shared" si="584"/>
        <v>#VALUE!</v>
      </c>
      <c r="AD1769" t="e">
        <f t="shared" si="585"/>
        <v>#VALUE!</v>
      </c>
      <c r="AE1769" t="e">
        <f t="shared" si="586"/>
        <v>#VALUE!</v>
      </c>
      <c r="AF1769" t="e">
        <f t="shared" si="587"/>
        <v>#VALUE!</v>
      </c>
    </row>
    <row r="1770" spans="5:32" x14ac:dyDescent="0.2">
      <c r="E1770">
        <f t="shared" si="579"/>
        <v>1768</v>
      </c>
      <c r="F1770">
        <f t="shared" si="574"/>
        <v>208.277659843457</v>
      </c>
      <c r="G1770" t="e">
        <f t="shared" si="588"/>
        <v>#VALUE!</v>
      </c>
      <c r="H1770" t="e">
        <f t="shared" si="589"/>
        <v>#VALUE!</v>
      </c>
      <c r="I1770" t="e">
        <f t="shared" si="590"/>
        <v>#VALUE!</v>
      </c>
      <c r="J1770" t="e">
        <f t="shared" si="591"/>
        <v>#VALUE!</v>
      </c>
      <c r="K1770" t="e">
        <f t="shared" si="592"/>
        <v>#VALUE!</v>
      </c>
      <c r="L1770" t="e">
        <f t="shared" si="593"/>
        <v>#VALUE!</v>
      </c>
      <c r="M1770" t="e">
        <f>IF($B$9="זכר",INDEX(תמותה!$A$1:$E$121,ROUNDDOWN(E1770/12,0)+1,2),INDEX(תמותה!$A$1:$E$121,ROUNDDOWN(E1770/12,0)+1,3))</f>
        <v>#REF!</v>
      </c>
      <c r="N1770" t="e">
        <f>IF($B$9="זכר",INDEX('שיפור גברים'!$A$1:$GQ$121,ROUNDDOWN(E1770/12,0)+1,ROUNDDOWN((E1770+$B$7-$B$8)/12,0)+2),INDEX('שיפור נשים'!$A$1:$GQ$121,ROUNDDOWN(E1770/12,0)+1,ROUNDDOWN((E1770+$B$7-$B$8)/12,0)+2))</f>
        <v>#REF!</v>
      </c>
      <c r="O1770" t="e">
        <f>IF($B$9="זכר",INDEX('שיפור גברים'!$A$1:$GQ$121,ROUNDDOWN(E1770/12,0)+1,ROUNDDOWN((E1770+$B$7-$B$8)/12,0)+1),INDEX('שיפור נשים'!$A$1:$GQ$121,ROUNDDOWN(E1770/12,0)+1,ROUNDDOWN((E1770+$B$7-$B$8)/12,0)+1))</f>
        <v>#REF!</v>
      </c>
      <c r="P1770">
        <f t="shared" si="594"/>
        <v>1</v>
      </c>
      <c r="Q1770">
        <f t="shared" si="575"/>
        <v>1</v>
      </c>
      <c r="R1770">
        <f t="shared" si="580"/>
        <v>1768</v>
      </c>
      <c r="S1770" t="e">
        <f t="shared" si="581"/>
        <v>#VALUE!</v>
      </c>
      <c r="T1770" t="e">
        <f>IF($B$11="זכר",INDEX(תמותה!$A$1:$E$121,ROUNDDOWN(R1770/12,0)+1,2),INDEX(תמותה!$A$1:$E$121,ROUNDDOWN(R1770/12,0)+1,3))</f>
        <v>#REF!</v>
      </c>
      <c r="U1770" t="e">
        <f>IF($B$11="זכר",INDEX('שיפור גברים'!$A$1:$GQ$121,ROUNDDOWN(R1770/12,0)+1,ROUNDDOWN((E1770+$B$7-$B$8)/12,0)+2),INDEX('שיפור נשים'!$A$1:$GQ$121,ROUNDDOWN(R1770/12,0)+1,ROUNDDOWN((E1770+$B$7-$B$8)/12,0)+2))</f>
        <v>#REF!</v>
      </c>
      <c r="V1770" t="e">
        <f>IF($B$11="זכר",INDEX('שיפור גברים'!$A$1:$GQ$121,ROUNDDOWN(R1770/12,0)+1,ROUNDDOWN((E1770+$B$7-$B$8)/12,0)+1),INDEX('שיפור נשים'!$A$1:$GQ$121,ROUNDDOWN(R1770/12,0)+1,ROUNDDOWN((E1770+$B$7-$B$8)/12,0)+1))</f>
        <v>#REF!</v>
      </c>
      <c r="W1770">
        <f t="shared" si="576"/>
        <v>1</v>
      </c>
      <c r="X1770" t="e">
        <f t="shared" si="582"/>
        <v>#VALUE!</v>
      </c>
      <c r="Y1770" t="e">
        <f>IF($B$11="זכר",INDEX(תמותה!$A$1:$E$121,ROUNDDOWN(R1770/12,0)+1,4),INDEX(תמותה!$A$1:$E$121,ROUNDDOWN(R1770/12,0)+1,5))</f>
        <v>#REF!</v>
      </c>
      <c r="Z1770">
        <f t="shared" si="577"/>
        <v>1</v>
      </c>
      <c r="AA1770">
        <f t="shared" si="578"/>
        <v>1</v>
      </c>
      <c r="AB1770" t="e">
        <f t="shared" si="583"/>
        <v>#VALUE!</v>
      </c>
      <c r="AC1770" t="e">
        <f t="shared" si="584"/>
        <v>#VALUE!</v>
      </c>
      <c r="AD1770" t="e">
        <f t="shared" si="585"/>
        <v>#VALUE!</v>
      </c>
      <c r="AE1770" t="e">
        <f t="shared" si="586"/>
        <v>#VALUE!</v>
      </c>
      <c r="AF1770" t="e">
        <f t="shared" si="587"/>
        <v>#VALUE!</v>
      </c>
    </row>
    <row r="1771" spans="5:32" x14ac:dyDescent="0.2">
      <c r="E1771">
        <f t="shared" si="579"/>
        <v>1769</v>
      </c>
      <c r="F1771">
        <f t="shared" si="574"/>
        <v>208.9071948597477</v>
      </c>
      <c r="G1771" t="e">
        <f t="shared" si="588"/>
        <v>#VALUE!</v>
      </c>
      <c r="H1771" t="e">
        <f t="shared" si="589"/>
        <v>#VALUE!</v>
      </c>
      <c r="I1771" t="e">
        <f t="shared" si="590"/>
        <v>#VALUE!</v>
      </c>
      <c r="J1771" t="e">
        <f t="shared" si="591"/>
        <v>#VALUE!</v>
      </c>
      <c r="K1771" t="e">
        <f t="shared" si="592"/>
        <v>#VALUE!</v>
      </c>
      <c r="L1771" t="e">
        <f t="shared" si="593"/>
        <v>#VALUE!</v>
      </c>
      <c r="M1771" t="e">
        <f>IF($B$9="זכר",INDEX(תמותה!$A$1:$E$121,ROUNDDOWN(E1771/12,0)+1,2),INDEX(תמותה!$A$1:$E$121,ROUNDDOWN(E1771/12,0)+1,3))</f>
        <v>#REF!</v>
      </c>
      <c r="N1771" t="e">
        <f>IF($B$9="זכר",INDEX('שיפור גברים'!$A$1:$GQ$121,ROUNDDOWN(E1771/12,0)+1,ROUNDDOWN((E1771+$B$7-$B$8)/12,0)+2),INDEX('שיפור נשים'!$A$1:$GQ$121,ROUNDDOWN(E1771/12,0)+1,ROUNDDOWN((E1771+$B$7-$B$8)/12,0)+2))</f>
        <v>#REF!</v>
      </c>
      <c r="O1771" t="e">
        <f>IF($B$9="זכר",INDEX('שיפור גברים'!$A$1:$GQ$121,ROUNDDOWN(E1771/12,0)+1,ROUNDDOWN((E1771+$B$7-$B$8)/12,0)+1),INDEX('שיפור נשים'!$A$1:$GQ$121,ROUNDDOWN(E1771/12,0)+1,ROUNDDOWN((E1771+$B$7-$B$8)/12,0)+1))</f>
        <v>#REF!</v>
      </c>
      <c r="P1771">
        <f t="shared" si="594"/>
        <v>8.3333333333333329E-2</v>
      </c>
      <c r="Q1771">
        <f t="shared" si="575"/>
        <v>1</v>
      </c>
      <c r="R1771">
        <f t="shared" si="580"/>
        <v>1769</v>
      </c>
      <c r="S1771" t="e">
        <f t="shared" si="581"/>
        <v>#VALUE!</v>
      </c>
      <c r="T1771" t="e">
        <f>IF($B$11="זכר",INDEX(תמותה!$A$1:$E$121,ROUNDDOWN(R1771/12,0)+1,2),INDEX(תמותה!$A$1:$E$121,ROUNDDOWN(R1771/12,0)+1,3))</f>
        <v>#REF!</v>
      </c>
      <c r="U1771" t="e">
        <f>IF($B$11="זכר",INDEX('שיפור גברים'!$A$1:$GQ$121,ROUNDDOWN(R1771/12,0)+1,ROUNDDOWN((E1771+$B$7-$B$8)/12,0)+2),INDEX('שיפור נשים'!$A$1:$GQ$121,ROUNDDOWN(R1771/12,0)+1,ROUNDDOWN((E1771+$B$7-$B$8)/12,0)+2))</f>
        <v>#REF!</v>
      </c>
      <c r="V1771" t="e">
        <f>IF($B$11="זכר",INDEX('שיפור גברים'!$A$1:$GQ$121,ROUNDDOWN(R1771/12,0)+1,ROUNDDOWN((E1771+$B$7-$B$8)/12,0)+1),INDEX('שיפור נשים'!$A$1:$GQ$121,ROUNDDOWN(R1771/12,0)+1,ROUNDDOWN((E1771+$B$7-$B$8)/12,0)+1))</f>
        <v>#REF!</v>
      </c>
      <c r="W1771">
        <f t="shared" si="576"/>
        <v>8.3333333333333329E-2</v>
      </c>
      <c r="X1771" t="e">
        <f t="shared" si="582"/>
        <v>#VALUE!</v>
      </c>
      <c r="Y1771" t="e">
        <f>IF($B$11="זכר",INDEX(תמותה!$A$1:$E$121,ROUNDDOWN(R1771/12,0)+1,4),INDEX(תמותה!$A$1:$E$121,ROUNDDOWN(R1771/12,0)+1,5))</f>
        <v>#REF!</v>
      </c>
      <c r="Z1771">
        <f t="shared" si="577"/>
        <v>1</v>
      </c>
      <c r="AA1771">
        <f t="shared" si="578"/>
        <v>1</v>
      </c>
      <c r="AB1771" t="e">
        <f t="shared" si="583"/>
        <v>#VALUE!</v>
      </c>
      <c r="AC1771" t="e">
        <f t="shared" si="584"/>
        <v>#VALUE!</v>
      </c>
      <c r="AD1771" t="e">
        <f t="shared" si="585"/>
        <v>#VALUE!</v>
      </c>
      <c r="AE1771" t="e">
        <f t="shared" si="586"/>
        <v>#VALUE!</v>
      </c>
      <c r="AF1771" t="e">
        <f t="shared" si="587"/>
        <v>#VALUE!</v>
      </c>
    </row>
    <row r="1772" spans="5:32" x14ac:dyDescent="0.2">
      <c r="E1772">
        <f t="shared" si="579"/>
        <v>1770</v>
      </c>
      <c r="F1772">
        <f t="shared" si="574"/>
        <v>209.53863269334983</v>
      </c>
      <c r="G1772" t="e">
        <f t="shared" si="588"/>
        <v>#VALUE!</v>
      </c>
      <c r="H1772" t="e">
        <f t="shared" si="589"/>
        <v>#VALUE!</v>
      </c>
      <c r="I1772" t="e">
        <f t="shared" si="590"/>
        <v>#VALUE!</v>
      </c>
      <c r="J1772" t="e">
        <f t="shared" si="591"/>
        <v>#VALUE!</v>
      </c>
      <c r="K1772" t="e">
        <f t="shared" si="592"/>
        <v>#VALUE!</v>
      </c>
      <c r="L1772" t="e">
        <f t="shared" si="593"/>
        <v>#VALUE!</v>
      </c>
      <c r="M1772" t="e">
        <f>IF($B$9="זכר",INDEX(תמותה!$A$1:$E$121,ROUNDDOWN(E1772/12,0)+1,2),INDEX(תמותה!$A$1:$E$121,ROUNDDOWN(E1772/12,0)+1,3))</f>
        <v>#REF!</v>
      </c>
      <c r="N1772" t="e">
        <f>IF($B$9="זכר",INDEX('שיפור גברים'!$A$1:$GQ$121,ROUNDDOWN(E1772/12,0)+1,ROUNDDOWN((E1772+$B$7-$B$8)/12,0)+2),INDEX('שיפור נשים'!$A$1:$GQ$121,ROUNDDOWN(E1772/12,0)+1,ROUNDDOWN((E1772+$B$7-$B$8)/12,0)+2))</f>
        <v>#REF!</v>
      </c>
      <c r="O1772" t="e">
        <f>IF($B$9="זכר",INDEX('שיפור גברים'!$A$1:$GQ$121,ROUNDDOWN(E1772/12,0)+1,ROUNDDOWN((E1772+$B$7-$B$8)/12,0)+1),INDEX('שיפור נשים'!$A$1:$GQ$121,ROUNDDOWN(E1772/12,0)+1,ROUNDDOWN((E1772+$B$7-$B$8)/12,0)+1))</f>
        <v>#REF!</v>
      </c>
      <c r="P1772">
        <f t="shared" si="594"/>
        <v>0.16666666666666666</v>
      </c>
      <c r="Q1772">
        <f t="shared" si="575"/>
        <v>1</v>
      </c>
      <c r="R1772">
        <f t="shared" si="580"/>
        <v>1770</v>
      </c>
      <c r="S1772" t="e">
        <f t="shared" si="581"/>
        <v>#VALUE!</v>
      </c>
      <c r="T1772" t="e">
        <f>IF($B$11="זכר",INDEX(תמותה!$A$1:$E$121,ROUNDDOWN(R1772/12,0)+1,2),INDEX(תמותה!$A$1:$E$121,ROUNDDOWN(R1772/12,0)+1,3))</f>
        <v>#REF!</v>
      </c>
      <c r="U1772" t="e">
        <f>IF($B$11="זכר",INDEX('שיפור גברים'!$A$1:$GQ$121,ROUNDDOWN(R1772/12,0)+1,ROUNDDOWN((E1772+$B$7-$B$8)/12,0)+2),INDEX('שיפור נשים'!$A$1:$GQ$121,ROUNDDOWN(R1772/12,0)+1,ROUNDDOWN((E1772+$B$7-$B$8)/12,0)+2))</f>
        <v>#REF!</v>
      </c>
      <c r="V1772" t="e">
        <f>IF($B$11="זכר",INDEX('שיפור גברים'!$A$1:$GQ$121,ROUNDDOWN(R1772/12,0)+1,ROUNDDOWN((E1772+$B$7-$B$8)/12,0)+1),INDEX('שיפור נשים'!$A$1:$GQ$121,ROUNDDOWN(R1772/12,0)+1,ROUNDDOWN((E1772+$B$7-$B$8)/12,0)+1))</f>
        <v>#REF!</v>
      </c>
      <c r="W1772">
        <f t="shared" si="576"/>
        <v>0.16666666666666666</v>
      </c>
      <c r="X1772" t="e">
        <f t="shared" si="582"/>
        <v>#VALUE!</v>
      </c>
      <c r="Y1772" t="e">
        <f>IF($B$11="זכר",INDEX(תמותה!$A$1:$E$121,ROUNDDOWN(R1772/12,0)+1,4),INDEX(תמותה!$A$1:$E$121,ROUNDDOWN(R1772/12,0)+1,5))</f>
        <v>#REF!</v>
      </c>
      <c r="Z1772">
        <f t="shared" si="577"/>
        <v>1</v>
      </c>
      <c r="AA1772">
        <f t="shared" si="578"/>
        <v>1</v>
      </c>
      <c r="AB1772" t="e">
        <f t="shared" si="583"/>
        <v>#VALUE!</v>
      </c>
      <c r="AC1772" t="e">
        <f t="shared" si="584"/>
        <v>#VALUE!</v>
      </c>
      <c r="AD1772" t="e">
        <f t="shared" si="585"/>
        <v>#VALUE!</v>
      </c>
      <c r="AE1772" t="e">
        <f t="shared" si="586"/>
        <v>#VALUE!</v>
      </c>
      <c r="AF1772" t="e">
        <f t="shared" si="587"/>
        <v>#VALUE!</v>
      </c>
    </row>
    <row r="1773" spans="5:32" x14ac:dyDescent="0.2">
      <c r="E1773">
        <f t="shared" si="579"/>
        <v>1771</v>
      </c>
      <c r="F1773">
        <f t="shared" si="574"/>
        <v>210.17197909567278</v>
      </c>
      <c r="G1773" t="e">
        <f t="shared" si="588"/>
        <v>#VALUE!</v>
      </c>
      <c r="H1773" t="e">
        <f t="shared" si="589"/>
        <v>#VALUE!</v>
      </c>
      <c r="I1773" t="e">
        <f t="shared" si="590"/>
        <v>#VALUE!</v>
      </c>
      <c r="J1773" t="e">
        <f t="shared" si="591"/>
        <v>#VALUE!</v>
      </c>
      <c r="K1773" t="e">
        <f t="shared" si="592"/>
        <v>#VALUE!</v>
      </c>
      <c r="L1773" t="e">
        <f t="shared" si="593"/>
        <v>#VALUE!</v>
      </c>
      <c r="M1773" t="e">
        <f>IF($B$9="זכר",INDEX(תמותה!$A$1:$E$121,ROUNDDOWN(E1773/12,0)+1,2),INDEX(תמותה!$A$1:$E$121,ROUNDDOWN(E1773/12,0)+1,3))</f>
        <v>#REF!</v>
      </c>
      <c r="N1773" t="e">
        <f>IF($B$9="זכר",INDEX('שיפור גברים'!$A$1:$GQ$121,ROUNDDOWN(E1773/12,0)+1,ROUNDDOWN((E1773+$B$7-$B$8)/12,0)+2),INDEX('שיפור נשים'!$A$1:$GQ$121,ROUNDDOWN(E1773/12,0)+1,ROUNDDOWN((E1773+$B$7-$B$8)/12,0)+2))</f>
        <v>#REF!</v>
      </c>
      <c r="O1773" t="e">
        <f>IF($B$9="זכר",INDEX('שיפור גברים'!$A$1:$GQ$121,ROUNDDOWN(E1773/12,0)+1,ROUNDDOWN((E1773+$B$7-$B$8)/12,0)+1),INDEX('שיפור נשים'!$A$1:$GQ$121,ROUNDDOWN(E1773/12,0)+1,ROUNDDOWN((E1773+$B$7-$B$8)/12,0)+1))</f>
        <v>#REF!</v>
      </c>
      <c r="P1773">
        <f t="shared" si="594"/>
        <v>0.25</v>
      </c>
      <c r="Q1773">
        <f t="shared" si="575"/>
        <v>1</v>
      </c>
      <c r="R1773">
        <f t="shared" si="580"/>
        <v>1771</v>
      </c>
      <c r="S1773" t="e">
        <f t="shared" si="581"/>
        <v>#VALUE!</v>
      </c>
      <c r="T1773" t="e">
        <f>IF($B$11="זכר",INDEX(תמותה!$A$1:$E$121,ROUNDDOWN(R1773/12,0)+1,2),INDEX(תמותה!$A$1:$E$121,ROUNDDOWN(R1773/12,0)+1,3))</f>
        <v>#REF!</v>
      </c>
      <c r="U1773" t="e">
        <f>IF($B$11="זכר",INDEX('שיפור גברים'!$A$1:$GQ$121,ROUNDDOWN(R1773/12,0)+1,ROUNDDOWN((E1773+$B$7-$B$8)/12,0)+2),INDEX('שיפור נשים'!$A$1:$GQ$121,ROUNDDOWN(R1773/12,0)+1,ROUNDDOWN((E1773+$B$7-$B$8)/12,0)+2))</f>
        <v>#REF!</v>
      </c>
      <c r="V1773" t="e">
        <f>IF($B$11="זכר",INDEX('שיפור גברים'!$A$1:$GQ$121,ROUNDDOWN(R1773/12,0)+1,ROUNDDOWN((E1773+$B$7-$B$8)/12,0)+1),INDEX('שיפור נשים'!$A$1:$GQ$121,ROUNDDOWN(R1773/12,0)+1,ROUNDDOWN((E1773+$B$7-$B$8)/12,0)+1))</f>
        <v>#REF!</v>
      </c>
      <c r="W1773">
        <f t="shared" si="576"/>
        <v>0.25</v>
      </c>
      <c r="X1773" t="e">
        <f t="shared" si="582"/>
        <v>#VALUE!</v>
      </c>
      <c r="Y1773" t="e">
        <f>IF($B$11="זכר",INDEX(תמותה!$A$1:$E$121,ROUNDDOWN(R1773/12,0)+1,4),INDEX(תמותה!$A$1:$E$121,ROUNDDOWN(R1773/12,0)+1,5))</f>
        <v>#REF!</v>
      </c>
      <c r="Z1773">
        <f t="shared" si="577"/>
        <v>1</v>
      </c>
      <c r="AA1773">
        <f t="shared" si="578"/>
        <v>1</v>
      </c>
      <c r="AB1773" t="e">
        <f t="shared" si="583"/>
        <v>#VALUE!</v>
      </c>
      <c r="AC1773" t="e">
        <f t="shared" si="584"/>
        <v>#VALUE!</v>
      </c>
      <c r="AD1773" t="e">
        <f t="shared" si="585"/>
        <v>#VALUE!</v>
      </c>
      <c r="AE1773" t="e">
        <f t="shared" si="586"/>
        <v>#VALUE!</v>
      </c>
      <c r="AF1773" t="e">
        <f t="shared" si="587"/>
        <v>#VALUE!</v>
      </c>
    </row>
    <row r="1774" spans="5:32" x14ac:dyDescent="0.2">
      <c r="E1774">
        <f t="shared" si="579"/>
        <v>1772</v>
      </c>
      <c r="F1774">
        <f t="shared" si="574"/>
        <v>210.80723983551059</v>
      </c>
      <c r="G1774" t="e">
        <f t="shared" si="588"/>
        <v>#VALUE!</v>
      </c>
      <c r="H1774" t="e">
        <f t="shared" si="589"/>
        <v>#VALUE!</v>
      </c>
      <c r="I1774" t="e">
        <f t="shared" si="590"/>
        <v>#VALUE!</v>
      </c>
      <c r="J1774" t="e">
        <f t="shared" si="591"/>
        <v>#VALUE!</v>
      </c>
      <c r="K1774" t="e">
        <f t="shared" si="592"/>
        <v>#VALUE!</v>
      </c>
      <c r="L1774" t="e">
        <f t="shared" si="593"/>
        <v>#VALUE!</v>
      </c>
      <c r="M1774" t="e">
        <f>IF($B$9="זכר",INDEX(תמותה!$A$1:$E$121,ROUNDDOWN(E1774/12,0)+1,2),INDEX(תמותה!$A$1:$E$121,ROUNDDOWN(E1774/12,0)+1,3))</f>
        <v>#REF!</v>
      </c>
      <c r="N1774" t="e">
        <f>IF($B$9="זכר",INDEX('שיפור גברים'!$A$1:$GQ$121,ROUNDDOWN(E1774/12,0)+1,ROUNDDOWN((E1774+$B$7-$B$8)/12,0)+2),INDEX('שיפור נשים'!$A$1:$GQ$121,ROUNDDOWN(E1774/12,0)+1,ROUNDDOWN((E1774+$B$7-$B$8)/12,0)+2))</f>
        <v>#REF!</v>
      </c>
      <c r="O1774" t="e">
        <f>IF($B$9="זכר",INDEX('שיפור גברים'!$A$1:$GQ$121,ROUNDDOWN(E1774/12,0)+1,ROUNDDOWN((E1774+$B$7-$B$8)/12,0)+1),INDEX('שיפור נשים'!$A$1:$GQ$121,ROUNDDOWN(E1774/12,0)+1,ROUNDDOWN((E1774+$B$7-$B$8)/12,0)+1))</f>
        <v>#REF!</v>
      </c>
      <c r="P1774">
        <f t="shared" si="594"/>
        <v>0.33333333333333331</v>
      </c>
      <c r="Q1774">
        <f t="shared" si="575"/>
        <v>1</v>
      </c>
      <c r="R1774">
        <f t="shared" si="580"/>
        <v>1772</v>
      </c>
      <c r="S1774" t="e">
        <f t="shared" si="581"/>
        <v>#VALUE!</v>
      </c>
      <c r="T1774" t="e">
        <f>IF($B$11="זכר",INDEX(תמותה!$A$1:$E$121,ROUNDDOWN(R1774/12,0)+1,2),INDEX(תמותה!$A$1:$E$121,ROUNDDOWN(R1774/12,0)+1,3))</f>
        <v>#REF!</v>
      </c>
      <c r="U1774" t="e">
        <f>IF($B$11="זכר",INDEX('שיפור גברים'!$A$1:$GQ$121,ROUNDDOWN(R1774/12,0)+1,ROUNDDOWN((E1774+$B$7-$B$8)/12,0)+2),INDEX('שיפור נשים'!$A$1:$GQ$121,ROUNDDOWN(R1774/12,0)+1,ROUNDDOWN((E1774+$B$7-$B$8)/12,0)+2))</f>
        <v>#REF!</v>
      </c>
      <c r="V1774" t="e">
        <f>IF($B$11="זכר",INDEX('שיפור גברים'!$A$1:$GQ$121,ROUNDDOWN(R1774/12,0)+1,ROUNDDOWN((E1774+$B$7-$B$8)/12,0)+1),INDEX('שיפור נשים'!$A$1:$GQ$121,ROUNDDOWN(R1774/12,0)+1,ROUNDDOWN((E1774+$B$7-$B$8)/12,0)+1))</f>
        <v>#REF!</v>
      </c>
      <c r="W1774">
        <f t="shared" si="576"/>
        <v>0.33333333333333331</v>
      </c>
      <c r="X1774" t="e">
        <f t="shared" si="582"/>
        <v>#VALUE!</v>
      </c>
      <c r="Y1774" t="e">
        <f>IF($B$11="זכר",INDEX(תמותה!$A$1:$E$121,ROUNDDOWN(R1774/12,0)+1,4),INDEX(תמותה!$A$1:$E$121,ROUNDDOWN(R1774/12,0)+1,5))</f>
        <v>#REF!</v>
      </c>
      <c r="Z1774">
        <f t="shared" si="577"/>
        <v>1</v>
      </c>
      <c r="AA1774">
        <f t="shared" si="578"/>
        <v>1</v>
      </c>
      <c r="AB1774" t="e">
        <f t="shared" si="583"/>
        <v>#VALUE!</v>
      </c>
      <c r="AC1774" t="e">
        <f t="shared" si="584"/>
        <v>#VALUE!</v>
      </c>
      <c r="AD1774" t="e">
        <f t="shared" si="585"/>
        <v>#VALUE!</v>
      </c>
      <c r="AE1774" t="e">
        <f t="shared" si="586"/>
        <v>#VALUE!</v>
      </c>
      <c r="AF1774" t="e">
        <f t="shared" si="587"/>
        <v>#VALUE!</v>
      </c>
    </row>
    <row r="1775" spans="5:32" x14ac:dyDescent="0.2">
      <c r="E1775">
        <f t="shared" si="579"/>
        <v>1773</v>
      </c>
      <c r="F1775">
        <f t="shared" si="574"/>
        <v>211.44442069909331</v>
      </c>
      <c r="G1775" t="e">
        <f t="shared" si="588"/>
        <v>#VALUE!</v>
      </c>
      <c r="H1775" t="e">
        <f t="shared" si="589"/>
        <v>#VALUE!</v>
      </c>
      <c r="I1775" t="e">
        <f t="shared" si="590"/>
        <v>#VALUE!</v>
      </c>
      <c r="J1775" t="e">
        <f t="shared" si="591"/>
        <v>#VALUE!</v>
      </c>
      <c r="K1775" t="e">
        <f t="shared" si="592"/>
        <v>#VALUE!</v>
      </c>
      <c r="L1775" t="e">
        <f t="shared" si="593"/>
        <v>#VALUE!</v>
      </c>
      <c r="M1775" t="e">
        <f>IF($B$9="זכר",INDEX(תמותה!$A$1:$E$121,ROUNDDOWN(E1775/12,0)+1,2),INDEX(תמותה!$A$1:$E$121,ROUNDDOWN(E1775/12,0)+1,3))</f>
        <v>#REF!</v>
      </c>
      <c r="N1775" t="e">
        <f>IF($B$9="זכר",INDEX('שיפור גברים'!$A$1:$GQ$121,ROUNDDOWN(E1775/12,0)+1,ROUNDDOWN((E1775+$B$7-$B$8)/12,0)+2),INDEX('שיפור נשים'!$A$1:$GQ$121,ROUNDDOWN(E1775/12,0)+1,ROUNDDOWN((E1775+$B$7-$B$8)/12,0)+2))</f>
        <v>#REF!</v>
      </c>
      <c r="O1775" t="e">
        <f>IF($B$9="זכר",INDEX('שיפור גברים'!$A$1:$GQ$121,ROUNDDOWN(E1775/12,0)+1,ROUNDDOWN((E1775+$B$7-$B$8)/12,0)+1),INDEX('שיפור נשים'!$A$1:$GQ$121,ROUNDDOWN(E1775/12,0)+1,ROUNDDOWN((E1775+$B$7-$B$8)/12,0)+1))</f>
        <v>#REF!</v>
      </c>
      <c r="P1775">
        <f t="shared" si="594"/>
        <v>0.41666666666666669</v>
      </c>
      <c r="Q1775">
        <f t="shared" si="575"/>
        <v>1</v>
      </c>
      <c r="R1775">
        <f t="shared" si="580"/>
        <v>1773</v>
      </c>
      <c r="S1775" t="e">
        <f t="shared" si="581"/>
        <v>#VALUE!</v>
      </c>
      <c r="T1775" t="e">
        <f>IF($B$11="זכר",INDEX(תמותה!$A$1:$E$121,ROUNDDOWN(R1775/12,0)+1,2),INDEX(תמותה!$A$1:$E$121,ROUNDDOWN(R1775/12,0)+1,3))</f>
        <v>#REF!</v>
      </c>
      <c r="U1775" t="e">
        <f>IF($B$11="זכר",INDEX('שיפור גברים'!$A$1:$GQ$121,ROUNDDOWN(R1775/12,0)+1,ROUNDDOWN((E1775+$B$7-$B$8)/12,0)+2),INDEX('שיפור נשים'!$A$1:$GQ$121,ROUNDDOWN(R1775/12,0)+1,ROUNDDOWN((E1775+$B$7-$B$8)/12,0)+2))</f>
        <v>#REF!</v>
      </c>
      <c r="V1775" t="e">
        <f>IF($B$11="זכר",INDEX('שיפור גברים'!$A$1:$GQ$121,ROUNDDOWN(R1775/12,0)+1,ROUNDDOWN((E1775+$B$7-$B$8)/12,0)+1),INDEX('שיפור נשים'!$A$1:$GQ$121,ROUNDDOWN(R1775/12,0)+1,ROUNDDOWN((E1775+$B$7-$B$8)/12,0)+1))</f>
        <v>#REF!</v>
      </c>
      <c r="W1775">
        <f t="shared" si="576"/>
        <v>0.41666666666666669</v>
      </c>
      <c r="X1775" t="e">
        <f t="shared" si="582"/>
        <v>#VALUE!</v>
      </c>
      <c r="Y1775" t="e">
        <f>IF($B$11="זכר",INDEX(תמותה!$A$1:$E$121,ROUNDDOWN(R1775/12,0)+1,4),INDEX(תמותה!$A$1:$E$121,ROUNDDOWN(R1775/12,0)+1,5))</f>
        <v>#REF!</v>
      </c>
      <c r="Z1775">
        <f t="shared" si="577"/>
        <v>1</v>
      </c>
      <c r="AA1775">
        <f t="shared" si="578"/>
        <v>1</v>
      </c>
      <c r="AB1775" t="e">
        <f t="shared" si="583"/>
        <v>#VALUE!</v>
      </c>
      <c r="AC1775" t="e">
        <f t="shared" si="584"/>
        <v>#VALUE!</v>
      </c>
      <c r="AD1775" t="e">
        <f t="shared" si="585"/>
        <v>#VALUE!</v>
      </c>
      <c r="AE1775" t="e">
        <f t="shared" si="586"/>
        <v>#VALUE!</v>
      </c>
      <c r="AF1775" t="e">
        <f t="shared" si="587"/>
        <v>#VALUE!</v>
      </c>
    </row>
    <row r="1776" spans="5:32" x14ac:dyDescent="0.2">
      <c r="E1776">
        <f t="shared" si="579"/>
        <v>1774</v>
      </c>
      <c r="F1776">
        <f t="shared" si="574"/>
        <v>212.08352749014017</v>
      </c>
      <c r="G1776" t="e">
        <f t="shared" si="588"/>
        <v>#VALUE!</v>
      </c>
      <c r="H1776" t="e">
        <f t="shared" si="589"/>
        <v>#VALUE!</v>
      </c>
      <c r="I1776" t="e">
        <f t="shared" si="590"/>
        <v>#VALUE!</v>
      </c>
      <c r="J1776" t="e">
        <f t="shared" si="591"/>
        <v>#VALUE!</v>
      </c>
      <c r="K1776" t="e">
        <f t="shared" si="592"/>
        <v>#VALUE!</v>
      </c>
      <c r="L1776" t="e">
        <f t="shared" si="593"/>
        <v>#VALUE!</v>
      </c>
      <c r="M1776" t="e">
        <f>IF($B$9="זכר",INDEX(תמותה!$A$1:$E$121,ROUNDDOWN(E1776/12,0)+1,2),INDEX(תמותה!$A$1:$E$121,ROUNDDOWN(E1776/12,0)+1,3))</f>
        <v>#REF!</v>
      </c>
      <c r="N1776" t="e">
        <f>IF($B$9="זכר",INDEX('שיפור גברים'!$A$1:$GQ$121,ROUNDDOWN(E1776/12,0)+1,ROUNDDOWN((E1776+$B$7-$B$8)/12,0)+2),INDEX('שיפור נשים'!$A$1:$GQ$121,ROUNDDOWN(E1776/12,0)+1,ROUNDDOWN((E1776+$B$7-$B$8)/12,0)+2))</f>
        <v>#REF!</v>
      </c>
      <c r="O1776" t="e">
        <f>IF($B$9="זכר",INDEX('שיפור גברים'!$A$1:$GQ$121,ROUNDDOWN(E1776/12,0)+1,ROUNDDOWN((E1776+$B$7-$B$8)/12,0)+1),INDEX('שיפור נשים'!$A$1:$GQ$121,ROUNDDOWN(E1776/12,0)+1,ROUNDDOWN((E1776+$B$7-$B$8)/12,0)+1))</f>
        <v>#REF!</v>
      </c>
      <c r="P1776">
        <f t="shared" si="594"/>
        <v>0.5</v>
      </c>
      <c r="Q1776">
        <f t="shared" si="575"/>
        <v>1</v>
      </c>
      <c r="R1776">
        <f t="shared" si="580"/>
        <v>1774</v>
      </c>
      <c r="S1776" t="e">
        <f t="shared" si="581"/>
        <v>#VALUE!</v>
      </c>
      <c r="T1776" t="e">
        <f>IF($B$11="זכר",INDEX(תמותה!$A$1:$E$121,ROUNDDOWN(R1776/12,0)+1,2),INDEX(תמותה!$A$1:$E$121,ROUNDDOWN(R1776/12,0)+1,3))</f>
        <v>#REF!</v>
      </c>
      <c r="U1776" t="e">
        <f>IF($B$11="זכר",INDEX('שיפור גברים'!$A$1:$GQ$121,ROUNDDOWN(R1776/12,0)+1,ROUNDDOWN((E1776+$B$7-$B$8)/12,0)+2),INDEX('שיפור נשים'!$A$1:$GQ$121,ROUNDDOWN(R1776/12,0)+1,ROUNDDOWN((E1776+$B$7-$B$8)/12,0)+2))</f>
        <v>#REF!</v>
      </c>
      <c r="V1776" t="e">
        <f>IF($B$11="זכר",INDEX('שיפור גברים'!$A$1:$GQ$121,ROUNDDOWN(R1776/12,0)+1,ROUNDDOWN((E1776+$B$7-$B$8)/12,0)+1),INDEX('שיפור נשים'!$A$1:$GQ$121,ROUNDDOWN(R1776/12,0)+1,ROUNDDOWN((E1776+$B$7-$B$8)/12,0)+1))</f>
        <v>#REF!</v>
      </c>
      <c r="W1776">
        <f t="shared" si="576"/>
        <v>0.5</v>
      </c>
      <c r="X1776" t="e">
        <f t="shared" si="582"/>
        <v>#VALUE!</v>
      </c>
      <c r="Y1776" t="e">
        <f>IF($B$11="זכר",INDEX(תמותה!$A$1:$E$121,ROUNDDOWN(R1776/12,0)+1,4),INDEX(תמותה!$A$1:$E$121,ROUNDDOWN(R1776/12,0)+1,5))</f>
        <v>#REF!</v>
      </c>
      <c r="Z1776">
        <f t="shared" si="577"/>
        <v>1</v>
      </c>
      <c r="AA1776">
        <f t="shared" si="578"/>
        <v>1</v>
      </c>
      <c r="AB1776" t="e">
        <f t="shared" si="583"/>
        <v>#VALUE!</v>
      </c>
      <c r="AC1776" t="e">
        <f t="shared" si="584"/>
        <v>#VALUE!</v>
      </c>
      <c r="AD1776" t="e">
        <f t="shared" si="585"/>
        <v>#VALUE!</v>
      </c>
      <c r="AE1776" t="e">
        <f t="shared" si="586"/>
        <v>#VALUE!</v>
      </c>
      <c r="AF1776" t="e">
        <f t="shared" si="587"/>
        <v>#VALUE!</v>
      </c>
    </row>
    <row r="1777" spans="5:32" x14ac:dyDescent="0.2">
      <c r="E1777">
        <f t="shared" si="579"/>
        <v>1775</v>
      </c>
      <c r="F1777">
        <f t="shared" si="574"/>
        <v>212.72456602991375</v>
      </c>
      <c r="G1777" t="e">
        <f t="shared" si="588"/>
        <v>#VALUE!</v>
      </c>
      <c r="H1777" t="e">
        <f t="shared" si="589"/>
        <v>#VALUE!</v>
      </c>
      <c r="I1777" t="e">
        <f t="shared" si="590"/>
        <v>#VALUE!</v>
      </c>
      <c r="J1777" t="e">
        <f t="shared" si="591"/>
        <v>#VALUE!</v>
      </c>
      <c r="K1777" t="e">
        <f t="shared" si="592"/>
        <v>#VALUE!</v>
      </c>
      <c r="L1777" t="e">
        <f t="shared" si="593"/>
        <v>#VALUE!</v>
      </c>
      <c r="M1777" t="e">
        <f>IF($B$9="זכר",INDEX(תמותה!$A$1:$E$121,ROUNDDOWN(E1777/12,0)+1,2),INDEX(תמותה!$A$1:$E$121,ROUNDDOWN(E1777/12,0)+1,3))</f>
        <v>#REF!</v>
      </c>
      <c r="N1777" t="e">
        <f>IF($B$9="זכר",INDEX('שיפור גברים'!$A$1:$GQ$121,ROUNDDOWN(E1777/12,0)+1,ROUNDDOWN((E1777+$B$7-$B$8)/12,0)+2),INDEX('שיפור נשים'!$A$1:$GQ$121,ROUNDDOWN(E1777/12,0)+1,ROUNDDOWN((E1777+$B$7-$B$8)/12,0)+2))</f>
        <v>#REF!</v>
      </c>
      <c r="O1777" t="e">
        <f>IF($B$9="זכר",INDEX('שיפור גברים'!$A$1:$GQ$121,ROUNDDOWN(E1777/12,0)+1,ROUNDDOWN((E1777+$B$7-$B$8)/12,0)+1),INDEX('שיפור נשים'!$A$1:$GQ$121,ROUNDDOWN(E1777/12,0)+1,ROUNDDOWN((E1777+$B$7-$B$8)/12,0)+1))</f>
        <v>#REF!</v>
      </c>
      <c r="P1777">
        <f t="shared" si="594"/>
        <v>0.58333333333333337</v>
      </c>
      <c r="Q1777">
        <f t="shared" si="575"/>
        <v>1</v>
      </c>
      <c r="R1777">
        <f t="shared" si="580"/>
        <v>1775</v>
      </c>
      <c r="S1777" t="e">
        <f t="shared" si="581"/>
        <v>#VALUE!</v>
      </c>
      <c r="T1777" t="e">
        <f>IF($B$11="זכר",INDEX(תמותה!$A$1:$E$121,ROUNDDOWN(R1777/12,0)+1,2),INDEX(תמותה!$A$1:$E$121,ROUNDDOWN(R1777/12,0)+1,3))</f>
        <v>#REF!</v>
      </c>
      <c r="U1777" t="e">
        <f>IF($B$11="זכר",INDEX('שיפור גברים'!$A$1:$GQ$121,ROUNDDOWN(R1777/12,0)+1,ROUNDDOWN((E1777+$B$7-$B$8)/12,0)+2),INDEX('שיפור נשים'!$A$1:$GQ$121,ROUNDDOWN(R1777/12,0)+1,ROUNDDOWN((E1777+$B$7-$B$8)/12,0)+2))</f>
        <v>#REF!</v>
      </c>
      <c r="V1777" t="e">
        <f>IF($B$11="זכר",INDEX('שיפור גברים'!$A$1:$GQ$121,ROUNDDOWN(R1777/12,0)+1,ROUNDDOWN((E1777+$B$7-$B$8)/12,0)+1),INDEX('שיפור נשים'!$A$1:$GQ$121,ROUNDDOWN(R1777/12,0)+1,ROUNDDOWN((E1777+$B$7-$B$8)/12,0)+1))</f>
        <v>#REF!</v>
      </c>
      <c r="W1777">
        <f t="shared" si="576"/>
        <v>0.58333333333333337</v>
      </c>
      <c r="X1777" t="e">
        <f t="shared" si="582"/>
        <v>#VALUE!</v>
      </c>
      <c r="Y1777" t="e">
        <f>IF($B$11="זכר",INDEX(תמותה!$A$1:$E$121,ROUNDDOWN(R1777/12,0)+1,4),INDEX(תמותה!$A$1:$E$121,ROUNDDOWN(R1777/12,0)+1,5))</f>
        <v>#REF!</v>
      </c>
      <c r="Z1777">
        <f t="shared" si="577"/>
        <v>1</v>
      </c>
      <c r="AA1777">
        <f t="shared" si="578"/>
        <v>1</v>
      </c>
      <c r="AB1777" t="e">
        <f t="shared" si="583"/>
        <v>#VALUE!</v>
      </c>
      <c r="AC1777" t="e">
        <f t="shared" si="584"/>
        <v>#VALUE!</v>
      </c>
      <c r="AD1777" t="e">
        <f t="shared" si="585"/>
        <v>#VALUE!</v>
      </c>
      <c r="AE1777" t="e">
        <f t="shared" si="586"/>
        <v>#VALUE!</v>
      </c>
      <c r="AF1777" t="e">
        <f t="shared" si="587"/>
        <v>#VALUE!</v>
      </c>
    </row>
    <row r="1778" spans="5:32" x14ac:dyDescent="0.2">
      <c r="E1778">
        <f t="shared" si="579"/>
        <v>1776</v>
      </c>
      <c r="F1778">
        <f t="shared" si="574"/>
        <v>213.36754215727044</v>
      </c>
      <c r="G1778" t="e">
        <f t="shared" si="588"/>
        <v>#VALUE!</v>
      </c>
      <c r="H1778" t="e">
        <f t="shared" si="589"/>
        <v>#VALUE!</v>
      </c>
      <c r="I1778" t="e">
        <f t="shared" si="590"/>
        <v>#VALUE!</v>
      </c>
      <c r="J1778" t="e">
        <f t="shared" si="591"/>
        <v>#VALUE!</v>
      </c>
      <c r="K1778" t="e">
        <f t="shared" si="592"/>
        <v>#VALUE!</v>
      </c>
      <c r="L1778" t="e">
        <f t="shared" si="593"/>
        <v>#VALUE!</v>
      </c>
      <c r="M1778" t="e">
        <f>IF($B$9="זכר",INDEX(תמותה!$A$1:$E$121,ROUNDDOWN(E1778/12,0)+1,2),INDEX(תמותה!$A$1:$E$121,ROUNDDOWN(E1778/12,0)+1,3))</f>
        <v>#REF!</v>
      </c>
      <c r="N1778" t="e">
        <f>IF($B$9="זכר",INDEX('שיפור גברים'!$A$1:$GQ$121,ROUNDDOWN(E1778/12,0)+1,ROUNDDOWN((E1778+$B$7-$B$8)/12,0)+2),INDEX('שיפור נשים'!$A$1:$GQ$121,ROUNDDOWN(E1778/12,0)+1,ROUNDDOWN((E1778+$B$7-$B$8)/12,0)+2))</f>
        <v>#REF!</v>
      </c>
      <c r="O1778" t="e">
        <f>IF($B$9="זכר",INDEX('שיפור גברים'!$A$1:$GQ$121,ROUNDDOWN(E1778/12,0)+1,ROUNDDOWN((E1778+$B$7-$B$8)/12,0)+1),INDEX('שיפור נשים'!$A$1:$GQ$121,ROUNDDOWN(E1778/12,0)+1,ROUNDDOWN((E1778+$B$7-$B$8)/12,0)+1))</f>
        <v>#REF!</v>
      </c>
      <c r="P1778">
        <f t="shared" si="594"/>
        <v>0.66666666666666663</v>
      </c>
      <c r="Q1778">
        <f t="shared" si="575"/>
        <v>1</v>
      </c>
      <c r="R1778">
        <f t="shared" si="580"/>
        <v>1776</v>
      </c>
      <c r="S1778" t="e">
        <f t="shared" si="581"/>
        <v>#VALUE!</v>
      </c>
      <c r="T1778" t="e">
        <f>IF($B$11="זכר",INDEX(תמותה!$A$1:$E$121,ROUNDDOWN(R1778/12,0)+1,2),INDEX(תמותה!$A$1:$E$121,ROUNDDOWN(R1778/12,0)+1,3))</f>
        <v>#REF!</v>
      </c>
      <c r="U1778" t="e">
        <f>IF($B$11="זכר",INDEX('שיפור גברים'!$A$1:$GQ$121,ROUNDDOWN(R1778/12,0)+1,ROUNDDOWN((E1778+$B$7-$B$8)/12,0)+2),INDEX('שיפור נשים'!$A$1:$GQ$121,ROUNDDOWN(R1778/12,0)+1,ROUNDDOWN((E1778+$B$7-$B$8)/12,0)+2))</f>
        <v>#REF!</v>
      </c>
      <c r="V1778" t="e">
        <f>IF($B$11="זכר",INDEX('שיפור גברים'!$A$1:$GQ$121,ROUNDDOWN(R1778/12,0)+1,ROUNDDOWN((E1778+$B$7-$B$8)/12,0)+1),INDEX('שיפור נשים'!$A$1:$GQ$121,ROUNDDOWN(R1778/12,0)+1,ROUNDDOWN((E1778+$B$7-$B$8)/12,0)+1))</f>
        <v>#REF!</v>
      </c>
      <c r="W1778">
        <f t="shared" si="576"/>
        <v>0.66666666666666663</v>
      </c>
      <c r="X1778" t="e">
        <f t="shared" si="582"/>
        <v>#VALUE!</v>
      </c>
      <c r="Y1778" t="e">
        <f>IF($B$11="זכר",INDEX(תמותה!$A$1:$E$121,ROUNDDOWN(R1778/12,0)+1,4),INDEX(תמותה!$A$1:$E$121,ROUNDDOWN(R1778/12,0)+1,5))</f>
        <v>#REF!</v>
      </c>
      <c r="Z1778">
        <f t="shared" si="577"/>
        <v>1</v>
      </c>
      <c r="AA1778">
        <f t="shared" si="578"/>
        <v>1</v>
      </c>
      <c r="AB1778" t="e">
        <f t="shared" si="583"/>
        <v>#VALUE!</v>
      </c>
      <c r="AC1778" t="e">
        <f t="shared" si="584"/>
        <v>#VALUE!</v>
      </c>
      <c r="AD1778" t="e">
        <f t="shared" si="585"/>
        <v>#VALUE!</v>
      </c>
      <c r="AE1778" t="e">
        <f t="shared" si="586"/>
        <v>#VALUE!</v>
      </c>
      <c r="AF1778" t="e">
        <f t="shared" si="587"/>
        <v>#VALUE!</v>
      </c>
    </row>
    <row r="1779" spans="5:32" x14ac:dyDescent="0.2">
      <c r="E1779">
        <f t="shared" si="579"/>
        <v>1777</v>
      </c>
      <c r="F1779">
        <f t="shared" si="574"/>
        <v>214.01246172871561</v>
      </c>
      <c r="G1779" t="e">
        <f t="shared" si="588"/>
        <v>#VALUE!</v>
      </c>
      <c r="H1779" t="e">
        <f t="shared" si="589"/>
        <v>#VALUE!</v>
      </c>
      <c r="I1779" t="e">
        <f t="shared" si="590"/>
        <v>#VALUE!</v>
      </c>
      <c r="J1779" t="e">
        <f t="shared" si="591"/>
        <v>#VALUE!</v>
      </c>
      <c r="K1779" t="e">
        <f t="shared" si="592"/>
        <v>#VALUE!</v>
      </c>
      <c r="L1779" t="e">
        <f t="shared" si="593"/>
        <v>#VALUE!</v>
      </c>
      <c r="M1779" t="e">
        <f>IF($B$9="זכר",INDEX(תמותה!$A$1:$E$121,ROUNDDOWN(E1779/12,0)+1,2),INDEX(תמותה!$A$1:$E$121,ROUNDDOWN(E1779/12,0)+1,3))</f>
        <v>#REF!</v>
      </c>
      <c r="N1779" t="e">
        <f>IF($B$9="זכר",INDEX('שיפור גברים'!$A$1:$GQ$121,ROUNDDOWN(E1779/12,0)+1,ROUNDDOWN((E1779+$B$7-$B$8)/12,0)+2),INDEX('שיפור נשים'!$A$1:$GQ$121,ROUNDDOWN(E1779/12,0)+1,ROUNDDOWN((E1779+$B$7-$B$8)/12,0)+2))</f>
        <v>#REF!</v>
      </c>
      <c r="O1779" t="e">
        <f>IF($B$9="זכר",INDEX('שיפור גברים'!$A$1:$GQ$121,ROUNDDOWN(E1779/12,0)+1,ROUNDDOWN((E1779+$B$7-$B$8)/12,0)+1),INDEX('שיפור נשים'!$A$1:$GQ$121,ROUNDDOWN(E1779/12,0)+1,ROUNDDOWN((E1779+$B$7-$B$8)/12,0)+1))</f>
        <v>#REF!</v>
      </c>
      <c r="P1779">
        <f t="shared" si="594"/>
        <v>0.75</v>
      </c>
      <c r="Q1779">
        <f t="shared" si="575"/>
        <v>1</v>
      </c>
      <c r="R1779">
        <f t="shared" si="580"/>
        <v>1777</v>
      </c>
      <c r="S1779" t="e">
        <f t="shared" si="581"/>
        <v>#VALUE!</v>
      </c>
      <c r="T1779" t="e">
        <f>IF($B$11="זכר",INDEX(תמותה!$A$1:$E$121,ROUNDDOWN(R1779/12,0)+1,2),INDEX(תמותה!$A$1:$E$121,ROUNDDOWN(R1779/12,0)+1,3))</f>
        <v>#REF!</v>
      </c>
      <c r="U1779" t="e">
        <f>IF($B$11="זכר",INDEX('שיפור גברים'!$A$1:$GQ$121,ROUNDDOWN(R1779/12,0)+1,ROUNDDOWN((E1779+$B$7-$B$8)/12,0)+2),INDEX('שיפור נשים'!$A$1:$GQ$121,ROUNDDOWN(R1779/12,0)+1,ROUNDDOWN((E1779+$B$7-$B$8)/12,0)+2))</f>
        <v>#REF!</v>
      </c>
      <c r="V1779" t="e">
        <f>IF($B$11="זכר",INDEX('שיפור גברים'!$A$1:$GQ$121,ROUNDDOWN(R1779/12,0)+1,ROUNDDOWN((E1779+$B$7-$B$8)/12,0)+1),INDEX('שיפור נשים'!$A$1:$GQ$121,ROUNDDOWN(R1779/12,0)+1,ROUNDDOWN((E1779+$B$7-$B$8)/12,0)+1))</f>
        <v>#REF!</v>
      </c>
      <c r="W1779">
        <f t="shared" si="576"/>
        <v>0.75</v>
      </c>
      <c r="X1779" t="e">
        <f t="shared" si="582"/>
        <v>#VALUE!</v>
      </c>
      <c r="Y1779" t="e">
        <f>IF($B$11="זכר",INDEX(תמותה!$A$1:$E$121,ROUNDDOWN(R1779/12,0)+1,4),INDEX(תמותה!$A$1:$E$121,ROUNDDOWN(R1779/12,0)+1,5))</f>
        <v>#REF!</v>
      </c>
      <c r="Z1779">
        <f t="shared" si="577"/>
        <v>1</v>
      </c>
      <c r="AA1779">
        <f t="shared" si="578"/>
        <v>1</v>
      </c>
      <c r="AB1779" t="e">
        <f t="shared" si="583"/>
        <v>#VALUE!</v>
      </c>
      <c r="AC1779" t="e">
        <f t="shared" si="584"/>
        <v>#VALUE!</v>
      </c>
      <c r="AD1779" t="e">
        <f t="shared" si="585"/>
        <v>#VALUE!</v>
      </c>
      <c r="AE1779" t="e">
        <f t="shared" si="586"/>
        <v>#VALUE!</v>
      </c>
      <c r="AF1779" t="e">
        <f t="shared" si="587"/>
        <v>#VALUE!</v>
      </c>
    </row>
    <row r="1780" spans="5:32" x14ac:dyDescent="0.2">
      <c r="E1780">
        <f t="shared" si="579"/>
        <v>1778</v>
      </c>
      <c r="F1780">
        <f t="shared" si="574"/>
        <v>214.65933061845664</v>
      </c>
      <c r="G1780" t="e">
        <f t="shared" si="588"/>
        <v>#VALUE!</v>
      </c>
      <c r="H1780" t="e">
        <f t="shared" si="589"/>
        <v>#VALUE!</v>
      </c>
      <c r="I1780" t="e">
        <f t="shared" si="590"/>
        <v>#VALUE!</v>
      </c>
      <c r="J1780" t="e">
        <f t="shared" si="591"/>
        <v>#VALUE!</v>
      </c>
      <c r="K1780" t="e">
        <f t="shared" si="592"/>
        <v>#VALUE!</v>
      </c>
      <c r="L1780" t="e">
        <f t="shared" si="593"/>
        <v>#VALUE!</v>
      </c>
      <c r="M1780" t="e">
        <f>IF($B$9="זכר",INDEX(תמותה!$A$1:$E$121,ROUNDDOWN(E1780/12,0)+1,2),INDEX(תמותה!$A$1:$E$121,ROUNDDOWN(E1780/12,0)+1,3))</f>
        <v>#REF!</v>
      </c>
      <c r="N1780" t="e">
        <f>IF($B$9="זכר",INDEX('שיפור גברים'!$A$1:$GQ$121,ROUNDDOWN(E1780/12,0)+1,ROUNDDOWN((E1780+$B$7-$B$8)/12,0)+2),INDEX('שיפור נשים'!$A$1:$GQ$121,ROUNDDOWN(E1780/12,0)+1,ROUNDDOWN((E1780+$B$7-$B$8)/12,0)+2))</f>
        <v>#REF!</v>
      </c>
      <c r="O1780" t="e">
        <f>IF($B$9="זכר",INDEX('שיפור גברים'!$A$1:$GQ$121,ROUNDDOWN(E1780/12,0)+1,ROUNDDOWN((E1780+$B$7-$B$8)/12,0)+1),INDEX('שיפור נשים'!$A$1:$GQ$121,ROUNDDOWN(E1780/12,0)+1,ROUNDDOWN((E1780+$B$7-$B$8)/12,0)+1))</f>
        <v>#REF!</v>
      </c>
      <c r="P1780">
        <f t="shared" si="594"/>
        <v>0.83333333333333337</v>
      </c>
      <c r="Q1780">
        <f t="shared" si="575"/>
        <v>1</v>
      </c>
      <c r="R1780">
        <f t="shared" si="580"/>
        <v>1778</v>
      </c>
      <c r="S1780" t="e">
        <f t="shared" si="581"/>
        <v>#VALUE!</v>
      </c>
      <c r="T1780" t="e">
        <f>IF($B$11="זכר",INDEX(תמותה!$A$1:$E$121,ROUNDDOWN(R1780/12,0)+1,2),INDEX(תמותה!$A$1:$E$121,ROUNDDOWN(R1780/12,0)+1,3))</f>
        <v>#REF!</v>
      </c>
      <c r="U1780" t="e">
        <f>IF($B$11="זכר",INDEX('שיפור גברים'!$A$1:$GQ$121,ROUNDDOWN(R1780/12,0)+1,ROUNDDOWN((E1780+$B$7-$B$8)/12,0)+2),INDEX('שיפור נשים'!$A$1:$GQ$121,ROUNDDOWN(R1780/12,0)+1,ROUNDDOWN((E1780+$B$7-$B$8)/12,0)+2))</f>
        <v>#REF!</v>
      </c>
      <c r="V1780" t="e">
        <f>IF($B$11="זכר",INDEX('שיפור גברים'!$A$1:$GQ$121,ROUNDDOWN(R1780/12,0)+1,ROUNDDOWN((E1780+$B$7-$B$8)/12,0)+1),INDEX('שיפור נשים'!$A$1:$GQ$121,ROUNDDOWN(R1780/12,0)+1,ROUNDDOWN((E1780+$B$7-$B$8)/12,0)+1))</f>
        <v>#REF!</v>
      </c>
      <c r="W1780">
        <f t="shared" si="576"/>
        <v>0.83333333333333337</v>
      </c>
      <c r="X1780" t="e">
        <f t="shared" si="582"/>
        <v>#VALUE!</v>
      </c>
      <c r="Y1780" t="e">
        <f>IF($B$11="זכר",INDEX(תמותה!$A$1:$E$121,ROUNDDOWN(R1780/12,0)+1,4),INDEX(תמותה!$A$1:$E$121,ROUNDDOWN(R1780/12,0)+1,5))</f>
        <v>#REF!</v>
      </c>
      <c r="Z1780">
        <f t="shared" si="577"/>
        <v>1</v>
      </c>
      <c r="AA1780">
        <f t="shared" si="578"/>
        <v>1</v>
      </c>
      <c r="AB1780" t="e">
        <f t="shared" si="583"/>
        <v>#VALUE!</v>
      </c>
      <c r="AC1780" t="e">
        <f t="shared" si="584"/>
        <v>#VALUE!</v>
      </c>
      <c r="AD1780" t="e">
        <f t="shared" si="585"/>
        <v>#VALUE!</v>
      </c>
      <c r="AE1780" t="e">
        <f t="shared" si="586"/>
        <v>#VALUE!</v>
      </c>
      <c r="AF1780" t="e">
        <f t="shared" si="587"/>
        <v>#VALUE!</v>
      </c>
    </row>
    <row r="1781" spans="5:32" x14ac:dyDescent="0.2">
      <c r="E1781">
        <f t="shared" si="579"/>
        <v>1779</v>
      </c>
      <c r="F1781">
        <f t="shared" si="574"/>
        <v>215.30815471845568</v>
      </c>
      <c r="G1781" t="e">
        <f t="shared" si="588"/>
        <v>#VALUE!</v>
      </c>
      <c r="H1781" t="e">
        <f t="shared" si="589"/>
        <v>#VALUE!</v>
      </c>
      <c r="I1781" t="e">
        <f t="shared" si="590"/>
        <v>#VALUE!</v>
      </c>
      <c r="J1781" t="e">
        <f t="shared" si="591"/>
        <v>#VALUE!</v>
      </c>
      <c r="K1781" t="e">
        <f t="shared" si="592"/>
        <v>#VALUE!</v>
      </c>
      <c r="L1781" t="e">
        <f t="shared" si="593"/>
        <v>#VALUE!</v>
      </c>
      <c r="M1781" t="e">
        <f>IF($B$9="זכר",INDEX(תמותה!$A$1:$E$121,ROUNDDOWN(E1781/12,0)+1,2),INDEX(תמותה!$A$1:$E$121,ROUNDDOWN(E1781/12,0)+1,3))</f>
        <v>#REF!</v>
      </c>
      <c r="N1781" t="e">
        <f>IF($B$9="זכר",INDEX('שיפור גברים'!$A$1:$GQ$121,ROUNDDOWN(E1781/12,0)+1,ROUNDDOWN((E1781+$B$7-$B$8)/12,0)+2),INDEX('שיפור נשים'!$A$1:$GQ$121,ROUNDDOWN(E1781/12,0)+1,ROUNDDOWN((E1781+$B$7-$B$8)/12,0)+2))</f>
        <v>#REF!</v>
      </c>
      <c r="O1781" t="e">
        <f>IF($B$9="זכר",INDEX('שיפור גברים'!$A$1:$GQ$121,ROUNDDOWN(E1781/12,0)+1,ROUNDDOWN((E1781+$B$7-$B$8)/12,0)+1),INDEX('שיפור נשים'!$A$1:$GQ$121,ROUNDDOWN(E1781/12,0)+1,ROUNDDOWN((E1781+$B$7-$B$8)/12,0)+1))</f>
        <v>#REF!</v>
      </c>
      <c r="P1781">
        <f t="shared" si="594"/>
        <v>0.91666666666666663</v>
      </c>
      <c r="Q1781">
        <f t="shared" si="575"/>
        <v>1</v>
      </c>
      <c r="R1781">
        <f t="shared" si="580"/>
        <v>1779</v>
      </c>
      <c r="S1781" t="e">
        <f t="shared" si="581"/>
        <v>#VALUE!</v>
      </c>
      <c r="T1781" t="e">
        <f>IF($B$11="זכר",INDEX(תמותה!$A$1:$E$121,ROUNDDOWN(R1781/12,0)+1,2),INDEX(תמותה!$A$1:$E$121,ROUNDDOWN(R1781/12,0)+1,3))</f>
        <v>#REF!</v>
      </c>
      <c r="U1781" t="e">
        <f>IF($B$11="זכר",INDEX('שיפור גברים'!$A$1:$GQ$121,ROUNDDOWN(R1781/12,0)+1,ROUNDDOWN((E1781+$B$7-$B$8)/12,0)+2),INDEX('שיפור נשים'!$A$1:$GQ$121,ROUNDDOWN(R1781/12,0)+1,ROUNDDOWN((E1781+$B$7-$B$8)/12,0)+2))</f>
        <v>#REF!</v>
      </c>
      <c r="V1781" t="e">
        <f>IF($B$11="זכר",INDEX('שיפור גברים'!$A$1:$GQ$121,ROUNDDOWN(R1781/12,0)+1,ROUNDDOWN((E1781+$B$7-$B$8)/12,0)+1),INDEX('שיפור נשים'!$A$1:$GQ$121,ROUNDDOWN(R1781/12,0)+1,ROUNDDOWN((E1781+$B$7-$B$8)/12,0)+1))</f>
        <v>#REF!</v>
      </c>
      <c r="W1781">
        <f t="shared" si="576"/>
        <v>0.91666666666666663</v>
      </c>
      <c r="X1781" t="e">
        <f t="shared" si="582"/>
        <v>#VALUE!</v>
      </c>
      <c r="Y1781" t="e">
        <f>IF($B$11="זכר",INDEX(תמותה!$A$1:$E$121,ROUNDDOWN(R1781/12,0)+1,4),INDEX(תמותה!$A$1:$E$121,ROUNDDOWN(R1781/12,0)+1,5))</f>
        <v>#REF!</v>
      </c>
      <c r="Z1781">
        <f t="shared" si="577"/>
        <v>1</v>
      </c>
      <c r="AA1781">
        <f t="shared" si="578"/>
        <v>1</v>
      </c>
      <c r="AB1781" t="e">
        <f t="shared" si="583"/>
        <v>#VALUE!</v>
      </c>
      <c r="AC1781" t="e">
        <f t="shared" si="584"/>
        <v>#VALUE!</v>
      </c>
      <c r="AD1781" t="e">
        <f t="shared" si="585"/>
        <v>#VALUE!</v>
      </c>
      <c r="AE1781" t="e">
        <f t="shared" si="586"/>
        <v>#VALUE!</v>
      </c>
      <c r="AF1781" t="e">
        <f t="shared" si="587"/>
        <v>#VALUE!</v>
      </c>
    </row>
    <row r="1782" spans="5:32" x14ac:dyDescent="0.2">
      <c r="E1782">
        <f t="shared" si="579"/>
        <v>1780</v>
      </c>
      <c r="F1782">
        <f t="shared" si="574"/>
        <v>215.95893993848378</v>
      </c>
      <c r="G1782" t="e">
        <f t="shared" si="588"/>
        <v>#VALUE!</v>
      </c>
      <c r="H1782" t="e">
        <f t="shared" si="589"/>
        <v>#VALUE!</v>
      </c>
      <c r="I1782" t="e">
        <f t="shared" si="590"/>
        <v>#VALUE!</v>
      </c>
      <c r="J1782" t="e">
        <f t="shared" si="591"/>
        <v>#VALUE!</v>
      </c>
      <c r="K1782" t="e">
        <f t="shared" si="592"/>
        <v>#VALUE!</v>
      </c>
      <c r="L1782" t="e">
        <f t="shared" si="593"/>
        <v>#VALUE!</v>
      </c>
      <c r="M1782" t="e">
        <f>IF($B$9="זכר",INDEX(תמותה!$A$1:$E$121,ROUNDDOWN(E1782/12,0)+1,2),INDEX(תמותה!$A$1:$E$121,ROUNDDOWN(E1782/12,0)+1,3))</f>
        <v>#REF!</v>
      </c>
      <c r="N1782" t="e">
        <f>IF($B$9="זכר",INDEX('שיפור גברים'!$A$1:$GQ$121,ROUNDDOWN(E1782/12,0)+1,ROUNDDOWN((E1782+$B$7-$B$8)/12,0)+2),INDEX('שיפור נשים'!$A$1:$GQ$121,ROUNDDOWN(E1782/12,0)+1,ROUNDDOWN((E1782+$B$7-$B$8)/12,0)+2))</f>
        <v>#REF!</v>
      </c>
      <c r="O1782" t="e">
        <f>IF($B$9="זכר",INDEX('שיפור גברים'!$A$1:$GQ$121,ROUNDDOWN(E1782/12,0)+1,ROUNDDOWN((E1782+$B$7-$B$8)/12,0)+1),INDEX('שיפור נשים'!$A$1:$GQ$121,ROUNDDOWN(E1782/12,0)+1,ROUNDDOWN((E1782+$B$7-$B$8)/12,0)+1))</f>
        <v>#REF!</v>
      </c>
      <c r="P1782">
        <f t="shared" si="594"/>
        <v>1</v>
      </c>
      <c r="Q1782">
        <f t="shared" si="575"/>
        <v>1</v>
      </c>
      <c r="R1782">
        <f t="shared" si="580"/>
        <v>1780</v>
      </c>
      <c r="S1782" t="e">
        <f t="shared" si="581"/>
        <v>#VALUE!</v>
      </c>
      <c r="T1782" t="e">
        <f>IF($B$11="זכר",INDEX(תמותה!$A$1:$E$121,ROUNDDOWN(R1782/12,0)+1,2),INDEX(תמותה!$A$1:$E$121,ROUNDDOWN(R1782/12,0)+1,3))</f>
        <v>#REF!</v>
      </c>
      <c r="U1782" t="e">
        <f>IF($B$11="זכר",INDEX('שיפור גברים'!$A$1:$GQ$121,ROUNDDOWN(R1782/12,0)+1,ROUNDDOWN((E1782+$B$7-$B$8)/12,0)+2),INDEX('שיפור נשים'!$A$1:$GQ$121,ROUNDDOWN(R1782/12,0)+1,ROUNDDOWN((E1782+$B$7-$B$8)/12,0)+2))</f>
        <v>#REF!</v>
      </c>
      <c r="V1782" t="e">
        <f>IF($B$11="זכר",INDEX('שיפור גברים'!$A$1:$GQ$121,ROUNDDOWN(R1782/12,0)+1,ROUNDDOWN((E1782+$B$7-$B$8)/12,0)+1),INDEX('שיפור נשים'!$A$1:$GQ$121,ROUNDDOWN(R1782/12,0)+1,ROUNDDOWN((E1782+$B$7-$B$8)/12,0)+1))</f>
        <v>#REF!</v>
      </c>
      <c r="W1782">
        <f t="shared" si="576"/>
        <v>1</v>
      </c>
      <c r="X1782" t="e">
        <f t="shared" si="582"/>
        <v>#VALUE!</v>
      </c>
      <c r="Y1782" t="e">
        <f>IF($B$11="זכר",INDEX(תמותה!$A$1:$E$121,ROUNDDOWN(R1782/12,0)+1,4),INDEX(תמותה!$A$1:$E$121,ROUNDDOWN(R1782/12,0)+1,5))</f>
        <v>#REF!</v>
      </c>
      <c r="Z1782">
        <f t="shared" si="577"/>
        <v>1</v>
      </c>
      <c r="AA1782">
        <f t="shared" si="578"/>
        <v>1</v>
      </c>
      <c r="AB1782" t="e">
        <f t="shared" si="583"/>
        <v>#VALUE!</v>
      </c>
      <c r="AC1782" t="e">
        <f t="shared" si="584"/>
        <v>#VALUE!</v>
      </c>
      <c r="AD1782" t="e">
        <f t="shared" si="585"/>
        <v>#VALUE!</v>
      </c>
      <c r="AE1782" t="e">
        <f t="shared" si="586"/>
        <v>#VALUE!</v>
      </c>
      <c r="AF1782" t="e">
        <f t="shared" si="587"/>
        <v>#VALUE!</v>
      </c>
    </row>
    <row r="1783" spans="5:32" x14ac:dyDescent="0.2">
      <c r="E1783">
        <f t="shared" si="579"/>
        <v>1781</v>
      </c>
      <c r="F1783">
        <f t="shared" si="574"/>
        <v>216.61169220617529</v>
      </c>
      <c r="G1783" t="e">
        <f t="shared" si="588"/>
        <v>#VALUE!</v>
      </c>
      <c r="H1783" t="e">
        <f t="shared" si="589"/>
        <v>#VALUE!</v>
      </c>
      <c r="I1783" t="e">
        <f t="shared" si="590"/>
        <v>#VALUE!</v>
      </c>
      <c r="J1783" t="e">
        <f t="shared" si="591"/>
        <v>#VALUE!</v>
      </c>
      <c r="K1783" t="e">
        <f t="shared" si="592"/>
        <v>#VALUE!</v>
      </c>
      <c r="L1783" t="e">
        <f t="shared" si="593"/>
        <v>#VALUE!</v>
      </c>
      <c r="M1783" t="e">
        <f>IF($B$9="זכר",INDEX(תמותה!$A$1:$E$121,ROUNDDOWN(E1783/12,0)+1,2),INDEX(תמותה!$A$1:$E$121,ROUNDDOWN(E1783/12,0)+1,3))</f>
        <v>#REF!</v>
      </c>
      <c r="N1783" t="e">
        <f>IF($B$9="זכר",INDEX('שיפור גברים'!$A$1:$GQ$121,ROUNDDOWN(E1783/12,0)+1,ROUNDDOWN((E1783+$B$7-$B$8)/12,0)+2),INDEX('שיפור נשים'!$A$1:$GQ$121,ROUNDDOWN(E1783/12,0)+1,ROUNDDOWN((E1783+$B$7-$B$8)/12,0)+2))</f>
        <v>#REF!</v>
      </c>
      <c r="O1783" t="e">
        <f>IF($B$9="זכר",INDEX('שיפור גברים'!$A$1:$GQ$121,ROUNDDOWN(E1783/12,0)+1,ROUNDDOWN((E1783+$B$7-$B$8)/12,0)+1),INDEX('שיפור נשים'!$A$1:$GQ$121,ROUNDDOWN(E1783/12,0)+1,ROUNDDOWN((E1783+$B$7-$B$8)/12,0)+1))</f>
        <v>#REF!</v>
      </c>
      <c r="P1783">
        <f t="shared" si="594"/>
        <v>8.3333333333333329E-2</v>
      </c>
      <c r="Q1783">
        <f t="shared" si="575"/>
        <v>1</v>
      </c>
      <c r="R1783">
        <f t="shared" si="580"/>
        <v>1781</v>
      </c>
      <c r="S1783" t="e">
        <f t="shared" si="581"/>
        <v>#VALUE!</v>
      </c>
      <c r="T1783" t="e">
        <f>IF($B$11="זכר",INDEX(תמותה!$A$1:$E$121,ROUNDDOWN(R1783/12,0)+1,2),INDEX(תמותה!$A$1:$E$121,ROUNDDOWN(R1783/12,0)+1,3))</f>
        <v>#REF!</v>
      </c>
      <c r="U1783" t="e">
        <f>IF($B$11="זכר",INDEX('שיפור גברים'!$A$1:$GQ$121,ROUNDDOWN(R1783/12,0)+1,ROUNDDOWN((E1783+$B$7-$B$8)/12,0)+2),INDEX('שיפור נשים'!$A$1:$GQ$121,ROUNDDOWN(R1783/12,0)+1,ROUNDDOWN((E1783+$B$7-$B$8)/12,0)+2))</f>
        <v>#REF!</v>
      </c>
      <c r="V1783" t="e">
        <f>IF($B$11="זכר",INDEX('שיפור גברים'!$A$1:$GQ$121,ROUNDDOWN(R1783/12,0)+1,ROUNDDOWN((E1783+$B$7-$B$8)/12,0)+1),INDEX('שיפור נשים'!$A$1:$GQ$121,ROUNDDOWN(R1783/12,0)+1,ROUNDDOWN((E1783+$B$7-$B$8)/12,0)+1))</f>
        <v>#REF!</v>
      </c>
      <c r="W1783">
        <f t="shared" si="576"/>
        <v>8.3333333333333329E-2</v>
      </c>
      <c r="X1783" t="e">
        <f t="shared" si="582"/>
        <v>#VALUE!</v>
      </c>
      <c r="Y1783" t="e">
        <f>IF($B$11="זכר",INDEX(תמותה!$A$1:$E$121,ROUNDDOWN(R1783/12,0)+1,4),INDEX(תמותה!$A$1:$E$121,ROUNDDOWN(R1783/12,0)+1,5))</f>
        <v>#REF!</v>
      </c>
      <c r="Z1783">
        <f t="shared" si="577"/>
        <v>1</v>
      </c>
      <c r="AA1783">
        <f t="shared" si="578"/>
        <v>1</v>
      </c>
      <c r="AB1783" t="e">
        <f t="shared" si="583"/>
        <v>#VALUE!</v>
      </c>
      <c r="AC1783" t="e">
        <f t="shared" si="584"/>
        <v>#VALUE!</v>
      </c>
      <c r="AD1783" t="e">
        <f t="shared" si="585"/>
        <v>#VALUE!</v>
      </c>
      <c r="AE1783" t="e">
        <f t="shared" si="586"/>
        <v>#VALUE!</v>
      </c>
      <c r="AF1783" t="e">
        <f t="shared" si="587"/>
        <v>#VALUE!</v>
      </c>
    </row>
    <row r="1784" spans="5:32" x14ac:dyDescent="0.2">
      <c r="E1784">
        <f t="shared" si="579"/>
        <v>1782</v>
      </c>
      <c r="F1784">
        <f t="shared" si="574"/>
        <v>217.26641746708046</v>
      </c>
      <c r="G1784" t="e">
        <f t="shared" si="588"/>
        <v>#VALUE!</v>
      </c>
      <c r="H1784" t="e">
        <f t="shared" si="589"/>
        <v>#VALUE!</v>
      </c>
      <c r="I1784" t="e">
        <f t="shared" si="590"/>
        <v>#VALUE!</v>
      </c>
      <c r="J1784" t="e">
        <f t="shared" si="591"/>
        <v>#VALUE!</v>
      </c>
      <c r="K1784" t="e">
        <f t="shared" si="592"/>
        <v>#VALUE!</v>
      </c>
      <c r="L1784" t="e">
        <f t="shared" si="593"/>
        <v>#VALUE!</v>
      </c>
      <c r="M1784" t="e">
        <f>IF($B$9="זכר",INDEX(תמותה!$A$1:$E$121,ROUNDDOWN(E1784/12,0)+1,2),INDEX(תמותה!$A$1:$E$121,ROUNDDOWN(E1784/12,0)+1,3))</f>
        <v>#REF!</v>
      </c>
      <c r="N1784" t="e">
        <f>IF($B$9="זכר",INDEX('שיפור גברים'!$A$1:$GQ$121,ROUNDDOWN(E1784/12,0)+1,ROUNDDOWN((E1784+$B$7-$B$8)/12,0)+2),INDEX('שיפור נשים'!$A$1:$GQ$121,ROUNDDOWN(E1784/12,0)+1,ROUNDDOWN((E1784+$B$7-$B$8)/12,0)+2))</f>
        <v>#REF!</v>
      </c>
      <c r="O1784" t="e">
        <f>IF($B$9="זכר",INDEX('שיפור גברים'!$A$1:$GQ$121,ROUNDDOWN(E1784/12,0)+1,ROUNDDOWN((E1784+$B$7-$B$8)/12,0)+1),INDEX('שיפור נשים'!$A$1:$GQ$121,ROUNDDOWN(E1784/12,0)+1,ROUNDDOWN((E1784+$B$7-$B$8)/12,0)+1))</f>
        <v>#REF!</v>
      </c>
      <c r="P1784">
        <f t="shared" si="594"/>
        <v>0.16666666666666666</v>
      </c>
      <c r="Q1784">
        <f t="shared" si="575"/>
        <v>1</v>
      </c>
      <c r="R1784">
        <f t="shared" si="580"/>
        <v>1782</v>
      </c>
      <c r="S1784" t="e">
        <f t="shared" si="581"/>
        <v>#VALUE!</v>
      </c>
      <c r="T1784" t="e">
        <f>IF($B$11="זכר",INDEX(תמותה!$A$1:$E$121,ROUNDDOWN(R1784/12,0)+1,2),INDEX(תמותה!$A$1:$E$121,ROUNDDOWN(R1784/12,0)+1,3))</f>
        <v>#REF!</v>
      </c>
      <c r="U1784" t="e">
        <f>IF($B$11="זכר",INDEX('שיפור גברים'!$A$1:$GQ$121,ROUNDDOWN(R1784/12,0)+1,ROUNDDOWN((E1784+$B$7-$B$8)/12,0)+2),INDEX('שיפור נשים'!$A$1:$GQ$121,ROUNDDOWN(R1784/12,0)+1,ROUNDDOWN((E1784+$B$7-$B$8)/12,0)+2))</f>
        <v>#REF!</v>
      </c>
      <c r="V1784" t="e">
        <f>IF($B$11="זכר",INDEX('שיפור גברים'!$A$1:$GQ$121,ROUNDDOWN(R1784/12,0)+1,ROUNDDOWN((E1784+$B$7-$B$8)/12,0)+1),INDEX('שיפור נשים'!$A$1:$GQ$121,ROUNDDOWN(R1784/12,0)+1,ROUNDDOWN((E1784+$B$7-$B$8)/12,0)+1))</f>
        <v>#REF!</v>
      </c>
      <c r="W1784">
        <f t="shared" si="576"/>
        <v>0.16666666666666666</v>
      </c>
      <c r="X1784" t="e">
        <f t="shared" si="582"/>
        <v>#VALUE!</v>
      </c>
      <c r="Y1784" t="e">
        <f>IF($B$11="זכר",INDEX(תמותה!$A$1:$E$121,ROUNDDOWN(R1784/12,0)+1,4),INDEX(תמותה!$A$1:$E$121,ROUNDDOWN(R1784/12,0)+1,5))</f>
        <v>#REF!</v>
      </c>
      <c r="Z1784">
        <f t="shared" si="577"/>
        <v>1</v>
      </c>
      <c r="AA1784">
        <f t="shared" si="578"/>
        <v>1</v>
      </c>
      <c r="AB1784" t="e">
        <f t="shared" si="583"/>
        <v>#VALUE!</v>
      </c>
      <c r="AC1784" t="e">
        <f t="shared" si="584"/>
        <v>#VALUE!</v>
      </c>
      <c r="AD1784" t="e">
        <f t="shared" si="585"/>
        <v>#VALUE!</v>
      </c>
      <c r="AE1784" t="e">
        <f t="shared" si="586"/>
        <v>#VALUE!</v>
      </c>
      <c r="AF1784" t="e">
        <f t="shared" si="587"/>
        <v>#VALUE!</v>
      </c>
    </row>
    <row r="1785" spans="5:32" x14ac:dyDescent="0.2">
      <c r="E1785">
        <f t="shared" si="579"/>
        <v>1783</v>
      </c>
      <c r="F1785">
        <f t="shared" si="574"/>
        <v>217.92312168472108</v>
      </c>
      <c r="G1785" t="e">
        <f t="shared" si="588"/>
        <v>#VALUE!</v>
      </c>
      <c r="H1785" t="e">
        <f t="shared" si="589"/>
        <v>#VALUE!</v>
      </c>
      <c r="I1785" t="e">
        <f t="shared" si="590"/>
        <v>#VALUE!</v>
      </c>
      <c r="J1785" t="e">
        <f t="shared" si="591"/>
        <v>#VALUE!</v>
      </c>
      <c r="K1785" t="e">
        <f t="shared" si="592"/>
        <v>#VALUE!</v>
      </c>
      <c r="L1785" t="e">
        <f t="shared" si="593"/>
        <v>#VALUE!</v>
      </c>
      <c r="M1785" t="e">
        <f>IF($B$9="זכר",INDEX(תמותה!$A$1:$E$121,ROUNDDOWN(E1785/12,0)+1,2),INDEX(תמותה!$A$1:$E$121,ROUNDDOWN(E1785/12,0)+1,3))</f>
        <v>#REF!</v>
      </c>
      <c r="N1785" t="e">
        <f>IF($B$9="זכר",INDEX('שיפור גברים'!$A$1:$GQ$121,ROUNDDOWN(E1785/12,0)+1,ROUNDDOWN((E1785+$B$7-$B$8)/12,0)+2),INDEX('שיפור נשים'!$A$1:$GQ$121,ROUNDDOWN(E1785/12,0)+1,ROUNDDOWN((E1785+$B$7-$B$8)/12,0)+2))</f>
        <v>#REF!</v>
      </c>
      <c r="O1785" t="e">
        <f>IF($B$9="זכר",INDEX('שיפור גברים'!$A$1:$GQ$121,ROUNDDOWN(E1785/12,0)+1,ROUNDDOWN((E1785+$B$7-$B$8)/12,0)+1),INDEX('שיפור נשים'!$A$1:$GQ$121,ROUNDDOWN(E1785/12,0)+1,ROUNDDOWN((E1785+$B$7-$B$8)/12,0)+1))</f>
        <v>#REF!</v>
      </c>
      <c r="P1785">
        <f t="shared" si="594"/>
        <v>0.25</v>
      </c>
      <c r="Q1785">
        <f t="shared" si="575"/>
        <v>1</v>
      </c>
      <c r="R1785">
        <f t="shared" si="580"/>
        <v>1783</v>
      </c>
      <c r="S1785" t="e">
        <f t="shared" si="581"/>
        <v>#VALUE!</v>
      </c>
      <c r="T1785" t="e">
        <f>IF($B$11="זכר",INDEX(תמותה!$A$1:$E$121,ROUNDDOWN(R1785/12,0)+1,2),INDEX(תמותה!$A$1:$E$121,ROUNDDOWN(R1785/12,0)+1,3))</f>
        <v>#REF!</v>
      </c>
      <c r="U1785" t="e">
        <f>IF($B$11="זכר",INDEX('שיפור גברים'!$A$1:$GQ$121,ROUNDDOWN(R1785/12,0)+1,ROUNDDOWN((E1785+$B$7-$B$8)/12,0)+2),INDEX('שיפור נשים'!$A$1:$GQ$121,ROUNDDOWN(R1785/12,0)+1,ROUNDDOWN((E1785+$B$7-$B$8)/12,0)+2))</f>
        <v>#REF!</v>
      </c>
      <c r="V1785" t="e">
        <f>IF($B$11="זכר",INDEX('שיפור גברים'!$A$1:$GQ$121,ROUNDDOWN(R1785/12,0)+1,ROUNDDOWN((E1785+$B$7-$B$8)/12,0)+1),INDEX('שיפור נשים'!$A$1:$GQ$121,ROUNDDOWN(R1785/12,0)+1,ROUNDDOWN((E1785+$B$7-$B$8)/12,0)+1))</f>
        <v>#REF!</v>
      </c>
      <c r="W1785">
        <f t="shared" si="576"/>
        <v>0.25</v>
      </c>
      <c r="X1785" t="e">
        <f t="shared" si="582"/>
        <v>#VALUE!</v>
      </c>
      <c r="Y1785" t="e">
        <f>IF($B$11="זכר",INDEX(תמותה!$A$1:$E$121,ROUNDDOWN(R1785/12,0)+1,4),INDEX(תמותה!$A$1:$E$121,ROUNDDOWN(R1785/12,0)+1,5))</f>
        <v>#REF!</v>
      </c>
      <c r="Z1785">
        <f t="shared" si="577"/>
        <v>1</v>
      </c>
      <c r="AA1785">
        <f t="shared" si="578"/>
        <v>1</v>
      </c>
      <c r="AB1785" t="e">
        <f t="shared" si="583"/>
        <v>#VALUE!</v>
      </c>
      <c r="AC1785" t="e">
        <f t="shared" si="584"/>
        <v>#VALUE!</v>
      </c>
      <c r="AD1785" t="e">
        <f t="shared" si="585"/>
        <v>#VALUE!</v>
      </c>
      <c r="AE1785" t="e">
        <f t="shared" si="586"/>
        <v>#VALUE!</v>
      </c>
      <c r="AF1785" t="e">
        <f t="shared" si="587"/>
        <v>#VALUE!</v>
      </c>
    </row>
    <row r="1786" spans="5:32" x14ac:dyDescent="0.2">
      <c r="E1786">
        <f t="shared" si="579"/>
        <v>1784</v>
      </c>
      <c r="F1786">
        <f t="shared" si="574"/>
        <v>218.58181084064412</v>
      </c>
      <c r="G1786" t="e">
        <f t="shared" si="588"/>
        <v>#VALUE!</v>
      </c>
      <c r="H1786" t="e">
        <f t="shared" si="589"/>
        <v>#VALUE!</v>
      </c>
      <c r="I1786" t="e">
        <f t="shared" si="590"/>
        <v>#VALUE!</v>
      </c>
      <c r="J1786" t="e">
        <f t="shared" si="591"/>
        <v>#VALUE!</v>
      </c>
      <c r="K1786" t="e">
        <f t="shared" si="592"/>
        <v>#VALUE!</v>
      </c>
      <c r="L1786" t="e">
        <f t="shared" si="593"/>
        <v>#VALUE!</v>
      </c>
      <c r="M1786" t="e">
        <f>IF($B$9="זכר",INDEX(תמותה!$A$1:$E$121,ROUNDDOWN(E1786/12,0)+1,2),INDEX(תמותה!$A$1:$E$121,ROUNDDOWN(E1786/12,0)+1,3))</f>
        <v>#REF!</v>
      </c>
      <c r="N1786" t="e">
        <f>IF($B$9="זכר",INDEX('שיפור גברים'!$A$1:$GQ$121,ROUNDDOWN(E1786/12,0)+1,ROUNDDOWN((E1786+$B$7-$B$8)/12,0)+2),INDEX('שיפור נשים'!$A$1:$GQ$121,ROUNDDOWN(E1786/12,0)+1,ROUNDDOWN((E1786+$B$7-$B$8)/12,0)+2))</f>
        <v>#REF!</v>
      </c>
      <c r="O1786" t="e">
        <f>IF($B$9="זכר",INDEX('שיפור גברים'!$A$1:$GQ$121,ROUNDDOWN(E1786/12,0)+1,ROUNDDOWN((E1786+$B$7-$B$8)/12,0)+1),INDEX('שיפור נשים'!$A$1:$GQ$121,ROUNDDOWN(E1786/12,0)+1,ROUNDDOWN((E1786+$B$7-$B$8)/12,0)+1))</f>
        <v>#REF!</v>
      </c>
      <c r="P1786">
        <f t="shared" si="594"/>
        <v>0.33333333333333331</v>
      </c>
      <c r="Q1786">
        <f t="shared" si="575"/>
        <v>1</v>
      </c>
      <c r="R1786">
        <f t="shared" si="580"/>
        <v>1784</v>
      </c>
      <c r="S1786" t="e">
        <f t="shared" si="581"/>
        <v>#VALUE!</v>
      </c>
      <c r="T1786" t="e">
        <f>IF($B$11="זכר",INDEX(תמותה!$A$1:$E$121,ROUNDDOWN(R1786/12,0)+1,2),INDEX(תמותה!$A$1:$E$121,ROUNDDOWN(R1786/12,0)+1,3))</f>
        <v>#REF!</v>
      </c>
      <c r="U1786" t="e">
        <f>IF($B$11="זכר",INDEX('שיפור גברים'!$A$1:$GQ$121,ROUNDDOWN(R1786/12,0)+1,ROUNDDOWN((E1786+$B$7-$B$8)/12,0)+2),INDEX('שיפור נשים'!$A$1:$GQ$121,ROUNDDOWN(R1786/12,0)+1,ROUNDDOWN((E1786+$B$7-$B$8)/12,0)+2))</f>
        <v>#REF!</v>
      </c>
      <c r="V1786" t="e">
        <f>IF($B$11="זכר",INDEX('שיפור גברים'!$A$1:$GQ$121,ROUNDDOWN(R1786/12,0)+1,ROUNDDOWN((E1786+$B$7-$B$8)/12,0)+1),INDEX('שיפור נשים'!$A$1:$GQ$121,ROUNDDOWN(R1786/12,0)+1,ROUNDDOWN((E1786+$B$7-$B$8)/12,0)+1))</f>
        <v>#REF!</v>
      </c>
      <c r="W1786">
        <f t="shared" si="576"/>
        <v>0.33333333333333331</v>
      </c>
      <c r="X1786" t="e">
        <f t="shared" si="582"/>
        <v>#VALUE!</v>
      </c>
      <c r="Y1786" t="e">
        <f>IF($B$11="זכר",INDEX(תמותה!$A$1:$E$121,ROUNDDOWN(R1786/12,0)+1,4),INDEX(תמותה!$A$1:$E$121,ROUNDDOWN(R1786/12,0)+1,5))</f>
        <v>#REF!</v>
      </c>
      <c r="Z1786">
        <f t="shared" si="577"/>
        <v>1</v>
      </c>
      <c r="AA1786">
        <f t="shared" si="578"/>
        <v>1</v>
      </c>
      <c r="AB1786" t="e">
        <f t="shared" si="583"/>
        <v>#VALUE!</v>
      </c>
      <c r="AC1786" t="e">
        <f t="shared" si="584"/>
        <v>#VALUE!</v>
      </c>
      <c r="AD1786" t="e">
        <f t="shared" si="585"/>
        <v>#VALUE!</v>
      </c>
      <c r="AE1786" t="e">
        <f t="shared" si="586"/>
        <v>#VALUE!</v>
      </c>
      <c r="AF1786" t="e">
        <f t="shared" si="587"/>
        <v>#VALUE!</v>
      </c>
    </row>
    <row r="1787" spans="5:32" x14ac:dyDescent="0.2">
      <c r="E1787">
        <f t="shared" si="579"/>
        <v>1785</v>
      </c>
      <c r="F1787">
        <f t="shared" si="574"/>
        <v>219.24249093447577</v>
      </c>
      <c r="G1787" t="e">
        <f t="shared" si="588"/>
        <v>#VALUE!</v>
      </c>
      <c r="H1787" t="e">
        <f t="shared" si="589"/>
        <v>#VALUE!</v>
      </c>
      <c r="I1787" t="e">
        <f t="shared" si="590"/>
        <v>#VALUE!</v>
      </c>
      <c r="J1787" t="e">
        <f t="shared" si="591"/>
        <v>#VALUE!</v>
      </c>
      <c r="K1787" t="e">
        <f t="shared" si="592"/>
        <v>#VALUE!</v>
      </c>
      <c r="L1787" t="e">
        <f t="shared" si="593"/>
        <v>#VALUE!</v>
      </c>
      <c r="M1787" t="e">
        <f>IF($B$9="זכר",INDEX(תמותה!$A$1:$E$121,ROUNDDOWN(E1787/12,0)+1,2),INDEX(תמותה!$A$1:$E$121,ROUNDDOWN(E1787/12,0)+1,3))</f>
        <v>#REF!</v>
      </c>
      <c r="N1787" t="e">
        <f>IF($B$9="זכר",INDEX('שיפור גברים'!$A$1:$GQ$121,ROUNDDOWN(E1787/12,0)+1,ROUNDDOWN((E1787+$B$7-$B$8)/12,0)+2),INDEX('שיפור נשים'!$A$1:$GQ$121,ROUNDDOWN(E1787/12,0)+1,ROUNDDOWN((E1787+$B$7-$B$8)/12,0)+2))</f>
        <v>#REF!</v>
      </c>
      <c r="O1787" t="e">
        <f>IF($B$9="זכר",INDEX('שיפור גברים'!$A$1:$GQ$121,ROUNDDOWN(E1787/12,0)+1,ROUNDDOWN((E1787+$B$7-$B$8)/12,0)+1),INDEX('שיפור נשים'!$A$1:$GQ$121,ROUNDDOWN(E1787/12,0)+1,ROUNDDOWN((E1787+$B$7-$B$8)/12,0)+1))</f>
        <v>#REF!</v>
      </c>
      <c r="P1787">
        <f t="shared" si="594"/>
        <v>0.41666666666666669</v>
      </c>
      <c r="Q1787">
        <f t="shared" si="575"/>
        <v>1</v>
      </c>
      <c r="R1787">
        <f t="shared" si="580"/>
        <v>1785</v>
      </c>
      <c r="S1787" t="e">
        <f t="shared" si="581"/>
        <v>#VALUE!</v>
      </c>
      <c r="T1787" t="e">
        <f>IF($B$11="זכר",INDEX(תמותה!$A$1:$E$121,ROUNDDOWN(R1787/12,0)+1,2),INDEX(תמותה!$A$1:$E$121,ROUNDDOWN(R1787/12,0)+1,3))</f>
        <v>#REF!</v>
      </c>
      <c r="U1787" t="e">
        <f>IF($B$11="זכר",INDEX('שיפור גברים'!$A$1:$GQ$121,ROUNDDOWN(R1787/12,0)+1,ROUNDDOWN((E1787+$B$7-$B$8)/12,0)+2),INDEX('שיפור נשים'!$A$1:$GQ$121,ROUNDDOWN(R1787/12,0)+1,ROUNDDOWN((E1787+$B$7-$B$8)/12,0)+2))</f>
        <v>#REF!</v>
      </c>
      <c r="V1787" t="e">
        <f>IF($B$11="זכר",INDEX('שיפור גברים'!$A$1:$GQ$121,ROUNDDOWN(R1787/12,0)+1,ROUNDDOWN((E1787+$B$7-$B$8)/12,0)+1),INDEX('שיפור נשים'!$A$1:$GQ$121,ROUNDDOWN(R1787/12,0)+1,ROUNDDOWN((E1787+$B$7-$B$8)/12,0)+1))</f>
        <v>#REF!</v>
      </c>
      <c r="W1787">
        <f t="shared" si="576"/>
        <v>0.41666666666666669</v>
      </c>
      <c r="X1787" t="e">
        <f t="shared" si="582"/>
        <v>#VALUE!</v>
      </c>
      <c r="Y1787" t="e">
        <f>IF($B$11="זכר",INDEX(תמותה!$A$1:$E$121,ROUNDDOWN(R1787/12,0)+1,4),INDEX(תמותה!$A$1:$E$121,ROUNDDOWN(R1787/12,0)+1,5))</f>
        <v>#REF!</v>
      </c>
      <c r="Z1787">
        <f t="shared" si="577"/>
        <v>1</v>
      </c>
      <c r="AA1787">
        <f t="shared" si="578"/>
        <v>1</v>
      </c>
      <c r="AB1787" t="e">
        <f t="shared" si="583"/>
        <v>#VALUE!</v>
      </c>
      <c r="AC1787" t="e">
        <f t="shared" si="584"/>
        <v>#VALUE!</v>
      </c>
      <c r="AD1787" t="e">
        <f t="shared" si="585"/>
        <v>#VALUE!</v>
      </c>
      <c r="AE1787" t="e">
        <f t="shared" si="586"/>
        <v>#VALUE!</v>
      </c>
      <c r="AF1787" t="e">
        <f t="shared" si="587"/>
        <v>#VALUE!</v>
      </c>
    </row>
    <row r="1788" spans="5:32" x14ac:dyDescent="0.2">
      <c r="E1788">
        <f t="shared" si="579"/>
        <v>1786</v>
      </c>
      <c r="F1788">
        <f t="shared" si="574"/>
        <v>219.90516798397664</v>
      </c>
      <c r="G1788" t="e">
        <f t="shared" si="588"/>
        <v>#VALUE!</v>
      </c>
      <c r="H1788" t="e">
        <f t="shared" si="589"/>
        <v>#VALUE!</v>
      </c>
      <c r="I1788" t="e">
        <f t="shared" si="590"/>
        <v>#VALUE!</v>
      </c>
      <c r="J1788" t="e">
        <f t="shared" si="591"/>
        <v>#VALUE!</v>
      </c>
      <c r="K1788" t="e">
        <f t="shared" si="592"/>
        <v>#VALUE!</v>
      </c>
      <c r="L1788" t="e">
        <f t="shared" si="593"/>
        <v>#VALUE!</v>
      </c>
      <c r="M1788" t="e">
        <f>IF($B$9="זכר",INDEX(תמותה!$A$1:$E$121,ROUNDDOWN(E1788/12,0)+1,2),INDEX(תמותה!$A$1:$E$121,ROUNDDOWN(E1788/12,0)+1,3))</f>
        <v>#REF!</v>
      </c>
      <c r="N1788" t="e">
        <f>IF($B$9="זכר",INDEX('שיפור גברים'!$A$1:$GQ$121,ROUNDDOWN(E1788/12,0)+1,ROUNDDOWN((E1788+$B$7-$B$8)/12,0)+2),INDEX('שיפור נשים'!$A$1:$GQ$121,ROUNDDOWN(E1788/12,0)+1,ROUNDDOWN((E1788+$B$7-$B$8)/12,0)+2))</f>
        <v>#REF!</v>
      </c>
      <c r="O1788" t="e">
        <f>IF($B$9="זכר",INDEX('שיפור גברים'!$A$1:$GQ$121,ROUNDDOWN(E1788/12,0)+1,ROUNDDOWN((E1788+$B$7-$B$8)/12,0)+1),INDEX('שיפור נשים'!$A$1:$GQ$121,ROUNDDOWN(E1788/12,0)+1,ROUNDDOWN((E1788+$B$7-$B$8)/12,0)+1))</f>
        <v>#REF!</v>
      </c>
      <c r="P1788">
        <f t="shared" si="594"/>
        <v>0.5</v>
      </c>
      <c r="Q1788">
        <f t="shared" si="575"/>
        <v>1</v>
      </c>
      <c r="R1788">
        <f t="shared" si="580"/>
        <v>1786</v>
      </c>
      <c r="S1788" t="e">
        <f t="shared" si="581"/>
        <v>#VALUE!</v>
      </c>
      <c r="T1788" t="e">
        <f>IF($B$11="זכר",INDEX(תמותה!$A$1:$E$121,ROUNDDOWN(R1788/12,0)+1,2),INDEX(תמותה!$A$1:$E$121,ROUNDDOWN(R1788/12,0)+1,3))</f>
        <v>#REF!</v>
      </c>
      <c r="U1788" t="e">
        <f>IF($B$11="זכר",INDEX('שיפור גברים'!$A$1:$GQ$121,ROUNDDOWN(R1788/12,0)+1,ROUNDDOWN((E1788+$B$7-$B$8)/12,0)+2),INDEX('שיפור נשים'!$A$1:$GQ$121,ROUNDDOWN(R1788/12,0)+1,ROUNDDOWN((E1788+$B$7-$B$8)/12,0)+2))</f>
        <v>#REF!</v>
      </c>
      <c r="V1788" t="e">
        <f>IF($B$11="זכר",INDEX('שיפור גברים'!$A$1:$GQ$121,ROUNDDOWN(R1788/12,0)+1,ROUNDDOWN((E1788+$B$7-$B$8)/12,0)+1),INDEX('שיפור נשים'!$A$1:$GQ$121,ROUNDDOWN(R1788/12,0)+1,ROUNDDOWN((E1788+$B$7-$B$8)/12,0)+1))</f>
        <v>#REF!</v>
      </c>
      <c r="W1788">
        <f t="shared" si="576"/>
        <v>0.5</v>
      </c>
      <c r="X1788" t="e">
        <f t="shared" si="582"/>
        <v>#VALUE!</v>
      </c>
      <c r="Y1788" t="e">
        <f>IF($B$11="זכר",INDEX(תמותה!$A$1:$E$121,ROUNDDOWN(R1788/12,0)+1,4),INDEX(תמותה!$A$1:$E$121,ROUNDDOWN(R1788/12,0)+1,5))</f>
        <v>#REF!</v>
      </c>
      <c r="Z1788">
        <f t="shared" si="577"/>
        <v>1</v>
      </c>
      <c r="AA1788">
        <f t="shared" si="578"/>
        <v>1</v>
      </c>
      <c r="AB1788" t="e">
        <f t="shared" si="583"/>
        <v>#VALUE!</v>
      </c>
      <c r="AC1788" t="e">
        <f t="shared" si="584"/>
        <v>#VALUE!</v>
      </c>
      <c r="AD1788" t="e">
        <f t="shared" si="585"/>
        <v>#VALUE!</v>
      </c>
      <c r="AE1788" t="e">
        <f t="shared" si="586"/>
        <v>#VALUE!</v>
      </c>
      <c r="AF1788" t="e">
        <f t="shared" si="587"/>
        <v>#VALUE!</v>
      </c>
    </row>
    <row r="1789" spans="5:32" x14ac:dyDescent="0.2">
      <c r="E1789">
        <f t="shared" si="579"/>
        <v>1787</v>
      </c>
      <c r="F1789">
        <f t="shared" si="574"/>
        <v>220.56984802509692</v>
      </c>
      <c r="G1789" t="e">
        <f t="shared" si="588"/>
        <v>#VALUE!</v>
      </c>
      <c r="H1789" t="e">
        <f t="shared" si="589"/>
        <v>#VALUE!</v>
      </c>
      <c r="I1789" t="e">
        <f t="shared" si="590"/>
        <v>#VALUE!</v>
      </c>
      <c r="J1789" t="e">
        <f t="shared" si="591"/>
        <v>#VALUE!</v>
      </c>
      <c r="K1789" t="e">
        <f t="shared" si="592"/>
        <v>#VALUE!</v>
      </c>
      <c r="L1789" t="e">
        <f t="shared" si="593"/>
        <v>#VALUE!</v>
      </c>
      <c r="M1789" t="e">
        <f>IF($B$9="זכר",INDEX(תמותה!$A$1:$E$121,ROUNDDOWN(E1789/12,0)+1,2),INDEX(תמותה!$A$1:$E$121,ROUNDDOWN(E1789/12,0)+1,3))</f>
        <v>#REF!</v>
      </c>
      <c r="N1789" t="e">
        <f>IF($B$9="זכר",INDEX('שיפור גברים'!$A$1:$GQ$121,ROUNDDOWN(E1789/12,0)+1,ROUNDDOWN((E1789+$B$7-$B$8)/12,0)+2),INDEX('שיפור נשים'!$A$1:$GQ$121,ROUNDDOWN(E1789/12,0)+1,ROUNDDOWN((E1789+$B$7-$B$8)/12,0)+2))</f>
        <v>#REF!</v>
      </c>
      <c r="O1789" t="e">
        <f>IF($B$9="זכר",INDEX('שיפור גברים'!$A$1:$GQ$121,ROUNDDOWN(E1789/12,0)+1,ROUNDDOWN((E1789+$B$7-$B$8)/12,0)+1),INDEX('שיפור נשים'!$A$1:$GQ$121,ROUNDDOWN(E1789/12,0)+1,ROUNDDOWN((E1789+$B$7-$B$8)/12,0)+1))</f>
        <v>#REF!</v>
      </c>
      <c r="P1789">
        <f t="shared" si="594"/>
        <v>0.58333333333333337</v>
      </c>
      <c r="Q1789">
        <f t="shared" si="575"/>
        <v>1</v>
      </c>
      <c r="R1789">
        <f t="shared" si="580"/>
        <v>1787</v>
      </c>
      <c r="S1789" t="e">
        <f t="shared" si="581"/>
        <v>#VALUE!</v>
      </c>
      <c r="T1789" t="e">
        <f>IF($B$11="זכר",INDEX(תמותה!$A$1:$E$121,ROUNDDOWN(R1789/12,0)+1,2),INDEX(תמותה!$A$1:$E$121,ROUNDDOWN(R1789/12,0)+1,3))</f>
        <v>#REF!</v>
      </c>
      <c r="U1789" t="e">
        <f>IF($B$11="זכר",INDEX('שיפור גברים'!$A$1:$GQ$121,ROUNDDOWN(R1789/12,0)+1,ROUNDDOWN((E1789+$B$7-$B$8)/12,0)+2),INDEX('שיפור נשים'!$A$1:$GQ$121,ROUNDDOWN(R1789/12,0)+1,ROUNDDOWN((E1789+$B$7-$B$8)/12,0)+2))</f>
        <v>#REF!</v>
      </c>
      <c r="V1789" t="e">
        <f>IF($B$11="זכר",INDEX('שיפור גברים'!$A$1:$GQ$121,ROUNDDOWN(R1789/12,0)+1,ROUNDDOWN((E1789+$B$7-$B$8)/12,0)+1),INDEX('שיפור נשים'!$A$1:$GQ$121,ROUNDDOWN(R1789/12,0)+1,ROUNDDOWN((E1789+$B$7-$B$8)/12,0)+1))</f>
        <v>#REF!</v>
      </c>
      <c r="W1789">
        <f t="shared" si="576"/>
        <v>0.58333333333333337</v>
      </c>
      <c r="X1789" t="e">
        <f t="shared" si="582"/>
        <v>#VALUE!</v>
      </c>
      <c r="Y1789" t="e">
        <f>IF($B$11="זכר",INDEX(תמותה!$A$1:$E$121,ROUNDDOWN(R1789/12,0)+1,4),INDEX(תמותה!$A$1:$E$121,ROUNDDOWN(R1789/12,0)+1,5))</f>
        <v>#REF!</v>
      </c>
      <c r="Z1789">
        <f t="shared" si="577"/>
        <v>1</v>
      </c>
      <c r="AA1789">
        <f t="shared" si="578"/>
        <v>1</v>
      </c>
      <c r="AB1789" t="e">
        <f t="shared" si="583"/>
        <v>#VALUE!</v>
      </c>
      <c r="AC1789" t="e">
        <f t="shared" si="584"/>
        <v>#VALUE!</v>
      </c>
      <c r="AD1789" t="e">
        <f t="shared" si="585"/>
        <v>#VALUE!</v>
      </c>
      <c r="AE1789" t="e">
        <f t="shared" si="586"/>
        <v>#VALUE!</v>
      </c>
      <c r="AF1789" t="e">
        <f t="shared" si="587"/>
        <v>#VALUE!</v>
      </c>
    </row>
    <row r="1790" spans="5:32" x14ac:dyDescent="0.2">
      <c r="E1790">
        <f t="shared" si="579"/>
        <v>1788</v>
      </c>
      <c r="F1790">
        <f t="shared" si="574"/>
        <v>221.23653711203067</v>
      </c>
      <c r="G1790" t="e">
        <f t="shared" si="588"/>
        <v>#VALUE!</v>
      </c>
      <c r="H1790" t="e">
        <f t="shared" si="589"/>
        <v>#VALUE!</v>
      </c>
      <c r="I1790" t="e">
        <f t="shared" si="590"/>
        <v>#VALUE!</v>
      </c>
      <c r="J1790" t="e">
        <f t="shared" si="591"/>
        <v>#VALUE!</v>
      </c>
      <c r="K1790" t="e">
        <f t="shared" si="592"/>
        <v>#VALUE!</v>
      </c>
      <c r="L1790" t="e">
        <f t="shared" si="593"/>
        <v>#VALUE!</v>
      </c>
      <c r="M1790" t="e">
        <f>IF($B$9="זכר",INDEX(תמותה!$A$1:$E$121,ROUNDDOWN(E1790/12,0)+1,2),INDEX(תמותה!$A$1:$E$121,ROUNDDOWN(E1790/12,0)+1,3))</f>
        <v>#REF!</v>
      </c>
      <c r="N1790" t="e">
        <f>IF($B$9="זכר",INDEX('שיפור גברים'!$A$1:$GQ$121,ROUNDDOWN(E1790/12,0)+1,ROUNDDOWN((E1790+$B$7-$B$8)/12,0)+2),INDEX('שיפור נשים'!$A$1:$GQ$121,ROUNDDOWN(E1790/12,0)+1,ROUNDDOWN((E1790+$B$7-$B$8)/12,0)+2))</f>
        <v>#REF!</v>
      </c>
      <c r="O1790" t="e">
        <f>IF($B$9="זכר",INDEX('שיפור גברים'!$A$1:$GQ$121,ROUNDDOWN(E1790/12,0)+1,ROUNDDOWN((E1790+$B$7-$B$8)/12,0)+1),INDEX('שיפור נשים'!$A$1:$GQ$121,ROUNDDOWN(E1790/12,0)+1,ROUNDDOWN((E1790+$B$7-$B$8)/12,0)+1))</f>
        <v>#REF!</v>
      </c>
      <c r="P1790">
        <f t="shared" si="594"/>
        <v>0.66666666666666663</v>
      </c>
      <c r="Q1790">
        <f t="shared" si="575"/>
        <v>1</v>
      </c>
      <c r="R1790">
        <f t="shared" si="580"/>
        <v>1788</v>
      </c>
      <c r="S1790" t="e">
        <f t="shared" si="581"/>
        <v>#VALUE!</v>
      </c>
      <c r="T1790" t="e">
        <f>IF($B$11="זכר",INDEX(תמותה!$A$1:$E$121,ROUNDDOWN(R1790/12,0)+1,2),INDEX(תמותה!$A$1:$E$121,ROUNDDOWN(R1790/12,0)+1,3))</f>
        <v>#REF!</v>
      </c>
      <c r="U1790" t="e">
        <f>IF($B$11="זכר",INDEX('שיפור גברים'!$A$1:$GQ$121,ROUNDDOWN(R1790/12,0)+1,ROUNDDOWN((E1790+$B$7-$B$8)/12,0)+2),INDEX('שיפור נשים'!$A$1:$GQ$121,ROUNDDOWN(R1790/12,0)+1,ROUNDDOWN((E1790+$B$7-$B$8)/12,0)+2))</f>
        <v>#REF!</v>
      </c>
      <c r="V1790" t="e">
        <f>IF($B$11="זכר",INDEX('שיפור גברים'!$A$1:$GQ$121,ROUNDDOWN(R1790/12,0)+1,ROUNDDOWN((E1790+$B$7-$B$8)/12,0)+1),INDEX('שיפור נשים'!$A$1:$GQ$121,ROUNDDOWN(R1790/12,0)+1,ROUNDDOWN((E1790+$B$7-$B$8)/12,0)+1))</f>
        <v>#REF!</v>
      </c>
      <c r="W1790">
        <f t="shared" si="576"/>
        <v>0.66666666666666663</v>
      </c>
      <c r="X1790" t="e">
        <f t="shared" si="582"/>
        <v>#VALUE!</v>
      </c>
      <c r="Y1790" t="e">
        <f>IF($B$11="זכר",INDEX(תמותה!$A$1:$E$121,ROUNDDOWN(R1790/12,0)+1,4),INDEX(תמותה!$A$1:$E$121,ROUNDDOWN(R1790/12,0)+1,5))</f>
        <v>#REF!</v>
      </c>
      <c r="Z1790">
        <f t="shared" si="577"/>
        <v>1</v>
      </c>
      <c r="AA1790">
        <f t="shared" si="578"/>
        <v>1</v>
      </c>
      <c r="AB1790" t="e">
        <f t="shared" si="583"/>
        <v>#VALUE!</v>
      </c>
      <c r="AC1790" t="e">
        <f t="shared" si="584"/>
        <v>#VALUE!</v>
      </c>
      <c r="AD1790" t="e">
        <f t="shared" si="585"/>
        <v>#VALUE!</v>
      </c>
      <c r="AE1790" t="e">
        <f t="shared" si="586"/>
        <v>#VALUE!</v>
      </c>
      <c r="AF1790" t="e">
        <f t="shared" si="587"/>
        <v>#VALUE!</v>
      </c>
    </row>
    <row r="1791" spans="5:32" x14ac:dyDescent="0.2">
      <c r="E1791">
        <f t="shared" si="579"/>
        <v>1789</v>
      </c>
      <c r="F1791">
        <f t="shared" si="574"/>
        <v>221.90524131727071</v>
      </c>
      <c r="G1791" t="e">
        <f t="shared" si="588"/>
        <v>#VALUE!</v>
      </c>
      <c r="H1791" t="e">
        <f t="shared" si="589"/>
        <v>#VALUE!</v>
      </c>
      <c r="I1791" t="e">
        <f t="shared" si="590"/>
        <v>#VALUE!</v>
      </c>
      <c r="J1791" t="e">
        <f t="shared" si="591"/>
        <v>#VALUE!</v>
      </c>
      <c r="K1791" t="e">
        <f t="shared" si="592"/>
        <v>#VALUE!</v>
      </c>
      <c r="L1791" t="e">
        <f t="shared" si="593"/>
        <v>#VALUE!</v>
      </c>
      <c r="M1791" t="e">
        <f>IF($B$9="זכר",INDEX(תמותה!$A$1:$E$121,ROUNDDOWN(E1791/12,0)+1,2),INDEX(תמותה!$A$1:$E$121,ROUNDDOWN(E1791/12,0)+1,3))</f>
        <v>#REF!</v>
      </c>
      <c r="N1791" t="e">
        <f>IF($B$9="זכר",INDEX('שיפור גברים'!$A$1:$GQ$121,ROUNDDOWN(E1791/12,0)+1,ROUNDDOWN((E1791+$B$7-$B$8)/12,0)+2),INDEX('שיפור נשים'!$A$1:$GQ$121,ROUNDDOWN(E1791/12,0)+1,ROUNDDOWN((E1791+$B$7-$B$8)/12,0)+2))</f>
        <v>#REF!</v>
      </c>
      <c r="O1791" t="e">
        <f>IF($B$9="זכר",INDEX('שיפור גברים'!$A$1:$GQ$121,ROUNDDOWN(E1791/12,0)+1,ROUNDDOWN((E1791+$B$7-$B$8)/12,0)+1),INDEX('שיפור נשים'!$A$1:$GQ$121,ROUNDDOWN(E1791/12,0)+1,ROUNDDOWN((E1791+$B$7-$B$8)/12,0)+1))</f>
        <v>#REF!</v>
      </c>
      <c r="P1791">
        <f t="shared" si="594"/>
        <v>0.75</v>
      </c>
      <c r="Q1791">
        <f t="shared" si="575"/>
        <v>1</v>
      </c>
      <c r="R1791">
        <f t="shared" si="580"/>
        <v>1789</v>
      </c>
      <c r="S1791" t="e">
        <f t="shared" si="581"/>
        <v>#VALUE!</v>
      </c>
      <c r="T1791" t="e">
        <f>IF($B$11="זכר",INDEX(תמותה!$A$1:$E$121,ROUNDDOWN(R1791/12,0)+1,2),INDEX(תמותה!$A$1:$E$121,ROUNDDOWN(R1791/12,0)+1,3))</f>
        <v>#REF!</v>
      </c>
      <c r="U1791" t="e">
        <f>IF($B$11="זכר",INDEX('שיפור גברים'!$A$1:$GQ$121,ROUNDDOWN(R1791/12,0)+1,ROUNDDOWN((E1791+$B$7-$B$8)/12,0)+2),INDEX('שיפור נשים'!$A$1:$GQ$121,ROUNDDOWN(R1791/12,0)+1,ROUNDDOWN((E1791+$B$7-$B$8)/12,0)+2))</f>
        <v>#REF!</v>
      </c>
      <c r="V1791" t="e">
        <f>IF($B$11="זכר",INDEX('שיפור גברים'!$A$1:$GQ$121,ROUNDDOWN(R1791/12,0)+1,ROUNDDOWN((E1791+$B$7-$B$8)/12,0)+1),INDEX('שיפור נשים'!$A$1:$GQ$121,ROUNDDOWN(R1791/12,0)+1,ROUNDDOWN((E1791+$B$7-$B$8)/12,0)+1))</f>
        <v>#REF!</v>
      </c>
      <c r="W1791">
        <f t="shared" si="576"/>
        <v>0.75</v>
      </c>
      <c r="X1791" t="e">
        <f t="shared" si="582"/>
        <v>#VALUE!</v>
      </c>
      <c r="Y1791" t="e">
        <f>IF($B$11="זכר",INDEX(תמותה!$A$1:$E$121,ROUNDDOWN(R1791/12,0)+1,4),INDEX(תמותה!$A$1:$E$121,ROUNDDOWN(R1791/12,0)+1,5))</f>
        <v>#REF!</v>
      </c>
      <c r="Z1791">
        <f t="shared" si="577"/>
        <v>1</v>
      </c>
      <c r="AA1791">
        <f t="shared" si="578"/>
        <v>1</v>
      </c>
      <c r="AB1791" t="e">
        <f t="shared" si="583"/>
        <v>#VALUE!</v>
      </c>
      <c r="AC1791" t="e">
        <f t="shared" si="584"/>
        <v>#VALUE!</v>
      </c>
      <c r="AD1791" t="e">
        <f t="shared" si="585"/>
        <v>#VALUE!</v>
      </c>
      <c r="AE1791" t="e">
        <f t="shared" si="586"/>
        <v>#VALUE!</v>
      </c>
      <c r="AF1791" t="e">
        <f t="shared" si="587"/>
        <v>#VALUE!</v>
      </c>
    </row>
    <row r="1792" spans="5:32" x14ac:dyDescent="0.2">
      <c r="E1792">
        <f t="shared" si="579"/>
        <v>1790</v>
      </c>
      <c r="F1792">
        <f t="shared" si="574"/>
        <v>222.5759667316652</v>
      </c>
      <c r="G1792" t="e">
        <f t="shared" si="588"/>
        <v>#VALUE!</v>
      </c>
      <c r="H1792" t="e">
        <f t="shared" si="589"/>
        <v>#VALUE!</v>
      </c>
      <c r="I1792" t="e">
        <f t="shared" si="590"/>
        <v>#VALUE!</v>
      </c>
      <c r="J1792" t="e">
        <f t="shared" si="591"/>
        <v>#VALUE!</v>
      </c>
      <c r="K1792" t="e">
        <f t="shared" si="592"/>
        <v>#VALUE!</v>
      </c>
      <c r="L1792" t="e">
        <f t="shared" si="593"/>
        <v>#VALUE!</v>
      </c>
      <c r="M1792" t="e">
        <f>IF($B$9="זכר",INDEX(תמותה!$A$1:$E$121,ROUNDDOWN(E1792/12,0)+1,2),INDEX(תמותה!$A$1:$E$121,ROUNDDOWN(E1792/12,0)+1,3))</f>
        <v>#REF!</v>
      </c>
      <c r="N1792" t="e">
        <f>IF($B$9="זכר",INDEX('שיפור גברים'!$A$1:$GQ$121,ROUNDDOWN(E1792/12,0)+1,ROUNDDOWN((E1792+$B$7-$B$8)/12,0)+2),INDEX('שיפור נשים'!$A$1:$GQ$121,ROUNDDOWN(E1792/12,0)+1,ROUNDDOWN((E1792+$B$7-$B$8)/12,0)+2))</f>
        <v>#REF!</v>
      </c>
      <c r="O1792" t="e">
        <f>IF($B$9="זכר",INDEX('שיפור גברים'!$A$1:$GQ$121,ROUNDDOWN(E1792/12,0)+1,ROUNDDOWN((E1792+$B$7-$B$8)/12,0)+1),INDEX('שיפור נשים'!$A$1:$GQ$121,ROUNDDOWN(E1792/12,0)+1,ROUNDDOWN((E1792+$B$7-$B$8)/12,0)+1))</f>
        <v>#REF!</v>
      </c>
      <c r="P1792">
        <f t="shared" si="594"/>
        <v>0.83333333333333337</v>
      </c>
      <c r="Q1792">
        <f t="shared" si="575"/>
        <v>1</v>
      </c>
      <c r="R1792">
        <f t="shared" si="580"/>
        <v>1790</v>
      </c>
      <c r="S1792" t="e">
        <f t="shared" si="581"/>
        <v>#VALUE!</v>
      </c>
      <c r="T1792" t="e">
        <f>IF($B$11="זכר",INDEX(תמותה!$A$1:$E$121,ROUNDDOWN(R1792/12,0)+1,2),INDEX(תמותה!$A$1:$E$121,ROUNDDOWN(R1792/12,0)+1,3))</f>
        <v>#REF!</v>
      </c>
      <c r="U1792" t="e">
        <f>IF($B$11="זכר",INDEX('שיפור גברים'!$A$1:$GQ$121,ROUNDDOWN(R1792/12,0)+1,ROUNDDOWN((E1792+$B$7-$B$8)/12,0)+2),INDEX('שיפור נשים'!$A$1:$GQ$121,ROUNDDOWN(R1792/12,0)+1,ROUNDDOWN((E1792+$B$7-$B$8)/12,0)+2))</f>
        <v>#REF!</v>
      </c>
      <c r="V1792" t="e">
        <f>IF($B$11="זכר",INDEX('שיפור גברים'!$A$1:$GQ$121,ROUNDDOWN(R1792/12,0)+1,ROUNDDOWN((E1792+$B$7-$B$8)/12,0)+1),INDEX('שיפור נשים'!$A$1:$GQ$121,ROUNDDOWN(R1792/12,0)+1,ROUNDDOWN((E1792+$B$7-$B$8)/12,0)+1))</f>
        <v>#REF!</v>
      </c>
      <c r="W1792">
        <f t="shared" si="576"/>
        <v>0.83333333333333337</v>
      </c>
      <c r="X1792" t="e">
        <f t="shared" si="582"/>
        <v>#VALUE!</v>
      </c>
      <c r="Y1792" t="e">
        <f>IF($B$11="זכר",INDEX(תמותה!$A$1:$E$121,ROUNDDOWN(R1792/12,0)+1,4),INDEX(תמותה!$A$1:$E$121,ROUNDDOWN(R1792/12,0)+1,5))</f>
        <v>#REF!</v>
      </c>
      <c r="Z1792">
        <f t="shared" si="577"/>
        <v>1</v>
      </c>
      <c r="AA1792">
        <f t="shared" si="578"/>
        <v>1</v>
      </c>
      <c r="AB1792" t="e">
        <f t="shared" si="583"/>
        <v>#VALUE!</v>
      </c>
      <c r="AC1792" t="e">
        <f t="shared" si="584"/>
        <v>#VALUE!</v>
      </c>
      <c r="AD1792" t="e">
        <f t="shared" si="585"/>
        <v>#VALUE!</v>
      </c>
      <c r="AE1792" t="e">
        <f t="shared" si="586"/>
        <v>#VALUE!</v>
      </c>
      <c r="AF1792" t="e">
        <f t="shared" si="587"/>
        <v>#VALUE!</v>
      </c>
    </row>
    <row r="1793" spans="5:32" x14ac:dyDescent="0.2">
      <c r="E1793">
        <f t="shared" si="579"/>
        <v>1791</v>
      </c>
      <c r="F1793">
        <f t="shared" si="574"/>
        <v>223.24871946447223</v>
      </c>
      <c r="G1793" t="e">
        <f t="shared" si="588"/>
        <v>#VALUE!</v>
      </c>
      <c r="H1793" t="e">
        <f t="shared" si="589"/>
        <v>#VALUE!</v>
      </c>
      <c r="I1793" t="e">
        <f t="shared" si="590"/>
        <v>#VALUE!</v>
      </c>
      <c r="J1793" t="e">
        <f t="shared" si="591"/>
        <v>#VALUE!</v>
      </c>
      <c r="K1793" t="e">
        <f t="shared" si="592"/>
        <v>#VALUE!</v>
      </c>
      <c r="L1793" t="e">
        <f t="shared" si="593"/>
        <v>#VALUE!</v>
      </c>
      <c r="M1793" t="e">
        <f>IF($B$9="זכר",INDEX(תמותה!$A$1:$E$121,ROUNDDOWN(E1793/12,0)+1,2),INDEX(תמותה!$A$1:$E$121,ROUNDDOWN(E1793/12,0)+1,3))</f>
        <v>#REF!</v>
      </c>
      <c r="N1793" t="e">
        <f>IF($B$9="זכר",INDEX('שיפור גברים'!$A$1:$GQ$121,ROUNDDOWN(E1793/12,0)+1,ROUNDDOWN((E1793+$B$7-$B$8)/12,0)+2),INDEX('שיפור נשים'!$A$1:$GQ$121,ROUNDDOWN(E1793/12,0)+1,ROUNDDOWN((E1793+$B$7-$B$8)/12,0)+2))</f>
        <v>#REF!</v>
      </c>
      <c r="O1793" t="e">
        <f>IF($B$9="זכר",INDEX('שיפור גברים'!$A$1:$GQ$121,ROUNDDOWN(E1793/12,0)+1,ROUNDDOWN((E1793+$B$7-$B$8)/12,0)+1),INDEX('שיפור נשים'!$A$1:$GQ$121,ROUNDDOWN(E1793/12,0)+1,ROUNDDOWN((E1793+$B$7-$B$8)/12,0)+1))</f>
        <v>#REF!</v>
      </c>
      <c r="P1793">
        <f t="shared" si="594"/>
        <v>0.91666666666666663</v>
      </c>
      <c r="Q1793">
        <f t="shared" si="575"/>
        <v>1</v>
      </c>
      <c r="R1793">
        <f t="shared" si="580"/>
        <v>1791</v>
      </c>
      <c r="S1793" t="e">
        <f t="shared" si="581"/>
        <v>#VALUE!</v>
      </c>
      <c r="T1793" t="e">
        <f>IF($B$11="זכר",INDEX(תמותה!$A$1:$E$121,ROUNDDOWN(R1793/12,0)+1,2),INDEX(תמותה!$A$1:$E$121,ROUNDDOWN(R1793/12,0)+1,3))</f>
        <v>#REF!</v>
      </c>
      <c r="U1793" t="e">
        <f>IF($B$11="זכר",INDEX('שיפור גברים'!$A$1:$GQ$121,ROUNDDOWN(R1793/12,0)+1,ROUNDDOWN((E1793+$B$7-$B$8)/12,0)+2),INDEX('שיפור נשים'!$A$1:$GQ$121,ROUNDDOWN(R1793/12,0)+1,ROUNDDOWN((E1793+$B$7-$B$8)/12,0)+2))</f>
        <v>#REF!</v>
      </c>
      <c r="V1793" t="e">
        <f>IF($B$11="זכר",INDEX('שיפור גברים'!$A$1:$GQ$121,ROUNDDOWN(R1793/12,0)+1,ROUNDDOWN((E1793+$B$7-$B$8)/12,0)+1),INDEX('שיפור נשים'!$A$1:$GQ$121,ROUNDDOWN(R1793/12,0)+1,ROUNDDOWN((E1793+$B$7-$B$8)/12,0)+1))</f>
        <v>#REF!</v>
      </c>
      <c r="W1793">
        <f t="shared" si="576"/>
        <v>0.91666666666666663</v>
      </c>
      <c r="X1793" t="e">
        <f t="shared" si="582"/>
        <v>#VALUE!</v>
      </c>
      <c r="Y1793" t="e">
        <f>IF($B$11="זכר",INDEX(תמותה!$A$1:$E$121,ROUNDDOWN(R1793/12,0)+1,4),INDEX(תמותה!$A$1:$E$121,ROUNDDOWN(R1793/12,0)+1,5))</f>
        <v>#REF!</v>
      </c>
      <c r="Z1793">
        <f t="shared" si="577"/>
        <v>1</v>
      </c>
      <c r="AA1793">
        <f t="shared" si="578"/>
        <v>1</v>
      </c>
      <c r="AB1793" t="e">
        <f t="shared" si="583"/>
        <v>#VALUE!</v>
      </c>
      <c r="AC1793" t="e">
        <f t="shared" si="584"/>
        <v>#VALUE!</v>
      </c>
      <c r="AD1793" t="e">
        <f t="shared" si="585"/>
        <v>#VALUE!</v>
      </c>
      <c r="AE1793" t="e">
        <f t="shared" si="586"/>
        <v>#VALUE!</v>
      </c>
      <c r="AF1793" t="e">
        <f t="shared" si="587"/>
        <v>#VALUE!</v>
      </c>
    </row>
    <row r="1794" spans="5:32" x14ac:dyDescent="0.2">
      <c r="E1794">
        <f t="shared" si="579"/>
        <v>1792</v>
      </c>
      <c r="F1794">
        <f t="shared" si="574"/>
        <v>223.92350564341496</v>
      </c>
      <c r="G1794" t="e">
        <f t="shared" si="588"/>
        <v>#VALUE!</v>
      </c>
      <c r="H1794" t="e">
        <f t="shared" si="589"/>
        <v>#VALUE!</v>
      </c>
      <c r="I1794" t="e">
        <f t="shared" si="590"/>
        <v>#VALUE!</v>
      </c>
      <c r="J1794" t="e">
        <f t="shared" si="591"/>
        <v>#VALUE!</v>
      </c>
      <c r="K1794" t="e">
        <f t="shared" si="592"/>
        <v>#VALUE!</v>
      </c>
      <c r="L1794" t="e">
        <f t="shared" si="593"/>
        <v>#VALUE!</v>
      </c>
      <c r="M1794" t="e">
        <f>IF($B$9="זכר",INDEX(תמותה!$A$1:$E$121,ROUNDDOWN(E1794/12,0)+1,2),INDEX(תמותה!$A$1:$E$121,ROUNDDOWN(E1794/12,0)+1,3))</f>
        <v>#REF!</v>
      </c>
      <c r="N1794" t="e">
        <f>IF($B$9="זכר",INDEX('שיפור גברים'!$A$1:$GQ$121,ROUNDDOWN(E1794/12,0)+1,ROUNDDOWN((E1794+$B$7-$B$8)/12,0)+2),INDEX('שיפור נשים'!$A$1:$GQ$121,ROUNDDOWN(E1794/12,0)+1,ROUNDDOWN((E1794+$B$7-$B$8)/12,0)+2))</f>
        <v>#REF!</v>
      </c>
      <c r="O1794" t="e">
        <f>IF($B$9="זכר",INDEX('שיפור גברים'!$A$1:$GQ$121,ROUNDDOWN(E1794/12,0)+1,ROUNDDOWN((E1794+$B$7-$B$8)/12,0)+1),INDEX('שיפור נשים'!$A$1:$GQ$121,ROUNDDOWN(E1794/12,0)+1,ROUNDDOWN((E1794+$B$7-$B$8)/12,0)+1))</f>
        <v>#REF!</v>
      </c>
      <c r="P1794">
        <f t="shared" si="594"/>
        <v>1</v>
      </c>
      <c r="Q1794">
        <f t="shared" si="575"/>
        <v>1</v>
      </c>
      <c r="R1794">
        <f t="shared" si="580"/>
        <v>1792</v>
      </c>
      <c r="S1794" t="e">
        <f t="shared" si="581"/>
        <v>#VALUE!</v>
      </c>
      <c r="T1794" t="e">
        <f>IF($B$11="זכר",INDEX(תמותה!$A$1:$E$121,ROUNDDOWN(R1794/12,0)+1,2),INDEX(תמותה!$A$1:$E$121,ROUNDDOWN(R1794/12,0)+1,3))</f>
        <v>#REF!</v>
      </c>
      <c r="U1794" t="e">
        <f>IF($B$11="זכר",INDEX('שיפור גברים'!$A$1:$GQ$121,ROUNDDOWN(R1794/12,0)+1,ROUNDDOWN((E1794+$B$7-$B$8)/12,0)+2),INDEX('שיפור נשים'!$A$1:$GQ$121,ROUNDDOWN(R1794/12,0)+1,ROUNDDOWN((E1794+$B$7-$B$8)/12,0)+2))</f>
        <v>#REF!</v>
      </c>
      <c r="V1794" t="e">
        <f>IF($B$11="זכר",INDEX('שיפור גברים'!$A$1:$GQ$121,ROUNDDOWN(R1794/12,0)+1,ROUNDDOWN((E1794+$B$7-$B$8)/12,0)+1),INDEX('שיפור נשים'!$A$1:$GQ$121,ROUNDDOWN(R1794/12,0)+1,ROUNDDOWN((E1794+$B$7-$B$8)/12,0)+1))</f>
        <v>#REF!</v>
      </c>
      <c r="W1794">
        <f t="shared" si="576"/>
        <v>1</v>
      </c>
      <c r="X1794" t="e">
        <f t="shared" si="582"/>
        <v>#VALUE!</v>
      </c>
      <c r="Y1794" t="e">
        <f>IF($B$11="זכר",INDEX(תמותה!$A$1:$E$121,ROUNDDOWN(R1794/12,0)+1,4),INDEX(תמותה!$A$1:$E$121,ROUNDDOWN(R1794/12,0)+1,5))</f>
        <v>#REF!</v>
      </c>
      <c r="Z1794">
        <f t="shared" si="577"/>
        <v>1</v>
      </c>
      <c r="AA1794">
        <f t="shared" si="578"/>
        <v>1</v>
      </c>
      <c r="AB1794" t="e">
        <f t="shared" si="583"/>
        <v>#VALUE!</v>
      </c>
      <c r="AC1794" t="e">
        <f t="shared" si="584"/>
        <v>#VALUE!</v>
      </c>
      <c r="AD1794" t="e">
        <f t="shared" si="585"/>
        <v>#VALUE!</v>
      </c>
      <c r="AE1794" t="e">
        <f t="shared" si="586"/>
        <v>#VALUE!</v>
      </c>
      <c r="AF1794" t="e">
        <f t="shared" si="587"/>
        <v>#VALUE!</v>
      </c>
    </row>
    <row r="1795" spans="5:32" x14ac:dyDescent="0.2">
      <c r="E1795">
        <f t="shared" si="579"/>
        <v>1793</v>
      </c>
      <c r="F1795">
        <f t="shared" ref="F1795:F1858" si="595">(1+$B$2)^((E1795-$E$2+1)/12)</f>
        <v>224.60033141473892</v>
      </c>
      <c r="G1795" t="e">
        <f t="shared" si="588"/>
        <v>#VALUE!</v>
      </c>
      <c r="H1795" t="e">
        <f t="shared" si="589"/>
        <v>#VALUE!</v>
      </c>
      <c r="I1795" t="e">
        <f t="shared" si="590"/>
        <v>#VALUE!</v>
      </c>
      <c r="J1795" t="e">
        <f t="shared" si="591"/>
        <v>#VALUE!</v>
      </c>
      <c r="K1795" t="e">
        <f t="shared" si="592"/>
        <v>#VALUE!</v>
      </c>
      <c r="L1795" t="e">
        <f t="shared" si="593"/>
        <v>#VALUE!</v>
      </c>
      <c r="M1795" t="e">
        <f>IF($B$9="זכר",INDEX(תמותה!$A$1:$E$121,ROUNDDOWN(E1795/12,0)+1,2),INDEX(תמותה!$A$1:$E$121,ROUNDDOWN(E1795/12,0)+1,3))</f>
        <v>#REF!</v>
      </c>
      <c r="N1795" t="e">
        <f>IF($B$9="זכר",INDEX('שיפור גברים'!$A$1:$GQ$121,ROUNDDOWN(E1795/12,0)+1,ROUNDDOWN((E1795+$B$7-$B$8)/12,0)+2),INDEX('שיפור נשים'!$A$1:$GQ$121,ROUNDDOWN(E1795/12,0)+1,ROUNDDOWN((E1795+$B$7-$B$8)/12,0)+2))</f>
        <v>#REF!</v>
      </c>
      <c r="O1795" t="e">
        <f>IF($B$9="זכר",INDEX('שיפור גברים'!$A$1:$GQ$121,ROUNDDOWN(E1795/12,0)+1,ROUNDDOWN((E1795+$B$7-$B$8)/12,0)+1),INDEX('שיפור נשים'!$A$1:$GQ$121,ROUNDDOWN(E1795/12,0)+1,ROUNDDOWN((E1795+$B$7-$B$8)/12,0)+1))</f>
        <v>#REF!</v>
      </c>
      <c r="P1795">
        <f t="shared" si="594"/>
        <v>8.3333333333333329E-2</v>
      </c>
      <c r="Q1795">
        <f t="shared" ref="Q1795:Q1858" si="596">IF(E1795&lt;$B$12,1-(1-M1795*(N1795*P1795+O1795*(1-P1795)))^(1/12),1)</f>
        <v>1</v>
      </c>
      <c r="R1795">
        <f t="shared" si="580"/>
        <v>1793</v>
      </c>
      <c r="S1795" t="e">
        <f t="shared" si="581"/>
        <v>#VALUE!</v>
      </c>
      <c r="T1795" t="e">
        <f>IF($B$11="זכר",INDEX(תמותה!$A$1:$E$121,ROUNDDOWN(R1795/12,0)+1,2),INDEX(תמותה!$A$1:$E$121,ROUNDDOWN(R1795/12,0)+1,3))</f>
        <v>#REF!</v>
      </c>
      <c r="U1795" t="e">
        <f>IF($B$11="זכר",INDEX('שיפור גברים'!$A$1:$GQ$121,ROUNDDOWN(R1795/12,0)+1,ROUNDDOWN((E1795+$B$7-$B$8)/12,0)+2),INDEX('שיפור נשים'!$A$1:$GQ$121,ROUNDDOWN(R1795/12,0)+1,ROUNDDOWN((E1795+$B$7-$B$8)/12,0)+2))</f>
        <v>#REF!</v>
      </c>
      <c r="V1795" t="e">
        <f>IF($B$11="זכר",INDEX('שיפור גברים'!$A$1:$GQ$121,ROUNDDOWN(R1795/12,0)+1,ROUNDDOWN((E1795+$B$7-$B$8)/12,0)+1),INDEX('שיפור נשים'!$A$1:$GQ$121,ROUNDDOWN(R1795/12,0)+1,ROUNDDOWN((E1795+$B$7-$B$8)/12,0)+1))</f>
        <v>#REF!</v>
      </c>
      <c r="W1795">
        <f t="shared" ref="W1795:W1858" si="597">(MOD((R1795-$E$2+7),12)+1)/12</f>
        <v>8.3333333333333329E-2</v>
      </c>
      <c r="X1795" t="e">
        <f t="shared" si="582"/>
        <v>#VALUE!</v>
      </c>
      <c r="Y1795" t="e">
        <f>IF($B$11="זכר",INDEX(תמותה!$A$1:$E$121,ROUNDDOWN(R1795/12,0)+1,4),INDEX(תמותה!$A$1:$E$121,ROUNDDOWN(R1795/12,0)+1,5))</f>
        <v>#REF!</v>
      </c>
      <c r="Z1795">
        <f t="shared" ref="Z1795:Z1858" si="598">IF(R1795&lt;$B$12,1-(1-T1795*(U1795*W1795+V1795*(1-W1795)))^(1/12),1)</f>
        <v>1</v>
      </c>
      <c r="AA1795">
        <f t="shared" ref="AA1795:AA1858" si="599">IF(R1795&lt;$B$12,1-(1-Y1795*(U1795*W1795+V1795*(1-W1795)))^(1/12),1)</f>
        <v>1</v>
      </c>
      <c r="AB1795" t="e">
        <f t="shared" si="583"/>
        <v>#VALUE!</v>
      </c>
      <c r="AC1795" t="e">
        <f t="shared" si="584"/>
        <v>#VALUE!</v>
      </c>
      <c r="AD1795" t="e">
        <f t="shared" si="585"/>
        <v>#VALUE!</v>
      </c>
      <c r="AE1795" t="e">
        <f t="shared" si="586"/>
        <v>#VALUE!</v>
      </c>
      <c r="AF1795" t="e">
        <f t="shared" si="587"/>
        <v>#VALUE!</v>
      </c>
    </row>
    <row r="1796" spans="5:32" x14ac:dyDescent="0.2">
      <c r="E1796">
        <f t="shared" ref="E1796:E1859" si="600">E1795+1</f>
        <v>1794</v>
      </c>
      <c r="F1796">
        <f t="shared" si="595"/>
        <v>225.27920294326648</v>
      </c>
      <c r="G1796" t="e">
        <f t="shared" si="588"/>
        <v>#VALUE!</v>
      </c>
      <c r="H1796" t="e">
        <f t="shared" si="589"/>
        <v>#VALUE!</v>
      </c>
      <c r="I1796" t="e">
        <f t="shared" si="590"/>
        <v>#VALUE!</v>
      </c>
      <c r="J1796" t="e">
        <f t="shared" si="591"/>
        <v>#VALUE!</v>
      </c>
      <c r="K1796" t="e">
        <f t="shared" si="592"/>
        <v>#VALUE!</v>
      </c>
      <c r="L1796" t="e">
        <f t="shared" si="593"/>
        <v>#VALUE!</v>
      </c>
      <c r="M1796" t="e">
        <f>IF($B$9="זכר",INDEX(תמותה!$A$1:$E$121,ROUNDDOWN(E1796/12,0)+1,2),INDEX(תמותה!$A$1:$E$121,ROUNDDOWN(E1796/12,0)+1,3))</f>
        <v>#REF!</v>
      </c>
      <c r="N1796" t="e">
        <f>IF($B$9="זכר",INDEX('שיפור גברים'!$A$1:$GQ$121,ROUNDDOWN(E1796/12,0)+1,ROUNDDOWN((E1796+$B$7-$B$8)/12,0)+2),INDEX('שיפור נשים'!$A$1:$GQ$121,ROUNDDOWN(E1796/12,0)+1,ROUNDDOWN((E1796+$B$7-$B$8)/12,0)+2))</f>
        <v>#REF!</v>
      </c>
      <c r="O1796" t="e">
        <f>IF($B$9="זכר",INDEX('שיפור גברים'!$A$1:$GQ$121,ROUNDDOWN(E1796/12,0)+1,ROUNDDOWN((E1796+$B$7-$B$8)/12,0)+1),INDEX('שיפור נשים'!$A$1:$GQ$121,ROUNDDOWN(E1796/12,0)+1,ROUNDDOWN((E1796+$B$7-$B$8)/12,0)+1))</f>
        <v>#REF!</v>
      </c>
      <c r="P1796">
        <f t="shared" si="594"/>
        <v>0.16666666666666666</v>
      </c>
      <c r="Q1796">
        <f t="shared" si="596"/>
        <v>1</v>
      </c>
      <c r="R1796">
        <f t="shared" ref="R1796:R1859" si="601">R1795+1</f>
        <v>1794</v>
      </c>
      <c r="S1796" t="e">
        <f t="shared" ref="S1796:S1859" si="602">S1795*(1-Z1796)</f>
        <v>#VALUE!</v>
      </c>
      <c r="T1796" t="e">
        <f>IF($B$11="זכר",INDEX(תמותה!$A$1:$E$121,ROUNDDOWN(R1796/12,0)+1,2),INDEX(תמותה!$A$1:$E$121,ROUNDDOWN(R1796/12,0)+1,3))</f>
        <v>#REF!</v>
      </c>
      <c r="U1796" t="e">
        <f>IF($B$11="זכר",INDEX('שיפור גברים'!$A$1:$GQ$121,ROUNDDOWN(R1796/12,0)+1,ROUNDDOWN((E1796+$B$7-$B$8)/12,0)+2),INDEX('שיפור נשים'!$A$1:$GQ$121,ROUNDDOWN(R1796/12,0)+1,ROUNDDOWN((E1796+$B$7-$B$8)/12,0)+2))</f>
        <v>#REF!</v>
      </c>
      <c r="V1796" t="e">
        <f>IF($B$11="זכר",INDEX('שיפור גברים'!$A$1:$GQ$121,ROUNDDOWN(R1796/12,0)+1,ROUNDDOWN((E1796+$B$7-$B$8)/12,0)+1),INDEX('שיפור נשים'!$A$1:$GQ$121,ROUNDDOWN(R1796/12,0)+1,ROUNDDOWN((E1796+$B$7-$B$8)/12,0)+1))</f>
        <v>#REF!</v>
      </c>
      <c r="W1796">
        <f t="shared" si="597"/>
        <v>0.16666666666666666</v>
      </c>
      <c r="X1796" t="e">
        <f t="shared" ref="X1796:X1859" si="603">X1795*(1-AA1796)+Q1796*S1796*L1795</f>
        <v>#VALUE!</v>
      </c>
      <c r="Y1796" t="e">
        <f>IF($B$11="זכר",INDEX(תמותה!$A$1:$E$121,ROUNDDOWN(R1796/12,0)+1,4),INDEX(תמותה!$A$1:$E$121,ROUNDDOWN(R1796/12,0)+1,5))</f>
        <v>#REF!</v>
      </c>
      <c r="Z1796">
        <f t="shared" si="598"/>
        <v>1</v>
      </c>
      <c r="AA1796">
        <f t="shared" si="599"/>
        <v>1</v>
      </c>
      <c r="AB1796" t="e">
        <f t="shared" ref="AB1796:AB1859" si="604">IF(E1796&lt;=$B$3,IF(AND((E1796-$E$2)&lt;0,E1796&lt;$B$4),AB1795+0/F1796,AB1795+X1795/F1796))</f>
        <v>#VALUE!</v>
      </c>
      <c r="AC1796" t="e">
        <f t="shared" ref="AC1796:AC1859" si="605">IF(E1796&lt;=$B$3,IF(AND((E1796-$E$2)&lt;60,E1796&lt;$B$4),AC1795+0/F1796,AC1795+X1795/F1796))</f>
        <v>#VALUE!</v>
      </c>
      <c r="AD1796" t="e">
        <f t="shared" ref="AD1796:AD1859" si="606">IF(E1796&lt;=$B$3,IF(AND((E1796-$E$2)&lt;120,E1796&lt;$B$4),AD1795+0/F1796,AD1795+X1795/F1796))</f>
        <v>#VALUE!</v>
      </c>
      <c r="AE1796" t="e">
        <f t="shared" ref="AE1796:AE1859" si="607">IF(E1796&lt;=$B$3,IF(AND((E1796-$E$2)&lt;180,E1796&lt;$B$4),AE1795+0/F1796,AE1795+X1795/F1796))</f>
        <v>#VALUE!</v>
      </c>
      <c r="AF1796" t="e">
        <f t="shared" ref="AF1796:AF1859" si="608">IF(E1796&lt;=$B$3,IF(AND((E1796-$E$2)&lt;240,E1796&lt;$B$4),AF1795+0/F1796,AF1795+X1795/F1796))</f>
        <v>#VALUE!</v>
      </c>
    </row>
    <row r="1797" spans="5:32" x14ac:dyDescent="0.2">
      <c r="E1797">
        <f t="shared" si="600"/>
        <v>1795</v>
      </c>
      <c r="F1797">
        <f t="shared" si="595"/>
        <v>225.96012641245369</v>
      </c>
      <c r="G1797" t="e">
        <f t="shared" si="588"/>
        <v>#VALUE!</v>
      </c>
      <c r="H1797" t="e">
        <f t="shared" si="589"/>
        <v>#VALUE!</v>
      </c>
      <c r="I1797" t="e">
        <f t="shared" si="590"/>
        <v>#VALUE!</v>
      </c>
      <c r="J1797" t="e">
        <f t="shared" si="591"/>
        <v>#VALUE!</v>
      </c>
      <c r="K1797" t="e">
        <f t="shared" si="592"/>
        <v>#VALUE!</v>
      </c>
      <c r="L1797" t="e">
        <f t="shared" si="593"/>
        <v>#VALUE!</v>
      </c>
      <c r="M1797" t="e">
        <f>IF($B$9="זכר",INDEX(תמותה!$A$1:$E$121,ROUNDDOWN(E1797/12,0)+1,2),INDEX(תמותה!$A$1:$E$121,ROUNDDOWN(E1797/12,0)+1,3))</f>
        <v>#REF!</v>
      </c>
      <c r="N1797" t="e">
        <f>IF($B$9="זכר",INDEX('שיפור גברים'!$A$1:$GQ$121,ROUNDDOWN(E1797/12,0)+1,ROUNDDOWN((E1797+$B$7-$B$8)/12,0)+2),INDEX('שיפור נשים'!$A$1:$GQ$121,ROUNDDOWN(E1797/12,0)+1,ROUNDDOWN((E1797+$B$7-$B$8)/12,0)+2))</f>
        <v>#REF!</v>
      </c>
      <c r="O1797" t="e">
        <f>IF($B$9="זכר",INDEX('שיפור גברים'!$A$1:$GQ$121,ROUNDDOWN(E1797/12,0)+1,ROUNDDOWN((E1797+$B$7-$B$8)/12,0)+1),INDEX('שיפור נשים'!$A$1:$GQ$121,ROUNDDOWN(E1797/12,0)+1,ROUNDDOWN((E1797+$B$7-$B$8)/12,0)+1))</f>
        <v>#REF!</v>
      </c>
      <c r="P1797">
        <f t="shared" si="594"/>
        <v>0.25</v>
      </c>
      <c r="Q1797">
        <f t="shared" si="596"/>
        <v>1</v>
      </c>
      <c r="R1797">
        <f t="shared" si="601"/>
        <v>1795</v>
      </c>
      <c r="S1797" t="e">
        <f t="shared" si="602"/>
        <v>#VALUE!</v>
      </c>
      <c r="T1797" t="e">
        <f>IF($B$11="זכר",INDEX(תמותה!$A$1:$E$121,ROUNDDOWN(R1797/12,0)+1,2),INDEX(תמותה!$A$1:$E$121,ROUNDDOWN(R1797/12,0)+1,3))</f>
        <v>#REF!</v>
      </c>
      <c r="U1797" t="e">
        <f>IF($B$11="זכר",INDEX('שיפור גברים'!$A$1:$GQ$121,ROUNDDOWN(R1797/12,0)+1,ROUNDDOWN((E1797+$B$7-$B$8)/12,0)+2),INDEX('שיפור נשים'!$A$1:$GQ$121,ROUNDDOWN(R1797/12,0)+1,ROUNDDOWN((E1797+$B$7-$B$8)/12,0)+2))</f>
        <v>#REF!</v>
      </c>
      <c r="V1797" t="e">
        <f>IF($B$11="זכר",INDEX('שיפור גברים'!$A$1:$GQ$121,ROUNDDOWN(R1797/12,0)+1,ROUNDDOWN((E1797+$B$7-$B$8)/12,0)+1),INDEX('שיפור נשים'!$A$1:$GQ$121,ROUNDDOWN(R1797/12,0)+1,ROUNDDOWN((E1797+$B$7-$B$8)/12,0)+1))</f>
        <v>#REF!</v>
      </c>
      <c r="W1797">
        <f t="shared" si="597"/>
        <v>0.25</v>
      </c>
      <c r="X1797" t="e">
        <f t="shared" si="603"/>
        <v>#VALUE!</v>
      </c>
      <c r="Y1797" t="e">
        <f>IF($B$11="זכר",INDEX(תמותה!$A$1:$E$121,ROUNDDOWN(R1797/12,0)+1,4),INDEX(תמותה!$A$1:$E$121,ROUNDDOWN(R1797/12,0)+1,5))</f>
        <v>#REF!</v>
      </c>
      <c r="Z1797">
        <f t="shared" si="598"/>
        <v>1</v>
      </c>
      <c r="AA1797">
        <f t="shared" si="599"/>
        <v>1</v>
      </c>
      <c r="AB1797" t="e">
        <f t="shared" si="604"/>
        <v>#VALUE!</v>
      </c>
      <c r="AC1797" t="e">
        <f t="shared" si="605"/>
        <v>#VALUE!</v>
      </c>
      <c r="AD1797" t="e">
        <f t="shared" si="606"/>
        <v>#VALUE!</v>
      </c>
      <c r="AE1797" t="e">
        <f t="shared" si="607"/>
        <v>#VALUE!</v>
      </c>
      <c r="AF1797" t="e">
        <f t="shared" si="608"/>
        <v>#VALUE!</v>
      </c>
    </row>
    <row r="1798" spans="5:32" x14ac:dyDescent="0.2">
      <c r="E1798">
        <f t="shared" si="600"/>
        <v>1796</v>
      </c>
      <c r="F1798">
        <f t="shared" si="595"/>
        <v>226.64310802444717</v>
      </c>
      <c r="G1798" t="e">
        <f t="shared" si="588"/>
        <v>#VALUE!</v>
      </c>
      <c r="H1798" t="e">
        <f t="shared" si="589"/>
        <v>#VALUE!</v>
      </c>
      <c r="I1798" t="e">
        <f t="shared" si="590"/>
        <v>#VALUE!</v>
      </c>
      <c r="J1798" t="e">
        <f t="shared" si="591"/>
        <v>#VALUE!</v>
      </c>
      <c r="K1798" t="e">
        <f t="shared" si="592"/>
        <v>#VALUE!</v>
      </c>
      <c r="L1798" t="e">
        <f t="shared" si="593"/>
        <v>#VALUE!</v>
      </c>
      <c r="M1798" t="e">
        <f>IF($B$9="זכר",INDEX(תמותה!$A$1:$E$121,ROUNDDOWN(E1798/12,0)+1,2),INDEX(תמותה!$A$1:$E$121,ROUNDDOWN(E1798/12,0)+1,3))</f>
        <v>#REF!</v>
      </c>
      <c r="N1798" t="e">
        <f>IF($B$9="זכר",INDEX('שיפור גברים'!$A$1:$GQ$121,ROUNDDOWN(E1798/12,0)+1,ROUNDDOWN((E1798+$B$7-$B$8)/12,0)+2),INDEX('שיפור נשים'!$A$1:$GQ$121,ROUNDDOWN(E1798/12,0)+1,ROUNDDOWN((E1798+$B$7-$B$8)/12,0)+2))</f>
        <v>#REF!</v>
      </c>
      <c r="O1798" t="e">
        <f>IF($B$9="זכר",INDEX('שיפור גברים'!$A$1:$GQ$121,ROUNDDOWN(E1798/12,0)+1,ROUNDDOWN((E1798+$B$7-$B$8)/12,0)+1),INDEX('שיפור נשים'!$A$1:$GQ$121,ROUNDDOWN(E1798/12,0)+1,ROUNDDOWN((E1798+$B$7-$B$8)/12,0)+1))</f>
        <v>#REF!</v>
      </c>
      <c r="P1798">
        <f t="shared" si="594"/>
        <v>0.33333333333333331</v>
      </c>
      <c r="Q1798">
        <f t="shared" si="596"/>
        <v>1</v>
      </c>
      <c r="R1798">
        <f t="shared" si="601"/>
        <v>1796</v>
      </c>
      <c r="S1798" t="e">
        <f t="shared" si="602"/>
        <v>#VALUE!</v>
      </c>
      <c r="T1798" t="e">
        <f>IF($B$11="זכר",INDEX(תמותה!$A$1:$E$121,ROUNDDOWN(R1798/12,0)+1,2),INDEX(תמותה!$A$1:$E$121,ROUNDDOWN(R1798/12,0)+1,3))</f>
        <v>#REF!</v>
      </c>
      <c r="U1798" t="e">
        <f>IF($B$11="זכר",INDEX('שיפור גברים'!$A$1:$GQ$121,ROUNDDOWN(R1798/12,0)+1,ROUNDDOWN((E1798+$B$7-$B$8)/12,0)+2),INDEX('שיפור נשים'!$A$1:$GQ$121,ROUNDDOWN(R1798/12,0)+1,ROUNDDOWN((E1798+$B$7-$B$8)/12,0)+2))</f>
        <v>#REF!</v>
      </c>
      <c r="V1798" t="e">
        <f>IF($B$11="זכר",INDEX('שיפור גברים'!$A$1:$GQ$121,ROUNDDOWN(R1798/12,0)+1,ROUNDDOWN((E1798+$B$7-$B$8)/12,0)+1),INDEX('שיפור נשים'!$A$1:$GQ$121,ROUNDDOWN(R1798/12,0)+1,ROUNDDOWN((E1798+$B$7-$B$8)/12,0)+1))</f>
        <v>#REF!</v>
      </c>
      <c r="W1798">
        <f t="shared" si="597"/>
        <v>0.33333333333333331</v>
      </c>
      <c r="X1798" t="e">
        <f t="shared" si="603"/>
        <v>#VALUE!</v>
      </c>
      <c r="Y1798" t="e">
        <f>IF($B$11="זכר",INDEX(תמותה!$A$1:$E$121,ROUNDDOWN(R1798/12,0)+1,4),INDEX(תמותה!$A$1:$E$121,ROUNDDOWN(R1798/12,0)+1,5))</f>
        <v>#REF!</v>
      </c>
      <c r="Z1798">
        <f t="shared" si="598"/>
        <v>1</v>
      </c>
      <c r="AA1798">
        <f t="shared" si="599"/>
        <v>1</v>
      </c>
      <c r="AB1798" t="e">
        <f t="shared" si="604"/>
        <v>#VALUE!</v>
      </c>
      <c r="AC1798" t="e">
        <f t="shared" si="605"/>
        <v>#VALUE!</v>
      </c>
      <c r="AD1798" t="e">
        <f t="shared" si="606"/>
        <v>#VALUE!</v>
      </c>
      <c r="AE1798" t="e">
        <f t="shared" si="607"/>
        <v>#VALUE!</v>
      </c>
      <c r="AF1798" t="e">
        <f t="shared" si="608"/>
        <v>#VALUE!</v>
      </c>
    </row>
    <row r="1799" spans="5:32" x14ac:dyDescent="0.2">
      <c r="E1799">
        <f t="shared" si="600"/>
        <v>1797</v>
      </c>
      <c r="F1799">
        <f t="shared" si="595"/>
        <v>227.32815400013934</v>
      </c>
      <c r="G1799" t="e">
        <f t="shared" si="588"/>
        <v>#VALUE!</v>
      </c>
      <c r="H1799" t="e">
        <f t="shared" si="589"/>
        <v>#VALUE!</v>
      </c>
      <c r="I1799" t="e">
        <f t="shared" si="590"/>
        <v>#VALUE!</v>
      </c>
      <c r="J1799" t="e">
        <f t="shared" si="591"/>
        <v>#VALUE!</v>
      </c>
      <c r="K1799" t="e">
        <f t="shared" si="592"/>
        <v>#VALUE!</v>
      </c>
      <c r="L1799" t="e">
        <f t="shared" si="593"/>
        <v>#VALUE!</v>
      </c>
      <c r="M1799" t="e">
        <f>IF($B$9="זכר",INDEX(תמותה!$A$1:$E$121,ROUNDDOWN(E1799/12,0)+1,2),INDEX(תמותה!$A$1:$E$121,ROUNDDOWN(E1799/12,0)+1,3))</f>
        <v>#REF!</v>
      </c>
      <c r="N1799" t="e">
        <f>IF($B$9="זכר",INDEX('שיפור גברים'!$A$1:$GQ$121,ROUNDDOWN(E1799/12,0)+1,ROUNDDOWN((E1799+$B$7-$B$8)/12,0)+2),INDEX('שיפור נשים'!$A$1:$GQ$121,ROUNDDOWN(E1799/12,0)+1,ROUNDDOWN((E1799+$B$7-$B$8)/12,0)+2))</f>
        <v>#REF!</v>
      </c>
      <c r="O1799" t="e">
        <f>IF($B$9="זכר",INDEX('שיפור גברים'!$A$1:$GQ$121,ROUNDDOWN(E1799/12,0)+1,ROUNDDOWN((E1799+$B$7-$B$8)/12,0)+1),INDEX('שיפור נשים'!$A$1:$GQ$121,ROUNDDOWN(E1799/12,0)+1,ROUNDDOWN((E1799+$B$7-$B$8)/12,0)+1))</f>
        <v>#REF!</v>
      </c>
      <c r="P1799">
        <f t="shared" si="594"/>
        <v>0.41666666666666669</v>
      </c>
      <c r="Q1799">
        <f t="shared" si="596"/>
        <v>1</v>
      </c>
      <c r="R1799">
        <f t="shared" si="601"/>
        <v>1797</v>
      </c>
      <c r="S1799" t="e">
        <f t="shared" si="602"/>
        <v>#VALUE!</v>
      </c>
      <c r="T1799" t="e">
        <f>IF($B$11="זכר",INDEX(תמותה!$A$1:$E$121,ROUNDDOWN(R1799/12,0)+1,2),INDEX(תמותה!$A$1:$E$121,ROUNDDOWN(R1799/12,0)+1,3))</f>
        <v>#REF!</v>
      </c>
      <c r="U1799" t="e">
        <f>IF($B$11="זכר",INDEX('שיפור גברים'!$A$1:$GQ$121,ROUNDDOWN(R1799/12,0)+1,ROUNDDOWN((E1799+$B$7-$B$8)/12,0)+2),INDEX('שיפור נשים'!$A$1:$GQ$121,ROUNDDOWN(R1799/12,0)+1,ROUNDDOWN((E1799+$B$7-$B$8)/12,0)+2))</f>
        <v>#REF!</v>
      </c>
      <c r="V1799" t="e">
        <f>IF($B$11="זכר",INDEX('שיפור גברים'!$A$1:$GQ$121,ROUNDDOWN(R1799/12,0)+1,ROUNDDOWN((E1799+$B$7-$B$8)/12,0)+1),INDEX('שיפור נשים'!$A$1:$GQ$121,ROUNDDOWN(R1799/12,0)+1,ROUNDDOWN((E1799+$B$7-$B$8)/12,0)+1))</f>
        <v>#REF!</v>
      </c>
      <c r="W1799">
        <f t="shared" si="597"/>
        <v>0.41666666666666669</v>
      </c>
      <c r="X1799" t="e">
        <f t="shared" si="603"/>
        <v>#VALUE!</v>
      </c>
      <c r="Y1799" t="e">
        <f>IF($B$11="זכר",INDEX(תמותה!$A$1:$E$121,ROUNDDOWN(R1799/12,0)+1,4),INDEX(תמותה!$A$1:$E$121,ROUNDDOWN(R1799/12,0)+1,5))</f>
        <v>#REF!</v>
      </c>
      <c r="Z1799">
        <f t="shared" si="598"/>
        <v>1</v>
      </c>
      <c r="AA1799">
        <f t="shared" si="599"/>
        <v>1</v>
      </c>
      <c r="AB1799" t="e">
        <f t="shared" si="604"/>
        <v>#VALUE!</v>
      </c>
      <c r="AC1799" t="e">
        <f t="shared" si="605"/>
        <v>#VALUE!</v>
      </c>
      <c r="AD1799" t="e">
        <f t="shared" si="606"/>
        <v>#VALUE!</v>
      </c>
      <c r="AE1799" t="e">
        <f t="shared" si="607"/>
        <v>#VALUE!</v>
      </c>
      <c r="AF1799" t="e">
        <f t="shared" si="608"/>
        <v>#VALUE!</v>
      </c>
    </row>
    <row r="1800" spans="5:32" x14ac:dyDescent="0.2">
      <c r="E1800">
        <f t="shared" si="600"/>
        <v>1798</v>
      </c>
      <c r="F1800">
        <f t="shared" si="595"/>
        <v>228.01527057922559</v>
      </c>
      <c r="G1800" t="e">
        <f t="shared" si="588"/>
        <v>#VALUE!</v>
      </c>
      <c r="H1800" t="e">
        <f t="shared" si="589"/>
        <v>#VALUE!</v>
      </c>
      <c r="I1800" t="e">
        <f t="shared" si="590"/>
        <v>#VALUE!</v>
      </c>
      <c r="J1800" t="e">
        <f t="shared" si="591"/>
        <v>#VALUE!</v>
      </c>
      <c r="K1800" t="e">
        <f t="shared" si="592"/>
        <v>#VALUE!</v>
      </c>
      <c r="L1800" t="e">
        <f t="shared" si="593"/>
        <v>#VALUE!</v>
      </c>
      <c r="M1800" t="e">
        <f>IF($B$9="זכר",INDEX(תמותה!$A$1:$E$121,ROUNDDOWN(E1800/12,0)+1,2),INDEX(תמותה!$A$1:$E$121,ROUNDDOWN(E1800/12,0)+1,3))</f>
        <v>#REF!</v>
      </c>
      <c r="N1800" t="e">
        <f>IF($B$9="זכר",INDEX('שיפור גברים'!$A$1:$GQ$121,ROUNDDOWN(E1800/12,0)+1,ROUNDDOWN((E1800+$B$7-$B$8)/12,0)+2),INDEX('שיפור נשים'!$A$1:$GQ$121,ROUNDDOWN(E1800/12,0)+1,ROUNDDOWN((E1800+$B$7-$B$8)/12,0)+2))</f>
        <v>#REF!</v>
      </c>
      <c r="O1800" t="e">
        <f>IF($B$9="זכר",INDEX('שיפור גברים'!$A$1:$GQ$121,ROUNDDOWN(E1800/12,0)+1,ROUNDDOWN((E1800+$B$7-$B$8)/12,0)+1),INDEX('שיפור נשים'!$A$1:$GQ$121,ROUNDDOWN(E1800/12,0)+1,ROUNDDOWN((E1800+$B$7-$B$8)/12,0)+1))</f>
        <v>#REF!</v>
      </c>
      <c r="P1800">
        <f t="shared" si="594"/>
        <v>0.5</v>
      </c>
      <c r="Q1800">
        <f t="shared" si="596"/>
        <v>1</v>
      </c>
      <c r="R1800">
        <f t="shared" si="601"/>
        <v>1798</v>
      </c>
      <c r="S1800" t="e">
        <f t="shared" si="602"/>
        <v>#VALUE!</v>
      </c>
      <c r="T1800" t="e">
        <f>IF($B$11="זכר",INDEX(תמותה!$A$1:$E$121,ROUNDDOWN(R1800/12,0)+1,2),INDEX(תמותה!$A$1:$E$121,ROUNDDOWN(R1800/12,0)+1,3))</f>
        <v>#REF!</v>
      </c>
      <c r="U1800" t="e">
        <f>IF($B$11="זכר",INDEX('שיפור גברים'!$A$1:$GQ$121,ROUNDDOWN(R1800/12,0)+1,ROUNDDOWN((E1800+$B$7-$B$8)/12,0)+2),INDEX('שיפור נשים'!$A$1:$GQ$121,ROUNDDOWN(R1800/12,0)+1,ROUNDDOWN((E1800+$B$7-$B$8)/12,0)+2))</f>
        <v>#REF!</v>
      </c>
      <c r="V1800" t="e">
        <f>IF($B$11="זכר",INDEX('שיפור גברים'!$A$1:$GQ$121,ROUNDDOWN(R1800/12,0)+1,ROUNDDOWN((E1800+$B$7-$B$8)/12,0)+1),INDEX('שיפור נשים'!$A$1:$GQ$121,ROUNDDOWN(R1800/12,0)+1,ROUNDDOWN((E1800+$B$7-$B$8)/12,0)+1))</f>
        <v>#REF!</v>
      </c>
      <c r="W1800">
        <f t="shared" si="597"/>
        <v>0.5</v>
      </c>
      <c r="X1800" t="e">
        <f t="shared" si="603"/>
        <v>#VALUE!</v>
      </c>
      <c r="Y1800" t="e">
        <f>IF($B$11="זכר",INDEX(תמותה!$A$1:$E$121,ROUNDDOWN(R1800/12,0)+1,4),INDEX(תמותה!$A$1:$E$121,ROUNDDOWN(R1800/12,0)+1,5))</f>
        <v>#REF!</v>
      </c>
      <c r="Z1800">
        <f t="shared" si="598"/>
        <v>1</v>
      </c>
      <c r="AA1800">
        <f t="shared" si="599"/>
        <v>1</v>
      </c>
      <c r="AB1800" t="e">
        <f t="shared" si="604"/>
        <v>#VALUE!</v>
      </c>
      <c r="AC1800" t="e">
        <f t="shared" si="605"/>
        <v>#VALUE!</v>
      </c>
      <c r="AD1800" t="e">
        <f t="shared" si="606"/>
        <v>#VALUE!</v>
      </c>
      <c r="AE1800" t="e">
        <f t="shared" si="607"/>
        <v>#VALUE!</v>
      </c>
      <c r="AF1800" t="e">
        <f t="shared" si="608"/>
        <v>#VALUE!</v>
      </c>
    </row>
    <row r="1801" spans="5:32" x14ac:dyDescent="0.2">
      <c r="E1801">
        <f t="shared" si="600"/>
        <v>1799</v>
      </c>
      <c r="F1801">
        <f t="shared" si="595"/>
        <v>228.70446402026252</v>
      </c>
      <c r="G1801" t="e">
        <f t="shared" si="588"/>
        <v>#VALUE!</v>
      </c>
      <c r="H1801" t="e">
        <f t="shared" si="589"/>
        <v>#VALUE!</v>
      </c>
      <c r="I1801" t="e">
        <f t="shared" si="590"/>
        <v>#VALUE!</v>
      </c>
      <c r="J1801" t="e">
        <f t="shared" si="591"/>
        <v>#VALUE!</v>
      </c>
      <c r="K1801" t="e">
        <f t="shared" si="592"/>
        <v>#VALUE!</v>
      </c>
      <c r="L1801" t="e">
        <f t="shared" si="593"/>
        <v>#VALUE!</v>
      </c>
      <c r="M1801" t="e">
        <f>IF($B$9="זכר",INDEX(תמותה!$A$1:$E$121,ROUNDDOWN(E1801/12,0)+1,2),INDEX(תמותה!$A$1:$E$121,ROUNDDOWN(E1801/12,0)+1,3))</f>
        <v>#REF!</v>
      </c>
      <c r="N1801" t="e">
        <f>IF($B$9="זכר",INDEX('שיפור גברים'!$A$1:$GQ$121,ROUNDDOWN(E1801/12,0)+1,ROUNDDOWN((E1801+$B$7-$B$8)/12,0)+2),INDEX('שיפור נשים'!$A$1:$GQ$121,ROUNDDOWN(E1801/12,0)+1,ROUNDDOWN((E1801+$B$7-$B$8)/12,0)+2))</f>
        <v>#REF!</v>
      </c>
      <c r="O1801" t="e">
        <f>IF($B$9="זכר",INDEX('שיפור גברים'!$A$1:$GQ$121,ROUNDDOWN(E1801/12,0)+1,ROUNDDOWN((E1801+$B$7-$B$8)/12,0)+1),INDEX('שיפור נשים'!$A$1:$GQ$121,ROUNDDOWN(E1801/12,0)+1,ROUNDDOWN((E1801+$B$7-$B$8)/12,0)+1))</f>
        <v>#REF!</v>
      </c>
      <c r="P1801">
        <f t="shared" si="594"/>
        <v>0.58333333333333337</v>
      </c>
      <c r="Q1801">
        <f t="shared" si="596"/>
        <v>1</v>
      </c>
      <c r="R1801">
        <f t="shared" si="601"/>
        <v>1799</v>
      </c>
      <c r="S1801" t="e">
        <f t="shared" si="602"/>
        <v>#VALUE!</v>
      </c>
      <c r="T1801" t="e">
        <f>IF($B$11="זכר",INDEX(תמותה!$A$1:$E$121,ROUNDDOWN(R1801/12,0)+1,2),INDEX(תמותה!$A$1:$E$121,ROUNDDOWN(R1801/12,0)+1,3))</f>
        <v>#REF!</v>
      </c>
      <c r="U1801" t="e">
        <f>IF($B$11="זכר",INDEX('שיפור גברים'!$A$1:$GQ$121,ROUNDDOWN(R1801/12,0)+1,ROUNDDOWN((E1801+$B$7-$B$8)/12,0)+2),INDEX('שיפור נשים'!$A$1:$GQ$121,ROUNDDOWN(R1801/12,0)+1,ROUNDDOWN((E1801+$B$7-$B$8)/12,0)+2))</f>
        <v>#REF!</v>
      </c>
      <c r="V1801" t="e">
        <f>IF($B$11="זכר",INDEX('שיפור גברים'!$A$1:$GQ$121,ROUNDDOWN(R1801/12,0)+1,ROUNDDOWN((E1801+$B$7-$B$8)/12,0)+1),INDEX('שיפור נשים'!$A$1:$GQ$121,ROUNDDOWN(R1801/12,0)+1,ROUNDDOWN((E1801+$B$7-$B$8)/12,0)+1))</f>
        <v>#REF!</v>
      </c>
      <c r="W1801">
        <f t="shared" si="597"/>
        <v>0.58333333333333337</v>
      </c>
      <c r="X1801" t="e">
        <f t="shared" si="603"/>
        <v>#VALUE!</v>
      </c>
      <c r="Y1801" t="e">
        <f>IF($B$11="זכר",INDEX(תמותה!$A$1:$E$121,ROUNDDOWN(R1801/12,0)+1,4),INDEX(תמותה!$A$1:$E$121,ROUNDDOWN(R1801/12,0)+1,5))</f>
        <v>#REF!</v>
      </c>
      <c r="Z1801">
        <f t="shared" si="598"/>
        <v>1</v>
      </c>
      <c r="AA1801">
        <f t="shared" si="599"/>
        <v>1</v>
      </c>
      <c r="AB1801" t="e">
        <f t="shared" si="604"/>
        <v>#VALUE!</v>
      </c>
      <c r="AC1801" t="e">
        <f t="shared" si="605"/>
        <v>#VALUE!</v>
      </c>
      <c r="AD1801" t="e">
        <f t="shared" si="606"/>
        <v>#VALUE!</v>
      </c>
      <c r="AE1801" t="e">
        <f t="shared" si="607"/>
        <v>#VALUE!</v>
      </c>
      <c r="AF1801" t="e">
        <f t="shared" si="608"/>
        <v>#VALUE!</v>
      </c>
    </row>
    <row r="1802" spans="5:32" x14ac:dyDescent="0.2">
      <c r="E1802">
        <f t="shared" si="600"/>
        <v>1800</v>
      </c>
      <c r="F1802">
        <f t="shared" si="595"/>
        <v>229.39574060072223</v>
      </c>
      <c r="G1802" t="e">
        <f t="shared" si="588"/>
        <v>#VALUE!</v>
      </c>
      <c r="H1802" t="e">
        <f t="shared" si="589"/>
        <v>#VALUE!</v>
      </c>
      <c r="I1802" t="e">
        <f t="shared" si="590"/>
        <v>#VALUE!</v>
      </c>
      <c r="J1802" t="e">
        <f t="shared" si="591"/>
        <v>#VALUE!</v>
      </c>
      <c r="K1802" t="e">
        <f t="shared" si="592"/>
        <v>#VALUE!</v>
      </c>
      <c r="L1802" t="e">
        <f t="shared" si="593"/>
        <v>#VALUE!</v>
      </c>
      <c r="M1802" t="e">
        <f>IF($B$9="זכר",INDEX(תמותה!$A$1:$E$121,ROUNDDOWN(E1802/12,0)+1,2),INDEX(תמותה!$A$1:$E$121,ROUNDDOWN(E1802/12,0)+1,3))</f>
        <v>#REF!</v>
      </c>
      <c r="N1802" t="e">
        <f>IF($B$9="זכר",INDEX('שיפור גברים'!$A$1:$GQ$121,ROUNDDOWN(E1802/12,0)+1,ROUNDDOWN((E1802+$B$7-$B$8)/12,0)+2),INDEX('שיפור נשים'!$A$1:$GQ$121,ROUNDDOWN(E1802/12,0)+1,ROUNDDOWN((E1802+$B$7-$B$8)/12,0)+2))</f>
        <v>#REF!</v>
      </c>
      <c r="O1802" t="e">
        <f>IF($B$9="זכר",INDEX('שיפור גברים'!$A$1:$GQ$121,ROUNDDOWN(E1802/12,0)+1,ROUNDDOWN((E1802+$B$7-$B$8)/12,0)+1),INDEX('שיפור נשים'!$A$1:$GQ$121,ROUNDDOWN(E1802/12,0)+1,ROUNDDOWN((E1802+$B$7-$B$8)/12,0)+1))</f>
        <v>#REF!</v>
      </c>
      <c r="P1802">
        <f t="shared" si="594"/>
        <v>0.66666666666666663</v>
      </c>
      <c r="Q1802">
        <f t="shared" si="596"/>
        <v>1</v>
      </c>
      <c r="R1802">
        <f t="shared" si="601"/>
        <v>1800</v>
      </c>
      <c r="S1802" t="e">
        <f t="shared" si="602"/>
        <v>#VALUE!</v>
      </c>
      <c r="T1802" t="e">
        <f>IF($B$11="זכר",INDEX(תמותה!$A$1:$E$121,ROUNDDOWN(R1802/12,0)+1,2),INDEX(תמותה!$A$1:$E$121,ROUNDDOWN(R1802/12,0)+1,3))</f>
        <v>#REF!</v>
      </c>
      <c r="U1802" t="e">
        <f>IF($B$11="זכר",INDEX('שיפור גברים'!$A$1:$GQ$121,ROUNDDOWN(R1802/12,0)+1,ROUNDDOWN((E1802+$B$7-$B$8)/12,0)+2),INDEX('שיפור נשים'!$A$1:$GQ$121,ROUNDDOWN(R1802/12,0)+1,ROUNDDOWN((E1802+$B$7-$B$8)/12,0)+2))</f>
        <v>#REF!</v>
      </c>
      <c r="V1802" t="e">
        <f>IF($B$11="זכר",INDEX('שיפור גברים'!$A$1:$GQ$121,ROUNDDOWN(R1802/12,0)+1,ROUNDDOWN((E1802+$B$7-$B$8)/12,0)+1),INDEX('שיפור נשים'!$A$1:$GQ$121,ROUNDDOWN(R1802/12,0)+1,ROUNDDOWN((E1802+$B$7-$B$8)/12,0)+1))</f>
        <v>#REF!</v>
      </c>
      <c r="W1802">
        <f t="shared" si="597"/>
        <v>0.66666666666666663</v>
      </c>
      <c r="X1802" t="e">
        <f t="shared" si="603"/>
        <v>#VALUE!</v>
      </c>
      <c r="Y1802" t="e">
        <f>IF($B$11="זכר",INDEX(תמותה!$A$1:$E$121,ROUNDDOWN(R1802/12,0)+1,4),INDEX(תמותה!$A$1:$E$121,ROUNDDOWN(R1802/12,0)+1,5))</f>
        <v>#REF!</v>
      </c>
      <c r="Z1802">
        <f t="shared" si="598"/>
        <v>1</v>
      </c>
      <c r="AA1802">
        <f t="shared" si="599"/>
        <v>1</v>
      </c>
      <c r="AB1802" t="e">
        <f t="shared" si="604"/>
        <v>#VALUE!</v>
      </c>
      <c r="AC1802" t="e">
        <f t="shared" si="605"/>
        <v>#VALUE!</v>
      </c>
      <c r="AD1802" t="e">
        <f t="shared" si="606"/>
        <v>#VALUE!</v>
      </c>
      <c r="AE1802" t="e">
        <f t="shared" si="607"/>
        <v>#VALUE!</v>
      </c>
      <c r="AF1802" t="e">
        <f t="shared" si="608"/>
        <v>#VALUE!</v>
      </c>
    </row>
    <row r="1803" spans="5:32" x14ac:dyDescent="0.2">
      <c r="E1803">
        <f t="shared" si="600"/>
        <v>1801</v>
      </c>
      <c r="F1803">
        <f t="shared" si="595"/>
        <v>230.08910661705156</v>
      </c>
      <c r="G1803" t="e">
        <f t="shared" si="588"/>
        <v>#VALUE!</v>
      </c>
      <c r="H1803" t="e">
        <f t="shared" si="589"/>
        <v>#VALUE!</v>
      </c>
      <c r="I1803" t="e">
        <f t="shared" si="590"/>
        <v>#VALUE!</v>
      </c>
      <c r="J1803" t="e">
        <f t="shared" si="591"/>
        <v>#VALUE!</v>
      </c>
      <c r="K1803" t="e">
        <f t="shared" si="592"/>
        <v>#VALUE!</v>
      </c>
      <c r="L1803" t="e">
        <f t="shared" si="593"/>
        <v>#VALUE!</v>
      </c>
      <c r="M1803" t="e">
        <f>IF($B$9="זכר",INDEX(תמותה!$A$1:$E$121,ROUNDDOWN(E1803/12,0)+1,2),INDEX(תמותה!$A$1:$E$121,ROUNDDOWN(E1803/12,0)+1,3))</f>
        <v>#REF!</v>
      </c>
      <c r="N1803" t="e">
        <f>IF($B$9="זכר",INDEX('שיפור גברים'!$A$1:$GQ$121,ROUNDDOWN(E1803/12,0)+1,ROUNDDOWN((E1803+$B$7-$B$8)/12,0)+2),INDEX('שיפור נשים'!$A$1:$GQ$121,ROUNDDOWN(E1803/12,0)+1,ROUNDDOWN((E1803+$B$7-$B$8)/12,0)+2))</f>
        <v>#REF!</v>
      </c>
      <c r="O1803" t="e">
        <f>IF($B$9="זכר",INDEX('שיפור גברים'!$A$1:$GQ$121,ROUNDDOWN(E1803/12,0)+1,ROUNDDOWN((E1803+$B$7-$B$8)/12,0)+1),INDEX('שיפור נשים'!$A$1:$GQ$121,ROUNDDOWN(E1803/12,0)+1,ROUNDDOWN((E1803+$B$7-$B$8)/12,0)+1))</f>
        <v>#REF!</v>
      </c>
      <c r="P1803">
        <f t="shared" si="594"/>
        <v>0.75</v>
      </c>
      <c r="Q1803">
        <f t="shared" si="596"/>
        <v>1</v>
      </c>
      <c r="R1803">
        <f t="shared" si="601"/>
        <v>1801</v>
      </c>
      <c r="S1803" t="e">
        <f t="shared" si="602"/>
        <v>#VALUE!</v>
      </c>
      <c r="T1803" t="e">
        <f>IF($B$11="זכר",INDEX(תמותה!$A$1:$E$121,ROUNDDOWN(R1803/12,0)+1,2),INDEX(תמותה!$A$1:$E$121,ROUNDDOWN(R1803/12,0)+1,3))</f>
        <v>#REF!</v>
      </c>
      <c r="U1803" t="e">
        <f>IF($B$11="זכר",INDEX('שיפור גברים'!$A$1:$GQ$121,ROUNDDOWN(R1803/12,0)+1,ROUNDDOWN((E1803+$B$7-$B$8)/12,0)+2),INDEX('שיפור נשים'!$A$1:$GQ$121,ROUNDDOWN(R1803/12,0)+1,ROUNDDOWN((E1803+$B$7-$B$8)/12,0)+2))</f>
        <v>#REF!</v>
      </c>
      <c r="V1803" t="e">
        <f>IF($B$11="זכר",INDEX('שיפור גברים'!$A$1:$GQ$121,ROUNDDOWN(R1803/12,0)+1,ROUNDDOWN((E1803+$B$7-$B$8)/12,0)+1),INDEX('שיפור נשים'!$A$1:$GQ$121,ROUNDDOWN(R1803/12,0)+1,ROUNDDOWN((E1803+$B$7-$B$8)/12,0)+1))</f>
        <v>#REF!</v>
      </c>
      <c r="W1803">
        <f t="shared" si="597"/>
        <v>0.75</v>
      </c>
      <c r="X1803" t="e">
        <f t="shared" si="603"/>
        <v>#VALUE!</v>
      </c>
      <c r="Y1803" t="e">
        <f>IF($B$11="זכר",INDEX(תמותה!$A$1:$E$121,ROUNDDOWN(R1803/12,0)+1,4),INDEX(תמותה!$A$1:$E$121,ROUNDDOWN(R1803/12,0)+1,5))</f>
        <v>#REF!</v>
      </c>
      <c r="Z1803">
        <f t="shared" si="598"/>
        <v>1</v>
      </c>
      <c r="AA1803">
        <f t="shared" si="599"/>
        <v>1</v>
      </c>
      <c r="AB1803" t="e">
        <f t="shared" si="604"/>
        <v>#VALUE!</v>
      </c>
      <c r="AC1803" t="e">
        <f t="shared" si="605"/>
        <v>#VALUE!</v>
      </c>
      <c r="AD1803" t="e">
        <f t="shared" si="606"/>
        <v>#VALUE!</v>
      </c>
      <c r="AE1803" t="e">
        <f t="shared" si="607"/>
        <v>#VALUE!</v>
      </c>
      <c r="AF1803" t="e">
        <f t="shared" si="608"/>
        <v>#VALUE!</v>
      </c>
    </row>
    <row r="1804" spans="5:32" x14ac:dyDescent="0.2">
      <c r="E1804">
        <f t="shared" si="600"/>
        <v>1802</v>
      </c>
      <c r="F1804">
        <f t="shared" si="595"/>
        <v>230.78456838472911</v>
      </c>
      <c r="G1804" t="e">
        <f t="shared" si="588"/>
        <v>#VALUE!</v>
      </c>
      <c r="H1804" t="e">
        <f t="shared" si="589"/>
        <v>#VALUE!</v>
      </c>
      <c r="I1804" t="e">
        <f t="shared" si="590"/>
        <v>#VALUE!</v>
      </c>
      <c r="J1804" t="e">
        <f t="shared" si="591"/>
        <v>#VALUE!</v>
      </c>
      <c r="K1804" t="e">
        <f t="shared" si="592"/>
        <v>#VALUE!</v>
      </c>
      <c r="L1804" t="e">
        <f t="shared" si="593"/>
        <v>#VALUE!</v>
      </c>
      <c r="M1804" t="e">
        <f>IF($B$9="זכר",INDEX(תמותה!$A$1:$E$121,ROUNDDOWN(E1804/12,0)+1,2),INDEX(תמותה!$A$1:$E$121,ROUNDDOWN(E1804/12,0)+1,3))</f>
        <v>#REF!</v>
      </c>
      <c r="N1804" t="e">
        <f>IF($B$9="זכר",INDEX('שיפור גברים'!$A$1:$GQ$121,ROUNDDOWN(E1804/12,0)+1,ROUNDDOWN((E1804+$B$7-$B$8)/12,0)+2),INDEX('שיפור נשים'!$A$1:$GQ$121,ROUNDDOWN(E1804/12,0)+1,ROUNDDOWN((E1804+$B$7-$B$8)/12,0)+2))</f>
        <v>#REF!</v>
      </c>
      <c r="O1804" t="e">
        <f>IF($B$9="זכר",INDEX('שיפור גברים'!$A$1:$GQ$121,ROUNDDOWN(E1804/12,0)+1,ROUNDDOWN((E1804+$B$7-$B$8)/12,0)+1),INDEX('שיפור נשים'!$A$1:$GQ$121,ROUNDDOWN(E1804/12,0)+1,ROUNDDOWN((E1804+$B$7-$B$8)/12,0)+1))</f>
        <v>#REF!</v>
      </c>
      <c r="P1804">
        <f t="shared" si="594"/>
        <v>0.83333333333333337</v>
      </c>
      <c r="Q1804">
        <f t="shared" si="596"/>
        <v>1</v>
      </c>
      <c r="R1804">
        <f t="shared" si="601"/>
        <v>1802</v>
      </c>
      <c r="S1804" t="e">
        <f t="shared" si="602"/>
        <v>#VALUE!</v>
      </c>
      <c r="T1804" t="e">
        <f>IF($B$11="זכר",INDEX(תמותה!$A$1:$E$121,ROUNDDOWN(R1804/12,0)+1,2),INDEX(תמותה!$A$1:$E$121,ROUNDDOWN(R1804/12,0)+1,3))</f>
        <v>#REF!</v>
      </c>
      <c r="U1804" t="e">
        <f>IF($B$11="זכר",INDEX('שיפור גברים'!$A$1:$GQ$121,ROUNDDOWN(R1804/12,0)+1,ROUNDDOWN((E1804+$B$7-$B$8)/12,0)+2),INDEX('שיפור נשים'!$A$1:$GQ$121,ROUNDDOWN(R1804/12,0)+1,ROUNDDOWN((E1804+$B$7-$B$8)/12,0)+2))</f>
        <v>#REF!</v>
      </c>
      <c r="V1804" t="e">
        <f>IF($B$11="זכר",INDEX('שיפור גברים'!$A$1:$GQ$121,ROUNDDOWN(R1804/12,0)+1,ROUNDDOWN((E1804+$B$7-$B$8)/12,0)+1),INDEX('שיפור נשים'!$A$1:$GQ$121,ROUNDDOWN(R1804/12,0)+1,ROUNDDOWN((E1804+$B$7-$B$8)/12,0)+1))</f>
        <v>#REF!</v>
      </c>
      <c r="W1804">
        <f t="shared" si="597"/>
        <v>0.83333333333333337</v>
      </c>
      <c r="X1804" t="e">
        <f t="shared" si="603"/>
        <v>#VALUE!</v>
      </c>
      <c r="Y1804" t="e">
        <f>IF($B$11="זכר",INDEX(תמותה!$A$1:$E$121,ROUNDDOWN(R1804/12,0)+1,4),INDEX(תמותה!$A$1:$E$121,ROUNDDOWN(R1804/12,0)+1,5))</f>
        <v>#REF!</v>
      </c>
      <c r="Z1804">
        <f t="shared" si="598"/>
        <v>1</v>
      </c>
      <c r="AA1804">
        <f t="shared" si="599"/>
        <v>1</v>
      </c>
      <c r="AB1804" t="e">
        <f t="shared" si="604"/>
        <v>#VALUE!</v>
      </c>
      <c r="AC1804" t="e">
        <f t="shared" si="605"/>
        <v>#VALUE!</v>
      </c>
      <c r="AD1804" t="e">
        <f t="shared" si="606"/>
        <v>#VALUE!</v>
      </c>
      <c r="AE1804" t="e">
        <f t="shared" si="607"/>
        <v>#VALUE!</v>
      </c>
      <c r="AF1804" t="e">
        <f t="shared" si="608"/>
        <v>#VALUE!</v>
      </c>
    </row>
    <row r="1805" spans="5:32" x14ac:dyDescent="0.2">
      <c r="E1805">
        <f t="shared" si="600"/>
        <v>1803</v>
      </c>
      <c r="F1805">
        <f t="shared" si="595"/>
        <v>231.48213223832207</v>
      </c>
      <c r="G1805" t="e">
        <f t="shared" si="588"/>
        <v>#VALUE!</v>
      </c>
      <c r="H1805" t="e">
        <f t="shared" si="589"/>
        <v>#VALUE!</v>
      </c>
      <c r="I1805" t="e">
        <f t="shared" si="590"/>
        <v>#VALUE!</v>
      </c>
      <c r="J1805" t="e">
        <f t="shared" si="591"/>
        <v>#VALUE!</v>
      </c>
      <c r="K1805" t="e">
        <f t="shared" si="592"/>
        <v>#VALUE!</v>
      </c>
      <c r="L1805" t="e">
        <f t="shared" si="593"/>
        <v>#VALUE!</v>
      </c>
      <c r="M1805" t="e">
        <f>IF($B$9="זכר",INDEX(תמותה!$A$1:$E$121,ROUNDDOWN(E1805/12,0)+1,2),INDEX(תמותה!$A$1:$E$121,ROUNDDOWN(E1805/12,0)+1,3))</f>
        <v>#REF!</v>
      </c>
      <c r="N1805" t="e">
        <f>IF($B$9="זכר",INDEX('שיפור גברים'!$A$1:$GQ$121,ROUNDDOWN(E1805/12,0)+1,ROUNDDOWN((E1805+$B$7-$B$8)/12,0)+2),INDEX('שיפור נשים'!$A$1:$GQ$121,ROUNDDOWN(E1805/12,0)+1,ROUNDDOWN((E1805+$B$7-$B$8)/12,0)+2))</f>
        <v>#REF!</v>
      </c>
      <c r="O1805" t="e">
        <f>IF($B$9="זכר",INDEX('שיפור גברים'!$A$1:$GQ$121,ROUNDDOWN(E1805/12,0)+1,ROUNDDOWN((E1805+$B$7-$B$8)/12,0)+1),INDEX('שיפור נשים'!$A$1:$GQ$121,ROUNDDOWN(E1805/12,0)+1,ROUNDDOWN((E1805+$B$7-$B$8)/12,0)+1))</f>
        <v>#REF!</v>
      </c>
      <c r="P1805">
        <f t="shared" si="594"/>
        <v>0.91666666666666663</v>
      </c>
      <c r="Q1805">
        <f t="shared" si="596"/>
        <v>1</v>
      </c>
      <c r="R1805">
        <f t="shared" si="601"/>
        <v>1803</v>
      </c>
      <c r="S1805" t="e">
        <f t="shared" si="602"/>
        <v>#VALUE!</v>
      </c>
      <c r="T1805" t="e">
        <f>IF($B$11="זכר",INDEX(תמותה!$A$1:$E$121,ROUNDDOWN(R1805/12,0)+1,2),INDEX(תמותה!$A$1:$E$121,ROUNDDOWN(R1805/12,0)+1,3))</f>
        <v>#REF!</v>
      </c>
      <c r="U1805" t="e">
        <f>IF($B$11="זכר",INDEX('שיפור גברים'!$A$1:$GQ$121,ROUNDDOWN(R1805/12,0)+1,ROUNDDOWN((E1805+$B$7-$B$8)/12,0)+2),INDEX('שיפור נשים'!$A$1:$GQ$121,ROUNDDOWN(R1805/12,0)+1,ROUNDDOWN((E1805+$B$7-$B$8)/12,0)+2))</f>
        <v>#REF!</v>
      </c>
      <c r="V1805" t="e">
        <f>IF($B$11="זכר",INDEX('שיפור גברים'!$A$1:$GQ$121,ROUNDDOWN(R1805/12,0)+1,ROUNDDOWN((E1805+$B$7-$B$8)/12,0)+1),INDEX('שיפור נשים'!$A$1:$GQ$121,ROUNDDOWN(R1805/12,0)+1,ROUNDDOWN((E1805+$B$7-$B$8)/12,0)+1))</f>
        <v>#REF!</v>
      </c>
      <c r="W1805">
        <f t="shared" si="597"/>
        <v>0.91666666666666663</v>
      </c>
      <c r="X1805" t="e">
        <f t="shared" si="603"/>
        <v>#VALUE!</v>
      </c>
      <c r="Y1805" t="e">
        <f>IF($B$11="זכר",INDEX(תמותה!$A$1:$E$121,ROUNDDOWN(R1805/12,0)+1,4),INDEX(תמותה!$A$1:$E$121,ROUNDDOWN(R1805/12,0)+1,5))</f>
        <v>#REF!</v>
      </c>
      <c r="Z1805">
        <f t="shared" si="598"/>
        <v>1</v>
      </c>
      <c r="AA1805">
        <f t="shared" si="599"/>
        <v>1</v>
      </c>
      <c r="AB1805" t="e">
        <f t="shared" si="604"/>
        <v>#VALUE!</v>
      </c>
      <c r="AC1805" t="e">
        <f t="shared" si="605"/>
        <v>#VALUE!</v>
      </c>
      <c r="AD1805" t="e">
        <f t="shared" si="606"/>
        <v>#VALUE!</v>
      </c>
      <c r="AE1805" t="e">
        <f t="shared" si="607"/>
        <v>#VALUE!</v>
      </c>
      <c r="AF1805" t="e">
        <f t="shared" si="608"/>
        <v>#VALUE!</v>
      </c>
    </row>
    <row r="1806" spans="5:32" x14ac:dyDescent="0.2">
      <c r="E1806">
        <f t="shared" si="600"/>
        <v>1804</v>
      </c>
      <c r="F1806">
        <f t="shared" si="595"/>
        <v>232.1818045315442</v>
      </c>
      <c r="G1806" t="e">
        <f t="shared" si="588"/>
        <v>#VALUE!</v>
      </c>
      <c r="H1806" t="e">
        <f t="shared" si="589"/>
        <v>#VALUE!</v>
      </c>
      <c r="I1806" t="e">
        <f t="shared" si="590"/>
        <v>#VALUE!</v>
      </c>
      <c r="J1806" t="e">
        <f t="shared" si="591"/>
        <v>#VALUE!</v>
      </c>
      <c r="K1806" t="e">
        <f t="shared" si="592"/>
        <v>#VALUE!</v>
      </c>
      <c r="L1806" t="e">
        <f t="shared" si="593"/>
        <v>#VALUE!</v>
      </c>
      <c r="M1806" t="e">
        <f>IF($B$9="זכר",INDEX(תמותה!$A$1:$E$121,ROUNDDOWN(E1806/12,0)+1,2),INDEX(תמותה!$A$1:$E$121,ROUNDDOWN(E1806/12,0)+1,3))</f>
        <v>#REF!</v>
      </c>
      <c r="N1806" t="e">
        <f>IF($B$9="זכר",INDEX('שיפור גברים'!$A$1:$GQ$121,ROUNDDOWN(E1806/12,0)+1,ROUNDDOWN((E1806+$B$7-$B$8)/12,0)+2),INDEX('שיפור נשים'!$A$1:$GQ$121,ROUNDDOWN(E1806/12,0)+1,ROUNDDOWN((E1806+$B$7-$B$8)/12,0)+2))</f>
        <v>#REF!</v>
      </c>
      <c r="O1806" t="e">
        <f>IF($B$9="זכר",INDEX('שיפור גברים'!$A$1:$GQ$121,ROUNDDOWN(E1806/12,0)+1,ROUNDDOWN((E1806+$B$7-$B$8)/12,0)+1),INDEX('שיפור נשים'!$A$1:$GQ$121,ROUNDDOWN(E1806/12,0)+1,ROUNDDOWN((E1806+$B$7-$B$8)/12,0)+1))</f>
        <v>#REF!</v>
      </c>
      <c r="P1806">
        <f t="shared" si="594"/>
        <v>1</v>
      </c>
      <c r="Q1806">
        <f t="shared" si="596"/>
        <v>1</v>
      </c>
      <c r="R1806">
        <f t="shared" si="601"/>
        <v>1804</v>
      </c>
      <c r="S1806" t="e">
        <f t="shared" si="602"/>
        <v>#VALUE!</v>
      </c>
      <c r="T1806" t="e">
        <f>IF($B$11="זכר",INDEX(תמותה!$A$1:$E$121,ROUNDDOWN(R1806/12,0)+1,2),INDEX(תמותה!$A$1:$E$121,ROUNDDOWN(R1806/12,0)+1,3))</f>
        <v>#REF!</v>
      </c>
      <c r="U1806" t="e">
        <f>IF($B$11="זכר",INDEX('שיפור גברים'!$A$1:$GQ$121,ROUNDDOWN(R1806/12,0)+1,ROUNDDOWN((E1806+$B$7-$B$8)/12,0)+2),INDEX('שיפור נשים'!$A$1:$GQ$121,ROUNDDOWN(R1806/12,0)+1,ROUNDDOWN((E1806+$B$7-$B$8)/12,0)+2))</f>
        <v>#REF!</v>
      </c>
      <c r="V1806" t="e">
        <f>IF($B$11="זכר",INDEX('שיפור גברים'!$A$1:$GQ$121,ROUNDDOWN(R1806/12,0)+1,ROUNDDOWN((E1806+$B$7-$B$8)/12,0)+1),INDEX('שיפור נשים'!$A$1:$GQ$121,ROUNDDOWN(R1806/12,0)+1,ROUNDDOWN((E1806+$B$7-$B$8)/12,0)+1))</f>
        <v>#REF!</v>
      </c>
      <c r="W1806">
        <f t="shared" si="597"/>
        <v>1</v>
      </c>
      <c r="X1806" t="e">
        <f t="shared" si="603"/>
        <v>#VALUE!</v>
      </c>
      <c r="Y1806" t="e">
        <f>IF($B$11="זכר",INDEX(תמותה!$A$1:$E$121,ROUNDDOWN(R1806/12,0)+1,4),INDEX(תמותה!$A$1:$E$121,ROUNDDOWN(R1806/12,0)+1,5))</f>
        <v>#REF!</v>
      </c>
      <c r="Z1806">
        <f t="shared" si="598"/>
        <v>1</v>
      </c>
      <c r="AA1806">
        <f t="shared" si="599"/>
        <v>1</v>
      </c>
      <c r="AB1806" t="e">
        <f t="shared" si="604"/>
        <v>#VALUE!</v>
      </c>
      <c r="AC1806" t="e">
        <f t="shared" si="605"/>
        <v>#VALUE!</v>
      </c>
      <c r="AD1806" t="e">
        <f t="shared" si="606"/>
        <v>#VALUE!</v>
      </c>
      <c r="AE1806" t="e">
        <f t="shared" si="607"/>
        <v>#VALUE!</v>
      </c>
      <c r="AF1806" t="e">
        <f t="shared" si="608"/>
        <v>#VALUE!</v>
      </c>
    </row>
    <row r="1807" spans="5:32" x14ac:dyDescent="0.2">
      <c r="E1807">
        <f t="shared" si="600"/>
        <v>1805</v>
      </c>
      <c r="F1807">
        <f t="shared" si="595"/>
        <v>232.88359163731459</v>
      </c>
      <c r="G1807" t="e">
        <f t="shared" si="588"/>
        <v>#VALUE!</v>
      </c>
      <c r="H1807" t="e">
        <f t="shared" si="589"/>
        <v>#VALUE!</v>
      </c>
      <c r="I1807" t="e">
        <f t="shared" si="590"/>
        <v>#VALUE!</v>
      </c>
      <c r="J1807" t="e">
        <f t="shared" si="591"/>
        <v>#VALUE!</v>
      </c>
      <c r="K1807" t="e">
        <f t="shared" si="592"/>
        <v>#VALUE!</v>
      </c>
      <c r="L1807" t="e">
        <f t="shared" si="593"/>
        <v>#VALUE!</v>
      </c>
      <c r="M1807" t="e">
        <f>IF($B$9="זכר",INDEX(תמותה!$A$1:$E$121,ROUNDDOWN(E1807/12,0)+1,2),INDEX(תמותה!$A$1:$E$121,ROUNDDOWN(E1807/12,0)+1,3))</f>
        <v>#REF!</v>
      </c>
      <c r="N1807" t="e">
        <f>IF($B$9="זכר",INDEX('שיפור גברים'!$A$1:$GQ$121,ROUNDDOWN(E1807/12,0)+1,ROUNDDOWN((E1807+$B$7-$B$8)/12,0)+2),INDEX('שיפור נשים'!$A$1:$GQ$121,ROUNDDOWN(E1807/12,0)+1,ROUNDDOWN((E1807+$B$7-$B$8)/12,0)+2))</f>
        <v>#REF!</v>
      </c>
      <c r="O1807" t="e">
        <f>IF($B$9="זכר",INDEX('שיפור גברים'!$A$1:$GQ$121,ROUNDDOWN(E1807/12,0)+1,ROUNDDOWN((E1807+$B$7-$B$8)/12,0)+1),INDEX('שיפור נשים'!$A$1:$GQ$121,ROUNDDOWN(E1807/12,0)+1,ROUNDDOWN((E1807+$B$7-$B$8)/12,0)+1))</f>
        <v>#REF!</v>
      </c>
      <c r="P1807">
        <f t="shared" si="594"/>
        <v>8.3333333333333329E-2</v>
      </c>
      <c r="Q1807">
        <f t="shared" si="596"/>
        <v>1</v>
      </c>
      <c r="R1807">
        <f t="shared" si="601"/>
        <v>1805</v>
      </c>
      <c r="S1807" t="e">
        <f t="shared" si="602"/>
        <v>#VALUE!</v>
      </c>
      <c r="T1807" t="e">
        <f>IF($B$11="זכר",INDEX(תמותה!$A$1:$E$121,ROUNDDOWN(R1807/12,0)+1,2),INDEX(תמותה!$A$1:$E$121,ROUNDDOWN(R1807/12,0)+1,3))</f>
        <v>#REF!</v>
      </c>
      <c r="U1807" t="e">
        <f>IF($B$11="זכר",INDEX('שיפור גברים'!$A$1:$GQ$121,ROUNDDOWN(R1807/12,0)+1,ROUNDDOWN((E1807+$B$7-$B$8)/12,0)+2),INDEX('שיפור נשים'!$A$1:$GQ$121,ROUNDDOWN(R1807/12,0)+1,ROUNDDOWN((E1807+$B$7-$B$8)/12,0)+2))</f>
        <v>#REF!</v>
      </c>
      <c r="V1807" t="e">
        <f>IF($B$11="זכר",INDEX('שיפור גברים'!$A$1:$GQ$121,ROUNDDOWN(R1807/12,0)+1,ROUNDDOWN((E1807+$B$7-$B$8)/12,0)+1),INDEX('שיפור נשים'!$A$1:$GQ$121,ROUNDDOWN(R1807/12,0)+1,ROUNDDOWN((E1807+$B$7-$B$8)/12,0)+1))</f>
        <v>#REF!</v>
      </c>
      <c r="W1807">
        <f t="shared" si="597"/>
        <v>8.3333333333333329E-2</v>
      </c>
      <c r="X1807" t="e">
        <f t="shared" si="603"/>
        <v>#VALUE!</v>
      </c>
      <c r="Y1807" t="e">
        <f>IF($B$11="זכר",INDEX(תמותה!$A$1:$E$121,ROUNDDOWN(R1807/12,0)+1,4),INDEX(תמותה!$A$1:$E$121,ROUNDDOWN(R1807/12,0)+1,5))</f>
        <v>#REF!</v>
      </c>
      <c r="Z1807">
        <f t="shared" si="598"/>
        <v>1</v>
      </c>
      <c r="AA1807">
        <f t="shared" si="599"/>
        <v>1</v>
      </c>
      <c r="AB1807" t="e">
        <f t="shared" si="604"/>
        <v>#VALUE!</v>
      </c>
      <c r="AC1807" t="e">
        <f t="shared" si="605"/>
        <v>#VALUE!</v>
      </c>
      <c r="AD1807" t="e">
        <f t="shared" si="606"/>
        <v>#VALUE!</v>
      </c>
      <c r="AE1807" t="e">
        <f t="shared" si="607"/>
        <v>#VALUE!</v>
      </c>
      <c r="AF1807" t="e">
        <f t="shared" si="608"/>
        <v>#VALUE!</v>
      </c>
    </row>
    <row r="1808" spans="5:32" x14ac:dyDescent="0.2">
      <c r="E1808">
        <f t="shared" si="600"/>
        <v>1806</v>
      </c>
      <c r="F1808">
        <f t="shared" si="595"/>
        <v>233.58749994781425</v>
      </c>
      <c r="G1808" t="e">
        <f t="shared" si="588"/>
        <v>#VALUE!</v>
      </c>
      <c r="H1808" t="e">
        <f t="shared" si="589"/>
        <v>#VALUE!</v>
      </c>
      <c r="I1808" t="e">
        <f t="shared" si="590"/>
        <v>#VALUE!</v>
      </c>
      <c r="J1808" t="e">
        <f t="shared" si="591"/>
        <v>#VALUE!</v>
      </c>
      <c r="K1808" t="e">
        <f t="shared" si="592"/>
        <v>#VALUE!</v>
      </c>
      <c r="L1808" t="e">
        <f t="shared" si="593"/>
        <v>#VALUE!</v>
      </c>
      <c r="M1808" t="e">
        <f>IF($B$9="זכר",INDEX(תמותה!$A$1:$E$121,ROUNDDOWN(E1808/12,0)+1,2),INDEX(תמותה!$A$1:$E$121,ROUNDDOWN(E1808/12,0)+1,3))</f>
        <v>#REF!</v>
      </c>
      <c r="N1808" t="e">
        <f>IF($B$9="זכר",INDEX('שיפור גברים'!$A$1:$GQ$121,ROUNDDOWN(E1808/12,0)+1,ROUNDDOWN((E1808+$B$7-$B$8)/12,0)+2),INDEX('שיפור נשים'!$A$1:$GQ$121,ROUNDDOWN(E1808/12,0)+1,ROUNDDOWN((E1808+$B$7-$B$8)/12,0)+2))</f>
        <v>#REF!</v>
      </c>
      <c r="O1808" t="e">
        <f>IF($B$9="זכר",INDEX('שיפור גברים'!$A$1:$GQ$121,ROUNDDOWN(E1808/12,0)+1,ROUNDDOWN((E1808+$B$7-$B$8)/12,0)+1),INDEX('שיפור נשים'!$A$1:$GQ$121,ROUNDDOWN(E1808/12,0)+1,ROUNDDOWN((E1808+$B$7-$B$8)/12,0)+1))</f>
        <v>#REF!</v>
      </c>
      <c r="P1808">
        <f t="shared" si="594"/>
        <v>0.16666666666666666</v>
      </c>
      <c r="Q1808">
        <f t="shared" si="596"/>
        <v>1</v>
      </c>
      <c r="R1808">
        <f t="shared" si="601"/>
        <v>1806</v>
      </c>
      <c r="S1808" t="e">
        <f t="shared" si="602"/>
        <v>#VALUE!</v>
      </c>
      <c r="T1808" t="e">
        <f>IF($B$11="זכר",INDEX(תמותה!$A$1:$E$121,ROUNDDOWN(R1808/12,0)+1,2),INDEX(תמותה!$A$1:$E$121,ROUNDDOWN(R1808/12,0)+1,3))</f>
        <v>#REF!</v>
      </c>
      <c r="U1808" t="e">
        <f>IF($B$11="זכר",INDEX('שיפור גברים'!$A$1:$GQ$121,ROUNDDOWN(R1808/12,0)+1,ROUNDDOWN((E1808+$B$7-$B$8)/12,0)+2),INDEX('שיפור נשים'!$A$1:$GQ$121,ROUNDDOWN(R1808/12,0)+1,ROUNDDOWN((E1808+$B$7-$B$8)/12,0)+2))</f>
        <v>#REF!</v>
      </c>
      <c r="V1808" t="e">
        <f>IF($B$11="זכר",INDEX('שיפור גברים'!$A$1:$GQ$121,ROUNDDOWN(R1808/12,0)+1,ROUNDDOWN((E1808+$B$7-$B$8)/12,0)+1),INDEX('שיפור נשים'!$A$1:$GQ$121,ROUNDDOWN(R1808/12,0)+1,ROUNDDOWN((E1808+$B$7-$B$8)/12,0)+1))</f>
        <v>#REF!</v>
      </c>
      <c r="W1808">
        <f t="shared" si="597"/>
        <v>0.16666666666666666</v>
      </c>
      <c r="X1808" t="e">
        <f t="shared" si="603"/>
        <v>#VALUE!</v>
      </c>
      <c r="Y1808" t="e">
        <f>IF($B$11="זכר",INDEX(תמותה!$A$1:$E$121,ROUNDDOWN(R1808/12,0)+1,4),INDEX(תמותה!$A$1:$E$121,ROUNDDOWN(R1808/12,0)+1,5))</f>
        <v>#REF!</v>
      </c>
      <c r="Z1808">
        <f t="shared" si="598"/>
        <v>1</v>
      </c>
      <c r="AA1808">
        <f t="shared" si="599"/>
        <v>1</v>
      </c>
      <c r="AB1808" t="e">
        <f t="shared" si="604"/>
        <v>#VALUE!</v>
      </c>
      <c r="AC1808" t="e">
        <f t="shared" si="605"/>
        <v>#VALUE!</v>
      </c>
      <c r="AD1808" t="e">
        <f t="shared" si="606"/>
        <v>#VALUE!</v>
      </c>
      <c r="AE1808" t="e">
        <f t="shared" si="607"/>
        <v>#VALUE!</v>
      </c>
      <c r="AF1808" t="e">
        <f t="shared" si="608"/>
        <v>#VALUE!</v>
      </c>
    </row>
    <row r="1809" spans="5:32" x14ac:dyDescent="0.2">
      <c r="E1809">
        <f t="shared" si="600"/>
        <v>1807</v>
      </c>
      <c r="F1809">
        <f t="shared" si="595"/>
        <v>234.29353587454489</v>
      </c>
      <c r="G1809" t="e">
        <f t="shared" si="588"/>
        <v>#VALUE!</v>
      </c>
      <c r="H1809" t="e">
        <f t="shared" si="589"/>
        <v>#VALUE!</v>
      </c>
      <c r="I1809" t="e">
        <f t="shared" si="590"/>
        <v>#VALUE!</v>
      </c>
      <c r="J1809" t="e">
        <f t="shared" si="591"/>
        <v>#VALUE!</v>
      </c>
      <c r="K1809" t="e">
        <f t="shared" si="592"/>
        <v>#VALUE!</v>
      </c>
      <c r="L1809" t="e">
        <f t="shared" si="593"/>
        <v>#VALUE!</v>
      </c>
      <c r="M1809" t="e">
        <f>IF($B$9="זכר",INDEX(תמותה!$A$1:$E$121,ROUNDDOWN(E1809/12,0)+1,2),INDEX(תמותה!$A$1:$E$121,ROUNDDOWN(E1809/12,0)+1,3))</f>
        <v>#REF!</v>
      </c>
      <c r="N1809" t="e">
        <f>IF($B$9="זכר",INDEX('שיפור גברים'!$A$1:$GQ$121,ROUNDDOWN(E1809/12,0)+1,ROUNDDOWN((E1809+$B$7-$B$8)/12,0)+2),INDEX('שיפור נשים'!$A$1:$GQ$121,ROUNDDOWN(E1809/12,0)+1,ROUNDDOWN((E1809+$B$7-$B$8)/12,0)+2))</f>
        <v>#REF!</v>
      </c>
      <c r="O1809" t="e">
        <f>IF($B$9="זכר",INDEX('שיפור גברים'!$A$1:$GQ$121,ROUNDDOWN(E1809/12,0)+1,ROUNDDOWN((E1809+$B$7-$B$8)/12,0)+1),INDEX('שיפור נשים'!$A$1:$GQ$121,ROUNDDOWN(E1809/12,0)+1,ROUNDDOWN((E1809+$B$7-$B$8)/12,0)+1))</f>
        <v>#REF!</v>
      </c>
      <c r="P1809">
        <f t="shared" si="594"/>
        <v>0.25</v>
      </c>
      <c r="Q1809">
        <f t="shared" si="596"/>
        <v>1</v>
      </c>
      <c r="R1809">
        <f t="shared" si="601"/>
        <v>1807</v>
      </c>
      <c r="S1809" t="e">
        <f t="shared" si="602"/>
        <v>#VALUE!</v>
      </c>
      <c r="T1809" t="e">
        <f>IF($B$11="זכר",INDEX(תמותה!$A$1:$E$121,ROUNDDOWN(R1809/12,0)+1,2),INDEX(תמותה!$A$1:$E$121,ROUNDDOWN(R1809/12,0)+1,3))</f>
        <v>#REF!</v>
      </c>
      <c r="U1809" t="e">
        <f>IF($B$11="זכר",INDEX('שיפור גברים'!$A$1:$GQ$121,ROUNDDOWN(R1809/12,0)+1,ROUNDDOWN((E1809+$B$7-$B$8)/12,0)+2),INDEX('שיפור נשים'!$A$1:$GQ$121,ROUNDDOWN(R1809/12,0)+1,ROUNDDOWN((E1809+$B$7-$B$8)/12,0)+2))</f>
        <v>#REF!</v>
      </c>
      <c r="V1809" t="e">
        <f>IF($B$11="זכר",INDEX('שיפור גברים'!$A$1:$GQ$121,ROUNDDOWN(R1809/12,0)+1,ROUNDDOWN((E1809+$B$7-$B$8)/12,0)+1),INDEX('שיפור נשים'!$A$1:$GQ$121,ROUNDDOWN(R1809/12,0)+1,ROUNDDOWN((E1809+$B$7-$B$8)/12,0)+1))</f>
        <v>#REF!</v>
      </c>
      <c r="W1809">
        <f t="shared" si="597"/>
        <v>0.25</v>
      </c>
      <c r="X1809" t="e">
        <f t="shared" si="603"/>
        <v>#VALUE!</v>
      </c>
      <c r="Y1809" t="e">
        <f>IF($B$11="זכר",INDEX(תמותה!$A$1:$E$121,ROUNDDOWN(R1809/12,0)+1,4),INDEX(תמותה!$A$1:$E$121,ROUNDDOWN(R1809/12,0)+1,5))</f>
        <v>#REF!</v>
      </c>
      <c r="Z1809">
        <f t="shared" si="598"/>
        <v>1</v>
      </c>
      <c r="AA1809">
        <f t="shared" si="599"/>
        <v>1</v>
      </c>
      <c r="AB1809" t="e">
        <f t="shared" si="604"/>
        <v>#VALUE!</v>
      </c>
      <c r="AC1809" t="e">
        <f t="shared" si="605"/>
        <v>#VALUE!</v>
      </c>
      <c r="AD1809" t="e">
        <f t="shared" si="606"/>
        <v>#VALUE!</v>
      </c>
      <c r="AE1809" t="e">
        <f t="shared" si="607"/>
        <v>#VALUE!</v>
      </c>
      <c r="AF1809" t="e">
        <f t="shared" si="608"/>
        <v>#VALUE!</v>
      </c>
    </row>
    <row r="1810" spans="5:32" x14ac:dyDescent="0.2">
      <c r="E1810">
        <f t="shared" si="600"/>
        <v>1808</v>
      </c>
      <c r="F1810">
        <f t="shared" si="595"/>
        <v>235.00170584838867</v>
      </c>
      <c r="G1810" t="e">
        <f t="shared" si="588"/>
        <v>#VALUE!</v>
      </c>
      <c r="H1810" t="e">
        <f t="shared" si="589"/>
        <v>#VALUE!</v>
      </c>
      <c r="I1810" t="e">
        <f t="shared" si="590"/>
        <v>#VALUE!</v>
      </c>
      <c r="J1810" t="e">
        <f t="shared" si="591"/>
        <v>#VALUE!</v>
      </c>
      <c r="K1810" t="e">
        <f t="shared" si="592"/>
        <v>#VALUE!</v>
      </c>
      <c r="L1810" t="e">
        <f t="shared" si="593"/>
        <v>#VALUE!</v>
      </c>
      <c r="M1810" t="e">
        <f>IF($B$9="זכר",INDEX(תמותה!$A$1:$E$121,ROUNDDOWN(E1810/12,0)+1,2),INDEX(תמותה!$A$1:$E$121,ROUNDDOWN(E1810/12,0)+1,3))</f>
        <v>#REF!</v>
      </c>
      <c r="N1810" t="e">
        <f>IF($B$9="זכר",INDEX('שיפור גברים'!$A$1:$GQ$121,ROUNDDOWN(E1810/12,0)+1,ROUNDDOWN((E1810+$B$7-$B$8)/12,0)+2),INDEX('שיפור נשים'!$A$1:$GQ$121,ROUNDDOWN(E1810/12,0)+1,ROUNDDOWN((E1810+$B$7-$B$8)/12,0)+2))</f>
        <v>#REF!</v>
      </c>
      <c r="O1810" t="e">
        <f>IF($B$9="זכר",INDEX('שיפור גברים'!$A$1:$GQ$121,ROUNDDOWN(E1810/12,0)+1,ROUNDDOWN((E1810+$B$7-$B$8)/12,0)+1),INDEX('שיפור נשים'!$A$1:$GQ$121,ROUNDDOWN(E1810/12,0)+1,ROUNDDOWN((E1810+$B$7-$B$8)/12,0)+1))</f>
        <v>#REF!</v>
      </c>
      <c r="P1810">
        <f t="shared" si="594"/>
        <v>0.33333333333333331</v>
      </c>
      <c r="Q1810">
        <f t="shared" si="596"/>
        <v>1</v>
      </c>
      <c r="R1810">
        <f t="shared" si="601"/>
        <v>1808</v>
      </c>
      <c r="S1810" t="e">
        <f t="shared" si="602"/>
        <v>#VALUE!</v>
      </c>
      <c r="T1810" t="e">
        <f>IF($B$11="זכר",INDEX(תמותה!$A$1:$E$121,ROUNDDOWN(R1810/12,0)+1,2),INDEX(תמותה!$A$1:$E$121,ROUNDDOWN(R1810/12,0)+1,3))</f>
        <v>#REF!</v>
      </c>
      <c r="U1810" t="e">
        <f>IF($B$11="זכר",INDEX('שיפור גברים'!$A$1:$GQ$121,ROUNDDOWN(R1810/12,0)+1,ROUNDDOWN((E1810+$B$7-$B$8)/12,0)+2),INDEX('שיפור נשים'!$A$1:$GQ$121,ROUNDDOWN(R1810/12,0)+1,ROUNDDOWN((E1810+$B$7-$B$8)/12,0)+2))</f>
        <v>#REF!</v>
      </c>
      <c r="V1810" t="e">
        <f>IF($B$11="זכר",INDEX('שיפור גברים'!$A$1:$GQ$121,ROUNDDOWN(R1810/12,0)+1,ROUNDDOWN((E1810+$B$7-$B$8)/12,0)+1),INDEX('שיפור נשים'!$A$1:$GQ$121,ROUNDDOWN(R1810/12,0)+1,ROUNDDOWN((E1810+$B$7-$B$8)/12,0)+1))</f>
        <v>#REF!</v>
      </c>
      <c r="W1810">
        <f t="shared" si="597"/>
        <v>0.33333333333333331</v>
      </c>
      <c r="X1810" t="e">
        <f t="shared" si="603"/>
        <v>#VALUE!</v>
      </c>
      <c r="Y1810" t="e">
        <f>IF($B$11="זכר",INDEX(תמותה!$A$1:$E$121,ROUNDDOWN(R1810/12,0)+1,4),INDEX(תמותה!$A$1:$E$121,ROUNDDOWN(R1810/12,0)+1,5))</f>
        <v>#REF!</v>
      </c>
      <c r="Z1810">
        <f t="shared" si="598"/>
        <v>1</v>
      </c>
      <c r="AA1810">
        <f t="shared" si="599"/>
        <v>1</v>
      </c>
      <c r="AB1810" t="e">
        <f t="shared" si="604"/>
        <v>#VALUE!</v>
      </c>
      <c r="AC1810" t="e">
        <f t="shared" si="605"/>
        <v>#VALUE!</v>
      </c>
      <c r="AD1810" t="e">
        <f t="shared" si="606"/>
        <v>#VALUE!</v>
      </c>
      <c r="AE1810" t="e">
        <f t="shared" si="607"/>
        <v>#VALUE!</v>
      </c>
      <c r="AF1810" t="e">
        <f t="shared" si="608"/>
        <v>#VALUE!</v>
      </c>
    </row>
    <row r="1811" spans="5:32" x14ac:dyDescent="0.2">
      <c r="E1811">
        <f t="shared" si="600"/>
        <v>1809</v>
      </c>
      <c r="F1811">
        <f t="shared" si="595"/>
        <v>235.71201631966437</v>
      </c>
      <c r="G1811" t="e">
        <f t="shared" si="588"/>
        <v>#VALUE!</v>
      </c>
      <c r="H1811" t="e">
        <f t="shared" si="589"/>
        <v>#VALUE!</v>
      </c>
      <c r="I1811" t="e">
        <f t="shared" si="590"/>
        <v>#VALUE!</v>
      </c>
      <c r="J1811" t="e">
        <f t="shared" si="591"/>
        <v>#VALUE!</v>
      </c>
      <c r="K1811" t="e">
        <f t="shared" si="592"/>
        <v>#VALUE!</v>
      </c>
      <c r="L1811" t="e">
        <f t="shared" si="593"/>
        <v>#VALUE!</v>
      </c>
      <c r="M1811" t="e">
        <f>IF($B$9="זכר",INDEX(תמותה!$A$1:$E$121,ROUNDDOWN(E1811/12,0)+1,2),INDEX(תמותה!$A$1:$E$121,ROUNDDOWN(E1811/12,0)+1,3))</f>
        <v>#REF!</v>
      </c>
      <c r="N1811" t="e">
        <f>IF($B$9="זכר",INDEX('שיפור גברים'!$A$1:$GQ$121,ROUNDDOWN(E1811/12,0)+1,ROUNDDOWN((E1811+$B$7-$B$8)/12,0)+2),INDEX('שיפור נשים'!$A$1:$GQ$121,ROUNDDOWN(E1811/12,0)+1,ROUNDDOWN((E1811+$B$7-$B$8)/12,0)+2))</f>
        <v>#REF!</v>
      </c>
      <c r="O1811" t="e">
        <f>IF($B$9="זכר",INDEX('שיפור גברים'!$A$1:$GQ$121,ROUNDDOWN(E1811/12,0)+1,ROUNDDOWN((E1811+$B$7-$B$8)/12,0)+1),INDEX('שיפור נשים'!$A$1:$GQ$121,ROUNDDOWN(E1811/12,0)+1,ROUNDDOWN((E1811+$B$7-$B$8)/12,0)+1))</f>
        <v>#REF!</v>
      </c>
      <c r="P1811">
        <f t="shared" si="594"/>
        <v>0.41666666666666669</v>
      </c>
      <c r="Q1811">
        <f t="shared" si="596"/>
        <v>1</v>
      </c>
      <c r="R1811">
        <f t="shared" si="601"/>
        <v>1809</v>
      </c>
      <c r="S1811" t="e">
        <f t="shared" si="602"/>
        <v>#VALUE!</v>
      </c>
      <c r="T1811" t="e">
        <f>IF($B$11="זכר",INDEX(תמותה!$A$1:$E$121,ROUNDDOWN(R1811/12,0)+1,2),INDEX(תמותה!$A$1:$E$121,ROUNDDOWN(R1811/12,0)+1,3))</f>
        <v>#REF!</v>
      </c>
      <c r="U1811" t="e">
        <f>IF($B$11="זכר",INDEX('שיפור גברים'!$A$1:$GQ$121,ROUNDDOWN(R1811/12,0)+1,ROUNDDOWN((E1811+$B$7-$B$8)/12,0)+2),INDEX('שיפור נשים'!$A$1:$GQ$121,ROUNDDOWN(R1811/12,0)+1,ROUNDDOWN((E1811+$B$7-$B$8)/12,0)+2))</f>
        <v>#REF!</v>
      </c>
      <c r="V1811" t="e">
        <f>IF($B$11="זכר",INDEX('שיפור גברים'!$A$1:$GQ$121,ROUNDDOWN(R1811/12,0)+1,ROUNDDOWN((E1811+$B$7-$B$8)/12,0)+1),INDEX('שיפור נשים'!$A$1:$GQ$121,ROUNDDOWN(R1811/12,0)+1,ROUNDDOWN((E1811+$B$7-$B$8)/12,0)+1))</f>
        <v>#REF!</v>
      </c>
      <c r="W1811">
        <f t="shared" si="597"/>
        <v>0.41666666666666669</v>
      </c>
      <c r="X1811" t="e">
        <f t="shared" si="603"/>
        <v>#VALUE!</v>
      </c>
      <c r="Y1811" t="e">
        <f>IF($B$11="זכר",INDEX(תמותה!$A$1:$E$121,ROUNDDOWN(R1811/12,0)+1,4),INDEX(תמותה!$A$1:$E$121,ROUNDDOWN(R1811/12,0)+1,5))</f>
        <v>#REF!</v>
      </c>
      <c r="Z1811">
        <f t="shared" si="598"/>
        <v>1</v>
      </c>
      <c r="AA1811">
        <f t="shared" si="599"/>
        <v>1</v>
      </c>
      <c r="AB1811" t="e">
        <f t="shared" si="604"/>
        <v>#VALUE!</v>
      </c>
      <c r="AC1811" t="e">
        <f t="shared" si="605"/>
        <v>#VALUE!</v>
      </c>
      <c r="AD1811" t="e">
        <f t="shared" si="606"/>
        <v>#VALUE!</v>
      </c>
      <c r="AE1811" t="e">
        <f t="shared" si="607"/>
        <v>#VALUE!</v>
      </c>
      <c r="AF1811" t="e">
        <f t="shared" si="608"/>
        <v>#VALUE!</v>
      </c>
    </row>
    <row r="1812" spans="5:32" x14ac:dyDescent="0.2">
      <c r="E1812">
        <f t="shared" si="600"/>
        <v>1810</v>
      </c>
      <c r="F1812">
        <f t="shared" si="595"/>
        <v>236.42447375818753</v>
      </c>
      <c r="G1812" t="e">
        <f t="shared" si="588"/>
        <v>#VALUE!</v>
      </c>
      <c r="H1812" t="e">
        <f t="shared" si="589"/>
        <v>#VALUE!</v>
      </c>
      <c r="I1812" t="e">
        <f t="shared" si="590"/>
        <v>#VALUE!</v>
      </c>
      <c r="J1812" t="e">
        <f t="shared" si="591"/>
        <v>#VALUE!</v>
      </c>
      <c r="K1812" t="e">
        <f t="shared" si="592"/>
        <v>#VALUE!</v>
      </c>
      <c r="L1812" t="e">
        <f t="shared" si="593"/>
        <v>#VALUE!</v>
      </c>
      <c r="M1812" t="e">
        <f>IF($B$9="זכר",INDEX(תמותה!$A$1:$E$121,ROUNDDOWN(E1812/12,0)+1,2),INDEX(תמותה!$A$1:$E$121,ROUNDDOWN(E1812/12,0)+1,3))</f>
        <v>#REF!</v>
      </c>
      <c r="N1812" t="e">
        <f>IF($B$9="זכר",INDEX('שיפור גברים'!$A$1:$GQ$121,ROUNDDOWN(E1812/12,0)+1,ROUNDDOWN((E1812+$B$7-$B$8)/12,0)+2),INDEX('שיפור נשים'!$A$1:$GQ$121,ROUNDDOWN(E1812/12,0)+1,ROUNDDOWN((E1812+$B$7-$B$8)/12,0)+2))</f>
        <v>#REF!</v>
      </c>
      <c r="O1812" t="e">
        <f>IF($B$9="זכר",INDEX('שיפור גברים'!$A$1:$GQ$121,ROUNDDOWN(E1812/12,0)+1,ROUNDDOWN((E1812+$B$7-$B$8)/12,0)+1),INDEX('שיפור נשים'!$A$1:$GQ$121,ROUNDDOWN(E1812/12,0)+1,ROUNDDOWN((E1812+$B$7-$B$8)/12,0)+1))</f>
        <v>#REF!</v>
      </c>
      <c r="P1812">
        <f t="shared" si="594"/>
        <v>0.5</v>
      </c>
      <c r="Q1812">
        <f t="shared" si="596"/>
        <v>1</v>
      </c>
      <c r="R1812">
        <f t="shared" si="601"/>
        <v>1810</v>
      </c>
      <c r="S1812" t="e">
        <f t="shared" si="602"/>
        <v>#VALUE!</v>
      </c>
      <c r="T1812" t="e">
        <f>IF($B$11="זכר",INDEX(תמותה!$A$1:$E$121,ROUNDDOWN(R1812/12,0)+1,2),INDEX(תמותה!$A$1:$E$121,ROUNDDOWN(R1812/12,0)+1,3))</f>
        <v>#REF!</v>
      </c>
      <c r="U1812" t="e">
        <f>IF($B$11="זכר",INDEX('שיפור גברים'!$A$1:$GQ$121,ROUNDDOWN(R1812/12,0)+1,ROUNDDOWN((E1812+$B$7-$B$8)/12,0)+2),INDEX('שיפור נשים'!$A$1:$GQ$121,ROUNDDOWN(R1812/12,0)+1,ROUNDDOWN((E1812+$B$7-$B$8)/12,0)+2))</f>
        <v>#REF!</v>
      </c>
      <c r="V1812" t="e">
        <f>IF($B$11="זכר",INDEX('שיפור גברים'!$A$1:$GQ$121,ROUNDDOWN(R1812/12,0)+1,ROUNDDOWN((E1812+$B$7-$B$8)/12,0)+1),INDEX('שיפור נשים'!$A$1:$GQ$121,ROUNDDOWN(R1812/12,0)+1,ROUNDDOWN((E1812+$B$7-$B$8)/12,0)+1))</f>
        <v>#REF!</v>
      </c>
      <c r="W1812">
        <f t="shared" si="597"/>
        <v>0.5</v>
      </c>
      <c r="X1812" t="e">
        <f t="shared" si="603"/>
        <v>#VALUE!</v>
      </c>
      <c r="Y1812" t="e">
        <f>IF($B$11="זכר",INDEX(תמותה!$A$1:$E$121,ROUNDDOWN(R1812/12,0)+1,4),INDEX(תמותה!$A$1:$E$121,ROUNDDOWN(R1812/12,0)+1,5))</f>
        <v>#REF!</v>
      </c>
      <c r="Z1812">
        <f t="shared" si="598"/>
        <v>1</v>
      </c>
      <c r="AA1812">
        <f t="shared" si="599"/>
        <v>1</v>
      </c>
      <c r="AB1812" t="e">
        <f t="shared" si="604"/>
        <v>#VALUE!</v>
      </c>
      <c r="AC1812" t="e">
        <f t="shared" si="605"/>
        <v>#VALUE!</v>
      </c>
      <c r="AD1812" t="e">
        <f t="shared" si="606"/>
        <v>#VALUE!</v>
      </c>
      <c r="AE1812" t="e">
        <f t="shared" si="607"/>
        <v>#VALUE!</v>
      </c>
      <c r="AF1812" t="e">
        <f t="shared" si="608"/>
        <v>#VALUE!</v>
      </c>
    </row>
    <row r="1813" spans="5:32" x14ac:dyDescent="0.2">
      <c r="E1813">
        <f t="shared" si="600"/>
        <v>1811</v>
      </c>
      <c r="F1813">
        <f t="shared" si="595"/>
        <v>237.1390846533298</v>
      </c>
      <c r="G1813" t="e">
        <f t="shared" si="588"/>
        <v>#VALUE!</v>
      </c>
      <c r="H1813" t="e">
        <f t="shared" si="589"/>
        <v>#VALUE!</v>
      </c>
      <c r="I1813" t="e">
        <f t="shared" si="590"/>
        <v>#VALUE!</v>
      </c>
      <c r="J1813" t="e">
        <f t="shared" si="591"/>
        <v>#VALUE!</v>
      </c>
      <c r="K1813" t="e">
        <f t="shared" si="592"/>
        <v>#VALUE!</v>
      </c>
      <c r="L1813" t="e">
        <f t="shared" si="593"/>
        <v>#VALUE!</v>
      </c>
      <c r="M1813" t="e">
        <f>IF($B$9="זכר",INDEX(תמותה!$A$1:$E$121,ROUNDDOWN(E1813/12,0)+1,2),INDEX(תמותה!$A$1:$E$121,ROUNDDOWN(E1813/12,0)+1,3))</f>
        <v>#REF!</v>
      </c>
      <c r="N1813" t="e">
        <f>IF($B$9="זכר",INDEX('שיפור גברים'!$A$1:$GQ$121,ROUNDDOWN(E1813/12,0)+1,ROUNDDOWN((E1813+$B$7-$B$8)/12,0)+2),INDEX('שיפור נשים'!$A$1:$GQ$121,ROUNDDOWN(E1813/12,0)+1,ROUNDDOWN((E1813+$B$7-$B$8)/12,0)+2))</f>
        <v>#REF!</v>
      </c>
      <c r="O1813" t="e">
        <f>IF($B$9="זכר",INDEX('שיפור גברים'!$A$1:$GQ$121,ROUNDDOWN(E1813/12,0)+1,ROUNDDOWN((E1813+$B$7-$B$8)/12,0)+1),INDEX('שיפור נשים'!$A$1:$GQ$121,ROUNDDOWN(E1813/12,0)+1,ROUNDDOWN((E1813+$B$7-$B$8)/12,0)+1))</f>
        <v>#REF!</v>
      </c>
      <c r="P1813">
        <f t="shared" si="594"/>
        <v>0.58333333333333337</v>
      </c>
      <c r="Q1813">
        <f t="shared" si="596"/>
        <v>1</v>
      </c>
      <c r="R1813">
        <f t="shared" si="601"/>
        <v>1811</v>
      </c>
      <c r="S1813" t="e">
        <f t="shared" si="602"/>
        <v>#VALUE!</v>
      </c>
      <c r="T1813" t="e">
        <f>IF($B$11="זכר",INDEX(תמותה!$A$1:$E$121,ROUNDDOWN(R1813/12,0)+1,2),INDEX(תמותה!$A$1:$E$121,ROUNDDOWN(R1813/12,0)+1,3))</f>
        <v>#REF!</v>
      </c>
      <c r="U1813" t="e">
        <f>IF($B$11="זכר",INDEX('שיפור גברים'!$A$1:$GQ$121,ROUNDDOWN(R1813/12,0)+1,ROUNDDOWN((E1813+$B$7-$B$8)/12,0)+2),INDEX('שיפור נשים'!$A$1:$GQ$121,ROUNDDOWN(R1813/12,0)+1,ROUNDDOWN((E1813+$B$7-$B$8)/12,0)+2))</f>
        <v>#REF!</v>
      </c>
      <c r="V1813" t="e">
        <f>IF($B$11="זכר",INDEX('שיפור גברים'!$A$1:$GQ$121,ROUNDDOWN(R1813/12,0)+1,ROUNDDOWN((E1813+$B$7-$B$8)/12,0)+1),INDEX('שיפור נשים'!$A$1:$GQ$121,ROUNDDOWN(R1813/12,0)+1,ROUNDDOWN((E1813+$B$7-$B$8)/12,0)+1))</f>
        <v>#REF!</v>
      </c>
      <c r="W1813">
        <f t="shared" si="597"/>
        <v>0.58333333333333337</v>
      </c>
      <c r="X1813" t="e">
        <f t="shared" si="603"/>
        <v>#VALUE!</v>
      </c>
      <c r="Y1813" t="e">
        <f>IF($B$11="זכר",INDEX(תמותה!$A$1:$E$121,ROUNDDOWN(R1813/12,0)+1,4),INDEX(תמותה!$A$1:$E$121,ROUNDDOWN(R1813/12,0)+1,5))</f>
        <v>#REF!</v>
      </c>
      <c r="Z1813">
        <f t="shared" si="598"/>
        <v>1</v>
      </c>
      <c r="AA1813">
        <f t="shared" si="599"/>
        <v>1</v>
      </c>
      <c r="AB1813" t="e">
        <f t="shared" si="604"/>
        <v>#VALUE!</v>
      </c>
      <c r="AC1813" t="e">
        <f t="shared" si="605"/>
        <v>#VALUE!</v>
      </c>
      <c r="AD1813" t="e">
        <f t="shared" si="606"/>
        <v>#VALUE!</v>
      </c>
      <c r="AE1813" t="e">
        <f t="shared" si="607"/>
        <v>#VALUE!</v>
      </c>
      <c r="AF1813" t="e">
        <f t="shared" si="608"/>
        <v>#VALUE!</v>
      </c>
    </row>
    <row r="1814" spans="5:32" x14ac:dyDescent="0.2">
      <c r="E1814">
        <f t="shared" si="600"/>
        <v>1812</v>
      </c>
      <c r="F1814">
        <f t="shared" si="595"/>
        <v>237.85585551407698</v>
      </c>
      <c r="G1814" t="e">
        <f t="shared" si="588"/>
        <v>#VALUE!</v>
      </c>
      <c r="H1814" t="e">
        <f t="shared" si="589"/>
        <v>#VALUE!</v>
      </c>
      <c r="I1814" t="e">
        <f t="shared" si="590"/>
        <v>#VALUE!</v>
      </c>
      <c r="J1814" t="e">
        <f t="shared" si="591"/>
        <v>#VALUE!</v>
      </c>
      <c r="K1814" t="e">
        <f t="shared" si="592"/>
        <v>#VALUE!</v>
      </c>
      <c r="L1814" t="e">
        <f t="shared" si="593"/>
        <v>#VALUE!</v>
      </c>
      <c r="M1814" t="e">
        <f>IF($B$9="זכר",INDEX(תמותה!$A$1:$E$121,ROUNDDOWN(E1814/12,0)+1,2),INDEX(תמותה!$A$1:$E$121,ROUNDDOWN(E1814/12,0)+1,3))</f>
        <v>#REF!</v>
      </c>
      <c r="N1814" t="e">
        <f>IF($B$9="זכר",INDEX('שיפור גברים'!$A$1:$GQ$121,ROUNDDOWN(E1814/12,0)+1,ROUNDDOWN((E1814+$B$7-$B$8)/12,0)+2),INDEX('שיפור נשים'!$A$1:$GQ$121,ROUNDDOWN(E1814/12,0)+1,ROUNDDOWN((E1814+$B$7-$B$8)/12,0)+2))</f>
        <v>#REF!</v>
      </c>
      <c r="O1814" t="e">
        <f>IF($B$9="זכר",INDEX('שיפור גברים'!$A$1:$GQ$121,ROUNDDOWN(E1814/12,0)+1,ROUNDDOWN((E1814+$B$7-$B$8)/12,0)+1),INDEX('שיפור נשים'!$A$1:$GQ$121,ROUNDDOWN(E1814/12,0)+1,ROUNDDOWN((E1814+$B$7-$B$8)/12,0)+1))</f>
        <v>#REF!</v>
      </c>
      <c r="P1814">
        <f t="shared" si="594"/>
        <v>0.66666666666666663</v>
      </c>
      <c r="Q1814">
        <f t="shared" si="596"/>
        <v>1</v>
      </c>
      <c r="R1814">
        <f t="shared" si="601"/>
        <v>1812</v>
      </c>
      <c r="S1814" t="e">
        <f t="shared" si="602"/>
        <v>#VALUE!</v>
      </c>
      <c r="T1814" t="e">
        <f>IF($B$11="זכר",INDEX(תמותה!$A$1:$E$121,ROUNDDOWN(R1814/12,0)+1,2),INDEX(תמותה!$A$1:$E$121,ROUNDDOWN(R1814/12,0)+1,3))</f>
        <v>#REF!</v>
      </c>
      <c r="U1814" t="e">
        <f>IF($B$11="זכר",INDEX('שיפור גברים'!$A$1:$GQ$121,ROUNDDOWN(R1814/12,0)+1,ROUNDDOWN((E1814+$B$7-$B$8)/12,0)+2),INDEX('שיפור נשים'!$A$1:$GQ$121,ROUNDDOWN(R1814/12,0)+1,ROUNDDOWN((E1814+$B$7-$B$8)/12,0)+2))</f>
        <v>#REF!</v>
      </c>
      <c r="V1814" t="e">
        <f>IF($B$11="זכר",INDEX('שיפור גברים'!$A$1:$GQ$121,ROUNDDOWN(R1814/12,0)+1,ROUNDDOWN((E1814+$B$7-$B$8)/12,0)+1),INDEX('שיפור נשים'!$A$1:$GQ$121,ROUNDDOWN(R1814/12,0)+1,ROUNDDOWN((E1814+$B$7-$B$8)/12,0)+1))</f>
        <v>#REF!</v>
      </c>
      <c r="W1814">
        <f t="shared" si="597"/>
        <v>0.66666666666666663</v>
      </c>
      <c r="X1814" t="e">
        <f t="shared" si="603"/>
        <v>#VALUE!</v>
      </c>
      <c r="Y1814" t="e">
        <f>IF($B$11="זכר",INDEX(תמותה!$A$1:$E$121,ROUNDDOWN(R1814/12,0)+1,4),INDEX(תמותה!$A$1:$E$121,ROUNDDOWN(R1814/12,0)+1,5))</f>
        <v>#REF!</v>
      </c>
      <c r="Z1814">
        <f t="shared" si="598"/>
        <v>1</v>
      </c>
      <c r="AA1814">
        <f t="shared" si="599"/>
        <v>1</v>
      </c>
      <c r="AB1814" t="e">
        <f t="shared" si="604"/>
        <v>#VALUE!</v>
      </c>
      <c r="AC1814" t="e">
        <f t="shared" si="605"/>
        <v>#VALUE!</v>
      </c>
      <c r="AD1814" t="e">
        <f t="shared" si="606"/>
        <v>#VALUE!</v>
      </c>
      <c r="AE1814" t="e">
        <f t="shared" si="607"/>
        <v>#VALUE!</v>
      </c>
      <c r="AF1814" t="e">
        <f t="shared" si="608"/>
        <v>#VALUE!</v>
      </c>
    </row>
    <row r="1815" spans="5:32" x14ac:dyDescent="0.2">
      <c r="E1815">
        <f t="shared" si="600"/>
        <v>1813</v>
      </c>
      <c r="F1815">
        <f t="shared" si="595"/>
        <v>238.57479286908853</v>
      </c>
      <c r="G1815" t="e">
        <f t="shared" si="588"/>
        <v>#VALUE!</v>
      </c>
      <c r="H1815" t="e">
        <f t="shared" si="589"/>
        <v>#VALUE!</v>
      </c>
      <c r="I1815" t="e">
        <f t="shared" si="590"/>
        <v>#VALUE!</v>
      </c>
      <c r="J1815" t="e">
        <f t="shared" si="591"/>
        <v>#VALUE!</v>
      </c>
      <c r="K1815" t="e">
        <f t="shared" si="592"/>
        <v>#VALUE!</v>
      </c>
      <c r="L1815" t="e">
        <f t="shared" si="593"/>
        <v>#VALUE!</v>
      </c>
      <c r="M1815" t="e">
        <f>IF($B$9="זכר",INDEX(תמותה!$A$1:$E$121,ROUNDDOWN(E1815/12,0)+1,2),INDEX(תמותה!$A$1:$E$121,ROUNDDOWN(E1815/12,0)+1,3))</f>
        <v>#REF!</v>
      </c>
      <c r="N1815" t="e">
        <f>IF($B$9="זכר",INDEX('שיפור גברים'!$A$1:$GQ$121,ROUNDDOWN(E1815/12,0)+1,ROUNDDOWN((E1815+$B$7-$B$8)/12,0)+2),INDEX('שיפור נשים'!$A$1:$GQ$121,ROUNDDOWN(E1815/12,0)+1,ROUNDDOWN((E1815+$B$7-$B$8)/12,0)+2))</f>
        <v>#REF!</v>
      </c>
      <c r="O1815" t="e">
        <f>IF($B$9="זכר",INDEX('שיפור גברים'!$A$1:$GQ$121,ROUNDDOWN(E1815/12,0)+1,ROUNDDOWN((E1815+$B$7-$B$8)/12,0)+1),INDEX('שיפור נשים'!$A$1:$GQ$121,ROUNDDOWN(E1815/12,0)+1,ROUNDDOWN((E1815+$B$7-$B$8)/12,0)+1))</f>
        <v>#REF!</v>
      </c>
      <c r="P1815">
        <f t="shared" si="594"/>
        <v>0.75</v>
      </c>
      <c r="Q1815">
        <f t="shared" si="596"/>
        <v>1</v>
      </c>
      <c r="R1815">
        <f t="shared" si="601"/>
        <v>1813</v>
      </c>
      <c r="S1815" t="e">
        <f t="shared" si="602"/>
        <v>#VALUE!</v>
      </c>
      <c r="T1815" t="e">
        <f>IF($B$11="זכר",INDEX(תמותה!$A$1:$E$121,ROUNDDOWN(R1815/12,0)+1,2),INDEX(תמותה!$A$1:$E$121,ROUNDDOWN(R1815/12,0)+1,3))</f>
        <v>#REF!</v>
      </c>
      <c r="U1815" t="e">
        <f>IF($B$11="זכר",INDEX('שיפור גברים'!$A$1:$GQ$121,ROUNDDOWN(R1815/12,0)+1,ROUNDDOWN((E1815+$B$7-$B$8)/12,0)+2),INDEX('שיפור נשים'!$A$1:$GQ$121,ROUNDDOWN(R1815/12,0)+1,ROUNDDOWN((E1815+$B$7-$B$8)/12,0)+2))</f>
        <v>#REF!</v>
      </c>
      <c r="V1815" t="e">
        <f>IF($B$11="זכר",INDEX('שיפור גברים'!$A$1:$GQ$121,ROUNDDOWN(R1815/12,0)+1,ROUNDDOWN((E1815+$B$7-$B$8)/12,0)+1),INDEX('שיפור נשים'!$A$1:$GQ$121,ROUNDDOWN(R1815/12,0)+1,ROUNDDOWN((E1815+$B$7-$B$8)/12,0)+1))</f>
        <v>#REF!</v>
      </c>
      <c r="W1815">
        <f t="shared" si="597"/>
        <v>0.75</v>
      </c>
      <c r="X1815" t="e">
        <f t="shared" si="603"/>
        <v>#VALUE!</v>
      </c>
      <c r="Y1815" t="e">
        <f>IF($B$11="זכר",INDEX(תמותה!$A$1:$E$121,ROUNDDOWN(R1815/12,0)+1,4),INDEX(תמותה!$A$1:$E$121,ROUNDDOWN(R1815/12,0)+1,5))</f>
        <v>#REF!</v>
      </c>
      <c r="Z1815">
        <f t="shared" si="598"/>
        <v>1</v>
      </c>
      <c r="AA1815">
        <f t="shared" si="599"/>
        <v>1</v>
      </c>
      <c r="AB1815" t="e">
        <f t="shared" si="604"/>
        <v>#VALUE!</v>
      </c>
      <c r="AC1815" t="e">
        <f t="shared" si="605"/>
        <v>#VALUE!</v>
      </c>
      <c r="AD1815" t="e">
        <f t="shared" si="606"/>
        <v>#VALUE!</v>
      </c>
      <c r="AE1815" t="e">
        <f t="shared" si="607"/>
        <v>#VALUE!</v>
      </c>
      <c r="AF1815" t="e">
        <f t="shared" si="608"/>
        <v>#VALUE!</v>
      </c>
    </row>
    <row r="1816" spans="5:32" x14ac:dyDescent="0.2">
      <c r="E1816">
        <f t="shared" si="600"/>
        <v>1814</v>
      </c>
      <c r="F1816">
        <f t="shared" si="595"/>
        <v>239.29590326675802</v>
      </c>
      <c r="G1816" t="e">
        <f t="shared" si="588"/>
        <v>#VALUE!</v>
      </c>
      <c r="H1816" t="e">
        <f t="shared" si="589"/>
        <v>#VALUE!</v>
      </c>
      <c r="I1816" t="e">
        <f t="shared" si="590"/>
        <v>#VALUE!</v>
      </c>
      <c r="J1816" t="e">
        <f t="shared" si="591"/>
        <v>#VALUE!</v>
      </c>
      <c r="K1816" t="e">
        <f t="shared" si="592"/>
        <v>#VALUE!</v>
      </c>
      <c r="L1816" t="e">
        <f t="shared" si="593"/>
        <v>#VALUE!</v>
      </c>
      <c r="M1816" t="e">
        <f>IF($B$9="זכר",INDEX(תמותה!$A$1:$E$121,ROUNDDOWN(E1816/12,0)+1,2),INDEX(תמותה!$A$1:$E$121,ROUNDDOWN(E1816/12,0)+1,3))</f>
        <v>#REF!</v>
      </c>
      <c r="N1816" t="e">
        <f>IF($B$9="זכר",INDEX('שיפור גברים'!$A$1:$GQ$121,ROUNDDOWN(E1816/12,0)+1,ROUNDDOWN((E1816+$B$7-$B$8)/12,0)+2),INDEX('שיפור נשים'!$A$1:$GQ$121,ROUNDDOWN(E1816/12,0)+1,ROUNDDOWN((E1816+$B$7-$B$8)/12,0)+2))</f>
        <v>#REF!</v>
      </c>
      <c r="O1816" t="e">
        <f>IF($B$9="זכר",INDEX('שיפור גברים'!$A$1:$GQ$121,ROUNDDOWN(E1816/12,0)+1,ROUNDDOWN((E1816+$B$7-$B$8)/12,0)+1),INDEX('שיפור נשים'!$A$1:$GQ$121,ROUNDDOWN(E1816/12,0)+1,ROUNDDOWN((E1816+$B$7-$B$8)/12,0)+1))</f>
        <v>#REF!</v>
      </c>
      <c r="P1816">
        <f t="shared" si="594"/>
        <v>0.83333333333333337</v>
      </c>
      <c r="Q1816">
        <f t="shared" si="596"/>
        <v>1</v>
      </c>
      <c r="R1816">
        <f t="shared" si="601"/>
        <v>1814</v>
      </c>
      <c r="S1816" t="e">
        <f t="shared" si="602"/>
        <v>#VALUE!</v>
      </c>
      <c r="T1816" t="e">
        <f>IF($B$11="זכר",INDEX(תמותה!$A$1:$E$121,ROUNDDOWN(R1816/12,0)+1,2),INDEX(תמותה!$A$1:$E$121,ROUNDDOWN(R1816/12,0)+1,3))</f>
        <v>#REF!</v>
      </c>
      <c r="U1816" t="e">
        <f>IF($B$11="זכר",INDEX('שיפור גברים'!$A$1:$GQ$121,ROUNDDOWN(R1816/12,0)+1,ROUNDDOWN((E1816+$B$7-$B$8)/12,0)+2),INDEX('שיפור נשים'!$A$1:$GQ$121,ROUNDDOWN(R1816/12,0)+1,ROUNDDOWN((E1816+$B$7-$B$8)/12,0)+2))</f>
        <v>#REF!</v>
      </c>
      <c r="V1816" t="e">
        <f>IF($B$11="זכר",INDEX('שיפור גברים'!$A$1:$GQ$121,ROUNDDOWN(R1816/12,0)+1,ROUNDDOWN((E1816+$B$7-$B$8)/12,0)+1),INDEX('שיפור נשים'!$A$1:$GQ$121,ROUNDDOWN(R1816/12,0)+1,ROUNDDOWN((E1816+$B$7-$B$8)/12,0)+1))</f>
        <v>#REF!</v>
      </c>
      <c r="W1816">
        <f t="shared" si="597"/>
        <v>0.83333333333333337</v>
      </c>
      <c r="X1816" t="e">
        <f t="shared" si="603"/>
        <v>#VALUE!</v>
      </c>
      <c r="Y1816" t="e">
        <f>IF($B$11="זכר",INDEX(תמותה!$A$1:$E$121,ROUNDDOWN(R1816/12,0)+1,4),INDEX(תמותה!$A$1:$E$121,ROUNDDOWN(R1816/12,0)+1,5))</f>
        <v>#REF!</v>
      </c>
      <c r="Z1816">
        <f t="shared" si="598"/>
        <v>1</v>
      </c>
      <c r="AA1816">
        <f t="shared" si="599"/>
        <v>1</v>
      </c>
      <c r="AB1816" t="e">
        <f t="shared" si="604"/>
        <v>#VALUE!</v>
      </c>
      <c r="AC1816" t="e">
        <f t="shared" si="605"/>
        <v>#VALUE!</v>
      </c>
      <c r="AD1816" t="e">
        <f t="shared" si="606"/>
        <v>#VALUE!</v>
      </c>
      <c r="AE1816" t="e">
        <f t="shared" si="607"/>
        <v>#VALUE!</v>
      </c>
      <c r="AF1816" t="e">
        <f t="shared" si="608"/>
        <v>#VALUE!</v>
      </c>
    </row>
    <row r="1817" spans="5:32" x14ac:dyDescent="0.2">
      <c r="E1817">
        <f t="shared" si="600"/>
        <v>1815</v>
      </c>
      <c r="F1817">
        <f t="shared" si="595"/>
        <v>240.01919327527148</v>
      </c>
      <c r="G1817" t="e">
        <f t="shared" si="588"/>
        <v>#VALUE!</v>
      </c>
      <c r="H1817" t="e">
        <f t="shared" si="589"/>
        <v>#VALUE!</v>
      </c>
      <c r="I1817" t="e">
        <f t="shared" si="590"/>
        <v>#VALUE!</v>
      </c>
      <c r="J1817" t="e">
        <f t="shared" si="591"/>
        <v>#VALUE!</v>
      </c>
      <c r="K1817" t="e">
        <f t="shared" si="592"/>
        <v>#VALUE!</v>
      </c>
      <c r="L1817" t="e">
        <f t="shared" si="593"/>
        <v>#VALUE!</v>
      </c>
      <c r="M1817" t="e">
        <f>IF($B$9="זכר",INDEX(תמותה!$A$1:$E$121,ROUNDDOWN(E1817/12,0)+1,2),INDEX(תמותה!$A$1:$E$121,ROUNDDOWN(E1817/12,0)+1,3))</f>
        <v>#REF!</v>
      </c>
      <c r="N1817" t="e">
        <f>IF($B$9="זכר",INDEX('שיפור גברים'!$A$1:$GQ$121,ROUNDDOWN(E1817/12,0)+1,ROUNDDOWN((E1817+$B$7-$B$8)/12,0)+2),INDEX('שיפור נשים'!$A$1:$GQ$121,ROUNDDOWN(E1817/12,0)+1,ROUNDDOWN((E1817+$B$7-$B$8)/12,0)+2))</f>
        <v>#REF!</v>
      </c>
      <c r="O1817" t="e">
        <f>IF($B$9="זכר",INDEX('שיפור גברים'!$A$1:$GQ$121,ROUNDDOWN(E1817/12,0)+1,ROUNDDOWN((E1817+$B$7-$B$8)/12,0)+1),INDEX('שיפור נשים'!$A$1:$GQ$121,ROUNDDOWN(E1817/12,0)+1,ROUNDDOWN((E1817+$B$7-$B$8)/12,0)+1))</f>
        <v>#REF!</v>
      </c>
      <c r="P1817">
        <f t="shared" si="594"/>
        <v>0.91666666666666663</v>
      </c>
      <c r="Q1817">
        <f t="shared" si="596"/>
        <v>1</v>
      </c>
      <c r="R1817">
        <f t="shared" si="601"/>
        <v>1815</v>
      </c>
      <c r="S1817" t="e">
        <f t="shared" si="602"/>
        <v>#VALUE!</v>
      </c>
      <c r="T1817" t="e">
        <f>IF($B$11="זכר",INDEX(תמותה!$A$1:$E$121,ROUNDDOWN(R1817/12,0)+1,2),INDEX(תמותה!$A$1:$E$121,ROUNDDOWN(R1817/12,0)+1,3))</f>
        <v>#REF!</v>
      </c>
      <c r="U1817" t="e">
        <f>IF($B$11="זכר",INDEX('שיפור גברים'!$A$1:$GQ$121,ROUNDDOWN(R1817/12,0)+1,ROUNDDOWN((E1817+$B$7-$B$8)/12,0)+2),INDEX('שיפור נשים'!$A$1:$GQ$121,ROUNDDOWN(R1817/12,0)+1,ROUNDDOWN((E1817+$B$7-$B$8)/12,0)+2))</f>
        <v>#REF!</v>
      </c>
      <c r="V1817" t="e">
        <f>IF($B$11="זכר",INDEX('שיפור גברים'!$A$1:$GQ$121,ROUNDDOWN(R1817/12,0)+1,ROUNDDOWN((E1817+$B$7-$B$8)/12,0)+1),INDEX('שיפור נשים'!$A$1:$GQ$121,ROUNDDOWN(R1817/12,0)+1,ROUNDDOWN((E1817+$B$7-$B$8)/12,0)+1))</f>
        <v>#REF!</v>
      </c>
      <c r="W1817">
        <f t="shared" si="597"/>
        <v>0.91666666666666663</v>
      </c>
      <c r="X1817" t="e">
        <f t="shared" si="603"/>
        <v>#VALUE!</v>
      </c>
      <c r="Y1817" t="e">
        <f>IF($B$11="זכר",INDEX(תמותה!$A$1:$E$121,ROUNDDOWN(R1817/12,0)+1,4),INDEX(תמותה!$A$1:$E$121,ROUNDDOWN(R1817/12,0)+1,5))</f>
        <v>#REF!</v>
      </c>
      <c r="Z1817">
        <f t="shared" si="598"/>
        <v>1</v>
      </c>
      <c r="AA1817">
        <f t="shared" si="599"/>
        <v>1</v>
      </c>
      <c r="AB1817" t="e">
        <f t="shared" si="604"/>
        <v>#VALUE!</v>
      </c>
      <c r="AC1817" t="e">
        <f t="shared" si="605"/>
        <v>#VALUE!</v>
      </c>
      <c r="AD1817" t="e">
        <f t="shared" si="606"/>
        <v>#VALUE!</v>
      </c>
      <c r="AE1817" t="e">
        <f t="shared" si="607"/>
        <v>#VALUE!</v>
      </c>
      <c r="AF1817" t="e">
        <f t="shared" si="608"/>
        <v>#VALUE!</v>
      </c>
    </row>
    <row r="1818" spans="5:32" x14ac:dyDescent="0.2">
      <c r="E1818">
        <f t="shared" si="600"/>
        <v>1816</v>
      </c>
      <c r="F1818">
        <f t="shared" si="595"/>
        <v>240.74466948266743</v>
      </c>
      <c r="G1818" t="e">
        <f t="shared" si="588"/>
        <v>#VALUE!</v>
      </c>
      <c r="H1818" t="e">
        <f t="shared" si="589"/>
        <v>#VALUE!</v>
      </c>
      <c r="I1818" t="e">
        <f t="shared" si="590"/>
        <v>#VALUE!</v>
      </c>
      <c r="J1818" t="e">
        <f t="shared" si="591"/>
        <v>#VALUE!</v>
      </c>
      <c r="K1818" t="e">
        <f t="shared" si="592"/>
        <v>#VALUE!</v>
      </c>
      <c r="L1818" t="e">
        <f t="shared" si="593"/>
        <v>#VALUE!</v>
      </c>
      <c r="M1818" t="e">
        <f>IF($B$9="זכר",INDEX(תמותה!$A$1:$E$121,ROUNDDOWN(E1818/12,0)+1,2),INDEX(תמותה!$A$1:$E$121,ROUNDDOWN(E1818/12,0)+1,3))</f>
        <v>#REF!</v>
      </c>
      <c r="N1818" t="e">
        <f>IF($B$9="זכר",INDEX('שיפור גברים'!$A$1:$GQ$121,ROUNDDOWN(E1818/12,0)+1,ROUNDDOWN((E1818+$B$7-$B$8)/12,0)+2),INDEX('שיפור נשים'!$A$1:$GQ$121,ROUNDDOWN(E1818/12,0)+1,ROUNDDOWN((E1818+$B$7-$B$8)/12,0)+2))</f>
        <v>#REF!</v>
      </c>
      <c r="O1818" t="e">
        <f>IF($B$9="זכר",INDEX('שיפור גברים'!$A$1:$GQ$121,ROUNDDOWN(E1818/12,0)+1,ROUNDDOWN((E1818+$B$7-$B$8)/12,0)+1),INDEX('שיפור נשים'!$A$1:$GQ$121,ROUNDDOWN(E1818/12,0)+1,ROUNDDOWN((E1818+$B$7-$B$8)/12,0)+1))</f>
        <v>#REF!</v>
      </c>
      <c r="P1818">
        <f t="shared" si="594"/>
        <v>1</v>
      </c>
      <c r="Q1818">
        <f t="shared" si="596"/>
        <v>1</v>
      </c>
      <c r="R1818">
        <f t="shared" si="601"/>
        <v>1816</v>
      </c>
      <c r="S1818" t="e">
        <f t="shared" si="602"/>
        <v>#VALUE!</v>
      </c>
      <c r="T1818" t="e">
        <f>IF($B$11="זכר",INDEX(תמותה!$A$1:$E$121,ROUNDDOWN(R1818/12,0)+1,2),INDEX(תמותה!$A$1:$E$121,ROUNDDOWN(R1818/12,0)+1,3))</f>
        <v>#REF!</v>
      </c>
      <c r="U1818" t="e">
        <f>IF($B$11="זכר",INDEX('שיפור גברים'!$A$1:$GQ$121,ROUNDDOWN(R1818/12,0)+1,ROUNDDOWN((E1818+$B$7-$B$8)/12,0)+2),INDEX('שיפור נשים'!$A$1:$GQ$121,ROUNDDOWN(R1818/12,0)+1,ROUNDDOWN((E1818+$B$7-$B$8)/12,0)+2))</f>
        <v>#REF!</v>
      </c>
      <c r="V1818" t="e">
        <f>IF($B$11="זכר",INDEX('שיפור גברים'!$A$1:$GQ$121,ROUNDDOWN(R1818/12,0)+1,ROUNDDOWN((E1818+$B$7-$B$8)/12,0)+1),INDEX('שיפור נשים'!$A$1:$GQ$121,ROUNDDOWN(R1818/12,0)+1,ROUNDDOWN((E1818+$B$7-$B$8)/12,0)+1))</f>
        <v>#REF!</v>
      </c>
      <c r="W1818">
        <f t="shared" si="597"/>
        <v>1</v>
      </c>
      <c r="X1818" t="e">
        <f t="shared" si="603"/>
        <v>#VALUE!</v>
      </c>
      <c r="Y1818" t="e">
        <f>IF($B$11="זכר",INDEX(תמותה!$A$1:$E$121,ROUNDDOWN(R1818/12,0)+1,4),INDEX(תמותה!$A$1:$E$121,ROUNDDOWN(R1818/12,0)+1,5))</f>
        <v>#REF!</v>
      </c>
      <c r="Z1818">
        <f t="shared" si="598"/>
        <v>1</v>
      </c>
      <c r="AA1818">
        <f t="shared" si="599"/>
        <v>1</v>
      </c>
      <c r="AB1818" t="e">
        <f t="shared" si="604"/>
        <v>#VALUE!</v>
      </c>
      <c r="AC1818" t="e">
        <f t="shared" si="605"/>
        <v>#VALUE!</v>
      </c>
      <c r="AD1818" t="e">
        <f t="shared" si="606"/>
        <v>#VALUE!</v>
      </c>
      <c r="AE1818" t="e">
        <f t="shared" si="607"/>
        <v>#VALUE!</v>
      </c>
      <c r="AF1818" t="e">
        <f t="shared" si="608"/>
        <v>#VALUE!</v>
      </c>
    </row>
    <row r="1819" spans="5:32" x14ac:dyDescent="0.2">
      <c r="E1819">
        <f t="shared" si="600"/>
        <v>1817</v>
      </c>
      <c r="F1819">
        <f t="shared" si="595"/>
        <v>241.47233849689863</v>
      </c>
      <c r="G1819" t="e">
        <f t="shared" si="588"/>
        <v>#VALUE!</v>
      </c>
      <c r="H1819" t="e">
        <f t="shared" si="589"/>
        <v>#VALUE!</v>
      </c>
      <c r="I1819" t="e">
        <f t="shared" si="590"/>
        <v>#VALUE!</v>
      </c>
      <c r="J1819" t="e">
        <f t="shared" si="591"/>
        <v>#VALUE!</v>
      </c>
      <c r="K1819" t="e">
        <f t="shared" si="592"/>
        <v>#VALUE!</v>
      </c>
      <c r="L1819" t="e">
        <f t="shared" si="593"/>
        <v>#VALUE!</v>
      </c>
      <c r="M1819" t="e">
        <f>IF($B$9="זכר",INDEX(תמותה!$A$1:$E$121,ROUNDDOWN(E1819/12,0)+1,2),INDEX(תמותה!$A$1:$E$121,ROUNDDOWN(E1819/12,0)+1,3))</f>
        <v>#REF!</v>
      </c>
      <c r="N1819" t="e">
        <f>IF($B$9="זכר",INDEX('שיפור גברים'!$A$1:$GQ$121,ROUNDDOWN(E1819/12,0)+1,ROUNDDOWN((E1819+$B$7-$B$8)/12,0)+2),INDEX('שיפור נשים'!$A$1:$GQ$121,ROUNDDOWN(E1819/12,0)+1,ROUNDDOWN((E1819+$B$7-$B$8)/12,0)+2))</f>
        <v>#REF!</v>
      </c>
      <c r="O1819" t="e">
        <f>IF($B$9="זכר",INDEX('שיפור גברים'!$A$1:$GQ$121,ROUNDDOWN(E1819/12,0)+1,ROUNDDOWN((E1819+$B$7-$B$8)/12,0)+1),INDEX('שיפור נשים'!$A$1:$GQ$121,ROUNDDOWN(E1819/12,0)+1,ROUNDDOWN((E1819+$B$7-$B$8)/12,0)+1))</f>
        <v>#REF!</v>
      </c>
      <c r="P1819">
        <f t="shared" si="594"/>
        <v>8.3333333333333329E-2</v>
      </c>
      <c r="Q1819">
        <f t="shared" si="596"/>
        <v>1</v>
      </c>
      <c r="R1819">
        <f t="shared" si="601"/>
        <v>1817</v>
      </c>
      <c r="S1819" t="e">
        <f t="shared" si="602"/>
        <v>#VALUE!</v>
      </c>
      <c r="T1819" t="e">
        <f>IF($B$11="זכר",INDEX(תמותה!$A$1:$E$121,ROUNDDOWN(R1819/12,0)+1,2),INDEX(תמותה!$A$1:$E$121,ROUNDDOWN(R1819/12,0)+1,3))</f>
        <v>#REF!</v>
      </c>
      <c r="U1819" t="e">
        <f>IF($B$11="זכר",INDEX('שיפור גברים'!$A$1:$GQ$121,ROUNDDOWN(R1819/12,0)+1,ROUNDDOWN((E1819+$B$7-$B$8)/12,0)+2),INDEX('שיפור נשים'!$A$1:$GQ$121,ROUNDDOWN(R1819/12,0)+1,ROUNDDOWN((E1819+$B$7-$B$8)/12,0)+2))</f>
        <v>#REF!</v>
      </c>
      <c r="V1819" t="e">
        <f>IF($B$11="זכר",INDEX('שיפור גברים'!$A$1:$GQ$121,ROUNDDOWN(R1819/12,0)+1,ROUNDDOWN((E1819+$B$7-$B$8)/12,0)+1),INDEX('שיפור נשים'!$A$1:$GQ$121,ROUNDDOWN(R1819/12,0)+1,ROUNDDOWN((E1819+$B$7-$B$8)/12,0)+1))</f>
        <v>#REF!</v>
      </c>
      <c r="W1819">
        <f t="shared" si="597"/>
        <v>8.3333333333333329E-2</v>
      </c>
      <c r="X1819" t="e">
        <f t="shared" si="603"/>
        <v>#VALUE!</v>
      </c>
      <c r="Y1819" t="e">
        <f>IF($B$11="זכר",INDEX(תמותה!$A$1:$E$121,ROUNDDOWN(R1819/12,0)+1,4),INDEX(תמותה!$A$1:$E$121,ROUNDDOWN(R1819/12,0)+1,5))</f>
        <v>#REF!</v>
      </c>
      <c r="Z1819">
        <f t="shared" si="598"/>
        <v>1</v>
      </c>
      <c r="AA1819">
        <f t="shared" si="599"/>
        <v>1</v>
      </c>
      <c r="AB1819" t="e">
        <f t="shared" si="604"/>
        <v>#VALUE!</v>
      </c>
      <c r="AC1819" t="e">
        <f t="shared" si="605"/>
        <v>#VALUE!</v>
      </c>
      <c r="AD1819" t="e">
        <f t="shared" si="606"/>
        <v>#VALUE!</v>
      </c>
      <c r="AE1819" t="e">
        <f t="shared" si="607"/>
        <v>#VALUE!</v>
      </c>
      <c r="AF1819" t="e">
        <f t="shared" si="608"/>
        <v>#VALUE!</v>
      </c>
    </row>
    <row r="1820" spans="5:32" x14ac:dyDescent="0.2">
      <c r="E1820">
        <f t="shared" si="600"/>
        <v>1818</v>
      </c>
      <c r="F1820">
        <f t="shared" si="595"/>
        <v>242.20220694588951</v>
      </c>
      <c r="G1820" t="e">
        <f t="shared" si="588"/>
        <v>#VALUE!</v>
      </c>
      <c r="H1820" t="e">
        <f t="shared" si="589"/>
        <v>#VALUE!</v>
      </c>
      <c r="I1820" t="e">
        <f t="shared" si="590"/>
        <v>#VALUE!</v>
      </c>
      <c r="J1820" t="e">
        <f t="shared" si="591"/>
        <v>#VALUE!</v>
      </c>
      <c r="K1820" t="e">
        <f t="shared" si="592"/>
        <v>#VALUE!</v>
      </c>
      <c r="L1820" t="e">
        <f t="shared" si="593"/>
        <v>#VALUE!</v>
      </c>
      <c r="M1820" t="e">
        <f>IF($B$9="זכר",INDEX(תמותה!$A$1:$E$121,ROUNDDOWN(E1820/12,0)+1,2),INDEX(תמותה!$A$1:$E$121,ROUNDDOWN(E1820/12,0)+1,3))</f>
        <v>#REF!</v>
      </c>
      <c r="N1820" t="e">
        <f>IF($B$9="זכר",INDEX('שיפור גברים'!$A$1:$GQ$121,ROUNDDOWN(E1820/12,0)+1,ROUNDDOWN((E1820+$B$7-$B$8)/12,0)+2),INDEX('שיפור נשים'!$A$1:$GQ$121,ROUNDDOWN(E1820/12,0)+1,ROUNDDOWN((E1820+$B$7-$B$8)/12,0)+2))</f>
        <v>#REF!</v>
      </c>
      <c r="O1820" t="e">
        <f>IF($B$9="זכר",INDEX('שיפור גברים'!$A$1:$GQ$121,ROUNDDOWN(E1820/12,0)+1,ROUNDDOWN((E1820+$B$7-$B$8)/12,0)+1),INDEX('שיפור נשים'!$A$1:$GQ$121,ROUNDDOWN(E1820/12,0)+1,ROUNDDOWN((E1820+$B$7-$B$8)/12,0)+1))</f>
        <v>#REF!</v>
      </c>
      <c r="P1820">
        <f t="shared" si="594"/>
        <v>0.16666666666666666</v>
      </c>
      <c r="Q1820">
        <f t="shared" si="596"/>
        <v>1</v>
      </c>
      <c r="R1820">
        <f t="shared" si="601"/>
        <v>1818</v>
      </c>
      <c r="S1820" t="e">
        <f t="shared" si="602"/>
        <v>#VALUE!</v>
      </c>
      <c r="T1820" t="e">
        <f>IF($B$11="זכר",INDEX(תמותה!$A$1:$E$121,ROUNDDOWN(R1820/12,0)+1,2),INDEX(תמותה!$A$1:$E$121,ROUNDDOWN(R1820/12,0)+1,3))</f>
        <v>#REF!</v>
      </c>
      <c r="U1820" t="e">
        <f>IF($B$11="זכר",INDEX('שיפור גברים'!$A$1:$GQ$121,ROUNDDOWN(R1820/12,0)+1,ROUNDDOWN((E1820+$B$7-$B$8)/12,0)+2),INDEX('שיפור נשים'!$A$1:$GQ$121,ROUNDDOWN(R1820/12,0)+1,ROUNDDOWN((E1820+$B$7-$B$8)/12,0)+2))</f>
        <v>#REF!</v>
      </c>
      <c r="V1820" t="e">
        <f>IF($B$11="זכר",INDEX('שיפור גברים'!$A$1:$GQ$121,ROUNDDOWN(R1820/12,0)+1,ROUNDDOWN((E1820+$B$7-$B$8)/12,0)+1),INDEX('שיפור נשים'!$A$1:$GQ$121,ROUNDDOWN(R1820/12,0)+1,ROUNDDOWN((E1820+$B$7-$B$8)/12,0)+1))</f>
        <v>#REF!</v>
      </c>
      <c r="W1820">
        <f t="shared" si="597"/>
        <v>0.16666666666666666</v>
      </c>
      <c r="X1820" t="e">
        <f t="shared" si="603"/>
        <v>#VALUE!</v>
      </c>
      <c r="Y1820" t="e">
        <f>IF($B$11="זכר",INDEX(תמותה!$A$1:$E$121,ROUNDDOWN(R1820/12,0)+1,4),INDEX(תמותה!$A$1:$E$121,ROUNDDOWN(R1820/12,0)+1,5))</f>
        <v>#REF!</v>
      </c>
      <c r="Z1820">
        <f t="shared" si="598"/>
        <v>1</v>
      </c>
      <c r="AA1820">
        <f t="shared" si="599"/>
        <v>1</v>
      </c>
      <c r="AB1820" t="e">
        <f t="shared" si="604"/>
        <v>#VALUE!</v>
      </c>
      <c r="AC1820" t="e">
        <f t="shared" si="605"/>
        <v>#VALUE!</v>
      </c>
      <c r="AD1820" t="e">
        <f t="shared" si="606"/>
        <v>#VALUE!</v>
      </c>
      <c r="AE1820" t="e">
        <f t="shared" si="607"/>
        <v>#VALUE!</v>
      </c>
      <c r="AF1820" t="e">
        <f t="shared" si="608"/>
        <v>#VALUE!</v>
      </c>
    </row>
    <row r="1821" spans="5:32" x14ac:dyDescent="0.2">
      <c r="E1821">
        <f t="shared" si="600"/>
        <v>1819</v>
      </c>
      <c r="F1821">
        <f t="shared" si="595"/>
        <v>242.9342814775982</v>
      </c>
      <c r="G1821" t="e">
        <f t="shared" si="588"/>
        <v>#VALUE!</v>
      </c>
      <c r="H1821" t="e">
        <f t="shared" si="589"/>
        <v>#VALUE!</v>
      </c>
      <c r="I1821" t="e">
        <f t="shared" si="590"/>
        <v>#VALUE!</v>
      </c>
      <c r="J1821" t="e">
        <f t="shared" si="591"/>
        <v>#VALUE!</v>
      </c>
      <c r="K1821" t="e">
        <f t="shared" si="592"/>
        <v>#VALUE!</v>
      </c>
      <c r="L1821" t="e">
        <f t="shared" si="593"/>
        <v>#VALUE!</v>
      </c>
      <c r="M1821" t="e">
        <f>IF($B$9="זכר",INDEX(תמותה!$A$1:$E$121,ROUNDDOWN(E1821/12,0)+1,2),INDEX(תמותה!$A$1:$E$121,ROUNDDOWN(E1821/12,0)+1,3))</f>
        <v>#REF!</v>
      </c>
      <c r="N1821" t="e">
        <f>IF($B$9="זכר",INDEX('שיפור גברים'!$A$1:$GQ$121,ROUNDDOWN(E1821/12,0)+1,ROUNDDOWN((E1821+$B$7-$B$8)/12,0)+2),INDEX('שיפור נשים'!$A$1:$GQ$121,ROUNDDOWN(E1821/12,0)+1,ROUNDDOWN((E1821+$B$7-$B$8)/12,0)+2))</f>
        <v>#REF!</v>
      </c>
      <c r="O1821" t="e">
        <f>IF($B$9="זכר",INDEX('שיפור גברים'!$A$1:$GQ$121,ROUNDDOWN(E1821/12,0)+1,ROUNDDOWN((E1821+$B$7-$B$8)/12,0)+1),INDEX('שיפור נשים'!$A$1:$GQ$121,ROUNDDOWN(E1821/12,0)+1,ROUNDDOWN((E1821+$B$7-$B$8)/12,0)+1))</f>
        <v>#REF!</v>
      </c>
      <c r="P1821">
        <f t="shared" si="594"/>
        <v>0.25</v>
      </c>
      <c r="Q1821">
        <f t="shared" si="596"/>
        <v>1</v>
      </c>
      <c r="R1821">
        <f t="shared" si="601"/>
        <v>1819</v>
      </c>
      <c r="S1821" t="e">
        <f t="shared" si="602"/>
        <v>#VALUE!</v>
      </c>
      <c r="T1821" t="e">
        <f>IF($B$11="זכר",INDEX(תמותה!$A$1:$E$121,ROUNDDOWN(R1821/12,0)+1,2),INDEX(תמותה!$A$1:$E$121,ROUNDDOWN(R1821/12,0)+1,3))</f>
        <v>#REF!</v>
      </c>
      <c r="U1821" t="e">
        <f>IF($B$11="זכר",INDEX('שיפור גברים'!$A$1:$GQ$121,ROUNDDOWN(R1821/12,0)+1,ROUNDDOWN((E1821+$B$7-$B$8)/12,0)+2),INDEX('שיפור נשים'!$A$1:$GQ$121,ROUNDDOWN(R1821/12,0)+1,ROUNDDOWN((E1821+$B$7-$B$8)/12,0)+2))</f>
        <v>#REF!</v>
      </c>
      <c r="V1821" t="e">
        <f>IF($B$11="זכר",INDEX('שיפור גברים'!$A$1:$GQ$121,ROUNDDOWN(R1821/12,0)+1,ROUNDDOWN((E1821+$B$7-$B$8)/12,0)+1),INDEX('שיפור נשים'!$A$1:$GQ$121,ROUNDDOWN(R1821/12,0)+1,ROUNDDOWN((E1821+$B$7-$B$8)/12,0)+1))</f>
        <v>#REF!</v>
      </c>
      <c r="W1821">
        <f t="shared" si="597"/>
        <v>0.25</v>
      </c>
      <c r="X1821" t="e">
        <f t="shared" si="603"/>
        <v>#VALUE!</v>
      </c>
      <c r="Y1821" t="e">
        <f>IF($B$11="זכר",INDEX(תמותה!$A$1:$E$121,ROUNDDOWN(R1821/12,0)+1,4),INDEX(תמותה!$A$1:$E$121,ROUNDDOWN(R1821/12,0)+1,5))</f>
        <v>#REF!</v>
      </c>
      <c r="Z1821">
        <f t="shared" si="598"/>
        <v>1</v>
      </c>
      <c r="AA1821">
        <f t="shared" si="599"/>
        <v>1</v>
      </c>
      <c r="AB1821" t="e">
        <f t="shared" si="604"/>
        <v>#VALUE!</v>
      </c>
      <c r="AC1821" t="e">
        <f t="shared" si="605"/>
        <v>#VALUE!</v>
      </c>
      <c r="AD1821" t="e">
        <f t="shared" si="606"/>
        <v>#VALUE!</v>
      </c>
      <c r="AE1821" t="e">
        <f t="shared" si="607"/>
        <v>#VALUE!</v>
      </c>
      <c r="AF1821" t="e">
        <f t="shared" si="608"/>
        <v>#VALUE!</v>
      </c>
    </row>
    <row r="1822" spans="5:32" x14ac:dyDescent="0.2">
      <c r="E1822">
        <f t="shared" si="600"/>
        <v>1820</v>
      </c>
      <c r="F1822">
        <f t="shared" si="595"/>
        <v>243.66856876007733</v>
      </c>
      <c r="G1822" t="e">
        <f t="shared" si="588"/>
        <v>#VALUE!</v>
      </c>
      <c r="H1822" t="e">
        <f t="shared" si="589"/>
        <v>#VALUE!</v>
      </c>
      <c r="I1822" t="e">
        <f t="shared" si="590"/>
        <v>#VALUE!</v>
      </c>
      <c r="J1822" t="e">
        <f t="shared" si="591"/>
        <v>#VALUE!</v>
      </c>
      <c r="K1822" t="e">
        <f t="shared" si="592"/>
        <v>#VALUE!</v>
      </c>
      <c r="L1822" t="e">
        <f t="shared" si="593"/>
        <v>#VALUE!</v>
      </c>
      <c r="M1822" t="e">
        <f>IF($B$9="זכר",INDEX(תמותה!$A$1:$E$121,ROUNDDOWN(E1822/12,0)+1,2),INDEX(תמותה!$A$1:$E$121,ROUNDDOWN(E1822/12,0)+1,3))</f>
        <v>#REF!</v>
      </c>
      <c r="N1822" t="e">
        <f>IF($B$9="זכר",INDEX('שיפור גברים'!$A$1:$GQ$121,ROUNDDOWN(E1822/12,0)+1,ROUNDDOWN((E1822+$B$7-$B$8)/12,0)+2),INDEX('שיפור נשים'!$A$1:$GQ$121,ROUNDDOWN(E1822/12,0)+1,ROUNDDOWN((E1822+$B$7-$B$8)/12,0)+2))</f>
        <v>#REF!</v>
      </c>
      <c r="O1822" t="e">
        <f>IF($B$9="זכר",INDEX('שיפור גברים'!$A$1:$GQ$121,ROUNDDOWN(E1822/12,0)+1,ROUNDDOWN((E1822+$B$7-$B$8)/12,0)+1),INDEX('שיפור נשים'!$A$1:$GQ$121,ROUNDDOWN(E1822/12,0)+1,ROUNDDOWN((E1822+$B$7-$B$8)/12,0)+1))</f>
        <v>#REF!</v>
      </c>
      <c r="P1822">
        <f t="shared" si="594"/>
        <v>0.33333333333333331</v>
      </c>
      <c r="Q1822">
        <f t="shared" si="596"/>
        <v>1</v>
      </c>
      <c r="R1822">
        <f t="shared" si="601"/>
        <v>1820</v>
      </c>
      <c r="S1822" t="e">
        <f t="shared" si="602"/>
        <v>#VALUE!</v>
      </c>
      <c r="T1822" t="e">
        <f>IF($B$11="זכר",INDEX(תמותה!$A$1:$E$121,ROUNDDOWN(R1822/12,0)+1,2),INDEX(תמותה!$A$1:$E$121,ROUNDDOWN(R1822/12,0)+1,3))</f>
        <v>#REF!</v>
      </c>
      <c r="U1822" t="e">
        <f>IF($B$11="זכר",INDEX('שיפור גברים'!$A$1:$GQ$121,ROUNDDOWN(R1822/12,0)+1,ROUNDDOWN((E1822+$B$7-$B$8)/12,0)+2),INDEX('שיפור נשים'!$A$1:$GQ$121,ROUNDDOWN(R1822/12,0)+1,ROUNDDOWN((E1822+$B$7-$B$8)/12,0)+2))</f>
        <v>#REF!</v>
      </c>
      <c r="V1822" t="e">
        <f>IF($B$11="זכר",INDEX('שיפור גברים'!$A$1:$GQ$121,ROUNDDOWN(R1822/12,0)+1,ROUNDDOWN((E1822+$B$7-$B$8)/12,0)+1),INDEX('שיפור נשים'!$A$1:$GQ$121,ROUNDDOWN(R1822/12,0)+1,ROUNDDOWN((E1822+$B$7-$B$8)/12,0)+1))</f>
        <v>#REF!</v>
      </c>
      <c r="W1822">
        <f t="shared" si="597"/>
        <v>0.33333333333333331</v>
      </c>
      <c r="X1822" t="e">
        <f t="shared" si="603"/>
        <v>#VALUE!</v>
      </c>
      <c r="Y1822" t="e">
        <f>IF($B$11="זכר",INDEX(תמותה!$A$1:$E$121,ROUNDDOWN(R1822/12,0)+1,4),INDEX(תמותה!$A$1:$E$121,ROUNDDOWN(R1822/12,0)+1,5))</f>
        <v>#REF!</v>
      </c>
      <c r="Z1822">
        <f t="shared" si="598"/>
        <v>1</v>
      </c>
      <c r="AA1822">
        <f t="shared" si="599"/>
        <v>1</v>
      </c>
      <c r="AB1822" t="e">
        <f t="shared" si="604"/>
        <v>#VALUE!</v>
      </c>
      <c r="AC1822" t="e">
        <f t="shared" si="605"/>
        <v>#VALUE!</v>
      </c>
      <c r="AD1822" t="e">
        <f t="shared" si="606"/>
        <v>#VALUE!</v>
      </c>
      <c r="AE1822" t="e">
        <f t="shared" si="607"/>
        <v>#VALUE!</v>
      </c>
      <c r="AF1822" t="e">
        <f t="shared" si="608"/>
        <v>#VALUE!</v>
      </c>
    </row>
    <row r="1823" spans="5:32" x14ac:dyDescent="0.2">
      <c r="E1823">
        <f t="shared" si="600"/>
        <v>1821</v>
      </c>
      <c r="F1823">
        <f t="shared" si="595"/>
        <v>244.40507548153369</v>
      </c>
      <c r="G1823" t="e">
        <f t="shared" si="588"/>
        <v>#VALUE!</v>
      </c>
      <c r="H1823" t="e">
        <f t="shared" si="589"/>
        <v>#VALUE!</v>
      </c>
      <c r="I1823" t="e">
        <f t="shared" si="590"/>
        <v>#VALUE!</v>
      </c>
      <c r="J1823" t="e">
        <f t="shared" si="591"/>
        <v>#VALUE!</v>
      </c>
      <c r="K1823" t="e">
        <f t="shared" si="592"/>
        <v>#VALUE!</v>
      </c>
      <c r="L1823" t="e">
        <f t="shared" si="593"/>
        <v>#VALUE!</v>
      </c>
      <c r="M1823" t="e">
        <f>IF($B$9="זכר",INDEX(תמותה!$A$1:$E$121,ROUNDDOWN(E1823/12,0)+1,2),INDEX(תמותה!$A$1:$E$121,ROUNDDOWN(E1823/12,0)+1,3))</f>
        <v>#REF!</v>
      </c>
      <c r="N1823" t="e">
        <f>IF($B$9="זכר",INDEX('שיפור גברים'!$A$1:$GQ$121,ROUNDDOWN(E1823/12,0)+1,ROUNDDOWN((E1823+$B$7-$B$8)/12,0)+2),INDEX('שיפור נשים'!$A$1:$GQ$121,ROUNDDOWN(E1823/12,0)+1,ROUNDDOWN((E1823+$B$7-$B$8)/12,0)+2))</f>
        <v>#REF!</v>
      </c>
      <c r="O1823" t="e">
        <f>IF($B$9="זכר",INDEX('שיפור גברים'!$A$1:$GQ$121,ROUNDDOWN(E1823/12,0)+1,ROUNDDOWN((E1823+$B$7-$B$8)/12,0)+1),INDEX('שיפור נשים'!$A$1:$GQ$121,ROUNDDOWN(E1823/12,0)+1,ROUNDDOWN((E1823+$B$7-$B$8)/12,0)+1))</f>
        <v>#REF!</v>
      </c>
      <c r="P1823">
        <f t="shared" si="594"/>
        <v>0.41666666666666669</v>
      </c>
      <c r="Q1823">
        <f t="shared" si="596"/>
        <v>1</v>
      </c>
      <c r="R1823">
        <f t="shared" si="601"/>
        <v>1821</v>
      </c>
      <c r="S1823" t="e">
        <f t="shared" si="602"/>
        <v>#VALUE!</v>
      </c>
      <c r="T1823" t="e">
        <f>IF($B$11="זכר",INDEX(תמותה!$A$1:$E$121,ROUNDDOWN(R1823/12,0)+1,2),INDEX(תמותה!$A$1:$E$121,ROUNDDOWN(R1823/12,0)+1,3))</f>
        <v>#REF!</v>
      </c>
      <c r="U1823" t="e">
        <f>IF($B$11="זכר",INDEX('שיפור גברים'!$A$1:$GQ$121,ROUNDDOWN(R1823/12,0)+1,ROUNDDOWN((E1823+$B$7-$B$8)/12,0)+2),INDEX('שיפור נשים'!$A$1:$GQ$121,ROUNDDOWN(R1823/12,0)+1,ROUNDDOWN((E1823+$B$7-$B$8)/12,0)+2))</f>
        <v>#REF!</v>
      </c>
      <c r="V1823" t="e">
        <f>IF($B$11="זכר",INDEX('שיפור גברים'!$A$1:$GQ$121,ROUNDDOWN(R1823/12,0)+1,ROUNDDOWN((E1823+$B$7-$B$8)/12,0)+1),INDEX('שיפור נשים'!$A$1:$GQ$121,ROUNDDOWN(R1823/12,0)+1,ROUNDDOWN((E1823+$B$7-$B$8)/12,0)+1))</f>
        <v>#REF!</v>
      </c>
      <c r="W1823">
        <f t="shared" si="597"/>
        <v>0.41666666666666669</v>
      </c>
      <c r="X1823" t="e">
        <f t="shared" si="603"/>
        <v>#VALUE!</v>
      </c>
      <c r="Y1823" t="e">
        <f>IF($B$11="זכר",INDEX(תמותה!$A$1:$E$121,ROUNDDOWN(R1823/12,0)+1,4),INDEX(תמותה!$A$1:$E$121,ROUNDDOWN(R1823/12,0)+1,5))</f>
        <v>#REF!</v>
      </c>
      <c r="Z1823">
        <f t="shared" si="598"/>
        <v>1</v>
      </c>
      <c r="AA1823">
        <f t="shared" si="599"/>
        <v>1</v>
      </c>
      <c r="AB1823" t="e">
        <f t="shared" si="604"/>
        <v>#VALUE!</v>
      </c>
      <c r="AC1823" t="e">
        <f t="shared" si="605"/>
        <v>#VALUE!</v>
      </c>
      <c r="AD1823" t="e">
        <f t="shared" si="606"/>
        <v>#VALUE!</v>
      </c>
      <c r="AE1823" t="e">
        <f t="shared" si="607"/>
        <v>#VALUE!</v>
      </c>
      <c r="AF1823" t="e">
        <f t="shared" si="608"/>
        <v>#VALUE!</v>
      </c>
    </row>
    <row r="1824" spans="5:32" x14ac:dyDescent="0.2">
      <c r="E1824">
        <f t="shared" si="600"/>
        <v>1822</v>
      </c>
      <c r="F1824">
        <f t="shared" si="595"/>
        <v>245.14380835038958</v>
      </c>
      <c r="G1824" t="e">
        <f t="shared" si="588"/>
        <v>#VALUE!</v>
      </c>
      <c r="H1824" t="e">
        <f t="shared" si="589"/>
        <v>#VALUE!</v>
      </c>
      <c r="I1824" t="e">
        <f t="shared" si="590"/>
        <v>#VALUE!</v>
      </c>
      <c r="J1824" t="e">
        <f t="shared" si="591"/>
        <v>#VALUE!</v>
      </c>
      <c r="K1824" t="e">
        <f t="shared" si="592"/>
        <v>#VALUE!</v>
      </c>
      <c r="L1824" t="e">
        <f t="shared" si="593"/>
        <v>#VALUE!</v>
      </c>
      <c r="M1824" t="e">
        <f>IF($B$9="זכר",INDEX(תמותה!$A$1:$E$121,ROUNDDOWN(E1824/12,0)+1,2),INDEX(תמותה!$A$1:$E$121,ROUNDDOWN(E1824/12,0)+1,3))</f>
        <v>#REF!</v>
      </c>
      <c r="N1824" t="e">
        <f>IF($B$9="זכר",INDEX('שיפור גברים'!$A$1:$GQ$121,ROUNDDOWN(E1824/12,0)+1,ROUNDDOWN((E1824+$B$7-$B$8)/12,0)+2),INDEX('שיפור נשים'!$A$1:$GQ$121,ROUNDDOWN(E1824/12,0)+1,ROUNDDOWN((E1824+$B$7-$B$8)/12,0)+2))</f>
        <v>#REF!</v>
      </c>
      <c r="O1824" t="e">
        <f>IF($B$9="זכר",INDEX('שיפור גברים'!$A$1:$GQ$121,ROUNDDOWN(E1824/12,0)+1,ROUNDDOWN((E1824+$B$7-$B$8)/12,0)+1),INDEX('שיפור נשים'!$A$1:$GQ$121,ROUNDDOWN(E1824/12,0)+1,ROUNDDOWN((E1824+$B$7-$B$8)/12,0)+1))</f>
        <v>#REF!</v>
      </c>
      <c r="P1824">
        <f t="shared" si="594"/>
        <v>0.5</v>
      </c>
      <c r="Q1824">
        <f t="shared" si="596"/>
        <v>1</v>
      </c>
      <c r="R1824">
        <f t="shared" si="601"/>
        <v>1822</v>
      </c>
      <c r="S1824" t="e">
        <f t="shared" si="602"/>
        <v>#VALUE!</v>
      </c>
      <c r="T1824" t="e">
        <f>IF($B$11="זכר",INDEX(תמותה!$A$1:$E$121,ROUNDDOWN(R1824/12,0)+1,2),INDEX(תמותה!$A$1:$E$121,ROUNDDOWN(R1824/12,0)+1,3))</f>
        <v>#REF!</v>
      </c>
      <c r="U1824" t="e">
        <f>IF($B$11="זכר",INDEX('שיפור גברים'!$A$1:$GQ$121,ROUNDDOWN(R1824/12,0)+1,ROUNDDOWN((E1824+$B$7-$B$8)/12,0)+2),INDEX('שיפור נשים'!$A$1:$GQ$121,ROUNDDOWN(R1824/12,0)+1,ROUNDDOWN((E1824+$B$7-$B$8)/12,0)+2))</f>
        <v>#REF!</v>
      </c>
      <c r="V1824" t="e">
        <f>IF($B$11="זכר",INDEX('שיפור גברים'!$A$1:$GQ$121,ROUNDDOWN(R1824/12,0)+1,ROUNDDOWN((E1824+$B$7-$B$8)/12,0)+1),INDEX('שיפור נשים'!$A$1:$GQ$121,ROUNDDOWN(R1824/12,0)+1,ROUNDDOWN((E1824+$B$7-$B$8)/12,0)+1))</f>
        <v>#REF!</v>
      </c>
      <c r="W1824">
        <f t="shared" si="597"/>
        <v>0.5</v>
      </c>
      <c r="X1824" t="e">
        <f t="shared" si="603"/>
        <v>#VALUE!</v>
      </c>
      <c r="Y1824" t="e">
        <f>IF($B$11="זכר",INDEX(תמותה!$A$1:$E$121,ROUNDDOWN(R1824/12,0)+1,4),INDEX(תמותה!$A$1:$E$121,ROUNDDOWN(R1824/12,0)+1,5))</f>
        <v>#REF!</v>
      </c>
      <c r="Z1824">
        <f t="shared" si="598"/>
        <v>1</v>
      </c>
      <c r="AA1824">
        <f t="shared" si="599"/>
        <v>1</v>
      </c>
      <c r="AB1824" t="e">
        <f t="shared" si="604"/>
        <v>#VALUE!</v>
      </c>
      <c r="AC1824" t="e">
        <f t="shared" si="605"/>
        <v>#VALUE!</v>
      </c>
      <c r="AD1824" t="e">
        <f t="shared" si="606"/>
        <v>#VALUE!</v>
      </c>
      <c r="AE1824" t="e">
        <f t="shared" si="607"/>
        <v>#VALUE!</v>
      </c>
      <c r="AF1824" t="e">
        <f t="shared" si="608"/>
        <v>#VALUE!</v>
      </c>
    </row>
    <row r="1825" spans="5:32" x14ac:dyDescent="0.2">
      <c r="E1825">
        <f t="shared" si="600"/>
        <v>1823</v>
      </c>
      <c r="F1825">
        <f t="shared" si="595"/>
        <v>245.88477409534462</v>
      </c>
      <c r="G1825" t="e">
        <f t="shared" si="588"/>
        <v>#VALUE!</v>
      </c>
      <c r="H1825" t="e">
        <f t="shared" si="589"/>
        <v>#VALUE!</v>
      </c>
      <c r="I1825" t="e">
        <f t="shared" si="590"/>
        <v>#VALUE!</v>
      </c>
      <c r="J1825" t="e">
        <f t="shared" si="591"/>
        <v>#VALUE!</v>
      </c>
      <c r="K1825" t="e">
        <f t="shared" si="592"/>
        <v>#VALUE!</v>
      </c>
      <c r="L1825" t="e">
        <f t="shared" si="593"/>
        <v>#VALUE!</v>
      </c>
      <c r="M1825" t="e">
        <f>IF($B$9="זכר",INDEX(תמותה!$A$1:$E$121,ROUNDDOWN(E1825/12,0)+1,2),INDEX(תמותה!$A$1:$E$121,ROUNDDOWN(E1825/12,0)+1,3))</f>
        <v>#REF!</v>
      </c>
      <c r="N1825" t="e">
        <f>IF($B$9="זכר",INDEX('שיפור גברים'!$A$1:$GQ$121,ROUNDDOWN(E1825/12,0)+1,ROUNDDOWN((E1825+$B$7-$B$8)/12,0)+2),INDEX('שיפור נשים'!$A$1:$GQ$121,ROUNDDOWN(E1825/12,0)+1,ROUNDDOWN((E1825+$B$7-$B$8)/12,0)+2))</f>
        <v>#REF!</v>
      </c>
      <c r="O1825" t="e">
        <f>IF($B$9="זכר",INDEX('שיפור גברים'!$A$1:$GQ$121,ROUNDDOWN(E1825/12,0)+1,ROUNDDOWN((E1825+$B$7-$B$8)/12,0)+1),INDEX('שיפור נשים'!$A$1:$GQ$121,ROUNDDOWN(E1825/12,0)+1,ROUNDDOWN((E1825+$B$7-$B$8)/12,0)+1))</f>
        <v>#REF!</v>
      </c>
      <c r="P1825">
        <f t="shared" si="594"/>
        <v>0.58333333333333337</v>
      </c>
      <c r="Q1825">
        <f t="shared" si="596"/>
        <v>1</v>
      </c>
      <c r="R1825">
        <f t="shared" si="601"/>
        <v>1823</v>
      </c>
      <c r="S1825" t="e">
        <f t="shared" si="602"/>
        <v>#VALUE!</v>
      </c>
      <c r="T1825" t="e">
        <f>IF($B$11="זכר",INDEX(תמותה!$A$1:$E$121,ROUNDDOWN(R1825/12,0)+1,2),INDEX(תמותה!$A$1:$E$121,ROUNDDOWN(R1825/12,0)+1,3))</f>
        <v>#REF!</v>
      </c>
      <c r="U1825" t="e">
        <f>IF($B$11="זכר",INDEX('שיפור גברים'!$A$1:$GQ$121,ROUNDDOWN(R1825/12,0)+1,ROUNDDOWN((E1825+$B$7-$B$8)/12,0)+2),INDEX('שיפור נשים'!$A$1:$GQ$121,ROUNDDOWN(R1825/12,0)+1,ROUNDDOWN((E1825+$B$7-$B$8)/12,0)+2))</f>
        <v>#REF!</v>
      </c>
      <c r="V1825" t="e">
        <f>IF($B$11="זכר",INDEX('שיפור גברים'!$A$1:$GQ$121,ROUNDDOWN(R1825/12,0)+1,ROUNDDOWN((E1825+$B$7-$B$8)/12,0)+1),INDEX('שיפור נשים'!$A$1:$GQ$121,ROUNDDOWN(R1825/12,0)+1,ROUNDDOWN((E1825+$B$7-$B$8)/12,0)+1))</f>
        <v>#REF!</v>
      </c>
      <c r="W1825">
        <f t="shared" si="597"/>
        <v>0.58333333333333337</v>
      </c>
      <c r="X1825" t="e">
        <f t="shared" si="603"/>
        <v>#VALUE!</v>
      </c>
      <c r="Y1825" t="e">
        <f>IF($B$11="זכר",INDEX(תמותה!$A$1:$E$121,ROUNDDOWN(R1825/12,0)+1,4),INDEX(תמותה!$A$1:$E$121,ROUNDDOWN(R1825/12,0)+1,5))</f>
        <v>#REF!</v>
      </c>
      <c r="Z1825">
        <f t="shared" si="598"/>
        <v>1</v>
      </c>
      <c r="AA1825">
        <f t="shared" si="599"/>
        <v>1</v>
      </c>
      <c r="AB1825" t="e">
        <f t="shared" si="604"/>
        <v>#VALUE!</v>
      </c>
      <c r="AC1825" t="e">
        <f t="shared" si="605"/>
        <v>#VALUE!</v>
      </c>
      <c r="AD1825" t="e">
        <f t="shared" si="606"/>
        <v>#VALUE!</v>
      </c>
      <c r="AE1825" t="e">
        <f t="shared" si="607"/>
        <v>#VALUE!</v>
      </c>
      <c r="AF1825" t="e">
        <f t="shared" si="608"/>
        <v>#VALUE!</v>
      </c>
    </row>
    <row r="1826" spans="5:32" x14ac:dyDescent="0.2">
      <c r="E1826">
        <f t="shared" si="600"/>
        <v>1824</v>
      </c>
      <c r="F1826">
        <f t="shared" si="595"/>
        <v>246.62797946543603</v>
      </c>
      <c r="G1826" t="e">
        <f t="shared" si="588"/>
        <v>#VALUE!</v>
      </c>
      <c r="H1826" t="e">
        <f t="shared" si="589"/>
        <v>#VALUE!</v>
      </c>
      <c r="I1826" t="e">
        <f t="shared" si="590"/>
        <v>#VALUE!</v>
      </c>
      <c r="J1826" t="e">
        <f t="shared" si="591"/>
        <v>#VALUE!</v>
      </c>
      <c r="K1826" t="e">
        <f t="shared" si="592"/>
        <v>#VALUE!</v>
      </c>
      <c r="L1826" t="e">
        <f t="shared" si="593"/>
        <v>#VALUE!</v>
      </c>
      <c r="M1826" t="e">
        <f>IF($B$9="זכר",INDEX(תמותה!$A$1:$E$121,ROUNDDOWN(E1826/12,0)+1,2),INDEX(תמותה!$A$1:$E$121,ROUNDDOWN(E1826/12,0)+1,3))</f>
        <v>#REF!</v>
      </c>
      <c r="N1826" t="e">
        <f>IF($B$9="זכר",INDEX('שיפור גברים'!$A$1:$GQ$121,ROUNDDOWN(E1826/12,0)+1,ROUNDDOWN((E1826+$B$7-$B$8)/12,0)+2),INDEX('שיפור נשים'!$A$1:$GQ$121,ROUNDDOWN(E1826/12,0)+1,ROUNDDOWN((E1826+$B$7-$B$8)/12,0)+2))</f>
        <v>#REF!</v>
      </c>
      <c r="O1826" t="e">
        <f>IF($B$9="זכר",INDEX('שיפור גברים'!$A$1:$GQ$121,ROUNDDOWN(E1826/12,0)+1,ROUNDDOWN((E1826+$B$7-$B$8)/12,0)+1),INDEX('שיפור נשים'!$A$1:$GQ$121,ROUNDDOWN(E1826/12,0)+1,ROUNDDOWN((E1826+$B$7-$B$8)/12,0)+1))</f>
        <v>#REF!</v>
      </c>
      <c r="P1826">
        <f t="shared" si="594"/>
        <v>0.66666666666666663</v>
      </c>
      <c r="Q1826">
        <f t="shared" si="596"/>
        <v>1</v>
      </c>
      <c r="R1826">
        <f t="shared" si="601"/>
        <v>1824</v>
      </c>
      <c r="S1826" t="e">
        <f t="shared" si="602"/>
        <v>#VALUE!</v>
      </c>
      <c r="T1826" t="e">
        <f>IF($B$11="זכר",INDEX(תמותה!$A$1:$E$121,ROUNDDOWN(R1826/12,0)+1,2),INDEX(תמותה!$A$1:$E$121,ROUNDDOWN(R1826/12,0)+1,3))</f>
        <v>#REF!</v>
      </c>
      <c r="U1826" t="e">
        <f>IF($B$11="זכר",INDEX('שיפור גברים'!$A$1:$GQ$121,ROUNDDOWN(R1826/12,0)+1,ROUNDDOWN((E1826+$B$7-$B$8)/12,0)+2),INDEX('שיפור נשים'!$A$1:$GQ$121,ROUNDDOWN(R1826/12,0)+1,ROUNDDOWN((E1826+$B$7-$B$8)/12,0)+2))</f>
        <v>#REF!</v>
      </c>
      <c r="V1826" t="e">
        <f>IF($B$11="זכר",INDEX('שיפור גברים'!$A$1:$GQ$121,ROUNDDOWN(R1826/12,0)+1,ROUNDDOWN((E1826+$B$7-$B$8)/12,0)+1),INDEX('שיפור נשים'!$A$1:$GQ$121,ROUNDDOWN(R1826/12,0)+1,ROUNDDOWN((E1826+$B$7-$B$8)/12,0)+1))</f>
        <v>#REF!</v>
      </c>
      <c r="W1826">
        <f t="shared" si="597"/>
        <v>0.66666666666666663</v>
      </c>
      <c r="X1826" t="e">
        <f t="shared" si="603"/>
        <v>#VALUE!</v>
      </c>
      <c r="Y1826" t="e">
        <f>IF($B$11="זכר",INDEX(תמותה!$A$1:$E$121,ROUNDDOWN(R1826/12,0)+1,4),INDEX(תמותה!$A$1:$E$121,ROUNDDOWN(R1826/12,0)+1,5))</f>
        <v>#REF!</v>
      </c>
      <c r="Z1826">
        <f t="shared" si="598"/>
        <v>1</v>
      </c>
      <c r="AA1826">
        <f t="shared" si="599"/>
        <v>1</v>
      </c>
      <c r="AB1826" t="e">
        <f t="shared" si="604"/>
        <v>#VALUE!</v>
      </c>
      <c r="AC1826" t="e">
        <f t="shared" si="605"/>
        <v>#VALUE!</v>
      </c>
      <c r="AD1826" t="e">
        <f t="shared" si="606"/>
        <v>#VALUE!</v>
      </c>
      <c r="AE1826" t="e">
        <f t="shared" si="607"/>
        <v>#VALUE!</v>
      </c>
      <c r="AF1826" t="e">
        <f t="shared" si="608"/>
        <v>#VALUE!</v>
      </c>
    </row>
    <row r="1827" spans="5:32" x14ac:dyDescent="0.2">
      <c r="E1827">
        <f t="shared" si="600"/>
        <v>1825</v>
      </c>
      <c r="F1827">
        <f t="shared" si="595"/>
        <v>247.37343123010038</v>
      </c>
      <c r="G1827" t="e">
        <f t="shared" si="588"/>
        <v>#VALUE!</v>
      </c>
      <c r="H1827" t="e">
        <f t="shared" si="589"/>
        <v>#VALUE!</v>
      </c>
      <c r="I1827" t="e">
        <f t="shared" si="590"/>
        <v>#VALUE!</v>
      </c>
      <c r="J1827" t="e">
        <f t="shared" si="591"/>
        <v>#VALUE!</v>
      </c>
      <c r="K1827" t="e">
        <f t="shared" si="592"/>
        <v>#VALUE!</v>
      </c>
      <c r="L1827" t="e">
        <f t="shared" si="593"/>
        <v>#VALUE!</v>
      </c>
      <c r="M1827" t="e">
        <f>IF($B$9="זכר",INDEX(תמותה!$A$1:$E$121,ROUNDDOWN(E1827/12,0)+1,2),INDEX(תמותה!$A$1:$E$121,ROUNDDOWN(E1827/12,0)+1,3))</f>
        <v>#REF!</v>
      </c>
      <c r="N1827" t="e">
        <f>IF($B$9="זכר",INDEX('שיפור גברים'!$A$1:$GQ$121,ROUNDDOWN(E1827/12,0)+1,ROUNDDOWN((E1827+$B$7-$B$8)/12,0)+2),INDEX('שיפור נשים'!$A$1:$GQ$121,ROUNDDOWN(E1827/12,0)+1,ROUNDDOWN((E1827+$B$7-$B$8)/12,0)+2))</f>
        <v>#REF!</v>
      </c>
      <c r="O1827" t="e">
        <f>IF($B$9="זכר",INDEX('שיפור גברים'!$A$1:$GQ$121,ROUNDDOWN(E1827/12,0)+1,ROUNDDOWN((E1827+$B$7-$B$8)/12,0)+1),INDEX('שיפור נשים'!$A$1:$GQ$121,ROUNDDOWN(E1827/12,0)+1,ROUNDDOWN((E1827+$B$7-$B$8)/12,0)+1))</f>
        <v>#REF!</v>
      </c>
      <c r="P1827">
        <f t="shared" si="594"/>
        <v>0.75</v>
      </c>
      <c r="Q1827">
        <f t="shared" si="596"/>
        <v>1</v>
      </c>
      <c r="R1827">
        <f t="shared" si="601"/>
        <v>1825</v>
      </c>
      <c r="S1827" t="e">
        <f t="shared" si="602"/>
        <v>#VALUE!</v>
      </c>
      <c r="T1827" t="e">
        <f>IF($B$11="זכר",INDEX(תמותה!$A$1:$E$121,ROUNDDOWN(R1827/12,0)+1,2),INDEX(תמותה!$A$1:$E$121,ROUNDDOWN(R1827/12,0)+1,3))</f>
        <v>#REF!</v>
      </c>
      <c r="U1827" t="e">
        <f>IF($B$11="זכר",INDEX('שיפור גברים'!$A$1:$GQ$121,ROUNDDOWN(R1827/12,0)+1,ROUNDDOWN((E1827+$B$7-$B$8)/12,0)+2),INDEX('שיפור נשים'!$A$1:$GQ$121,ROUNDDOWN(R1827/12,0)+1,ROUNDDOWN((E1827+$B$7-$B$8)/12,0)+2))</f>
        <v>#REF!</v>
      </c>
      <c r="V1827" t="e">
        <f>IF($B$11="זכר",INDEX('שיפור גברים'!$A$1:$GQ$121,ROUNDDOWN(R1827/12,0)+1,ROUNDDOWN((E1827+$B$7-$B$8)/12,0)+1),INDEX('שיפור נשים'!$A$1:$GQ$121,ROUNDDOWN(R1827/12,0)+1,ROUNDDOWN((E1827+$B$7-$B$8)/12,0)+1))</f>
        <v>#REF!</v>
      </c>
      <c r="W1827">
        <f t="shared" si="597"/>
        <v>0.75</v>
      </c>
      <c r="X1827" t="e">
        <f t="shared" si="603"/>
        <v>#VALUE!</v>
      </c>
      <c r="Y1827" t="e">
        <f>IF($B$11="זכר",INDEX(תמותה!$A$1:$E$121,ROUNDDOWN(R1827/12,0)+1,4),INDEX(תמותה!$A$1:$E$121,ROUNDDOWN(R1827/12,0)+1,5))</f>
        <v>#REF!</v>
      </c>
      <c r="Z1827">
        <f t="shared" si="598"/>
        <v>1</v>
      </c>
      <c r="AA1827">
        <f t="shared" si="599"/>
        <v>1</v>
      </c>
      <c r="AB1827" t="e">
        <f t="shared" si="604"/>
        <v>#VALUE!</v>
      </c>
      <c r="AC1827" t="e">
        <f t="shared" si="605"/>
        <v>#VALUE!</v>
      </c>
      <c r="AD1827" t="e">
        <f t="shared" si="606"/>
        <v>#VALUE!</v>
      </c>
      <c r="AE1827" t="e">
        <f t="shared" si="607"/>
        <v>#VALUE!</v>
      </c>
      <c r="AF1827" t="e">
        <f t="shared" si="608"/>
        <v>#VALUE!</v>
      </c>
    </row>
    <row r="1828" spans="5:32" x14ac:dyDescent="0.2">
      <c r="E1828">
        <f t="shared" si="600"/>
        <v>1826</v>
      </c>
      <c r="F1828">
        <f t="shared" si="595"/>
        <v>248.12113617923595</v>
      </c>
      <c r="G1828" t="e">
        <f t="shared" si="588"/>
        <v>#VALUE!</v>
      </c>
      <c r="H1828" t="e">
        <f t="shared" si="589"/>
        <v>#VALUE!</v>
      </c>
      <c r="I1828" t="e">
        <f t="shared" si="590"/>
        <v>#VALUE!</v>
      </c>
      <c r="J1828" t="e">
        <f t="shared" si="591"/>
        <v>#VALUE!</v>
      </c>
      <c r="K1828" t="e">
        <f t="shared" si="592"/>
        <v>#VALUE!</v>
      </c>
      <c r="L1828" t="e">
        <f t="shared" si="593"/>
        <v>#VALUE!</v>
      </c>
      <c r="M1828" t="e">
        <f>IF($B$9="זכר",INDEX(תמותה!$A$1:$E$121,ROUNDDOWN(E1828/12,0)+1,2),INDEX(תמותה!$A$1:$E$121,ROUNDDOWN(E1828/12,0)+1,3))</f>
        <v>#REF!</v>
      </c>
      <c r="N1828" t="e">
        <f>IF($B$9="זכר",INDEX('שיפור גברים'!$A$1:$GQ$121,ROUNDDOWN(E1828/12,0)+1,ROUNDDOWN((E1828+$B$7-$B$8)/12,0)+2),INDEX('שיפור נשים'!$A$1:$GQ$121,ROUNDDOWN(E1828/12,0)+1,ROUNDDOWN((E1828+$B$7-$B$8)/12,0)+2))</f>
        <v>#REF!</v>
      </c>
      <c r="O1828" t="e">
        <f>IF($B$9="זכר",INDEX('שיפור גברים'!$A$1:$GQ$121,ROUNDDOWN(E1828/12,0)+1,ROUNDDOWN((E1828+$B$7-$B$8)/12,0)+1),INDEX('שיפור נשים'!$A$1:$GQ$121,ROUNDDOWN(E1828/12,0)+1,ROUNDDOWN((E1828+$B$7-$B$8)/12,0)+1))</f>
        <v>#REF!</v>
      </c>
      <c r="P1828">
        <f t="shared" si="594"/>
        <v>0.83333333333333337</v>
      </c>
      <c r="Q1828">
        <f t="shared" si="596"/>
        <v>1</v>
      </c>
      <c r="R1828">
        <f t="shared" si="601"/>
        <v>1826</v>
      </c>
      <c r="S1828" t="e">
        <f t="shared" si="602"/>
        <v>#VALUE!</v>
      </c>
      <c r="T1828" t="e">
        <f>IF($B$11="זכר",INDEX(תמותה!$A$1:$E$121,ROUNDDOWN(R1828/12,0)+1,2),INDEX(תמותה!$A$1:$E$121,ROUNDDOWN(R1828/12,0)+1,3))</f>
        <v>#REF!</v>
      </c>
      <c r="U1828" t="e">
        <f>IF($B$11="זכר",INDEX('שיפור גברים'!$A$1:$GQ$121,ROUNDDOWN(R1828/12,0)+1,ROUNDDOWN((E1828+$B$7-$B$8)/12,0)+2),INDEX('שיפור נשים'!$A$1:$GQ$121,ROUNDDOWN(R1828/12,0)+1,ROUNDDOWN((E1828+$B$7-$B$8)/12,0)+2))</f>
        <v>#REF!</v>
      </c>
      <c r="V1828" t="e">
        <f>IF($B$11="זכר",INDEX('שיפור גברים'!$A$1:$GQ$121,ROUNDDOWN(R1828/12,0)+1,ROUNDDOWN((E1828+$B$7-$B$8)/12,0)+1),INDEX('שיפור נשים'!$A$1:$GQ$121,ROUNDDOWN(R1828/12,0)+1,ROUNDDOWN((E1828+$B$7-$B$8)/12,0)+1))</f>
        <v>#REF!</v>
      </c>
      <c r="W1828">
        <f t="shared" si="597"/>
        <v>0.83333333333333337</v>
      </c>
      <c r="X1828" t="e">
        <f t="shared" si="603"/>
        <v>#VALUE!</v>
      </c>
      <c r="Y1828" t="e">
        <f>IF($B$11="זכר",INDEX(תמותה!$A$1:$E$121,ROUNDDOWN(R1828/12,0)+1,4),INDEX(תמותה!$A$1:$E$121,ROUNDDOWN(R1828/12,0)+1,5))</f>
        <v>#REF!</v>
      </c>
      <c r="Z1828">
        <f t="shared" si="598"/>
        <v>1</v>
      </c>
      <c r="AA1828">
        <f t="shared" si="599"/>
        <v>1</v>
      </c>
      <c r="AB1828" t="e">
        <f t="shared" si="604"/>
        <v>#VALUE!</v>
      </c>
      <c r="AC1828" t="e">
        <f t="shared" si="605"/>
        <v>#VALUE!</v>
      </c>
      <c r="AD1828" t="e">
        <f t="shared" si="606"/>
        <v>#VALUE!</v>
      </c>
      <c r="AE1828" t="e">
        <f t="shared" si="607"/>
        <v>#VALUE!</v>
      </c>
      <c r="AF1828" t="e">
        <f t="shared" si="608"/>
        <v>#VALUE!</v>
      </c>
    </row>
    <row r="1829" spans="5:32" x14ac:dyDescent="0.2">
      <c r="E1829">
        <f t="shared" si="600"/>
        <v>1827</v>
      </c>
      <c r="F1829">
        <f t="shared" si="595"/>
        <v>248.87110112326337</v>
      </c>
      <c r="G1829" t="e">
        <f t="shared" si="588"/>
        <v>#VALUE!</v>
      </c>
      <c r="H1829" t="e">
        <f t="shared" si="589"/>
        <v>#VALUE!</v>
      </c>
      <c r="I1829" t="e">
        <f t="shared" si="590"/>
        <v>#VALUE!</v>
      </c>
      <c r="J1829" t="e">
        <f t="shared" si="591"/>
        <v>#VALUE!</v>
      </c>
      <c r="K1829" t="e">
        <f t="shared" si="592"/>
        <v>#VALUE!</v>
      </c>
      <c r="L1829" t="e">
        <f t="shared" si="593"/>
        <v>#VALUE!</v>
      </c>
      <c r="M1829" t="e">
        <f>IF($B$9="זכר",INDEX(תמותה!$A$1:$E$121,ROUNDDOWN(E1829/12,0)+1,2),INDEX(תמותה!$A$1:$E$121,ROUNDDOWN(E1829/12,0)+1,3))</f>
        <v>#REF!</v>
      </c>
      <c r="N1829" t="e">
        <f>IF($B$9="זכר",INDEX('שיפור גברים'!$A$1:$GQ$121,ROUNDDOWN(E1829/12,0)+1,ROUNDDOWN((E1829+$B$7-$B$8)/12,0)+2),INDEX('שיפור נשים'!$A$1:$GQ$121,ROUNDDOWN(E1829/12,0)+1,ROUNDDOWN((E1829+$B$7-$B$8)/12,0)+2))</f>
        <v>#REF!</v>
      </c>
      <c r="O1829" t="e">
        <f>IF($B$9="זכר",INDEX('שיפור גברים'!$A$1:$GQ$121,ROUNDDOWN(E1829/12,0)+1,ROUNDDOWN((E1829+$B$7-$B$8)/12,0)+1),INDEX('שיפור נשים'!$A$1:$GQ$121,ROUNDDOWN(E1829/12,0)+1,ROUNDDOWN((E1829+$B$7-$B$8)/12,0)+1))</f>
        <v>#REF!</v>
      </c>
      <c r="P1829">
        <f t="shared" si="594"/>
        <v>0.91666666666666663</v>
      </c>
      <c r="Q1829">
        <f t="shared" si="596"/>
        <v>1</v>
      </c>
      <c r="R1829">
        <f t="shared" si="601"/>
        <v>1827</v>
      </c>
      <c r="S1829" t="e">
        <f t="shared" si="602"/>
        <v>#VALUE!</v>
      </c>
      <c r="T1829" t="e">
        <f>IF($B$11="זכר",INDEX(תמותה!$A$1:$E$121,ROUNDDOWN(R1829/12,0)+1,2),INDEX(תמותה!$A$1:$E$121,ROUNDDOWN(R1829/12,0)+1,3))</f>
        <v>#REF!</v>
      </c>
      <c r="U1829" t="e">
        <f>IF($B$11="זכר",INDEX('שיפור גברים'!$A$1:$GQ$121,ROUNDDOWN(R1829/12,0)+1,ROUNDDOWN((E1829+$B$7-$B$8)/12,0)+2),INDEX('שיפור נשים'!$A$1:$GQ$121,ROUNDDOWN(R1829/12,0)+1,ROUNDDOWN((E1829+$B$7-$B$8)/12,0)+2))</f>
        <v>#REF!</v>
      </c>
      <c r="V1829" t="e">
        <f>IF($B$11="זכר",INDEX('שיפור גברים'!$A$1:$GQ$121,ROUNDDOWN(R1829/12,0)+1,ROUNDDOWN((E1829+$B$7-$B$8)/12,0)+1),INDEX('שיפור נשים'!$A$1:$GQ$121,ROUNDDOWN(R1829/12,0)+1,ROUNDDOWN((E1829+$B$7-$B$8)/12,0)+1))</f>
        <v>#REF!</v>
      </c>
      <c r="W1829">
        <f t="shared" si="597"/>
        <v>0.91666666666666663</v>
      </c>
      <c r="X1829" t="e">
        <f t="shared" si="603"/>
        <v>#VALUE!</v>
      </c>
      <c r="Y1829" t="e">
        <f>IF($B$11="זכר",INDEX(תמותה!$A$1:$E$121,ROUNDDOWN(R1829/12,0)+1,4),INDEX(תמותה!$A$1:$E$121,ROUNDDOWN(R1829/12,0)+1,5))</f>
        <v>#REF!</v>
      </c>
      <c r="Z1829">
        <f t="shared" si="598"/>
        <v>1</v>
      </c>
      <c r="AA1829">
        <f t="shared" si="599"/>
        <v>1</v>
      </c>
      <c r="AB1829" t="e">
        <f t="shared" si="604"/>
        <v>#VALUE!</v>
      </c>
      <c r="AC1829" t="e">
        <f t="shared" si="605"/>
        <v>#VALUE!</v>
      </c>
      <c r="AD1829" t="e">
        <f t="shared" si="606"/>
        <v>#VALUE!</v>
      </c>
      <c r="AE1829" t="e">
        <f t="shared" si="607"/>
        <v>#VALUE!</v>
      </c>
      <c r="AF1829" t="e">
        <f t="shared" si="608"/>
        <v>#VALUE!</v>
      </c>
    </row>
    <row r="1830" spans="5:32" x14ac:dyDescent="0.2">
      <c r="E1830">
        <f t="shared" si="600"/>
        <v>1828</v>
      </c>
      <c r="F1830">
        <f t="shared" si="595"/>
        <v>249.62333289318832</v>
      </c>
      <c r="G1830" t="e">
        <f t="shared" ref="G1830:G1893" si="609">IF(E1830&lt;=$B$3,IF(AND((E1830-$E$2)&lt;0,E1830&lt;$B$4),G1829+1/F1830,G1829+L1829/F1830))</f>
        <v>#VALUE!</v>
      </c>
      <c r="H1830" t="e">
        <f t="shared" ref="H1830:H1893" si="610">IF(E1830&lt;=$B$3,IF(AND((E1830-$E$2)&lt;60,E1830&lt;$B$4),H1829+1/F1830,H1829+L1829/F1830))</f>
        <v>#VALUE!</v>
      </c>
      <c r="I1830" t="e">
        <f t="shared" ref="I1830:I1893" si="611">IF(E1830&lt;=$B$3,IF(AND((E1830-$E$2)&lt;120,E1830&lt;$B$4),I1829+1/F1830,I1829+L1829/F1830))</f>
        <v>#VALUE!</v>
      </c>
      <c r="J1830" t="e">
        <f t="shared" ref="J1830:J1893" si="612">IF(E1830&lt;=$B$3,IF(AND((E1830-$E$2)&lt;180,E1830&lt;$B$4),J1829+1/F1830,J1829+L1829/F1830))</f>
        <v>#VALUE!</v>
      </c>
      <c r="K1830" t="e">
        <f t="shared" ref="K1830:K1893" si="613">IF(E1830&lt;=$B$3,IF(AND((E1830-$E$2)&lt;240,E1830&lt;$B$4),K1829+1/F1830,K1829+L1829/F1830))</f>
        <v>#VALUE!</v>
      </c>
      <c r="L1830" t="e">
        <f t="shared" ref="L1830:L1893" si="614">L1829*(1-Q1830)</f>
        <v>#VALUE!</v>
      </c>
      <c r="M1830" t="e">
        <f>IF($B$9="זכר",INDEX(תמותה!$A$1:$E$121,ROUNDDOWN(E1830/12,0)+1,2),INDEX(תמותה!$A$1:$E$121,ROUNDDOWN(E1830/12,0)+1,3))</f>
        <v>#REF!</v>
      </c>
      <c r="N1830" t="e">
        <f>IF($B$9="זכר",INDEX('שיפור גברים'!$A$1:$GQ$121,ROUNDDOWN(E1830/12,0)+1,ROUNDDOWN((E1830+$B$7-$B$8)/12,0)+2),INDEX('שיפור נשים'!$A$1:$GQ$121,ROUNDDOWN(E1830/12,0)+1,ROUNDDOWN((E1830+$B$7-$B$8)/12,0)+2))</f>
        <v>#REF!</v>
      </c>
      <c r="O1830" t="e">
        <f>IF($B$9="זכר",INDEX('שיפור גברים'!$A$1:$GQ$121,ROUNDDOWN(E1830/12,0)+1,ROUNDDOWN((E1830+$B$7-$B$8)/12,0)+1),INDEX('שיפור נשים'!$A$1:$GQ$121,ROUNDDOWN(E1830/12,0)+1,ROUNDDOWN((E1830+$B$7-$B$8)/12,0)+1))</f>
        <v>#REF!</v>
      </c>
      <c r="P1830">
        <f t="shared" ref="P1830:P1893" si="615">(MOD((E1830-$E$2+7),12)+1)/12</f>
        <v>1</v>
      </c>
      <c r="Q1830">
        <f t="shared" si="596"/>
        <v>1</v>
      </c>
      <c r="R1830">
        <f t="shared" si="601"/>
        <v>1828</v>
      </c>
      <c r="S1830" t="e">
        <f t="shared" si="602"/>
        <v>#VALUE!</v>
      </c>
      <c r="T1830" t="e">
        <f>IF($B$11="זכר",INDEX(תמותה!$A$1:$E$121,ROUNDDOWN(R1830/12,0)+1,2),INDEX(תמותה!$A$1:$E$121,ROUNDDOWN(R1830/12,0)+1,3))</f>
        <v>#REF!</v>
      </c>
      <c r="U1830" t="e">
        <f>IF($B$11="זכר",INDEX('שיפור גברים'!$A$1:$GQ$121,ROUNDDOWN(R1830/12,0)+1,ROUNDDOWN((E1830+$B$7-$B$8)/12,0)+2),INDEX('שיפור נשים'!$A$1:$GQ$121,ROUNDDOWN(R1830/12,0)+1,ROUNDDOWN((E1830+$B$7-$B$8)/12,0)+2))</f>
        <v>#REF!</v>
      </c>
      <c r="V1830" t="e">
        <f>IF($B$11="זכר",INDEX('שיפור גברים'!$A$1:$GQ$121,ROUNDDOWN(R1830/12,0)+1,ROUNDDOWN((E1830+$B$7-$B$8)/12,0)+1),INDEX('שיפור נשים'!$A$1:$GQ$121,ROUNDDOWN(R1830/12,0)+1,ROUNDDOWN((E1830+$B$7-$B$8)/12,0)+1))</f>
        <v>#REF!</v>
      </c>
      <c r="W1830">
        <f t="shared" si="597"/>
        <v>1</v>
      </c>
      <c r="X1830" t="e">
        <f t="shared" si="603"/>
        <v>#VALUE!</v>
      </c>
      <c r="Y1830" t="e">
        <f>IF($B$11="זכר",INDEX(תמותה!$A$1:$E$121,ROUNDDOWN(R1830/12,0)+1,4),INDEX(תמותה!$A$1:$E$121,ROUNDDOWN(R1830/12,0)+1,5))</f>
        <v>#REF!</v>
      </c>
      <c r="Z1830">
        <f t="shared" si="598"/>
        <v>1</v>
      </c>
      <c r="AA1830">
        <f t="shared" si="599"/>
        <v>1</v>
      </c>
      <c r="AB1830" t="e">
        <f t="shared" si="604"/>
        <v>#VALUE!</v>
      </c>
      <c r="AC1830" t="e">
        <f t="shared" si="605"/>
        <v>#VALUE!</v>
      </c>
      <c r="AD1830" t="e">
        <f t="shared" si="606"/>
        <v>#VALUE!</v>
      </c>
      <c r="AE1830" t="e">
        <f t="shared" si="607"/>
        <v>#VALUE!</v>
      </c>
      <c r="AF1830" t="e">
        <f t="shared" si="608"/>
        <v>#VALUE!</v>
      </c>
    </row>
    <row r="1831" spans="5:32" x14ac:dyDescent="0.2">
      <c r="E1831">
        <f t="shared" si="600"/>
        <v>1829</v>
      </c>
      <c r="F1831">
        <f t="shared" si="595"/>
        <v>250.37783834066437</v>
      </c>
      <c r="G1831" t="e">
        <f t="shared" si="609"/>
        <v>#VALUE!</v>
      </c>
      <c r="H1831" t="e">
        <f t="shared" si="610"/>
        <v>#VALUE!</v>
      </c>
      <c r="I1831" t="e">
        <f t="shared" si="611"/>
        <v>#VALUE!</v>
      </c>
      <c r="J1831" t="e">
        <f t="shared" si="612"/>
        <v>#VALUE!</v>
      </c>
      <c r="K1831" t="e">
        <f t="shared" si="613"/>
        <v>#VALUE!</v>
      </c>
      <c r="L1831" t="e">
        <f t="shared" si="614"/>
        <v>#VALUE!</v>
      </c>
      <c r="M1831" t="e">
        <f>IF($B$9="זכר",INDEX(תמותה!$A$1:$E$121,ROUNDDOWN(E1831/12,0)+1,2),INDEX(תמותה!$A$1:$E$121,ROUNDDOWN(E1831/12,0)+1,3))</f>
        <v>#REF!</v>
      </c>
      <c r="N1831" t="e">
        <f>IF($B$9="זכר",INDEX('שיפור גברים'!$A$1:$GQ$121,ROUNDDOWN(E1831/12,0)+1,ROUNDDOWN((E1831+$B$7-$B$8)/12,0)+2),INDEX('שיפור נשים'!$A$1:$GQ$121,ROUNDDOWN(E1831/12,0)+1,ROUNDDOWN((E1831+$B$7-$B$8)/12,0)+2))</f>
        <v>#REF!</v>
      </c>
      <c r="O1831" t="e">
        <f>IF($B$9="זכר",INDEX('שיפור גברים'!$A$1:$GQ$121,ROUNDDOWN(E1831/12,0)+1,ROUNDDOWN((E1831+$B$7-$B$8)/12,0)+1),INDEX('שיפור נשים'!$A$1:$GQ$121,ROUNDDOWN(E1831/12,0)+1,ROUNDDOWN((E1831+$B$7-$B$8)/12,0)+1))</f>
        <v>#REF!</v>
      </c>
      <c r="P1831">
        <f t="shared" si="615"/>
        <v>8.3333333333333329E-2</v>
      </c>
      <c r="Q1831">
        <f t="shared" si="596"/>
        <v>1</v>
      </c>
      <c r="R1831">
        <f t="shared" si="601"/>
        <v>1829</v>
      </c>
      <c r="S1831" t="e">
        <f t="shared" si="602"/>
        <v>#VALUE!</v>
      </c>
      <c r="T1831" t="e">
        <f>IF($B$11="זכר",INDEX(תמותה!$A$1:$E$121,ROUNDDOWN(R1831/12,0)+1,2),INDEX(תמותה!$A$1:$E$121,ROUNDDOWN(R1831/12,0)+1,3))</f>
        <v>#REF!</v>
      </c>
      <c r="U1831" t="e">
        <f>IF($B$11="זכר",INDEX('שיפור גברים'!$A$1:$GQ$121,ROUNDDOWN(R1831/12,0)+1,ROUNDDOWN((E1831+$B$7-$B$8)/12,0)+2),INDEX('שיפור נשים'!$A$1:$GQ$121,ROUNDDOWN(R1831/12,0)+1,ROUNDDOWN((E1831+$B$7-$B$8)/12,0)+2))</f>
        <v>#REF!</v>
      </c>
      <c r="V1831" t="e">
        <f>IF($B$11="זכר",INDEX('שיפור גברים'!$A$1:$GQ$121,ROUNDDOWN(R1831/12,0)+1,ROUNDDOWN((E1831+$B$7-$B$8)/12,0)+1),INDEX('שיפור נשים'!$A$1:$GQ$121,ROUNDDOWN(R1831/12,0)+1,ROUNDDOWN((E1831+$B$7-$B$8)/12,0)+1))</f>
        <v>#REF!</v>
      </c>
      <c r="W1831">
        <f t="shared" si="597"/>
        <v>8.3333333333333329E-2</v>
      </c>
      <c r="X1831" t="e">
        <f t="shared" si="603"/>
        <v>#VALUE!</v>
      </c>
      <c r="Y1831" t="e">
        <f>IF($B$11="זכר",INDEX(תמותה!$A$1:$E$121,ROUNDDOWN(R1831/12,0)+1,4),INDEX(תמותה!$A$1:$E$121,ROUNDDOWN(R1831/12,0)+1,5))</f>
        <v>#REF!</v>
      </c>
      <c r="Z1831">
        <f t="shared" si="598"/>
        <v>1</v>
      </c>
      <c r="AA1831">
        <f t="shared" si="599"/>
        <v>1</v>
      </c>
      <c r="AB1831" t="e">
        <f t="shared" si="604"/>
        <v>#VALUE!</v>
      </c>
      <c r="AC1831" t="e">
        <f t="shared" si="605"/>
        <v>#VALUE!</v>
      </c>
      <c r="AD1831" t="e">
        <f t="shared" si="606"/>
        <v>#VALUE!</v>
      </c>
      <c r="AE1831" t="e">
        <f t="shared" si="607"/>
        <v>#VALUE!</v>
      </c>
      <c r="AF1831" t="e">
        <f t="shared" si="608"/>
        <v>#VALUE!</v>
      </c>
    </row>
    <row r="1832" spans="5:32" x14ac:dyDescent="0.2">
      <c r="E1832">
        <f t="shared" si="600"/>
        <v>1830</v>
      </c>
      <c r="F1832">
        <f t="shared" si="595"/>
        <v>251.13462433805404</v>
      </c>
      <c r="G1832" t="e">
        <f t="shared" si="609"/>
        <v>#VALUE!</v>
      </c>
      <c r="H1832" t="e">
        <f t="shared" si="610"/>
        <v>#VALUE!</v>
      </c>
      <c r="I1832" t="e">
        <f t="shared" si="611"/>
        <v>#VALUE!</v>
      </c>
      <c r="J1832" t="e">
        <f t="shared" si="612"/>
        <v>#VALUE!</v>
      </c>
      <c r="K1832" t="e">
        <f t="shared" si="613"/>
        <v>#VALUE!</v>
      </c>
      <c r="L1832" t="e">
        <f t="shared" si="614"/>
        <v>#VALUE!</v>
      </c>
      <c r="M1832" t="e">
        <f>IF($B$9="זכר",INDEX(תמותה!$A$1:$E$121,ROUNDDOWN(E1832/12,0)+1,2),INDEX(תמותה!$A$1:$E$121,ROUNDDOWN(E1832/12,0)+1,3))</f>
        <v>#REF!</v>
      </c>
      <c r="N1832" t="e">
        <f>IF($B$9="זכר",INDEX('שיפור גברים'!$A$1:$GQ$121,ROUNDDOWN(E1832/12,0)+1,ROUNDDOWN((E1832+$B$7-$B$8)/12,0)+2),INDEX('שיפור נשים'!$A$1:$GQ$121,ROUNDDOWN(E1832/12,0)+1,ROUNDDOWN((E1832+$B$7-$B$8)/12,0)+2))</f>
        <v>#REF!</v>
      </c>
      <c r="O1832" t="e">
        <f>IF($B$9="זכר",INDEX('שיפור גברים'!$A$1:$GQ$121,ROUNDDOWN(E1832/12,0)+1,ROUNDDOWN((E1832+$B$7-$B$8)/12,0)+1),INDEX('שיפור נשים'!$A$1:$GQ$121,ROUNDDOWN(E1832/12,0)+1,ROUNDDOWN((E1832+$B$7-$B$8)/12,0)+1))</f>
        <v>#REF!</v>
      </c>
      <c r="P1832">
        <f t="shared" si="615"/>
        <v>0.16666666666666666</v>
      </c>
      <c r="Q1832">
        <f t="shared" si="596"/>
        <v>1</v>
      </c>
      <c r="R1832">
        <f t="shared" si="601"/>
        <v>1830</v>
      </c>
      <c r="S1832" t="e">
        <f t="shared" si="602"/>
        <v>#VALUE!</v>
      </c>
      <c r="T1832" t="e">
        <f>IF($B$11="זכר",INDEX(תמותה!$A$1:$E$121,ROUNDDOWN(R1832/12,0)+1,2),INDEX(תמותה!$A$1:$E$121,ROUNDDOWN(R1832/12,0)+1,3))</f>
        <v>#REF!</v>
      </c>
      <c r="U1832" t="e">
        <f>IF($B$11="זכר",INDEX('שיפור גברים'!$A$1:$GQ$121,ROUNDDOWN(R1832/12,0)+1,ROUNDDOWN((E1832+$B$7-$B$8)/12,0)+2),INDEX('שיפור נשים'!$A$1:$GQ$121,ROUNDDOWN(R1832/12,0)+1,ROUNDDOWN((E1832+$B$7-$B$8)/12,0)+2))</f>
        <v>#REF!</v>
      </c>
      <c r="V1832" t="e">
        <f>IF($B$11="זכר",INDEX('שיפור גברים'!$A$1:$GQ$121,ROUNDDOWN(R1832/12,0)+1,ROUNDDOWN((E1832+$B$7-$B$8)/12,0)+1),INDEX('שיפור נשים'!$A$1:$GQ$121,ROUNDDOWN(R1832/12,0)+1,ROUNDDOWN((E1832+$B$7-$B$8)/12,0)+1))</f>
        <v>#REF!</v>
      </c>
      <c r="W1832">
        <f t="shared" si="597"/>
        <v>0.16666666666666666</v>
      </c>
      <c r="X1832" t="e">
        <f t="shared" si="603"/>
        <v>#VALUE!</v>
      </c>
      <c r="Y1832" t="e">
        <f>IF($B$11="זכר",INDEX(תמותה!$A$1:$E$121,ROUNDDOWN(R1832/12,0)+1,4),INDEX(תמותה!$A$1:$E$121,ROUNDDOWN(R1832/12,0)+1,5))</f>
        <v>#REF!</v>
      </c>
      <c r="Z1832">
        <f t="shared" si="598"/>
        <v>1</v>
      </c>
      <c r="AA1832">
        <f t="shared" si="599"/>
        <v>1</v>
      </c>
      <c r="AB1832" t="e">
        <f t="shared" si="604"/>
        <v>#VALUE!</v>
      </c>
      <c r="AC1832" t="e">
        <f t="shared" si="605"/>
        <v>#VALUE!</v>
      </c>
      <c r="AD1832" t="e">
        <f t="shared" si="606"/>
        <v>#VALUE!</v>
      </c>
      <c r="AE1832" t="e">
        <f t="shared" si="607"/>
        <v>#VALUE!</v>
      </c>
      <c r="AF1832" t="e">
        <f t="shared" si="608"/>
        <v>#VALUE!</v>
      </c>
    </row>
    <row r="1833" spans="5:32" x14ac:dyDescent="0.2">
      <c r="E1833">
        <f t="shared" si="600"/>
        <v>1831</v>
      </c>
      <c r="F1833">
        <f t="shared" si="595"/>
        <v>251.89369777849191</v>
      </c>
      <c r="G1833" t="e">
        <f t="shared" si="609"/>
        <v>#VALUE!</v>
      </c>
      <c r="H1833" t="e">
        <f t="shared" si="610"/>
        <v>#VALUE!</v>
      </c>
      <c r="I1833" t="e">
        <f t="shared" si="611"/>
        <v>#VALUE!</v>
      </c>
      <c r="J1833" t="e">
        <f t="shared" si="612"/>
        <v>#VALUE!</v>
      </c>
      <c r="K1833" t="e">
        <f t="shared" si="613"/>
        <v>#VALUE!</v>
      </c>
      <c r="L1833" t="e">
        <f t="shared" si="614"/>
        <v>#VALUE!</v>
      </c>
      <c r="M1833" t="e">
        <f>IF($B$9="זכר",INDEX(תמותה!$A$1:$E$121,ROUNDDOWN(E1833/12,0)+1,2),INDEX(תמותה!$A$1:$E$121,ROUNDDOWN(E1833/12,0)+1,3))</f>
        <v>#REF!</v>
      </c>
      <c r="N1833" t="e">
        <f>IF($B$9="זכר",INDEX('שיפור גברים'!$A$1:$GQ$121,ROUNDDOWN(E1833/12,0)+1,ROUNDDOWN((E1833+$B$7-$B$8)/12,0)+2),INDEX('שיפור נשים'!$A$1:$GQ$121,ROUNDDOWN(E1833/12,0)+1,ROUNDDOWN((E1833+$B$7-$B$8)/12,0)+2))</f>
        <v>#REF!</v>
      </c>
      <c r="O1833" t="e">
        <f>IF($B$9="זכר",INDEX('שיפור גברים'!$A$1:$GQ$121,ROUNDDOWN(E1833/12,0)+1,ROUNDDOWN((E1833+$B$7-$B$8)/12,0)+1),INDEX('שיפור נשים'!$A$1:$GQ$121,ROUNDDOWN(E1833/12,0)+1,ROUNDDOWN((E1833+$B$7-$B$8)/12,0)+1))</f>
        <v>#REF!</v>
      </c>
      <c r="P1833">
        <f t="shared" si="615"/>
        <v>0.25</v>
      </c>
      <c r="Q1833">
        <f t="shared" si="596"/>
        <v>1</v>
      </c>
      <c r="R1833">
        <f t="shared" si="601"/>
        <v>1831</v>
      </c>
      <c r="S1833" t="e">
        <f t="shared" si="602"/>
        <v>#VALUE!</v>
      </c>
      <c r="T1833" t="e">
        <f>IF($B$11="זכר",INDEX(תמותה!$A$1:$E$121,ROUNDDOWN(R1833/12,0)+1,2),INDEX(תמותה!$A$1:$E$121,ROUNDDOWN(R1833/12,0)+1,3))</f>
        <v>#REF!</v>
      </c>
      <c r="U1833" t="e">
        <f>IF($B$11="זכר",INDEX('שיפור גברים'!$A$1:$GQ$121,ROUNDDOWN(R1833/12,0)+1,ROUNDDOWN((E1833+$B$7-$B$8)/12,0)+2),INDEX('שיפור נשים'!$A$1:$GQ$121,ROUNDDOWN(R1833/12,0)+1,ROUNDDOWN((E1833+$B$7-$B$8)/12,0)+2))</f>
        <v>#REF!</v>
      </c>
      <c r="V1833" t="e">
        <f>IF($B$11="זכר",INDEX('שיפור גברים'!$A$1:$GQ$121,ROUNDDOWN(R1833/12,0)+1,ROUNDDOWN((E1833+$B$7-$B$8)/12,0)+1),INDEX('שיפור נשים'!$A$1:$GQ$121,ROUNDDOWN(R1833/12,0)+1,ROUNDDOWN((E1833+$B$7-$B$8)/12,0)+1))</f>
        <v>#REF!</v>
      </c>
      <c r="W1833">
        <f t="shared" si="597"/>
        <v>0.25</v>
      </c>
      <c r="X1833" t="e">
        <f t="shared" si="603"/>
        <v>#VALUE!</v>
      </c>
      <c r="Y1833" t="e">
        <f>IF($B$11="זכר",INDEX(תמותה!$A$1:$E$121,ROUNDDOWN(R1833/12,0)+1,4),INDEX(תמותה!$A$1:$E$121,ROUNDDOWN(R1833/12,0)+1,5))</f>
        <v>#REF!</v>
      </c>
      <c r="Z1833">
        <f t="shared" si="598"/>
        <v>1</v>
      </c>
      <c r="AA1833">
        <f t="shared" si="599"/>
        <v>1</v>
      </c>
      <c r="AB1833" t="e">
        <f t="shared" si="604"/>
        <v>#VALUE!</v>
      </c>
      <c r="AC1833" t="e">
        <f t="shared" si="605"/>
        <v>#VALUE!</v>
      </c>
      <c r="AD1833" t="e">
        <f t="shared" si="606"/>
        <v>#VALUE!</v>
      </c>
      <c r="AE1833" t="e">
        <f t="shared" si="607"/>
        <v>#VALUE!</v>
      </c>
      <c r="AF1833" t="e">
        <f t="shared" si="608"/>
        <v>#VALUE!</v>
      </c>
    </row>
    <row r="1834" spans="5:32" x14ac:dyDescent="0.2">
      <c r="E1834">
        <f t="shared" si="600"/>
        <v>1832</v>
      </c>
      <c r="F1834">
        <f t="shared" si="595"/>
        <v>252.65506557594887</v>
      </c>
      <c r="G1834" t="e">
        <f t="shared" si="609"/>
        <v>#VALUE!</v>
      </c>
      <c r="H1834" t="e">
        <f t="shared" si="610"/>
        <v>#VALUE!</v>
      </c>
      <c r="I1834" t="e">
        <f t="shared" si="611"/>
        <v>#VALUE!</v>
      </c>
      <c r="J1834" t="e">
        <f t="shared" si="612"/>
        <v>#VALUE!</v>
      </c>
      <c r="K1834" t="e">
        <f t="shared" si="613"/>
        <v>#VALUE!</v>
      </c>
      <c r="L1834" t="e">
        <f t="shared" si="614"/>
        <v>#VALUE!</v>
      </c>
      <c r="M1834" t="e">
        <f>IF($B$9="זכר",INDEX(תמותה!$A$1:$E$121,ROUNDDOWN(E1834/12,0)+1,2),INDEX(תמותה!$A$1:$E$121,ROUNDDOWN(E1834/12,0)+1,3))</f>
        <v>#REF!</v>
      </c>
      <c r="N1834" t="e">
        <f>IF($B$9="זכר",INDEX('שיפור גברים'!$A$1:$GQ$121,ROUNDDOWN(E1834/12,0)+1,ROUNDDOWN((E1834+$B$7-$B$8)/12,0)+2),INDEX('שיפור נשים'!$A$1:$GQ$121,ROUNDDOWN(E1834/12,0)+1,ROUNDDOWN((E1834+$B$7-$B$8)/12,0)+2))</f>
        <v>#REF!</v>
      </c>
      <c r="O1834" t="e">
        <f>IF($B$9="זכר",INDEX('שיפור גברים'!$A$1:$GQ$121,ROUNDDOWN(E1834/12,0)+1,ROUNDDOWN((E1834+$B$7-$B$8)/12,0)+1),INDEX('שיפור נשים'!$A$1:$GQ$121,ROUNDDOWN(E1834/12,0)+1,ROUNDDOWN((E1834+$B$7-$B$8)/12,0)+1))</f>
        <v>#REF!</v>
      </c>
      <c r="P1834">
        <f t="shared" si="615"/>
        <v>0.33333333333333331</v>
      </c>
      <c r="Q1834">
        <f t="shared" si="596"/>
        <v>1</v>
      </c>
      <c r="R1834">
        <f t="shared" si="601"/>
        <v>1832</v>
      </c>
      <c r="S1834" t="e">
        <f t="shared" si="602"/>
        <v>#VALUE!</v>
      </c>
      <c r="T1834" t="e">
        <f>IF($B$11="זכר",INDEX(תמותה!$A$1:$E$121,ROUNDDOWN(R1834/12,0)+1,2),INDEX(תמותה!$A$1:$E$121,ROUNDDOWN(R1834/12,0)+1,3))</f>
        <v>#REF!</v>
      </c>
      <c r="U1834" t="e">
        <f>IF($B$11="זכר",INDEX('שיפור גברים'!$A$1:$GQ$121,ROUNDDOWN(R1834/12,0)+1,ROUNDDOWN((E1834+$B$7-$B$8)/12,0)+2),INDEX('שיפור נשים'!$A$1:$GQ$121,ROUNDDOWN(R1834/12,0)+1,ROUNDDOWN((E1834+$B$7-$B$8)/12,0)+2))</f>
        <v>#REF!</v>
      </c>
      <c r="V1834" t="e">
        <f>IF($B$11="זכר",INDEX('שיפור גברים'!$A$1:$GQ$121,ROUNDDOWN(R1834/12,0)+1,ROUNDDOWN((E1834+$B$7-$B$8)/12,0)+1),INDEX('שיפור נשים'!$A$1:$GQ$121,ROUNDDOWN(R1834/12,0)+1,ROUNDDOWN((E1834+$B$7-$B$8)/12,0)+1))</f>
        <v>#REF!</v>
      </c>
      <c r="W1834">
        <f t="shared" si="597"/>
        <v>0.33333333333333331</v>
      </c>
      <c r="X1834" t="e">
        <f t="shared" si="603"/>
        <v>#VALUE!</v>
      </c>
      <c r="Y1834" t="e">
        <f>IF($B$11="זכר",INDEX(תמותה!$A$1:$E$121,ROUNDDOWN(R1834/12,0)+1,4),INDEX(תמותה!$A$1:$E$121,ROUNDDOWN(R1834/12,0)+1,5))</f>
        <v>#REF!</v>
      </c>
      <c r="Z1834">
        <f t="shared" si="598"/>
        <v>1</v>
      </c>
      <c r="AA1834">
        <f t="shared" si="599"/>
        <v>1</v>
      </c>
      <c r="AB1834" t="e">
        <f t="shared" si="604"/>
        <v>#VALUE!</v>
      </c>
      <c r="AC1834" t="e">
        <f t="shared" si="605"/>
        <v>#VALUE!</v>
      </c>
      <c r="AD1834" t="e">
        <f t="shared" si="606"/>
        <v>#VALUE!</v>
      </c>
      <c r="AE1834" t="e">
        <f t="shared" si="607"/>
        <v>#VALUE!</v>
      </c>
      <c r="AF1834" t="e">
        <f t="shared" si="608"/>
        <v>#VALUE!</v>
      </c>
    </row>
    <row r="1835" spans="5:32" x14ac:dyDescent="0.2">
      <c r="E1835">
        <f t="shared" si="600"/>
        <v>1833</v>
      </c>
      <c r="F1835">
        <f t="shared" si="595"/>
        <v>253.41873466529253</v>
      </c>
      <c r="G1835" t="e">
        <f t="shared" si="609"/>
        <v>#VALUE!</v>
      </c>
      <c r="H1835" t="e">
        <f t="shared" si="610"/>
        <v>#VALUE!</v>
      </c>
      <c r="I1835" t="e">
        <f t="shared" si="611"/>
        <v>#VALUE!</v>
      </c>
      <c r="J1835" t="e">
        <f t="shared" si="612"/>
        <v>#VALUE!</v>
      </c>
      <c r="K1835" t="e">
        <f t="shared" si="613"/>
        <v>#VALUE!</v>
      </c>
      <c r="L1835" t="e">
        <f t="shared" si="614"/>
        <v>#VALUE!</v>
      </c>
      <c r="M1835" t="e">
        <f>IF($B$9="זכר",INDEX(תמותה!$A$1:$E$121,ROUNDDOWN(E1835/12,0)+1,2),INDEX(תמותה!$A$1:$E$121,ROUNDDOWN(E1835/12,0)+1,3))</f>
        <v>#REF!</v>
      </c>
      <c r="N1835" t="e">
        <f>IF($B$9="זכר",INDEX('שיפור גברים'!$A$1:$GQ$121,ROUNDDOWN(E1835/12,0)+1,ROUNDDOWN((E1835+$B$7-$B$8)/12,0)+2),INDEX('שיפור נשים'!$A$1:$GQ$121,ROUNDDOWN(E1835/12,0)+1,ROUNDDOWN((E1835+$B$7-$B$8)/12,0)+2))</f>
        <v>#REF!</v>
      </c>
      <c r="O1835" t="e">
        <f>IF($B$9="זכר",INDEX('שיפור גברים'!$A$1:$GQ$121,ROUNDDOWN(E1835/12,0)+1,ROUNDDOWN((E1835+$B$7-$B$8)/12,0)+1),INDEX('שיפור נשים'!$A$1:$GQ$121,ROUNDDOWN(E1835/12,0)+1,ROUNDDOWN((E1835+$B$7-$B$8)/12,0)+1))</f>
        <v>#REF!</v>
      </c>
      <c r="P1835">
        <f t="shared" si="615"/>
        <v>0.41666666666666669</v>
      </c>
      <c r="Q1835">
        <f t="shared" si="596"/>
        <v>1</v>
      </c>
      <c r="R1835">
        <f t="shared" si="601"/>
        <v>1833</v>
      </c>
      <c r="S1835" t="e">
        <f t="shared" si="602"/>
        <v>#VALUE!</v>
      </c>
      <c r="T1835" t="e">
        <f>IF($B$11="זכר",INDEX(תמותה!$A$1:$E$121,ROUNDDOWN(R1835/12,0)+1,2),INDEX(תמותה!$A$1:$E$121,ROUNDDOWN(R1835/12,0)+1,3))</f>
        <v>#REF!</v>
      </c>
      <c r="U1835" t="e">
        <f>IF($B$11="זכר",INDEX('שיפור גברים'!$A$1:$GQ$121,ROUNDDOWN(R1835/12,0)+1,ROUNDDOWN((E1835+$B$7-$B$8)/12,0)+2),INDEX('שיפור נשים'!$A$1:$GQ$121,ROUNDDOWN(R1835/12,0)+1,ROUNDDOWN((E1835+$B$7-$B$8)/12,0)+2))</f>
        <v>#REF!</v>
      </c>
      <c r="V1835" t="e">
        <f>IF($B$11="זכר",INDEX('שיפור גברים'!$A$1:$GQ$121,ROUNDDOWN(R1835/12,0)+1,ROUNDDOWN((E1835+$B$7-$B$8)/12,0)+1),INDEX('שיפור נשים'!$A$1:$GQ$121,ROUNDDOWN(R1835/12,0)+1,ROUNDDOWN((E1835+$B$7-$B$8)/12,0)+1))</f>
        <v>#REF!</v>
      </c>
      <c r="W1835">
        <f t="shared" si="597"/>
        <v>0.41666666666666669</v>
      </c>
      <c r="X1835" t="e">
        <f t="shared" si="603"/>
        <v>#VALUE!</v>
      </c>
      <c r="Y1835" t="e">
        <f>IF($B$11="זכר",INDEX(תמותה!$A$1:$E$121,ROUNDDOWN(R1835/12,0)+1,4),INDEX(תמותה!$A$1:$E$121,ROUNDDOWN(R1835/12,0)+1,5))</f>
        <v>#REF!</v>
      </c>
      <c r="Z1835">
        <f t="shared" si="598"/>
        <v>1</v>
      </c>
      <c r="AA1835">
        <f t="shared" si="599"/>
        <v>1</v>
      </c>
      <c r="AB1835" t="e">
        <f t="shared" si="604"/>
        <v>#VALUE!</v>
      </c>
      <c r="AC1835" t="e">
        <f t="shared" si="605"/>
        <v>#VALUE!</v>
      </c>
      <c r="AD1835" t="e">
        <f t="shared" si="606"/>
        <v>#VALUE!</v>
      </c>
      <c r="AE1835" t="e">
        <f t="shared" si="607"/>
        <v>#VALUE!</v>
      </c>
      <c r="AF1835" t="e">
        <f t="shared" si="608"/>
        <v>#VALUE!</v>
      </c>
    </row>
    <row r="1836" spans="5:32" x14ac:dyDescent="0.2">
      <c r="E1836">
        <f t="shared" si="600"/>
        <v>1834</v>
      </c>
      <c r="F1836">
        <f t="shared" si="595"/>
        <v>254.18471200235183</v>
      </c>
      <c r="G1836" t="e">
        <f t="shared" si="609"/>
        <v>#VALUE!</v>
      </c>
      <c r="H1836" t="e">
        <f t="shared" si="610"/>
        <v>#VALUE!</v>
      </c>
      <c r="I1836" t="e">
        <f t="shared" si="611"/>
        <v>#VALUE!</v>
      </c>
      <c r="J1836" t="e">
        <f t="shared" si="612"/>
        <v>#VALUE!</v>
      </c>
      <c r="K1836" t="e">
        <f t="shared" si="613"/>
        <v>#VALUE!</v>
      </c>
      <c r="L1836" t="e">
        <f t="shared" si="614"/>
        <v>#VALUE!</v>
      </c>
      <c r="M1836" t="e">
        <f>IF($B$9="זכר",INDEX(תמותה!$A$1:$E$121,ROUNDDOWN(E1836/12,0)+1,2),INDEX(תמותה!$A$1:$E$121,ROUNDDOWN(E1836/12,0)+1,3))</f>
        <v>#REF!</v>
      </c>
      <c r="N1836" t="e">
        <f>IF($B$9="זכר",INDEX('שיפור גברים'!$A$1:$GQ$121,ROUNDDOWN(E1836/12,0)+1,ROUNDDOWN((E1836+$B$7-$B$8)/12,0)+2),INDEX('שיפור נשים'!$A$1:$GQ$121,ROUNDDOWN(E1836/12,0)+1,ROUNDDOWN((E1836+$B$7-$B$8)/12,0)+2))</f>
        <v>#REF!</v>
      </c>
      <c r="O1836" t="e">
        <f>IF($B$9="זכר",INDEX('שיפור גברים'!$A$1:$GQ$121,ROUNDDOWN(E1836/12,0)+1,ROUNDDOWN((E1836+$B$7-$B$8)/12,0)+1),INDEX('שיפור נשים'!$A$1:$GQ$121,ROUNDDOWN(E1836/12,0)+1,ROUNDDOWN((E1836+$B$7-$B$8)/12,0)+1))</f>
        <v>#REF!</v>
      </c>
      <c r="P1836">
        <f t="shared" si="615"/>
        <v>0.5</v>
      </c>
      <c r="Q1836">
        <f t="shared" si="596"/>
        <v>1</v>
      </c>
      <c r="R1836">
        <f t="shared" si="601"/>
        <v>1834</v>
      </c>
      <c r="S1836" t="e">
        <f t="shared" si="602"/>
        <v>#VALUE!</v>
      </c>
      <c r="T1836" t="e">
        <f>IF($B$11="זכר",INDEX(תמותה!$A$1:$E$121,ROUNDDOWN(R1836/12,0)+1,2),INDEX(תמותה!$A$1:$E$121,ROUNDDOWN(R1836/12,0)+1,3))</f>
        <v>#REF!</v>
      </c>
      <c r="U1836" t="e">
        <f>IF($B$11="זכר",INDEX('שיפור גברים'!$A$1:$GQ$121,ROUNDDOWN(R1836/12,0)+1,ROUNDDOWN((E1836+$B$7-$B$8)/12,0)+2),INDEX('שיפור נשים'!$A$1:$GQ$121,ROUNDDOWN(R1836/12,0)+1,ROUNDDOWN((E1836+$B$7-$B$8)/12,0)+2))</f>
        <v>#REF!</v>
      </c>
      <c r="V1836" t="e">
        <f>IF($B$11="זכר",INDEX('שיפור גברים'!$A$1:$GQ$121,ROUNDDOWN(R1836/12,0)+1,ROUNDDOWN((E1836+$B$7-$B$8)/12,0)+1),INDEX('שיפור נשים'!$A$1:$GQ$121,ROUNDDOWN(R1836/12,0)+1,ROUNDDOWN((E1836+$B$7-$B$8)/12,0)+1))</f>
        <v>#REF!</v>
      </c>
      <c r="W1836">
        <f t="shared" si="597"/>
        <v>0.5</v>
      </c>
      <c r="X1836" t="e">
        <f t="shared" si="603"/>
        <v>#VALUE!</v>
      </c>
      <c r="Y1836" t="e">
        <f>IF($B$11="זכר",INDEX(תמותה!$A$1:$E$121,ROUNDDOWN(R1836/12,0)+1,4),INDEX(תמותה!$A$1:$E$121,ROUNDDOWN(R1836/12,0)+1,5))</f>
        <v>#REF!</v>
      </c>
      <c r="Z1836">
        <f t="shared" si="598"/>
        <v>1</v>
      </c>
      <c r="AA1836">
        <f t="shared" si="599"/>
        <v>1</v>
      </c>
      <c r="AB1836" t="e">
        <f t="shared" si="604"/>
        <v>#VALUE!</v>
      </c>
      <c r="AC1836" t="e">
        <f t="shared" si="605"/>
        <v>#VALUE!</v>
      </c>
      <c r="AD1836" t="e">
        <f t="shared" si="606"/>
        <v>#VALUE!</v>
      </c>
      <c r="AE1836" t="e">
        <f t="shared" si="607"/>
        <v>#VALUE!</v>
      </c>
      <c r="AF1836" t="e">
        <f t="shared" si="608"/>
        <v>#VALUE!</v>
      </c>
    </row>
    <row r="1837" spans="5:32" x14ac:dyDescent="0.2">
      <c r="E1837">
        <f t="shared" si="600"/>
        <v>1835</v>
      </c>
      <c r="F1837">
        <f t="shared" si="595"/>
        <v>254.9530045639809</v>
      </c>
      <c r="G1837" t="e">
        <f t="shared" si="609"/>
        <v>#VALUE!</v>
      </c>
      <c r="H1837" t="e">
        <f t="shared" si="610"/>
        <v>#VALUE!</v>
      </c>
      <c r="I1837" t="e">
        <f t="shared" si="611"/>
        <v>#VALUE!</v>
      </c>
      <c r="J1837" t="e">
        <f t="shared" si="612"/>
        <v>#VALUE!</v>
      </c>
      <c r="K1837" t="e">
        <f t="shared" si="613"/>
        <v>#VALUE!</v>
      </c>
      <c r="L1837" t="e">
        <f t="shared" si="614"/>
        <v>#VALUE!</v>
      </c>
      <c r="M1837" t="e">
        <f>IF($B$9="זכר",INDEX(תמותה!$A$1:$E$121,ROUNDDOWN(E1837/12,0)+1,2),INDEX(תמותה!$A$1:$E$121,ROUNDDOWN(E1837/12,0)+1,3))</f>
        <v>#REF!</v>
      </c>
      <c r="N1837" t="e">
        <f>IF($B$9="זכר",INDEX('שיפור גברים'!$A$1:$GQ$121,ROUNDDOWN(E1837/12,0)+1,ROUNDDOWN((E1837+$B$7-$B$8)/12,0)+2),INDEX('שיפור נשים'!$A$1:$GQ$121,ROUNDDOWN(E1837/12,0)+1,ROUNDDOWN((E1837+$B$7-$B$8)/12,0)+2))</f>
        <v>#REF!</v>
      </c>
      <c r="O1837" t="e">
        <f>IF($B$9="זכר",INDEX('שיפור גברים'!$A$1:$GQ$121,ROUNDDOWN(E1837/12,0)+1,ROUNDDOWN((E1837+$B$7-$B$8)/12,0)+1),INDEX('שיפור נשים'!$A$1:$GQ$121,ROUNDDOWN(E1837/12,0)+1,ROUNDDOWN((E1837+$B$7-$B$8)/12,0)+1))</f>
        <v>#REF!</v>
      </c>
      <c r="P1837">
        <f t="shared" si="615"/>
        <v>0.58333333333333337</v>
      </c>
      <c r="Q1837">
        <f t="shared" si="596"/>
        <v>1</v>
      </c>
      <c r="R1837">
        <f t="shared" si="601"/>
        <v>1835</v>
      </c>
      <c r="S1837" t="e">
        <f t="shared" si="602"/>
        <v>#VALUE!</v>
      </c>
      <c r="T1837" t="e">
        <f>IF($B$11="זכר",INDEX(תמותה!$A$1:$E$121,ROUNDDOWN(R1837/12,0)+1,2),INDEX(תמותה!$A$1:$E$121,ROUNDDOWN(R1837/12,0)+1,3))</f>
        <v>#REF!</v>
      </c>
      <c r="U1837" t="e">
        <f>IF($B$11="זכר",INDEX('שיפור גברים'!$A$1:$GQ$121,ROUNDDOWN(R1837/12,0)+1,ROUNDDOWN((E1837+$B$7-$B$8)/12,0)+2),INDEX('שיפור נשים'!$A$1:$GQ$121,ROUNDDOWN(R1837/12,0)+1,ROUNDDOWN((E1837+$B$7-$B$8)/12,0)+2))</f>
        <v>#REF!</v>
      </c>
      <c r="V1837" t="e">
        <f>IF($B$11="זכר",INDEX('שיפור גברים'!$A$1:$GQ$121,ROUNDDOWN(R1837/12,0)+1,ROUNDDOWN((E1837+$B$7-$B$8)/12,0)+1),INDEX('שיפור נשים'!$A$1:$GQ$121,ROUNDDOWN(R1837/12,0)+1,ROUNDDOWN((E1837+$B$7-$B$8)/12,0)+1))</f>
        <v>#REF!</v>
      </c>
      <c r="W1837">
        <f t="shared" si="597"/>
        <v>0.58333333333333337</v>
      </c>
      <c r="X1837" t="e">
        <f t="shared" si="603"/>
        <v>#VALUE!</v>
      </c>
      <c r="Y1837" t="e">
        <f>IF($B$11="זכר",INDEX(תמותה!$A$1:$E$121,ROUNDDOWN(R1837/12,0)+1,4),INDEX(תמותה!$A$1:$E$121,ROUNDDOWN(R1837/12,0)+1,5))</f>
        <v>#REF!</v>
      </c>
      <c r="Z1837">
        <f t="shared" si="598"/>
        <v>1</v>
      </c>
      <c r="AA1837">
        <f t="shared" si="599"/>
        <v>1</v>
      </c>
      <c r="AB1837" t="e">
        <f t="shared" si="604"/>
        <v>#VALUE!</v>
      </c>
      <c r="AC1837" t="e">
        <f t="shared" si="605"/>
        <v>#VALUE!</v>
      </c>
      <c r="AD1837" t="e">
        <f t="shared" si="606"/>
        <v>#VALUE!</v>
      </c>
      <c r="AE1837" t="e">
        <f t="shared" si="607"/>
        <v>#VALUE!</v>
      </c>
      <c r="AF1837" t="e">
        <f t="shared" si="608"/>
        <v>#VALUE!</v>
      </c>
    </row>
    <row r="1838" spans="5:32" x14ac:dyDescent="0.2">
      <c r="E1838">
        <f t="shared" si="600"/>
        <v>1836</v>
      </c>
      <c r="F1838">
        <f t="shared" si="595"/>
        <v>255.72361934812142</v>
      </c>
      <c r="G1838" t="e">
        <f t="shared" si="609"/>
        <v>#VALUE!</v>
      </c>
      <c r="H1838" t="e">
        <f t="shared" si="610"/>
        <v>#VALUE!</v>
      </c>
      <c r="I1838" t="e">
        <f t="shared" si="611"/>
        <v>#VALUE!</v>
      </c>
      <c r="J1838" t="e">
        <f t="shared" si="612"/>
        <v>#VALUE!</v>
      </c>
      <c r="K1838" t="e">
        <f t="shared" si="613"/>
        <v>#VALUE!</v>
      </c>
      <c r="L1838" t="e">
        <f t="shared" si="614"/>
        <v>#VALUE!</v>
      </c>
      <c r="M1838" t="e">
        <f>IF($B$9="זכר",INDEX(תמותה!$A$1:$E$121,ROUNDDOWN(E1838/12,0)+1,2),INDEX(תמותה!$A$1:$E$121,ROUNDDOWN(E1838/12,0)+1,3))</f>
        <v>#REF!</v>
      </c>
      <c r="N1838" t="e">
        <f>IF($B$9="זכר",INDEX('שיפור גברים'!$A$1:$GQ$121,ROUNDDOWN(E1838/12,0)+1,ROUNDDOWN((E1838+$B$7-$B$8)/12,0)+2),INDEX('שיפור נשים'!$A$1:$GQ$121,ROUNDDOWN(E1838/12,0)+1,ROUNDDOWN((E1838+$B$7-$B$8)/12,0)+2))</f>
        <v>#REF!</v>
      </c>
      <c r="O1838" t="e">
        <f>IF($B$9="זכר",INDEX('שיפור גברים'!$A$1:$GQ$121,ROUNDDOWN(E1838/12,0)+1,ROUNDDOWN((E1838+$B$7-$B$8)/12,0)+1),INDEX('שיפור נשים'!$A$1:$GQ$121,ROUNDDOWN(E1838/12,0)+1,ROUNDDOWN((E1838+$B$7-$B$8)/12,0)+1))</f>
        <v>#REF!</v>
      </c>
      <c r="P1838">
        <f t="shared" si="615"/>
        <v>0.66666666666666663</v>
      </c>
      <c r="Q1838">
        <f t="shared" si="596"/>
        <v>1</v>
      </c>
      <c r="R1838">
        <f t="shared" si="601"/>
        <v>1836</v>
      </c>
      <c r="S1838" t="e">
        <f t="shared" si="602"/>
        <v>#VALUE!</v>
      </c>
      <c r="T1838" t="e">
        <f>IF($B$11="זכר",INDEX(תמותה!$A$1:$E$121,ROUNDDOWN(R1838/12,0)+1,2),INDEX(תמותה!$A$1:$E$121,ROUNDDOWN(R1838/12,0)+1,3))</f>
        <v>#REF!</v>
      </c>
      <c r="U1838" t="e">
        <f>IF($B$11="זכר",INDEX('שיפור גברים'!$A$1:$GQ$121,ROUNDDOWN(R1838/12,0)+1,ROUNDDOWN((E1838+$B$7-$B$8)/12,0)+2),INDEX('שיפור נשים'!$A$1:$GQ$121,ROUNDDOWN(R1838/12,0)+1,ROUNDDOWN((E1838+$B$7-$B$8)/12,0)+2))</f>
        <v>#REF!</v>
      </c>
      <c r="V1838" t="e">
        <f>IF($B$11="זכר",INDEX('שיפור גברים'!$A$1:$GQ$121,ROUNDDOWN(R1838/12,0)+1,ROUNDDOWN((E1838+$B$7-$B$8)/12,0)+1),INDEX('שיפור נשים'!$A$1:$GQ$121,ROUNDDOWN(R1838/12,0)+1,ROUNDDOWN((E1838+$B$7-$B$8)/12,0)+1))</f>
        <v>#REF!</v>
      </c>
      <c r="W1838">
        <f t="shared" si="597"/>
        <v>0.66666666666666663</v>
      </c>
      <c r="X1838" t="e">
        <f t="shared" si="603"/>
        <v>#VALUE!</v>
      </c>
      <c r="Y1838" t="e">
        <f>IF($B$11="זכר",INDEX(תמותה!$A$1:$E$121,ROUNDDOWN(R1838/12,0)+1,4),INDEX(תמותה!$A$1:$E$121,ROUNDDOWN(R1838/12,0)+1,5))</f>
        <v>#REF!</v>
      </c>
      <c r="Z1838">
        <f t="shared" si="598"/>
        <v>1</v>
      </c>
      <c r="AA1838">
        <f t="shared" si="599"/>
        <v>1</v>
      </c>
      <c r="AB1838" t="e">
        <f t="shared" si="604"/>
        <v>#VALUE!</v>
      </c>
      <c r="AC1838" t="e">
        <f t="shared" si="605"/>
        <v>#VALUE!</v>
      </c>
      <c r="AD1838" t="e">
        <f t="shared" si="606"/>
        <v>#VALUE!</v>
      </c>
      <c r="AE1838" t="e">
        <f t="shared" si="607"/>
        <v>#VALUE!</v>
      </c>
      <c r="AF1838" t="e">
        <f t="shared" si="608"/>
        <v>#VALUE!</v>
      </c>
    </row>
    <row r="1839" spans="5:32" x14ac:dyDescent="0.2">
      <c r="E1839">
        <f t="shared" si="600"/>
        <v>1837</v>
      </c>
      <c r="F1839">
        <f t="shared" si="595"/>
        <v>256.49656337386659</v>
      </c>
      <c r="G1839" t="e">
        <f t="shared" si="609"/>
        <v>#VALUE!</v>
      </c>
      <c r="H1839" t="e">
        <f t="shared" si="610"/>
        <v>#VALUE!</v>
      </c>
      <c r="I1839" t="e">
        <f t="shared" si="611"/>
        <v>#VALUE!</v>
      </c>
      <c r="J1839" t="e">
        <f t="shared" si="612"/>
        <v>#VALUE!</v>
      </c>
      <c r="K1839" t="e">
        <f t="shared" si="613"/>
        <v>#VALUE!</v>
      </c>
      <c r="L1839" t="e">
        <f t="shared" si="614"/>
        <v>#VALUE!</v>
      </c>
      <c r="M1839" t="e">
        <f>IF($B$9="זכר",INDEX(תמותה!$A$1:$E$121,ROUNDDOWN(E1839/12,0)+1,2),INDEX(תמותה!$A$1:$E$121,ROUNDDOWN(E1839/12,0)+1,3))</f>
        <v>#REF!</v>
      </c>
      <c r="N1839" t="e">
        <f>IF($B$9="זכר",INDEX('שיפור גברים'!$A$1:$GQ$121,ROUNDDOWN(E1839/12,0)+1,ROUNDDOWN((E1839+$B$7-$B$8)/12,0)+2),INDEX('שיפור נשים'!$A$1:$GQ$121,ROUNDDOWN(E1839/12,0)+1,ROUNDDOWN((E1839+$B$7-$B$8)/12,0)+2))</f>
        <v>#REF!</v>
      </c>
      <c r="O1839" t="e">
        <f>IF($B$9="זכר",INDEX('שיפור גברים'!$A$1:$GQ$121,ROUNDDOWN(E1839/12,0)+1,ROUNDDOWN((E1839+$B$7-$B$8)/12,0)+1),INDEX('שיפור נשים'!$A$1:$GQ$121,ROUNDDOWN(E1839/12,0)+1,ROUNDDOWN((E1839+$B$7-$B$8)/12,0)+1))</f>
        <v>#REF!</v>
      </c>
      <c r="P1839">
        <f t="shared" si="615"/>
        <v>0.75</v>
      </c>
      <c r="Q1839">
        <f t="shared" si="596"/>
        <v>1</v>
      </c>
      <c r="R1839">
        <f t="shared" si="601"/>
        <v>1837</v>
      </c>
      <c r="S1839" t="e">
        <f t="shared" si="602"/>
        <v>#VALUE!</v>
      </c>
      <c r="T1839" t="e">
        <f>IF($B$11="זכר",INDEX(תמותה!$A$1:$E$121,ROUNDDOWN(R1839/12,0)+1,2),INDEX(תמותה!$A$1:$E$121,ROUNDDOWN(R1839/12,0)+1,3))</f>
        <v>#REF!</v>
      </c>
      <c r="U1839" t="e">
        <f>IF($B$11="זכר",INDEX('שיפור גברים'!$A$1:$GQ$121,ROUNDDOWN(R1839/12,0)+1,ROUNDDOWN((E1839+$B$7-$B$8)/12,0)+2),INDEX('שיפור נשים'!$A$1:$GQ$121,ROUNDDOWN(R1839/12,0)+1,ROUNDDOWN((E1839+$B$7-$B$8)/12,0)+2))</f>
        <v>#REF!</v>
      </c>
      <c r="V1839" t="e">
        <f>IF($B$11="זכר",INDEX('שיפור גברים'!$A$1:$GQ$121,ROUNDDOWN(R1839/12,0)+1,ROUNDDOWN((E1839+$B$7-$B$8)/12,0)+1),INDEX('שיפור נשים'!$A$1:$GQ$121,ROUNDDOWN(R1839/12,0)+1,ROUNDDOWN((E1839+$B$7-$B$8)/12,0)+1))</f>
        <v>#REF!</v>
      </c>
      <c r="W1839">
        <f t="shared" si="597"/>
        <v>0.75</v>
      </c>
      <c r="X1839" t="e">
        <f t="shared" si="603"/>
        <v>#VALUE!</v>
      </c>
      <c r="Y1839" t="e">
        <f>IF($B$11="זכר",INDEX(תמותה!$A$1:$E$121,ROUNDDOWN(R1839/12,0)+1,4),INDEX(תמותה!$A$1:$E$121,ROUNDDOWN(R1839/12,0)+1,5))</f>
        <v>#REF!</v>
      </c>
      <c r="Z1839">
        <f t="shared" si="598"/>
        <v>1</v>
      </c>
      <c r="AA1839">
        <f t="shared" si="599"/>
        <v>1</v>
      </c>
      <c r="AB1839" t="e">
        <f t="shared" si="604"/>
        <v>#VALUE!</v>
      </c>
      <c r="AC1839" t="e">
        <f t="shared" si="605"/>
        <v>#VALUE!</v>
      </c>
      <c r="AD1839" t="e">
        <f t="shared" si="606"/>
        <v>#VALUE!</v>
      </c>
      <c r="AE1839" t="e">
        <f t="shared" si="607"/>
        <v>#VALUE!</v>
      </c>
      <c r="AF1839" t="e">
        <f t="shared" si="608"/>
        <v>#VALUE!</v>
      </c>
    </row>
    <row r="1840" spans="5:32" x14ac:dyDescent="0.2">
      <c r="E1840">
        <f t="shared" si="600"/>
        <v>1838</v>
      </c>
      <c r="F1840">
        <f t="shared" si="595"/>
        <v>257.27184368152626</v>
      </c>
      <c r="G1840" t="e">
        <f t="shared" si="609"/>
        <v>#VALUE!</v>
      </c>
      <c r="H1840" t="e">
        <f t="shared" si="610"/>
        <v>#VALUE!</v>
      </c>
      <c r="I1840" t="e">
        <f t="shared" si="611"/>
        <v>#VALUE!</v>
      </c>
      <c r="J1840" t="e">
        <f t="shared" si="612"/>
        <v>#VALUE!</v>
      </c>
      <c r="K1840" t="e">
        <f t="shared" si="613"/>
        <v>#VALUE!</v>
      </c>
      <c r="L1840" t="e">
        <f t="shared" si="614"/>
        <v>#VALUE!</v>
      </c>
      <c r="M1840" t="e">
        <f>IF($B$9="זכר",INDEX(תמותה!$A$1:$E$121,ROUNDDOWN(E1840/12,0)+1,2),INDEX(תמותה!$A$1:$E$121,ROUNDDOWN(E1840/12,0)+1,3))</f>
        <v>#REF!</v>
      </c>
      <c r="N1840" t="e">
        <f>IF($B$9="זכר",INDEX('שיפור גברים'!$A$1:$GQ$121,ROUNDDOWN(E1840/12,0)+1,ROUNDDOWN((E1840+$B$7-$B$8)/12,0)+2),INDEX('שיפור נשים'!$A$1:$GQ$121,ROUNDDOWN(E1840/12,0)+1,ROUNDDOWN((E1840+$B$7-$B$8)/12,0)+2))</f>
        <v>#REF!</v>
      </c>
      <c r="O1840" t="e">
        <f>IF($B$9="זכר",INDEX('שיפור גברים'!$A$1:$GQ$121,ROUNDDOWN(E1840/12,0)+1,ROUNDDOWN((E1840+$B$7-$B$8)/12,0)+1),INDEX('שיפור נשים'!$A$1:$GQ$121,ROUNDDOWN(E1840/12,0)+1,ROUNDDOWN((E1840+$B$7-$B$8)/12,0)+1))</f>
        <v>#REF!</v>
      </c>
      <c r="P1840">
        <f t="shared" si="615"/>
        <v>0.83333333333333337</v>
      </c>
      <c r="Q1840">
        <f t="shared" si="596"/>
        <v>1</v>
      </c>
      <c r="R1840">
        <f t="shared" si="601"/>
        <v>1838</v>
      </c>
      <c r="S1840" t="e">
        <f t="shared" si="602"/>
        <v>#VALUE!</v>
      </c>
      <c r="T1840" t="e">
        <f>IF($B$11="זכר",INDEX(תמותה!$A$1:$E$121,ROUNDDOWN(R1840/12,0)+1,2),INDEX(תמותה!$A$1:$E$121,ROUNDDOWN(R1840/12,0)+1,3))</f>
        <v>#REF!</v>
      </c>
      <c r="U1840" t="e">
        <f>IF($B$11="זכר",INDEX('שיפור גברים'!$A$1:$GQ$121,ROUNDDOWN(R1840/12,0)+1,ROUNDDOWN((E1840+$B$7-$B$8)/12,0)+2),INDEX('שיפור נשים'!$A$1:$GQ$121,ROUNDDOWN(R1840/12,0)+1,ROUNDDOWN((E1840+$B$7-$B$8)/12,0)+2))</f>
        <v>#REF!</v>
      </c>
      <c r="V1840" t="e">
        <f>IF($B$11="זכר",INDEX('שיפור גברים'!$A$1:$GQ$121,ROUNDDOWN(R1840/12,0)+1,ROUNDDOWN((E1840+$B$7-$B$8)/12,0)+1),INDEX('שיפור נשים'!$A$1:$GQ$121,ROUNDDOWN(R1840/12,0)+1,ROUNDDOWN((E1840+$B$7-$B$8)/12,0)+1))</f>
        <v>#REF!</v>
      </c>
      <c r="W1840">
        <f t="shared" si="597"/>
        <v>0.83333333333333337</v>
      </c>
      <c r="X1840" t="e">
        <f t="shared" si="603"/>
        <v>#VALUE!</v>
      </c>
      <c r="Y1840" t="e">
        <f>IF($B$11="זכר",INDEX(תמותה!$A$1:$E$121,ROUNDDOWN(R1840/12,0)+1,4),INDEX(תמותה!$A$1:$E$121,ROUNDDOWN(R1840/12,0)+1,5))</f>
        <v>#REF!</v>
      </c>
      <c r="Z1840">
        <f t="shared" si="598"/>
        <v>1</v>
      </c>
      <c r="AA1840">
        <f t="shared" si="599"/>
        <v>1</v>
      </c>
      <c r="AB1840" t="e">
        <f t="shared" si="604"/>
        <v>#VALUE!</v>
      </c>
      <c r="AC1840" t="e">
        <f t="shared" si="605"/>
        <v>#VALUE!</v>
      </c>
      <c r="AD1840" t="e">
        <f t="shared" si="606"/>
        <v>#VALUE!</v>
      </c>
      <c r="AE1840" t="e">
        <f t="shared" si="607"/>
        <v>#VALUE!</v>
      </c>
      <c r="AF1840" t="e">
        <f t="shared" si="608"/>
        <v>#VALUE!</v>
      </c>
    </row>
    <row r="1841" spans="5:32" x14ac:dyDescent="0.2">
      <c r="E1841">
        <f t="shared" si="600"/>
        <v>1839</v>
      </c>
      <c r="F1841">
        <f t="shared" si="595"/>
        <v>258.0494673326894</v>
      </c>
      <c r="G1841" t="e">
        <f t="shared" si="609"/>
        <v>#VALUE!</v>
      </c>
      <c r="H1841" t="e">
        <f t="shared" si="610"/>
        <v>#VALUE!</v>
      </c>
      <c r="I1841" t="e">
        <f t="shared" si="611"/>
        <v>#VALUE!</v>
      </c>
      <c r="J1841" t="e">
        <f t="shared" si="612"/>
        <v>#VALUE!</v>
      </c>
      <c r="K1841" t="e">
        <f t="shared" si="613"/>
        <v>#VALUE!</v>
      </c>
      <c r="L1841" t="e">
        <f t="shared" si="614"/>
        <v>#VALUE!</v>
      </c>
      <c r="M1841" t="e">
        <f>IF($B$9="זכר",INDEX(תמותה!$A$1:$E$121,ROUNDDOWN(E1841/12,0)+1,2),INDEX(תמותה!$A$1:$E$121,ROUNDDOWN(E1841/12,0)+1,3))</f>
        <v>#REF!</v>
      </c>
      <c r="N1841" t="e">
        <f>IF($B$9="זכר",INDEX('שיפור גברים'!$A$1:$GQ$121,ROUNDDOWN(E1841/12,0)+1,ROUNDDOWN((E1841+$B$7-$B$8)/12,0)+2),INDEX('שיפור נשים'!$A$1:$GQ$121,ROUNDDOWN(E1841/12,0)+1,ROUNDDOWN((E1841+$B$7-$B$8)/12,0)+2))</f>
        <v>#REF!</v>
      </c>
      <c r="O1841" t="e">
        <f>IF($B$9="זכר",INDEX('שיפור גברים'!$A$1:$GQ$121,ROUNDDOWN(E1841/12,0)+1,ROUNDDOWN((E1841+$B$7-$B$8)/12,0)+1),INDEX('שיפור נשים'!$A$1:$GQ$121,ROUNDDOWN(E1841/12,0)+1,ROUNDDOWN((E1841+$B$7-$B$8)/12,0)+1))</f>
        <v>#REF!</v>
      </c>
      <c r="P1841">
        <f t="shared" si="615"/>
        <v>0.91666666666666663</v>
      </c>
      <c r="Q1841">
        <f t="shared" si="596"/>
        <v>1</v>
      </c>
      <c r="R1841">
        <f t="shared" si="601"/>
        <v>1839</v>
      </c>
      <c r="S1841" t="e">
        <f t="shared" si="602"/>
        <v>#VALUE!</v>
      </c>
      <c r="T1841" t="e">
        <f>IF($B$11="זכר",INDEX(תמותה!$A$1:$E$121,ROUNDDOWN(R1841/12,0)+1,2),INDEX(תמותה!$A$1:$E$121,ROUNDDOWN(R1841/12,0)+1,3))</f>
        <v>#REF!</v>
      </c>
      <c r="U1841" t="e">
        <f>IF($B$11="זכר",INDEX('שיפור גברים'!$A$1:$GQ$121,ROUNDDOWN(R1841/12,0)+1,ROUNDDOWN((E1841+$B$7-$B$8)/12,0)+2),INDEX('שיפור נשים'!$A$1:$GQ$121,ROUNDDOWN(R1841/12,0)+1,ROUNDDOWN((E1841+$B$7-$B$8)/12,0)+2))</f>
        <v>#REF!</v>
      </c>
      <c r="V1841" t="e">
        <f>IF($B$11="זכר",INDEX('שיפור גברים'!$A$1:$GQ$121,ROUNDDOWN(R1841/12,0)+1,ROUNDDOWN((E1841+$B$7-$B$8)/12,0)+1),INDEX('שיפור נשים'!$A$1:$GQ$121,ROUNDDOWN(R1841/12,0)+1,ROUNDDOWN((E1841+$B$7-$B$8)/12,0)+1))</f>
        <v>#REF!</v>
      </c>
      <c r="W1841">
        <f t="shared" si="597"/>
        <v>0.91666666666666663</v>
      </c>
      <c r="X1841" t="e">
        <f t="shared" si="603"/>
        <v>#VALUE!</v>
      </c>
      <c r="Y1841" t="e">
        <f>IF($B$11="זכר",INDEX(תמותה!$A$1:$E$121,ROUNDDOWN(R1841/12,0)+1,4),INDEX(תמותה!$A$1:$E$121,ROUNDDOWN(R1841/12,0)+1,5))</f>
        <v>#REF!</v>
      </c>
      <c r="Z1841">
        <f t="shared" si="598"/>
        <v>1</v>
      </c>
      <c r="AA1841">
        <f t="shared" si="599"/>
        <v>1</v>
      </c>
      <c r="AB1841" t="e">
        <f t="shared" si="604"/>
        <v>#VALUE!</v>
      </c>
      <c r="AC1841" t="e">
        <f t="shared" si="605"/>
        <v>#VALUE!</v>
      </c>
      <c r="AD1841" t="e">
        <f t="shared" si="606"/>
        <v>#VALUE!</v>
      </c>
      <c r="AE1841" t="e">
        <f t="shared" si="607"/>
        <v>#VALUE!</v>
      </c>
      <c r="AF1841" t="e">
        <f t="shared" si="608"/>
        <v>#VALUE!</v>
      </c>
    </row>
    <row r="1842" spans="5:32" x14ac:dyDescent="0.2">
      <c r="E1842">
        <f t="shared" si="600"/>
        <v>1840</v>
      </c>
      <c r="F1842">
        <f t="shared" si="595"/>
        <v>258.82944141028895</v>
      </c>
      <c r="G1842" t="e">
        <f t="shared" si="609"/>
        <v>#VALUE!</v>
      </c>
      <c r="H1842" t="e">
        <f t="shared" si="610"/>
        <v>#VALUE!</v>
      </c>
      <c r="I1842" t="e">
        <f t="shared" si="611"/>
        <v>#VALUE!</v>
      </c>
      <c r="J1842" t="e">
        <f t="shared" si="612"/>
        <v>#VALUE!</v>
      </c>
      <c r="K1842" t="e">
        <f t="shared" si="613"/>
        <v>#VALUE!</v>
      </c>
      <c r="L1842" t="e">
        <f t="shared" si="614"/>
        <v>#VALUE!</v>
      </c>
      <c r="M1842" t="e">
        <f>IF($B$9="זכר",INDEX(תמותה!$A$1:$E$121,ROUNDDOWN(E1842/12,0)+1,2),INDEX(תמותה!$A$1:$E$121,ROUNDDOWN(E1842/12,0)+1,3))</f>
        <v>#REF!</v>
      </c>
      <c r="N1842" t="e">
        <f>IF($B$9="זכר",INDEX('שיפור גברים'!$A$1:$GQ$121,ROUNDDOWN(E1842/12,0)+1,ROUNDDOWN((E1842+$B$7-$B$8)/12,0)+2),INDEX('שיפור נשים'!$A$1:$GQ$121,ROUNDDOWN(E1842/12,0)+1,ROUNDDOWN((E1842+$B$7-$B$8)/12,0)+2))</f>
        <v>#REF!</v>
      </c>
      <c r="O1842" t="e">
        <f>IF($B$9="זכר",INDEX('שיפור גברים'!$A$1:$GQ$121,ROUNDDOWN(E1842/12,0)+1,ROUNDDOWN((E1842+$B$7-$B$8)/12,0)+1),INDEX('שיפור נשים'!$A$1:$GQ$121,ROUNDDOWN(E1842/12,0)+1,ROUNDDOWN((E1842+$B$7-$B$8)/12,0)+1))</f>
        <v>#REF!</v>
      </c>
      <c r="P1842">
        <f t="shared" si="615"/>
        <v>1</v>
      </c>
      <c r="Q1842">
        <f t="shared" si="596"/>
        <v>1</v>
      </c>
      <c r="R1842">
        <f t="shared" si="601"/>
        <v>1840</v>
      </c>
      <c r="S1842" t="e">
        <f t="shared" si="602"/>
        <v>#VALUE!</v>
      </c>
      <c r="T1842" t="e">
        <f>IF($B$11="זכר",INDEX(תמותה!$A$1:$E$121,ROUNDDOWN(R1842/12,0)+1,2),INDEX(תמותה!$A$1:$E$121,ROUNDDOWN(R1842/12,0)+1,3))</f>
        <v>#REF!</v>
      </c>
      <c r="U1842" t="e">
        <f>IF($B$11="זכר",INDEX('שיפור גברים'!$A$1:$GQ$121,ROUNDDOWN(R1842/12,0)+1,ROUNDDOWN((E1842+$B$7-$B$8)/12,0)+2),INDEX('שיפור נשים'!$A$1:$GQ$121,ROUNDDOWN(R1842/12,0)+1,ROUNDDOWN((E1842+$B$7-$B$8)/12,0)+2))</f>
        <v>#REF!</v>
      </c>
      <c r="V1842" t="e">
        <f>IF($B$11="זכר",INDEX('שיפור גברים'!$A$1:$GQ$121,ROUNDDOWN(R1842/12,0)+1,ROUNDDOWN((E1842+$B$7-$B$8)/12,0)+1),INDEX('שיפור נשים'!$A$1:$GQ$121,ROUNDDOWN(R1842/12,0)+1,ROUNDDOWN((E1842+$B$7-$B$8)/12,0)+1))</f>
        <v>#REF!</v>
      </c>
      <c r="W1842">
        <f t="shared" si="597"/>
        <v>1</v>
      </c>
      <c r="X1842" t="e">
        <f t="shared" si="603"/>
        <v>#VALUE!</v>
      </c>
      <c r="Y1842" t="e">
        <f>IF($B$11="זכר",INDEX(תמותה!$A$1:$E$121,ROUNDDOWN(R1842/12,0)+1,4),INDEX(תמותה!$A$1:$E$121,ROUNDDOWN(R1842/12,0)+1,5))</f>
        <v>#REF!</v>
      </c>
      <c r="Z1842">
        <f t="shared" si="598"/>
        <v>1</v>
      </c>
      <c r="AA1842">
        <f t="shared" si="599"/>
        <v>1</v>
      </c>
      <c r="AB1842" t="e">
        <f t="shared" si="604"/>
        <v>#VALUE!</v>
      </c>
      <c r="AC1842" t="e">
        <f t="shared" si="605"/>
        <v>#VALUE!</v>
      </c>
      <c r="AD1842" t="e">
        <f t="shared" si="606"/>
        <v>#VALUE!</v>
      </c>
      <c r="AE1842" t="e">
        <f t="shared" si="607"/>
        <v>#VALUE!</v>
      </c>
      <c r="AF1842" t="e">
        <f t="shared" si="608"/>
        <v>#VALUE!</v>
      </c>
    </row>
    <row r="1843" spans="5:32" x14ac:dyDescent="0.2">
      <c r="E1843">
        <f t="shared" si="600"/>
        <v>1841</v>
      </c>
      <c r="F1843">
        <f t="shared" si="595"/>
        <v>259.61177301866792</v>
      </c>
      <c r="G1843" t="e">
        <f t="shared" si="609"/>
        <v>#VALUE!</v>
      </c>
      <c r="H1843" t="e">
        <f t="shared" si="610"/>
        <v>#VALUE!</v>
      </c>
      <c r="I1843" t="e">
        <f t="shared" si="611"/>
        <v>#VALUE!</v>
      </c>
      <c r="J1843" t="e">
        <f t="shared" si="612"/>
        <v>#VALUE!</v>
      </c>
      <c r="K1843" t="e">
        <f t="shared" si="613"/>
        <v>#VALUE!</v>
      </c>
      <c r="L1843" t="e">
        <f t="shared" si="614"/>
        <v>#VALUE!</v>
      </c>
      <c r="M1843" t="e">
        <f>IF($B$9="זכר",INDEX(תמותה!$A$1:$E$121,ROUNDDOWN(E1843/12,0)+1,2),INDEX(תמותה!$A$1:$E$121,ROUNDDOWN(E1843/12,0)+1,3))</f>
        <v>#REF!</v>
      </c>
      <c r="N1843" t="e">
        <f>IF($B$9="זכר",INDEX('שיפור גברים'!$A$1:$GQ$121,ROUNDDOWN(E1843/12,0)+1,ROUNDDOWN((E1843+$B$7-$B$8)/12,0)+2),INDEX('שיפור נשים'!$A$1:$GQ$121,ROUNDDOWN(E1843/12,0)+1,ROUNDDOWN((E1843+$B$7-$B$8)/12,0)+2))</f>
        <v>#REF!</v>
      </c>
      <c r="O1843" t="e">
        <f>IF($B$9="זכר",INDEX('שיפור גברים'!$A$1:$GQ$121,ROUNDDOWN(E1843/12,0)+1,ROUNDDOWN((E1843+$B$7-$B$8)/12,0)+1),INDEX('שיפור נשים'!$A$1:$GQ$121,ROUNDDOWN(E1843/12,0)+1,ROUNDDOWN((E1843+$B$7-$B$8)/12,0)+1))</f>
        <v>#REF!</v>
      </c>
      <c r="P1843">
        <f t="shared" si="615"/>
        <v>8.3333333333333329E-2</v>
      </c>
      <c r="Q1843">
        <f t="shared" si="596"/>
        <v>1</v>
      </c>
      <c r="R1843">
        <f t="shared" si="601"/>
        <v>1841</v>
      </c>
      <c r="S1843" t="e">
        <f t="shared" si="602"/>
        <v>#VALUE!</v>
      </c>
      <c r="T1843" t="e">
        <f>IF($B$11="זכר",INDEX(תמותה!$A$1:$E$121,ROUNDDOWN(R1843/12,0)+1,2),INDEX(תמותה!$A$1:$E$121,ROUNDDOWN(R1843/12,0)+1,3))</f>
        <v>#REF!</v>
      </c>
      <c r="U1843" t="e">
        <f>IF($B$11="זכר",INDEX('שיפור גברים'!$A$1:$GQ$121,ROUNDDOWN(R1843/12,0)+1,ROUNDDOWN((E1843+$B$7-$B$8)/12,0)+2),INDEX('שיפור נשים'!$A$1:$GQ$121,ROUNDDOWN(R1843/12,0)+1,ROUNDDOWN((E1843+$B$7-$B$8)/12,0)+2))</f>
        <v>#REF!</v>
      </c>
      <c r="V1843" t="e">
        <f>IF($B$11="זכר",INDEX('שיפור גברים'!$A$1:$GQ$121,ROUNDDOWN(R1843/12,0)+1,ROUNDDOWN((E1843+$B$7-$B$8)/12,0)+1),INDEX('שיפור נשים'!$A$1:$GQ$121,ROUNDDOWN(R1843/12,0)+1,ROUNDDOWN((E1843+$B$7-$B$8)/12,0)+1))</f>
        <v>#REF!</v>
      </c>
      <c r="W1843">
        <f t="shared" si="597"/>
        <v>8.3333333333333329E-2</v>
      </c>
      <c r="X1843" t="e">
        <f t="shared" si="603"/>
        <v>#VALUE!</v>
      </c>
      <c r="Y1843" t="e">
        <f>IF($B$11="זכר",INDEX(תמותה!$A$1:$E$121,ROUNDDOWN(R1843/12,0)+1,4),INDEX(תמותה!$A$1:$E$121,ROUNDDOWN(R1843/12,0)+1,5))</f>
        <v>#REF!</v>
      </c>
      <c r="Z1843">
        <f t="shared" si="598"/>
        <v>1</v>
      </c>
      <c r="AA1843">
        <f t="shared" si="599"/>
        <v>1</v>
      </c>
      <c r="AB1843" t="e">
        <f t="shared" si="604"/>
        <v>#VALUE!</v>
      </c>
      <c r="AC1843" t="e">
        <f t="shared" si="605"/>
        <v>#VALUE!</v>
      </c>
      <c r="AD1843" t="e">
        <f t="shared" si="606"/>
        <v>#VALUE!</v>
      </c>
      <c r="AE1843" t="e">
        <f t="shared" si="607"/>
        <v>#VALUE!</v>
      </c>
      <c r="AF1843" t="e">
        <f t="shared" si="608"/>
        <v>#VALUE!</v>
      </c>
    </row>
    <row r="1844" spans="5:32" x14ac:dyDescent="0.2">
      <c r="E1844">
        <f t="shared" si="600"/>
        <v>1842</v>
      </c>
      <c r="F1844">
        <f t="shared" si="595"/>
        <v>260.39646928364135</v>
      </c>
      <c r="G1844" t="e">
        <f t="shared" si="609"/>
        <v>#VALUE!</v>
      </c>
      <c r="H1844" t="e">
        <f t="shared" si="610"/>
        <v>#VALUE!</v>
      </c>
      <c r="I1844" t="e">
        <f t="shared" si="611"/>
        <v>#VALUE!</v>
      </c>
      <c r="J1844" t="e">
        <f t="shared" si="612"/>
        <v>#VALUE!</v>
      </c>
      <c r="K1844" t="e">
        <f t="shared" si="613"/>
        <v>#VALUE!</v>
      </c>
      <c r="L1844" t="e">
        <f t="shared" si="614"/>
        <v>#VALUE!</v>
      </c>
      <c r="M1844" t="e">
        <f>IF($B$9="זכר",INDEX(תמותה!$A$1:$E$121,ROUNDDOWN(E1844/12,0)+1,2),INDEX(תמותה!$A$1:$E$121,ROUNDDOWN(E1844/12,0)+1,3))</f>
        <v>#REF!</v>
      </c>
      <c r="N1844" t="e">
        <f>IF($B$9="זכר",INDEX('שיפור גברים'!$A$1:$GQ$121,ROUNDDOWN(E1844/12,0)+1,ROUNDDOWN((E1844+$B$7-$B$8)/12,0)+2),INDEX('שיפור נשים'!$A$1:$GQ$121,ROUNDDOWN(E1844/12,0)+1,ROUNDDOWN((E1844+$B$7-$B$8)/12,0)+2))</f>
        <v>#REF!</v>
      </c>
      <c r="O1844" t="e">
        <f>IF($B$9="זכר",INDEX('שיפור גברים'!$A$1:$GQ$121,ROUNDDOWN(E1844/12,0)+1,ROUNDDOWN((E1844+$B$7-$B$8)/12,0)+1),INDEX('שיפור נשים'!$A$1:$GQ$121,ROUNDDOWN(E1844/12,0)+1,ROUNDDOWN((E1844+$B$7-$B$8)/12,0)+1))</f>
        <v>#REF!</v>
      </c>
      <c r="P1844">
        <f t="shared" si="615"/>
        <v>0.16666666666666666</v>
      </c>
      <c r="Q1844">
        <f t="shared" si="596"/>
        <v>1</v>
      </c>
      <c r="R1844">
        <f t="shared" si="601"/>
        <v>1842</v>
      </c>
      <c r="S1844" t="e">
        <f t="shared" si="602"/>
        <v>#VALUE!</v>
      </c>
      <c r="T1844" t="e">
        <f>IF($B$11="זכר",INDEX(תמותה!$A$1:$E$121,ROUNDDOWN(R1844/12,0)+1,2),INDEX(תמותה!$A$1:$E$121,ROUNDDOWN(R1844/12,0)+1,3))</f>
        <v>#REF!</v>
      </c>
      <c r="U1844" t="e">
        <f>IF($B$11="זכר",INDEX('שיפור גברים'!$A$1:$GQ$121,ROUNDDOWN(R1844/12,0)+1,ROUNDDOWN((E1844+$B$7-$B$8)/12,0)+2),INDEX('שיפור נשים'!$A$1:$GQ$121,ROUNDDOWN(R1844/12,0)+1,ROUNDDOWN((E1844+$B$7-$B$8)/12,0)+2))</f>
        <v>#REF!</v>
      </c>
      <c r="V1844" t="e">
        <f>IF($B$11="זכר",INDEX('שיפור גברים'!$A$1:$GQ$121,ROUNDDOWN(R1844/12,0)+1,ROUNDDOWN((E1844+$B$7-$B$8)/12,0)+1),INDEX('שיפור נשים'!$A$1:$GQ$121,ROUNDDOWN(R1844/12,0)+1,ROUNDDOWN((E1844+$B$7-$B$8)/12,0)+1))</f>
        <v>#REF!</v>
      </c>
      <c r="W1844">
        <f t="shared" si="597"/>
        <v>0.16666666666666666</v>
      </c>
      <c r="X1844" t="e">
        <f t="shared" si="603"/>
        <v>#VALUE!</v>
      </c>
      <c r="Y1844" t="e">
        <f>IF($B$11="זכר",INDEX(תמותה!$A$1:$E$121,ROUNDDOWN(R1844/12,0)+1,4),INDEX(תמותה!$A$1:$E$121,ROUNDDOWN(R1844/12,0)+1,5))</f>
        <v>#REF!</v>
      </c>
      <c r="Z1844">
        <f t="shared" si="598"/>
        <v>1</v>
      </c>
      <c r="AA1844">
        <f t="shared" si="599"/>
        <v>1</v>
      </c>
      <c r="AB1844" t="e">
        <f t="shared" si="604"/>
        <v>#VALUE!</v>
      </c>
      <c r="AC1844" t="e">
        <f t="shared" si="605"/>
        <v>#VALUE!</v>
      </c>
      <c r="AD1844" t="e">
        <f t="shared" si="606"/>
        <v>#VALUE!</v>
      </c>
      <c r="AE1844" t="e">
        <f t="shared" si="607"/>
        <v>#VALUE!</v>
      </c>
      <c r="AF1844" t="e">
        <f t="shared" si="608"/>
        <v>#VALUE!</v>
      </c>
    </row>
    <row r="1845" spans="5:32" x14ac:dyDescent="0.2">
      <c r="E1845">
        <f t="shared" si="600"/>
        <v>1843</v>
      </c>
      <c r="F1845">
        <f t="shared" si="595"/>
        <v>261.18353735256278</v>
      </c>
      <c r="G1845" t="e">
        <f t="shared" si="609"/>
        <v>#VALUE!</v>
      </c>
      <c r="H1845" t="e">
        <f t="shared" si="610"/>
        <v>#VALUE!</v>
      </c>
      <c r="I1845" t="e">
        <f t="shared" si="611"/>
        <v>#VALUE!</v>
      </c>
      <c r="J1845" t="e">
        <f t="shared" si="612"/>
        <v>#VALUE!</v>
      </c>
      <c r="K1845" t="e">
        <f t="shared" si="613"/>
        <v>#VALUE!</v>
      </c>
      <c r="L1845" t="e">
        <f t="shared" si="614"/>
        <v>#VALUE!</v>
      </c>
      <c r="M1845" t="e">
        <f>IF($B$9="זכר",INDEX(תמותה!$A$1:$E$121,ROUNDDOWN(E1845/12,0)+1,2),INDEX(תמותה!$A$1:$E$121,ROUNDDOWN(E1845/12,0)+1,3))</f>
        <v>#REF!</v>
      </c>
      <c r="N1845" t="e">
        <f>IF($B$9="זכר",INDEX('שיפור גברים'!$A$1:$GQ$121,ROUNDDOWN(E1845/12,0)+1,ROUNDDOWN((E1845+$B$7-$B$8)/12,0)+2),INDEX('שיפור נשים'!$A$1:$GQ$121,ROUNDDOWN(E1845/12,0)+1,ROUNDDOWN((E1845+$B$7-$B$8)/12,0)+2))</f>
        <v>#REF!</v>
      </c>
      <c r="O1845" t="e">
        <f>IF($B$9="זכר",INDEX('שיפור גברים'!$A$1:$GQ$121,ROUNDDOWN(E1845/12,0)+1,ROUNDDOWN((E1845+$B$7-$B$8)/12,0)+1),INDEX('שיפור נשים'!$A$1:$GQ$121,ROUNDDOWN(E1845/12,0)+1,ROUNDDOWN((E1845+$B$7-$B$8)/12,0)+1))</f>
        <v>#REF!</v>
      </c>
      <c r="P1845">
        <f t="shared" si="615"/>
        <v>0.25</v>
      </c>
      <c r="Q1845">
        <f t="shared" si="596"/>
        <v>1</v>
      </c>
      <c r="R1845">
        <f t="shared" si="601"/>
        <v>1843</v>
      </c>
      <c r="S1845" t="e">
        <f t="shared" si="602"/>
        <v>#VALUE!</v>
      </c>
      <c r="T1845" t="e">
        <f>IF($B$11="זכר",INDEX(תמותה!$A$1:$E$121,ROUNDDOWN(R1845/12,0)+1,2),INDEX(תמותה!$A$1:$E$121,ROUNDDOWN(R1845/12,0)+1,3))</f>
        <v>#REF!</v>
      </c>
      <c r="U1845" t="e">
        <f>IF($B$11="זכר",INDEX('שיפור גברים'!$A$1:$GQ$121,ROUNDDOWN(R1845/12,0)+1,ROUNDDOWN((E1845+$B$7-$B$8)/12,0)+2),INDEX('שיפור נשים'!$A$1:$GQ$121,ROUNDDOWN(R1845/12,0)+1,ROUNDDOWN((E1845+$B$7-$B$8)/12,0)+2))</f>
        <v>#REF!</v>
      </c>
      <c r="V1845" t="e">
        <f>IF($B$11="זכר",INDEX('שיפור גברים'!$A$1:$GQ$121,ROUNDDOWN(R1845/12,0)+1,ROUNDDOWN((E1845+$B$7-$B$8)/12,0)+1),INDEX('שיפור נשים'!$A$1:$GQ$121,ROUNDDOWN(R1845/12,0)+1,ROUNDDOWN((E1845+$B$7-$B$8)/12,0)+1))</f>
        <v>#REF!</v>
      </c>
      <c r="W1845">
        <f t="shared" si="597"/>
        <v>0.25</v>
      </c>
      <c r="X1845" t="e">
        <f t="shared" si="603"/>
        <v>#VALUE!</v>
      </c>
      <c r="Y1845" t="e">
        <f>IF($B$11="זכר",INDEX(תמותה!$A$1:$E$121,ROUNDDOWN(R1845/12,0)+1,4),INDEX(תמותה!$A$1:$E$121,ROUNDDOWN(R1845/12,0)+1,5))</f>
        <v>#REF!</v>
      </c>
      <c r="Z1845">
        <f t="shared" si="598"/>
        <v>1</v>
      </c>
      <c r="AA1845">
        <f t="shared" si="599"/>
        <v>1</v>
      </c>
      <c r="AB1845" t="e">
        <f t="shared" si="604"/>
        <v>#VALUE!</v>
      </c>
      <c r="AC1845" t="e">
        <f t="shared" si="605"/>
        <v>#VALUE!</v>
      </c>
      <c r="AD1845" t="e">
        <f t="shared" si="606"/>
        <v>#VALUE!</v>
      </c>
      <c r="AE1845" t="e">
        <f t="shared" si="607"/>
        <v>#VALUE!</v>
      </c>
      <c r="AF1845" t="e">
        <f t="shared" si="608"/>
        <v>#VALUE!</v>
      </c>
    </row>
    <row r="1846" spans="5:32" x14ac:dyDescent="0.2">
      <c r="E1846">
        <f t="shared" si="600"/>
        <v>1844</v>
      </c>
      <c r="F1846">
        <f t="shared" si="595"/>
        <v>261.97298439438998</v>
      </c>
      <c r="G1846" t="e">
        <f t="shared" si="609"/>
        <v>#VALUE!</v>
      </c>
      <c r="H1846" t="e">
        <f t="shared" si="610"/>
        <v>#VALUE!</v>
      </c>
      <c r="I1846" t="e">
        <f t="shared" si="611"/>
        <v>#VALUE!</v>
      </c>
      <c r="J1846" t="e">
        <f t="shared" si="612"/>
        <v>#VALUE!</v>
      </c>
      <c r="K1846" t="e">
        <f t="shared" si="613"/>
        <v>#VALUE!</v>
      </c>
      <c r="L1846" t="e">
        <f t="shared" si="614"/>
        <v>#VALUE!</v>
      </c>
      <c r="M1846" t="e">
        <f>IF($B$9="זכר",INDEX(תמותה!$A$1:$E$121,ROUNDDOWN(E1846/12,0)+1,2),INDEX(תמותה!$A$1:$E$121,ROUNDDOWN(E1846/12,0)+1,3))</f>
        <v>#REF!</v>
      </c>
      <c r="N1846" t="e">
        <f>IF($B$9="זכר",INDEX('שיפור גברים'!$A$1:$GQ$121,ROUNDDOWN(E1846/12,0)+1,ROUNDDOWN((E1846+$B$7-$B$8)/12,0)+2),INDEX('שיפור נשים'!$A$1:$GQ$121,ROUNDDOWN(E1846/12,0)+1,ROUNDDOWN((E1846+$B$7-$B$8)/12,0)+2))</f>
        <v>#REF!</v>
      </c>
      <c r="O1846" t="e">
        <f>IF($B$9="זכר",INDEX('שיפור גברים'!$A$1:$GQ$121,ROUNDDOWN(E1846/12,0)+1,ROUNDDOWN((E1846+$B$7-$B$8)/12,0)+1),INDEX('שיפור נשים'!$A$1:$GQ$121,ROUNDDOWN(E1846/12,0)+1,ROUNDDOWN((E1846+$B$7-$B$8)/12,0)+1))</f>
        <v>#REF!</v>
      </c>
      <c r="P1846">
        <f t="shared" si="615"/>
        <v>0.33333333333333331</v>
      </c>
      <c r="Q1846">
        <f t="shared" si="596"/>
        <v>1</v>
      </c>
      <c r="R1846">
        <f t="shared" si="601"/>
        <v>1844</v>
      </c>
      <c r="S1846" t="e">
        <f t="shared" si="602"/>
        <v>#VALUE!</v>
      </c>
      <c r="T1846" t="e">
        <f>IF($B$11="זכר",INDEX(תמותה!$A$1:$E$121,ROUNDDOWN(R1846/12,0)+1,2),INDEX(תמותה!$A$1:$E$121,ROUNDDOWN(R1846/12,0)+1,3))</f>
        <v>#REF!</v>
      </c>
      <c r="U1846" t="e">
        <f>IF($B$11="זכר",INDEX('שיפור גברים'!$A$1:$GQ$121,ROUNDDOWN(R1846/12,0)+1,ROUNDDOWN((E1846+$B$7-$B$8)/12,0)+2),INDEX('שיפור נשים'!$A$1:$GQ$121,ROUNDDOWN(R1846/12,0)+1,ROUNDDOWN((E1846+$B$7-$B$8)/12,0)+2))</f>
        <v>#REF!</v>
      </c>
      <c r="V1846" t="e">
        <f>IF($B$11="זכר",INDEX('שיפור גברים'!$A$1:$GQ$121,ROUNDDOWN(R1846/12,0)+1,ROUNDDOWN((E1846+$B$7-$B$8)/12,0)+1),INDEX('שיפור נשים'!$A$1:$GQ$121,ROUNDDOWN(R1846/12,0)+1,ROUNDDOWN((E1846+$B$7-$B$8)/12,0)+1))</f>
        <v>#REF!</v>
      </c>
      <c r="W1846">
        <f t="shared" si="597"/>
        <v>0.33333333333333331</v>
      </c>
      <c r="X1846" t="e">
        <f t="shared" si="603"/>
        <v>#VALUE!</v>
      </c>
      <c r="Y1846" t="e">
        <f>IF($B$11="זכר",INDEX(תמותה!$A$1:$E$121,ROUNDDOWN(R1846/12,0)+1,4),INDEX(תמותה!$A$1:$E$121,ROUNDDOWN(R1846/12,0)+1,5))</f>
        <v>#REF!</v>
      </c>
      <c r="Z1846">
        <f t="shared" si="598"/>
        <v>1</v>
      </c>
      <c r="AA1846">
        <f t="shared" si="599"/>
        <v>1</v>
      </c>
      <c r="AB1846" t="e">
        <f t="shared" si="604"/>
        <v>#VALUE!</v>
      </c>
      <c r="AC1846" t="e">
        <f t="shared" si="605"/>
        <v>#VALUE!</v>
      </c>
      <c r="AD1846" t="e">
        <f t="shared" si="606"/>
        <v>#VALUE!</v>
      </c>
      <c r="AE1846" t="e">
        <f t="shared" si="607"/>
        <v>#VALUE!</v>
      </c>
      <c r="AF1846" t="e">
        <f t="shared" si="608"/>
        <v>#VALUE!</v>
      </c>
    </row>
    <row r="1847" spans="5:32" x14ac:dyDescent="0.2">
      <c r="E1847">
        <f t="shared" si="600"/>
        <v>1845</v>
      </c>
      <c r="F1847">
        <f t="shared" si="595"/>
        <v>262.76481759974865</v>
      </c>
      <c r="G1847" t="e">
        <f t="shared" si="609"/>
        <v>#VALUE!</v>
      </c>
      <c r="H1847" t="e">
        <f t="shared" si="610"/>
        <v>#VALUE!</v>
      </c>
      <c r="I1847" t="e">
        <f t="shared" si="611"/>
        <v>#VALUE!</v>
      </c>
      <c r="J1847" t="e">
        <f t="shared" si="612"/>
        <v>#VALUE!</v>
      </c>
      <c r="K1847" t="e">
        <f t="shared" si="613"/>
        <v>#VALUE!</v>
      </c>
      <c r="L1847" t="e">
        <f t="shared" si="614"/>
        <v>#VALUE!</v>
      </c>
      <c r="M1847" t="e">
        <f>IF($B$9="זכר",INDEX(תמותה!$A$1:$E$121,ROUNDDOWN(E1847/12,0)+1,2),INDEX(תמותה!$A$1:$E$121,ROUNDDOWN(E1847/12,0)+1,3))</f>
        <v>#REF!</v>
      </c>
      <c r="N1847" t="e">
        <f>IF($B$9="זכר",INDEX('שיפור גברים'!$A$1:$GQ$121,ROUNDDOWN(E1847/12,0)+1,ROUNDDOWN((E1847+$B$7-$B$8)/12,0)+2),INDEX('שיפור נשים'!$A$1:$GQ$121,ROUNDDOWN(E1847/12,0)+1,ROUNDDOWN((E1847+$B$7-$B$8)/12,0)+2))</f>
        <v>#REF!</v>
      </c>
      <c r="O1847" t="e">
        <f>IF($B$9="זכר",INDEX('שיפור גברים'!$A$1:$GQ$121,ROUNDDOWN(E1847/12,0)+1,ROUNDDOWN((E1847+$B$7-$B$8)/12,0)+1),INDEX('שיפור נשים'!$A$1:$GQ$121,ROUNDDOWN(E1847/12,0)+1,ROUNDDOWN((E1847+$B$7-$B$8)/12,0)+1))</f>
        <v>#REF!</v>
      </c>
      <c r="P1847">
        <f t="shared" si="615"/>
        <v>0.41666666666666669</v>
      </c>
      <c r="Q1847">
        <f t="shared" si="596"/>
        <v>1</v>
      </c>
      <c r="R1847">
        <f t="shared" si="601"/>
        <v>1845</v>
      </c>
      <c r="S1847" t="e">
        <f t="shared" si="602"/>
        <v>#VALUE!</v>
      </c>
      <c r="T1847" t="e">
        <f>IF($B$11="זכר",INDEX(תמותה!$A$1:$E$121,ROUNDDOWN(R1847/12,0)+1,2),INDEX(תמותה!$A$1:$E$121,ROUNDDOWN(R1847/12,0)+1,3))</f>
        <v>#REF!</v>
      </c>
      <c r="U1847" t="e">
        <f>IF($B$11="זכר",INDEX('שיפור גברים'!$A$1:$GQ$121,ROUNDDOWN(R1847/12,0)+1,ROUNDDOWN((E1847+$B$7-$B$8)/12,0)+2),INDEX('שיפור נשים'!$A$1:$GQ$121,ROUNDDOWN(R1847/12,0)+1,ROUNDDOWN((E1847+$B$7-$B$8)/12,0)+2))</f>
        <v>#REF!</v>
      </c>
      <c r="V1847" t="e">
        <f>IF($B$11="זכר",INDEX('שיפור גברים'!$A$1:$GQ$121,ROUNDDOWN(R1847/12,0)+1,ROUNDDOWN((E1847+$B$7-$B$8)/12,0)+1),INDEX('שיפור נשים'!$A$1:$GQ$121,ROUNDDOWN(R1847/12,0)+1,ROUNDDOWN((E1847+$B$7-$B$8)/12,0)+1))</f>
        <v>#REF!</v>
      </c>
      <c r="W1847">
        <f t="shared" si="597"/>
        <v>0.41666666666666669</v>
      </c>
      <c r="X1847" t="e">
        <f t="shared" si="603"/>
        <v>#VALUE!</v>
      </c>
      <c r="Y1847" t="e">
        <f>IF($B$11="זכר",INDEX(תמותה!$A$1:$E$121,ROUNDDOWN(R1847/12,0)+1,4),INDEX(תמותה!$A$1:$E$121,ROUNDDOWN(R1847/12,0)+1,5))</f>
        <v>#REF!</v>
      </c>
      <c r="Z1847">
        <f t="shared" si="598"/>
        <v>1</v>
      </c>
      <c r="AA1847">
        <f t="shared" si="599"/>
        <v>1</v>
      </c>
      <c r="AB1847" t="e">
        <f t="shared" si="604"/>
        <v>#VALUE!</v>
      </c>
      <c r="AC1847" t="e">
        <f t="shared" si="605"/>
        <v>#VALUE!</v>
      </c>
      <c r="AD1847" t="e">
        <f t="shared" si="606"/>
        <v>#VALUE!</v>
      </c>
      <c r="AE1847" t="e">
        <f t="shared" si="607"/>
        <v>#VALUE!</v>
      </c>
      <c r="AF1847" t="e">
        <f t="shared" si="608"/>
        <v>#VALUE!</v>
      </c>
    </row>
    <row r="1848" spans="5:32" x14ac:dyDescent="0.2">
      <c r="E1848">
        <f t="shared" si="600"/>
        <v>1846</v>
      </c>
      <c r="F1848">
        <f t="shared" si="595"/>
        <v>263.55904418099868</v>
      </c>
      <c r="G1848" t="e">
        <f t="shared" si="609"/>
        <v>#VALUE!</v>
      </c>
      <c r="H1848" t="e">
        <f t="shared" si="610"/>
        <v>#VALUE!</v>
      </c>
      <c r="I1848" t="e">
        <f t="shared" si="611"/>
        <v>#VALUE!</v>
      </c>
      <c r="J1848" t="e">
        <f t="shared" si="612"/>
        <v>#VALUE!</v>
      </c>
      <c r="K1848" t="e">
        <f t="shared" si="613"/>
        <v>#VALUE!</v>
      </c>
      <c r="L1848" t="e">
        <f t="shared" si="614"/>
        <v>#VALUE!</v>
      </c>
      <c r="M1848" t="e">
        <f>IF($B$9="זכר",INDEX(תמותה!$A$1:$E$121,ROUNDDOWN(E1848/12,0)+1,2),INDEX(תמותה!$A$1:$E$121,ROUNDDOWN(E1848/12,0)+1,3))</f>
        <v>#REF!</v>
      </c>
      <c r="N1848" t="e">
        <f>IF($B$9="זכר",INDEX('שיפור גברים'!$A$1:$GQ$121,ROUNDDOWN(E1848/12,0)+1,ROUNDDOWN((E1848+$B$7-$B$8)/12,0)+2),INDEX('שיפור נשים'!$A$1:$GQ$121,ROUNDDOWN(E1848/12,0)+1,ROUNDDOWN((E1848+$B$7-$B$8)/12,0)+2))</f>
        <v>#REF!</v>
      </c>
      <c r="O1848" t="e">
        <f>IF($B$9="זכר",INDEX('שיפור גברים'!$A$1:$GQ$121,ROUNDDOWN(E1848/12,0)+1,ROUNDDOWN((E1848+$B$7-$B$8)/12,0)+1),INDEX('שיפור נשים'!$A$1:$GQ$121,ROUNDDOWN(E1848/12,0)+1,ROUNDDOWN((E1848+$B$7-$B$8)/12,0)+1))</f>
        <v>#REF!</v>
      </c>
      <c r="P1848">
        <f t="shared" si="615"/>
        <v>0.5</v>
      </c>
      <c r="Q1848">
        <f t="shared" si="596"/>
        <v>1</v>
      </c>
      <c r="R1848">
        <f t="shared" si="601"/>
        <v>1846</v>
      </c>
      <c r="S1848" t="e">
        <f t="shared" si="602"/>
        <v>#VALUE!</v>
      </c>
      <c r="T1848" t="e">
        <f>IF($B$11="זכר",INDEX(תמותה!$A$1:$E$121,ROUNDDOWN(R1848/12,0)+1,2),INDEX(תמותה!$A$1:$E$121,ROUNDDOWN(R1848/12,0)+1,3))</f>
        <v>#REF!</v>
      </c>
      <c r="U1848" t="e">
        <f>IF($B$11="זכר",INDEX('שיפור גברים'!$A$1:$GQ$121,ROUNDDOWN(R1848/12,0)+1,ROUNDDOWN((E1848+$B$7-$B$8)/12,0)+2),INDEX('שיפור נשים'!$A$1:$GQ$121,ROUNDDOWN(R1848/12,0)+1,ROUNDDOWN((E1848+$B$7-$B$8)/12,0)+2))</f>
        <v>#REF!</v>
      </c>
      <c r="V1848" t="e">
        <f>IF($B$11="זכר",INDEX('שיפור גברים'!$A$1:$GQ$121,ROUNDDOWN(R1848/12,0)+1,ROUNDDOWN((E1848+$B$7-$B$8)/12,0)+1),INDEX('שיפור נשים'!$A$1:$GQ$121,ROUNDDOWN(R1848/12,0)+1,ROUNDDOWN((E1848+$B$7-$B$8)/12,0)+1))</f>
        <v>#REF!</v>
      </c>
      <c r="W1848">
        <f t="shared" si="597"/>
        <v>0.5</v>
      </c>
      <c r="X1848" t="e">
        <f t="shared" si="603"/>
        <v>#VALUE!</v>
      </c>
      <c r="Y1848" t="e">
        <f>IF($B$11="זכר",INDEX(תמותה!$A$1:$E$121,ROUNDDOWN(R1848/12,0)+1,4),INDEX(תמותה!$A$1:$E$121,ROUNDDOWN(R1848/12,0)+1,5))</f>
        <v>#REF!</v>
      </c>
      <c r="Z1848">
        <f t="shared" si="598"/>
        <v>1</v>
      </c>
      <c r="AA1848">
        <f t="shared" si="599"/>
        <v>1</v>
      </c>
      <c r="AB1848" t="e">
        <f t="shared" si="604"/>
        <v>#VALUE!</v>
      </c>
      <c r="AC1848" t="e">
        <f t="shared" si="605"/>
        <v>#VALUE!</v>
      </c>
      <c r="AD1848" t="e">
        <f t="shared" si="606"/>
        <v>#VALUE!</v>
      </c>
      <c r="AE1848" t="e">
        <f t="shared" si="607"/>
        <v>#VALUE!</v>
      </c>
      <c r="AF1848" t="e">
        <f t="shared" si="608"/>
        <v>#VALUE!</v>
      </c>
    </row>
    <row r="1849" spans="5:32" x14ac:dyDescent="0.2">
      <c r="E1849">
        <f t="shared" si="600"/>
        <v>1847</v>
      </c>
      <c r="F1849">
        <f t="shared" si="595"/>
        <v>264.35567137230055</v>
      </c>
      <c r="G1849" t="e">
        <f t="shared" si="609"/>
        <v>#VALUE!</v>
      </c>
      <c r="H1849" t="e">
        <f t="shared" si="610"/>
        <v>#VALUE!</v>
      </c>
      <c r="I1849" t="e">
        <f t="shared" si="611"/>
        <v>#VALUE!</v>
      </c>
      <c r="J1849" t="e">
        <f t="shared" si="612"/>
        <v>#VALUE!</v>
      </c>
      <c r="K1849" t="e">
        <f t="shared" si="613"/>
        <v>#VALUE!</v>
      </c>
      <c r="L1849" t="e">
        <f t="shared" si="614"/>
        <v>#VALUE!</v>
      </c>
      <c r="M1849" t="e">
        <f>IF($B$9="זכר",INDEX(תמותה!$A$1:$E$121,ROUNDDOWN(E1849/12,0)+1,2),INDEX(תמותה!$A$1:$E$121,ROUNDDOWN(E1849/12,0)+1,3))</f>
        <v>#REF!</v>
      </c>
      <c r="N1849" t="e">
        <f>IF($B$9="זכר",INDEX('שיפור גברים'!$A$1:$GQ$121,ROUNDDOWN(E1849/12,0)+1,ROUNDDOWN((E1849+$B$7-$B$8)/12,0)+2),INDEX('שיפור נשים'!$A$1:$GQ$121,ROUNDDOWN(E1849/12,0)+1,ROUNDDOWN((E1849+$B$7-$B$8)/12,0)+2))</f>
        <v>#REF!</v>
      </c>
      <c r="O1849" t="e">
        <f>IF($B$9="זכר",INDEX('שיפור גברים'!$A$1:$GQ$121,ROUNDDOWN(E1849/12,0)+1,ROUNDDOWN((E1849+$B$7-$B$8)/12,0)+1),INDEX('שיפור נשים'!$A$1:$GQ$121,ROUNDDOWN(E1849/12,0)+1,ROUNDDOWN((E1849+$B$7-$B$8)/12,0)+1))</f>
        <v>#REF!</v>
      </c>
      <c r="P1849">
        <f t="shared" si="615"/>
        <v>0.58333333333333337</v>
      </c>
      <c r="Q1849">
        <f t="shared" si="596"/>
        <v>1</v>
      </c>
      <c r="R1849">
        <f t="shared" si="601"/>
        <v>1847</v>
      </c>
      <c r="S1849" t="e">
        <f t="shared" si="602"/>
        <v>#VALUE!</v>
      </c>
      <c r="T1849" t="e">
        <f>IF($B$11="זכר",INDEX(תמותה!$A$1:$E$121,ROUNDDOWN(R1849/12,0)+1,2),INDEX(תמותה!$A$1:$E$121,ROUNDDOWN(R1849/12,0)+1,3))</f>
        <v>#REF!</v>
      </c>
      <c r="U1849" t="e">
        <f>IF($B$11="זכר",INDEX('שיפור גברים'!$A$1:$GQ$121,ROUNDDOWN(R1849/12,0)+1,ROUNDDOWN((E1849+$B$7-$B$8)/12,0)+2),INDEX('שיפור נשים'!$A$1:$GQ$121,ROUNDDOWN(R1849/12,0)+1,ROUNDDOWN((E1849+$B$7-$B$8)/12,0)+2))</f>
        <v>#REF!</v>
      </c>
      <c r="V1849" t="e">
        <f>IF($B$11="זכר",INDEX('שיפור גברים'!$A$1:$GQ$121,ROUNDDOWN(R1849/12,0)+1,ROUNDDOWN((E1849+$B$7-$B$8)/12,0)+1),INDEX('שיפור נשים'!$A$1:$GQ$121,ROUNDDOWN(R1849/12,0)+1,ROUNDDOWN((E1849+$B$7-$B$8)/12,0)+1))</f>
        <v>#REF!</v>
      </c>
      <c r="W1849">
        <f t="shared" si="597"/>
        <v>0.58333333333333337</v>
      </c>
      <c r="X1849" t="e">
        <f t="shared" si="603"/>
        <v>#VALUE!</v>
      </c>
      <c r="Y1849" t="e">
        <f>IF($B$11="זכר",INDEX(תמותה!$A$1:$E$121,ROUNDDOWN(R1849/12,0)+1,4),INDEX(תמותה!$A$1:$E$121,ROUNDDOWN(R1849/12,0)+1,5))</f>
        <v>#REF!</v>
      </c>
      <c r="Z1849">
        <f t="shared" si="598"/>
        <v>1</v>
      </c>
      <c r="AA1849">
        <f t="shared" si="599"/>
        <v>1</v>
      </c>
      <c r="AB1849" t="e">
        <f t="shared" si="604"/>
        <v>#VALUE!</v>
      </c>
      <c r="AC1849" t="e">
        <f t="shared" si="605"/>
        <v>#VALUE!</v>
      </c>
      <c r="AD1849" t="e">
        <f t="shared" si="606"/>
        <v>#VALUE!</v>
      </c>
      <c r="AE1849" t="e">
        <f t="shared" si="607"/>
        <v>#VALUE!</v>
      </c>
      <c r="AF1849" t="e">
        <f t="shared" si="608"/>
        <v>#VALUE!</v>
      </c>
    </row>
    <row r="1850" spans="5:32" x14ac:dyDescent="0.2">
      <c r="E1850">
        <f t="shared" si="600"/>
        <v>1848</v>
      </c>
      <c r="F1850">
        <f t="shared" si="595"/>
        <v>265.15470642968023</v>
      </c>
      <c r="G1850" t="e">
        <f t="shared" si="609"/>
        <v>#VALUE!</v>
      </c>
      <c r="H1850" t="e">
        <f t="shared" si="610"/>
        <v>#VALUE!</v>
      </c>
      <c r="I1850" t="e">
        <f t="shared" si="611"/>
        <v>#VALUE!</v>
      </c>
      <c r="J1850" t="e">
        <f t="shared" si="612"/>
        <v>#VALUE!</v>
      </c>
      <c r="K1850" t="e">
        <f t="shared" si="613"/>
        <v>#VALUE!</v>
      </c>
      <c r="L1850" t="e">
        <f t="shared" si="614"/>
        <v>#VALUE!</v>
      </c>
      <c r="M1850" t="e">
        <f>IF($B$9="זכר",INDEX(תמותה!$A$1:$E$121,ROUNDDOWN(E1850/12,0)+1,2),INDEX(תמותה!$A$1:$E$121,ROUNDDOWN(E1850/12,0)+1,3))</f>
        <v>#REF!</v>
      </c>
      <c r="N1850" t="e">
        <f>IF($B$9="זכר",INDEX('שיפור גברים'!$A$1:$GQ$121,ROUNDDOWN(E1850/12,0)+1,ROUNDDOWN((E1850+$B$7-$B$8)/12,0)+2),INDEX('שיפור נשים'!$A$1:$GQ$121,ROUNDDOWN(E1850/12,0)+1,ROUNDDOWN((E1850+$B$7-$B$8)/12,0)+2))</f>
        <v>#REF!</v>
      </c>
      <c r="O1850" t="e">
        <f>IF($B$9="זכר",INDEX('שיפור גברים'!$A$1:$GQ$121,ROUNDDOWN(E1850/12,0)+1,ROUNDDOWN((E1850+$B$7-$B$8)/12,0)+1),INDEX('שיפור נשים'!$A$1:$GQ$121,ROUNDDOWN(E1850/12,0)+1,ROUNDDOWN((E1850+$B$7-$B$8)/12,0)+1))</f>
        <v>#REF!</v>
      </c>
      <c r="P1850">
        <f t="shared" si="615"/>
        <v>0.66666666666666663</v>
      </c>
      <c r="Q1850">
        <f t="shared" si="596"/>
        <v>1</v>
      </c>
      <c r="R1850">
        <f t="shared" si="601"/>
        <v>1848</v>
      </c>
      <c r="S1850" t="e">
        <f t="shared" si="602"/>
        <v>#VALUE!</v>
      </c>
      <c r="T1850" t="e">
        <f>IF($B$11="זכר",INDEX(תמותה!$A$1:$E$121,ROUNDDOWN(R1850/12,0)+1,2),INDEX(תמותה!$A$1:$E$121,ROUNDDOWN(R1850/12,0)+1,3))</f>
        <v>#REF!</v>
      </c>
      <c r="U1850" t="e">
        <f>IF($B$11="זכר",INDEX('שיפור גברים'!$A$1:$GQ$121,ROUNDDOWN(R1850/12,0)+1,ROUNDDOWN((E1850+$B$7-$B$8)/12,0)+2),INDEX('שיפור נשים'!$A$1:$GQ$121,ROUNDDOWN(R1850/12,0)+1,ROUNDDOWN((E1850+$B$7-$B$8)/12,0)+2))</f>
        <v>#REF!</v>
      </c>
      <c r="V1850" t="e">
        <f>IF($B$11="זכר",INDEX('שיפור גברים'!$A$1:$GQ$121,ROUNDDOWN(R1850/12,0)+1,ROUNDDOWN((E1850+$B$7-$B$8)/12,0)+1),INDEX('שיפור נשים'!$A$1:$GQ$121,ROUNDDOWN(R1850/12,0)+1,ROUNDDOWN((E1850+$B$7-$B$8)/12,0)+1))</f>
        <v>#REF!</v>
      </c>
      <c r="W1850">
        <f t="shared" si="597"/>
        <v>0.66666666666666663</v>
      </c>
      <c r="X1850" t="e">
        <f t="shared" si="603"/>
        <v>#VALUE!</v>
      </c>
      <c r="Y1850" t="e">
        <f>IF($B$11="זכר",INDEX(תמותה!$A$1:$E$121,ROUNDDOWN(R1850/12,0)+1,4),INDEX(תמותה!$A$1:$E$121,ROUNDDOWN(R1850/12,0)+1,5))</f>
        <v>#REF!</v>
      </c>
      <c r="Z1850">
        <f t="shared" si="598"/>
        <v>1</v>
      </c>
      <c r="AA1850">
        <f t="shared" si="599"/>
        <v>1</v>
      </c>
      <c r="AB1850" t="e">
        <f t="shared" si="604"/>
        <v>#VALUE!</v>
      </c>
      <c r="AC1850" t="e">
        <f t="shared" si="605"/>
        <v>#VALUE!</v>
      </c>
      <c r="AD1850" t="e">
        <f t="shared" si="606"/>
        <v>#VALUE!</v>
      </c>
      <c r="AE1850" t="e">
        <f t="shared" si="607"/>
        <v>#VALUE!</v>
      </c>
      <c r="AF1850" t="e">
        <f t="shared" si="608"/>
        <v>#VALUE!</v>
      </c>
    </row>
    <row r="1851" spans="5:32" x14ac:dyDescent="0.2">
      <c r="E1851">
        <f t="shared" si="600"/>
        <v>1849</v>
      </c>
      <c r="F1851">
        <f t="shared" si="595"/>
        <v>265.95615663109464</v>
      </c>
      <c r="G1851" t="e">
        <f t="shared" si="609"/>
        <v>#VALUE!</v>
      </c>
      <c r="H1851" t="e">
        <f t="shared" si="610"/>
        <v>#VALUE!</v>
      </c>
      <c r="I1851" t="e">
        <f t="shared" si="611"/>
        <v>#VALUE!</v>
      </c>
      <c r="J1851" t="e">
        <f t="shared" si="612"/>
        <v>#VALUE!</v>
      </c>
      <c r="K1851" t="e">
        <f t="shared" si="613"/>
        <v>#VALUE!</v>
      </c>
      <c r="L1851" t="e">
        <f t="shared" si="614"/>
        <v>#VALUE!</v>
      </c>
      <c r="M1851" t="e">
        <f>IF($B$9="זכר",INDEX(תמותה!$A$1:$E$121,ROUNDDOWN(E1851/12,0)+1,2),INDEX(תמותה!$A$1:$E$121,ROUNDDOWN(E1851/12,0)+1,3))</f>
        <v>#REF!</v>
      </c>
      <c r="N1851" t="e">
        <f>IF($B$9="זכר",INDEX('שיפור גברים'!$A$1:$GQ$121,ROUNDDOWN(E1851/12,0)+1,ROUNDDOWN((E1851+$B$7-$B$8)/12,0)+2),INDEX('שיפור נשים'!$A$1:$GQ$121,ROUNDDOWN(E1851/12,0)+1,ROUNDDOWN((E1851+$B$7-$B$8)/12,0)+2))</f>
        <v>#REF!</v>
      </c>
      <c r="O1851" t="e">
        <f>IF($B$9="זכר",INDEX('שיפור גברים'!$A$1:$GQ$121,ROUNDDOWN(E1851/12,0)+1,ROUNDDOWN((E1851+$B$7-$B$8)/12,0)+1),INDEX('שיפור נשים'!$A$1:$GQ$121,ROUNDDOWN(E1851/12,0)+1,ROUNDDOWN((E1851+$B$7-$B$8)/12,0)+1))</f>
        <v>#REF!</v>
      </c>
      <c r="P1851">
        <f t="shared" si="615"/>
        <v>0.75</v>
      </c>
      <c r="Q1851">
        <f t="shared" si="596"/>
        <v>1</v>
      </c>
      <c r="R1851">
        <f t="shared" si="601"/>
        <v>1849</v>
      </c>
      <c r="S1851" t="e">
        <f t="shared" si="602"/>
        <v>#VALUE!</v>
      </c>
      <c r="T1851" t="e">
        <f>IF($B$11="זכר",INDEX(תמותה!$A$1:$E$121,ROUNDDOWN(R1851/12,0)+1,2),INDEX(תמותה!$A$1:$E$121,ROUNDDOWN(R1851/12,0)+1,3))</f>
        <v>#REF!</v>
      </c>
      <c r="U1851" t="e">
        <f>IF($B$11="זכר",INDEX('שיפור גברים'!$A$1:$GQ$121,ROUNDDOWN(R1851/12,0)+1,ROUNDDOWN((E1851+$B$7-$B$8)/12,0)+2),INDEX('שיפור נשים'!$A$1:$GQ$121,ROUNDDOWN(R1851/12,0)+1,ROUNDDOWN((E1851+$B$7-$B$8)/12,0)+2))</f>
        <v>#REF!</v>
      </c>
      <c r="V1851" t="e">
        <f>IF($B$11="זכר",INDEX('שיפור גברים'!$A$1:$GQ$121,ROUNDDOWN(R1851/12,0)+1,ROUNDDOWN((E1851+$B$7-$B$8)/12,0)+1),INDEX('שיפור נשים'!$A$1:$GQ$121,ROUNDDOWN(R1851/12,0)+1,ROUNDDOWN((E1851+$B$7-$B$8)/12,0)+1))</f>
        <v>#REF!</v>
      </c>
      <c r="W1851">
        <f t="shared" si="597"/>
        <v>0.75</v>
      </c>
      <c r="X1851" t="e">
        <f t="shared" si="603"/>
        <v>#VALUE!</v>
      </c>
      <c r="Y1851" t="e">
        <f>IF($B$11="זכר",INDEX(תמותה!$A$1:$E$121,ROUNDDOWN(R1851/12,0)+1,4),INDEX(תמותה!$A$1:$E$121,ROUNDDOWN(R1851/12,0)+1,5))</f>
        <v>#REF!</v>
      </c>
      <c r="Z1851">
        <f t="shared" si="598"/>
        <v>1</v>
      </c>
      <c r="AA1851">
        <f t="shared" si="599"/>
        <v>1</v>
      </c>
      <c r="AB1851" t="e">
        <f t="shared" si="604"/>
        <v>#VALUE!</v>
      </c>
      <c r="AC1851" t="e">
        <f t="shared" si="605"/>
        <v>#VALUE!</v>
      </c>
      <c r="AD1851" t="e">
        <f t="shared" si="606"/>
        <v>#VALUE!</v>
      </c>
      <c r="AE1851" t="e">
        <f t="shared" si="607"/>
        <v>#VALUE!</v>
      </c>
      <c r="AF1851" t="e">
        <f t="shared" si="608"/>
        <v>#VALUE!</v>
      </c>
    </row>
    <row r="1852" spans="5:32" x14ac:dyDescent="0.2">
      <c r="E1852">
        <f t="shared" si="600"/>
        <v>1850</v>
      </c>
      <c r="F1852">
        <f t="shared" si="595"/>
        <v>266.76002927650086</v>
      </c>
      <c r="G1852" t="e">
        <f t="shared" si="609"/>
        <v>#VALUE!</v>
      </c>
      <c r="H1852" t="e">
        <f t="shared" si="610"/>
        <v>#VALUE!</v>
      </c>
      <c r="I1852" t="e">
        <f t="shared" si="611"/>
        <v>#VALUE!</v>
      </c>
      <c r="J1852" t="e">
        <f t="shared" si="612"/>
        <v>#VALUE!</v>
      </c>
      <c r="K1852" t="e">
        <f t="shared" si="613"/>
        <v>#VALUE!</v>
      </c>
      <c r="L1852" t="e">
        <f t="shared" si="614"/>
        <v>#VALUE!</v>
      </c>
      <c r="M1852" t="e">
        <f>IF($B$9="זכר",INDEX(תמותה!$A$1:$E$121,ROUNDDOWN(E1852/12,0)+1,2),INDEX(תמותה!$A$1:$E$121,ROUNDDOWN(E1852/12,0)+1,3))</f>
        <v>#REF!</v>
      </c>
      <c r="N1852" t="e">
        <f>IF($B$9="זכר",INDEX('שיפור גברים'!$A$1:$GQ$121,ROUNDDOWN(E1852/12,0)+1,ROUNDDOWN((E1852+$B$7-$B$8)/12,0)+2),INDEX('שיפור נשים'!$A$1:$GQ$121,ROUNDDOWN(E1852/12,0)+1,ROUNDDOWN((E1852+$B$7-$B$8)/12,0)+2))</f>
        <v>#REF!</v>
      </c>
      <c r="O1852" t="e">
        <f>IF($B$9="זכר",INDEX('שיפור גברים'!$A$1:$GQ$121,ROUNDDOWN(E1852/12,0)+1,ROUNDDOWN((E1852+$B$7-$B$8)/12,0)+1),INDEX('שיפור נשים'!$A$1:$GQ$121,ROUNDDOWN(E1852/12,0)+1,ROUNDDOWN((E1852+$B$7-$B$8)/12,0)+1))</f>
        <v>#REF!</v>
      </c>
      <c r="P1852">
        <f t="shared" si="615"/>
        <v>0.83333333333333337</v>
      </c>
      <c r="Q1852">
        <f t="shared" si="596"/>
        <v>1</v>
      </c>
      <c r="R1852">
        <f t="shared" si="601"/>
        <v>1850</v>
      </c>
      <c r="S1852" t="e">
        <f t="shared" si="602"/>
        <v>#VALUE!</v>
      </c>
      <c r="T1852" t="e">
        <f>IF($B$11="זכר",INDEX(תמותה!$A$1:$E$121,ROUNDDOWN(R1852/12,0)+1,2),INDEX(תמותה!$A$1:$E$121,ROUNDDOWN(R1852/12,0)+1,3))</f>
        <v>#REF!</v>
      </c>
      <c r="U1852" t="e">
        <f>IF($B$11="זכר",INDEX('שיפור גברים'!$A$1:$GQ$121,ROUNDDOWN(R1852/12,0)+1,ROUNDDOWN((E1852+$B$7-$B$8)/12,0)+2),INDEX('שיפור נשים'!$A$1:$GQ$121,ROUNDDOWN(R1852/12,0)+1,ROUNDDOWN((E1852+$B$7-$B$8)/12,0)+2))</f>
        <v>#REF!</v>
      </c>
      <c r="V1852" t="e">
        <f>IF($B$11="זכר",INDEX('שיפור גברים'!$A$1:$GQ$121,ROUNDDOWN(R1852/12,0)+1,ROUNDDOWN((E1852+$B$7-$B$8)/12,0)+1),INDEX('שיפור נשים'!$A$1:$GQ$121,ROUNDDOWN(R1852/12,0)+1,ROUNDDOWN((E1852+$B$7-$B$8)/12,0)+1))</f>
        <v>#REF!</v>
      </c>
      <c r="W1852">
        <f t="shared" si="597"/>
        <v>0.83333333333333337</v>
      </c>
      <c r="X1852" t="e">
        <f t="shared" si="603"/>
        <v>#VALUE!</v>
      </c>
      <c r="Y1852" t="e">
        <f>IF($B$11="זכר",INDEX(תמותה!$A$1:$E$121,ROUNDDOWN(R1852/12,0)+1,4),INDEX(תמותה!$A$1:$E$121,ROUNDDOWN(R1852/12,0)+1,5))</f>
        <v>#REF!</v>
      </c>
      <c r="Z1852">
        <f t="shared" si="598"/>
        <v>1</v>
      </c>
      <c r="AA1852">
        <f t="shared" si="599"/>
        <v>1</v>
      </c>
      <c r="AB1852" t="e">
        <f t="shared" si="604"/>
        <v>#VALUE!</v>
      </c>
      <c r="AC1852" t="e">
        <f t="shared" si="605"/>
        <v>#VALUE!</v>
      </c>
      <c r="AD1852" t="e">
        <f t="shared" si="606"/>
        <v>#VALUE!</v>
      </c>
      <c r="AE1852" t="e">
        <f t="shared" si="607"/>
        <v>#VALUE!</v>
      </c>
      <c r="AF1852" t="e">
        <f t="shared" si="608"/>
        <v>#VALUE!</v>
      </c>
    </row>
    <row r="1853" spans="5:32" x14ac:dyDescent="0.2">
      <c r="E1853">
        <f t="shared" si="600"/>
        <v>1851</v>
      </c>
      <c r="F1853">
        <f t="shared" si="595"/>
        <v>267.56633168791888</v>
      </c>
      <c r="G1853" t="e">
        <f t="shared" si="609"/>
        <v>#VALUE!</v>
      </c>
      <c r="H1853" t="e">
        <f t="shared" si="610"/>
        <v>#VALUE!</v>
      </c>
      <c r="I1853" t="e">
        <f t="shared" si="611"/>
        <v>#VALUE!</v>
      </c>
      <c r="J1853" t="e">
        <f t="shared" si="612"/>
        <v>#VALUE!</v>
      </c>
      <c r="K1853" t="e">
        <f t="shared" si="613"/>
        <v>#VALUE!</v>
      </c>
      <c r="L1853" t="e">
        <f t="shared" si="614"/>
        <v>#VALUE!</v>
      </c>
      <c r="M1853" t="e">
        <f>IF($B$9="זכר",INDEX(תמותה!$A$1:$E$121,ROUNDDOWN(E1853/12,0)+1,2),INDEX(תמותה!$A$1:$E$121,ROUNDDOWN(E1853/12,0)+1,3))</f>
        <v>#REF!</v>
      </c>
      <c r="N1853" t="e">
        <f>IF($B$9="זכר",INDEX('שיפור גברים'!$A$1:$GQ$121,ROUNDDOWN(E1853/12,0)+1,ROUNDDOWN((E1853+$B$7-$B$8)/12,0)+2),INDEX('שיפור נשים'!$A$1:$GQ$121,ROUNDDOWN(E1853/12,0)+1,ROUNDDOWN((E1853+$B$7-$B$8)/12,0)+2))</f>
        <v>#REF!</v>
      </c>
      <c r="O1853" t="e">
        <f>IF($B$9="זכר",INDEX('שיפור גברים'!$A$1:$GQ$121,ROUNDDOWN(E1853/12,0)+1,ROUNDDOWN((E1853+$B$7-$B$8)/12,0)+1),INDEX('שיפור נשים'!$A$1:$GQ$121,ROUNDDOWN(E1853/12,0)+1,ROUNDDOWN((E1853+$B$7-$B$8)/12,0)+1))</f>
        <v>#REF!</v>
      </c>
      <c r="P1853">
        <f t="shared" si="615"/>
        <v>0.91666666666666663</v>
      </c>
      <c r="Q1853">
        <f t="shared" si="596"/>
        <v>1</v>
      </c>
      <c r="R1853">
        <f t="shared" si="601"/>
        <v>1851</v>
      </c>
      <c r="S1853" t="e">
        <f t="shared" si="602"/>
        <v>#VALUE!</v>
      </c>
      <c r="T1853" t="e">
        <f>IF($B$11="זכר",INDEX(תמותה!$A$1:$E$121,ROUNDDOWN(R1853/12,0)+1,2),INDEX(תמותה!$A$1:$E$121,ROUNDDOWN(R1853/12,0)+1,3))</f>
        <v>#REF!</v>
      </c>
      <c r="U1853" t="e">
        <f>IF($B$11="זכר",INDEX('שיפור גברים'!$A$1:$GQ$121,ROUNDDOWN(R1853/12,0)+1,ROUNDDOWN((E1853+$B$7-$B$8)/12,0)+2),INDEX('שיפור נשים'!$A$1:$GQ$121,ROUNDDOWN(R1853/12,0)+1,ROUNDDOWN((E1853+$B$7-$B$8)/12,0)+2))</f>
        <v>#REF!</v>
      </c>
      <c r="V1853" t="e">
        <f>IF($B$11="זכר",INDEX('שיפור גברים'!$A$1:$GQ$121,ROUNDDOWN(R1853/12,0)+1,ROUNDDOWN((E1853+$B$7-$B$8)/12,0)+1),INDEX('שיפור נשים'!$A$1:$GQ$121,ROUNDDOWN(R1853/12,0)+1,ROUNDDOWN((E1853+$B$7-$B$8)/12,0)+1))</f>
        <v>#REF!</v>
      </c>
      <c r="W1853">
        <f t="shared" si="597"/>
        <v>0.91666666666666663</v>
      </c>
      <c r="X1853" t="e">
        <f t="shared" si="603"/>
        <v>#VALUE!</v>
      </c>
      <c r="Y1853" t="e">
        <f>IF($B$11="זכר",INDEX(תמותה!$A$1:$E$121,ROUNDDOWN(R1853/12,0)+1,4),INDEX(תמותה!$A$1:$E$121,ROUNDDOWN(R1853/12,0)+1,5))</f>
        <v>#REF!</v>
      </c>
      <c r="Z1853">
        <f t="shared" si="598"/>
        <v>1</v>
      </c>
      <c r="AA1853">
        <f t="shared" si="599"/>
        <v>1</v>
      </c>
      <c r="AB1853" t="e">
        <f t="shared" si="604"/>
        <v>#VALUE!</v>
      </c>
      <c r="AC1853" t="e">
        <f t="shared" si="605"/>
        <v>#VALUE!</v>
      </c>
      <c r="AD1853" t="e">
        <f t="shared" si="606"/>
        <v>#VALUE!</v>
      </c>
      <c r="AE1853" t="e">
        <f t="shared" si="607"/>
        <v>#VALUE!</v>
      </c>
      <c r="AF1853" t="e">
        <f t="shared" si="608"/>
        <v>#VALUE!</v>
      </c>
    </row>
    <row r="1854" spans="5:32" x14ac:dyDescent="0.2">
      <c r="E1854">
        <f t="shared" si="600"/>
        <v>1852</v>
      </c>
      <c r="F1854">
        <f t="shared" si="595"/>
        <v>268.37507120950056</v>
      </c>
      <c r="G1854" t="e">
        <f t="shared" si="609"/>
        <v>#VALUE!</v>
      </c>
      <c r="H1854" t="e">
        <f t="shared" si="610"/>
        <v>#VALUE!</v>
      </c>
      <c r="I1854" t="e">
        <f t="shared" si="611"/>
        <v>#VALUE!</v>
      </c>
      <c r="J1854" t="e">
        <f t="shared" si="612"/>
        <v>#VALUE!</v>
      </c>
      <c r="K1854" t="e">
        <f t="shared" si="613"/>
        <v>#VALUE!</v>
      </c>
      <c r="L1854" t="e">
        <f t="shared" si="614"/>
        <v>#VALUE!</v>
      </c>
      <c r="M1854" t="e">
        <f>IF($B$9="זכר",INDEX(תמותה!$A$1:$E$121,ROUNDDOWN(E1854/12,0)+1,2),INDEX(תמותה!$A$1:$E$121,ROUNDDOWN(E1854/12,0)+1,3))</f>
        <v>#REF!</v>
      </c>
      <c r="N1854" t="e">
        <f>IF($B$9="זכר",INDEX('שיפור גברים'!$A$1:$GQ$121,ROUNDDOWN(E1854/12,0)+1,ROUNDDOWN((E1854+$B$7-$B$8)/12,0)+2),INDEX('שיפור נשים'!$A$1:$GQ$121,ROUNDDOWN(E1854/12,0)+1,ROUNDDOWN((E1854+$B$7-$B$8)/12,0)+2))</f>
        <v>#REF!</v>
      </c>
      <c r="O1854" t="e">
        <f>IF($B$9="זכר",INDEX('שיפור גברים'!$A$1:$GQ$121,ROUNDDOWN(E1854/12,0)+1,ROUNDDOWN((E1854+$B$7-$B$8)/12,0)+1),INDEX('שיפור נשים'!$A$1:$GQ$121,ROUNDDOWN(E1854/12,0)+1,ROUNDDOWN((E1854+$B$7-$B$8)/12,0)+1))</f>
        <v>#REF!</v>
      </c>
      <c r="P1854">
        <f t="shared" si="615"/>
        <v>1</v>
      </c>
      <c r="Q1854">
        <f t="shared" si="596"/>
        <v>1</v>
      </c>
      <c r="R1854">
        <f t="shared" si="601"/>
        <v>1852</v>
      </c>
      <c r="S1854" t="e">
        <f t="shared" si="602"/>
        <v>#VALUE!</v>
      </c>
      <c r="T1854" t="e">
        <f>IF($B$11="זכר",INDEX(תמותה!$A$1:$E$121,ROUNDDOWN(R1854/12,0)+1,2),INDEX(תמותה!$A$1:$E$121,ROUNDDOWN(R1854/12,0)+1,3))</f>
        <v>#REF!</v>
      </c>
      <c r="U1854" t="e">
        <f>IF($B$11="זכר",INDEX('שיפור גברים'!$A$1:$GQ$121,ROUNDDOWN(R1854/12,0)+1,ROUNDDOWN((E1854+$B$7-$B$8)/12,0)+2),INDEX('שיפור נשים'!$A$1:$GQ$121,ROUNDDOWN(R1854/12,0)+1,ROUNDDOWN((E1854+$B$7-$B$8)/12,0)+2))</f>
        <v>#REF!</v>
      </c>
      <c r="V1854" t="e">
        <f>IF($B$11="זכר",INDEX('שיפור גברים'!$A$1:$GQ$121,ROUNDDOWN(R1854/12,0)+1,ROUNDDOWN((E1854+$B$7-$B$8)/12,0)+1),INDEX('שיפור נשים'!$A$1:$GQ$121,ROUNDDOWN(R1854/12,0)+1,ROUNDDOWN((E1854+$B$7-$B$8)/12,0)+1))</f>
        <v>#REF!</v>
      </c>
      <c r="W1854">
        <f t="shared" si="597"/>
        <v>1</v>
      </c>
      <c r="X1854" t="e">
        <f t="shared" si="603"/>
        <v>#VALUE!</v>
      </c>
      <c r="Y1854" t="e">
        <f>IF($B$11="זכר",INDEX(תמותה!$A$1:$E$121,ROUNDDOWN(R1854/12,0)+1,4),INDEX(תמותה!$A$1:$E$121,ROUNDDOWN(R1854/12,0)+1,5))</f>
        <v>#REF!</v>
      </c>
      <c r="Z1854">
        <f t="shared" si="598"/>
        <v>1</v>
      </c>
      <c r="AA1854">
        <f t="shared" si="599"/>
        <v>1</v>
      </c>
      <c r="AB1854" t="e">
        <f t="shared" si="604"/>
        <v>#VALUE!</v>
      </c>
      <c r="AC1854" t="e">
        <f t="shared" si="605"/>
        <v>#VALUE!</v>
      </c>
      <c r="AD1854" t="e">
        <f t="shared" si="606"/>
        <v>#VALUE!</v>
      </c>
      <c r="AE1854" t="e">
        <f t="shared" si="607"/>
        <v>#VALUE!</v>
      </c>
      <c r="AF1854" t="e">
        <f t="shared" si="608"/>
        <v>#VALUE!</v>
      </c>
    </row>
    <row r="1855" spans="5:32" x14ac:dyDescent="0.2">
      <c r="E1855">
        <f t="shared" si="600"/>
        <v>1853</v>
      </c>
      <c r="F1855">
        <f t="shared" si="595"/>
        <v>269.1862552075965</v>
      </c>
      <c r="G1855" t="e">
        <f t="shared" si="609"/>
        <v>#VALUE!</v>
      </c>
      <c r="H1855" t="e">
        <f t="shared" si="610"/>
        <v>#VALUE!</v>
      </c>
      <c r="I1855" t="e">
        <f t="shared" si="611"/>
        <v>#VALUE!</v>
      </c>
      <c r="J1855" t="e">
        <f t="shared" si="612"/>
        <v>#VALUE!</v>
      </c>
      <c r="K1855" t="e">
        <f t="shared" si="613"/>
        <v>#VALUE!</v>
      </c>
      <c r="L1855" t="e">
        <f t="shared" si="614"/>
        <v>#VALUE!</v>
      </c>
      <c r="M1855" t="e">
        <f>IF($B$9="זכר",INDEX(תמותה!$A$1:$E$121,ROUNDDOWN(E1855/12,0)+1,2),INDEX(תמותה!$A$1:$E$121,ROUNDDOWN(E1855/12,0)+1,3))</f>
        <v>#REF!</v>
      </c>
      <c r="N1855" t="e">
        <f>IF($B$9="זכר",INDEX('שיפור גברים'!$A$1:$GQ$121,ROUNDDOWN(E1855/12,0)+1,ROUNDDOWN((E1855+$B$7-$B$8)/12,0)+2),INDEX('שיפור נשים'!$A$1:$GQ$121,ROUNDDOWN(E1855/12,0)+1,ROUNDDOWN((E1855+$B$7-$B$8)/12,0)+2))</f>
        <v>#REF!</v>
      </c>
      <c r="O1855" t="e">
        <f>IF($B$9="זכר",INDEX('שיפור גברים'!$A$1:$GQ$121,ROUNDDOWN(E1855/12,0)+1,ROUNDDOWN((E1855+$B$7-$B$8)/12,0)+1),INDEX('שיפור נשים'!$A$1:$GQ$121,ROUNDDOWN(E1855/12,0)+1,ROUNDDOWN((E1855+$B$7-$B$8)/12,0)+1))</f>
        <v>#REF!</v>
      </c>
      <c r="P1855">
        <f t="shared" si="615"/>
        <v>8.3333333333333329E-2</v>
      </c>
      <c r="Q1855">
        <f t="shared" si="596"/>
        <v>1</v>
      </c>
      <c r="R1855">
        <f t="shared" si="601"/>
        <v>1853</v>
      </c>
      <c r="S1855" t="e">
        <f t="shared" si="602"/>
        <v>#VALUE!</v>
      </c>
      <c r="T1855" t="e">
        <f>IF($B$11="זכר",INDEX(תמותה!$A$1:$E$121,ROUNDDOWN(R1855/12,0)+1,2),INDEX(תמותה!$A$1:$E$121,ROUNDDOWN(R1855/12,0)+1,3))</f>
        <v>#REF!</v>
      </c>
      <c r="U1855" t="e">
        <f>IF($B$11="זכר",INDEX('שיפור גברים'!$A$1:$GQ$121,ROUNDDOWN(R1855/12,0)+1,ROUNDDOWN((E1855+$B$7-$B$8)/12,0)+2),INDEX('שיפור נשים'!$A$1:$GQ$121,ROUNDDOWN(R1855/12,0)+1,ROUNDDOWN((E1855+$B$7-$B$8)/12,0)+2))</f>
        <v>#REF!</v>
      </c>
      <c r="V1855" t="e">
        <f>IF($B$11="זכר",INDEX('שיפור גברים'!$A$1:$GQ$121,ROUNDDOWN(R1855/12,0)+1,ROUNDDOWN((E1855+$B$7-$B$8)/12,0)+1),INDEX('שיפור נשים'!$A$1:$GQ$121,ROUNDDOWN(R1855/12,0)+1,ROUNDDOWN((E1855+$B$7-$B$8)/12,0)+1))</f>
        <v>#REF!</v>
      </c>
      <c r="W1855">
        <f t="shared" si="597"/>
        <v>8.3333333333333329E-2</v>
      </c>
      <c r="X1855" t="e">
        <f t="shared" si="603"/>
        <v>#VALUE!</v>
      </c>
      <c r="Y1855" t="e">
        <f>IF($B$11="זכר",INDEX(תמותה!$A$1:$E$121,ROUNDDOWN(R1855/12,0)+1,4),INDEX(תמותה!$A$1:$E$121,ROUNDDOWN(R1855/12,0)+1,5))</f>
        <v>#REF!</v>
      </c>
      <c r="Z1855">
        <f t="shared" si="598"/>
        <v>1</v>
      </c>
      <c r="AA1855">
        <f t="shared" si="599"/>
        <v>1</v>
      </c>
      <c r="AB1855" t="e">
        <f t="shared" si="604"/>
        <v>#VALUE!</v>
      </c>
      <c r="AC1855" t="e">
        <f t="shared" si="605"/>
        <v>#VALUE!</v>
      </c>
      <c r="AD1855" t="e">
        <f t="shared" si="606"/>
        <v>#VALUE!</v>
      </c>
      <c r="AE1855" t="e">
        <f t="shared" si="607"/>
        <v>#VALUE!</v>
      </c>
      <c r="AF1855" t="e">
        <f t="shared" si="608"/>
        <v>#VALUE!</v>
      </c>
    </row>
    <row r="1856" spans="5:32" x14ac:dyDescent="0.2">
      <c r="E1856">
        <f t="shared" si="600"/>
        <v>1854</v>
      </c>
      <c r="F1856">
        <f t="shared" si="595"/>
        <v>269.99989107082217</v>
      </c>
      <c r="G1856" t="e">
        <f t="shared" si="609"/>
        <v>#VALUE!</v>
      </c>
      <c r="H1856" t="e">
        <f t="shared" si="610"/>
        <v>#VALUE!</v>
      </c>
      <c r="I1856" t="e">
        <f t="shared" si="611"/>
        <v>#VALUE!</v>
      </c>
      <c r="J1856" t="e">
        <f t="shared" si="612"/>
        <v>#VALUE!</v>
      </c>
      <c r="K1856" t="e">
        <f t="shared" si="613"/>
        <v>#VALUE!</v>
      </c>
      <c r="L1856" t="e">
        <f t="shared" si="614"/>
        <v>#VALUE!</v>
      </c>
      <c r="M1856" t="e">
        <f>IF($B$9="זכר",INDEX(תמותה!$A$1:$E$121,ROUNDDOWN(E1856/12,0)+1,2),INDEX(תמותה!$A$1:$E$121,ROUNDDOWN(E1856/12,0)+1,3))</f>
        <v>#REF!</v>
      </c>
      <c r="N1856" t="e">
        <f>IF($B$9="זכר",INDEX('שיפור גברים'!$A$1:$GQ$121,ROUNDDOWN(E1856/12,0)+1,ROUNDDOWN((E1856+$B$7-$B$8)/12,0)+2),INDEX('שיפור נשים'!$A$1:$GQ$121,ROUNDDOWN(E1856/12,0)+1,ROUNDDOWN((E1856+$B$7-$B$8)/12,0)+2))</f>
        <v>#REF!</v>
      </c>
      <c r="O1856" t="e">
        <f>IF($B$9="זכר",INDEX('שיפור גברים'!$A$1:$GQ$121,ROUNDDOWN(E1856/12,0)+1,ROUNDDOWN((E1856+$B$7-$B$8)/12,0)+1),INDEX('שיפור נשים'!$A$1:$GQ$121,ROUNDDOWN(E1856/12,0)+1,ROUNDDOWN((E1856+$B$7-$B$8)/12,0)+1))</f>
        <v>#REF!</v>
      </c>
      <c r="P1856">
        <f t="shared" si="615"/>
        <v>0.16666666666666666</v>
      </c>
      <c r="Q1856">
        <f t="shared" si="596"/>
        <v>1</v>
      </c>
      <c r="R1856">
        <f t="shared" si="601"/>
        <v>1854</v>
      </c>
      <c r="S1856" t="e">
        <f t="shared" si="602"/>
        <v>#VALUE!</v>
      </c>
      <c r="T1856" t="e">
        <f>IF($B$11="זכר",INDEX(תמותה!$A$1:$E$121,ROUNDDOWN(R1856/12,0)+1,2),INDEX(תמותה!$A$1:$E$121,ROUNDDOWN(R1856/12,0)+1,3))</f>
        <v>#REF!</v>
      </c>
      <c r="U1856" t="e">
        <f>IF($B$11="זכר",INDEX('שיפור גברים'!$A$1:$GQ$121,ROUNDDOWN(R1856/12,0)+1,ROUNDDOWN((E1856+$B$7-$B$8)/12,0)+2),INDEX('שיפור נשים'!$A$1:$GQ$121,ROUNDDOWN(R1856/12,0)+1,ROUNDDOWN((E1856+$B$7-$B$8)/12,0)+2))</f>
        <v>#REF!</v>
      </c>
      <c r="V1856" t="e">
        <f>IF($B$11="זכר",INDEX('שיפור גברים'!$A$1:$GQ$121,ROUNDDOWN(R1856/12,0)+1,ROUNDDOWN((E1856+$B$7-$B$8)/12,0)+1),INDEX('שיפור נשים'!$A$1:$GQ$121,ROUNDDOWN(R1856/12,0)+1,ROUNDDOWN((E1856+$B$7-$B$8)/12,0)+1))</f>
        <v>#REF!</v>
      </c>
      <c r="W1856">
        <f t="shared" si="597"/>
        <v>0.16666666666666666</v>
      </c>
      <c r="X1856" t="e">
        <f t="shared" si="603"/>
        <v>#VALUE!</v>
      </c>
      <c r="Y1856" t="e">
        <f>IF($B$11="זכר",INDEX(תמותה!$A$1:$E$121,ROUNDDOWN(R1856/12,0)+1,4),INDEX(תמותה!$A$1:$E$121,ROUNDDOWN(R1856/12,0)+1,5))</f>
        <v>#REF!</v>
      </c>
      <c r="Z1856">
        <f t="shared" si="598"/>
        <v>1</v>
      </c>
      <c r="AA1856">
        <f t="shared" si="599"/>
        <v>1</v>
      </c>
      <c r="AB1856" t="e">
        <f t="shared" si="604"/>
        <v>#VALUE!</v>
      </c>
      <c r="AC1856" t="e">
        <f t="shared" si="605"/>
        <v>#VALUE!</v>
      </c>
      <c r="AD1856" t="e">
        <f t="shared" si="606"/>
        <v>#VALUE!</v>
      </c>
      <c r="AE1856" t="e">
        <f t="shared" si="607"/>
        <v>#VALUE!</v>
      </c>
      <c r="AF1856" t="e">
        <f t="shared" si="608"/>
        <v>#VALUE!</v>
      </c>
    </row>
    <row r="1857" spans="5:32" x14ac:dyDescent="0.2">
      <c r="E1857">
        <f t="shared" si="600"/>
        <v>1855</v>
      </c>
      <c r="F1857">
        <f t="shared" si="595"/>
        <v>270.8159862101254</v>
      </c>
      <c r="G1857" t="e">
        <f t="shared" si="609"/>
        <v>#VALUE!</v>
      </c>
      <c r="H1857" t="e">
        <f t="shared" si="610"/>
        <v>#VALUE!</v>
      </c>
      <c r="I1857" t="e">
        <f t="shared" si="611"/>
        <v>#VALUE!</v>
      </c>
      <c r="J1857" t="e">
        <f t="shared" si="612"/>
        <v>#VALUE!</v>
      </c>
      <c r="K1857" t="e">
        <f t="shared" si="613"/>
        <v>#VALUE!</v>
      </c>
      <c r="L1857" t="e">
        <f t="shared" si="614"/>
        <v>#VALUE!</v>
      </c>
      <c r="M1857" t="e">
        <f>IF($B$9="זכר",INDEX(תמותה!$A$1:$E$121,ROUNDDOWN(E1857/12,0)+1,2),INDEX(תמותה!$A$1:$E$121,ROUNDDOWN(E1857/12,0)+1,3))</f>
        <v>#REF!</v>
      </c>
      <c r="N1857" t="e">
        <f>IF($B$9="זכר",INDEX('שיפור גברים'!$A$1:$GQ$121,ROUNDDOWN(E1857/12,0)+1,ROUNDDOWN((E1857+$B$7-$B$8)/12,0)+2),INDEX('שיפור נשים'!$A$1:$GQ$121,ROUNDDOWN(E1857/12,0)+1,ROUNDDOWN((E1857+$B$7-$B$8)/12,0)+2))</f>
        <v>#REF!</v>
      </c>
      <c r="O1857" t="e">
        <f>IF($B$9="זכר",INDEX('שיפור גברים'!$A$1:$GQ$121,ROUNDDOWN(E1857/12,0)+1,ROUNDDOWN((E1857+$B$7-$B$8)/12,0)+1),INDEX('שיפור נשים'!$A$1:$GQ$121,ROUNDDOWN(E1857/12,0)+1,ROUNDDOWN((E1857+$B$7-$B$8)/12,0)+1))</f>
        <v>#REF!</v>
      </c>
      <c r="P1857">
        <f t="shared" si="615"/>
        <v>0.25</v>
      </c>
      <c r="Q1857">
        <f t="shared" si="596"/>
        <v>1</v>
      </c>
      <c r="R1857">
        <f t="shared" si="601"/>
        <v>1855</v>
      </c>
      <c r="S1857" t="e">
        <f t="shared" si="602"/>
        <v>#VALUE!</v>
      </c>
      <c r="T1857" t="e">
        <f>IF($B$11="זכר",INDEX(תמותה!$A$1:$E$121,ROUNDDOWN(R1857/12,0)+1,2),INDEX(תמותה!$A$1:$E$121,ROUNDDOWN(R1857/12,0)+1,3))</f>
        <v>#REF!</v>
      </c>
      <c r="U1857" t="e">
        <f>IF($B$11="זכר",INDEX('שיפור גברים'!$A$1:$GQ$121,ROUNDDOWN(R1857/12,0)+1,ROUNDDOWN((E1857+$B$7-$B$8)/12,0)+2),INDEX('שיפור נשים'!$A$1:$GQ$121,ROUNDDOWN(R1857/12,0)+1,ROUNDDOWN((E1857+$B$7-$B$8)/12,0)+2))</f>
        <v>#REF!</v>
      </c>
      <c r="V1857" t="e">
        <f>IF($B$11="זכר",INDEX('שיפור גברים'!$A$1:$GQ$121,ROUNDDOWN(R1857/12,0)+1,ROUNDDOWN((E1857+$B$7-$B$8)/12,0)+1),INDEX('שיפור נשים'!$A$1:$GQ$121,ROUNDDOWN(R1857/12,0)+1,ROUNDDOWN((E1857+$B$7-$B$8)/12,0)+1))</f>
        <v>#REF!</v>
      </c>
      <c r="W1857">
        <f t="shared" si="597"/>
        <v>0.25</v>
      </c>
      <c r="X1857" t="e">
        <f t="shared" si="603"/>
        <v>#VALUE!</v>
      </c>
      <c r="Y1857" t="e">
        <f>IF($B$11="זכר",INDEX(תמותה!$A$1:$E$121,ROUNDDOWN(R1857/12,0)+1,4),INDEX(תמותה!$A$1:$E$121,ROUNDDOWN(R1857/12,0)+1,5))</f>
        <v>#REF!</v>
      </c>
      <c r="Z1857">
        <f t="shared" si="598"/>
        <v>1</v>
      </c>
      <c r="AA1857">
        <f t="shared" si="599"/>
        <v>1</v>
      </c>
      <c r="AB1857" t="e">
        <f t="shared" si="604"/>
        <v>#VALUE!</v>
      </c>
      <c r="AC1857" t="e">
        <f t="shared" si="605"/>
        <v>#VALUE!</v>
      </c>
      <c r="AD1857" t="e">
        <f t="shared" si="606"/>
        <v>#VALUE!</v>
      </c>
      <c r="AE1857" t="e">
        <f t="shared" si="607"/>
        <v>#VALUE!</v>
      </c>
      <c r="AF1857" t="e">
        <f t="shared" si="608"/>
        <v>#VALUE!</v>
      </c>
    </row>
    <row r="1858" spans="5:32" x14ac:dyDescent="0.2">
      <c r="E1858">
        <f t="shared" si="600"/>
        <v>1856</v>
      </c>
      <c r="F1858">
        <f t="shared" si="595"/>
        <v>271.63454805885522</v>
      </c>
      <c r="G1858" t="e">
        <f t="shared" si="609"/>
        <v>#VALUE!</v>
      </c>
      <c r="H1858" t="e">
        <f t="shared" si="610"/>
        <v>#VALUE!</v>
      </c>
      <c r="I1858" t="e">
        <f t="shared" si="611"/>
        <v>#VALUE!</v>
      </c>
      <c r="J1858" t="e">
        <f t="shared" si="612"/>
        <v>#VALUE!</v>
      </c>
      <c r="K1858" t="e">
        <f t="shared" si="613"/>
        <v>#VALUE!</v>
      </c>
      <c r="L1858" t="e">
        <f t="shared" si="614"/>
        <v>#VALUE!</v>
      </c>
      <c r="M1858" t="e">
        <f>IF($B$9="זכר",INDEX(תמותה!$A$1:$E$121,ROUNDDOWN(E1858/12,0)+1,2),INDEX(תמותה!$A$1:$E$121,ROUNDDOWN(E1858/12,0)+1,3))</f>
        <v>#REF!</v>
      </c>
      <c r="N1858" t="e">
        <f>IF($B$9="זכר",INDEX('שיפור גברים'!$A$1:$GQ$121,ROUNDDOWN(E1858/12,0)+1,ROUNDDOWN((E1858+$B$7-$B$8)/12,0)+2),INDEX('שיפור נשים'!$A$1:$GQ$121,ROUNDDOWN(E1858/12,0)+1,ROUNDDOWN((E1858+$B$7-$B$8)/12,0)+2))</f>
        <v>#REF!</v>
      </c>
      <c r="O1858" t="e">
        <f>IF($B$9="זכר",INDEX('שיפור גברים'!$A$1:$GQ$121,ROUNDDOWN(E1858/12,0)+1,ROUNDDOWN((E1858+$B$7-$B$8)/12,0)+1),INDEX('שיפור נשים'!$A$1:$GQ$121,ROUNDDOWN(E1858/12,0)+1,ROUNDDOWN((E1858+$B$7-$B$8)/12,0)+1))</f>
        <v>#REF!</v>
      </c>
      <c r="P1858">
        <f t="shared" si="615"/>
        <v>0.33333333333333331</v>
      </c>
      <c r="Q1858">
        <f t="shared" si="596"/>
        <v>1</v>
      </c>
      <c r="R1858">
        <f t="shared" si="601"/>
        <v>1856</v>
      </c>
      <c r="S1858" t="e">
        <f t="shared" si="602"/>
        <v>#VALUE!</v>
      </c>
      <c r="T1858" t="e">
        <f>IF($B$11="זכר",INDEX(תמותה!$A$1:$E$121,ROUNDDOWN(R1858/12,0)+1,2),INDEX(תמותה!$A$1:$E$121,ROUNDDOWN(R1858/12,0)+1,3))</f>
        <v>#REF!</v>
      </c>
      <c r="U1858" t="e">
        <f>IF($B$11="זכר",INDEX('שיפור גברים'!$A$1:$GQ$121,ROUNDDOWN(R1858/12,0)+1,ROUNDDOWN((E1858+$B$7-$B$8)/12,0)+2),INDEX('שיפור נשים'!$A$1:$GQ$121,ROUNDDOWN(R1858/12,0)+1,ROUNDDOWN((E1858+$B$7-$B$8)/12,0)+2))</f>
        <v>#REF!</v>
      </c>
      <c r="V1858" t="e">
        <f>IF($B$11="זכר",INDEX('שיפור גברים'!$A$1:$GQ$121,ROUNDDOWN(R1858/12,0)+1,ROUNDDOWN((E1858+$B$7-$B$8)/12,0)+1),INDEX('שיפור נשים'!$A$1:$GQ$121,ROUNDDOWN(R1858/12,0)+1,ROUNDDOWN((E1858+$B$7-$B$8)/12,0)+1))</f>
        <v>#REF!</v>
      </c>
      <c r="W1858">
        <f t="shared" si="597"/>
        <v>0.33333333333333331</v>
      </c>
      <c r="X1858" t="e">
        <f t="shared" si="603"/>
        <v>#VALUE!</v>
      </c>
      <c r="Y1858" t="e">
        <f>IF($B$11="זכר",INDEX(תמותה!$A$1:$E$121,ROUNDDOWN(R1858/12,0)+1,4),INDEX(תמותה!$A$1:$E$121,ROUNDDOWN(R1858/12,0)+1,5))</f>
        <v>#REF!</v>
      </c>
      <c r="Z1858">
        <f t="shared" si="598"/>
        <v>1</v>
      </c>
      <c r="AA1858">
        <f t="shared" si="599"/>
        <v>1</v>
      </c>
      <c r="AB1858" t="e">
        <f t="shared" si="604"/>
        <v>#VALUE!</v>
      </c>
      <c r="AC1858" t="e">
        <f t="shared" si="605"/>
        <v>#VALUE!</v>
      </c>
      <c r="AD1858" t="e">
        <f t="shared" si="606"/>
        <v>#VALUE!</v>
      </c>
      <c r="AE1858" t="e">
        <f t="shared" si="607"/>
        <v>#VALUE!</v>
      </c>
      <c r="AF1858" t="e">
        <f t="shared" si="608"/>
        <v>#VALUE!</v>
      </c>
    </row>
    <row r="1859" spans="5:32" x14ac:dyDescent="0.2">
      <c r="E1859">
        <f t="shared" si="600"/>
        <v>1857</v>
      </c>
      <c r="F1859">
        <f t="shared" ref="F1859:F1922" si="616">(1+$B$2)^((E1859-$E$2+1)/12)</f>
        <v>272.45558407282721</v>
      </c>
      <c r="G1859" t="e">
        <f t="shared" si="609"/>
        <v>#VALUE!</v>
      </c>
      <c r="H1859" t="e">
        <f t="shared" si="610"/>
        <v>#VALUE!</v>
      </c>
      <c r="I1859" t="e">
        <f t="shared" si="611"/>
        <v>#VALUE!</v>
      </c>
      <c r="J1859" t="e">
        <f t="shared" si="612"/>
        <v>#VALUE!</v>
      </c>
      <c r="K1859" t="e">
        <f t="shared" si="613"/>
        <v>#VALUE!</v>
      </c>
      <c r="L1859" t="e">
        <f t="shared" si="614"/>
        <v>#VALUE!</v>
      </c>
      <c r="M1859" t="e">
        <f>IF($B$9="זכר",INDEX(תמותה!$A$1:$E$121,ROUNDDOWN(E1859/12,0)+1,2),INDEX(תמותה!$A$1:$E$121,ROUNDDOWN(E1859/12,0)+1,3))</f>
        <v>#REF!</v>
      </c>
      <c r="N1859" t="e">
        <f>IF($B$9="זכר",INDEX('שיפור גברים'!$A$1:$GQ$121,ROUNDDOWN(E1859/12,0)+1,ROUNDDOWN((E1859+$B$7-$B$8)/12,0)+2),INDEX('שיפור נשים'!$A$1:$GQ$121,ROUNDDOWN(E1859/12,0)+1,ROUNDDOWN((E1859+$B$7-$B$8)/12,0)+2))</f>
        <v>#REF!</v>
      </c>
      <c r="O1859" t="e">
        <f>IF($B$9="זכר",INDEX('שיפור גברים'!$A$1:$GQ$121,ROUNDDOWN(E1859/12,0)+1,ROUNDDOWN((E1859+$B$7-$B$8)/12,0)+1),INDEX('שיפור נשים'!$A$1:$GQ$121,ROUNDDOWN(E1859/12,0)+1,ROUNDDOWN((E1859+$B$7-$B$8)/12,0)+1))</f>
        <v>#REF!</v>
      </c>
      <c r="P1859">
        <f t="shared" si="615"/>
        <v>0.41666666666666669</v>
      </c>
      <c r="Q1859">
        <f t="shared" ref="Q1859:Q1922" si="617">IF(E1859&lt;$B$12,1-(1-M1859*(N1859*P1859+O1859*(1-P1859)))^(1/12),1)</f>
        <v>1</v>
      </c>
      <c r="R1859">
        <f t="shared" si="601"/>
        <v>1857</v>
      </c>
      <c r="S1859" t="e">
        <f t="shared" si="602"/>
        <v>#VALUE!</v>
      </c>
      <c r="T1859" t="e">
        <f>IF($B$11="זכר",INDEX(תמותה!$A$1:$E$121,ROUNDDOWN(R1859/12,0)+1,2),INDEX(תמותה!$A$1:$E$121,ROUNDDOWN(R1859/12,0)+1,3))</f>
        <v>#REF!</v>
      </c>
      <c r="U1859" t="e">
        <f>IF($B$11="זכר",INDEX('שיפור גברים'!$A$1:$GQ$121,ROUNDDOWN(R1859/12,0)+1,ROUNDDOWN((E1859+$B$7-$B$8)/12,0)+2),INDEX('שיפור נשים'!$A$1:$GQ$121,ROUNDDOWN(R1859/12,0)+1,ROUNDDOWN((E1859+$B$7-$B$8)/12,0)+2))</f>
        <v>#REF!</v>
      </c>
      <c r="V1859" t="e">
        <f>IF($B$11="זכר",INDEX('שיפור גברים'!$A$1:$GQ$121,ROUNDDOWN(R1859/12,0)+1,ROUNDDOWN((E1859+$B$7-$B$8)/12,0)+1),INDEX('שיפור נשים'!$A$1:$GQ$121,ROUNDDOWN(R1859/12,0)+1,ROUNDDOWN((E1859+$B$7-$B$8)/12,0)+1))</f>
        <v>#REF!</v>
      </c>
      <c r="W1859">
        <f t="shared" ref="W1859:W1922" si="618">(MOD((R1859-$E$2+7),12)+1)/12</f>
        <v>0.41666666666666669</v>
      </c>
      <c r="X1859" t="e">
        <f t="shared" si="603"/>
        <v>#VALUE!</v>
      </c>
      <c r="Y1859" t="e">
        <f>IF($B$11="זכר",INDEX(תמותה!$A$1:$E$121,ROUNDDOWN(R1859/12,0)+1,4),INDEX(תמותה!$A$1:$E$121,ROUNDDOWN(R1859/12,0)+1,5))</f>
        <v>#REF!</v>
      </c>
      <c r="Z1859">
        <f t="shared" ref="Z1859:Z1922" si="619">IF(R1859&lt;$B$12,1-(1-T1859*(U1859*W1859+V1859*(1-W1859)))^(1/12),1)</f>
        <v>1</v>
      </c>
      <c r="AA1859">
        <f t="shared" ref="AA1859:AA1922" si="620">IF(R1859&lt;$B$12,1-(1-Y1859*(U1859*W1859+V1859*(1-W1859)))^(1/12),1)</f>
        <v>1</v>
      </c>
      <c r="AB1859" t="e">
        <f t="shared" si="604"/>
        <v>#VALUE!</v>
      </c>
      <c r="AC1859" t="e">
        <f t="shared" si="605"/>
        <v>#VALUE!</v>
      </c>
      <c r="AD1859" t="e">
        <f t="shared" si="606"/>
        <v>#VALUE!</v>
      </c>
      <c r="AE1859" t="e">
        <f t="shared" si="607"/>
        <v>#VALUE!</v>
      </c>
      <c r="AF1859" t="e">
        <f t="shared" si="608"/>
        <v>#VALUE!</v>
      </c>
    </row>
    <row r="1860" spans="5:32" x14ac:dyDescent="0.2">
      <c r="E1860">
        <f t="shared" ref="E1860:E1923" si="621">E1859+1</f>
        <v>1858</v>
      </c>
      <c r="F1860">
        <f t="shared" si="616"/>
        <v>273.27910173039379</v>
      </c>
      <c r="G1860" t="e">
        <f t="shared" si="609"/>
        <v>#VALUE!</v>
      </c>
      <c r="H1860" t="e">
        <f t="shared" si="610"/>
        <v>#VALUE!</v>
      </c>
      <c r="I1860" t="e">
        <f t="shared" si="611"/>
        <v>#VALUE!</v>
      </c>
      <c r="J1860" t="e">
        <f t="shared" si="612"/>
        <v>#VALUE!</v>
      </c>
      <c r="K1860" t="e">
        <f t="shared" si="613"/>
        <v>#VALUE!</v>
      </c>
      <c r="L1860" t="e">
        <f t="shared" si="614"/>
        <v>#VALUE!</v>
      </c>
      <c r="M1860" t="e">
        <f>IF($B$9="זכר",INDEX(תמותה!$A$1:$E$121,ROUNDDOWN(E1860/12,0)+1,2),INDEX(תמותה!$A$1:$E$121,ROUNDDOWN(E1860/12,0)+1,3))</f>
        <v>#REF!</v>
      </c>
      <c r="N1860" t="e">
        <f>IF($B$9="זכר",INDEX('שיפור גברים'!$A$1:$GQ$121,ROUNDDOWN(E1860/12,0)+1,ROUNDDOWN((E1860+$B$7-$B$8)/12,0)+2),INDEX('שיפור נשים'!$A$1:$GQ$121,ROUNDDOWN(E1860/12,0)+1,ROUNDDOWN((E1860+$B$7-$B$8)/12,0)+2))</f>
        <v>#REF!</v>
      </c>
      <c r="O1860" t="e">
        <f>IF($B$9="זכר",INDEX('שיפור גברים'!$A$1:$GQ$121,ROUNDDOWN(E1860/12,0)+1,ROUNDDOWN((E1860+$B$7-$B$8)/12,0)+1),INDEX('שיפור נשים'!$A$1:$GQ$121,ROUNDDOWN(E1860/12,0)+1,ROUNDDOWN((E1860+$B$7-$B$8)/12,0)+1))</f>
        <v>#REF!</v>
      </c>
      <c r="P1860">
        <f t="shared" si="615"/>
        <v>0.5</v>
      </c>
      <c r="Q1860">
        <f t="shared" si="617"/>
        <v>1</v>
      </c>
      <c r="R1860">
        <f t="shared" ref="R1860:R1923" si="622">R1859+1</f>
        <v>1858</v>
      </c>
      <c r="S1860" t="e">
        <f t="shared" ref="S1860:S1923" si="623">S1859*(1-Z1860)</f>
        <v>#VALUE!</v>
      </c>
      <c r="T1860" t="e">
        <f>IF($B$11="זכר",INDEX(תמותה!$A$1:$E$121,ROUNDDOWN(R1860/12,0)+1,2),INDEX(תמותה!$A$1:$E$121,ROUNDDOWN(R1860/12,0)+1,3))</f>
        <v>#REF!</v>
      </c>
      <c r="U1860" t="e">
        <f>IF($B$11="זכר",INDEX('שיפור גברים'!$A$1:$GQ$121,ROUNDDOWN(R1860/12,0)+1,ROUNDDOWN((E1860+$B$7-$B$8)/12,0)+2),INDEX('שיפור נשים'!$A$1:$GQ$121,ROUNDDOWN(R1860/12,0)+1,ROUNDDOWN((E1860+$B$7-$B$8)/12,0)+2))</f>
        <v>#REF!</v>
      </c>
      <c r="V1860" t="e">
        <f>IF($B$11="זכר",INDEX('שיפור גברים'!$A$1:$GQ$121,ROUNDDOWN(R1860/12,0)+1,ROUNDDOWN((E1860+$B$7-$B$8)/12,0)+1),INDEX('שיפור נשים'!$A$1:$GQ$121,ROUNDDOWN(R1860/12,0)+1,ROUNDDOWN((E1860+$B$7-$B$8)/12,0)+1))</f>
        <v>#REF!</v>
      </c>
      <c r="W1860">
        <f t="shared" si="618"/>
        <v>0.5</v>
      </c>
      <c r="X1860" t="e">
        <f t="shared" ref="X1860:X1923" si="624">X1859*(1-AA1860)+Q1860*S1860*L1859</f>
        <v>#VALUE!</v>
      </c>
      <c r="Y1860" t="e">
        <f>IF($B$11="זכר",INDEX(תמותה!$A$1:$E$121,ROUNDDOWN(R1860/12,0)+1,4),INDEX(תמותה!$A$1:$E$121,ROUNDDOWN(R1860/12,0)+1,5))</f>
        <v>#REF!</v>
      </c>
      <c r="Z1860">
        <f t="shared" si="619"/>
        <v>1</v>
      </c>
      <c r="AA1860">
        <f t="shared" si="620"/>
        <v>1</v>
      </c>
      <c r="AB1860" t="e">
        <f t="shared" ref="AB1860:AB1923" si="625">IF(E1860&lt;=$B$3,IF(AND((E1860-$E$2)&lt;0,E1860&lt;$B$4),AB1859+0/F1860,AB1859+X1859/F1860))</f>
        <v>#VALUE!</v>
      </c>
      <c r="AC1860" t="e">
        <f t="shared" ref="AC1860:AC1923" si="626">IF(E1860&lt;=$B$3,IF(AND((E1860-$E$2)&lt;60,E1860&lt;$B$4),AC1859+0/F1860,AC1859+X1859/F1860))</f>
        <v>#VALUE!</v>
      </c>
      <c r="AD1860" t="e">
        <f t="shared" ref="AD1860:AD1923" si="627">IF(E1860&lt;=$B$3,IF(AND((E1860-$E$2)&lt;120,E1860&lt;$B$4),AD1859+0/F1860,AD1859+X1859/F1860))</f>
        <v>#VALUE!</v>
      </c>
      <c r="AE1860" t="e">
        <f t="shared" ref="AE1860:AE1923" si="628">IF(E1860&lt;=$B$3,IF(AND((E1860-$E$2)&lt;180,E1860&lt;$B$4),AE1859+0/F1860,AE1859+X1859/F1860))</f>
        <v>#VALUE!</v>
      </c>
      <c r="AF1860" t="e">
        <f t="shared" ref="AF1860:AF1923" si="629">IF(E1860&lt;=$B$3,IF(AND((E1860-$E$2)&lt;240,E1860&lt;$B$4),AF1859+0/F1860,AF1859+X1859/F1860))</f>
        <v>#VALUE!</v>
      </c>
    </row>
    <row r="1861" spans="5:32" x14ac:dyDescent="0.2">
      <c r="E1861">
        <f t="shared" si="621"/>
        <v>1859</v>
      </c>
      <c r="F1861">
        <f t="shared" si="616"/>
        <v>274.105108532511</v>
      </c>
      <c r="G1861" t="e">
        <f t="shared" si="609"/>
        <v>#VALUE!</v>
      </c>
      <c r="H1861" t="e">
        <f t="shared" si="610"/>
        <v>#VALUE!</v>
      </c>
      <c r="I1861" t="e">
        <f t="shared" si="611"/>
        <v>#VALUE!</v>
      </c>
      <c r="J1861" t="e">
        <f t="shared" si="612"/>
        <v>#VALUE!</v>
      </c>
      <c r="K1861" t="e">
        <f t="shared" si="613"/>
        <v>#VALUE!</v>
      </c>
      <c r="L1861" t="e">
        <f t="shared" si="614"/>
        <v>#VALUE!</v>
      </c>
      <c r="M1861" t="e">
        <f>IF($B$9="זכר",INDEX(תמותה!$A$1:$E$121,ROUNDDOWN(E1861/12,0)+1,2),INDEX(תמותה!$A$1:$E$121,ROUNDDOWN(E1861/12,0)+1,3))</f>
        <v>#REF!</v>
      </c>
      <c r="N1861" t="e">
        <f>IF($B$9="זכר",INDEX('שיפור גברים'!$A$1:$GQ$121,ROUNDDOWN(E1861/12,0)+1,ROUNDDOWN((E1861+$B$7-$B$8)/12,0)+2),INDEX('שיפור נשים'!$A$1:$GQ$121,ROUNDDOWN(E1861/12,0)+1,ROUNDDOWN((E1861+$B$7-$B$8)/12,0)+2))</f>
        <v>#REF!</v>
      </c>
      <c r="O1861" t="e">
        <f>IF($B$9="זכר",INDEX('שיפור גברים'!$A$1:$GQ$121,ROUNDDOWN(E1861/12,0)+1,ROUNDDOWN((E1861+$B$7-$B$8)/12,0)+1),INDEX('שיפור נשים'!$A$1:$GQ$121,ROUNDDOWN(E1861/12,0)+1,ROUNDDOWN((E1861+$B$7-$B$8)/12,0)+1))</f>
        <v>#REF!</v>
      </c>
      <c r="P1861">
        <f t="shared" si="615"/>
        <v>0.58333333333333337</v>
      </c>
      <c r="Q1861">
        <f t="shared" si="617"/>
        <v>1</v>
      </c>
      <c r="R1861">
        <f t="shared" si="622"/>
        <v>1859</v>
      </c>
      <c r="S1861" t="e">
        <f t="shared" si="623"/>
        <v>#VALUE!</v>
      </c>
      <c r="T1861" t="e">
        <f>IF($B$11="זכר",INDEX(תמותה!$A$1:$E$121,ROUNDDOWN(R1861/12,0)+1,2),INDEX(תמותה!$A$1:$E$121,ROUNDDOWN(R1861/12,0)+1,3))</f>
        <v>#REF!</v>
      </c>
      <c r="U1861" t="e">
        <f>IF($B$11="זכר",INDEX('שיפור גברים'!$A$1:$GQ$121,ROUNDDOWN(R1861/12,0)+1,ROUNDDOWN((E1861+$B$7-$B$8)/12,0)+2),INDEX('שיפור נשים'!$A$1:$GQ$121,ROUNDDOWN(R1861/12,0)+1,ROUNDDOWN((E1861+$B$7-$B$8)/12,0)+2))</f>
        <v>#REF!</v>
      </c>
      <c r="V1861" t="e">
        <f>IF($B$11="זכר",INDEX('שיפור גברים'!$A$1:$GQ$121,ROUNDDOWN(R1861/12,0)+1,ROUNDDOWN((E1861+$B$7-$B$8)/12,0)+1),INDEX('שיפור נשים'!$A$1:$GQ$121,ROUNDDOWN(R1861/12,0)+1,ROUNDDOWN((E1861+$B$7-$B$8)/12,0)+1))</f>
        <v>#REF!</v>
      </c>
      <c r="W1861">
        <f t="shared" si="618"/>
        <v>0.58333333333333337</v>
      </c>
      <c r="X1861" t="e">
        <f t="shared" si="624"/>
        <v>#VALUE!</v>
      </c>
      <c r="Y1861" t="e">
        <f>IF($B$11="זכר",INDEX(תמותה!$A$1:$E$121,ROUNDDOWN(R1861/12,0)+1,4),INDEX(תמותה!$A$1:$E$121,ROUNDDOWN(R1861/12,0)+1,5))</f>
        <v>#REF!</v>
      </c>
      <c r="Z1861">
        <f t="shared" si="619"/>
        <v>1</v>
      </c>
      <c r="AA1861">
        <f t="shared" si="620"/>
        <v>1</v>
      </c>
      <c r="AB1861" t="e">
        <f t="shared" si="625"/>
        <v>#VALUE!</v>
      </c>
      <c r="AC1861" t="e">
        <f t="shared" si="626"/>
        <v>#VALUE!</v>
      </c>
      <c r="AD1861" t="e">
        <f t="shared" si="627"/>
        <v>#VALUE!</v>
      </c>
      <c r="AE1861" t="e">
        <f t="shared" si="628"/>
        <v>#VALUE!</v>
      </c>
      <c r="AF1861" t="e">
        <f t="shared" si="629"/>
        <v>#VALUE!</v>
      </c>
    </row>
    <row r="1862" spans="5:32" x14ac:dyDescent="0.2">
      <c r="E1862">
        <f t="shared" si="621"/>
        <v>1860</v>
      </c>
      <c r="F1862">
        <f t="shared" si="616"/>
        <v>274.93361200280674</v>
      </c>
      <c r="G1862" t="e">
        <f t="shared" si="609"/>
        <v>#VALUE!</v>
      </c>
      <c r="H1862" t="e">
        <f t="shared" si="610"/>
        <v>#VALUE!</v>
      </c>
      <c r="I1862" t="e">
        <f t="shared" si="611"/>
        <v>#VALUE!</v>
      </c>
      <c r="J1862" t="e">
        <f t="shared" si="612"/>
        <v>#VALUE!</v>
      </c>
      <c r="K1862" t="e">
        <f t="shared" si="613"/>
        <v>#VALUE!</v>
      </c>
      <c r="L1862" t="e">
        <f t="shared" si="614"/>
        <v>#VALUE!</v>
      </c>
      <c r="M1862" t="e">
        <f>IF($B$9="זכר",INDEX(תמותה!$A$1:$E$121,ROUNDDOWN(E1862/12,0)+1,2),INDEX(תמותה!$A$1:$E$121,ROUNDDOWN(E1862/12,0)+1,3))</f>
        <v>#REF!</v>
      </c>
      <c r="N1862" t="e">
        <f>IF($B$9="זכר",INDEX('שיפור גברים'!$A$1:$GQ$121,ROUNDDOWN(E1862/12,0)+1,ROUNDDOWN((E1862+$B$7-$B$8)/12,0)+2),INDEX('שיפור נשים'!$A$1:$GQ$121,ROUNDDOWN(E1862/12,0)+1,ROUNDDOWN((E1862+$B$7-$B$8)/12,0)+2))</f>
        <v>#REF!</v>
      </c>
      <c r="O1862" t="e">
        <f>IF($B$9="זכר",INDEX('שיפור גברים'!$A$1:$GQ$121,ROUNDDOWN(E1862/12,0)+1,ROUNDDOWN((E1862+$B$7-$B$8)/12,0)+1),INDEX('שיפור נשים'!$A$1:$GQ$121,ROUNDDOWN(E1862/12,0)+1,ROUNDDOWN((E1862+$B$7-$B$8)/12,0)+1))</f>
        <v>#REF!</v>
      </c>
      <c r="P1862">
        <f t="shared" si="615"/>
        <v>0.66666666666666663</v>
      </c>
      <c r="Q1862">
        <f t="shared" si="617"/>
        <v>1</v>
      </c>
      <c r="R1862">
        <f t="shared" si="622"/>
        <v>1860</v>
      </c>
      <c r="S1862" t="e">
        <f t="shared" si="623"/>
        <v>#VALUE!</v>
      </c>
      <c r="T1862" t="e">
        <f>IF($B$11="זכר",INDEX(תמותה!$A$1:$E$121,ROUNDDOWN(R1862/12,0)+1,2),INDEX(תמותה!$A$1:$E$121,ROUNDDOWN(R1862/12,0)+1,3))</f>
        <v>#REF!</v>
      </c>
      <c r="U1862" t="e">
        <f>IF($B$11="זכר",INDEX('שיפור גברים'!$A$1:$GQ$121,ROUNDDOWN(R1862/12,0)+1,ROUNDDOWN((E1862+$B$7-$B$8)/12,0)+2),INDEX('שיפור נשים'!$A$1:$GQ$121,ROUNDDOWN(R1862/12,0)+1,ROUNDDOWN((E1862+$B$7-$B$8)/12,0)+2))</f>
        <v>#REF!</v>
      </c>
      <c r="V1862" t="e">
        <f>IF($B$11="זכר",INDEX('שיפור גברים'!$A$1:$GQ$121,ROUNDDOWN(R1862/12,0)+1,ROUNDDOWN((E1862+$B$7-$B$8)/12,0)+1),INDEX('שיפור נשים'!$A$1:$GQ$121,ROUNDDOWN(R1862/12,0)+1,ROUNDDOWN((E1862+$B$7-$B$8)/12,0)+1))</f>
        <v>#REF!</v>
      </c>
      <c r="W1862">
        <f t="shared" si="618"/>
        <v>0.66666666666666663</v>
      </c>
      <c r="X1862" t="e">
        <f t="shared" si="624"/>
        <v>#VALUE!</v>
      </c>
      <c r="Y1862" t="e">
        <f>IF($B$11="זכר",INDEX(תמותה!$A$1:$E$121,ROUNDDOWN(R1862/12,0)+1,4),INDEX(תמותה!$A$1:$E$121,ROUNDDOWN(R1862/12,0)+1,5))</f>
        <v>#REF!</v>
      </c>
      <c r="Z1862">
        <f t="shared" si="619"/>
        <v>1</v>
      </c>
      <c r="AA1862">
        <f t="shared" si="620"/>
        <v>1</v>
      </c>
      <c r="AB1862" t="e">
        <f t="shared" si="625"/>
        <v>#VALUE!</v>
      </c>
      <c r="AC1862" t="e">
        <f t="shared" si="626"/>
        <v>#VALUE!</v>
      </c>
      <c r="AD1862" t="e">
        <f t="shared" si="627"/>
        <v>#VALUE!</v>
      </c>
      <c r="AE1862" t="e">
        <f t="shared" si="628"/>
        <v>#VALUE!</v>
      </c>
      <c r="AF1862" t="e">
        <f t="shared" si="629"/>
        <v>#VALUE!</v>
      </c>
    </row>
    <row r="1863" spans="5:32" x14ac:dyDescent="0.2">
      <c r="E1863">
        <f t="shared" si="621"/>
        <v>1861</v>
      </c>
      <c r="F1863">
        <f t="shared" si="616"/>
        <v>275.76461968764954</v>
      </c>
      <c r="G1863" t="e">
        <f t="shared" si="609"/>
        <v>#VALUE!</v>
      </c>
      <c r="H1863" t="e">
        <f t="shared" si="610"/>
        <v>#VALUE!</v>
      </c>
      <c r="I1863" t="e">
        <f t="shared" si="611"/>
        <v>#VALUE!</v>
      </c>
      <c r="J1863" t="e">
        <f t="shared" si="612"/>
        <v>#VALUE!</v>
      </c>
      <c r="K1863" t="e">
        <f t="shared" si="613"/>
        <v>#VALUE!</v>
      </c>
      <c r="L1863" t="e">
        <f t="shared" si="614"/>
        <v>#VALUE!</v>
      </c>
      <c r="M1863" t="e">
        <f>IF($B$9="זכר",INDEX(תמותה!$A$1:$E$121,ROUNDDOWN(E1863/12,0)+1,2),INDEX(תמותה!$A$1:$E$121,ROUNDDOWN(E1863/12,0)+1,3))</f>
        <v>#REF!</v>
      </c>
      <c r="N1863" t="e">
        <f>IF($B$9="זכר",INDEX('שיפור גברים'!$A$1:$GQ$121,ROUNDDOWN(E1863/12,0)+1,ROUNDDOWN((E1863+$B$7-$B$8)/12,0)+2),INDEX('שיפור נשים'!$A$1:$GQ$121,ROUNDDOWN(E1863/12,0)+1,ROUNDDOWN((E1863+$B$7-$B$8)/12,0)+2))</f>
        <v>#REF!</v>
      </c>
      <c r="O1863" t="e">
        <f>IF($B$9="זכר",INDEX('שיפור גברים'!$A$1:$GQ$121,ROUNDDOWN(E1863/12,0)+1,ROUNDDOWN((E1863+$B$7-$B$8)/12,0)+1),INDEX('שיפור נשים'!$A$1:$GQ$121,ROUNDDOWN(E1863/12,0)+1,ROUNDDOWN((E1863+$B$7-$B$8)/12,0)+1))</f>
        <v>#REF!</v>
      </c>
      <c r="P1863">
        <f t="shared" si="615"/>
        <v>0.75</v>
      </c>
      <c r="Q1863">
        <f t="shared" si="617"/>
        <v>1</v>
      </c>
      <c r="R1863">
        <f t="shared" si="622"/>
        <v>1861</v>
      </c>
      <c r="S1863" t="e">
        <f t="shared" si="623"/>
        <v>#VALUE!</v>
      </c>
      <c r="T1863" t="e">
        <f>IF($B$11="זכר",INDEX(תמותה!$A$1:$E$121,ROUNDDOWN(R1863/12,0)+1,2),INDEX(תמותה!$A$1:$E$121,ROUNDDOWN(R1863/12,0)+1,3))</f>
        <v>#REF!</v>
      </c>
      <c r="U1863" t="e">
        <f>IF($B$11="זכר",INDEX('שיפור גברים'!$A$1:$GQ$121,ROUNDDOWN(R1863/12,0)+1,ROUNDDOWN((E1863+$B$7-$B$8)/12,0)+2),INDEX('שיפור נשים'!$A$1:$GQ$121,ROUNDDOWN(R1863/12,0)+1,ROUNDDOWN((E1863+$B$7-$B$8)/12,0)+2))</f>
        <v>#REF!</v>
      </c>
      <c r="V1863" t="e">
        <f>IF($B$11="זכר",INDEX('שיפור גברים'!$A$1:$GQ$121,ROUNDDOWN(R1863/12,0)+1,ROUNDDOWN((E1863+$B$7-$B$8)/12,0)+1),INDEX('שיפור נשים'!$A$1:$GQ$121,ROUNDDOWN(R1863/12,0)+1,ROUNDDOWN((E1863+$B$7-$B$8)/12,0)+1))</f>
        <v>#REF!</v>
      </c>
      <c r="W1863">
        <f t="shared" si="618"/>
        <v>0.75</v>
      </c>
      <c r="X1863" t="e">
        <f t="shared" si="624"/>
        <v>#VALUE!</v>
      </c>
      <c r="Y1863" t="e">
        <f>IF($B$11="זכר",INDEX(תמותה!$A$1:$E$121,ROUNDDOWN(R1863/12,0)+1,4),INDEX(תמותה!$A$1:$E$121,ROUNDDOWN(R1863/12,0)+1,5))</f>
        <v>#REF!</v>
      </c>
      <c r="Z1863">
        <f t="shared" si="619"/>
        <v>1</v>
      </c>
      <c r="AA1863">
        <f t="shared" si="620"/>
        <v>1</v>
      </c>
      <c r="AB1863" t="e">
        <f t="shared" si="625"/>
        <v>#VALUE!</v>
      </c>
      <c r="AC1863" t="e">
        <f t="shared" si="626"/>
        <v>#VALUE!</v>
      </c>
      <c r="AD1863" t="e">
        <f t="shared" si="627"/>
        <v>#VALUE!</v>
      </c>
      <c r="AE1863" t="e">
        <f t="shared" si="628"/>
        <v>#VALUE!</v>
      </c>
      <c r="AF1863" t="e">
        <f t="shared" si="629"/>
        <v>#VALUE!</v>
      </c>
    </row>
    <row r="1864" spans="5:32" x14ac:dyDescent="0.2">
      <c r="E1864">
        <f t="shared" si="621"/>
        <v>1862</v>
      </c>
      <c r="F1864">
        <f t="shared" si="616"/>
        <v>276.59813915621828</v>
      </c>
      <c r="G1864" t="e">
        <f t="shared" si="609"/>
        <v>#VALUE!</v>
      </c>
      <c r="H1864" t="e">
        <f t="shared" si="610"/>
        <v>#VALUE!</v>
      </c>
      <c r="I1864" t="e">
        <f t="shared" si="611"/>
        <v>#VALUE!</v>
      </c>
      <c r="J1864" t="e">
        <f t="shared" si="612"/>
        <v>#VALUE!</v>
      </c>
      <c r="K1864" t="e">
        <f t="shared" si="613"/>
        <v>#VALUE!</v>
      </c>
      <c r="L1864" t="e">
        <f t="shared" si="614"/>
        <v>#VALUE!</v>
      </c>
      <c r="M1864" t="e">
        <f>IF($B$9="זכר",INDEX(תמותה!$A$1:$E$121,ROUNDDOWN(E1864/12,0)+1,2),INDEX(תמותה!$A$1:$E$121,ROUNDDOWN(E1864/12,0)+1,3))</f>
        <v>#REF!</v>
      </c>
      <c r="N1864" t="e">
        <f>IF($B$9="זכר",INDEX('שיפור גברים'!$A$1:$GQ$121,ROUNDDOWN(E1864/12,0)+1,ROUNDDOWN((E1864+$B$7-$B$8)/12,0)+2),INDEX('שיפור נשים'!$A$1:$GQ$121,ROUNDDOWN(E1864/12,0)+1,ROUNDDOWN((E1864+$B$7-$B$8)/12,0)+2))</f>
        <v>#REF!</v>
      </c>
      <c r="O1864" t="e">
        <f>IF($B$9="זכר",INDEX('שיפור גברים'!$A$1:$GQ$121,ROUNDDOWN(E1864/12,0)+1,ROUNDDOWN((E1864+$B$7-$B$8)/12,0)+1),INDEX('שיפור נשים'!$A$1:$GQ$121,ROUNDDOWN(E1864/12,0)+1,ROUNDDOWN((E1864+$B$7-$B$8)/12,0)+1))</f>
        <v>#REF!</v>
      </c>
      <c r="P1864">
        <f t="shared" si="615"/>
        <v>0.83333333333333337</v>
      </c>
      <c r="Q1864">
        <f t="shared" si="617"/>
        <v>1</v>
      </c>
      <c r="R1864">
        <f t="shared" si="622"/>
        <v>1862</v>
      </c>
      <c r="S1864" t="e">
        <f t="shared" si="623"/>
        <v>#VALUE!</v>
      </c>
      <c r="T1864" t="e">
        <f>IF($B$11="זכר",INDEX(תמותה!$A$1:$E$121,ROUNDDOWN(R1864/12,0)+1,2),INDEX(תמותה!$A$1:$E$121,ROUNDDOWN(R1864/12,0)+1,3))</f>
        <v>#REF!</v>
      </c>
      <c r="U1864" t="e">
        <f>IF($B$11="זכר",INDEX('שיפור גברים'!$A$1:$GQ$121,ROUNDDOWN(R1864/12,0)+1,ROUNDDOWN((E1864+$B$7-$B$8)/12,0)+2),INDEX('שיפור נשים'!$A$1:$GQ$121,ROUNDDOWN(R1864/12,0)+1,ROUNDDOWN((E1864+$B$7-$B$8)/12,0)+2))</f>
        <v>#REF!</v>
      </c>
      <c r="V1864" t="e">
        <f>IF($B$11="זכר",INDEX('שיפור גברים'!$A$1:$GQ$121,ROUNDDOWN(R1864/12,0)+1,ROUNDDOWN((E1864+$B$7-$B$8)/12,0)+1),INDEX('שיפור נשים'!$A$1:$GQ$121,ROUNDDOWN(R1864/12,0)+1,ROUNDDOWN((E1864+$B$7-$B$8)/12,0)+1))</f>
        <v>#REF!</v>
      </c>
      <c r="W1864">
        <f t="shared" si="618"/>
        <v>0.83333333333333337</v>
      </c>
      <c r="X1864" t="e">
        <f t="shared" si="624"/>
        <v>#VALUE!</v>
      </c>
      <c r="Y1864" t="e">
        <f>IF($B$11="זכר",INDEX(תמותה!$A$1:$E$121,ROUNDDOWN(R1864/12,0)+1,4),INDEX(תמותה!$A$1:$E$121,ROUNDDOWN(R1864/12,0)+1,5))</f>
        <v>#REF!</v>
      </c>
      <c r="Z1864">
        <f t="shared" si="619"/>
        <v>1</v>
      </c>
      <c r="AA1864">
        <f t="shared" si="620"/>
        <v>1</v>
      </c>
      <c r="AB1864" t="e">
        <f t="shared" si="625"/>
        <v>#VALUE!</v>
      </c>
      <c r="AC1864" t="e">
        <f t="shared" si="626"/>
        <v>#VALUE!</v>
      </c>
      <c r="AD1864" t="e">
        <f t="shared" si="627"/>
        <v>#VALUE!</v>
      </c>
      <c r="AE1864" t="e">
        <f t="shared" si="628"/>
        <v>#VALUE!</v>
      </c>
      <c r="AF1864" t="e">
        <f t="shared" si="629"/>
        <v>#VALUE!</v>
      </c>
    </row>
    <row r="1865" spans="5:32" x14ac:dyDescent="0.2">
      <c r="E1865">
        <f t="shared" si="621"/>
        <v>1863</v>
      </c>
      <c r="F1865">
        <f t="shared" si="616"/>
        <v>277.43417800056943</v>
      </c>
      <c r="G1865" t="e">
        <f t="shared" si="609"/>
        <v>#VALUE!</v>
      </c>
      <c r="H1865" t="e">
        <f t="shared" si="610"/>
        <v>#VALUE!</v>
      </c>
      <c r="I1865" t="e">
        <f t="shared" si="611"/>
        <v>#VALUE!</v>
      </c>
      <c r="J1865" t="e">
        <f t="shared" si="612"/>
        <v>#VALUE!</v>
      </c>
      <c r="K1865" t="e">
        <f t="shared" si="613"/>
        <v>#VALUE!</v>
      </c>
      <c r="L1865" t="e">
        <f t="shared" si="614"/>
        <v>#VALUE!</v>
      </c>
      <c r="M1865" t="e">
        <f>IF($B$9="זכר",INDEX(תמותה!$A$1:$E$121,ROUNDDOWN(E1865/12,0)+1,2),INDEX(תמותה!$A$1:$E$121,ROUNDDOWN(E1865/12,0)+1,3))</f>
        <v>#REF!</v>
      </c>
      <c r="N1865" t="e">
        <f>IF($B$9="זכר",INDEX('שיפור גברים'!$A$1:$GQ$121,ROUNDDOWN(E1865/12,0)+1,ROUNDDOWN((E1865+$B$7-$B$8)/12,0)+2),INDEX('שיפור נשים'!$A$1:$GQ$121,ROUNDDOWN(E1865/12,0)+1,ROUNDDOWN((E1865+$B$7-$B$8)/12,0)+2))</f>
        <v>#REF!</v>
      </c>
      <c r="O1865" t="e">
        <f>IF($B$9="זכר",INDEX('שיפור גברים'!$A$1:$GQ$121,ROUNDDOWN(E1865/12,0)+1,ROUNDDOWN((E1865+$B$7-$B$8)/12,0)+1),INDEX('שיפור נשים'!$A$1:$GQ$121,ROUNDDOWN(E1865/12,0)+1,ROUNDDOWN((E1865+$B$7-$B$8)/12,0)+1))</f>
        <v>#REF!</v>
      </c>
      <c r="P1865">
        <f t="shared" si="615"/>
        <v>0.91666666666666663</v>
      </c>
      <c r="Q1865">
        <f t="shared" si="617"/>
        <v>1</v>
      </c>
      <c r="R1865">
        <f t="shared" si="622"/>
        <v>1863</v>
      </c>
      <c r="S1865" t="e">
        <f t="shared" si="623"/>
        <v>#VALUE!</v>
      </c>
      <c r="T1865" t="e">
        <f>IF($B$11="זכר",INDEX(תמותה!$A$1:$E$121,ROUNDDOWN(R1865/12,0)+1,2),INDEX(תמותה!$A$1:$E$121,ROUNDDOWN(R1865/12,0)+1,3))</f>
        <v>#REF!</v>
      </c>
      <c r="U1865" t="e">
        <f>IF($B$11="זכר",INDEX('שיפור גברים'!$A$1:$GQ$121,ROUNDDOWN(R1865/12,0)+1,ROUNDDOWN((E1865+$B$7-$B$8)/12,0)+2),INDEX('שיפור נשים'!$A$1:$GQ$121,ROUNDDOWN(R1865/12,0)+1,ROUNDDOWN((E1865+$B$7-$B$8)/12,0)+2))</f>
        <v>#REF!</v>
      </c>
      <c r="V1865" t="e">
        <f>IF($B$11="זכר",INDEX('שיפור גברים'!$A$1:$GQ$121,ROUNDDOWN(R1865/12,0)+1,ROUNDDOWN((E1865+$B$7-$B$8)/12,0)+1),INDEX('שיפור נשים'!$A$1:$GQ$121,ROUNDDOWN(R1865/12,0)+1,ROUNDDOWN((E1865+$B$7-$B$8)/12,0)+1))</f>
        <v>#REF!</v>
      </c>
      <c r="W1865">
        <f t="shared" si="618"/>
        <v>0.91666666666666663</v>
      </c>
      <c r="X1865" t="e">
        <f t="shared" si="624"/>
        <v>#VALUE!</v>
      </c>
      <c r="Y1865" t="e">
        <f>IF($B$11="זכר",INDEX(תמותה!$A$1:$E$121,ROUNDDOWN(R1865/12,0)+1,4),INDEX(תמותה!$A$1:$E$121,ROUNDDOWN(R1865/12,0)+1,5))</f>
        <v>#REF!</v>
      </c>
      <c r="Z1865">
        <f t="shared" si="619"/>
        <v>1</v>
      </c>
      <c r="AA1865">
        <f t="shared" si="620"/>
        <v>1</v>
      </c>
      <c r="AB1865" t="e">
        <f t="shared" si="625"/>
        <v>#VALUE!</v>
      </c>
      <c r="AC1865" t="e">
        <f t="shared" si="626"/>
        <v>#VALUE!</v>
      </c>
      <c r="AD1865" t="e">
        <f t="shared" si="627"/>
        <v>#VALUE!</v>
      </c>
      <c r="AE1865" t="e">
        <f t="shared" si="628"/>
        <v>#VALUE!</v>
      </c>
      <c r="AF1865" t="e">
        <f t="shared" si="629"/>
        <v>#VALUE!</v>
      </c>
    </row>
    <row r="1866" spans="5:32" x14ac:dyDescent="0.2">
      <c r="E1866">
        <f t="shared" si="621"/>
        <v>1864</v>
      </c>
      <c r="F1866">
        <f t="shared" si="616"/>
        <v>278.27274383570705</v>
      </c>
      <c r="G1866" t="e">
        <f t="shared" si="609"/>
        <v>#VALUE!</v>
      </c>
      <c r="H1866" t="e">
        <f t="shared" si="610"/>
        <v>#VALUE!</v>
      </c>
      <c r="I1866" t="e">
        <f t="shared" si="611"/>
        <v>#VALUE!</v>
      </c>
      <c r="J1866" t="e">
        <f t="shared" si="612"/>
        <v>#VALUE!</v>
      </c>
      <c r="K1866" t="e">
        <f t="shared" si="613"/>
        <v>#VALUE!</v>
      </c>
      <c r="L1866" t="e">
        <f t="shared" si="614"/>
        <v>#VALUE!</v>
      </c>
      <c r="M1866" t="e">
        <f>IF($B$9="זכר",INDEX(תמותה!$A$1:$E$121,ROUNDDOWN(E1866/12,0)+1,2),INDEX(תמותה!$A$1:$E$121,ROUNDDOWN(E1866/12,0)+1,3))</f>
        <v>#REF!</v>
      </c>
      <c r="N1866" t="e">
        <f>IF($B$9="זכר",INDEX('שיפור גברים'!$A$1:$GQ$121,ROUNDDOWN(E1866/12,0)+1,ROUNDDOWN((E1866+$B$7-$B$8)/12,0)+2),INDEX('שיפור נשים'!$A$1:$GQ$121,ROUNDDOWN(E1866/12,0)+1,ROUNDDOWN((E1866+$B$7-$B$8)/12,0)+2))</f>
        <v>#REF!</v>
      </c>
      <c r="O1866" t="e">
        <f>IF($B$9="זכר",INDEX('שיפור גברים'!$A$1:$GQ$121,ROUNDDOWN(E1866/12,0)+1,ROUNDDOWN((E1866+$B$7-$B$8)/12,0)+1),INDEX('שיפור נשים'!$A$1:$GQ$121,ROUNDDOWN(E1866/12,0)+1,ROUNDDOWN((E1866+$B$7-$B$8)/12,0)+1))</f>
        <v>#REF!</v>
      </c>
      <c r="P1866">
        <f t="shared" si="615"/>
        <v>1</v>
      </c>
      <c r="Q1866">
        <f t="shared" si="617"/>
        <v>1</v>
      </c>
      <c r="R1866">
        <f t="shared" si="622"/>
        <v>1864</v>
      </c>
      <c r="S1866" t="e">
        <f t="shared" si="623"/>
        <v>#VALUE!</v>
      </c>
      <c r="T1866" t="e">
        <f>IF($B$11="זכר",INDEX(תמותה!$A$1:$E$121,ROUNDDOWN(R1866/12,0)+1,2),INDEX(תמותה!$A$1:$E$121,ROUNDDOWN(R1866/12,0)+1,3))</f>
        <v>#REF!</v>
      </c>
      <c r="U1866" t="e">
        <f>IF($B$11="זכר",INDEX('שיפור גברים'!$A$1:$GQ$121,ROUNDDOWN(R1866/12,0)+1,ROUNDDOWN((E1866+$B$7-$B$8)/12,0)+2),INDEX('שיפור נשים'!$A$1:$GQ$121,ROUNDDOWN(R1866/12,0)+1,ROUNDDOWN((E1866+$B$7-$B$8)/12,0)+2))</f>
        <v>#REF!</v>
      </c>
      <c r="V1866" t="e">
        <f>IF($B$11="זכר",INDEX('שיפור גברים'!$A$1:$GQ$121,ROUNDDOWN(R1866/12,0)+1,ROUNDDOWN((E1866+$B$7-$B$8)/12,0)+1),INDEX('שיפור נשים'!$A$1:$GQ$121,ROUNDDOWN(R1866/12,0)+1,ROUNDDOWN((E1866+$B$7-$B$8)/12,0)+1))</f>
        <v>#REF!</v>
      </c>
      <c r="W1866">
        <f t="shared" si="618"/>
        <v>1</v>
      </c>
      <c r="X1866" t="e">
        <f t="shared" si="624"/>
        <v>#VALUE!</v>
      </c>
      <c r="Y1866" t="e">
        <f>IF($B$11="זכר",INDEX(תמותה!$A$1:$E$121,ROUNDDOWN(R1866/12,0)+1,4),INDEX(תמותה!$A$1:$E$121,ROUNDDOWN(R1866/12,0)+1,5))</f>
        <v>#REF!</v>
      </c>
      <c r="Z1866">
        <f t="shared" si="619"/>
        <v>1</v>
      </c>
      <c r="AA1866">
        <f t="shared" si="620"/>
        <v>1</v>
      </c>
      <c r="AB1866" t="e">
        <f t="shared" si="625"/>
        <v>#VALUE!</v>
      </c>
      <c r="AC1866" t="e">
        <f t="shared" si="626"/>
        <v>#VALUE!</v>
      </c>
      <c r="AD1866" t="e">
        <f t="shared" si="627"/>
        <v>#VALUE!</v>
      </c>
      <c r="AE1866" t="e">
        <f t="shared" si="628"/>
        <v>#VALUE!</v>
      </c>
      <c r="AF1866" t="e">
        <f t="shared" si="629"/>
        <v>#VALUE!</v>
      </c>
    </row>
    <row r="1867" spans="5:32" x14ac:dyDescent="0.2">
      <c r="E1867">
        <f t="shared" si="621"/>
        <v>1865</v>
      </c>
      <c r="F1867">
        <f t="shared" si="616"/>
        <v>279.11384429965256</v>
      </c>
      <c r="G1867" t="e">
        <f t="shared" si="609"/>
        <v>#VALUE!</v>
      </c>
      <c r="H1867" t="e">
        <f t="shared" si="610"/>
        <v>#VALUE!</v>
      </c>
      <c r="I1867" t="e">
        <f t="shared" si="611"/>
        <v>#VALUE!</v>
      </c>
      <c r="J1867" t="e">
        <f t="shared" si="612"/>
        <v>#VALUE!</v>
      </c>
      <c r="K1867" t="e">
        <f t="shared" si="613"/>
        <v>#VALUE!</v>
      </c>
      <c r="L1867" t="e">
        <f t="shared" si="614"/>
        <v>#VALUE!</v>
      </c>
      <c r="M1867" t="e">
        <f>IF($B$9="זכר",INDEX(תמותה!$A$1:$E$121,ROUNDDOWN(E1867/12,0)+1,2),INDEX(תמותה!$A$1:$E$121,ROUNDDOWN(E1867/12,0)+1,3))</f>
        <v>#REF!</v>
      </c>
      <c r="N1867" t="e">
        <f>IF($B$9="זכר",INDEX('שיפור גברים'!$A$1:$GQ$121,ROUNDDOWN(E1867/12,0)+1,ROUNDDOWN((E1867+$B$7-$B$8)/12,0)+2),INDEX('שיפור נשים'!$A$1:$GQ$121,ROUNDDOWN(E1867/12,0)+1,ROUNDDOWN((E1867+$B$7-$B$8)/12,0)+2))</f>
        <v>#REF!</v>
      </c>
      <c r="O1867" t="e">
        <f>IF($B$9="זכר",INDEX('שיפור גברים'!$A$1:$GQ$121,ROUNDDOWN(E1867/12,0)+1,ROUNDDOWN((E1867+$B$7-$B$8)/12,0)+1),INDEX('שיפור נשים'!$A$1:$GQ$121,ROUNDDOWN(E1867/12,0)+1,ROUNDDOWN((E1867+$B$7-$B$8)/12,0)+1))</f>
        <v>#REF!</v>
      </c>
      <c r="P1867">
        <f t="shared" si="615"/>
        <v>8.3333333333333329E-2</v>
      </c>
      <c r="Q1867">
        <f t="shared" si="617"/>
        <v>1</v>
      </c>
      <c r="R1867">
        <f t="shared" si="622"/>
        <v>1865</v>
      </c>
      <c r="S1867" t="e">
        <f t="shared" si="623"/>
        <v>#VALUE!</v>
      </c>
      <c r="T1867" t="e">
        <f>IF($B$11="זכר",INDEX(תמותה!$A$1:$E$121,ROUNDDOWN(R1867/12,0)+1,2),INDEX(תמותה!$A$1:$E$121,ROUNDDOWN(R1867/12,0)+1,3))</f>
        <v>#REF!</v>
      </c>
      <c r="U1867" t="e">
        <f>IF($B$11="זכר",INDEX('שיפור גברים'!$A$1:$GQ$121,ROUNDDOWN(R1867/12,0)+1,ROUNDDOWN((E1867+$B$7-$B$8)/12,0)+2),INDEX('שיפור נשים'!$A$1:$GQ$121,ROUNDDOWN(R1867/12,0)+1,ROUNDDOWN((E1867+$B$7-$B$8)/12,0)+2))</f>
        <v>#REF!</v>
      </c>
      <c r="V1867" t="e">
        <f>IF($B$11="זכר",INDEX('שיפור גברים'!$A$1:$GQ$121,ROUNDDOWN(R1867/12,0)+1,ROUNDDOWN((E1867+$B$7-$B$8)/12,0)+1),INDEX('שיפור נשים'!$A$1:$GQ$121,ROUNDDOWN(R1867/12,0)+1,ROUNDDOWN((E1867+$B$7-$B$8)/12,0)+1))</f>
        <v>#REF!</v>
      </c>
      <c r="W1867">
        <f t="shared" si="618"/>
        <v>8.3333333333333329E-2</v>
      </c>
      <c r="X1867" t="e">
        <f t="shared" si="624"/>
        <v>#VALUE!</v>
      </c>
      <c r="Y1867" t="e">
        <f>IF($B$11="זכר",INDEX(תמותה!$A$1:$E$121,ROUNDDOWN(R1867/12,0)+1,4),INDEX(תמותה!$A$1:$E$121,ROUNDDOWN(R1867/12,0)+1,5))</f>
        <v>#REF!</v>
      </c>
      <c r="Z1867">
        <f t="shared" si="619"/>
        <v>1</v>
      </c>
      <c r="AA1867">
        <f t="shared" si="620"/>
        <v>1</v>
      </c>
      <c r="AB1867" t="e">
        <f t="shared" si="625"/>
        <v>#VALUE!</v>
      </c>
      <c r="AC1867" t="e">
        <f t="shared" si="626"/>
        <v>#VALUE!</v>
      </c>
      <c r="AD1867" t="e">
        <f t="shared" si="627"/>
        <v>#VALUE!</v>
      </c>
      <c r="AE1867" t="e">
        <f t="shared" si="628"/>
        <v>#VALUE!</v>
      </c>
      <c r="AF1867" t="e">
        <f t="shared" si="629"/>
        <v>#VALUE!</v>
      </c>
    </row>
    <row r="1868" spans="5:32" x14ac:dyDescent="0.2">
      <c r="E1868">
        <f t="shared" si="621"/>
        <v>1866</v>
      </c>
      <c r="F1868">
        <f t="shared" si="616"/>
        <v>279.95748705351394</v>
      </c>
      <c r="G1868" t="e">
        <f t="shared" si="609"/>
        <v>#VALUE!</v>
      </c>
      <c r="H1868" t="e">
        <f t="shared" si="610"/>
        <v>#VALUE!</v>
      </c>
      <c r="I1868" t="e">
        <f t="shared" si="611"/>
        <v>#VALUE!</v>
      </c>
      <c r="J1868" t="e">
        <f t="shared" si="612"/>
        <v>#VALUE!</v>
      </c>
      <c r="K1868" t="e">
        <f t="shared" si="613"/>
        <v>#VALUE!</v>
      </c>
      <c r="L1868" t="e">
        <f t="shared" si="614"/>
        <v>#VALUE!</v>
      </c>
      <c r="M1868" t="e">
        <f>IF($B$9="זכר",INDEX(תמותה!$A$1:$E$121,ROUNDDOWN(E1868/12,0)+1,2),INDEX(תמותה!$A$1:$E$121,ROUNDDOWN(E1868/12,0)+1,3))</f>
        <v>#REF!</v>
      </c>
      <c r="N1868" t="e">
        <f>IF($B$9="זכר",INDEX('שיפור גברים'!$A$1:$GQ$121,ROUNDDOWN(E1868/12,0)+1,ROUNDDOWN((E1868+$B$7-$B$8)/12,0)+2),INDEX('שיפור נשים'!$A$1:$GQ$121,ROUNDDOWN(E1868/12,0)+1,ROUNDDOWN((E1868+$B$7-$B$8)/12,0)+2))</f>
        <v>#REF!</v>
      </c>
      <c r="O1868" t="e">
        <f>IF($B$9="זכר",INDEX('שיפור גברים'!$A$1:$GQ$121,ROUNDDOWN(E1868/12,0)+1,ROUNDDOWN((E1868+$B$7-$B$8)/12,0)+1),INDEX('שיפור נשים'!$A$1:$GQ$121,ROUNDDOWN(E1868/12,0)+1,ROUNDDOWN((E1868+$B$7-$B$8)/12,0)+1))</f>
        <v>#REF!</v>
      </c>
      <c r="P1868">
        <f t="shared" si="615"/>
        <v>0.16666666666666666</v>
      </c>
      <c r="Q1868">
        <f t="shared" si="617"/>
        <v>1</v>
      </c>
      <c r="R1868">
        <f t="shared" si="622"/>
        <v>1866</v>
      </c>
      <c r="S1868" t="e">
        <f t="shared" si="623"/>
        <v>#VALUE!</v>
      </c>
      <c r="T1868" t="e">
        <f>IF($B$11="זכר",INDEX(תמותה!$A$1:$E$121,ROUNDDOWN(R1868/12,0)+1,2),INDEX(תמותה!$A$1:$E$121,ROUNDDOWN(R1868/12,0)+1,3))</f>
        <v>#REF!</v>
      </c>
      <c r="U1868" t="e">
        <f>IF($B$11="זכר",INDEX('שיפור גברים'!$A$1:$GQ$121,ROUNDDOWN(R1868/12,0)+1,ROUNDDOWN((E1868+$B$7-$B$8)/12,0)+2),INDEX('שיפור נשים'!$A$1:$GQ$121,ROUNDDOWN(R1868/12,0)+1,ROUNDDOWN((E1868+$B$7-$B$8)/12,0)+2))</f>
        <v>#REF!</v>
      </c>
      <c r="V1868" t="e">
        <f>IF($B$11="זכר",INDEX('שיפור גברים'!$A$1:$GQ$121,ROUNDDOWN(R1868/12,0)+1,ROUNDDOWN((E1868+$B$7-$B$8)/12,0)+1),INDEX('שיפור נשים'!$A$1:$GQ$121,ROUNDDOWN(R1868/12,0)+1,ROUNDDOWN((E1868+$B$7-$B$8)/12,0)+1))</f>
        <v>#REF!</v>
      </c>
      <c r="W1868">
        <f t="shared" si="618"/>
        <v>0.16666666666666666</v>
      </c>
      <c r="X1868" t="e">
        <f t="shared" si="624"/>
        <v>#VALUE!</v>
      </c>
      <c r="Y1868" t="e">
        <f>IF($B$11="זכר",INDEX(תמותה!$A$1:$E$121,ROUNDDOWN(R1868/12,0)+1,4),INDEX(תמותה!$A$1:$E$121,ROUNDDOWN(R1868/12,0)+1,5))</f>
        <v>#REF!</v>
      </c>
      <c r="Z1868">
        <f t="shared" si="619"/>
        <v>1</v>
      </c>
      <c r="AA1868">
        <f t="shared" si="620"/>
        <v>1</v>
      </c>
      <c r="AB1868" t="e">
        <f t="shared" si="625"/>
        <v>#VALUE!</v>
      </c>
      <c r="AC1868" t="e">
        <f t="shared" si="626"/>
        <v>#VALUE!</v>
      </c>
      <c r="AD1868" t="e">
        <f t="shared" si="627"/>
        <v>#VALUE!</v>
      </c>
      <c r="AE1868" t="e">
        <f t="shared" si="628"/>
        <v>#VALUE!</v>
      </c>
      <c r="AF1868" t="e">
        <f t="shared" si="629"/>
        <v>#VALUE!</v>
      </c>
    </row>
    <row r="1869" spans="5:32" x14ac:dyDescent="0.2">
      <c r="E1869">
        <f t="shared" si="621"/>
        <v>1867</v>
      </c>
      <c r="F1869">
        <f t="shared" si="616"/>
        <v>280.80367978155471</v>
      </c>
      <c r="G1869" t="e">
        <f t="shared" si="609"/>
        <v>#VALUE!</v>
      </c>
      <c r="H1869" t="e">
        <f t="shared" si="610"/>
        <v>#VALUE!</v>
      </c>
      <c r="I1869" t="e">
        <f t="shared" si="611"/>
        <v>#VALUE!</v>
      </c>
      <c r="J1869" t="e">
        <f t="shared" si="612"/>
        <v>#VALUE!</v>
      </c>
      <c r="K1869" t="e">
        <f t="shared" si="613"/>
        <v>#VALUE!</v>
      </c>
      <c r="L1869" t="e">
        <f t="shared" si="614"/>
        <v>#VALUE!</v>
      </c>
      <c r="M1869" t="e">
        <f>IF($B$9="זכר",INDEX(תמותה!$A$1:$E$121,ROUNDDOWN(E1869/12,0)+1,2),INDEX(תמותה!$A$1:$E$121,ROUNDDOWN(E1869/12,0)+1,3))</f>
        <v>#REF!</v>
      </c>
      <c r="N1869" t="e">
        <f>IF($B$9="זכר",INDEX('שיפור גברים'!$A$1:$GQ$121,ROUNDDOWN(E1869/12,0)+1,ROUNDDOWN((E1869+$B$7-$B$8)/12,0)+2),INDEX('שיפור נשים'!$A$1:$GQ$121,ROUNDDOWN(E1869/12,0)+1,ROUNDDOWN((E1869+$B$7-$B$8)/12,0)+2))</f>
        <v>#REF!</v>
      </c>
      <c r="O1869" t="e">
        <f>IF($B$9="זכר",INDEX('שיפור גברים'!$A$1:$GQ$121,ROUNDDOWN(E1869/12,0)+1,ROUNDDOWN((E1869+$B$7-$B$8)/12,0)+1),INDEX('שיפור נשים'!$A$1:$GQ$121,ROUNDDOWN(E1869/12,0)+1,ROUNDDOWN((E1869+$B$7-$B$8)/12,0)+1))</f>
        <v>#REF!</v>
      </c>
      <c r="P1869">
        <f t="shared" si="615"/>
        <v>0.25</v>
      </c>
      <c r="Q1869">
        <f t="shared" si="617"/>
        <v>1</v>
      </c>
      <c r="R1869">
        <f t="shared" si="622"/>
        <v>1867</v>
      </c>
      <c r="S1869" t="e">
        <f t="shared" si="623"/>
        <v>#VALUE!</v>
      </c>
      <c r="T1869" t="e">
        <f>IF($B$11="זכר",INDEX(תמותה!$A$1:$E$121,ROUNDDOWN(R1869/12,0)+1,2),INDEX(תמותה!$A$1:$E$121,ROUNDDOWN(R1869/12,0)+1,3))</f>
        <v>#REF!</v>
      </c>
      <c r="U1869" t="e">
        <f>IF($B$11="זכר",INDEX('שיפור גברים'!$A$1:$GQ$121,ROUNDDOWN(R1869/12,0)+1,ROUNDDOWN((E1869+$B$7-$B$8)/12,0)+2),INDEX('שיפור נשים'!$A$1:$GQ$121,ROUNDDOWN(R1869/12,0)+1,ROUNDDOWN((E1869+$B$7-$B$8)/12,0)+2))</f>
        <v>#REF!</v>
      </c>
      <c r="V1869" t="e">
        <f>IF($B$11="זכר",INDEX('שיפור גברים'!$A$1:$GQ$121,ROUNDDOWN(R1869/12,0)+1,ROUNDDOWN((E1869+$B$7-$B$8)/12,0)+1),INDEX('שיפור נשים'!$A$1:$GQ$121,ROUNDDOWN(R1869/12,0)+1,ROUNDDOWN((E1869+$B$7-$B$8)/12,0)+1))</f>
        <v>#REF!</v>
      </c>
      <c r="W1869">
        <f t="shared" si="618"/>
        <v>0.25</v>
      </c>
      <c r="X1869" t="e">
        <f t="shared" si="624"/>
        <v>#VALUE!</v>
      </c>
      <c r="Y1869" t="e">
        <f>IF($B$11="זכר",INDEX(תמותה!$A$1:$E$121,ROUNDDOWN(R1869/12,0)+1,4),INDEX(תמותה!$A$1:$E$121,ROUNDDOWN(R1869/12,0)+1,5))</f>
        <v>#REF!</v>
      </c>
      <c r="Z1869">
        <f t="shared" si="619"/>
        <v>1</v>
      </c>
      <c r="AA1869">
        <f t="shared" si="620"/>
        <v>1</v>
      </c>
      <c r="AB1869" t="e">
        <f t="shared" si="625"/>
        <v>#VALUE!</v>
      </c>
      <c r="AC1869" t="e">
        <f t="shared" si="626"/>
        <v>#VALUE!</v>
      </c>
      <c r="AD1869" t="e">
        <f t="shared" si="627"/>
        <v>#VALUE!</v>
      </c>
      <c r="AE1869" t="e">
        <f t="shared" si="628"/>
        <v>#VALUE!</v>
      </c>
      <c r="AF1869" t="e">
        <f t="shared" si="629"/>
        <v>#VALUE!</v>
      </c>
    </row>
    <row r="1870" spans="5:32" x14ac:dyDescent="0.2">
      <c r="E1870">
        <f t="shared" si="621"/>
        <v>1868</v>
      </c>
      <c r="F1870">
        <f t="shared" si="616"/>
        <v>281.65243019126564</v>
      </c>
      <c r="G1870" t="e">
        <f t="shared" si="609"/>
        <v>#VALUE!</v>
      </c>
      <c r="H1870" t="e">
        <f t="shared" si="610"/>
        <v>#VALUE!</v>
      </c>
      <c r="I1870" t="e">
        <f t="shared" si="611"/>
        <v>#VALUE!</v>
      </c>
      <c r="J1870" t="e">
        <f t="shared" si="612"/>
        <v>#VALUE!</v>
      </c>
      <c r="K1870" t="e">
        <f t="shared" si="613"/>
        <v>#VALUE!</v>
      </c>
      <c r="L1870" t="e">
        <f t="shared" si="614"/>
        <v>#VALUE!</v>
      </c>
      <c r="M1870" t="e">
        <f>IF($B$9="זכר",INDEX(תמותה!$A$1:$E$121,ROUNDDOWN(E1870/12,0)+1,2),INDEX(תמותה!$A$1:$E$121,ROUNDDOWN(E1870/12,0)+1,3))</f>
        <v>#REF!</v>
      </c>
      <c r="N1870" t="e">
        <f>IF($B$9="זכר",INDEX('שיפור גברים'!$A$1:$GQ$121,ROUNDDOWN(E1870/12,0)+1,ROUNDDOWN((E1870+$B$7-$B$8)/12,0)+2),INDEX('שיפור נשים'!$A$1:$GQ$121,ROUNDDOWN(E1870/12,0)+1,ROUNDDOWN((E1870+$B$7-$B$8)/12,0)+2))</f>
        <v>#REF!</v>
      </c>
      <c r="O1870" t="e">
        <f>IF($B$9="זכר",INDEX('שיפור גברים'!$A$1:$GQ$121,ROUNDDOWN(E1870/12,0)+1,ROUNDDOWN((E1870+$B$7-$B$8)/12,0)+1),INDEX('שיפור נשים'!$A$1:$GQ$121,ROUNDDOWN(E1870/12,0)+1,ROUNDDOWN((E1870+$B$7-$B$8)/12,0)+1))</f>
        <v>#REF!</v>
      </c>
      <c r="P1870">
        <f t="shared" si="615"/>
        <v>0.33333333333333331</v>
      </c>
      <c r="Q1870">
        <f t="shared" si="617"/>
        <v>1</v>
      </c>
      <c r="R1870">
        <f t="shared" si="622"/>
        <v>1868</v>
      </c>
      <c r="S1870" t="e">
        <f t="shared" si="623"/>
        <v>#VALUE!</v>
      </c>
      <c r="T1870" t="e">
        <f>IF($B$11="זכר",INDEX(תמותה!$A$1:$E$121,ROUNDDOWN(R1870/12,0)+1,2),INDEX(תמותה!$A$1:$E$121,ROUNDDOWN(R1870/12,0)+1,3))</f>
        <v>#REF!</v>
      </c>
      <c r="U1870" t="e">
        <f>IF($B$11="זכר",INDEX('שיפור גברים'!$A$1:$GQ$121,ROUNDDOWN(R1870/12,0)+1,ROUNDDOWN((E1870+$B$7-$B$8)/12,0)+2),INDEX('שיפור נשים'!$A$1:$GQ$121,ROUNDDOWN(R1870/12,0)+1,ROUNDDOWN((E1870+$B$7-$B$8)/12,0)+2))</f>
        <v>#REF!</v>
      </c>
      <c r="V1870" t="e">
        <f>IF($B$11="זכר",INDEX('שיפור גברים'!$A$1:$GQ$121,ROUNDDOWN(R1870/12,0)+1,ROUNDDOWN((E1870+$B$7-$B$8)/12,0)+1),INDEX('שיפור נשים'!$A$1:$GQ$121,ROUNDDOWN(R1870/12,0)+1,ROUNDDOWN((E1870+$B$7-$B$8)/12,0)+1))</f>
        <v>#REF!</v>
      </c>
      <c r="W1870">
        <f t="shared" si="618"/>
        <v>0.33333333333333331</v>
      </c>
      <c r="X1870" t="e">
        <f t="shared" si="624"/>
        <v>#VALUE!</v>
      </c>
      <c r="Y1870" t="e">
        <f>IF($B$11="זכר",INDEX(תמותה!$A$1:$E$121,ROUNDDOWN(R1870/12,0)+1,4),INDEX(תמותה!$A$1:$E$121,ROUNDDOWN(R1870/12,0)+1,5))</f>
        <v>#REF!</v>
      </c>
      <c r="Z1870">
        <f t="shared" si="619"/>
        <v>1</v>
      </c>
      <c r="AA1870">
        <f t="shared" si="620"/>
        <v>1</v>
      </c>
      <c r="AB1870" t="e">
        <f t="shared" si="625"/>
        <v>#VALUE!</v>
      </c>
      <c r="AC1870" t="e">
        <f t="shared" si="626"/>
        <v>#VALUE!</v>
      </c>
      <c r="AD1870" t="e">
        <f t="shared" si="627"/>
        <v>#VALUE!</v>
      </c>
      <c r="AE1870" t="e">
        <f t="shared" si="628"/>
        <v>#VALUE!</v>
      </c>
      <c r="AF1870" t="e">
        <f t="shared" si="629"/>
        <v>#VALUE!</v>
      </c>
    </row>
    <row r="1871" spans="5:32" x14ac:dyDescent="0.2">
      <c r="E1871">
        <f t="shared" si="621"/>
        <v>1869</v>
      </c>
      <c r="F1871">
        <f t="shared" si="616"/>
        <v>282.50374601343322</v>
      </c>
      <c r="G1871" t="e">
        <f t="shared" si="609"/>
        <v>#VALUE!</v>
      </c>
      <c r="H1871" t="e">
        <f t="shared" si="610"/>
        <v>#VALUE!</v>
      </c>
      <c r="I1871" t="e">
        <f t="shared" si="611"/>
        <v>#VALUE!</v>
      </c>
      <c r="J1871" t="e">
        <f t="shared" si="612"/>
        <v>#VALUE!</v>
      </c>
      <c r="K1871" t="e">
        <f t="shared" si="613"/>
        <v>#VALUE!</v>
      </c>
      <c r="L1871" t="e">
        <f t="shared" si="614"/>
        <v>#VALUE!</v>
      </c>
      <c r="M1871" t="e">
        <f>IF($B$9="זכר",INDEX(תמותה!$A$1:$E$121,ROUNDDOWN(E1871/12,0)+1,2),INDEX(תמותה!$A$1:$E$121,ROUNDDOWN(E1871/12,0)+1,3))</f>
        <v>#REF!</v>
      </c>
      <c r="N1871" t="e">
        <f>IF($B$9="זכר",INDEX('שיפור גברים'!$A$1:$GQ$121,ROUNDDOWN(E1871/12,0)+1,ROUNDDOWN((E1871+$B$7-$B$8)/12,0)+2),INDEX('שיפור נשים'!$A$1:$GQ$121,ROUNDDOWN(E1871/12,0)+1,ROUNDDOWN((E1871+$B$7-$B$8)/12,0)+2))</f>
        <v>#REF!</v>
      </c>
      <c r="O1871" t="e">
        <f>IF($B$9="זכר",INDEX('שיפור גברים'!$A$1:$GQ$121,ROUNDDOWN(E1871/12,0)+1,ROUNDDOWN((E1871+$B$7-$B$8)/12,0)+1),INDEX('שיפור נשים'!$A$1:$GQ$121,ROUNDDOWN(E1871/12,0)+1,ROUNDDOWN((E1871+$B$7-$B$8)/12,0)+1))</f>
        <v>#REF!</v>
      </c>
      <c r="P1871">
        <f t="shared" si="615"/>
        <v>0.41666666666666669</v>
      </c>
      <c r="Q1871">
        <f t="shared" si="617"/>
        <v>1</v>
      </c>
      <c r="R1871">
        <f t="shared" si="622"/>
        <v>1869</v>
      </c>
      <c r="S1871" t="e">
        <f t="shared" si="623"/>
        <v>#VALUE!</v>
      </c>
      <c r="T1871" t="e">
        <f>IF($B$11="זכר",INDEX(תמותה!$A$1:$E$121,ROUNDDOWN(R1871/12,0)+1,2),INDEX(תמותה!$A$1:$E$121,ROUNDDOWN(R1871/12,0)+1,3))</f>
        <v>#REF!</v>
      </c>
      <c r="U1871" t="e">
        <f>IF($B$11="זכר",INDEX('שיפור גברים'!$A$1:$GQ$121,ROUNDDOWN(R1871/12,0)+1,ROUNDDOWN((E1871+$B$7-$B$8)/12,0)+2),INDEX('שיפור נשים'!$A$1:$GQ$121,ROUNDDOWN(R1871/12,0)+1,ROUNDDOWN((E1871+$B$7-$B$8)/12,0)+2))</f>
        <v>#REF!</v>
      </c>
      <c r="V1871" t="e">
        <f>IF($B$11="זכר",INDEX('שיפור גברים'!$A$1:$GQ$121,ROUNDDOWN(R1871/12,0)+1,ROUNDDOWN((E1871+$B$7-$B$8)/12,0)+1),INDEX('שיפור נשים'!$A$1:$GQ$121,ROUNDDOWN(R1871/12,0)+1,ROUNDDOWN((E1871+$B$7-$B$8)/12,0)+1))</f>
        <v>#REF!</v>
      </c>
      <c r="W1871">
        <f t="shared" si="618"/>
        <v>0.41666666666666669</v>
      </c>
      <c r="X1871" t="e">
        <f t="shared" si="624"/>
        <v>#VALUE!</v>
      </c>
      <c r="Y1871" t="e">
        <f>IF($B$11="זכר",INDEX(תמותה!$A$1:$E$121,ROUNDDOWN(R1871/12,0)+1,4),INDEX(תמותה!$A$1:$E$121,ROUNDDOWN(R1871/12,0)+1,5))</f>
        <v>#REF!</v>
      </c>
      <c r="Z1871">
        <f t="shared" si="619"/>
        <v>1</v>
      </c>
      <c r="AA1871">
        <f t="shared" si="620"/>
        <v>1</v>
      </c>
      <c r="AB1871" t="e">
        <f t="shared" si="625"/>
        <v>#VALUE!</v>
      </c>
      <c r="AC1871" t="e">
        <f t="shared" si="626"/>
        <v>#VALUE!</v>
      </c>
      <c r="AD1871" t="e">
        <f t="shared" si="627"/>
        <v>#VALUE!</v>
      </c>
      <c r="AE1871" t="e">
        <f t="shared" si="628"/>
        <v>#VALUE!</v>
      </c>
      <c r="AF1871" t="e">
        <f t="shared" si="629"/>
        <v>#VALUE!</v>
      </c>
    </row>
    <row r="1872" spans="5:32" x14ac:dyDescent="0.2">
      <c r="E1872">
        <f t="shared" si="621"/>
        <v>1870</v>
      </c>
      <c r="F1872">
        <f t="shared" si="616"/>
        <v>283.35763500221083</v>
      </c>
      <c r="G1872" t="e">
        <f t="shared" si="609"/>
        <v>#VALUE!</v>
      </c>
      <c r="H1872" t="e">
        <f t="shared" si="610"/>
        <v>#VALUE!</v>
      </c>
      <c r="I1872" t="e">
        <f t="shared" si="611"/>
        <v>#VALUE!</v>
      </c>
      <c r="J1872" t="e">
        <f t="shared" si="612"/>
        <v>#VALUE!</v>
      </c>
      <c r="K1872" t="e">
        <f t="shared" si="613"/>
        <v>#VALUE!</v>
      </c>
      <c r="L1872" t="e">
        <f t="shared" si="614"/>
        <v>#VALUE!</v>
      </c>
      <c r="M1872" t="e">
        <f>IF($B$9="זכר",INDEX(תמותה!$A$1:$E$121,ROUNDDOWN(E1872/12,0)+1,2),INDEX(תמותה!$A$1:$E$121,ROUNDDOWN(E1872/12,0)+1,3))</f>
        <v>#REF!</v>
      </c>
      <c r="N1872" t="e">
        <f>IF($B$9="זכר",INDEX('שיפור גברים'!$A$1:$GQ$121,ROUNDDOWN(E1872/12,0)+1,ROUNDDOWN((E1872+$B$7-$B$8)/12,0)+2),INDEX('שיפור נשים'!$A$1:$GQ$121,ROUNDDOWN(E1872/12,0)+1,ROUNDDOWN((E1872+$B$7-$B$8)/12,0)+2))</f>
        <v>#REF!</v>
      </c>
      <c r="O1872" t="e">
        <f>IF($B$9="זכר",INDEX('שיפור גברים'!$A$1:$GQ$121,ROUNDDOWN(E1872/12,0)+1,ROUNDDOWN((E1872+$B$7-$B$8)/12,0)+1),INDEX('שיפור נשים'!$A$1:$GQ$121,ROUNDDOWN(E1872/12,0)+1,ROUNDDOWN((E1872+$B$7-$B$8)/12,0)+1))</f>
        <v>#REF!</v>
      </c>
      <c r="P1872">
        <f t="shared" si="615"/>
        <v>0.5</v>
      </c>
      <c r="Q1872">
        <f t="shared" si="617"/>
        <v>1</v>
      </c>
      <c r="R1872">
        <f t="shared" si="622"/>
        <v>1870</v>
      </c>
      <c r="S1872" t="e">
        <f t="shared" si="623"/>
        <v>#VALUE!</v>
      </c>
      <c r="T1872" t="e">
        <f>IF($B$11="זכר",INDEX(תמותה!$A$1:$E$121,ROUNDDOWN(R1872/12,0)+1,2),INDEX(תמותה!$A$1:$E$121,ROUNDDOWN(R1872/12,0)+1,3))</f>
        <v>#REF!</v>
      </c>
      <c r="U1872" t="e">
        <f>IF($B$11="זכר",INDEX('שיפור גברים'!$A$1:$GQ$121,ROUNDDOWN(R1872/12,0)+1,ROUNDDOWN((E1872+$B$7-$B$8)/12,0)+2),INDEX('שיפור נשים'!$A$1:$GQ$121,ROUNDDOWN(R1872/12,0)+1,ROUNDDOWN((E1872+$B$7-$B$8)/12,0)+2))</f>
        <v>#REF!</v>
      </c>
      <c r="V1872" t="e">
        <f>IF($B$11="זכר",INDEX('שיפור גברים'!$A$1:$GQ$121,ROUNDDOWN(R1872/12,0)+1,ROUNDDOWN((E1872+$B$7-$B$8)/12,0)+1),INDEX('שיפור נשים'!$A$1:$GQ$121,ROUNDDOWN(R1872/12,0)+1,ROUNDDOWN((E1872+$B$7-$B$8)/12,0)+1))</f>
        <v>#REF!</v>
      </c>
      <c r="W1872">
        <f t="shared" si="618"/>
        <v>0.5</v>
      </c>
      <c r="X1872" t="e">
        <f t="shared" si="624"/>
        <v>#VALUE!</v>
      </c>
      <c r="Y1872" t="e">
        <f>IF($B$11="זכר",INDEX(תמותה!$A$1:$E$121,ROUNDDOWN(R1872/12,0)+1,4),INDEX(תמותה!$A$1:$E$121,ROUNDDOWN(R1872/12,0)+1,5))</f>
        <v>#REF!</v>
      </c>
      <c r="Z1872">
        <f t="shared" si="619"/>
        <v>1</v>
      </c>
      <c r="AA1872">
        <f t="shared" si="620"/>
        <v>1</v>
      </c>
      <c r="AB1872" t="e">
        <f t="shared" si="625"/>
        <v>#VALUE!</v>
      </c>
      <c r="AC1872" t="e">
        <f t="shared" si="626"/>
        <v>#VALUE!</v>
      </c>
      <c r="AD1872" t="e">
        <f t="shared" si="627"/>
        <v>#VALUE!</v>
      </c>
      <c r="AE1872" t="e">
        <f t="shared" si="628"/>
        <v>#VALUE!</v>
      </c>
      <c r="AF1872" t="e">
        <f t="shared" si="629"/>
        <v>#VALUE!</v>
      </c>
    </row>
    <row r="1873" spans="5:32" x14ac:dyDescent="0.2">
      <c r="E1873">
        <f t="shared" si="621"/>
        <v>1871</v>
      </c>
      <c r="F1873">
        <f t="shared" si="616"/>
        <v>284.21410493518999</v>
      </c>
      <c r="G1873" t="e">
        <f t="shared" si="609"/>
        <v>#VALUE!</v>
      </c>
      <c r="H1873" t="e">
        <f t="shared" si="610"/>
        <v>#VALUE!</v>
      </c>
      <c r="I1873" t="e">
        <f t="shared" si="611"/>
        <v>#VALUE!</v>
      </c>
      <c r="J1873" t="e">
        <f t="shared" si="612"/>
        <v>#VALUE!</v>
      </c>
      <c r="K1873" t="e">
        <f t="shared" si="613"/>
        <v>#VALUE!</v>
      </c>
      <c r="L1873" t="e">
        <f t="shared" si="614"/>
        <v>#VALUE!</v>
      </c>
      <c r="M1873" t="e">
        <f>IF($B$9="זכר",INDEX(תמותה!$A$1:$E$121,ROUNDDOWN(E1873/12,0)+1,2),INDEX(תמותה!$A$1:$E$121,ROUNDDOWN(E1873/12,0)+1,3))</f>
        <v>#REF!</v>
      </c>
      <c r="N1873" t="e">
        <f>IF($B$9="זכר",INDEX('שיפור גברים'!$A$1:$GQ$121,ROUNDDOWN(E1873/12,0)+1,ROUNDDOWN((E1873+$B$7-$B$8)/12,0)+2),INDEX('שיפור נשים'!$A$1:$GQ$121,ROUNDDOWN(E1873/12,0)+1,ROUNDDOWN((E1873+$B$7-$B$8)/12,0)+2))</f>
        <v>#REF!</v>
      </c>
      <c r="O1873" t="e">
        <f>IF($B$9="זכר",INDEX('שיפור גברים'!$A$1:$GQ$121,ROUNDDOWN(E1873/12,0)+1,ROUNDDOWN((E1873+$B$7-$B$8)/12,0)+1),INDEX('שיפור נשים'!$A$1:$GQ$121,ROUNDDOWN(E1873/12,0)+1,ROUNDDOWN((E1873+$B$7-$B$8)/12,0)+1))</f>
        <v>#REF!</v>
      </c>
      <c r="P1873">
        <f t="shared" si="615"/>
        <v>0.58333333333333337</v>
      </c>
      <c r="Q1873">
        <f t="shared" si="617"/>
        <v>1</v>
      </c>
      <c r="R1873">
        <f t="shared" si="622"/>
        <v>1871</v>
      </c>
      <c r="S1873" t="e">
        <f t="shared" si="623"/>
        <v>#VALUE!</v>
      </c>
      <c r="T1873" t="e">
        <f>IF($B$11="זכר",INDEX(תמותה!$A$1:$E$121,ROUNDDOWN(R1873/12,0)+1,2),INDEX(תמותה!$A$1:$E$121,ROUNDDOWN(R1873/12,0)+1,3))</f>
        <v>#REF!</v>
      </c>
      <c r="U1873" t="e">
        <f>IF($B$11="זכר",INDEX('שיפור גברים'!$A$1:$GQ$121,ROUNDDOWN(R1873/12,0)+1,ROUNDDOWN((E1873+$B$7-$B$8)/12,0)+2),INDEX('שיפור נשים'!$A$1:$GQ$121,ROUNDDOWN(R1873/12,0)+1,ROUNDDOWN((E1873+$B$7-$B$8)/12,0)+2))</f>
        <v>#REF!</v>
      </c>
      <c r="V1873" t="e">
        <f>IF($B$11="זכר",INDEX('שיפור גברים'!$A$1:$GQ$121,ROUNDDOWN(R1873/12,0)+1,ROUNDDOWN((E1873+$B$7-$B$8)/12,0)+1),INDEX('שיפור נשים'!$A$1:$GQ$121,ROUNDDOWN(R1873/12,0)+1,ROUNDDOWN((E1873+$B$7-$B$8)/12,0)+1))</f>
        <v>#REF!</v>
      </c>
      <c r="W1873">
        <f t="shared" si="618"/>
        <v>0.58333333333333337</v>
      </c>
      <c r="X1873" t="e">
        <f t="shared" si="624"/>
        <v>#VALUE!</v>
      </c>
      <c r="Y1873" t="e">
        <f>IF($B$11="זכר",INDEX(תמותה!$A$1:$E$121,ROUNDDOWN(R1873/12,0)+1,4),INDEX(תמותה!$A$1:$E$121,ROUNDDOWN(R1873/12,0)+1,5))</f>
        <v>#REF!</v>
      </c>
      <c r="Z1873">
        <f t="shared" si="619"/>
        <v>1</v>
      </c>
      <c r="AA1873">
        <f t="shared" si="620"/>
        <v>1</v>
      </c>
      <c r="AB1873" t="e">
        <f t="shared" si="625"/>
        <v>#VALUE!</v>
      </c>
      <c r="AC1873" t="e">
        <f t="shared" si="626"/>
        <v>#VALUE!</v>
      </c>
      <c r="AD1873" t="e">
        <f t="shared" si="627"/>
        <v>#VALUE!</v>
      </c>
      <c r="AE1873" t="e">
        <f t="shared" si="628"/>
        <v>#VALUE!</v>
      </c>
      <c r="AF1873" t="e">
        <f t="shared" si="629"/>
        <v>#VALUE!</v>
      </c>
    </row>
    <row r="1874" spans="5:32" x14ac:dyDescent="0.2">
      <c r="E1874">
        <f t="shared" si="621"/>
        <v>1872</v>
      </c>
      <c r="F1874">
        <f t="shared" si="616"/>
        <v>285.07316361347034</v>
      </c>
      <c r="G1874" t="e">
        <f t="shared" si="609"/>
        <v>#VALUE!</v>
      </c>
      <c r="H1874" t="e">
        <f t="shared" si="610"/>
        <v>#VALUE!</v>
      </c>
      <c r="I1874" t="e">
        <f t="shared" si="611"/>
        <v>#VALUE!</v>
      </c>
      <c r="J1874" t="e">
        <f t="shared" si="612"/>
        <v>#VALUE!</v>
      </c>
      <c r="K1874" t="e">
        <f t="shared" si="613"/>
        <v>#VALUE!</v>
      </c>
      <c r="L1874" t="e">
        <f t="shared" si="614"/>
        <v>#VALUE!</v>
      </c>
      <c r="M1874" t="e">
        <f>IF($B$9="זכר",INDEX(תמותה!$A$1:$E$121,ROUNDDOWN(E1874/12,0)+1,2),INDEX(תמותה!$A$1:$E$121,ROUNDDOWN(E1874/12,0)+1,3))</f>
        <v>#REF!</v>
      </c>
      <c r="N1874" t="e">
        <f>IF($B$9="זכר",INDEX('שיפור גברים'!$A$1:$GQ$121,ROUNDDOWN(E1874/12,0)+1,ROUNDDOWN((E1874+$B$7-$B$8)/12,0)+2),INDEX('שיפור נשים'!$A$1:$GQ$121,ROUNDDOWN(E1874/12,0)+1,ROUNDDOWN((E1874+$B$7-$B$8)/12,0)+2))</f>
        <v>#REF!</v>
      </c>
      <c r="O1874" t="e">
        <f>IF($B$9="זכר",INDEX('שיפור גברים'!$A$1:$GQ$121,ROUNDDOWN(E1874/12,0)+1,ROUNDDOWN((E1874+$B$7-$B$8)/12,0)+1),INDEX('שיפור נשים'!$A$1:$GQ$121,ROUNDDOWN(E1874/12,0)+1,ROUNDDOWN((E1874+$B$7-$B$8)/12,0)+1))</f>
        <v>#REF!</v>
      </c>
      <c r="P1874">
        <f t="shared" si="615"/>
        <v>0.66666666666666663</v>
      </c>
      <c r="Q1874">
        <f t="shared" si="617"/>
        <v>1</v>
      </c>
      <c r="R1874">
        <f t="shared" si="622"/>
        <v>1872</v>
      </c>
      <c r="S1874" t="e">
        <f t="shared" si="623"/>
        <v>#VALUE!</v>
      </c>
      <c r="T1874" t="e">
        <f>IF($B$11="זכר",INDEX(תמותה!$A$1:$E$121,ROUNDDOWN(R1874/12,0)+1,2),INDEX(תמותה!$A$1:$E$121,ROUNDDOWN(R1874/12,0)+1,3))</f>
        <v>#REF!</v>
      </c>
      <c r="U1874" t="e">
        <f>IF($B$11="זכר",INDEX('שיפור גברים'!$A$1:$GQ$121,ROUNDDOWN(R1874/12,0)+1,ROUNDDOWN((E1874+$B$7-$B$8)/12,0)+2),INDEX('שיפור נשים'!$A$1:$GQ$121,ROUNDDOWN(R1874/12,0)+1,ROUNDDOWN((E1874+$B$7-$B$8)/12,0)+2))</f>
        <v>#REF!</v>
      </c>
      <c r="V1874" t="e">
        <f>IF($B$11="זכר",INDEX('שיפור גברים'!$A$1:$GQ$121,ROUNDDOWN(R1874/12,0)+1,ROUNDDOWN((E1874+$B$7-$B$8)/12,0)+1),INDEX('שיפור נשים'!$A$1:$GQ$121,ROUNDDOWN(R1874/12,0)+1,ROUNDDOWN((E1874+$B$7-$B$8)/12,0)+1))</f>
        <v>#REF!</v>
      </c>
      <c r="W1874">
        <f t="shared" si="618"/>
        <v>0.66666666666666663</v>
      </c>
      <c r="X1874" t="e">
        <f t="shared" si="624"/>
        <v>#VALUE!</v>
      </c>
      <c r="Y1874" t="e">
        <f>IF($B$11="זכר",INDEX(תמותה!$A$1:$E$121,ROUNDDOWN(R1874/12,0)+1,4),INDEX(תמותה!$A$1:$E$121,ROUNDDOWN(R1874/12,0)+1,5))</f>
        <v>#REF!</v>
      </c>
      <c r="Z1874">
        <f t="shared" si="619"/>
        <v>1</v>
      </c>
      <c r="AA1874">
        <f t="shared" si="620"/>
        <v>1</v>
      </c>
      <c r="AB1874" t="e">
        <f t="shared" si="625"/>
        <v>#VALUE!</v>
      </c>
      <c r="AC1874" t="e">
        <f t="shared" si="626"/>
        <v>#VALUE!</v>
      </c>
      <c r="AD1874" t="e">
        <f t="shared" si="627"/>
        <v>#VALUE!</v>
      </c>
      <c r="AE1874" t="e">
        <f t="shared" si="628"/>
        <v>#VALUE!</v>
      </c>
      <c r="AF1874" t="e">
        <f t="shared" si="629"/>
        <v>#VALUE!</v>
      </c>
    </row>
    <row r="1875" spans="5:32" x14ac:dyDescent="0.2">
      <c r="E1875">
        <f t="shared" si="621"/>
        <v>1873</v>
      </c>
      <c r="F1875">
        <f t="shared" si="616"/>
        <v>285.93481886172992</v>
      </c>
      <c r="G1875" t="e">
        <f t="shared" si="609"/>
        <v>#VALUE!</v>
      </c>
      <c r="H1875" t="e">
        <f t="shared" si="610"/>
        <v>#VALUE!</v>
      </c>
      <c r="I1875" t="e">
        <f t="shared" si="611"/>
        <v>#VALUE!</v>
      </c>
      <c r="J1875" t="e">
        <f t="shared" si="612"/>
        <v>#VALUE!</v>
      </c>
      <c r="K1875" t="e">
        <f t="shared" si="613"/>
        <v>#VALUE!</v>
      </c>
      <c r="L1875" t="e">
        <f t="shared" si="614"/>
        <v>#VALUE!</v>
      </c>
      <c r="M1875" t="e">
        <f>IF($B$9="זכר",INDEX(תמותה!$A$1:$E$121,ROUNDDOWN(E1875/12,0)+1,2),INDEX(תמותה!$A$1:$E$121,ROUNDDOWN(E1875/12,0)+1,3))</f>
        <v>#REF!</v>
      </c>
      <c r="N1875" t="e">
        <f>IF($B$9="זכר",INDEX('שיפור גברים'!$A$1:$GQ$121,ROUNDDOWN(E1875/12,0)+1,ROUNDDOWN((E1875+$B$7-$B$8)/12,0)+2),INDEX('שיפור נשים'!$A$1:$GQ$121,ROUNDDOWN(E1875/12,0)+1,ROUNDDOWN((E1875+$B$7-$B$8)/12,0)+2))</f>
        <v>#REF!</v>
      </c>
      <c r="O1875" t="e">
        <f>IF($B$9="זכר",INDEX('שיפור גברים'!$A$1:$GQ$121,ROUNDDOWN(E1875/12,0)+1,ROUNDDOWN((E1875+$B$7-$B$8)/12,0)+1),INDEX('שיפור נשים'!$A$1:$GQ$121,ROUNDDOWN(E1875/12,0)+1,ROUNDDOWN((E1875+$B$7-$B$8)/12,0)+1))</f>
        <v>#REF!</v>
      </c>
      <c r="P1875">
        <f t="shared" si="615"/>
        <v>0.75</v>
      </c>
      <c r="Q1875">
        <f t="shared" si="617"/>
        <v>1</v>
      </c>
      <c r="R1875">
        <f t="shared" si="622"/>
        <v>1873</v>
      </c>
      <c r="S1875" t="e">
        <f t="shared" si="623"/>
        <v>#VALUE!</v>
      </c>
      <c r="T1875" t="e">
        <f>IF($B$11="זכר",INDEX(תמותה!$A$1:$E$121,ROUNDDOWN(R1875/12,0)+1,2),INDEX(תמותה!$A$1:$E$121,ROUNDDOWN(R1875/12,0)+1,3))</f>
        <v>#REF!</v>
      </c>
      <c r="U1875" t="e">
        <f>IF($B$11="זכר",INDEX('שיפור גברים'!$A$1:$GQ$121,ROUNDDOWN(R1875/12,0)+1,ROUNDDOWN((E1875+$B$7-$B$8)/12,0)+2),INDEX('שיפור נשים'!$A$1:$GQ$121,ROUNDDOWN(R1875/12,0)+1,ROUNDDOWN((E1875+$B$7-$B$8)/12,0)+2))</f>
        <v>#REF!</v>
      </c>
      <c r="V1875" t="e">
        <f>IF($B$11="זכר",INDEX('שיפור גברים'!$A$1:$GQ$121,ROUNDDOWN(R1875/12,0)+1,ROUNDDOWN((E1875+$B$7-$B$8)/12,0)+1),INDEX('שיפור נשים'!$A$1:$GQ$121,ROUNDDOWN(R1875/12,0)+1,ROUNDDOWN((E1875+$B$7-$B$8)/12,0)+1))</f>
        <v>#REF!</v>
      </c>
      <c r="W1875">
        <f t="shared" si="618"/>
        <v>0.75</v>
      </c>
      <c r="X1875" t="e">
        <f t="shared" si="624"/>
        <v>#VALUE!</v>
      </c>
      <c r="Y1875" t="e">
        <f>IF($B$11="זכר",INDEX(תמותה!$A$1:$E$121,ROUNDDOWN(R1875/12,0)+1,4),INDEX(תמותה!$A$1:$E$121,ROUNDDOWN(R1875/12,0)+1,5))</f>
        <v>#REF!</v>
      </c>
      <c r="Z1875">
        <f t="shared" si="619"/>
        <v>1</v>
      </c>
      <c r="AA1875">
        <f t="shared" si="620"/>
        <v>1</v>
      </c>
      <c r="AB1875" t="e">
        <f t="shared" si="625"/>
        <v>#VALUE!</v>
      </c>
      <c r="AC1875" t="e">
        <f t="shared" si="626"/>
        <v>#VALUE!</v>
      </c>
      <c r="AD1875" t="e">
        <f t="shared" si="627"/>
        <v>#VALUE!</v>
      </c>
      <c r="AE1875" t="e">
        <f t="shared" si="628"/>
        <v>#VALUE!</v>
      </c>
      <c r="AF1875" t="e">
        <f t="shared" si="629"/>
        <v>#VALUE!</v>
      </c>
    </row>
    <row r="1876" spans="5:32" x14ac:dyDescent="0.2">
      <c r="E1876">
        <f t="shared" si="621"/>
        <v>1874</v>
      </c>
      <c r="F1876">
        <f t="shared" si="616"/>
        <v>286.7990785282995</v>
      </c>
      <c r="G1876" t="e">
        <f t="shared" si="609"/>
        <v>#VALUE!</v>
      </c>
      <c r="H1876" t="e">
        <f t="shared" si="610"/>
        <v>#VALUE!</v>
      </c>
      <c r="I1876" t="e">
        <f t="shared" si="611"/>
        <v>#VALUE!</v>
      </c>
      <c r="J1876" t="e">
        <f t="shared" si="612"/>
        <v>#VALUE!</v>
      </c>
      <c r="K1876" t="e">
        <f t="shared" si="613"/>
        <v>#VALUE!</v>
      </c>
      <c r="L1876" t="e">
        <f t="shared" si="614"/>
        <v>#VALUE!</v>
      </c>
      <c r="M1876" t="e">
        <f>IF($B$9="זכר",INDEX(תמותה!$A$1:$E$121,ROUNDDOWN(E1876/12,0)+1,2),INDEX(תמותה!$A$1:$E$121,ROUNDDOWN(E1876/12,0)+1,3))</f>
        <v>#REF!</v>
      </c>
      <c r="N1876" t="e">
        <f>IF($B$9="זכר",INDEX('שיפור גברים'!$A$1:$GQ$121,ROUNDDOWN(E1876/12,0)+1,ROUNDDOWN((E1876+$B$7-$B$8)/12,0)+2),INDEX('שיפור נשים'!$A$1:$GQ$121,ROUNDDOWN(E1876/12,0)+1,ROUNDDOWN((E1876+$B$7-$B$8)/12,0)+2))</f>
        <v>#REF!</v>
      </c>
      <c r="O1876" t="e">
        <f>IF($B$9="זכר",INDEX('שיפור גברים'!$A$1:$GQ$121,ROUNDDOWN(E1876/12,0)+1,ROUNDDOWN((E1876+$B$7-$B$8)/12,0)+1),INDEX('שיפור נשים'!$A$1:$GQ$121,ROUNDDOWN(E1876/12,0)+1,ROUNDDOWN((E1876+$B$7-$B$8)/12,0)+1))</f>
        <v>#REF!</v>
      </c>
      <c r="P1876">
        <f t="shared" si="615"/>
        <v>0.83333333333333337</v>
      </c>
      <c r="Q1876">
        <f t="shared" si="617"/>
        <v>1</v>
      </c>
      <c r="R1876">
        <f t="shared" si="622"/>
        <v>1874</v>
      </c>
      <c r="S1876" t="e">
        <f t="shared" si="623"/>
        <v>#VALUE!</v>
      </c>
      <c r="T1876" t="e">
        <f>IF($B$11="זכר",INDEX(תמותה!$A$1:$E$121,ROUNDDOWN(R1876/12,0)+1,2),INDEX(תמותה!$A$1:$E$121,ROUNDDOWN(R1876/12,0)+1,3))</f>
        <v>#REF!</v>
      </c>
      <c r="U1876" t="e">
        <f>IF($B$11="זכר",INDEX('שיפור גברים'!$A$1:$GQ$121,ROUNDDOWN(R1876/12,0)+1,ROUNDDOWN((E1876+$B$7-$B$8)/12,0)+2),INDEX('שיפור נשים'!$A$1:$GQ$121,ROUNDDOWN(R1876/12,0)+1,ROUNDDOWN((E1876+$B$7-$B$8)/12,0)+2))</f>
        <v>#REF!</v>
      </c>
      <c r="V1876" t="e">
        <f>IF($B$11="זכר",INDEX('שיפור גברים'!$A$1:$GQ$121,ROUNDDOWN(R1876/12,0)+1,ROUNDDOWN((E1876+$B$7-$B$8)/12,0)+1),INDEX('שיפור נשים'!$A$1:$GQ$121,ROUNDDOWN(R1876/12,0)+1,ROUNDDOWN((E1876+$B$7-$B$8)/12,0)+1))</f>
        <v>#REF!</v>
      </c>
      <c r="W1876">
        <f t="shared" si="618"/>
        <v>0.83333333333333337</v>
      </c>
      <c r="X1876" t="e">
        <f t="shared" si="624"/>
        <v>#VALUE!</v>
      </c>
      <c r="Y1876" t="e">
        <f>IF($B$11="זכר",INDEX(תמותה!$A$1:$E$121,ROUNDDOWN(R1876/12,0)+1,4),INDEX(תמותה!$A$1:$E$121,ROUNDDOWN(R1876/12,0)+1,5))</f>
        <v>#REF!</v>
      </c>
      <c r="Z1876">
        <f t="shared" si="619"/>
        <v>1</v>
      </c>
      <c r="AA1876">
        <f t="shared" si="620"/>
        <v>1</v>
      </c>
      <c r="AB1876" t="e">
        <f t="shared" si="625"/>
        <v>#VALUE!</v>
      </c>
      <c r="AC1876" t="e">
        <f t="shared" si="626"/>
        <v>#VALUE!</v>
      </c>
      <c r="AD1876" t="e">
        <f t="shared" si="627"/>
        <v>#VALUE!</v>
      </c>
      <c r="AE1876" t="e">
        <f t="shared" si="628"/>
        <v>#VALUE!</v>
      </c>
      <c r="AF1876" t="e">
        <f t="shared" si="629"/>
        <v>#VALUE!</v>
      </c>
    </row>
    <row r="1877" spans="5:32" x14ac:dyDescent="0.2">
      <c r="E1877">
        <f t="shared" si="621"/>
        <v>1875</v>
      </c>
      <c r="F1877">
        <f t="shared" si="616"/>
        <v>287.66595048523033</v>
      </c>
      <c r="G1877" t="e">
        <f t="shared" si="609"/>
        <v>#VALUE!</v>
      </c>
      <c r="H1877" t="e">
        <f t="shared" si="610"/>
        <v>#VALUE!</v>
      </c>
      <c r="I1877" t="e">
        <f t="shared" si="611"/>
        <v>#VALUE!</v>
      </c>
      <c r="J1877" t="e">
        <f t="shared" si="612"/>
        <v>#VALUE!</v>
      </c>
      <c r="K1877" t="e">
        <f t="shared" si="613"/>
        <v>#VALUE!</v>
      </c>
      <c r="L1877" t="e">
        <f t="shared" si="614"/>
        <v>#VALUE!</v>
      </c>
      <c r="M1877" t="e">
        <f>IF($B$9="זכר",INDEX(תמותה!$A$1:$E$121,ROUNDDOWN(E1877/12,0)+1,2),INDEX(תמותה!$A$1:$E$121,ROUNDDOWN(E1877/12,0)+1,3))</f>
        <v>#REF!</v>
      </c>
      <c r="N1877" t="e">
        <f>IF($B$9="זכר",INDEX('שיפור גברים'!$A$1:$GQ$121,ROUNDDOWN(E1877/12,0)+1,ROUNDDOWN((E1877+$B$7-$B$8)/12,0)+2),INDEX('שיפור נשים'!$A$1:$GQ$121,ROUNDDOWN(E1877/12,0)+1,ROUNDDOWN((E1877+$B$7-$B$8)/12,0)+2))</f>
        <v>#REF!</v>
      </c>
      <c r="O1877" t="e">
        <f>IF($B$9="זכר",INDEX('שיפור גברים'!$A$1:$GQ$121,ROUNDDOWN(E1877/12,0)+1,ROUNDDOWN((E1877+$B$7-$B$8)/12,0)+1),INDEX('שיפור נשים'!$A$1:$GQ$121,ROUNDDOWN(E1877/12,0)+1,ROUNDDOWN((E1877+$B$7-$B$8)/12,0)+1))</f>
        <v>#REF!</v>
      </c>
      <c r="P1877">
        <f t="shared" si="615"/>
        <v>0.91666666666666663</v>
      </c>
      <c r="Q1877">
        <f t="shared" si="617"/>
        <v>1</v>
      </c>
      <c r="R1877">
        <f t="shared" si="622"/>
        <v>1875</v>
      </c>
      <c r="S1877" t="e">
        <f t="shared" si="623"/>
        <v>#VALUE!</v>
      </c>
      <c r="T1877" t="e">
        <f>IF($B$11="זכר",INDEX(תמותה!$A$1:$E$121,ROUNDDOWN(R1877/12,0)+1,2),INDEX(תמותה!$A$1:$E$121,ROUNDDOWN(R1877/12,0)+1,3))</f>
        <v>#REF!</v>
      </c>
      <c r="U1877" t="e">
        <f>IF($B$11="זכר",INDEX('שיפור גברים'!$A$1:$GQ$121,ROUNDDOWN(R1877/12,0)+1,ROUNDDOWN((E1877+$B$7-$B$8)/12,0)+2),INDEX('שיפור נשים'!$A$1:$GQ$121,ROUNDDOWN(R1877/12,0)+1,ROUNDDOWN((E1877+$B$7-$B$8)/12,0)+2))</f>
        <v>#REF!</v>
      </c>
      <c r="V1877" t="e">
        <f>IF($B$11="זכר",INDEX('שיפור גברים'!$A$1:$GQ$121,ROUNDDOWN(R1877/12,0)+1,ROUNDDOWN((E1877+$B$7-$B$8)/12,0)+1),INDEX('שיפור נשים'!$A$1:$GQ$121,ROUNDDOWN(R1877/12,0)+1,ROUNDDOWN((E1877+$B$7-$B$8)/12,0)+1))</f>
        <v>#REF!</v>
      </c>
      <c r="W1877">
        <f t="shared" si="618"/>
        <v>0.91666666666666663</v>
      </c>
      <c r="X1877" t="e">
        <f t="shared" si="624"/>
        <v>#VALUE!</v>
      </c>
      <c r="Y1877" t="e">
        <f>IF($B$11="זכר",INDEX(תמותה!$A$1:$E$121,ROUNDDOWN(R1877/12,0)+1,4),INDEX(תמותה!$A$1:$E$121,ROUNDDOWN(R1877/12,0)+1,5))</f>
        <v>#REF!</v>
      </c>
      <c r="Z1877">
        <f t="shared" si="619"/>
        <v>1</v>
      </c>
      <c r="AA1877">
        <f t="shared" si="620"/>
        <v>1</v>
      </c>
      <c r="AB1877" t="e">
        <f t="shared" si="625"/>
        <v>#VALUE!</v>
      </c>
      <c r="AC1877" t="e">
        <f t="shared" si="626"/>
        <v>#VALUE!</v>
      </c>
      <c r="AD1877" t="e">
        <f t="shared" si="627"/>
        <v>#VALUE!</v>
      </c>
      <c r="AE1877" t="e">
        <f t="shared" si="628"/>
        <v>#VALUE!</v>
      </c>
      <c r="AF1877" t="e">
        <f t="shared" si="629"/>
        <v>#VALUE!</v>
      </c>
    </row>
    <row r="1878" spans="5:32" x14ac:dyDescent="0.2">
      <c r="E1878">
        <f t="shared" si="621"/>
        <v>1876</v>
      </c>
      <c r="F1878">
        <f t="shared" si="616"/>
        <v>288.53544262836778</v>
      </c>
      <c r="G1878" t="e">
        <f t="shared" si="609"/>
        <v>#VALUE!</v>
      </c>
      <c r="H1878" t="e">
        <f t="shared" si="610"/>
        <v>#VALUE!</v>
      </c>
      <c r="I1878" t="e">
        <f t="shared" si="611"/>
        <v>#VALUE!</v>
      </c>
      <c r="J1878" t="e">
        <f t="shared" si="612"/>
        <v>#VALUE!</v>
      </c>
      <c r="K1878" t="e">
        <f t="shared" si="613"/>
        <v>#VALUE!</v>
      </c>
      <c r="L1878" t="e">
        <f t="shared" si="614"/>
        <v>#VALUE!</v>
      </c>
      <c r="M1878" t="e">
        <f>IF($B$9="זכר",INDEX(תמותה!$A$1:$E$121,ROUNDDOWN(E1878/12,0)+1,2),INDEX(תמותה!$A$1:$E$121,ROUNDDOWN(E1878/12,0)+1,3))</f>
        <v>#REF!</v>
      </c>
      <c r="N1878" t="e">
        <f>IF($B$9="זכר",INDEX('שיפור גברים'!$A$1:$GQ$121,ROUNDDOWN(E1878/12,0)+1,ROUNDDOWN((E1878+$B$7-$B$8)/12,0)+2),INDEX('שיפור נשים'!$A$1:$GQ$121,ROUNDDOWN(E1878/12,0)+1,ROUNDDOWN((E1878+$B$7-$B$8)/12,0)+2))</f>
        <v>#REF!</v>
      </c>
      <c r="O1878" t="e">
        <f>IF($B$9="זכר",INDEX('שיפור גברים'!$A$1:$GQ$121,ROUNDDOWN(E1878/12,0)+1,ROUNDDOWN((E1878+$B$7-$B$8)/12,0)+1),INDEX('שיפור נשים'!$A$1:$GQ$121,ROUNDDOWN(E1878/12,0)+1,ROUNDDOWN((E1878+$B$7-$B$8)/12,0)+1))</f>
        <v>#REF!</v>
      </c>
      <c r="P1878">
        <f t="shared" si="615"/>
        <v>1</v>
      </c>
      <c r="Q1878">
        <f t="shared" si="617"/>
        <v>1</v>
      </c>
      <c r="R1878">
        <f t="shared" si="622"/>
        <v>1876</v>
      </c>
      <c r="S1878" t="e">
        <f t="shared" si="623"/>
        <v>#VALUE!</v>
      </c>
      <c r="T1878" t="e">
        <f>IF($B$11="זכר",INDEX(תמותה!$A$1:$E$121,ROUNDDOWN(R1878/12,0)+1,2),INDEX(תמותה!$A$1:$E$121,ROUNDDOWN(R1878/12,0)+1,3))</f>
        <v>#REF!</v>
      </c>
      <c r="U1878" t="e">
        <f>IF($B$11="זכר",INDEX('שיפור גברים'!$A$1:$GQ$121,ROUNDDOWN(R1878/12,0)+1,ROUNDDOWN((E1878+$B$7-$B$8)/12,0)+2),INDEX('שיפור נשים'!$A$1:$GQ$121,ROUNDDOWN(R1878/12,0)+1,ROUNDDOWN((E1878+$B$7-$B$8)/12,0)+2))</f>
        <v>#REF!</v>
      </c>
      <c r="V1878" t="e">
        <f>IF($B$11="זכר",INDEX('שיפור גברים'!$A$1:$GQ$121,ROUNDDOWN(R1878/12,0)+1,ROUNDDOWN((E1878+$B$7-$B$8)/12,0)+1),INDEX('שיפור נשים'!$A$1:$GQ$121,ROUNDDOWN(R1878/12,0)+1,ROUNDDOWN((E1878+$B$7-$B$8)/12,0)+1))</f>
        <v>#REF!</v>
      </c>
      <c r="W1878">
        <f t="shared" si="618"/>
        <v>1</v>
      </c>
      <c r="X1878" t="e">
        <f t="shared" si="624"/>
        <v>#VALUE!</v>
      </c>
      <c r="Y1878" t="e">
        <f>IF($B$11="זכר",INDEX(תמותה!$A$1:$E$121,ROUNDDOWN(R1878/12,0)+1,4),INDEX(תמותה!$A$1:$E$121,ROUNDDOWN(R1878/12,0)+1,5))</f>
        <v>#REF!</v>
      </c>
      <c r="Z1878">
        <f t="shared" si="619"/>
        <v>1</v>
      </c>
      <c r="AA1878">
        <f t="shared" si="620"/>
        <v>1</v>
      </c>
      <c r="AB1878" t="e">
        <f t="shared" si="625"/>
        <v>#VALUE!</v>
      </c>
      <c r="AC1878" t="e">
        <f t="shared" si="626"/>
        <v>#VALUE!</v>
      </c>
      <c r="AD1878" t="e">
        <f t="shared" si="627"/>
        <v>#VALUE!</v>
      </c>
      <c r="AE1878" t="e">
        <f t="shared" si="628"/>
        <v>#VALUE!</v>
      </c>
      <c r="AF1878" t="e">
        <f t="shared" si="629"/>
        <v>#VALUE!</v>
      </c>
    </row>
    <row r="1879" spans="5:32" x14ac:dyDescent="0.2">
      <c r="E1879">
        <f t="shared" si="621"/>
        <v>1877</v>
      </c>
      <c r="F1879">
        <f t="shared" si="616"/>
        <v>289.40756287742386</v>
      </c>
      <c r="G1879" t="e">
        <f t="shared" si="609"/>
        <v>#VALUE!</v>
      </c>
      <c r="H1879" t="e">
        <f t="shared" si="610"/>
        <v>#VALUE!</v>
      </c>
      <c r="I1879" t="e">
        <f t="shared" si="611"/>
        <v>#VALUE!</v>
      </c>
      <c r="J1879" t="e">
        <f t="shared" si="612"/>
        <v>#VALUE!</v>
      </c>
      <c r="K1879" t="e">
        <f t="shared" si="613"/>
        <v>#VALUE!</v>
      </c>
      <c r="L1879" t="e">
        <f t="shared" si="614"/>
        <v>#VALUE!</v>
      </c>
      <c r="M1879" t="e">
        <f>IF($B$9="זכר",INDEX(תמותה!$A$1:$E$121,ROUNDDOWN(E1879/12,0)+1,2),INDEX(תמותה!$A$1:$E$121,ROUNDDOWN(E1879/12,0)+1,3))</f>
        <v>#REF!</v>
      </c>
      <c r="N1879" t="e">
        <f>IF($B$9="זכר",INDEX('שיפור גברים'!$A$1:$GQ$121,ROUNDDOWN(E1879/12,0)+1,ROUNDDOWN((E1879+$B$7-$B$8)/12,0)+2),INDEX('שיפור נשים'!$A$1:$GQ$121,ROUNDDOWN(E1879/12,0)+1,ROUNDDOWN((E1879+$B$7-$B$8)/12,0)+2))</f>
        <v>#REF!</v>
      </c>
      <c r="O1879" t="e">
        <f>IF($B$9="זכר",INDEX('שיפור גברים'!$A$1:$GQ$121,ROUNDDOWN(E1879/12,0)+1,ROUNDDOWN((E1879+$B$7-$B$8)/12,0)+1),INDEX('שיפור נשים'!$A$1:$GQ$121,ROUNDDOWN(E1879/12,0)+1,ROUNDDOWN((E1879+$B$7-$B$8)/12,0)+1))</f>
        <v>#REF!</v>
      </c>
      <c r="P1879">
        <f t="shared" si="615"/>
        <v>8.3333333333333329E-2</v>
      </c>
      <c r="Q1879">
        <f t="shared" si="617"/>
        <v>1</v>
      </c>
      <c r="R1879">
        <f t="shared" si="622"/>
        <v>1877</v>
      </c>
      <c r="S1879" t="e">
        <f t="shared" si="623"/>
        <v>#VALUE!</v>
      </c>
      <c r="T1879" t="e">
        <f>IF($B$11="זכר",INDEX(תמותה!$A$1:$E$121,ROUNDDOWN(R1879/12,0)+1,2),INDEX(תמותה!$A$1:$E$121,ROUNDDOWN(R1879/12,0)+1,3))</f>
        <v>#REF!</v>
      </c>
      <c r="U1879" t="e">
        <f>IF($B$11="זכר",INDEX('שיפור גברים'!$A$1:$GQ$121,ROUNDDOWN(R1879/12,0)+1,ROUNDDOWN((E1879+$B$7-$B$8)/12,0)+2),INDEX('שיפור נשים'!$A$1:$GQ$121,ROUNDDOWN(R1879/12,0)+1,ROUNDDOWN((E1879+$B$7-$B$8)/12,0)+2))</f>
        <v>#REF!</v>
      </c>
      <c r="V1879" t="e">
        <f>IF($B$11="זכר",INDEX('שיפור גברים'!$A$1:$GQ$121,ROUNDDOWN(R1879/12,0)+1,ROUNDDOWN((E1879+$B$7-$B$8)/12,0)+1),INDEX('שיפור נשים'!$A$1:$GQ$121,ROUNDDOWN(R1879/12,0)+1,ROUNDDOWN((E1879+$B$7-$B$8)/12,0)+1))</f>
        <v>#REF!</v>
      </c>
      <c r="W1879">
        <f t="shared" si="618"/>
        <v>8.3333333333333329E-2</v>
      </c>
      <c r="X1879" t="e">
        <f t="shared" si="624"/>
        <v>#VALUE!</v>
      </c>
      <c r="Y1879" t="e">
        <f>IF($B$11="זכר",INDEX(תמותה!$A$1:$E$121,ROUNDDOWN(R1879/12,0)+1,4),INDEX(תמותה!$A$1:$E$121,ROUNDDOWN(R1879/12,0)+1,5))</f>
        <v>#REF!</v>
      </c>
      <c r="Z1879">
        <f t="shared" si="619"/>
        <v>1</v>
      </c>
      <c r="AA1879">
        <f t="shared" si="620"/>
        <v>1</v>
      </c>
      <c r="AB1879" t="e">
        <f t="shared" si="625"/>
        <v>#VALUE!</v>
      </c>
      <c r="AC1879" t="e">
        <f t="shared" si="626"/>
        <v>#VALUE!</v>
      </c>
      <c r="AD1879" t="e">
        <f t="shared" si="627"/>
        <v>#VALUE!</v>
      </c>
      <c r="AE1879" t="e">
        <f t="shared" si="628"/>
        <v>#VALUE!</v>
      </c>
      <c r="AF1879" t="e">
        <f t="shared" si="629"/>
        <v>#VALUE!</v>
      </c>
    </row>
    <row r="1880" spans="5:32" x14ac:dyDescent="0.2">
      <c r="E1880">
        <f t="shared" si="621"/>
        <v>1878</v>
      </c>
      <c r="F1880">
        <f t="shared" si="616"/>
        <v>290.28231917604762</v>
      </c>
      <c r="G1880" t="e">
        <f t="shared" si="609"/>
        <v>#VALUE!</v>
      </c>
      <c r="H1880" t="e">
        <f t="shared" si="610"/>
        <v>#VALUE!</v>
      </c>
      <c r="I1880" t="e">
        <f t="shared" si="611"/>
        <v>#VALUE!</v>
      </c>
      <c r="J1880" t="e">
        <f t="shared" si="612"/>
        <v>#VALUE!</v>
      </c>
      <c r="K1880" t="e">
        <f t="shared" si="613"/>
        <v>#VALUE!</v>
      </c>
      <c r="L1880" t="e">
        <f t="shared" si="614"/>
        <v>#VALUE!</v>
      </c>
      <c r="M1880" t="e">
        <f>IF($B$9="זכר",INDEX(תמותה!$A$1:$E$121,ROUNDDOWN(E1880/12,0)+1,2),INDEX(תמותה!$A$1:$E$121,ROUNDDOWN(E1880/12,0)+1,3))</f>
        <v>#REF!</v>
      </c>
      <c r="N1880" t="e">
        <f>IF($B$9="זכר",INDEX('שיפור גברים'!$A$1:$GQ$121,ROUNDDOWN(E1880/12,0)+1,ROUNDDOWN((E1880+$B$7-$B$8)/12,0)+2),INDEX('שיפור נשים'!$A$1:$GQ$121,ROUNDDOWN(E1880/12,0)+1,ROUNDDOWN((E1880+$B$7-$B$8)/12,0)+2))</f>
        <v>#REF!</v>
      </c>
      <c r="O1880" t="e">
        <f>IF($B$9="זכר",INDEX('שיפור גברים'!$A$1:$GQ$121,ROUNDDOWN(E1880/12,0)+1,ROUNDDOWN((E1880+$B$7-$B$8)/12,0)+1),INDEX('שיפור נשים'!$A$1:$GQ$121,ROUNDDOWN(E1880/12,0)+1,ROUNDDOWN((E1880+$B$7-$B$8)/12,0)+1))</f>
        <v>#REF!</v>
      </c>
      <c r="P1880">
        <f t="shared" si="615"/>
        <v>0.16666666666666666</v>
      </c>
      <c r="Q1880">
        <f t="shared" si="617"/>
        <v>1</v>
      </c>
      <c r="R1880">
        <f t="shared" si="622"/>
        <v>1878</v>
      </c>
      <c r="S1880" t="e">
        <f t="shared" si="623"/>
        <v>#VALUE!</v>
      </c>
      <c r="T1880" t="e">
        <f>IF($B$11="זכר",INDEX(תמותה!$A$1:$E$121,ROUNDDOWN(R1880/12,0)+1,2),INDEX(תמותה!$A$1:$E$121,ROUNDDOWN(R1880/12,0)+1,3))</f>
        <v>#REF!</v>
      </c>
      <c r="U1880" t="e">
        <f>IF($B$11="זכר",INDEX('שיפור גברים'!$A$1:$GQ$121,ROUNDDOWN(R1880/12,0)+1,ROUNDDOWN((E1880+$B$7-$B$8)/12,0)+2),INDEX('שיפור נשים'!$A$1:$GQ$121,ROUNDDOWN(R1880/12,0)+1,ROUNDDOWN((E1880+$B$7-$B$8)/12,0)+2))</f>
        <v>#REF!</v>
      </c>
      <c r="V1880" t="e">
        <f>IF($B$11="זכר",INDEX('שיפור גברים'!$A$1:$GQ$121,ROUNDDOWN(R1880/12,0)+1,ROUNDDOWN((E1880+$B$7-$B$8)/12,0)+1),INDEX('שיפור נשים'!$A$1:$GQ$121,ROUNDDOWN(R1880/12,0)+1,ROUNDDOWN((E1880+$B$7-$B$8)/12,0)+1))</f>
        <v>#REF!</v>
      </c>
      <c r="W1880">
        <f t="shared" si="618"/>
        <v>0.16666666666666666</v>
      </c>
      <c r="X1880" t="e">
        <f t="shared" si="624"/>
        <v>#VALUE!</v>
      </c>
      <c r="Y1880" t="e">
        <f>IF($B$11="זכר",INDEX(תמותה!$A$1:$E$121,ROUNDDOWN(R1880/12,0)+1,4),INDEX(תמותה!$A$1:$E$121,ROUNDDOWN(R1880/12,0)+1,5))</f>
        <v>#REF!</v>
      </c>
      <c r="Z1880">
        <f t="shared" si="619"/>
        <v>1</v>
      </c>
      <c r="AA1880">
        <f t="shared" si="620"/>
        <v>1</v>
      </c>
      <c r="AB1880" t="e">
        <f t="shared" si="625"/>
        <v>#VALUE!</v>
      </c>
      <c r="AC1880" t="e">
        <f t="shared" si="626"/>
        <v>#VALUE!</v>
      </c>
      <c r="AD1880" t="e">
        <f t="shared" si="627"/>
        <v>#VALUE!</v>
      </c>
      <c r="AE1880" t="e">
        <f t="shared" si="628"/>
        <v>#VALUE!</v>
      </c>
      <c r="AF1880" t="e">
        <f t="shared" si="629"/>
        <v>#VALUE!</v>
      </c>
    </row>
    <row r="1881" spans="5:32" x14ac:dyDescent="0.2">
      <c r="E1881">
        <f t="shared" si="621"/>
        <v>1879</v>
      </c>
      <c r="F1881">
        <f t="shared" si="616"/>
        <v>291.15971949189856</v>
      </c>
      <c r="G1881" t="e">
        <f t="shared" si="609"/>
        <v>#VALUE!</v>
      </c>
      <c r="H1881" t="e">
        <f t="shared" si="610"/>
        <v>#VALUE!</v>
      </c>
      <c r="I1881" t="e">
        <f t="shared" si="611"/>
        <v>#VALUE!</v>
      </c>
      <c r="J1881" t="e">
        <f t="shared" si="612"/>
        <v>#VALUE!</v>
      </c>
      <c r="K1881" t="e">
        <f t="shared" si="613"/>
        <v>#VALUE!</v>
      </c>
      <c r="L1881" t="e">
        <f t="shared" si="614"/>
        <v>#VALUE!</v>
      </c>
      <c r="M1881" t="e">
        <f>IF($B$9="זכר",INDEX(תמותה!$A$1:$E$121,ROUNDDOWN(E1881/12,0)+1,2),INDEX(תמותה!$A$1:$E$121,ROUNDDOWN(E1881/12,0)+1,3))</f>
        <v>#REF!</v>
      </c>
      <c r="N1881" t="e">
        <f>IF($B$9="זכר",INDEX('שיפור גברים'!$A$1:$GQ$121,ROUNDDOWN(E1881/12,0)+1,ROUNDDOWN((E1881+$B$7-$B$8)/12,0)+2),INDEX('שיפור נשים'!$A$1:$GQ$121,ROUNDDOWN(E1881/12,0)+1,ROUNDDOWN((E1881+$B$7-$B$8)/12,0)+2))</f>
        <v>#REF!</v>
      </c>
      <c r="O1881" t="e">
        <f>IF($B$9="זכר",INDEX('שיפור גברים'!$A$1:$GQ$121,ROUNDDOWN(E1881/12,0)+1,ROUNDDOWN((E1881+$B$7-$B$8)/12,0)+1),INDEX('שיפור נשים'!$A$1:$GQ$121,ROUNDDOWN(E1881/12,0)+1,ROUNDDOWN((E1881+$B$7-$B$8)/12,0)+1))</f>
        <v>#REF!</v>
      </c>
      <c r="P1881">
        <f t="shared" si="615"/>
        <v>0.25</v>
      </c>
      <c r="Q1881">
        <f t="shared" si="617"/>
        <v>1</v>
      </c>
      <c r="R1881">
        <f t="shared" si="622"/>
        <v>1879</v>
      </c>
      <c r="S1881" t="e">
        <f t="shared" si="623"/>
        <v>#VALUE!</v>
      </c>
      <c r="T1881" t="e">
        <f>IF($B$11="זכר",INDEX(תמותה!$A$1:$E$121,ROUNDDOWN(R1881/12,0)+1,2),INDEX(תמותה!$A$1:$E$121,ROUNDDOWN(R1881/12,0)+1,3))</f>
        <v>#REF!</v>
      </c>
      <c r="U1881" t="e">
        <f>IF($B$11="זכר",INDEX('שיפור גברים'!$A$1:$GQ$121,ROUNDDOWN(R1881/12,0)+1,ROUNDDOWN((E1881+$B$7-$B$8)/12,0)+2),INDEX('שיפור נשים'!$A$1:$GQ$121,ROUNDDOWN(R1881/12,0)+1,ROUNDDOWN((E1881+$B$7-$B$8)/12,0)+2))</f>
        <v>#REF!</v>
      </c>
      <c r="V1881" t="e">
        <f>IF($B$11="זכר",INDEX('שיפור גברים'!$A$1:$GQ$121,ROUNDDOWN(R1881/12,0)+1,ROUNDDOWN((E1881+$B$7-$B$8)/12,0)+1),INDEX('שיפור נשים'!$A$1:$GQ$121,ROUNDDOWN(R1881/12,0)+1,ROUNDDOWN((E1881+$B$7-$B$8)/12,0)+1))</f>
        <v>#REF!</v>
      </c>
      <c r="W1881">
        <f t="shared" si="618"/>
        <v>0.25</v>
      </c>
      <c r="X1881" t="e">
        <f t="shared" si="624"/>
        <v>#VALUE!</v>
      </c>
      <c r="Y1881" t="e">
        <f>IF($B$11="זכר",INDEX(תמותה!$A$1:$E$121,ROUNDDOWN(R1881/12,0)+1,4),INDEX(תמותה!$A$1:$E$121,ROUNDDOWN(R1881/12,0)+1,5))</f>
        <v>#REF!</v>
      </c>
      <c r="Z1881">
        <f t="shared" si="619"/>
        <v>1</v>
      </c>
      <c r="AA1881">
        <f t="shared" si="620"/>
        <v>1</v>
      </c>
      <c r="AB1881" t="e">
        <f t="shared" si="625"/>
        <v>#VALUE!</v>
      </c>
      <c r="AC1881" t="e">
        <f t="shared" si="626"/>
        <v>#VALUE!</v>
      </c>
      <c r="AD1881" t="e">
        <f t="shared" si="627"/>
        <v>#VALUE!</v>
      </c>
      <c r="AE1881" t="e">
        <f t="shared" si="628"/>
        <v>#VALUE!</v>
      </c>
      <c r="AF1881" t="e">
        <f t="shared" si="629"/>
        <v>#VALUE!</v>
      </c>
    </row>
    <row r="1882" spans="5:32" x14ac:dyDescent="0.2">
      <c r="E1882">
        <f t="shared" si="621"/>
        <v>1880</v>
      </c>
      <c r="F1882">
        <f t="shared" si="616"/>
        <v>292.03977181671962</v>
      </c>
      <c r="G1882" t="e">
        <f t="shared" si="609"/>
        <v>#VALUE!</v>
      </c>
      <c r="H1882" t="e">
        <f t="shared" si="610"/>
        <v>#VALUE!</v>
      </c>
      <c r="I1882" t="e">
        <f t="shared" si="611"/>
        <v>#VALUE!</v>
      </c>
      <c r="J1882" t="e">
        <f t="shared" si="612"/>
        <v>#VALUE!</v>
      </c>
      <c r="K1882" t="e">
        <f t="shared" si="613"/>
        <v>#VALUE!</v>
      </c>
      <c r="L1882" t="e">
        <f t="shared" si="614"/>
        <v>#VALUE!</v>
      </c>
      <c r="M1882" t="e">
        <f>IF($B$9="זכר",INDEX(תמותה!$A$1:$E$121,ROUNDDOWN(E1882/12,0)+1,2),INDEX(תמותה!$A$1:$E$121,ROUNDDOWN(E1882/12,0)+1,3))</f>
        <v>#REF!</v>
      </c>
      <c r="N1882" t="e">
        <f>IF($B$9="זכר",INDEX('שיפור גברים'!$A$1:$GQ$121,ROUNDDOWN(E1882/12,0)+1,ROUNDDOWN((E1882+$B$7-$B$8)/12,0)+2),INDEX('שיפור נשים'!$A$1:$GQ$121,ROUNDDOWN(E1882/12,0)+1,ROUNDDOWN((E1882+$B$7-$B$8)/12,0)+2))</f>
        <v>#REF!</v>
      </c>
      <c r="O1882" t="e">
        <f>IF($B$9="זכר",INDEX('שיפור גברים'!$A$1:$GQ$121,ROUNDDOWN(E1882/12,0)+1,ROUNDDOWN((E1882+$B$7-$B$8)/12,0)+1),INDEX('שיפור נשים'!$A$1:$GQ$121,ROUNDDOWN(E1882/12,0)+1,ROUNDDOWN((E1882+$B$7-$B$8)/12,0)+1))</f>
        <v>#REF!</v>
      </c>
      <c r="P1882">
        <f t="shared" si="615"/>
        <v>0.33333333333333331</v>
      </c>
      <c r="Q1882">
        <f t="shared" si="617"/>
        <v>1</v>
      </c>
      <c r="R1882">
        <f t="shared" si="622"/>
        <v>1880</v>
      </c>
      <c r="S1882" t="e">
        <f t="shared" si="623"/>
        <v>#VALUE!</v>
      </c>
      <c r="T1882" t="e">
        <f>IF($B$11="זכר",INDEX(תמותה!$A$1:$E$121,ROUNDDOWN(R1882/12,0)+1,2),INDEX(תמותה!$A$1:$E$121,ROUNDDOWN(R1882/12,0)+1,3))</f>
        <v>#REF!</v>
      </c>
      <c r="U1882" t="e">
        <f>IF($B$11="זכר",INDEX('שיפור גברים'!$A$1:$GQ$121,ROUNDDOWN(R1882/12,0)+1,ROUNDDOWN((E1882+$B$7-$B$8)/12,0)+2),INDEX('שיפור נשים'!$A$1:$GQ$121,ROUNDDOWN(R1882/12,0)+1,ROUNDDOWN((E1882+$B$7-$B$8)/12,0)+2))</f>
        <v>#REF!</v>
      </c>
      <c r="V1882" t="e">
        <f>IF($B$11="זכר",INDEX('שיפור גברים'!$A$1:$GQ$121,ROUNDDOWN(R1882/12,0)+1,ROUNDDOWN((E1882+$B$7-$B$8)/12,0)+1),INDEX('שיפור נשים'!$A$1:$GQ$121,ROUNDDOWN(R1882/12,0)+1,ROUNDDOWN((E1882+$B$7-$B$8)/12,0)+1))</f>
        <v>#REF!</v>
      </c>
      <c r="W1882">
        <f t="shared" si="618"/>
        <v>0.33333333333333331</v>
      </c>
      <c r="X1882" t="e">
        <f t="shared" si="624"/>
        <v>#VALUE!</v>
      </c>
      <c r="Y1882" t="e">
        <f>IF($B$11="זכר",INDEX(תמותה!$A$1:$E$121,ROUNDDOWN(R1882/12,0)+1,4),INDEX(תמותה!$A$1:$E$121,ROUNDDOWN(R1882/12,0)+1,5))</f>
        <v>#REF!</v>
      </c>
      <c r="Z1882">
        <f t="shared" si="619"/>
        <v>1</v>
      </c>
      <c r="AA1882">
        <f t="shared" si="620"/>
        <v>1</v>
      </c>
      <c r="AB1882" t="e">
        <f t="shared" si="625"/>
        <v>#VALUE!</v>
      </c>
      <c r="AC1882" t="e">
        <f t="shared" si="626"/>
        <v>#VALUE!</v>
      </c>
      <c r="AD1882" t="e">
        <f t="shared" si="627"/>
        <v>#VALUE!</v>
      </c>
      <c r="AE1882" t="e">
        <f t="shared" si="628"/>
        <v>#VALUE!</v>
      </c>
      <c r="AF1882" t="e">
        <f t="shared" si="629"/>
        <v>#VALUE!</v>
      </c>
    </row>
    <row r="1883" spans="5:32" x14ac:dyDescent="0.2">
      <c r="E1883">
        <f t="shared" si="621"/>
        <v>1881</v>
      </c>
      <c r="F1883">
        <f t="shared" si="616"/>
        <v>292.92248416640876</v>
      </c>
      <c r="G1883" t="e">
        <f t="shared" si="609"/>
        <v>#VALUE!</v>
      </c>
      <c r="H1883" t="e">
        <f t="shared" si="610"/>
        <v>#VALUE!</v>
      </c>
      <c r="I1883" t="e">
        <f t="shared" si="611"/>
        <v>#VALUE!</v>
      </c>
      <c r="J1883" t="e">
        <f t="shared" si="612"/>
        <v>#VALUE!</v>
      </c>
      <c r="K1883" t="e">
        <f t="shared" si="613"/>
        <v>#VALUE!</v>
      </c>
      <c r="L1883" t="e">
        <f t="shared" si="614"/>
        <v>#VALUE!</v>
      </c>
      <c r="M1883" t="e">
        <f>IF($B$9="זכר",INDEX(תמותה!$A$1:$E$121,ROUNDDOWN(E1883/12,0)+1,2),INDEX(תמותה!$A$1:$E$121,ROUNDDOWN(E1883/12,0)+1,3))</f>
        <v>#REF!</v>
      </c>
      <c r="N1883" t="e">
        <f>IF($B$9="זכר",INDEX('שיפור גברים'!$A$1:$GQ$121,ROUNDDOWN(E1883/12,0)+1,ROUNDDOWN((E1883+$B$7-$B$8)/12,0)+2),INDEX('שיפור נשים'!$A$1:$GQ$121,ROUNDDOWN(E1883/12,0)+1,ROUNDDOWN((E1883+$B$7-$B$8)/12,0)+2))</f>
        <v>#REF!</v>
      </c>
      <c r="O1883" t="e">
        <f>IF($B$9="זכר",INDEX('שיפור גברים'!$A$1:$GQ$121,ROUNDDOWN(E1883/12,0)+1,ROUNDDOWN((E1883+$B$7-$B$8)/12,0)+1),INDEX('שיפור נשים'!$A$1:$GQ$121,ROUNDDOWN(E1883/12,0)+1,ROUNDDOWN((E1883+$B$7-$B$8)/12,0)+1))</f>
        <v>#REF!</v>
      </c>
      <c r="P1883">
        <f t="shared" si="615"/>
        <v>0.41666666666666669</v>
      </c>
      <c r="Q1883">
        <f t="shared" si="617"/>
        <v>1</v>
      </c>
      <c r="R1883">
        <f t="shared" si="622"/>
        <v>1881</v>
      </c>
      <c r="S1883" t="e">
        <f t="shared" si="623"/>
        <v>#VALUE!</v>
      </c>
      <c r="T1883" t="e">
        <f>IF($B$11="זכר",INDEX(תמותה!$A$1:$E$121,ROUNDDOWN(R1883/12,0)+1,2),INDEX(תמותה!$A$1:$E$121,ROUNDDOWN(R1883/12,0)+1,3))</f>
        <v>#REF!</v>
      </c>
      <c r="U1883" t="e">
        <f>IF($B$11="זכר",INDEX('שיפור גברים'!$A$1:$GQ$121,ROUNDDOWN(R1883/12,0)+1,ROUNDDOWN((E1883+$B$7-$B$8)/12,0)+2),INDEX('שיפור נשים'!$A$1:$GQ$121,ROUNDDOWN(R1883/12,0)+1,ROUNDDOWN((E1883+$B$7-$B$8)/12,0)+2))</f>
        <v>#REF!</v>
      </c>
      <c r="V1883" t="e">
        <f>IF($B$11="זכר",INDEX('שיפור גברים'!$A$1:$GQ$121,ROUNDDOWN(R1883/12,0)+1,ROUNDDOWN((E1883+$B$7-$B$8)/12,0)+1),INDEX('שיפור נשים'!$A$1:$GQ$121,ROUNDDOWN(R1883/12,0)+1,ROUNDDOWN((E1883+$B$7-$B$8)/12,0)+1))</f>
        <v>#REF!</v>
      </c>
      <c r="W1883">
        <f t="shared" si="618"/>
        <v>0.41666666666666669</v>
      </c>
      <c r="X1883" t="e">
        <f t="shared" si="624"/>
        <v>#VALUE!</v>
      </c>
      <c r="Y1883" t="e">
        <f>IF($B$11="זכר",INDEX(תמותה!$A$1:$E$121,ROUNDDOWN(R1883/12,0)+1,4),INDEX(תמותה!$A$1:$E$121,ROUNDDOWN(R1883/12,0)+1,5))</f>
        <v>#REF!</v>
      </c>
      <c r="Z1883">
        <f t="shared" si="619"/>
        <v>1</v>
      </c>
      <c r="AA1883">
        <f t="shared" si="620"/>
        <v>1</v>
      </c>
      <c r="AB1883" t="e">
        <f t="shared" si="625"/>
        <v>#VALUE!</v>
      </c>
      <c r="AC1883" t="e">
        <f t="shared" si="626"/>
        <v>#VALUE!</v>
      </c>
      <c r="AD1883" t="e">
        <f t="shared" si="627"/>
        <v>#VALUE!</v>
      </c>
      <c r="AE1883" t="e">
        <f t="shared" si="628"/>
        <v>#VALUE!</v>
      </c>
      <c r="AF1883" t="e">
        <f t="shared" si="629"/>
        <v>#VALUE!</v>
      </c>
    </row>
    <row r="1884" spans="5:32" x14ac:dyDescent="0.2">
      <c r="E1884">
        <f t="shared" si="621"/>
        <v>1882</v>
      </c>
      <c r="F1884">
        <f t="shared" si="616"/>
        <v>293.80786458109219</v>
      </c>
      <c r="G1884" t="e">
        <f t="shared" si="609"/>
        <v>#VALUE!</v>
      </c>
      <c r="H1884" t="e">
        <f t="shared" si="610"/>
        <v>#VALUE!</v>
      </c>
      <c r="I1884" t="e">
        <f t="shared" si="611"/>
        <v>#VALUE!</v>
      </c>
      <c r="J1884" t="e">
        <f t="shared" si="612"/>
        <v>#VALUE!</v>
      </c>
      <c r="K1884" t="e">
        <f t="shared" si="613"/>
        <v>#VALUE!</v>
      </c>
      <c r="L1884" t="e">
        <f t="shared" si="614"/>
        <v>#VALUE!</v>
      </c>
      <c r="M1884" t="e">
        <f>IF($B$9="זכר",INDEX(תמותה!$A$1:$E$121,ROUNDDOWN(E1884/12,0)+1,2),INDEX(תמותה!$A$1:$E$121,ROUNDDOWN(E1884/12,0)+1,3))</f>
        <v>#REF!</v>
      </c>
      <c r="N1884" t="e">
        <f>IF($B$9="זכר",INDEX('שיפור גברים'!$A$1:$GQ$121,ROUNDDOWN(E1884/12,0)+1,ROUNDDOWN((E1884+$B$7-$B$8)/12,0)+2),INDEX('שיפור נשים'!$A$1:$GQ$121,ROUNDDOWN(E1884/12,0)+1,ROUNDDOWN((E1884+$B$7-$B$8)/12,0)+2))</f>
        <v>#REF!</v>
      </c>
      <c r="O1884" t="e">
        <f>IF($B$9="זכר",INDEX('שיפור גברים'!$A$1:$GQ$121,ROUNDDOWN(E1884/12,0)+1,ROUNDDOWN((E1884+$B$7-$B$8)/12,0)+1),INDEX('שיפור נשים'!$A$1:$GQ$121,ROUNDDOWN(E1884/12,0)+1,ROUNDDOWN((E1884+$B$7-$B$8)/12,0)+1))</f>
        <v>#REF!</v>
      </c>
      <c r="P1884">
        <f t="shared" si="615"/>
        <v>0.5</v>
      </c>
      <c r="Q1884">
        <f t="shared" si="617"/>
        <v>1</v>
      </c>
      <c r="R1884">
        <f t="shared" si="622"/>
        <v>1882</v>
      </c>
      <c r="S1884" t="e">
        <f t="shared" si="623"/>
        <v>#VALUE!</v>
      </c>
      <c r="T1884" t="e">
        <f>IF($B$11="זכר",INDEX(תמותה!$A$1:$E$121,ROUNDDOWN(R1884/12,0)+1,2),INDEX(תמותה!$A$1:$E$121,ROUNDDOWN(R1884/12,0)+1,3))</f>
        <v>#REF!</v>
      </c>
      <c r="U1884" t="e">
        <f>IF($B$11="זכר",INDEX('שיפור גברים'!$A$1:$GQ$121,ROUNDDOWN(R1884/12,0)+1,ROUNDDOWN((E1884+$B$7-$B$8)/12,0)+2),INDEX('שיפור נשים'!$A$1:$GQ$121,ROUNDDOWN(R1884/12,0)+1,ROUNDDOWN((E1884+$B$7-$B$8)/12,0)+2))</f>
        <v>#REF!</v>
      </c>
      <c r="V1884" t="e">
        <f>IF($B$11="זכר",INDEX('שיפור גברים'!$A$1:$GQ$121,ROUNDDOWN(R1884/12,0)+1,ROUNDDOWN((E1884+$B$7-$B$8)/12,0)+1),INDEX('שיפור נשים'!$A$1:$GQ$121,ROUNDDOWN(R1884/12,0)+1,ROUNDDOWN((E1884+$B$7-$B$8)/12,0)+1))</f>
        <v>#REF!</v>
      </c>
      <c r="W1884">
        <f t="shared" si="618"/>
        <v>0.5</v>
      </c>
      <c r="X1884" t="e">
        <f t="shared" si="624"/>
        <v>#VALUE!</v>
      </c>
      <c r="Y1884" t="e">
        <f>IF($B$11="זכר",INDEX(תמותה!$A$1:$E$121,ROUNDDOWN(R1884/12,0)+1,4),INDEX(תמותה!$A$1:$E$121,ROUNDDOWN(R1884/12,0)+1,5))</f>
        <v>#REF!</v>
      </c>
      <c r="Z1884">
        <f t="shared" si="619"/>
        <v>1</v>
      </c>
      <c r="AA1884">
        <f t="shared" si="620"/>
        <v>1</v>
      </c>
      <c r="AB1884" t="e">
        <f t="shared" si="625"/>
        <v>#VALUE!</v>
      </c>
      <c r="AC1884" t="e">
        <f t="shared" si="626"/>
        <v>#VALUE!</v>
      </c>
      <c r="AD1884" t="e">
        <f t="shared" si="627"/>
        <v>#VALUE!</v>
      </c>
      <c r="AE1884" t="e">
        <f t="shared" si="628"/>
        <v>#VALUE!</v>
      </c>
      <c r="AF1884" t="e">
        <f t="shared" si="629"/>
        <v>#VALUE!</v>
      </c>
    </row>
    <row r="1885" spans="5:32" x14ac:dyDescent="0.2">
      <c r="E1885">
        <f t="shared" si="621"/>
        <v>1883</v>
      </c>
      <c r="F1885">
        <f t="shared" si="616"/>
        <v>294.69592112519985</v>
      </c>
      <c r="G1885" t="e">
        <f t="shared" si="609"/>
        <v>#VALUE!</v>
      </c>
      <c r="H1885" t="e">
        <f t="shared" si="610"/>
        <v>#VALUE!</v>
      </c>
      <c r="I1885" t="e">
        <f t="shared" si="611"/>
        <v>#VALUE!</v>
      </c>
      <c r="J1885" t="e">
        <f t="shared" si="612"/>
        <v>#VALUE!</v>
      </c>
      <c r="K1885" t="e">
        <f t="shared" si="613"/>
        <v>#VALUE!</v>
      </c>
      <c r="L1885" t="e">
        <f t="shared" si="614"/>
        <v>#VALUE!</v>
      </c>
      <c r="M1885" t="e">
        <f>IF($B$9="זכר",INDEX(תמותה!$A$1:$E$121,ROUNDDOWN(E1885/12,0)+1,2),INDEX(תמותה!$A$1:$E$121,ROUNDDOWN(E1885/12,0)+1,3))</f>
        <v>#REF!</v>
      </c>
      <c r="N1885" t="e">
        <f>IF($B$9="זכר",INDEX('שיפור גברים'!$A$1:$GQ$121,ROUNDDOWN(E1885/12,0)+1,ROUNDDOWN((E1885+$B$7-$B$8)/12,0)+2),INDEX('שיפור נשים'!$A$1:$GQ$121,ROUNDDOWN(E1885/12,0)+1,ROUNDDOWN((E1885+$B$7-$B$8)/12,0)+2))</f>
        <v>#REF!</v>
      </c>
      <c r="O1885" t="e">
        <f>IF($B$9="זכר",INDEX('שיפור גברים'!$A$1:$GQ$121,ROUNDDOWN(E1885/12,0)+1,ROUNDDOWN((E1885+$B$7-$B$8)/12,0)+1),INDEX('שיפור נשים'!$A$1:$GQ$121,ROUNDDOWN(E1885/12,0)+1,ROUNDDOWN((E1885+$B$7-$B$8)/12,0)+1))</f>
        <v>#REF!</v>
      </c>
      <c r="P1885">
        <f t="shared" si="615"/>
        <v>0.58333333333333337</v>
      </c>
      <c r="Q1885">
        <f t="shared" si="617"/>
        <v>1</v>
      </c>
      <c r="R1885">
        <f t="shared" si="622"/>
        <v>1883</v>
      </c>
      <c r="S1885" t="e">
        <f t="shared" si="623"/>
        <v>#VALUE!</v>
      </c>
      <c r="T1885" t="e">
        <f>IF($B$11="זכר",INDEX(תמותה!$A$1:$E$121,ROUNDDOWN(R1885/12,0)+1,2),INDEX(תמותה!$A$1:$E$121,ROUNDDOWN(R1885/12,0)+1,3))</f>
        <v>#REF!</v>
      </c>
      <c r="U1885" t="e">
        <f>IF($B$11="זכר",INDEX('שיפור גברים'!$A$1:$GQ$121,ROUNDDOWN(R1885/12,0)+1,ROUNDDOWN((E1885+$B$7-$B$8)/12,0)+2),INDEX('שיפור נשים'!$A$1:$GQ$121,ROUNDDOWN(R1885/12,0)+1,ROUNDDOWN((E1885+$B$7-$B$8)/12,0)+2))</f>
        <v>#REF!</v>
      </c>
      <c r="V1885" t="e">
        <f>IF($B$11="זכר",INDEX('שיפור גברים'!$A$1:$GQ$121,ROUNDDOWN(R1885/12,0)+1,ROUNDDOWN((E1885+$B$7-$B$8)/12,0)+1),INDEX('שיפור נשים'!$A$1:$GQ$121,ROUNDDOWN(R1885/12,0)+1,ROUNDDOWN((E1885+$B$7-$B$8)/12,0)+1))</f>
        <v>#REF!</v>
      </c>
      <c r="W1885">
        <f t="shared" si="618"/>
        <v>0.58333333333333337</v>
      </c>
      <c r="X1885" t="e">
        <f t="shared" si="624"/>
        <v>#VALUE!</v>
      </c>
      <c r="Y1885" t="e">
        <f>IF($B$11="זכר",INDEX(תמותה!$A$1:$E$121,ROUNDDOWN(R1885/12,0)+1,4),INDEX(תמותה!$A$1:$E$121,ROUNDDOWN(R1885/12,0)+1,5))</f>
        <v>#REF!</v>
      </c>
      <c r="Z1885">
        <f t="shared" si="619"/>
        <v>1</v>
      </c>
      <c r="AA1885">
        <f t="shared" si="620"/>
        <v>1</v>
      </c>
      <c r="AB1885" t="e">
        <f t="shared" si="625"/>
        <v>#VALUE!</v>
      </c>
      <c r="AC1885" t="e">
        <f t="shared" si="626"/>
        <v>#VALUE!</v>
      </c>
      <c r="AD1885" t="e">
        <f t="shared" si="627"/>
        <v>#VALUE!</v>
      </c>
      <c r="AE1885" t="e">
        <f t="shared" si="628"/>
        <v>#VALUE!</v>
      </c>
      <c r="AF1885" t="e">
        <f t="shared" si="629"/>
        <v>#VALUE!</v>
      </c>
    </row>
    <row r="1886" spans="5:32" x14ac:dyDescent="0.2">
      <c r="E1886">
        <f t="shared" si="621"/>
        <v>1884</v>
      </c>
      <c r="F1886">
        <f t="shared" si="616"/>
        <v>295.586661887535</v>
      </c>
      <c r="G1886" t="e">
        <f t="shared" si="609"/>
        <v>#VALUE!</v>
      </c>
      <c r="H1886" t="e">
        <f t="shared" si="610"/>
        <v>#VALUE!</v>
      </c>
      <c r="I1886" t="e">
        <f t="shared" si="611"/>
        <v>#VALUE!</v>
      </c>
      <c r="J1886" t="e">
        <f t="shared" si="612"/>
        <v>#VALUE!</v>
      </c>
      <c r="K1886" t="e">
        <f t="shared" si="613"/>
        <v>#VALUE!</v>
      </c>
      <c r="L1886" t="e">
        <f t="shared" si="614"/>
        <v>#VALUE!</v>
      </c>
      <c r="M1886" t="e">
        <f>IF($B$9="זכר",INDEX(תמותה!$A$1:$E$121,ROUNDDOWN(E1886/12,0)+1,2),INDEX(תמותה!$A$1:$E$121,ROUNDDOWN(E1886/12,0)+1,3))</f>
        <v>#REF!</v>
      </c>
      <c r="N1886" t="e">
        <f>IF($B$9="זכר",INDEX('שיפור גברים'!$A$1:$GQ$121,ROUNDDOWN(E1886/12,0)+1,ROUNDDOWN((E1886+$B$7-$B$8)/12,0)+2),INDEX('שיפור נשים'!$A$1:$GQ$121,ROUNDDOWN(E1886/12,0)+1,ROUNDDOWN((E1886+$B$7-$B$8)/12,0)+2))</f>
        <v>#REF!</v>
      </c>
      <c r="O1886" t="e">
        <f>IF($B$9="זכר",INDEX('שיפור גברים'!$A$1:$GQ$121,ROUNDDOWN(E1886/12,0)+1,ROUNDDOWN((E1886+$B$7-$B$8)/12,0)+1),INDEX('שיפור נשים'!$A$1:$GQ$121,ROUNDDOWN(E1886/12,0)+1,ROUNDDOWN((E1886+$B$7-$B$8)/12,0)+1))</f>
        <v>#REF!</v>
      </c>
      <c r="P1886">
        <f t="shared" si="615"/>
        <v>0.66666666666666663</v>
      </c>
      <c r="Q1886">
        <f t="shared" si="617"/>
        <v>1</v>
      </c>
      <c r="R1886">
        <f t="shared" si="622"/>
        <v>1884</v>
      </c>
      <c r="S1886" t="e">
        <f t="shared" si="623"/>
        <v>#VALUE!</v>
      </c>
      <c r="T1886" t="e">
        <f>IF($B$11="זכר",INDEX(תמותה!$A$1:$E$121,ROUNDDOWN(R1886/12,0)+1,2),INDEX(תמותה!$A$1:$E$121,ROUNDDOWN(R1886/12,0)+1,3))</f>
        <v>#REF!</v>
      </c>
      <c r="U1886" t="e">
        <f>IF($B$11="זכר",INDEX('שיפור גברים'!$A$1:$GQ$121,ROUNDDOWN(R1886/12,0)+1,ROUNDDOWN((E1886+$B$7-$B$8)/12,0)+2),INDEX('שיפור נשים'!$A$1:$GQ$121,ROUNDDOWN(R1886/12,0)+1,ROUNDDOWN((E1886+$B$7-$B$8)/12,0)+2))</f>
        <v>#REF!</v>
      </c>
      <c r="V1886" t="e">
        <f>IF($B$11="זכר",INDEX('שיפור גברים'!$A$1:$GQ$121,ROUNDDOWN(R1886/12,0)+1,ROUNDDOWN((E1886+$B$7-$B$8)/12,0)+1),INDEX('שיפור נשים'!$A$1:$GQ$121,ROUNDDOWN(R1886/12,0)+1,ROUNDDOWN((E1886+$B$7-$B$8)/12,0)+1))</f>
        <v>#REF!</v>
      </c>
      <c r="W1886">
        <f t="shared" si="618"/>
        <v>0.66666666666666663</v>
      </c>
      <c r="X1886" t="e">
        <f t="shared" si="624"/>
        <v>#VALUE!</v>
      </c>
      <c r="Y1886" t="e">
        <f>IF($B$11="זכר",INDEX(תמותה!$A$1:$E$121,ROUNDDOWN(R1886/12,0)+1,4),INDEX(תמותה!$A$1:$E$121,ROUNDDOWN(R1886/12,0)+1,5))</f>
        <v>#REF!</v>
      </c>
      <c r="Z1886">
        <f t="shared" si="619"/>
        <v>1</v>
      </c>
      <c r="AA1886">
        <f t="shared" si="620"/>
        <v>1</v>
      </c>
      <c r="AB1886" t="e">
        <f t="shared" si="625"/>
        <v>#VALUE!</v>
      </c>
      <c r="AC1886" t="e">
        <f t="shared" si="626"/>
        <v>#VALUE!</v>
      </c>
      <c r="AD1886" t="e">
        <f t="shared" si="627"/>
        <v>#VALUE!</v>
      </c>
      <c r="AE1886" t="e">
        <f t="shared" si="628"/>
        <v>#VALUE!</v>
      </c>
      <c r="AF1886" t="e">
        <f t="shared" si="629"/>
        <v>#VALUE!</v>
      </c>
    </row>
    <row r="1887" spans="5:32" x14ac:dyDescent="0.2">
      <c r="E1887">
        <f t="shared" si="621"/>
        <v>1885</v>
      </c>
      <c r="F1887">
        <f t="shared" si="616"/>
        <v>296.48009498135065</v>
      </c>
      <c r="G1887" t="e">
        <f t="shared" si="609"/>
        <v>#VALUE!</v>
      </c>
      <c r="H1887" t="e">
        <f t="shared" si="610"/>
        <v>#VALUE!</v>
      </c>
      <c r="I1887" t="e">
        <f t="shared" si="611"/>
        <v>#VALUE!</v>
      </c>
      <c r="J1887" t="e">
        <f t="shared" si="612"/>
        <v>#VALUE!</v>
      </c>
      <c r="K1887" t="e">
        <f t="shared" si="613"/>
        <v>#VALUE!</v>
      </c>
      <c r="L1887" t="e">
        <f t="shared" si="614"/>
        <v>#VALUE!</v>
      </c>
      <c r="M1887" t="e">
        <f>IF($B$9="זכר",INDEX(תמותה!$A$1:$E$121,ROUNDDOWN(E1887/12,0)+1,2),INDEX(תמותה!$A$1:$E$121,ROUNDDOWN(E1887/12,0)+1,3))</f>
        <v>#REF!</v>
      </c>
      <c r="N1887" t="e">
        <f>IF($B$9="זכר",INDEX('שיפור גברים'!$A$1:$GQ$121,ROUNDDOWN(E1887/12,0)+1,ROUNDDOWN((E1887+$B$7-$B$8)/12,0)+2),INDEX('שיפור נשים'!$A$1:$GQ$121,ROUNDDOWN(E1887/12,0)+1,ROUNDDOWN((E1887+$B$7-$B$8)/12,0)+2))</f>
        <v>#REF!</v>
      </c>
      <c r="O1887" t="e">
        <f>IF($B$9="זכר",INDEX('שיפור גברים'!$A$1:$GQ$121,ROUNDDOWN(E1887/12,0)+1,ROUNDDOWN((E1887+$B$7-$B$8)/12,0)+1),INDEX('שיפור נשים'!$A$1:$GQ$121,ROUNDDOWN(E1887/12,0)+1,ROUNDDOWN((E1887+$B$7-$B$8)/12,0)+1))</f>
        <v>#REF!</v>
      </c>
      <c r="P1887">
        <f t="shared" si="615"/>
        <v>0.75</v>
      </c>
      <c r="Q1887">
        <f t="shared" si="617"/>
        <v>1</v>
      </c>
      <c r="R1887">
        <f t="shared" si="622"/>
        <v>1885</v>
      </c>
      <c r="S1887" t="e">
        <f t="shared" si="623"/>
        <v>#VALUE!</v>
      </c>
      <c r="T1887" t="e">
        <f>IF($B$11="זכר",INDEX(תמותה!$A$1:$E$121,ROUNDDOWN(R1887/12,0)+1,2),INDEX(תמותה!$A$1:$E$121,ROUNDDOWN(R1887/12,0)+1,3))</f>
        <v>#REF!</v>
      </c>
      <c r="U1887" t="e">
        <f>IF($B$11="זכר",INDEX('שיפור גברים'!$A$1:$GQ$121,ROUNDDOWN(R1887/12,0)+1,ROUNDDOWN((E1887+$B$7-$B$8)/12,0)+2),INDEX('שיפור נשים'!$A$1:$GQ$121,ROUNDDOWN(R1887/12,0)+1,ROUNDDOWN((E1887+$B$7-$B$8)/12,0)+2))</f>
        <v>#REF!</v>
      </c>
      <c r="V1887" t="e">
        <f>IF($B$11="זכר",INDEX('שיפור גברים'!$A$1:$GQ$121,ROUNDDOWN(R1887/12,0)+1,ROUNDDOWN((E1887+$B$7-$B$8)/12,0)+1),INDEX('שיפור נשים'!$A$1:$GQ$121,ROUNDDOWN(R1887/12,0)+1,ROUNDDOWN((E1887+$B$7-$B$8)/12,0)+1))</f>
        <v>#REF!</v>
      </c>
      <c r="W1887">
        <f t="shared" si="618"/>
        <v>0.75</v>
      </c>
      <c r="X1887" t="e">
        <f t="shared" si="624"/>
        <v>#VALUE!</v>
      </c>
      <c r="Y1887" t="e">
        <f>IF($B$11="זכר",INDEX(תמותה!$A$1:$E$121,ROUNDDOWN(R1887/12,0)+1,4),INDEX(תמותה!$A$1:$E$121,ROUNDDOWN(R1887/12,0)+1,5))</f>
        <v>#REF!</v>
      </c>
      <c r="Z1887">
        <f t="shared" si="619"/>
        <v>1</v>
      </c>
      <c r="AA1887">
        <f t="shared" si="620"/>
        <v>1</v>
      </c>
      <c r="AB1887" t="e">
        <f t="shared" si="625"/>
        <v>#VALUE!</v>
      </c>
      <c r="AC1887" t="e">
        <f t="shared" si="626"/>
        <v>#VALUE!</v>
      </c>
      <c r="AD1887" t="e">
        <f t="shared" si="627"/>
        <v>#VALUE!</v>
      </c>
      <c r="AE1887" t="e">
        <f t="shared" si="628"/>
        <v>#VALUE!</v>
      </c>
      <c r="AF1887" t="e">
        <f t="shared" si="629"/>
        <v>#VALUE!</v>
      </c>
    </row>
    <row r="1888" spans="5:32" x14ac:dyDescent="0.2">
      <c r="E1888">
        <f t="shared" si="621"/>
        <v>1886</v>
      </c>
      <c r="F1888">
        <f t="shared" si="616"/>
        <v>297.37622854442333</v>
      </c>
      <c r="G1888" t="e">
        <f t="shared" si="609"/>
        <v>#VALUE!</v>
      </c>
      <c r="H1888" t="e">
        <f t="shared" si="610"/>
        <v>#VALUE!</v>
      </c>
      <c r="I1888" t="e">
        <f t="shared" si="611"/>
        <v>#VALUE!</v>
      </c>
      <c r="J1888" t="e">
        <f t="shared" si="612"/>
        <v>#VALUE!</v>
      </c>
      <c r="K1888" t="e">
        <f t="shared" si="613"/>
        <v>#VALUE!</v>
      </c>
      <c r="L1888" t="e">
        <f t="shared" si="614"/>
        <v>#VALUE!</v>
      </c>
      <c r="M1888" t="e">
        <f>IF($B$9="זכר",INDEX(תמותה!$A$1:$E$121,ROUNDDOWN(E1888/12,0)+1,2),INDEX(תמותה!$A$1:$E$121,ROUNDDOWN(E1888/12,0)+1,3))</f>
        <v>#REF!</v>
      </c>
      <c r="N1888" t="e">
        <f>IF($B$9="זכר",INDEX('שיפור גברים'!$A$1:$GQ$121,ROUNDDOWN(E1888/12,0)+1,ROUNDDOWN((E1888+$B$7-$B$8)/12,0)+2),INDEX('שיפור נשים'!$A$1:$GQ$121,ROUNDDOWN(E1888/12,0)+1,ROUNDDOWN((E1888+$B$7-$B$8)/12,0)+2))</f>
        <v>#REF!</v>
      </c>
      <c r="O1888" t="e">
        <f>IF($B$9="זכר",INDEX('שיפור גברים'!$A$1:$GQ$121,ROUNDDOWN(E1888/12,0)+1,ROUNDDOWN((E1888+$B$7-$B$8)/12,0)+1),INDEX('שיפור נשים'!$A$1:$GQ$121,ROUNDDOWN(E1888/12,0)+1,ROUNDDOWN((E1888+$B$7-$B$8)/12,0)+1))</f>
        <v>#REF!</v>
      </c>
      <c r="P1888">
        <f t="shared" si="615"/>
        <v>0.83333333333333337</v>
      </c>
      <c r="Q1888">
        <f t="shared" si="617"/>
        <v>1</v>
      </c>
      <c r="R1888">
        <f t="shared" si="622"/>
        <v>1886</v>
      </c>
      <c r="S1888" t="e">
        <f t="shared" si="623"/>
        <v>#VALUE!</v>
      </c>
      <c r="T1888" t="e">
        <f>IF($B$11="זכר",INDEX(תמותה!$A$1:$E$121,ROUNDDOWN(R1888/12,0)+1,2),INDEX(תמותה!$A$1:$E$121,ROUNDDOWN(R1888/12,0)+1,3))</f>
        <v>#REF!</v>
      </c>
      <c r="U1888" t="e">
        <f>IF($B$11="זכר",INDEX('שיפור גברים'!$A$1:$GQ$121,ROUNDDOWN(R1888/12,0)+1,ROUNDDOWN((E1888+$B$7-$B$8)/12,0)+2),INDEX('שיפור נשים'!$A$1:$GQ$121,ROUNDDOWN(R1888/12,0)+1,ROUNDDOWN((E1888+$B$7-$B$8)/12,0)+2))</f>
        <v>#REF!</v>
      </c>
      <c r="V1888" t="e">
        <f>IF($B$11="זכר",INDEX('שיפור גברים'!$A$1:$GQ$121,ROUNDDOWN(R1888/12,0)+1,ROUNDDOWN((E1888+$B$7-$B$8)/12,0)+1),INDEX('שיפור נשים'!$A$1:$GQ$121,ROUNDDOWN(R1888/12,0)+1,ROUNDDOWN((E1888+$B$7-$B$8)/12,0)+1))</f>
        <v>#REF!</v>
      </c>
      <c r="W1888">
        <f t="shared" si="618"/>
        <v>0.83333333333333337</v>
      </c>
      <c r="X1888" t="e">
        <f t="shared" si="624"/>
        <v>#VALUE!</v>
      </c>
      <c r="Y1888" t="e">
        <f>IF($B$11="זכר",INDEX(תמותה!$A$1:$E$121,ROUNDDOWN(R1888/12,0)+1,4),INDEX(תמותה!$A$1:$E$121,ROUNDDOWN(R1888/12,0)+1,5))</f>
        <v>#REF!</v>
      </c>
      <c r="Z1888">
        <f t="shared" si="619"/>
        <v>1</v>
      </c>
      <c r="AA1888">
        <f t="shared" si="620"/>
        <v>1</v>
      </c>
      <c r="AB1888" t="e">
        <f t="shared" si="625"/>
        <v>#VALUE!</v>
      </c>
      <c r="AC1888" t="e">
        <f t="shared" si="626"/>
        <v>#VALUE!</v>
      </c>
      <c r="AD1888" t="e">
        <f t="shared" si="627"/>
        <v>#VALUE!</v>
      </c>
      <c r="AE1888" t="e">
        <f t="shared" si="628"/>
        <v>#VALUE!</v>
      </c>
      <c r="AF1888" t="e">
        <f t="shared" si="629"/>
        <v>#VALUE!</v>
      </c>
    </row>
    <row r="1889" spans="5:32" x14ac:dyDescent="0.2">
      <c r="E1889">
        <f t="shared" si="621"/>
        <v>1887</v>
      </c>
      <c r="F1889">
        <f t="shared" si="616"/>
        <v>298.27507073912574</v>
      </c>
      <c r="G1889" t="e">
        <f t="shared" si="609"/>
        <v>#VALUE!</v>
      </c>
      <c r="H1889" t="e">
        <f t="shared" si="610"/>
        <v>#VALUE!</v>
      </c>
      <c r="I1889" t="e">
        <f t="shared" si="611"/>
        <v>#VALUE!</v>
      </c>
      <c r="J1889" t="e">
        <f t="shared" si="612"/>
        <v>#VALUE!</v>
      </c>
      <c r="K1889" t="e">
        <f t="shared" si="613"/>
        <v>#VALUE!</v>
      </c>
      <c r="L1889" t="e">
        <f t="shared" si="614"/>
        <v>#VALUE!</v>
      </c>
      <c r="M1889" t="e">
        <f>IF($B$9="זכר",INDEX(תמותה!$A$1:$E$121,ROUNDDOWN(E1889/12,0)+1,2),INDEX(תמותה!$A$1:$E$121,ROUNDDOWN(E1889/12,0)+1,3))</f>
        <v>#REF!</v>
      </c>
      <c r="N1889" t="e">
        <f>IF($B$9="זכר",INDEX('שיפור גברים'!$A$1:$GQ$121,ROUNDDOWN(E1889/12,0)+1,ROUNDDOWN((E1889+$B$7-$B$8)/12,0)+2),INDEX('שיפור נשים'!$A$1:$GQ$121,ROUNDDOWN(E1889/12,0)+1,ROUNDDOWN((E1889+$B$7-$B$8)/12,0)+2))</f>
        <v>#REF!</v>
      </c>
      <c r="O1889" t="e">
        <f>IF($B$9="זכר",INDEX('שיפור גברים'!$A$1:$GQ$121,ROUNDDOWN(E1889/12,0)+1,ROUNDDOWN((E1889+$B$7-$B$8)/12,0)+1),INDEX('שיפור נשים'!$A$1:$GQ$121,ROUNDDOWN(E1889/12,0)+1,ROUNDDOWN((E1889+$B$7-$B$8)/12,0)+1))</f>
        <v>#REF!</v>
      </c>
      <c r="P1889">
        <f t="shared" si="615"/>
        <v>0.91666666666666663</v>
      </c>
      <c r="Q1889">
        <f t="shared" si="617"/>
        <v>1</v>
      </c>
      <c r="R1889">
        <f t="shared" si="622"/>
        <v>1887</v>
      </c>
      <c r="S1889" t="e">
        <f t="shared" si="623"/>
        <v>#VALUE!</v>
      </c>
      <c r="T1889" t="e">
        <f>IF($B$11="זכר",INDEX(תמותה!$A$1:$E$121,ROUNDDOWN(R1889/12,0)+1,2),INDEX(תמותה!$A$1:$E$121,ROUNDDOWN(R1889/12,0)+1,3))</f>
        <v>#REF!</v>
      </c>
      <c r="U1889" t="e">
        <f>IF($B$11="זכר",INDEX('שיפור גברים'!$A$1:$GQ$121,ROUNDDOWN(R1889/12,0)+1,ROUNDDOWN((E1889+$B$7-$B$8)/12,0)+2),INDEX('שיפור נשים'!$A$1:$GQ$121,ROUNDDOWN(R1889/12,0)+1,ROUNDDOWN((E1889+$B$7-$B$8)/12,0)+2))</f>
        <v>#REF!</v>
      </c>
      <c r="V1889" t="e">
        <f>IF($B$11="זכר",INDEX('שיפור גברים'!$A$1:$GQ$121,ROUNDDOWN(R1889/12,0)+1,ROUNDDOWN((E1889+$B$7-$B$8)/12,0)+1),INDEX('שיפור נשים'!$A$1:$GQ$121,ROUNDDOWN(R1889/12,0)+1,ROUNDDOWN((E1889+$B$7-$B$8)/12,0)+1))</f>
        <v>#REF!</v>
      </c>
      <c r="W1889">
        <f t="shared" si="618"/>
        <v>0.91666666666666663</v>
      </c>
      <c r="X1889" t="e">
        <f t="shared" si="624"/>
        <v>#VALUE!</v>
      </c>
      <c r="Y1889" t="e">
        <f>IF($B$11="זכר",INDEX(תמותה!$A$1:$E$121,ROUNDDOWN(R1889/12,0)+1,4),INDEX(תמותה!$A$1:$E$121,ROUNDDOWN(R1889/12,0)+1,5))</f>
        <v>#REF!</v>
      </c>
      <c r="Z1889">
        <f t="shared" si="619"/>
        <v>1</v>
      </c>
      <c r="AA1889">
        <f t="shared" si="620"/>
        <v>1</v>
      </c>
      <c r="AB1889" t="e">
        <f t="shared" si="625"/>
        <v>#VALUE!</v>
      </c>
      <c r="AC1889" t="e">
        <f t="shared" si="626"/>
        <v>#VALUE!</v>
      </c>
      <c r="AD1889" t="e">
        <f t="shared" si="627"/>
        <v>#VALUE!</v>
      </c>
      <c r="AE1889" t="e">
        <f t="shared" si="628"/>
        <v>#VALUE!</v>
      </c>
      <c r="AF1889" t="e">
        <f t="shared" si="629"/>
        <v>#VALUE!</v>
      </c>
    </row>
    <row r="1890" spans="5:32" x14ac:dyDescent="0.2">
      <c r="E1890">
        <f t="shared" si="621"/>
        <v>1888</v>
      </c>
      <c r="F1890">
        <f t="shared" si="616"/>
        <v>299.17662975250209</v>
      </c>
      <c r="G1890" t="e">
        <f t="shared" si="609"/>
        <v>#VALUE!</v>
      </c>
      <c r="H1890" t="e">
        <f t="shared" si="610"/>
        <v>#VALUE!</v>
      </c>
      <c r="I1890" t="e">
        <f t="shared" si="611"/>
        <v>#VALUE!</v>
      </c>
      <c r="J1890" t="e">
        <f t="shared" si="612"/>
        <v>#VALUE!</v>
      </c>
      <c r="K1890" t="e">
        <f t="shared" si="613"/>
        <v>#VALUE!</v>
      </c>
      <c r="L1890" t="e">
        <f t="shared" si="614"/>
        <v>#VALUE!</v>
      </c>
      <c r="M1890" t="e">
        <f>IF($B$9="זכר",INDEX(תמותה!$A$1:$E$121,ROUNDDOWN(E1890/12,0)+1,2),INDEX(תמותה!$A$1:$E$121,ROUNDDOWN(E1890/12,0)+1,3))</f>
        <v>#REF!</v>
      </c>
      <c r="N1890" t="e">
        <f>IF($B$9="זכר",INDEX('שיפור גברים'!$A$1:$GQ$121,ROUNDDOWN(E1890/12,0)+1,ROUNDDOWN((E1890+$B$7-$B$8)/12,0)+2),INDEX('שיפור נשים'!$A$1:$GQ$121,ROUNDDOWN(E1890/12,0)+1,ROUNDDOWN((E1890+$B$7-$B$8)/12,0)+2))</f>
        <v>#REF!</v>
      </c>
      <c r="O1890" t="e">
        <f>IF($B$9="זכר",INDEX('שיפור גברים'!$A$1:$GQ$121,ROUNDDOWN(E1890/12,0)+1,ROUNDDOWN((E1890+$B$7-$B$8)/12,0)+1),INDEX('שיפור נשים'!$A$1:$GQ$121,ROUNDDOWN(E1890/12,0)+1,ROUNDDOWN((E1890+$B$7-$B$8)/12,0)+1))</f>
        <v>#REF!</v>
      </c>
      <c r="P1890">
        <f t="shared" si="615"/>
        <v>1</v>
      </c>
      <c r="Q1890">
        <f t="shared" si="617"/>
        <v>1</v>
      </c>
      <c r="R1890">
        <f t="shared" si="622"/>
        <v>1888</v>
      </c>
      <c r="S1890" t="e">
        <f t="shared" si="623"/>
        <v>#VALUE!</v>
      </c>
      <c r="T1890" t="e">
        <f>IF($B$11="זכר",INDEX(תמותה!$A$1:$E$121,ROUNDDOWN(R1890/12,0)+1,2),INDEX(תמותה!$A$1:$E$121,ROUNDDOWN(R1890/12,0)+1,3))</f>
        <v>#REF!</v>
      </c>
      <c r="U1890" t="e">
        <f>IF($B$11="זכר",INDEX('שיפור גברים'!$A$1:$GQ$121,ROUNDDOWN(R1890/12,0)+1,ROUNDDOWN((E1890+$B$7-$B$8)/12,0)+2),INDEX('שיפור נשים'!$A$1:$GQ$121,ROUNDDOWN(R1890/12,0)+1,ROUNDDOWN((E1890+$B$7-$B$8)/12,0)+2))</f>
        <v>#REF!</v>
      </c>
      <c r="V1890" t="e">
        <f>IF($B$11="זכר",INDEX('שיפור גברים'!$A$1:$GQ$121,ROUNDDOWN(R1890/12,0)+1,ROUNDDOWN((E1890+$B$7-$B$8)/12,0)+1),INDEX('שיפור נשים'!$A$1:$GQ$121,ROUNDDOWN(R1890/12,0)+1,ROUNDDOWN((E1890+$B$7-$B$8)/12,0)+1))</f>
        <v>#REF!</v>
      </c>
      <c r="W1890">
        <f t="shared" si="618"/>
        <v>1</v>
      </c>
      <c r="X1890" t="e">
        <f t="shared" si="624"/>
        <v>#VALUE!</v>
      </c>
      <c r="Y1890" t="e">
        <f>IF($B$11="זכר",INDEX(תמותה!$A$1:$E$121,ROUNDDOWN(R1890/12,0)+1,4),INDEX(תמותה!$A$1:$E$121,ROUNDDOWN(R1890/12,0)+1,5))</f>
        <v>#REF!</v>
      </c>
      <c r="Z1890">
        <f t="shared" si="619"/>
        <v>1</v>
      </c>
      <c r="AA1890">
        <f t="shared" si="620"/>
        <v>1</v>
      </c>
      <c r="AB1890" t="e">
        <f t="shared" si="625"/>
        <v>#VALUE!</v>
      </c>
      <c r="AC1890" t="e">
        <f t="shared" si="626"/>
        <v>#VALUE!</v>
      </c>
      <c r="AD1890" t="e">
        <f t="shared" si="627"/>
        <v>#VALUE!</v>
      </c>
      <c r="AE1890" t="e">
        <f t="shared" si="628"/>
        <v>#VALUE!</v>
      </c>
      <c r="AF1890" t="e">
        <f t="shared" si="629"/>
        <v>#VALUE!</v>
      </c>
    </row>
    <row r="1891" spans="5:32" x14ac:dyDescent="0.2">
      <c r="E1891">
        <f t="shared" si="621"/>
        <v>1889</v>
      </c>
      <c r="F1891">
        <f t="shared" si="616"/>
        <v>300.08091379634334</v>
      </c>
      <c r="G1891" t="e">
        <f t="shared" si="609"/>
        <v>#VALUE!</v>
      </c>
      <c r="H1891" t="e">
        <f t="shared" si="610"/>
        <v>#VALUE!</v>
      </c>
      <c r="I1891" t="e">
        <f t="shared" si="611"/>
        <v>#VALUE!</v>
      </c>
      <c r="J1891" t="e">
        <f t="shared" si="612"/>
        <v>#VALUE!</v>
      </c>
      <c r="K1891" t="e">
        <f t="shared" si="613"/>
        <v>#VALUE!</v>
      </c>
      <c r="L1891" t="e">
        <f t="shared" si="614"/>
        <v>#VALUE!</v>
      </c>
      <c r="M1891" t="e">
        <f>IF($B$9="זכר",INDEX(תמותה!$A$1:$E$121,ROUNDDOWN(E1891/12,0)+1,2),INDEX(תמותה!$A$1:$E$121,ROUNDDOWN(E1891/12,0)+1,3))</f>
        <v>#REF!</v>
      </c>
      <c r="N1891" t="e">
        <f>IF($B$9="זכר",INDEX('שיפור גברים'!$A$1:$GQ$121,ROUNDDOWN(E1891/12,0)+1,ROUNDDOWN((E1891+$B$7-$B$8)/12,0)+2),INDEX('שיפור נשים'!$A$1:$GQ$121,ROUNDDOWN(E1891/12,0)+1,ROUNDDOWN((E1891+$B$7-$B$8)/12,0)+2))</f>
        <v>#REF!</v>
      </c>
      <c r="O1891" t="e">
        <f>IF($B$9="זכר",INDEX('שיפור גברים'!$A$1:$GQ$121,ROUNDDOWN(E1891/12,0)+1,ROUNDDOWN((E1891+$B$7-$B$8)/12,0)+1),INDEX('שיפור נשים'!$A$1:$GQ$121,ROUNDDOWN(E1891/12,0)+1,ROUNDDOWN((E1891+$B$7-$B$8)/12,0)+1))</f>
        <v>#REF!</v>
      </c>
      <c r="P1891">
        <f t="shared" si="615"/>
        <v>8.3333333333333329E-2</v>
      </c>
      <c r="Q1891">
        <f t="shared" si="617"/>
        <v>1</v>
      </c>
      <c r="R1891">
        <f t="shared" si="622"/>
        <v>1889</v>
      </c>
      <c r="S1891" t="e">
        <f t="shared" si="623"/>
        <v>#VALUE!</v>
      </c>
      <c r="T1891" t="e">
        <f>IF($B$11="זכר",INDEX(תמותה!$A$1:$E$121,ROUNDDOWN(R1891/12,0)+1,2),INDEX(תמותה!$A$1:$E$121,ROUNDDOWN(R1891/12,0)+1,3))</f>
        <v>#REF!</v>
      </c>
      <c r="U1891" t="e">
        <f>IF($B$11="זכר",INDEX('שיפור גברים'!$A$1:$GQ$121,ROUNDDOWN(R1891/12,0)+1,ROUNDDOWN((E1891+$B$7-$B$8)/12,0)+2),INDEX('שיפור נשים'!$A$1:$GQ$121,ROUNDDOWN(R1891/12,0)+1,ROUNDDOWN((E1891+$B$7-$B$8)/12,0)+2))</f>
        <v>#REF!</v>
      </c>
      <c r="V1891" t="e">
        <f>IF($B$11="זכר",INDEX('שיפור גברים'!$A$1:$GQ$121,ROUNDDOWN(R1891/12,0)+1,ROUNDDOWN((E1891+$B$7-$B$8)/12,0)+1),INDEX('שיפור נשים'!$A$1:$GQ$121,ROUNDDOWN(R1891/12,0)+1,ROUNDDOWN((E1891+$B$7-$B$8)/12,0)+1))</f>
        <v>#REF!</v>
      </c>
      <c r="W1891">
        <f t="shared" si="618"/>
        <v>8.3333333333333329E-2</v>
      </c>
      <c r="X1891" t="e">
        <f t="shared" si="624"/>
        <v>#VALUE!</v>
      </c>
      <c r="Y1891" t="e">
        <f>IF($B$11="זכר",INDEX(תמותה!$A$1:$E$121,ROUNDDOWN(R1891/12,0)+1,4),INDEX(תמותה!$A$1:$E$121,ROUNDDOWN(R1891/12,0)+1,5))</f>
        <v>#REF!</v>
      </c>
      <c r="Z1891">
        <f t="shared" si="619"/>
        <v>1</v>
      </c>
      <c r="AA1891">
        <f t="shared" si="620"/>
        <v>1</v>
      </c>
      <c r="AB1891" t="e">
        <f t="shared" si="625"/>
        <v>#VALUE!</v>
      </c>
      <c r="AC1891" t="e">
        <f t="shared" si="626"/>
        <v>#VALUE!</v>
      </c>
      <c r="AD1891" t="e">
        <f t="shared" si="627"/>
        <v>#VALUE!</v>
      </c>
      <c r="AE1891" t="e">
        <f t="shared" si="628"/>
        <v>#VALUE!</v>
      </c>
      <c r="AF1891" t="e">
        <f t="shared" si="629"/>
        <v>#VALUE!</v>
      </c>
    </row>
    <row r="1892" spans="5:32" x14ac:dyDescent="0.2">
      <c r="E1892">
        <f t="shared" si="621"/>
        <v>1890</v>
      </c>
      <c r="F1892">
        <f t="shared" si="616"/>
        <v>300.98793110726041</v>
      </c>
      <c r="G1892" t="e">
        <f t="shared" si="609"/>
        <v>#VALUE!</v>
      </c>
      <c r="H1892" t="e">
        <f t="shared" si="610"/>
        <v>#VALUE!</v>
      </c>
      <c r="I1892" t="e">
        <f t="shared" si="611"/>
        <v>#VALUE!</v>
      </c>
      <c r="J1892" t="e">
        <f t="shared" si="612"/>
        <v>#VALUE!</v>
      </c>
      <c r="K1892" t="e">
        <f t="shared" si="613"/>
        <v>#VALUE!</v>
      </c>
      <c r="L1892" t="e">
        <f t="shared" si="614"/>
        <v>#VALUE!</v>
      </c>
      <c r="M1892" t="e">
        <f>IF($B$9="זכר",INDEX(תמותה!$A$1:$E$121,ROUNDDOWN(E1892/12,0)+1,2),INDEX(תמותה!$A$1:$E$121,ROUNDDOWN(E1892/12,0)+1,3))</f>
        <v>#REF!</v>
      </c>
      <c r="N1892" t="e">
        <f>IF($B$9="זכר",INDEX('שיפור גברים'!$A$1:$GQ$121,ROUNDDOWN(E1892/12,0)+1,ROUNDDOWN((E1892+$B$7-$B$8)/12,0)+2),INDEX('שיפור נשים'!$A$1:$GQ$121,ROUNDDOWN(E1892/12,0)+1,ROUNDDOWN((E1892+$B$7-$B$8)/12,0)+2))</f>
        <v>#REF!</v>
      </c>
      <c r="O1892" t="e">
        <f>IF($B$9="זכר",INDEX('שיפור גברים'!$A$1:$GQ$121,ROUNDDOWN(E1892/12,0)+1,ROUNDDOWN((E1892+$B$7-$B$8)/12,0)+1),INDEX('שיפור נשים'!$A$1:$GQ$121,ROUNDDOWN(E1892/12,0)+1,ROUNDDOWN((E1892+$B$7-$B$8)/12,0)+1))</f>
        <v>#REF!</v>
      </c>
      <c r="P1892">
        <f t="shared" si="615"/>
        <v>0.16666666666666666</v>
      </c>
      <c r="Q1892">
        <f t="shared" si="617"/>
        <v>1</v>
      </c>
      <c r="R1892">
        <f t="shared" si="622"/>
        <v>1890</v>
      </c>
      <c r="S1892" t="e">
        <f t="shared" si="623"/>
        <v>#VALUE!</v>
      </c>
      <c r="T1892" t="e">
        <f>IF($B$11="זכר",INDEX(תמותה!$A$1:$E$121,ROUNDDOWN(R1892/12,0)+1,2),INDEX(תמותה!$A$1:$E$121,ROUNDDOWN(R1892/12,0)+1,3))</f>
        <v>#REF!</v>
      </c>
      <c r="U1892" t="e">
        <f>IF($B$11="זכר",INDEX('שיפור גברים'!$A$1:$GQ$121,ROUNDDOWN(R1892/12,0)+1,ROUNDDOWN((E1892+$B$7-$B$8)/12,0)+2),INDEX('שיפור נשים'!$A$1:$GQ$121,ROUNDDOWN(R1892/12,0)+1,ROUNDDOWN((E1892+$B$7-$B$8)/12,0)+2))</f>
        <v>#REF!</v>
      </c>
      <c r="V1892" t="e">
        <f>IF($B$11="זכר",INDEX('שיפור גברים'!$A$1:$GQ$121,ROUNDDOWN(R1892/12,0)+1,ROUNDDOWN((E1892+$B$7-$B$8)/12,0)+1),INDEX('שיפור נשים'!$A$1:$GQ$121,ROUNDDOWN(R1892/12,0)+1,ROUNDDOWN((E1892+$B$7-$B$8)/12,0)+1))</f>
        <v>#REF!</v>
      </c>
      <c r="W1892">
        <f t="shared" si="618"/>
        <v>0.16666666666666666</v>
      </c>
      <c r="X1892" t="e">
        <f t="shared" si="624"/>
        <v>#VALUE!</v>
      </c>
      <c r="Y1892" t="e">
        <f>IF($B$11="זכר",INDEX(תמותה!$A$1:$E$121,ROUNDDOWN(R1892/12,0)+1,4),INDEX(תמותה!$A$1:$E$121,ROUNDDOWN(R1892/12,0)+1,5))</f>
        <v>#REF!</v>
      </c>
      <c r="Z1892">
        <f t="shared" si="619"/>
        <v>1</v>
      </c>
      <c r="AA1892">
        <f t="shared" si="620"/>
        <v>1</v>
      </c>
      <c r="AB1892" t="e">
        <f t="shared" si="625"/>
        <v>#VALUE!</v>
      </c>
      <c r="AC1892" t="e">
        <f t="shared" si="626"/>
        <v>#VALUE!</v>
      </c>
      <c r="AD1892" t="e">
        <f t="shared" si="627"/>
        <v>#VALUE!</v>
      </c>
      <c r="AE1892" t="e">
        <f t="shared" si="628"/>
        <v>#VALUE!</v>
      </c>
      <c r="AF1892" t="e">
        <f t="shared" si="629"/>
        <v>#VALUE!</v>
      </c>
    </row>
    <row r="1893" spans="5:32" x14ac:dyDescent="0.2">
      <c r="E1893">
        <f t="shared" si="621"/>
        <v>1891</v>
      </c>
      <c r="F1893">
        <f t="shared" si="616"/>
        <v>301.89768994675967</v>
      </c>
      <c r="G1893" t="e">
        <f t="shared" si="609"/>
        <v>#VALUE!</v>
      </c>
      <c r="H1893" t="e">
        <f t="shared" si="610"/>
        <v>#VALUE!</v>
      </c>
      <c r="I1893" t="e">
        <f t="shared" si="611"/>
        <v>#VALUE!</v>
      </c>
      <c r="J1893" t="e">
        <f t="shared" si="612"/>
        <v>#VALUE!</v>
      </c>
      <c r="K1893" t="e">
        <f t="shared" si="613"/>
        <v>#VALUE!</v>
      </c>
      <c r="L1893" t="e">
        <f t="shared" si="614"/>
        <v>#VALUE!</v>
      </c>
      <c r="M1893" t="e">
        <f>IF($B$9="זכר",INDEX(תמותה!$A$1:$E$121,ROUNDDOWN(E1893/12,0)+1,2),INDEX(תמותה!$A$1:$E$121,ROUNDDOWN(E1893/12,0)+1,3))</f>
        <v>#REF!</v>
      </c>
      <c r="N1893" t="e">
        <f>IF($B$9="זכר",INDEX('שיפור גברים'!$A$1:$GQ$121,ROUNDDOWN(E1893/12,0)+1,ROUNDDOWN((E1893+$B$7-$B$8)/12,0)+2),INDEX('שיפור נשים'!$A$1:$GQ$121,ROUNDDOWN(E1893/12,0)+1,ROUNDDOWN((E1893+$B$7-$B$8)/12,0)+2))</f>
        <v>#REF!</v>
      </c>
      <c r="O1893" t="e">
        <f>IF($B$9="זכר",INDEX('שיפור גברים'!$A$1:$GQ$121,ROUNDDOWN(E1893/12,0)+1,ROUNDDOWN((E1893+$B$7-$B$8)/12,0)+1),INDEX('שיפור נשים'!$A$1:$GQ$121,ROUNDDOWN(E1893/12,0)+1,ROUNDDOWN((E1893+$B$7-$B$8)/12,0)+1))</f>
        <v>#REF!</v>
      </c>
      <c r="P1893">
        <f t="shared" si="615"/>
        <v>0.25</v>
      </c>
      <c r="Q1893">
        <f t="shared" si="617"/>
        <v>1</v>
      </c>
      <c r="R1893">
        <f t="shared" si="622"/>
        <v>1891</v>
      </c>
      <c r="S1893" t="e">
        <f t="shared" si="623"/>
        <v>#VALUE!</v>
      </c>
      <c r="T1893" t="e">
        <f>IF($B$11="זכר",INDEX(תמותה!$A$1:$E$121,ROUNDDOWN(R1893/12,0)+1,2),INDEX(תמותה!$A$1:$E$121,ROUNDDOWN(R1893/12,0)+1,3))</f>
        <v>#REF!</v>
      </c>
      <c r="U1893" t="e">
        <f>IF($B$11="זכר",INDEX('שיפור גברים'!$A$1:$GQ$121,ROUNDDOWN(R1893/12,0)+1,ROUNDDOWN((E1893+$B$7-$B$8)/12,0)+2),INDEX('שיפור נשים'!$A$1:$GQ$121,ROUNDDOWN(R1893/12,0)+1,ROUNDDOWN((E1893+$B$7-$B$8)/12,0)+2))</f>
        <v>#REF!</v>
      </c>
      <c r="V1893" t="e">
        <f>IF($B$11="זכר",INDEX('שיפור גברים'!$A$1:$GQ$121,ROUNDDOWN(R1893/12,0)+1,ROUNDDOWN((E1893+$B$7-$B$8)/12,0)+1),INDEX('שיפור נשים'!$A$1:$GQ$121,ROUNDDOWN(R1893/12,0)+1,ROUNDDOWN((E1893+$B$7-$B$8)/12,0)+1))</f>
        <v>#REF!</v>
      </c>
      <c r="W1893">
        <f t="shared" si="618"/>
        <v>0.25</v>
      </c>
      <c r="X1893" t="e">
        <f t="shared" si="624"/>
        <v>#VALUE!</v>
      </c>
      <c r="Y1893" t="e">
        <f>IF($B$11="זכר",INDEX(תמותה!$A$1:$E$121,ROUNDDOWN(R1893/12,0)+1,4),INDEX(תמותה!$A$1:$E$121,ROUNDDOWN(R1893/12,0)+1,5))</f>
        <v>#REF!</v>
      </c>
      <c r="Z1893">
        <f t="shared" si="619"/>
        <v>1</v>
      </c>
      <c r="AA1893">
        <f t="shared" si="620"/>
        <v>1</v>
      </c>
      <c r="AB1893" t="e">
        <f t="shared" si="625"/>
        <v>#VALUE!</v>
      </c>
      <c r="AC1893" t="e">
        <f t="shared" si="626"/>
        <v>#VALUE!</v>
      </c>
      <c r="AD1893" t="e">
        <f t="shared" si="627"/>
        <v>#VALUE!</v>
      </c>
      <c r="AE1893" t="e">
        <f t="shared" si="628"/>
        <v>#VALUE!</v>
      </c>
      <c r="AF1893" t="e">
        <f t="shared" si="629"/>
        <v>#VALUE!</v>
      </c>
    </row>
    <row r="1894" spans="5:32" x14ac:dyDescent="0.2">
      <c r="E1894">
        <f t="shared" si="621"/>
        <v>1892</v>
      </c>
      <c r="F1894">
        <f t="shared" si="616"/>
        <v>302.81019860132011</v>
      </c>
      <c r="G1894" t="e">
        <f t="shared" ref="G1894:G1957" si="630">IF(E1894&lt;=$B$3,IF(AND((E1894-$E$2)&lt;0,E1894&lt;$B$4),G1893+1/F1894,G1893+L1893/F1894))</f>
        <v>#VALUE!</v>
      </c>
      <c r="H1894" t="e">
        <f t="shared" ref="H1894:H1957" si="631">IF(E1894&lt;=$B$3,IF(AND((E1894-$E$2)&lt;60,E1894&lt;$B$4),H1893+1/F1894,H1893+L1893/F1894))</f>
        <v>#VALUE!</v>
      </c>
      <c r="I1894" t="e">
        <f t="shared" ref="I1894:I1957" si="632">IF(E1894&lt;=$B$3,IF(AND((E1894-$E$2)&lt;120,E1894&lt;$B$4),I1893+1/F1894,I1893+L1893/F1894))</f>
        <v>#VALUE!</v>
      </c>
      <c r="J1894" t="e">
        <f t="shared" ref="J1894:J1957" si="633">IF(E1894&lt;=$B$3,IF(AND((E1894-$E$2)&lt;180,E1894&lt;$B$4),J1893+1/F1894,J1893+L1893/F1894))</f>
        <v>#VALUE!</v>
      </c>
      <c r="K1894" t="e">
        <f t="shared" ref="K1894:K1957" si="634">IF(E1894&lt;=$B$3,IF(AND((E1894-$E$2)&lt;240,E1894&lt;$B$4),K1893+1/F1894,K1893+L1893/F1894))</f>
        <v>#VALUE!</v>
      </c>
      <c r="L1894" t="e">
        <f t="shared" ref="L1894:L1957" si="635">L1893*(1-Q1894)</f>
        <v>#VALUE!</v>
      </c>
      <c r="M1894" t="e">
        <f>IF($B$9="זכר",INDEX(תמותה!$A$1:$E$121,ROUNDDOWN(E1894/12,0)+1,2),INDEX(תמותה!$A$1:$E$121,ROUNDDOWN(E1894/12,0)+1,3))</f>
        <v>#REF!</v>
      </c>
      <c r="N1894" t="e">
        <f>IF($B$9="זכר",INDEX('שיפור גברים'!$A$1:$GQ$121,ROUNDDOWN(E1894/12,0)+1,ROUNDDOWN((E1894+$B$7-$B$8)/12,0)+2),INDEX('שיפור נשים'!$A$1:$GQ$121,ROUNDDOWN(E1894/12,0)+1,ROUNDDOWN((E1894+$B$7-$B$8)/12,0)+2))</f>
        <v>#REF!</v>
      </c>
      <c r="O1894" t="e">
        <f>IF($B$9="זכר",INDEX('שיפור גברים'!$A$1:$GQ$121,ROUNDDOWN(E1894/12,0)+1,ROUNDDOWN((E1894+$B$7-$B$8)/12,0)+1),INDEX('שיפור נשים'!$A$1:$GQ$121,ROUNDDOWN(E1894/12,0)+1,ROUNDDOWN((E1894+$B$7-$B$8)/12,0)+1))</f>
        <v>#REF!</v>
      </c>
      <c r="P1894">
        <f t="shared" ref="P1894:P1957" si="636">(MOD((E1894-$E$2+7),12)+1)/12</f>
        <v>0.33333333333333331</v>
      </c>
      <c r="Q1894">
        <f t="shared" si="617"/>
        <v>1</v>
      </c>
      <c r="R1894">
        <f t="shared" si="622"/>
        <v>1892</v>
      </c>
      <c r="S1894" t="e">
        <f t="shared" si="623"/>
        <v>#VALUE!</v>
      </c>
      <c r="T1894" t="e">
        <f>IF($B$11="זכר",INDEX(תמותה!$A$1:$E$121,ROUNDDOWN(R1894/12,0)+1,2),INDEX(תמותה!$A$1:$E$121,ROUNDDOWN(R1894/12,0)+1,3))</f>
        <v>#REF!</v>
      </c>
      <c r="U1894" t="e">
        <f>IF($B$11="זכר",INDEX('שיפור גברים'!$A$1:$GQ$121,ROUNDDOWN(R1894/12,0)+1,ROUNDDOWN((E1894+$B$7-$B$8)/12,0)+2),INDEX('שיפור נשים'!$A$1:$GQ$121,ROUNDDOWN(R1894/12,0)+1,ROUNDDOWN((E1894+$B$7-$B$8)/12,0)+2))</f>
        <v>#REF!</v>
      </c>
      <c r="V1894" t="e">
        <f>IF($B$11="זכר",INDEX('שיפור גברים'!$A$1:$GQ$121,ROUNDDOWN(R1894/12,0)+1,ROUNDDOWN((E1894+$B$7-$B$8)/12,0)+1),INDEX('שיפור נשים'!$A$1:$GQ$121,ROUNDDOWN(R1894/12,0)+1,ROUNDDOWN((E1894+$B$7-$B$8)/12,0)+1))</f>
        <v>#REF!</v>
      </c>
      <c r="W1894">
        <f t="shared" si="618"/>
        <v>0.33333333333333331</v>
      </c>
      <c r="X1894" t="e">
        <f t="shared" si="624"/>
        <v>#VALUE!</v>
      </c>
      <c r="Y1894" t="e">
        <f>IF($B$11="זכר",INDEX(תמותה!$A$1:$E$121,ROUNDDOWN(R1894/12,0)+1,4),INDEX(תמותה!$A$1:$E$121,ROUNDDOWN(R1894/12,0)+1,5))</f>
        <v>#REF!</v>
      </c>
      <c r="Z1894">
        <f t="shared" si="619"/>
        <v>1</v>
      </c>
      <c r="AA1894">
        <f t="shared" si="620"/>
        <v>1</v>
      </c>
      <c r="AB1894" t="e">
        <f t="shared" si="625"/>
        <v>#VALUE!</v>
      </c>
      <c r="AC1894" t="e">
        <f t="shared" si="626"/>
        <v>#VALUE!</v>
      </c>
      <c r="AD1894" t="e">
        <f t="shared" si="627"/>
        <v>#VALUE!</v>
      </c>
      <c r="AE1894" t="e">
        <f t="shared" si="628"/>
        <v>#VALUE!</v>
      </c>
      <c r="AF1894" t="e">
        <f t="shared" si="629"/>
        <v>#VALUE!</v>
      </c>
    </row>
    <row r="1895" spans="5:32" x14ac:dyDescent="0.2">
      <c r="E1895">
        <f t="shared" si="621"/>
        <v>1893</v>
      </c>
      <c r="F1895">
        <f t="shared" si="616"/>
        <v>303.72546538246576</v>
      </c>
      <c r="G1895" t="e">
        <f t="shared" si="630"/>
        <v>#VALUE!</v>
      </c>
      <c r="H1895" t="e">
        <f t="shared" si="631"/>
        <v>#VALUE!</v>
      </c>
      <c r="I1895" t="e">
        <f t="shared" si="632"/>
        <v>#VALUE!</v>
      </c>
      <c r="J1895" t="e">
        <f t="shared" si="633"/>
        <v>#VALUE!</v>
      </c>
      <c r="K1895" t="e">
        <f t="shared" si="634"/>
        <v>#VALUE!</v>
      </c>
      <c r="L1895" t="e">
        <f t="shared" si="635"/>
        <v>#VALUE!</v>
      </c>
      <c r="M1895" t="e">
        <f>IF($B$9="זכר",INDEX(תמותה!$A$1:$E$121,ROUNDDOWN(E1895/12,0)+1,2),INDEX(תמותה!$A$1:$E$121,ROUNDDOWN(E1895/12,0)+1,3))</f>
        <v>#REF!</v>
      </c>
      <c r="N1895" t="e">
        <f>IF($B$9="זכר",INDEX('שיפור גברים'!$A$1:$GQ$121,ROUNDDOWN(E1895/12,0)+1,ROUNDDOWN((E1895+$B$7-$B$8)/12,0)+2),INDEX('שיפור נשים'!$A$1:$GQ$121,ROUNDDOWN(E1895/12,0)+1,ROUNDDOWN((E1895+$B$7-$B$8)/12,0)+2))</f>
        <v>#REF!</v>
      </c>
      <c r="O1895" t="e">
        <f>IF($B$9="זכר",INDEX('שיפור גברים'!$A$1:$GQ$121,ROUNDDOWN(E1895/12,0)+1,ROUNDDOWN((E1895+$B$7-$B$8)/12,0)+1),INDEX('שיפור נשים'!$A$1:$GQ$121,ROUNDDOWN(E1895/12,0)+1,ROUNDDOWN((E1895+$B$7-$B$8)/12,0)+1))</f>
        <v>#REF!</v>
      </c>
      <c r="P1895">
        <f t="shared" si="636"/>
        <v>0.41666666666666669</v>
      </c>
      <c r="Q1895">
        <f t="shared" si="617"/>
        <v>1</v>
      </c>
      <c r="R1895">
        <f t="shared" si="622"/>
        <v>1893</v>
      </c>
      <c r="S1895" t="e">
        <f t="shared" si="623"/>
        <v>#VALUE!</v>
      </c>
      <c r="T1895" t="e">
        <f>IF($B$11="זכר",INDEX(תמותה!$A$1:$E$121,ROUNDDOWN(R1895/12,0)+1,2),INDEX(תמותה!$A$1:$E$121,ROUNDDOWN(R1895/12,0)+1,3))</f>
        <v>#REF!</v>
      </c>
      <c r="U1895" t="e">
        <f>IF($B$11="זכר",INDEX('שיפור גברים'!$A$1:$GQ$121,ROUNDDOWN(R1895/12,0)+1,ROUNDDOWN((E1895+$B$7-$B$8)/12,0)+2),INDEX('שיפור נשים'!$A$1:$GQ$121,ROUNDDOWN(R1895/12,0)+1,ROUNDDOWN((E1895+$B$7-$B$8)/12,0)+2))</f>
        <v>#REF!</v>
      </c>
      <c r="V1895" t="e">
        <f>IF($B$11="זכר",INDEX('שיפור גברים'!$A$1:$GQ$121,ROUNDDOWN(R1895/12,0)+1,ROUNDDOWN((E1895+$B$7-$B$8)/12,0)+1),INDEX('שיפור נשים'!$A$1:$GQ$121,ROUNDDOWN(R1895/12,0)+1,ROUNDDOWN((E1895+$B$7-$B$8)/12,0)+1))</f>
        <v>#REF!</v>
      </c>
      <c r="W1895">
        <f t="shared" si="618"/>
        <v>0.41666666666666669</v>
      </c>
      <c r="X1895" t="e">
        <f t="shared" si="624"/>
        <v>#VALUE!</v>
      </c>
      <c r="Y1895" t="e">
        <f>IF($B$11="זכר",INDEX(תמותה!$A$1:$E$121,ROUNDDOWN(R1895/12,0)+1,4),INDEX(תמותה!$A$1:$E$121,ROUNDDOWN(R1895/12,0)+1,5))</f>
        <v>#REF!</v>
      </c>
      <c r="Z1895">
        <f t="shared" si="619"/>
        <v>1</v>
      </c>
      <c r="AA1895">
        <f t="shared" si="620"/>
        <v>1</v>
      </c>
      <c r="AB1895" t="e">
        <f t="shared" si="625"/>
        <v>#VALUE!</v>
      </c>
      <c r="AC1895" t="e">
        <f t="shared" si="626"/>
        <v>#VALUE!</v>
      </c>
      <c r="AD1895" t="e">
        <f t="shared" si="627"/>
        <v>#VALUE!</v>
      </c>
      <c r="AE1895" t="e">
        <f t="shared" si="628"/>
        <v>#VALUE!</v>
      </c>
      <c r="AF1895" t="e">
        <f t="shared" si="629"/>
        <v>#VALUE!</v>
      </c>
    </row>
    <row r="1896" spans="5:32" x14ac:dyDescent="0.2">
      <c r="E1896">
        <f t="shared" si="621"/>
        <v>1894</v>
      </c>
      <c r="F1896">
        <f t="shared" si="616"/>
        <v>304.64349862684304</v>
      </c>
      <c r="G1896" t="e">
        <f t="shared" si="630"/>
        <v>#VALUE!</v>
      </c>
      <c r="H1896" t="e">
        <f t="shared" si="631"/>
        <v>#VALUE!</v>
      </c>
      <c r="I1896" t="e">
        <f t="shared" si="632"/>
        <v>#VALUE!</v>
      </c>
      <c r="J1896" t="e">
        <f t="shared" si="633"/>
        <v>#VALUE!</v>
      </c>
      <c r="K1896" t="e">
        <f t="shared" si="634"/>
        <v>#VALUE!</v>
      </c>
      <c r="L1896" t="e">
        <f t="shared" si="635"/>
        <v>#VALUE!</v>
      </c>
      <c r="M1896" t="e">
        <f>IF($B$9="זכר",INDEX(תמותה!$A$1:$E$121,ROUNDDOWN(E1896/12,0)+1,2),INDEX(תמותה!$A$1:$E$121,ROUNDDOWN(E1896/12,0)+1,3))</f>
        <v>#REF!</v>
      </c>
      <c r="N1896" t="e">
        <f>IF($B$9="זכר",INDEX('שיפור גברים'!$A$1:$GQ$121,ROUNDDOWN(E1896/12,0)+1,ROUNDDOWN((E1896+$B$7-$B$8)/12,0)+2),INDEX('שיפור נשים'!$A$1:$GQ$121,ROUNDDOWN(E1896/12,0)+1,ROUNDDOWN((E1896+$B$7-$B$8)/12,0)+2))</f>
        <v>#REF!</v>
      </c>
      <c r="O1896" t="e">
        <f>IF($B$9="זכר",INDEX('שיפור גברים'!$A$1:$GQ$121,ROUNDDOWN(E1896/12,0)+1,ROUNDDOWN((E1896+$B$7-$B$8)/12,0)+1),INDEX('שיפור נשים'!$A$1:$GQ$121,ROUNDDOWN(E1896/12,0)+1,ROUNDDOWN((E1896+$B$7-$B$8)/12,0)+1))</f>
        <v>#REF!</v>
      </c>
      <c r="P1896">
        <f t="shared" si="636"/>
        <v>0.5</v>
      </c>
      <c r="Q1896">
        <f t="shared" si="617"/>
        <v>1</v>
      </c>
      <c r="R1896">
        <f t="shared" si="622"/>
        <v>1894</v>
      </c>
      <c r="S1896" t="e">
        <f t="shared" si="623"/>
        <v>#VALUE!</v>
      </c>
      <c r="T1896" t="e">
        <f>IF($B$11="זכר",INDEX(תמותה!$A$1:$E$121,ROUNDDOWN(R1896/12,0)+1,2),INDEX(תמותה!$A$1:$E$121,ROUNDDOWN(R1896/12,0)+1,3))</f>
        <v>#REF!</v>
      </c>
      <c r="U1896" t="e">
        <f>IF($B$11="זכר",INDEX('שיפור גברים'!$A$1:$GQ$121,ROUNDDOWN(R1896/12,0)+1,ROUNDDOWN((E1896+$B$7-$B$8)/12,0)+2),INDEX('שיפור נשים'!$A$1:$GQ$121,ROUNDDOWN(R1896/12,0)+1,ROUNDDOWN((E1896+$B$7-$B$8)/12,0)+2))</f>
        <v>#REF!</v>
      </c>
      <c r="V1896" t="e">
        <f>IF($B$11="זכר",INDEX('שיפור גברים'!$A$1:$GQ$121,ROUNDDOWN(R1896/12,0)+1,ROUNDDOWN((E1896+$B$7-$B$8)/12,0)+1),INDEX('שיפור נשים'!$A$1:$GQ$121,ROUNDDOWN(R1896/12,0)+1,ROUNDDOWN((E1896+$B$7-$B$8)/12,0)+1))</f>
        <v>#REF!</v>
      </c>
      <c r="W1896">
        <f t="shared" si="618"/>
        <v>0.5</v>
      </c>
      <c r="X1896" t="e">
        <f t="shared" si="624"/>
        <v>#VALUE!</v>
      </c>
      <c r="Y1896" t="e">
        <f>IF($B$11="זכר",INDEX(תמותה!$A$1:$E$121,ROUNDDOWN(R1896/12,0)+1,4),INDEX(תמותה!$A$1:$E$121,ROUNDDOWN(R1896/12,0)+1,5))</f>
        <v>#REF!</v>
      </c>
      <c r="Z1896">
        <f t="shared" si="619"/>
        <v>1</v>
      </c>
      <c r="AA1896">
        <f t="shared" si="620"/>
        <v>1</v>
      </c>
      <c r="AB1896" t="e">
        <f t="shared" si="625"/>
        <v>#VALUE!</v>
      </c>
      <c r="AC1896" t="e">
        <f t="shared" si="626"/>
        <v>#VALUE!</v>
      </c>
      <c r="AD1896" t="e">
        <f t="shared" si="627"/>
        <v>#VALUE!</v>
      </c>
      <c r="AE1896" t="e">
        <f t="shared" si="628"/>
        <v>#VALUE!</v>
      </c>
      <c r="AF1896" t="e">
        <f t="shared" si="629"/>
        <v>#VALUE!</v>
      </c>
    </row>
    <row r="1897" spans="5:32" x14ac:dyDescent="0.2">
      <c r="E1897">
        <f t="shared" si="621"/>
        <v>1895</v>
      </c>
      <c r="F1897">
        <f t="shared" si="616"/>
        <v>305.56430669629725</v>
      </c>
      <c r="G1897" t="e">
        <f t="shared" si="630"/>
        <v>#VALUE!</v>
      </c>
      <c r="H1897" t="e">
        <f t="shared" si="631"/>
        <v>#VALUE!</v>
      </c>
      <c r="I1897" t="e">
        <f t="shared" si="632"/>
        <v>#VALUE!</v>
      </c>
      <c r="J1897" t="e">
        <f t="shared" si="633"/>
        <v>#VALUE!</v>
      </c>
      <c r="K1897" t="e">
        <f t="shared" si="634"/>
        <v>#VALUE!</v>
      </c>
      <c r="L1897" t="e">
        <f t="shared" si="635"/>
        <v>#VALUE!</v>
      </c>
      <c r="M1897" t="e">
        <f>IF($B$9="זכר",INDEX(תמותה!$A$1:$E$121,ROUNDDOWN(E1897/12,0)+1,2),INDEX(תמותה!$A$1:$E$121,ROUNDDOWN(E1897/12,0)+1,3))</f>
        <v>#REF!</v>
      </c>
      <c r="N1897" t="e">
        <f>IF($B$9="זכר",INDEX('שיפור גברים'!$A$1:$GQ$121,ROUNDDOWN(E1897/12,0)+1,ROUNDDOWN((E1897+$B$7-$B$8)/12,0)+2),INDEX('שיפור נשים'!$A$1:$GQ$121,ROUNDDOWN(E1897/12,0)+1,ROUNDDOWN((E1897+$B$7-$B$8)/12,0)+2))</f>
        <v>#REF!</v>
      </c>
      <c r="O1897" t="e">
        <f>IF($B$9="זכר",INDEX('שיפור גברים'!$A$1:$GQ$121,ROUNDDOWN(E1897/12,0)+1,ROUNDDOWN((E1897+$B$7-$B$8)/12,0)+1),INDEX('שיפור נשים'!$A$1:$GQ$121,ROUNDDOWN(E1897/12,0)+1,ROUNDDOWN((E1897+$B$7-$B$8)/12,0)+1))</f>
        <v>#REF!</v>
      </c>
      <c r="P1897">
        <f t="shared" si="636"/>
        <v>0.58333333333333337</v>
      </c>
      <c r="Q1897">
        <f t="shared" si="617"/>
        <v>1</v>
      </c>
      <c r="R1897">
        <f t="shared" si="622"/>
        <v>1895</v>
      </c>
      <c r="S1897" t="e">
        <f t="shared" si="623"/>
        <v>#VALUE!</v>
      </c>
      <c r="T1897" t="e">
        <f>IF($B$11="זכר",INDEX(תמותה!$A$1:$E$121,ROUNDDOWN(R1897/12,0)+1,2),INDEX(תמותה!$A$1:$E$121,ROUNDDOWN(R1897/12,0)+1,3))</f>
        <v>#REF!</v>
      </c>
      <c r="U1897" t="e">
        <f>IF($B$11="זכר",INDEX('שיפור גברים'!$A$1:$GQ$121,ROUNDDOWN(R1897/12,0)+1,ROUNDDOWN((E1897+$B$7-$B$8)/12,0)+2),INDEX('שיפור נשים'!$A$1:$GQ$121,ROUNDDOWN(R1897/12,0)+1,ROUNDDOWN((E1897+$B$7-$B$8)/12,0)+2))</f>
        <v>#REF!</v>
      </c>
      <c r="V1897" t="e">
        <f>IF($B$11="זכר",INDEX('שיפור גברים'!$A$1:$GQ$121,ROUNDDOWN(R1897/12,0)+1,ROUNDDOWN((E1897+$B$7-$B$8)/12,0)+1),INDEX('שיפור נשים'!$A$1:$GQ$121,ROUNDDOWN(R1897/12,0)+1,ROUNDDOWN((E1897+$B$7-$B$8)/12,0)+1))</f>
        <v>#REF!</v>
      </c>
      <c r="W1897">
        <f t="shared" si="618"/>
        <v>0.58333333333333337</v>
      </c>
      <c r="X1897" t="e">
        <f t="shared" si="624"/>
        <v>#VALUE!</v>
      </c>
      <c r="Y1897" t="e">
        <f>IF($B$11="זכר",INDEX(תמותה!$A$1:$E$121,ROUNDDOWN(R1897/12,0)+1,4),INDEX(תמותה!$A$1:$E$121,ROUNDDOWN(R1897/12,0)+1,5))</f>
        <v>#REF!</v>
      </c>
      <c r="Z1897">
        <f t="shared" si="619"/>
        <v>1</v>
      </c>
      <c r="AA1897">
        <f t="shared" si="620"/>
        <v>1</v>
      </c>
      <c r="AB1897" t="e">
        <f t="shared" si="625"/>
        <v>#VALUE!</v>
      </c>
      <c r="AC1897" t="e">
        <f t="shared" si="626"/>
        <v>#VALUE!</v>
      </c>
      <c r="AD1897" t="e">
        <f t="shared" si="627"/>
        <v>#VALUE!</v>
      </c>
      <c r="AE1897" t="e">
        <f t="shared" si="628"/>
        <v>#VALUE!</v>
      </c>
      <c r="AF1897" t="e">
        <f t="shared" si="629"/>
        <v>#VALUE!</v>
      </c>
    </row>
    <row r="1898" spans="5:32" x14ac:dyDescent="0.2">
      <c r="E1898">
        <f t="shared" si="621"/>
        <v>1896</v>
      </c>
      <c r="F1898">
        <f t="shared" si="616"/>
        <v>306.4878979779474</v>
      </c>
      <c r="G1898" t="e">
        <f t="shared" si="630"/>
        <v>#VALUE!</v>
      </c>
      <c r="H1898" t="e">
        <f t="shared" si="631"/>
        <v>#VALUE!</v>
      </c>
      <c r="I1898" t="e">
        <f t="shared" si="632"/>
        <v>#VALUE!</v>
      </c>
      <c r="J1898" t="e">
        <f t="shared" si="633"/>
        <v>#VALUE!</v>
      </c>
      <c r="K1898" t="e">
        <f t="shared" si="634"/>
        <v>#VALUE!</v>
      </c>
      <c r="L1898" t="e">
        <f t="shared" si="635"/>
        <v>#VALUE!</v>
      </c>
      <c r="M1898" t="e">
        <f>IF($B$9="זכר",INDEX(תמותה!$A$1:$E$121,ROUNDDOWN(E1898/12,0)+1,2),INDEX(תמותה!$A$1:$E$121,ROUNDDOWN(E1898/12,0)+1,3))</f>
        <v>#REF!</v>
      </c>
      <c r="N1898" t="e">
        <f>IF($B$9="זכר",INDEX('שיפור גברים'!$A$1:$GQ$121,ROUNDDOWN(E1898/12,0)+1,ROUNDDOWN((E1898+$B$7-$B$8)/12,0)+2),INDEX('שיפור נשים'!$A$1:$GQ$121,ROUNDDOWN(E1898/12,0)+1,ROUNDDOWN((E1898+$B$7-$B$8)/12,0)+2))</f>
        <v>#REF!</v>
      </c>
      <c r="O1898" t="e">
        <f>IF($B$9="זכר",INDEX('שיפור גברים'!$A$1:$GQ$121,ROUNDDOWN(E1898/12,0)+1,ROUNDDOWN((E1898+$B$7-$B$8)/12,0)+1),INDEX('שיפור נשים'!$A$1:$GQ$121,ROUNDDOWN(E1898/12,0)+1,ROUNDDOWN((E1898+$B$7-$B$8)/12,0)+1))</f>
        <v>#REF!</v>
      </c>
      <c r="P1898">
        <f t="shared" si="636"/>
        <v>0.66666666666666663</v>
      </c>
      <c r="Q1898">
        <f t="shared" si="617"/>
        <v>1</v>
      </c>
      <c r="R1898">
        <f t="shared" si="622"/>
        <v>1896</v>
      </c>
      <c r="S1898" t="e">
        <f t="shared" si="623"/>
        <v>#VALUE!</v>
      </c>
      <c r="T1898" t="e">
        <f>IF($B$11="זכר",INDEX(תמותה!$A$1:$E$121,ROUNDDOWN(R1898/12,0)+1,2),INDEX(תמותה!$A$1:$E$121,ROUNDDOWN(R1898/12,0)+1,3))</f>
        <v>#REF!</v>
      </c>
      <c r="U1898" t="e">
        <f>IF($B$11="זכר",INDEX('שיפור גברים'!$A$1:$GQ$121,ROUNDDOWN(R1898/12,0)+1,ROUNDDOWN((E1898+$B$7-$B$8)/12,0)+2),INDEX('שיפור נשים'!$A$1:$GQ$121,ROUNDDOWN(R1898/12,0)+1,ROUNDDOWN((E1898+$B$7-$B$8)/12,0)+2))</f>
        <v>#REF!</v>
      </c>
      <c r="V1898" t="e">
        <f>IF($B$11="זכר",INDEX('שיפור גברים'!$A$1:$GQ$121,ROUNDDOWN(R1898/12,0)+1,ROUNDDOWN((E1898+$B$7-$B$8)/12,0)+1),INDEX('שיפור נשים'!$A$1:$GQ$121,ROUNDDOWN(R1898/12,0)+1,ROUNDDOWN((E1898+$B$7-$B$8)/12,0)+1))</f>
        <v>#REF!</v>
      </c>
      <c r="W1898">
        <f t="shared" si="618"/>
        <v>0.66666666666666663</v>
      </c>
      <c r="X1898" t="e">
        <f t="shared" si="624"/>
        <v>#VALUE!</v>
      </c>
      <c r="Y1898" t="e">
        <f>IF($B$11="זכר",INDEX(תמותה!$A$1:$E$121,ROUNDDOWN(R1898/12,0)+1,4),INDEX(תמותה!$A$1:$E$121,ROUNDDOWN(R1898/12,0)+1,5))</f>
        <v>#REF!</v>
      </c>
      <c r="Z1898">
        <f t="shared" si="619"/>
        <v>1</v>
      </c>
      <c r="AA1898">
        <f t="shared" si="620"/>
        <v>1</v>
      </c>
      <c r="AB1898" t="e">
        <f t="shared" si="625"/>
        <v>#VALUE!</v>
      </c>
      <c r="AC1898" t="e">
        <f t="shared" si="626"/>
        <v>#VALUE!</v>
      </c>
      <c r="AD1898" t="e">
        <f t="shared" si="627"/>
        <v>#VALUE!</v>
      </c>
      <c r="AE1898" t="e">
        <f t="shared" si="628"/>
        <v>#VALUE!</v>
      </c>
      <c r="AF1898" t="e">
        <f t="shared" si="629"/>
        <v>#VALUE!</v>
      </c>
    </row>
    <row r="1899" spans="5:32" x14ac:dyDescent="0.2">
      <c r="E1899">
        <f t="shared" si="621"/>
        <v>1897</v>
      </c>
      <c r="F1899">
        <f t="shared" si="616"/>
        <v>307.41428088426301</v>
      </c>
      <c r="G1899" t="e">
        <f t="shared" si="630"/>
        <v>#VALUE!</v>
      </c>
      <c r="H1899" t="e">
        <f t="shared" si="631"/>
        <v>#VALUE!</v>
      </c>
      <c r="I1899" t="e">
        <f t="shared" si="632"/>
        <v>#VALUE!</v>
      </c>
      <c r="J1899" t="e">
        <f t="shared" si="633"/>
        <v>#VALUE!</v>
      </c>
      <c r="K1899" t="e">
        <f t="shared" si="634"/>
        <v>#VALUE!</v>
      </c>
      <c r="L1899" t="e">
        <f t="shared" si="635"/>
        <v>#VALUE!</v>
      </c>
      <c r="M1899" t="e">
        <f>IF($B$9="זכר",INDEX(תמותה!$A$1:$E$121,ROUNDDOWN(E1899/12,0)+1,2),INDEX(תמותה!$A$1:$E$121,ROUNDDOWN(E1899/12,0)+1,3))</f>
        <v>#REF!</v>
      </c>
      <c r="N1899" t="e">
        <f>IF($B$9="זכר",INDEX('שיפור גברים'!$A$1:$GQ$121,ROUNDDOWN(E1899/12,0)+1,ROUNDDOWN((E1899+$B$7-$B$8)/12,0)+2),INDEX('שיפור נשים'!$A$1:$GQ$121,ROUNDDOWN(E1899/12,0)+1,ROUNDDOWN((E1899+$B$7-$B$8)/12,0)+2))</f>
        <v>#REF!</v>
      </c>
      <c r="O1899" t="e">
        <f>IF($B$9="זכר",INDEX('שיפור גברים'!$A$1:$GQ$121,ROUNDDOWN(E1899/12,0)+1,ROUNDDOWN((E1899+$B$7-$B$8)/12,0)+1),INDEX('שיפור נשים'!$A$1:$GQ$121,ROUNDDOWN(E1899/12,0)+1,ROUNDDOWN((E1899+$B$7-$B$8)/12,0)+1))</f>
        <v>#REF!</v>
      </c>
      <c r="P1899">
        <f t="shared" si="636"/>
        <v>0.75</v>
      </c>
      <c r="Q1899">
        <f t="shared" si="617"/>
        <v>1</v>
      </c>
      <c r="R1899">
        <f t="shared" si="622"/>
        <v>1897</v>
      </c>
      <c r="S1899" t="e">
        <f t="shared" si="623"/>
        <v>#VALUE!</v>
      </c>
      <c r="T1899" t="e">
        <f>IF($B$11="זכר",INDEX(תמותה!$A$1:$E$121,ROUNDDOWN(R1899/12,0)+1,2),INDEX(תמותה!$A$1:$E$121,ROUNDDOWN(R1899/12,0)+1,3))</f>
        <v>#REF!</v>
      </c>
      <c r="U1899" t="e">
        <f>IF($B$11="זכר",INDEX('שיפור גברים'!$A$1:$GQ$121,ROUNDDOWN(R1899/12,0)+1,ROUNDDOWN((E1899+$B$7-$B$8)/12,0)+2),INDEX('שיפור נשים'!$A$1:$GQ$121,ROUNDDOWN(R1899/12,0)+1,ROUNDDOWN((E1899+$B$7-$B$8)/12,0)+2))</f>
        <v>#REF!</v>
      </c>
      <c r="V1899" t="e">
        <f>IF($B$11="זכר",INDEX('שיפור גברים'!$A$1:$GQ$121,ROUNDDOWN(R1899/12,0)+1,ROUNDDOWN((E1899+$B$7-$B$8)/12,0)+1),INDEX('שיפור נשים'!$A$1:$GQ$121,ROUNDDOWN(R1899/12,0)+1,ROUNDDOWN((E1899+$B$7-$B$8)/12,0)+1))</f>
        <v>#REF!</v>
      </c>
      <c r="W1899">
        <f t="shared" si="618"/>
        <v>0.75</v>
      </c>
      <c r="X1899" t="e">
        <f t="shared" si="624"/>
        <v>#VALUE!</v>
      </c>
      <c r="Y1899" t="e">
        <f>IF($B$11="זכר",INDEX(תמותה!$A$1:$E$121,ROUNDDOWN(R1899/12,0)+1,4),INDEX(תמותה!$A$1:$E$121,ROUNDDOWN(R1899/12,0)+1,5))</f>
        <v>#REF!</v>
      </c>
      <c r="Z1899">
        <f t="shared" si="619"/>
        <v>1</v>
      </c>
      <c r="AA1899">
        <f t="shared" si="620"/>
        <v>1</v>
      </c>
      <c r="AB1899" t="e">
        <f t="shared" si="625"/>
        <v>#VALUE!</v>
      </c>
      <c r="AC1899" t="e">
        <f t="shared" si="626"/>
        <v>#VALUE!</v>
      </c>
      <c r="AD1899" t="e">
        <f t="shared" si="627"/>
        <v>#VALUE!</v>
      </c>
      <c r="AE1899" t="e">
        <f t="shared" si="628"/>
        <v>#VALUE!</v>
      </c>
      <c r="AF1899" t="e">
        <f t="shared" si="629"/>
        <v>#VALUE!</v>
      </c>
    </row>
    <row r="1900" spans="5:32" x14ac:dyDescent="0.2">
      <c r="E1900">
        <f t="shared" si="621"/>
        <v>1898</v>
      </c>
      <c r="F1900">
        <f t="shared" si="616"/>
        <v>308.34346385314177</v>
      </c>
      <c r="G1900" t="e">
        <f t="shared" si="630"/>
        <v>#VALUE!</v>
      </c>
      <c r="H1900" t="e">
        <f t="shared" si="631"/>
        <v>#VALUE!</v>
      </c>
      <c r="I1900" t="e">
        <f t="shared" si="632"/>
        <v>#VALUE!</v>
      </c>
      <c r="J1900" t="e">
        <f t="shared" si="633"/>
        <v>#VALUE!</v>
      </c>
      <c r="K1900" t="e">
        <f t="shared" si="634"/>
        <v>#VALUE!</v>
      </c>
      <c r="L1900" t="e">
        <f t="shared" si="635"/>
        <v>#VALUE!</v>
      </c>
      <c r="M1900" t="e">
        <f>IF($B$9="זכר",INDEX(תמותה!$A$1:$E$121,ROUNDDOWN(E1900/12,0)+1,2),INDEX(תמותה!$A$1:$E$121,ROUNDDOWN(E1900/12,0)+1,3))</f>
        <v>#REF!</v>
      </c>
      <c r="N1900" t="e">
        <f>IF($B$9="זכר",INDEX('שיפור גברים'!$A$1:$GQ$121,ROUNDDOWN(E1900/12,0)+1,ROUNDDOWN((E1900+$B$7-$B$8)/12,0)+2),INDEX('שיפור נשים'!$A$1:$GQ$121,ROUNDDOWN(E1900/12,0)+1,ROUNDDOWN((E1900+$B$7-$B$8)/12,0)+2))</f>
        <v>#REF!</v>
      </c>
      <c r="O1900" t="e">
        <f>IF($B$9="זכר",INDEX('שיפור גברים'!$A$1:$GQ$121,ROUNDDOWN(E1900/12,0)+1,ROUNDDOWN((E1900+$B$7-$B$8)/12,0)+1),INDEX('שיפור נשים'!$A$1:$GQ$121,ROUNDDOWN(E1900/12,0)+1,ROUNDDOWN((E1900+$B$7-$B$8)/12,0)+1))</f>
        <v>#REF!</v>
      </c>
      <c r="P1900">
        <f t="shared" si="636"/>
        <v>0.83333333333333337</v>
      </c>
      <c r="Q1900">
        <f t="shared" si="617"/>
        <v>1</v>
      </c>
      <c r="R1900">
        <f t="shared" si="622"/>
        <v>1898</v>
      </c>
      <c r="S1900" t="e">
        <f t="shared" si="623"/>
        <v>#VALUE!</v>
      </c>
      <c r="T1900" t="e">
        <f>IF($B$11="זכר",INDEX(תמותה!$A$1:$E$121,ROUNDDOWN(R1900/12,0)+1,2),INDEX(תמותה!$A$1:$E$121,ROUNDDOWN(R1900/12,0)+1,3))</f>
        <v>#REF!</v>
      </c>
      <c r="U1900" t="e">
        <f>IF($B$11="זכר",INDEX('שיפור גברים'!$A$1:$GQ$121,ROUNDDOWN(R1900/12,0)+1,ROUNDDOWN((E1900+$B$7-$B$8)/12,0)+2),INDEX('שיפור נשים'!$A$1:$GQ$121,ROUNDDOWN(R1900/12,0)+1,ROUNDDOWN((E1900+$B$7-$B$8)/12,0)+2))</f>
        <v>#REF!</v>
      </c>
      <c r="V1900" t="e">
        <f>IF($B$11="זכר",INDEX('שיפור גברים'!$A$1:$GQ$121,ROUNDDOWN(R1900/12,0)+1,ROUNDDOWN((E1900+$B$7-$B$8)/12,0)+1),INDEX('שיפור נשים'!$A$1:$GQ$121,ROUNDDOWN(R1900/12,0)+1,ROUNDDOWN((E1900+$B$7-$B$8)/12,0)+1))</f>
        <v>#REF!</v>
      </c>
      <c r="W1900">
        <f t="shared" si="618"/>
        <v>0.83333333333333337</v>
      </c>
      <c r="X1900" t="e">
        <f t="shared" si="624"/>
        <v>#VALUE!</v>
      </c>
      <c r="Y1900" t="e">
        <f>IF($B$11="זכר",INDEX(תמותה!$A$1:$E$121,ROUNDDOWN(R1900/12,0)+1,4),INDEX(תמותה!$A$1:$E$121,ROUNDDOWN(R1900/12,0)+1,5))</f>
        <v>#REF!</v>
      </c>
      <c r="Z1900">
        <f t="shared" si="619"/>
        <v>1</v>
      </c>
      <c r="AA1900">
        <f t="shared" si="620"/>
        <v>1</v>
      </c>
      <c r="AB1900" t="e">
        <f t="shared" si="625"/>
        <v>#VALUE!</v>
      </c>
      <c r="AC1900" t="e">
        <f t="shared" si="626"/>
        <v>#VALUE!</v>
      </c>
      <c r="AD1900" t="e">
        <f t="shared" si="627"/>
        <v>#VALUE!</v>
      </c>
      <c r="AE1900" t="e">
        <f t="shared" si="628"/>
        <v>#VALUE!</v>
      </c>
      <c r="AF1900" t="e">
        <f t="shared" si="629"/>
        <v>#VALUE!</v>
      </c>
    </row>
    <row r="1901" spans="5:32" x14ac:dyDescent="0.2">
      <c r="E1901">
        <f t="shared" si="621"/>
        <v>1899</v>
      </c>
      <c r="F1901">
        <f t="shared" si="616"/>
        <v>309.27545534798452</v>
      </c>
      <c r="G1901" t="e">
        <f t="shared" si="630"/>
        <v>#VALUE!</v>
      </c>
      <c r="H1901" t="e">
        <f t="shared" si="631"/>
        <v>#VALUE!</v>
      </c>
      <c r="I1901" t="e">
        <f t="shared" si="632"/>
        <v>#VALUE!</v>
      </c>
      <c r="J1901" t="e">
        <f t="shared" si="633"/>
        <v>#VALUE!</v>
      </c>
      <c r="K1901" t="e">
        <f t="shared" si="634"/>
        <v>#VALUE!</v>
      </c>
      <c r="L1901" t="e">
        <f t="shared" si="635"/>
        <v>#VALUE!</v>
      </c>
      <c r="M1901" t="e">
        <f>IF($B$9="זכר",INDEX(תמותה!$A$1:$E$121,ROUNDDOWN(E1901/12,0)+1,2),INDEX(תמותה!$A$1:$E$121,ROUNDDOWN(E1901/12,0)+1,3))</f>
        <v>#REF!</v>
      </c>
      <c r="N1901" t="e">
        <f>IF($B$9="זכר",INDEX('שיפור גברים'!$A$1:$GQ$121,ROUNDDOWN(E1901/12,0)+1,ROUNDDOWN((E1901+$B$7-$B$8)/12,0)+2),INDEX('שיפור נשים'!$A$1:$GQ$121,ROUNDDOWN(E1901/12,0)+1,ROUNDDOWN((E1901+$B$7-$B$8)/12,0)+2))</f>
        <v>#REF!</v>
      </c>
      <c r="O1901" t="e">
        <f>IF($B$9="זכר",INDEX('שיפור גברים'!$A$1:$GQ$121,ROUNDDOWN(E1901/12,0)+1,ROUNDDOWN((E1901+$B$7-$B$8)/12,0)+1),INDEX('שיפור נשים'!$A$1:$GQ$121,ROUNDDOWN(E1901/12,0)+1,ROUNDDOWN((E1901+$B$7-$B$8)/12,0)+1))</f>
        <v>#REF!</v>
      </c>
      <c r="P1901">
        <f t="shared" si="636"/>
        <v>0.91666666666666663</v>
      </c>
      <c r="Q1901">
        <f t="shared" si="617"/>
        <v>1</v>
      </c>
      <c r="R1901">
        <f t="shared" si="622"/>
        <v>1899</v>
      </c>
      <c r="S1901" t="e">
        <f t="shared" si="623"/>
        <v>#VALUE!</v>
      </c>
      <c r="T1901" t="e">
        <f>IF($B$11="זכר",INDEX(תמותה!$A$1:$E$121,ROUNDDOWN(R1901/12,0)+1,2),INDEX(תמותה!$A$1:$E$121,ROUNDDOWN(R1901/12,0)+1,3))</f>
        <v>#REF!</v>
      </c>
      <c r="U1901" t="e">
        <f>IF($B$11="זכר",INDEX('שיפור גברים'!$A$1:$GQ$121,ROUNDDOWN(R1901/12,0)+1,ROUNDDOWN((E1901+$B$7-$B$8)/12,0)+2),INDEX('שיפור נשים'!$A$1:$GQ$121,ROUNDDOWN(R1901/12,0)+1,ROUNDDOWN((E1901+$B$7-$B$8)/12,0)+2))</f>
        <v>#REF!</v>
      </c>
      <c r="V1901" t="e">
        <f>IF($B$11="זכר",INDEX('שיפור גברים'!$A$1:$GQ$121,ROUNDDOWN(R1901/12,0)+1,ROUNDDOWN((E1901+$B$7-$B$8)/12,0)+1),INDEX('שיפור נשים'!$A$1:$GQ$121,ROUNDDOWN(R1901/12,0)+1,ROUNDDOWN((E1901+$B$7-$B$8)/12,0)+1))</f>
        <v>#REF!</v>
      </c>
      <c r="W1901">
        <f t="shared" si="618"/>
        <v>0.91666666666666663</v>
      </c>
      <c r="X1901" t="e">
        <f t="shared" si="624"/>
        <v>#VALUE!</v>
      </c>
      <c r="Y1901" t="e">
        <f>IF($B$11="זכר",INDEX(תמותה!$A$1:$E$121,ROUNDDOWN(R1901/12,0)+1,4),INDEX(תמותה!$A$1:$E$121,ROUNDDOWN(R1901/12,0)+1,5))</f>
        <v>#REF!</v>
      </c>
      <c r="Z1901">
        <f t="shared" si="619"/>
        <v>1</v>
      </c>
      <c r="AA1901">
        <f t="shared" si="620"/>
        <v>1</v>
      </c>
      <c r="AB1901" t="e">
        <f t="shared" si="625"/>
        <v>#VALUE!</v>
      </c>
      <c r="AC1901" t="e">
        <f t="shared" si="626"/>
        <v>#VALUE!</v>
      </c>
      <c r="AD1901" t="e">
        <f t="shared" si="627"/>
        <v>#VALUE!</v>
      </c>
      <c r="AE1901" t="e">
        <f t="shared" si="628"/>
        <v>#VALUE!</v>
      </c>
      <c r="AF1901" t="e">
        <f t="shared" si="629"/>
        <v>#VALUE!</v>
      </c>
    </row>
    <row r="1902" spans="5:32" x14ac:dyDescent="0.2">
      <c r="E1902">
        <f t="shared" si="621"/>
        <v>1900</v>
      </c>
      <c r="F1902">
        <f t="shared" si="616"/>
        <v>310.21026385777424</v>
      </c>
      <c r="G1902" t="e">
        <f t="shared" si="630"/>
        <v>#VALUE!</v>
      </c>
      <c r="H1902" t="e">
        <f t="shared" si="631"/>
        <v>#VALUE!</v>
      </c>
      <c r="I1902" t="e">
        <f t="shared" si="632"/>
        <v>#VALUE!</v>
      </c>
      <c r="J1902" t="e">
        <f t="shared" si="633"/>
        <v>#VALUE!</v>
      </c>
      <c r="K1902" t="e">
        <f t="shared" si="634"/>
        <v>#VALUE!</v>
      </c>
      <c r="L1902" t="e">
        <f t="shared" si="635"/>
        <v>#VALUE!</v>
      </c>
      <c r="M1902" t="e">
        <f>IF($B$9="זכר",INDEX(תמותה!$A$1:$E$121,ROUNDDOWN(E1902/12,0)+1,2),INDEX(תמותה!$A$1:$E$121,ROUNDDOWN(E1902/12,0)+1,3))</f>
        <v>#REF!</v>
      </c>
      <c r="N1902" t="e">
        <f>IF($B$9="זכר",INDEX('שיפור גברים'!$A$1:$GQ$121,ROUNDDOWN(E1902/12,0)+1,ROUNDDOWN((E1902+$B$7-$B$8)/12,0)+2),INDEX('שיפור נשים'!$A$1:$GQ$121,ROUNDDOWN(E1902/12,0)+1,ROUNDDOWN((E1902+$B$7-$B$8)/12,0)+2))</f>
        <v>#REF!</v>
      </c>
      <c r="O1902" t="e">
        <f>IF($B$9="זכר",INDEX('שיפור גברים'!$A$1:$GQ$121,ROUNDDOWN(E1902/12,0)+1,ROUNDDOWN((E1902+$B$7-$B$8)/12,0)+1),INDEX('שיפור נשים'!$A$1:$GQ$121,ROUNDDOWN(E1902/12,0)+1,ROUNDDOWN((E1902+$B$7-$B$8)/12,0)+1))</f>
        <v>#REF!</v>
      </c>
      <c r="P1902">
        <f t="shared" si="636"/>
        <v>1</v>
      </c>
      <c r="Q1902">
        <f t="shared" si="617"/>
        <v>1</v>
      </c>
      <c r="R1902">
        <f t="shared" si="622"/>
        <v>1900</v>
      </c>
      <c r="S1902" t="e">
        <f t="shared" si="623"/>
        <v>#VALUE!</v>
      </c>
      <c r="T1902" t="e">
        <f>IF($B$11="זכר",INDEX(תמותה!$A$1:$E$121,ROUNDDOWN(R1902/12,0)+1,2),INDEX(תמותה!$A$1:$E$121,ROUNDDOWN(R1902/12,0)+1,3))</f>
        <v>#REF!</v>
      </c>
      <c r="U1902" t="e">
        <f>IF($B$11="זכר",INDEX('שיפור גברים'!$A$1:$GQ$121,ROUNDDOWN(R1902/12,0)+1,ROUNDDOWN((E1902+$B$7-$B$8)/12,0)+2),INDEX('שיפור נשים'!$A$1:$GQ$121,ROUNDDOWN(R1902/12,0)+1,ROUNDDOWN((E1902+$B$7-$B$8)/12,0)+2))</f>
        <v>#REF!</v>
      </c>
      <c r="V1902" t="e">
        <f>IF($B$11="זכר",INDEX('שיפור גברים'!$A$1:$GQ$121,ROUNDDOWN(R1902/12,0)+1,ROUNDDOWN((E1902+$B$7-$B$8)/12,0)+1),INDEX('שיפור נשים'!$A$1:$GQ$121,ROUNDDOWN(R1902/12,0)+1,ROUNDDOWN((E1902+$B$7-$B$8)/12,0)+1))</f>
        <v>#REF!</v>
      </c>
      <c r="W1902">
        <f t="shared" si="618"/>
        <v>1</v>
      </c>
      <c r="X1902" t="e">
        <f t="shared" si="624"/>
        <v>#VALUE!</v>
      </c>
      <c r="Y1902" t="e">
        <f>IF($B$11="זכר",INDEX(תמותה!$A$1:$E$121,ROUNDDOWN(R1902/12,0)+1,4),INDEX(תמותה!$A$1:$E$121,ROUNDDOWN(R1902/12,0)+1,5))</f>
        <v>#REF!</v>
      </c>
      <c r="Z1902">
        <f t="shared" si="619"/>
        <v>1</v>
      </c>
      <c r="AA1902">
        <f t="shared" si="620"/>
        <v>1</v>
      </c>
      <c r="AB1902" t="e">
        <f t="shared" si="625"/>
        <v>#VALUE!</v>
      </c>
      <c r="AC1902" t="e">
        <f t="shared" si="626"/>
        <v>#VALUE!</v>
      </c>
      <c r="AD1902" t="e">
        <f t="shared" si="627"/>
        <v>#VALUE!</v>
      </c>
      <c r="AE1902" t="e">
        <f t="shared" si="628"/>
        <v>#VALUE!</v>
      </c>
      <c r="AF1902" t="e">
        <f t="shared" si="629"/>
        <v>#VALUE!</v>
      </c>
    </row>
    <row r="1903" spans="5:32" x14ac:dyDescent="0.2">
      <c r="E1903">
        <f t="shared" si="621"/>
        <v>1901</v>
      </c>
      <c r="F1903">
        <f t="shared" si="616"/>
        <v>311.14789789715235</v>
      </c>
      <c r="G1903" t="e">
        <f t="shared" si="630"/>
        <v>#VALUE!</v>
      </c>
      <c r="H1903" t="e">
        <f t="shared" si="631"/>
        <v>#VALUE!</v>
      </c>
      <c r="I1903" t="e">
        <f t="shared" si="632"/>
        <v>#VALUE!</v>
      </c>
      <c r="J1903" t="e">
        <f t="shared" si="633"/>
        <v>#VALUE!</v>
      </c>
      <c r="K1903" t="e">
        <f t="shared" si="634"/>
        <v>#VALUE!</v>
      </c>
      <c r="L1903" t="e">
        <f t="shared" si="635"/>
        <v>#VALUE!</v>
      </c>
      <c r="M1903" t="e">
        <f>IF($B$9="זכר",INDEX(תמותה!$A$1:$E$121,ROUNDDOWN(E1903/12,0)+1,2),INDEX(תמותה!$A$1:$E$121,ROUNDDOWN(E1903/12,0)+1,3))</f>
        <v>#REF!</v>
      </c>
      <c r="N1903" t="e">
        <f>IF($B$9="זכר",INDEX('שיפור גברים'!$A$1:$GQ$121,ROUNDDOWN(E1903/12,0)+1,ROUNDDOWN((E1903+$B$7-$B$8)/12,0)+2),INDEX('שיפור נשים'!$A$1:$GQ$121,ROUNDDOWN(E1903/12,0)+1,ROUNDDOWN((E1903+$B$7-$B$8)/12,0)+2))</f>
        <v>#REF!</v>
      </c>
      <c r="O1903" t="e">
        <f>IF($B$9="זכר",INDEX('שיפור גברים'!$A$1:$GQ$121,ROUNDDOWN(E1903/12,0)+1,ROUNDDOWN((E1903+$B$7-$B$8)/12,0)+1),INDEX('שיפור נשים'!$A$1:$GQ$121,ROUNDDOWN(E1903/12,0)+1,ROUNDDOWN((E1903+$B$7-$B$8)/12,0)+1))</f>
        <v>#REF!</v>
      </c>
      <c r="P1903">
        <f t="shared" si="636"/>
        <v>8.3333333333333329E-2</v>
      </c>
      <c r="Q1903">
        <f t="shared" si="617"/>
        <v>1</v>
      </c>
      <c r="R1903">
        <f t="shared" si="622"/>
        <v>1901</v>
      </c>
      <c r="S1903" t="e">
        <f t="shared" si="623"/>
        <v>#VALUE!</v>
      </c>
      <c r="T1903" t="e">
        <f>IF($B$11="זכר",INDEX(תמותה!$A$1:$E$121,ROUNDDOWN(R1903/12,0)+1,2),INDEX(תמותה!$A$1:$E$121,ROUNDDOWN(R1903/12,0)+1,3))</f>
        <v>#REF!</v>
      </c>
      <c r="U1903" t="e">
        <f>IF($B$11="זכר",INDEX('שיפור גברים'!$A$1:$GQ$121,ROUNDDOWN(R1903/12,0)+1,ROUNDDOWN((E1903+$B$7-$B$8)/12,0)+2),INDEX('שיפור נשים'!$A$1:$GQ$121,ROUNDDOWN(R1903/12,0)+1,ROUNDDOWN((E1903+$B$7-$B$8)/12,0)+2))</f>
        <v>#REF!</v>
      </c>
      <c r="V1903" t="e">
        <f>IF($B$11="זכר",INDEX('שיפור גברים'!$A$1:$GQ$121,ROUNDDOWN(R1903/12,0)+1,ROUNDDOWN((E1903+$B$7-$B$8)/12,0)+1),INDEX('שיפור נשים'!$A$1:$GQ$121,ROUNDDOWN(R1903/12,0)+1,ROUNDDOWN((E1903+$B$7-$B$8)/12,0)+1))</f>
        <v>#REF!</v>
      </c>
      <c r="W1903">
        <f t="shared" si="618"/>
        <v>8.3333333333333329E-2</v>
      </c>
      <c r="X1903" t="e">
        <f t="shared" si="624"/>
        <v>#VALUE!</v>
      </c>
      <c r="Y1903" t="e">
        <f>IF($B$11="זכר",INDEX(תמותה!$A$1:$E$121,ROUNDDOWN(R1903/12,0)+1,4),INDEX(תמותה!$A$1:$E$121,ROUNDDOWN(R1903/12,0)+1,5))</f>
        <v>#REF!</v>
      </c>
      <c r="Z1903">
        <f t="shared" si="619"/>
        <v>1</v>
      </c>
      <c r="AA1903">
        <f t="shared" si="620"/>
        <v>1</v>
      </c>
      <c r="AB1903" t="e">
        <f t="shared" si="625"/>
        <v>#VALUE!</v>
      </c>
      <c r="AC1903" t="e">
        <f t="shared" si="626"/>
        <v>#VALUE!</v>
      </c>
      <c r="AD1903" t="e">
        <f t="shared" si="627"/>
        <v>#VALUE!</v>
      </c>
      <c r="AE1903" t="e">
        <f t="shared" si="628"/>
        <v>#VALUE!</v>
      </c>
      <c r="AF1903" t="e">
        <f t="shared" si="629"/>
        <v>#VALUE!</v>
      </c>
    </row>
    <row r="1904" spans="5:32" x14ac:dyDescent="0.2">
      <c r="E1904">
        <f t="shared" si="621"/>
        <v>1902</v>
      </c>
      <c r="F1904">
        <f t="shared" si="616"/>
        <v>312.08836600649602</v>
      </c>
      <c r="G1904" t="e">
        <f t="shared" si="630"/>
        <v>#VALUE!</v>
      </c>
      <c r="H1904" t="e">
        <f t="shared" si="631"/>
        <v>#VALUE!</v>
      </c>
      <c r="I1904" t="e">
        <f t="shared" si="632"/>
        <v>#VALUE!</v>
      </c>
      <c r="J1904" t="e">
        <f t="shared" si="633"/>
        <v>#VALUE!</v>
      </c>
      <c r="K1904" t="e">
        <f t="shared" si="634"/>
        <v>#VALUE!</v>
      </c>
      <c r="L1904" t="e">
        <f t="shared" si="635"/>
        <v>#VALUE!</v>
      </c>
      <c r="M1904" t="e">
        <f>IF($B$9="זכר",INDEX(תמותה!$A$1:$E$121,ROUNDDOWN(E1904/12,0)+1,2),INDEX(תמותה!$A$1:$E$121,ROUNDDOWN(E1904/12,0)+1,3))</f>
        <v>#REF!</v>
      </c>
      <c r="N1904" t="e">
        <f>IF($B$9="זכר",INDEX('שיפור גברים'!$A$1:$GQ$121,ROUNDDOWN(E1904/12,0)+1,ROUNDDOWN((E1904+$B$7-$B$8)/12,0)+2),INDEX('שיפור נשים'!$A$1:$GQ$121,ROUNDDOWN(E1904/12,0)+1,ROUNDDOWN((E1904+$B$7-$B$8)/12,0)+2))</f>
        <v>#REF!</v>
      </c>
      <c r="O1904" t="e">
        <f>IF($B$9="זכר",INDEX('שיפור גברים'!$A$1:$GQ$121,ROUNDDOWN(E1904/12,0)+1,ROUNDDOWN((E1904+$B$7-$B$8)/12,0)+1),INDEX('שיפור נשים'!$A$1:$GQ$121,ROUNDDOWN(E1904/12,0)+1,ROUNDDOWN((E1904+$B$7-$B$8)/12,0)+1))</f>
        <v>#REF!</v>
      </c>
      <c r="P1904">
        <f t="shared" si="636"/>
        <v>0.16666666666666666</v>
      </c>
      <c r="Q1904">
        <f t="shared" si="617"/>
        <v>1</v>
      </c>
      <c r="R1904">
        <f t="shared" si="622"/>
        <v>1902</v>
      </c>
      <c r="S1904" t="e">
        <f t="shared" si="623"/>
        <v>#VALUE!</v>
      </c>
      <c r="T1904" t="e">
        <f>IF($B$11="זכר",INDEX(תמותה!$A$1:$E$121,ROUNDDOWN(R1904/12,0)+1,2),INDEX(תמותה!$A$1:$E$121,ROUNDDOWN(R1904/12,0)+1,3))</f>
        <v>#REF!</v>
      </c>
      <c r="U1904" t="e">
        <f>IF($B$11="זכר",INDEX('שיפור גברים'!$A$1:$GQ$121,ROUNDDOWN(R1904/12,0)+1,ROUNDDOWN((E1904+$B$7-$B$8)/12,0)+2),INDEX('שיפור נשים'!$A$1:$GQ$121,ROUNDDOWN(R1904/12,0)+1,ROUNDDOWN((E1904+$B$7-$B$8)/12,0)+2))</f>
        <v>#REF!</v>
      </c>
      <c r="V1904" t="e">
        <f>IF($B$11="זכר",INDEX('שיפור גברים'!$A$1:$GQ$121,ROUNDDOWN(R1904/12,0)+1,ROUNDDOWN((E1904+$B$7-$B$8)/12,0)+1),INDEX('שיפור נשים'!$A$1:$GQ$121,ROUNDDOWN(R1904/12,0)+1,ROUNDDOWN((E1904+$B$7-$B$8)/12,0)+1))</f>
        <v>#REF!</v>
      </c>
      <c r="W1904">
        <f t="shared" si="618"/>
        <v>0.16666666666666666</v>
      </c>
      <c r="X1904" t="e">
        <f t="shared" si="624"/>
        <v>#VALUE!</v>
      </c>
      <c r="Y1904" t="e">
        <f>IF($B$11="זכר",INDEX(תמותה!$A$1:$E$121,ROUNDDOWN(R1904/12,0)+1,4),INDEX(תמותה!$A$1:$E$121,ROUNDDOWN(R1904/12,0)+1,5))</f>
        <v>#REF!</v>
      </c>
      <c r="Z1904">
        <f t="shared" si="619"/>
        <v>1</v>
      </c>
      <c r="AA1904">
        <f t="shared" si="620"/>
        <v>1</v>
      </c>
      <c r="AB1904" t="e">
        <f t="shared" si="625"/>
        <v>#VALUE!</v>
      </c>
      <c r="AC1904" t="e">
        <f t="shared" si="626"/>
        <v>#VALUE!</v>
      </c>
      <c r="AD1904" t="e">
        <f t="shared" si="627"/>
        <v>#VALUE!</v>
      </c>
      <c r="AE1904" t="e">
        <f t="shared" si="628"/>
        <v>#VALUE!</v>
      </c>
      <c r="AF1904" t="e">
        <f t="shared" si="629"/>
        <v>#VALUE!</v>
      </c>
    </row>
    <row r="1905" spans="5:32" x14ac:dyDescent="0.2">
      <c r="E1905">
        <f t="shared" si="621"/>
        <v>1903</v>
      </c>
      <c r="F1905">
        <f t="shared" si="616"/>
        <v>313.03167675199626</v>
      </c>
      <c r="G1905" t="e">
        <f t="shared" si="630"/>
        <v>#VALUE!</v>
      </c>
      <c r="H1905" t="e">
        <f t="shared" si="631"/>
        <v>#VALUE!</v>
      </c>
      <c r="I1905" t="e">
        <f t="shared" si="632"/>
        <v>#VALUE!</v>
      </c>
      <c r="J1905" t="e">
        <f t="shared" si="633"/>
        <v>#VALUE!</v>
      </c>
      <c r="K1905" t="e">
        <f t="shared" si="634"/>
        <v>#VALUE!</v>
      </c>
      <c r="L1905" t="e">
        <f t="shared" si="635"/>
        <v>#VALUE!</v>
      </c>
      <c r="M1905" t="e">
        <f>IF($B$9="זכר",INDEX(תמותה!$A$1:$E$121,ROUNDDOWN(E1905/12,0)+1,2),INDEX(תמותה!$A$1:$E$121,ROUNDDOWN(E1905/12,0)+1,3))</f>
        <v>#REF!</v>
      </c>
      <c r="N1905" t="e">
        <f>IF($B$9="זכר",INDEX('שיפור גברים'!$A$1:$GQ$121,ROUNDDOWN(E1905/12,0)+1,ROUNDDOWN((E1905+$B$7-$B$8)/12,0)+2),INDEX('שיפור נשים'!$A$1:$GQ$121,ROUNDDOWN(E1905/12,0)+1,ROUNDDOWN((E1905+$B$7-$B$8)/12,0)+2))</f>
        <v>#REF!</v>
      </c>
      <c r="O1905" t="e">
        <f>IF($B$9="זכר",INDEX('שיפור גברים'!$A$1:$GQ$121,ROUNDDOWN(E1905/12,0)+1,ROUNDDOWN((E1905+$B$7-$B$8)/12,0)+1),INDEX('שיפור נשים'!$A$1:$GQ$121,ROUNDDOWN(E1905/12,0)+1,ROUNDDOWN((E1905+$B$7-$B$8)/12,0)+1))</f>
        <v>#REF!</v>
      </c>
      <c r="P1905">
        <f t="shared" si="636"/>
        <v>0.25</v>
      </c>
      <c r="Q1905">
        <f t="shared" si="617"/>
        <v>1</v>
      </c>
      <c r="R1905">
        <f t="shared" si="622"/>
        <v>1903</v>
      </c>
      <c r="S1905" t="e">
        <f t="shared" si="623"/>
        <v>#VALUE!</v>
      </c>
      <c r="T1905" t="e">
        <f>IF($B$11="זכר",INDEX(תמותה!$A$1:$E$121,ROUNDDOWN(R1905/12,0)+1,2),INDEX(תמותה!$A$1:$E$121,ROUNDDOWN(R1905/12,0)+1,3))</f>
        <v>#REF!</v>
      </c>
      <c r="U1905" t="e">
        <f>IF($B$11="זכר",INDEX('שיפור גברים'!$A$1:$GQ$121,ROUNDDOWN(R1905/12,0)+1,ROUNDDOWN((E1905+$B$7-$B$8)/12,0)+2),INDEX('שיפור נשים'!$A$1:$GQ$121,ROUNDDOWN(R1905/12,0)+1,ROUNDDOWN((E1905+$B$7-$B$8)/12,0)+2))</f>
        <v>#REF!</v>
      </c>
      <c r="V1905" t="e">
        <f>IF($B$11="זכר",INDEX('שיפור גברים'!$A$1:$GQ$121,ROUNDDOWN(R1905/12,0)+1,ROUNDDOWN((E1905+$B$7-$B$8)/12,0)+1),INDEX('שיפור נשים'!$A$1:$GQ$121,ROUNDDOWN(R1905/12,0)+1,ROUNDDOWN((E1905+$B$7-$B$8)/12,0)+1))</f>
        <v>#REF!</v>
      </c>
      <c r="W1905">
        <f t="shared" si="618"/>
        <v>0.25</v>
      </c>
      <c r="X1905" t="e">
        <f t="shared" si="624"/>
        <v>#VALUE!</v>
      </c>
      <c r="Y1905" t="e">
        <f>IF($B$11="זכר",INDEX(תמותה!$A$1:$E$121,ROUNDDOWN(R1905/12,0)+1,4),INDEX(תמותה!$A$1:$E$121,ROUNDDOWN(R1905/12,0)+1,5))</f>
        <v>#REF!</v>
      </c>
      <c r="Z1905">
        <f t="shared" si="619"/>
        <v>1</v>
      </c>
      <c r="AA1905">
        <f t="shared" si="620"/>
        <v>1</v>
      </c>
      <c r="AB1905" t="e">
        <f t="shared" si="625"/>
        <v>#VALUE!</v>
      </c>
      <c r="AC1905" t="e">
        <f t="shared" si="626"/>
        <v>#VALUE!</v>
      </c>
      <c r="AD1905" t="e">
        <f t="shared" si="627"/>
        <v>#VALUE!</v>
      </c>
      <c r="AE1905" t="e">
        <f t="shared" si="628"/>
        <v>#VALUE!</v>
      </c>
      <c r="AF1905" t="e">
        <f t="shared" si="629"/>
        <v>#VALUE!</v>
      </c>
    </row>
    <row r="1906" spans="5:32" x14ac:dyDescent="0.2">
      <c r="E1906">
        <f t="shared" si="621"/>
        <v>1904</v>
      </c>
      <c r="F1906">
        <f t="shared" si="616"/>
        <v>313.97783872573694</v>
      </c>
      <c r="G1906" t="e">
        <f t="shared" si="630"/>
        <v>#VALUE!</v>
      </c>
      <c r="H1906" t="e">
        <f t="shared" si="631"/>
        <v>#VALUE!</v>
      </c>
      <c r="I1906" t="e">
        <f t="shared" si="632"/>
        <v>#VALUE!</v>
      </c>
      <c r="J1906" t="e">
        <f t="shared" si="633"/>
        <v>#VALUE!</v>
      </c>
      <c r="K1906" t="e">
        <f t="shared" si="634"/>
        <v>#VALUE!</v>
      </c>
      <c r="L1906" t="e">
        <f t="shared" si="635"/>
        <v>#VALUE!</v>
      </c>
      <c r="M1906" t="e">
        <f>IF($B$9="זכר",INDEX(תמותה!$A$1:$E$121,ROUNDDOWN(E1906/12,0)+1,2),INDEX(תמותה!$A$1:$E$121,ROUNDDOWN(E1906/12,0)+1,3))</f>
        <v>#REF!</v>
      </c>
      <c r="N1906" t="e">
        <f>IF($B$9="זכר",INDEX('שיפור גברים'!$A$1:$GQ$121,ROUNDDOWN(E1906/12,0)+1,ROUNDDOWN((E1906+$B$7-$B$8)/12,0)+2),INDEX('שיפור נשים'!$A$1:$GQ$121,ROUNDDOWN(E1906/12,0)+1,ROUNDDOWN((E1906+$B$7-$B$8)/12,0)+2))</f>
        <v>#REF!</v>
      </c>
      <c r="O1906" t="e">
        <f>IF($B$9="זכר",INDEX('שיפור גברים'!$A$1:$GQ$121,ROUNDDOWN(E1906/12,0)+1,ROUNDDOWN((E1906+$B$7-$B$8)/12,0)+1),INDEX('שיפור נשים'!$A$1:$GQ$121,ROUNDDOWN(E1906/12,0)+1,ROUNDDOWN((E1906+$B$7-$B$8)/12,0)+1))</f>
        <v>#REF!</v>
      </c>
      <c r="P1906">
        <f t="shared" si="636"/>
        <v>0.33333333333333331</v>
      </c>
      <c r="Q1906">
        <f t="shared" si="617"/>
        <v>1</v>
      </c>
      <c r="R1906">
        <f t="shared" si="622"/>
        <v>1904</v>
      </c>
      <c r="S1906" t="e">
        <f t="shared" si="623"/>
        <v>#VALUE!</v>
      </c>
      <c r="T1906" t="e">
        <f>IF($B$11="זכר",INDEX(תמותה!$A$1:$E$121,ROUNDDOWN(R1906/12,0)+1,2),INDEX(תמותה!$A$1:$E$121,ROUNDDOWN(R1906/12,0)+1,3))</f>
        <v>#REF!</v>
      </c>
      <c r="U1906" t="e">
        <f>IF($B$11="זכר",INDEX('שיפור גברים'!$A$1:$GQ$121,ROUNDDOWN(R1906/12,0)+1,ROUNDDOWN((E1906+$B$7-$B$8)/12,0)+2),INDEX('שיפור נשים'!$A$1:$GQ$121,ROUNDDOWN(R1906/12,0)+1,ROUNDDOWN((E1906+$B$7-$B$8)/12,0)+2))</f>
        <v>#REF!</v>
      </c>
      <c r="V1906" t="e">
        <f>IF($B$11="זכר",INDEX('שיפור גברים'!$A$1:$GQ$121,ROUNDDOWN(R1906/12,0)+1,ROUNDDOWN((E1906+$B$7-$B$8)/12,0)+1),INDEX('שיפור נשים'!$A$1:$GQ$121,ROUNDDOWN(R1906/12,0)+1,ROUNDDOWN((E1906+$B$7-$B$8)/12,0)+1))</f>
        <v>#REF!</v>
      </c>
      <c r="W1906">
        <f t="shared" si="618"/>
        <v>0.33333333333333331</v>
      </c>
      <c r="X1906" t="e">
        <f t="shared" si="624"/>
        <v>#VALUE!</v>
      </c>
      <c r="Y1906" t="e">
        <f>IF($B$11="זכר",INDEX(תמותה!$A$1:$E$121,ROUNDDOWN(R1906/12,0)+1,4),INDEX(תמותה!$A$1:$E$121,ROUNDDOWN(R1906/12,0)+1,5))</f>
        <v>#REF!</v>
      </c>
      <c r="Z1906">
        <f t="shared" si="619"/>
        <v>1</v>
      </c>
      <c r="AA1906">
        <f t="shared" si="620"/>
        <v>1</v>
      </c>
      <c r="AB1906" t="e">
        <f t="shared" si="625"/>
        <v>#VALUE!</v>
      </c>
      <c r="AC1906" t="e">
        <f t="shared" si="626"/>
        <v>#VALUE!</v>
      </c>
      <c r="AD1906" t="e">
        <f t="shared" si="627"/>
        <v>#VALUE!</v>
      </c>
      <c r="AE1906" t="e">
        <f t="shared" si="628"/>
        <v>#VALUE!</v>
      </c>
      <c r="AF1906" t="e">
        <f t="shared" si="629"/>
        <v>#VALUE!</v>
      </c>
    </row>
    <row r="1907" spans="5:32" x14ac:dyDescent="0.2">
      <c r="E1907">
        <f t="shared" si="621"/>
        <v>1905</v>
      </c>
      <c r="F1907">
        <f t="shared" si="616"/>
        <v>314.92686054577121</v>
      </c>
      <c r="G1907" t="e">
        <f t="shared" si="630"/>
        <v>#VALUE!</v>
      </c>
      <c r="H1907" t="e">
        <f t="shared" si="631"/>
        <v>#VALUE!</v>
      </c>
      <c r="I1907" t="e">
        <f t="shared" si="632"/>
        <v>#VALUE!</v>
      </c>
      <c r="J1907" t="e">
        <f t="shared" si="633"/>
        <v>#VALUE!</v>
      </c>
      <c r="K1907" t="e">
        <f t="shared" si="634"/>
        <v>#VALUE!</v>
      </c>
      <c r="L1907" t="e">
        <f t="shared" si="635"/>
        <v>#VALUE!</v>
      </c>
      <c r="M1907" t="e">
        <f>IF($B$9="זכר",INDEX(תמותה!$A$1:$E$121,ROUNDDOWN(E1907/12,0)+1,2),INDEX(תמותה!$A$1:$E$121,ROUNDDOWN(E1907/12,0)+1,3))</f>
        <v>#REF!</v>
      </c>
      <c r="N1907" t="e">
        <f>IF($B$9="זכר",INDEX('שיפור גברים'!$A$1:$GQ$121,ROUNDDOWN(E1907/12,0)+1,ROUNDDOWN((E1907+$B$7-$B$8)/12,0)+2),INDEX('שיפור נשים'!$A$1:$GQ$121,ROUNDDOWN(E1907/12,0)+1,ROUNDDOWN((E1907+$B$7-$B$8)/12,0)+2))</f>
        <v>#REF!</v>
      </c>
      <c r="O1907" t="e">
        <f>IF($B$9="זכר",INDEX('שיפור גברים'!$A$1:$GQ$121,ROUNDDOWN(E1907/12,0)+1,ROUNDDOWN((E1907+$B$7-$B$8)/12,0)+1),INDEX('שיפור נשים'!$A$1:$GQ$121,ROUNDDOWN(E1907/12,0)+1,ROUNDDOWN((E1907+$B$7-$B$8)/12,0)+1))</f>
        <v>#REF!</v>
      </c>
      <c r="P1907">
        <f t="shared" si="636"/>
        <v>0.41666666666666669</v>
      </c>
      <c r="Q1907">
        <f t="shared" si="617"/>
        <v>1</v>
      </c>
      <c r="R1907">
        <f t="shared" si="622"/>
        <v>1905</v>
      </c>
      <c r="S1907" t="e">
        <f t="shared" si="623"/>
        <v>#VALUE!</v>
      </c>
      <c r="T1907" t="e">
        <f>IF($B$11="זכר",INDEX(תמותה!$A$1:$E$121,ROUNDDOWN(R1907/12,0)+1,2),INDEX(תמותה!$A$1:$E$121,ROUNDDOWN(R1907/12,0)+1,3))</f>
        <v>#REF!</v>
      </c>
      <c r="U1907" t="e">
        <f>IF($B$11="זכר",INDEX('שיפור גברים'!$A$1:$GQ$121,ROUNDDOWN(R1907/12,0)+1,ROUNDDOWN((E1907+$B$7-$B$8)/12,0)+2),INDEX('שיפור נשים'!$A$1:$GQ$121,ROUNDDOWN(R1907/12,0)+1,ROUNDDOWN((E1907+$B$7-$B$8)/12,0)+2))</f>
        <v>#REF!</v>
      </c>
      <c r="V1907" t="e">
        <f>IF($B$11="זכר",INDEX('שיפור גברים'!$A$1:$GQ$121,ROUNDDOWN(R1907/12,0)+1,ROUNDDOWN((E1907+$B$7-$B$8)/12,0)+1),INDEX('שיפור נשים'!$A$1:$GQ$121,ROUNDDOWN(R1907/12,0)+1,ROUNDDOWN((E1907+$B$7-$B$8)/12,0)+1))</f>
        <v>#REF!</v>
      </c>
      <c r="W1907">
        <f t="shared" si="618"/>
        <v>0.41666666666666669</v>
      </c>
      <c r="X1907" t="e">
        <f t="shared" si="624"/>
        <v>#VALUE!</v>
      </c>
      <c r="Y1907" t="e">
        <f>IF($B$11="זכר",INDEX(תמותה!$A$1:$E$121,ROUNDDOWN(R1907/12,0)+1,4),INDEX(תמותה!$A$1:$E$121,ROUNDDOWN(R1907/12,0)+1,5))</f>
        <v>#REF!</v>
      </c>
      <c r="Z1907">
        <f t="shared" si="619"/>
        <v>1</v>
      </c>
      <c r="AA1907">
        <f t="shared" si="620"/>
        <v>1</v>
      </c>
      <c r="AB1907" t="e">
        <f t="shared" si="625"/>
        <v>#VALUE!</v>
      </c>
      <c r="AC1907" t="e">
        <f t="shared" si="626"/>
        <v>#VALUE!</v>
      </c>
      <c r="AD1907" t="e">
        <f t="shared" si="627"/>
        <v>#VALUE!</v>
      </c>
      <c r="AE1907" t="e">
        <f t="shared" si="628"/>
        <v>#VALUE!</v>
      </c>
      <c r="AF1907" t="e">
        <f t="shared" si="629"/>
        <v>#VALUE!</v>
      </c>
    </row>
    <row r="1908" spans="5:32" x14ac:dyDescent="0.2">
      <c r="E1908">
        <f t="shared" si="621"/>
        <v>1906</v>
      </c>
      <c r="F1908">
        <f t="shared" si="616"/>
        <v>315.87875085620112</v>
      </c>
      <c r="G1908" t="e">
        <f t="shared" si="630"/>
        <v>#VALUE!</v>
      </c>
      <c r="H1908" t="e">
        <f t="shared" si="631"/>
        <v>#VALUE!</v>
      </c>
      <c r="I1908" t="e">
        <f t="shared" si="632"/>
        <v>#VALUE!</v>
      </c>
      <c r="J1908" t="e">
        <f t="shared" si="633"/>
        <v>#VALUE!</v>
      </c>
      <c r="K1908" t="e">
        <f t="shared" si="634"/>
        <v>#VALUE!</v>
      </c>
      <c r="L1908" t="e">
        <f t="shared" si="635"/>
        <v>#VALUE!</v>
      </c>
      <c r="M1908" t="e">
        <f>IF($B$9="זכר",INDEX(תמותה!$A$1:$E$121,ROUNDDOWN(E1908/12,0)+1,2),INDEX(תמותה!$A$1:$E$121,ROUNDDOWN(E1908/12,0)+1,3))</f>
        <v>#REF!</v>
      </c>
      <c r="N1908" t="e">
        <f>IF($B$9="זכר",INDEX('שיפור גברים'!$A$1:$GQ$121,ROUNDDOWN(E1908/12,0)+1,ROUNDDOWN((E1908+$B$7-$B$8)/12,0)+2),INDEX('שיפור נשים'!$A$1:$GQ$121,ROUNDDOWN(E1908/12,0)+1,ROUNDDOWN((E1908+$B$7-$B$8)/12,0)+2))</f>
        <v>#REF!</v>
      </c>
      <c r="O1908" t="e">
        <f>IF($B$9="זכר",INDEX('שיפור גברים'!$A$1:$GQ$121,ROUNDDOWN(E1908/12,0)+1,ROUNDDOWN((E1908+$B$7-$B$8)/12,0)+1),INDEX('שיפור נשים'!$A$1:$GQ$121,ROUNDDOWN(E1908/12,0)+1,ROUNDDOWN((E1908+$B$7-$B$8)/12,0)+1))</f>
        <v>#REF!</v>
      </c>
      <c r="P1908">
        <f t="shared" si="636"/>
        <v>0.5</v>
      </c>
      <c r="Q1908">
        <f t="shared" si="617"/>
        <v>1</v>
      </c>
      <c r="R1908">
        <f t="shared" si="622"/>
        <v>1906</v>
      </c>
      <c r="S1908" t="e">
        <f t="shared" si="623"/>
        <v>#VALUE!</v>
      </c>
      <c r="T1908" t="e">
        <f>IF($B$11="זכר",INDEX(תמותה!$A$1:$E$121,ROUNDDOWN(R1908/12,0)+1,2),INDEX(תמותה!$A$1:$E$121,ROUNDDOWN(R1908/12,0)+1,3))</f>
        <v>#REF!</v>
      </c>
      <c r="U1908" t="e">
        <f>IF($B$11="זכר",INDEX('שיפור גברים'!$A$1:$GQ$121,ROUNDDOWN(R1908/12,0)+1,ROUNDDOWN((E1908+$B$7-$B$8)/12,0)+2),INDEX('שיפור נשים'!$A$1:$GQ$121,ROUNDDOWN(R1908/12,0)+1,ROUNDDOWN((E1908+$B$7-$B$8)/12,0)+2))</f>
        <v>#REF!</v>
      </c>
      <c r="V1908" t="e">
        <f>IF($B$11="זכר",INDEX('שיפור גברים'!$A$1:$GQ$121,ROUNDDOWN(R1908/12,0)+1,ROUNDDOWN((E1908+$B$7-$B$8)/12,0)+1),INDEX('שיפור נשים'!$A$1:$GQ$121,ROUNDDOWN(R1908/12,0)+1,ROUNDDOWN((E1908+$B$7-$B$8)/12,0)+1))</f>
        <v>#REF!</v>
      </c>
      <c r="W1908">
        <f t="shared" si="618"/>
        <v>0.5</v>
      </c>
      <c r="X1908" t="e">
        <f t="shared" si="624"/>
        <v>#VALUE!</v>
      </c>
      <c r="Y1908" t="e">
        <f>IF($B$11="זכר",INDEX(תמותה!$A$1:$E$121,ROUNDDOWN(R1908/12,0)+1,4),INDEX(תמותה!$A$1:$E$121,ROUNDDOWN(R1908/12,0)+1,5))</f>
        <v>#REF!</v>
      </c>
      <c r="Z1908">
        <f t="shared" si="619"/>
        <v>1</v>
      </c>
      <c r="AA1908">
        <f t="shared" si="620"/>
        <v>1</v>
      </c>
      <c r="AB1908" t="e">
        <f t="shared" si="625"/>
        <v>#VALUE!</v>
      </c>
      <c r="AC1908" t="e">
        <f t="shared" si="626"/>
        <v>#VALUE!</v>
      </c>
      <c r="AD1908" t="e">
        <f t="shared" si="627"/>
        <v>#VALUE!</v>
      </c>
      <c r="AE1908" t="e">
        <f t="shared" si="628"/>
        <v>#VALUE!</v>
      </c>
      <c r="AF1908" t="e">
        <f t="shared" si="629"/>
        <v>#VALUE!</v>
      </c>
    </row>
    <row r="1909" spans="5:32" x14ac:dyDescent="0.2">
      <c r="E1909">
        <f t="shared" si="621"/>
        <v>1907</v>
      </c>
      <c r="F1909">
        <f t="shared" si="616"/>
        <v>316.83351832725663</v>
      </c>
      <c r="G1909" t="e">
        <f t="shared" si="630"/>
        <v>#VALUE!</v>
      </c>
      <c r="H1909" t="e">
        <f t="shared" si="631"/>
        <v>#VALUE!</v>
      </c>
      <c r="I1909" t="e">
        <f t="shared" si="632"/>
        <v>#VALUE!</v>
      </c>
      <c r="J1909" t="e">
        <f t="shared" si="633"/>
        <v>#VALUE!</v>
      </c>
      <c r="K1909" t="e">
        <f t="shared" si="634"/>
        <v>#VALUE!</v>
      </c>
      <c r="L1909" t="e">
        <f t="shared" si="635"/>
        <v>#VALUE!</v>
      </c>
      <c r="M1909" t="e">
        <f>IF($B$9="זכר",INDEX(תמותה!$A$1:$E$121,ROUNDDOWN(E1909/12,0)+1,2),INDEX(תמותה!$A$1:$E$121,ROUNDDOWN(E1909/12,0)+1,3))</f>
        <v>#REF!</v>
      </c>
      <c r="N1909" t="e">
        <f>IF($B$9="זכר",INDEX('שיפור גברים'!$A$1:$GQ$121,ROUNDDOWN(E1909/12,0)+1,ROUNDDOWN((E1909+$B$7-$B$8)/12,0)+2),INDEX('שיפור נשים'!$A$1:$GQ$121,ROUNDDOWN(E1909/12,0)+1,ROUNDDOWN((E1909+$B$7-$B$8)/12,0)+2))</f>
        <v>#REF!</v>
      </c>
      <c r="O1909" t="e">
        <f>IF($B$9="זכר",INDEX('שיפור גברים'!$A$1:$GQ$121,ROUNDDOWN(E1909/12,0)+1,ROUNDDOWN((E1909+$B$7-$B$8)/12,0)+1),INDEX('שיפור נשים'!$A$1:$GQ$121,ROUNDDOWN(E1909/12,0)+1,ROUNDDOWN((E1909+$B$7-$B$8)/12,0)+1))</f>
        <v>#REF!</v>
      </c>
      <c r="P1909">
        <f t="shared" si="636"/>
        <v>0.58333333333333337</v>
      </c>
      <c r="Q1909">
        <f t="shared" si="617"/>
        <v>1</v>
      </c>
      <c r="R1909">
        <f t="shared" si="622"/>
        <v>1907</v>
      </c>
      <c r="S1909" t="e">
        <f t="shared" si="623"/>
        <v>#VALUE!</v>
      </c>
      <c r="T1909" t="e">
        <f>IF($B$11="זכר",INDEX(תמותה!$A$1:$E$121,ROUNDDOWN(R1909/12,0)+1,2),INDEX(תמותה!$A$1:$E$121,ROUNDDOWN(R1909/12,0)+1,3))</f>
        <v>#REF!</v>
      </c>
      <c r="U1909" t="e">
        <f>IF($B$11="זכר",INDEX('שיפור גברים'!$A$1:$GQ$121,ROUNDDOWN(R1909/12,0)+1,ROUNDDOWN((E1909+$B$7-$B$8)/12,0)+2),INDEX('שיפור נשים'!$A$1:$GQ$121,ROUNDDOWN(R1909/12,0)+1,ROUNDDOWN((E1909+$B$7-$B$8)/12,0)+2))</f>
        <v>#REF!</v>
      </c>
      <c r="V1909" t="e">
        <f>IF($B$11="זכר",INDEX('שיפור גברים'!$A$1:$GQ$121,ROUNDDOWN(R1909/12,0)+1,ROUNDDOWN((E1909+$B$7-$B$8)/12,0)+1),INDEX('שיפור נשים'!$A$1:$GQ$121,ROUNDDOWN(R1909/12,0)+1,ROUNDDOWN((E1909+$B$7-$B$8)/12,0)+1))</f>
        <v>#REF!</v>
      </c>
      <c r="W1909">
        <f t="shared" si="618"/>
        <v>0.58333333333333337</v>
      </c>
      <c r="X1909" t="e">
        <f t="shared" si="624"/>
        <v>#VALUE!</v>
      </c>
      <c r="Y1909" t="e">
        <f>IF($B$11="זכר",INDEX(תמותה!$A$1:$E$121,ROUNDDOWN(R1909/12,0)+1,4),INDEX(תמותה!$A$1:$E$121,ROUNDDOWN(R1909/12,0)+1,5))</f>
        <v>#REF!</v>
      </c>
      <c r="Z1909">
        <f t="shared" si="619"/>
        <v>1</v>
      </c>
      <c r="AA1909">
        <f t="shared" si="620"/>
        <v>1</v>
      </c>
      <c r="AB1909" t="e">
        <f t="shared" si="625"/>
        <v>#VALUE!</v>
      </c>
      <c r="AC1909" t="e">
        <f t="shared" si="626"/>
        <v>#VALUE!</v>
      </c>
      <c r="AD1909" t="e">
        <f t="shared" si="627"/>
        <v>#VALUE!</v>
      </c>
      <c r="AE1909" t="e">
        <f t="shared" si="628"/>
        <v>#VALUE!</v>
      </c>
      <c r="AF1909" t="e">
        <f t="shared" si="629"/>
        <v>#VALUE!</v>
      </c>
    </row>
    <row r="1910" spans="5:32" x14ac:dyDescent="0.2">
      <c r="E1910">
        <f t="shared" si="621"/>
        <v>1908</v>
      </c>
      <c r="F1910">
        <f t="shared" si="616"/>
        <v>317.79117165537394</v>
      </c>
      <c r="G1910" t="e">
        <f t="shared" si="630"/>
        <v>#VALUE!</v>
      </c>
      <c r="H1910" t="e">
        <f t="shared" si="631"/>
        <v>#VALUE!</v>
      </c>
      <c r="I1910" t="e">
        <f t="shared" si="632"/>
        <v>#VALUE!</v>
      </c>
      <c r="J1910" t="e">
        <f t="shared" si="633"/>
        <v>#VALUE!</v>
      </c>
      <c r="K1910" t="e">
        <f t="shared" si="634"/>
        <v>#VALUE!</v>
      </c>
      <c r="L1910" t="e">
        <f t="shared" si="635"/>
        <v>#VALUE!</v>
      </c>
      <c r="M1910" t="e">
        <f>IF($B$9="זכר",INDEX(תמותה!$A$1:$E$121,ROUNDDOWN(E1910/12,0)+1,2),INDEX(תמותה!$A$1:$E$121,ROUNDDOWN(E1910/12,0)+1,3))</f>
        <v>#REF!</v>
      </c>
      <c r="N1910" t="e">
        <f>IF($B$9="זכר",INDEX('שיפור גברים'!$A$1:$GQ$121,ROUNDDOWN(E1910/12,0)+1,ROUNDDOWN((E1910+$B$7-$B$8)/12,0)+2),INDEX('שיפור נשים'!$A$1:$GQ$121,ROUNDDOWN(E1910/12,0)+1,ROUNDDOWN((E1910+$B$7-$B$8)/12,0)+2))</f>
        <v>#REF!</v>
      </c>
      <c r="O1910" t="e">
        <f>IF($B$9="זכר",INDEX('שיפור גברים'!$A$1:$GQ$121,ROUNDDOWN(E1910/12,0)+1,ROUNDDOWN((E1910+$B$7-$B$8)/12,0)+1),INDEX('שיפור נשים'!$A$1:$GQ$121,ROUNDDOWN(E1910/12,0)+1,ROUNDDOWN((E1910+$B$7-$B$8)/12,0)+1))</f>
        <v>#REF!</v>
      </c>
      <c r="P1910">
        <f t="shared" si="636"/>
        <v>0.66666666666666663</v>
      </c>
      <c r="Q1910">
        <f t="shared" si="617"/>
        <v>1</v>
      </c>
      <c r="R1910">
        <f t="shared" si="622"/>
        <v>1908</v>
      </c>
      <c r="S1910" t="e">
        <f t="shared" si="623"/>
        <v>#VALUE!</v>
      </c>
      <c r="T1910" t="e">
        <f>IF($B$11="זכר",INDEX(תמותה!$A$1:$E$121,ROUNDDOWN(R1910/12,0)+1,2),INDEX(תמותה!$A$1:$E$121,ROUNDDOWN(R1910/12,0)+1,3))</f>
        <v>#REF!</v>
      </c>
      <c r="U1910" t="e">
        <f>IF($B$11="זכר",INDEX('שיפור גברים'!$A$1:$GQ$121,ROUNDDOWN(R1910/12,0)+1,ROUNDDOWN((E1910+$B$7-$B$8)/12,0)+2),INDEX('שיפור נשים'!$A$1:$GQ$121,ROUNDDOWN(R1910/12,0)+1,ROUNDDOWN((E1910+$B$7-$B$8)/12,0)+2))</f>
        <v>#REF!</v>
      </c>
      <c r="V1910" t="e">
        <f>IF($B$11="זכר",INDEX('שיפור גברים'!$A$1:$GQ$121,ROUNDDOWN(R1910/12,0)+1,ROUNDDOWN((E1910+$B$7-$B$8)/12,0)+1),INDEX('שיפור נשים'!$A$1:$GQ$121,ROUNDDOWN(R1910/12,0)+1,ROUNDDOWN((E1910+$B$7-$B$8)/12,0)+1))</f>
        <v>#REF!</v>
      </c>
      <c r="W1910">
        <f t="shared" si="618"/>
        <v>0.66666666666666663</v>
      </c>
      <c r="X1910" t="e">
        <f t="shared" si="624"/>
        <v>#VALUE!</v>
      </c>
      <c r="Y1910" t="e">
        <f>IF($B$11="זכר",INDEX(תמותה!$A$1:$E$121,ROUNDDOWN(R1910/12,0)+1,4),INDEX(תמותה!$A$1:$E$121,ROUNDDOWN(R1910/12,0)+1,5))</f>
        <v>#REF!</v>
      </c>
      <c r="Z1910">
        <f t="shared" si="619"/>
        <v>1</v>
      </c>
      <c r="AA1910">
        <f t="shared" si="620"/>
        <v>1</v>
      </c>
      <c r="AB1910" t="e">
        <f t="shared" si="625"/>
        <v>#VALUE!</v>
      </c>
      <c r="AC1910" t="e">
        <f t="shared" si="626"/>
        <v>#VALUE!</v>
      </c>
      <c r="AD1910" t="e">
        <f t="shared" si="627"/>
        <v>#VALUE!</v>
      </c>
      <c r="AE1910" t="e">
        <f t="shared" si="628"/>
        <v>#VALUE!</v>
      </c>
      <c r="AF1910" t="e">
        <f t="shared" si="629"/>
        <v>#VALUE!</v>
      </c>
    </row>
    <row r="1911" spans="5:32" x14ac:dyDescent="0.2">
      <c r="E1911">
        <f t="shared" si="621"/>
        <v>1909</v>
      </c>
      <c r="F1911">
        <f t="shared" si="616"/>
        <v>318.75171956327443</v>
      </c>
      <c r="G1911" t="e">
        <f t="shared" si="630"/>
        <v>#VALUE!</v>
      </c>
      <c r="H1911" t="e">
        <f t="shared" si="631"/>
        <v>#VALUE!</v>
      </c>
      <c r="I1911" t="e">
        <f t="shared" si="632"/>
        <v>#VALUE!</v>
      </c>
      <c r="J1911" t="e">
        <f t="shared" si="633"/>
        <v>#VALUE!</v>
      </c>
      <c r="K1911" t="e">
        <f t="shared" si="634"/>
        <v>#VALUE!</v>
      </c>
      <c r="L1911" t="e">
        <f t="shared" si="635"/>
        <v>#VALUE!</v>
      </c>
      <c r="M1911" t="e">
        <f>IF($B$9="זכר",INDEX(תמותה!$A$1:$E$121,ROUNDDOWN(E1911/12,0)+1,2),INDEX(תמותה!$A$1:$E$121,ROUNDDOWN(E1911/12,0)+1,3))</f>
        <v>#REF!</v>
      </c>
      <c r="N1911" t="e">
        <f>IF($B$9="זכר",INDEX('שיפור גברים'!$A$1:$GQ$121,ROUNDDOWN(E1911/12,0)+1,ROUNDDOWN((E1911+$B$7-$B$8)/12,0)+2),INDEX('שיפור נשים'!$A$1:$GQ$121,ROUNDDOWN(E1911/12,0)+1,ROUNDDOWN((E1911+$B$7-$B$8)/12,0)+2))</f>
        <v>#REF!</v>
      </c>
      <c r="O1911" t="e">
        <f>IF($B$9="זכר",INDEX('שיפור גברים'!$A$1:$GQ$121,ROUNDDOWN(E1911/12,0)+1,ROUNDDOWN((E1911+$B$7-$B$8)/12,0)+1),INDEX('שיפור נשים'!$A$1:$GQ$121,ROUNDDOWN(E1911/12,0)+1,ROUNDDOWN((E1911+$B$7-$B$8)/12,0)+1))</f>
        <v>#REF!</v>
      </c>
      <c r="P1911">
        <f t="shared" si="636"/>
        <v>0.75</v>
      </c>
      <c r="Q1911">
        <f t="shared" si="617"/>
        <v>1</v>
      </c>
      <c r="R1911">
        <f t="shared" si="622"/>
        <v>1909</v>
      </c>
      <c r="S1911" t="e">
        <f t="shared" si="623"/>
        <v>#VALUE!</v>
      </c>
      <c r="T1911" t="e">
        <f>IF($B$11="זכר",INDEX(תמותה!$A$1:$E$121,ROUNDDOWN(R1911/12,0)+1,2),INDEX(תמותה!$A$1:$E$121,ROUNDDOWN(R1911/12,0)+1,3))</f>
        <v>#REF!</v>
      </c>
      <c r="U1911" t="e">
        <f>IF($B$11="זכר",INDEX('שיפור גברים'!$A$1:$GQ$121,ROUNDDOWN(R1911/12,0)+1,ROUNDDOWN((E1911+$B$7-$B$8)/12,0)+2),INDEX('שיפור נשים'!$A$1:$GQ$121,ROUNDDOWN(R1911/12,0)+1,ROUNDDOWN((E1911+$B$7-$B$8)/12,0)+2))</f>
        <v>#REF!</v>
      </c>
      <c r="V1911" t="e">
        <f>IF($B$11="זכר",INDEX('שיפור גברים'!$A$1:$GQ$121,ROUNDDOWN(R1911/12,0)+1,ROUNDDOWN((E1911+$B$7-$B$8)/12,0)+1),INDEX('שיפור נשים'!$A$1:$GQ$121,ROUNDDOWN(R1911/12,0)+1,ROUNDDOWN((E1911+$B$7-$B$8)/12,0)+1))</f>
        <v>#REF!</v>
      </c>
      <c r="W1911">
        <f t="shared" si="618"/>
        <v>0.75</v>
      </c>
      <c r="X1911" t="e">
        <f t="shared" si="624"/>
        <v>#VALUE!</v>
      </c>
      <c r="Y1911" t="e">
        <f>IF($B$11="זכר",INDEX(תמותה!$A$1:$E$121,ROUNDDOWN(R1911/12,0)+1,4),INDEX(תמותה!$A$1:$E$121,ROUNDDOWN(R1911/12,0)+1,5))</f>
        <v>#REF!</v>
      </c>
      <c r="Z1911">
        <f t="shared" si="619"/>
        <v>1</v>
      </c>
      <c r="AA1911">
        <f t="shared" si="620"/>
        <v>1</v>
      </c>
      <c r="AB1911" t="e">
        <f t="shared" si="625"/>
        <v>#VALUE!</v>
      </c>
      <c r="AC1911" t="e">
        <f t="shared" si="626"/>
        <v>#VALUE!</v>
      </c>
      <c r="AD1911" t="e">
        <f t="shared" si="627"/>
        <v>#VALUE!</v>
      </c>
      <c r="AE1911" t="e">
        <f t="shared" si="628"/>
        <v>#VALUE!</v>
      </c>
      <c r="AF1911" t="e">
        <f t="shared" si="629"/>
        <v>#VALUE!</v>
      </c>
    </row>
    <row r="1912" spans="5:32" x14ac:dyDescent="0.2">
      <c r="E1912">
        <f t="shared" si="621"/>
        <v>1910</v>
      </c>
      <c r="F1912">
        <f t="shared" si="616"/>
        <v>319.71517080004548</v>
      </c>
      <c r="G1912" t="e">
        <f t="shared" si="630"/>
        <v>#VALUE!</v>
      </c>
      <c r="H1912" t="e">
        <f t="shared" si="631"/>
        <v>#VALUE!</v>
      </c>
      <c r="I1912" t="e">
        <f t="shared" si="632"/>
        <v>#VALUE!</v>
      </c>
      <c r="J1912" t="e">
        <f t="shared" si="633"/>
        <v>#VALUE!</v>
      </c>
      <c r="K1912" t="e">
        <f t="shared" si="634"/>
        <v>#VALUE!</v>
      </c>
      <c r="L1912" t="e">
        <f t="shared" si="635"/>
        <v>#VALUE!</v>
      </c>
      <c r="M1912" t="e">
        <f>IF($B$9="זכר",INDEX(תמותה!$A$1:$E$121,ROUNDDOWN(E1912/12,0)+1,2),INDEX(תמותה!$A$1:$E$121,ROUNDDOWN(E1912/12,0)+1,3))</f>
        <v>#REF!</v>
      </c>
      <c r="N1912" t="e">
        <f>IF($B$9="זכר",INDEX('שיפור גברים'!$A$1:$GQ$121,ROUNDDOWN(E1912/12,0)+1,ROUNDDOWN((E1912+$B$7-$B$8)/12,0)+2),INDEX('שיפור נשים'!$A$1:$GQ$121,ROUNDDOWN(E1912/12,0)+1,ROUNDDOWN((E1912+$B$7-$B$8)/12,0)+2))</f>
        <v>#REF!</v>
      </c>
      <c r="O1912" t="e">
        <f>IF($B$9="זכר",INDEX('שיפור גברים'!$A$1:$GQ$121,ROUNDDOWN(E1912/12,0)+1,ROUNDDOWN((E1912+$B$7-$B$8)/12,0)+1),INDEX('שיפור נשים'!$A$1:$GQ$121,ROUNDDOWN(E1912/12,0)+1,ROUNDDOWN((E1912+$B$7-$B$8)/12,0)+1))</f>
        <v>#REF!</v>
      </c>
      <c r="P1912">
        <f t="shared" si="636"/>
        <v>0.83333333333333337</v>
      </c>
      <c r="Q1912">
        <f t="shared" si="617"/>
        <v>1</v>
      </c>
      <c r="R1912">
        <f t="shared" si="622"/>
        <v>1910</v>
      </c>
      <c r="S1912" t="e">
        <f t="shared" si="623"/>
        <v>#VALUE!</v>
      </c>
      <c r="T1912" t="e">
        <f>IF($B$11="זכר",INDEX(תמותה!$A$1:$E$121,ROUNDDOWN(R1912/12,0)+1,2),INDEX(תמותה!$A$1:$E$121,ROUNDDOWN(R1912/12,0)+1,3))</f>
        <v>#REF!</v>
      </c>
      <c r="U1912" t="e">
        <f>IF($B$11="זכר",INDEX('שיפור גברים'!$A$1:$GQ$121,ROUNDDOWN(R1912/12,0)+1,ROUNDDOWN((E1912+$B$7-$B$8)/12,0)+2),INDEX('שיפור נשים'!$A$1:$GQ$121,ROUNDDOWN(R1912/12,0)+1,ROUNDDOWN((E1912+$B$7-$B$8)/12,0)+2))</f>
        <v>#REF!</v>
      </c>
      <c r="V1912" t="e">
        <f>IF($B$11="זכר",INDEX('שיפור גברים'!$A$1:$GQ$121,ROUNDDOWN(R1912/12,0)+1,ROUNDDOWN((E1912+$B$7-$B$8)/12,0)+1),INDEX('שיפור נשים'!$A$1:$GQ$121,ROUNDDOWN(R1912/12,0)+1,ROUNDDOWN((E1912+$B$7-$B$8)/12,0)+1))</f>
        <v>#REF!</v>
      </c>
      <c r="W1912">
        <f t="shared" si="618"/>
        <v>0.83333333333333337</v>
      </c>
      <c r="X1912" t="e">
        <f t="shared" si="624"/>
        <v>#VALUE!</v>
      </c>
      <c r="Y1912" t="e">
        <f>IF($B$11="זכר",INDEX(תמותה!$A$1:$E$121,ROUNDDOWN(R1912/12,0)+1,4),INDEX(תמותה!$A$1:$E$121,ROUNDDOWN(R1912/12,0)+1,5))</f>
        <v>#REF!</v>
      </c>
      <c r="Z1912">
        <f t="shared" si="619"/>
        <v>1</v>
      </c>
      <c r="AA1912">
        <f t="shared" si="620"/>
        <v>1</v>
      </c>
      <c r="AB1912" t="e">
        <f t="shared" si="625"/>
        <v>#VALUE!</v>
      </c>
      <c r="AC1912" t="e">
        <f t="shared" si="626"/>
        <v>#VALUE!</v>
      </c>
      <c r="AD1912" t="e">
        <f t="shared" si="627"/>
        <v>#VALUE!</v>
      </c>
      <c r="AE1912" t="e">
        <f t="shared" si="628"/>
        <v>#VALUE!</v>
      </c>
      <c r="AF1912" t="e">
        <f t="shared" si="629"/>
        <v>#VALUE!</v>
      </c>
    </row>
    <row r="1913" spans="5:32" x14ac:dyDescent="0.2">
      <c r="E1913">
        <f t="shared" si="621"/>
        <v>1911</v>
      </c>
      <c r="F1913">
        <f t="shared" si="616"/>
        <v>320.68153414121832</v>
      </c>
      <c r="G1913" t="e">
        <f t="shared" si="630"/>
        <v>#VALUE!</v>
      </c>
      <c r="H1913" t="e">
        <f t="shared" si="631"/>
        <v>#VALUE!</v>
      </c>
      <c r="I1913" t="e">
        <f t="shared" si="632"/>
        <v>#VALUE!</v>
      </c>
      <c r="J1913" t="e">
        <f t="shared" si="633"/>
        <v>#VALUE!</v>
      </c>
      <c r="K1913" t="e">
        <f t="shared" si="634"/>
        <v>#VALUE!</v>
      </c>
      <c r="L1913" t="e">
        <f t="shared" si="635"/>
        <v>#VALUE!</v>
      </c>
      <c r="M1913" t="e">
        <f>IF($B$9="זכר",INDEX(תמותה!$A$1:$E$121,ROUNDDOWN(E1913/12,0)+1,2),INDEX(תמותה!$A$1:$E$121,ROUNDDOWN(E1913/12,0)+1,3))</f>
        <v>#REF!</v>
      </c>
      <c r="N1913" t="e">
        <f>IF($B$9="זכר",INDEX('שיפור גברים'!$A$1:$GQ$121,ROUNDDOWN(E1913/12,0)+1,ROUNDDOWN((E1913+$B$7-$B$8)/12,0)+2),INDEX('שיפור נשים'!$A$1:$GQ$121,ROUNDDOWN(E1913/12,0)+1,ROUNDDOWN((E1913+$B$7-$B$8)/12,0)+2))</f>
        <v>#REF!</v>
      </c>
      <c r="O1913" t="e">
        <f>IF($B$9="זכר",INDEX('שיפור גברים'!$A$1:$GQ$121,ROUNDDOWN(E1913/12,0)+1,ROUNDDOWN((E1913+$B$7-$B$8)/12,0)+1),INDEX('שיפור נשים'!$A$1:$GQ$121,ROUNDDOWN(E1913/12,0)+1,ROUNDDOWN((E1913+$B$7-$B$8)/12,0)+1))</f>
        <v>#REF!</v>
      </c>
      <c r="P1913">
        <f t="shared" si="636"/>
        <v>0.91666666666666663</v>
      </c>
      <c r="Q1913">
        <f t="shared" si="617"/>
        <v>1</v>
      </c>
      <c r="R1913">
        <f t="shared" si="622"/>
        <v>1911</v>
      </c>
      <c r="S1913" t="e">
        <f t="shared" si="623"/>
        <v>#VALUE!</v>
      </c>
      <c r="T1913" t="e">
        <f>IF($B$11="זכר",INDEX(תמותה!$A$1:$E$121,ROUNDDOWN(R1913/12,0)+1,2),INDEX(תמותה!$A$1:$E$121,ROUNDDOWN(R1913/12,0)+1,3))</f>
        <v>#REF!</v>
      </c>
      <c r="U1913" t="e">
        <f>IF($B$11="זכר",INDEX('שיפור גברים'!$A$1:$GQ$121,ROUNDDOWN(R1913/12,0)+1,ROUNDDOWN((E1913+$B$7-$B$8)/12,0)+2),INDEX('שיפור נשים'!$A$1:$GQ$121,ROUNDDOWN(R1913/12,0)+1,ROUNDDOWN((E1913+$B$7-$B$8)/12,0)+2))</f>
        <v>#REF!</v>
      </c>
      <c r="V1913" t="e">
        <f>IF($B$11="זכר",INDEX('שיפור גברים'!$A$1:$GQ$121,ROUNDDOWN(R1913/12,0)+1,ROUNDDOWN((E1913+$B$7-$B$8)/12,0)+1),INDEX('שיפור נשים'!$A$1:$GQ$121,ROUNDDOWN(R1913/12,0)+1,ROUNDDOWN((E1913+$B$7-$B$8)/12,0)+1))</f>
        <v>#REF!</v>
      </c>
      <c r="W1913">
        <f t="shared" si="618"/>
        <v>0.91666666666666663</v>
      </c>
      <c r="X1913" t="e">
        <f t="shared" si="624"/>
        <v>#VALUE!</v>
      </c>
      <c r="Y1913" t="e">
        <f>IF($B$11="זכר",INDEX(תמותה!$A$1:$E$121,ROUNDDOWN(R1913/12,0)+1,4),INDEX(תמותה!$A$1:$E$121,ROUNDDOWN(R1913/12,0)+1,5))</f>
        <v>#REF!</v>
      </c>
      <c r="Z1913">
        <f t="shared" si="619"/>
        <v>1</v>
      </c>
      <c r="AA1913">
        <f t="shared" si="620"/>
        <v>1</v>
      </c>
      <c r="AB1913" t="e">
        <f t="shared" si="625"/>
        <v>#VALUE!</v>
      </c>
      <c r="AC1913" t="e">
        <f t="shared" si="626"/>
        <v>#VALUE!</v>
      </c>
      <c r="AD1913" t="e">
        <f t="shared" si="627"/>
        <v>#VALUE!</v>
      </c>
      <c r="AE1913" t="e">
        <f t="shared" si="628"/>
        <v>#VALUE!</v>
      </c>
      <c r="AF1913" t="e">
        <f t="shared" si="629"/>
        <v>#VALUE!</v>
      </c>
    </row>
    <row r="1914" spans="5:32" x14ac:dyDescent="0.2">
      <c r="E1914">
        <f t="shared" si="621"/>
        <v>1912</v>
      </c>
      <c r="F1914">
        <f t="shared" si="616"/>
        <v>321.65081838884907</v>
      </c>
      <c r="G1914" t="e">
        <f t="shared" si="630"/>
        <v>#VALUE!</v>
      </c>
      <c r="H1914" t="e">
        <f t="shared" si="631"/>
        <v>#VALUE!</v>
      </c>
      <c r="I1914" t="e">
        <f t="shared" si="632"/>
        <v>#VALUE!</v>
      </c>
      <c r="J1914" t="e">
        <f t="shared" si="633"/>
        <v>#VALUE!</v>
      </c>
      <c r="K1914" t="e">
        <f t="shared" si="634"/>
        <v>#VALUE!</v>
      </c>
      <c r="L1914" t="e">
        <f t="shared" si="635"/>
        <v>#VALUE!</v>
      </c>
      <c r="M1914" t="e">
        <f>IF($B$9="זכר",INDEX(תמותה!$A$1:$E$121,ROUNDDOWN(E1914/12,0)+1,2),INDEX(תמותה!$A$1:$E$121,ROUNDDOWN(E1914/12,0)+1,3))</f>
        <v>#REF!</v>
      </c>
      <c r="N1914" t="e">
        <f>IF($B$9="זכר",INDEX('שיפור גברים'!$A$1:$GQ$121,ROUNDDOWN(E1914/12,0)+1,ROUNDDOWN((E1914+$B$7-$B$8)/12,0)+2),INDEX('שיפור נשים'!$A$1:$GQ$121,ROUNDDOWN(E1914/12,0)+1,ROUNDDOWN((E1914+$B$7-$B$8)/12,0)+2))</f>
        <v>#REF!</v>
      </c>
      <c r="O1914" t="e">
        <f>IF($B$9="זכר",INDEX('שיפור גברים'!$A$1:$GQ$121,ROUNDDOWN(E1914/12,0)+1,ROUNDDOWN((E1914+$B$7-$B$8)/12,0)+1),INDEX('שיפור נשים'!$A$1:$GQ$121,ROUNDDOWN(E1914/12,0)+1,ROUNDDOWN((E1914+$B$7-$B$8)/12,0)+1))</f>
        <v>#REF!</v>
      </c>
      <c r="P1914">
        <f t="shared" si="636"/>
        <v>1</v>
      </c>
      <c r="Q1914">
        <f t="shared" si="617"/>
        <v>1</v>
      </c>
      <c r="R1914">
        <f t="shared" si="622"/>
        <v>1912</v>
      </c>
      <c r="S1914" t="e">
        <f t="shared" si="623"/>
        <v>#VALUE!</v>
      </c>
      <c r="T1914" t="e">
        <f>IF($B$11="זכר",INDEX(תמותה!$A$1:$E$121,ROUNDDOWN(R1914/12,0)+1,2),INDEX(תמותה!$A$1:$E$121,ROUNDDOWN(R1914/12,0)+1,3))</f>
        <v>#REF!</v>
      </c>
      <c r="U1914" t="e">
        <f>IF($B$11="זכר",INDEX('שיפור גברים'!$A$1:$GQ$121,ROUNDDOWN(R1914/12,0)+1,ROUNDDOWN((E1914+$B$7-$B$8)/12,0)+2),INDEX('שיפור נשים'!$A$1:$GQ$121,ROUNDDOWN(R1914/12,0)+1,ROUNDDOWN((E1914+$B$7-$B$8)/12,0)+2))</f>
        <v>#REF!</v>
      </c>
      <c r="V1914" t="e">
        <f>IF($B$11="זכר",INDEX('שיפור גברים'!$A$1:$GQ$121,ROUNDDOWN(R1914/12,0)+1,ROUNDDOWN((E1914+$B$7-$B$8)/12,0)+1),INDEX('שיפור נשים'!$A$1:$GQ$121,ROUNDDOWN(R1914/12,0)+1,ROUNDDOWN((E1914+$B$7-$B$8)/12,0)+1))</f>
        <v>#REF!</v>
      </c>
      <c r="W1914">
        <f t="shared" si="618"/>
        <v>1</v>
      </c>
      <c r="X1914" t="e">
        <f t="shared" si="624"/>
        <v>#VALUE!</v>
      </c>
      <c r="Y1914" t="e">
        <f>IF($B$11="זכר",INDEX(תמותה!$A$1:$E$121,ROUNDDOWN(R1914/12,0)+1,4),INDEX(תמותה!$A$1:$E$121,ROUNDDOWN(R1914/12,0)+1,5))</f>
        <v>#REF!</v>
      </c>
      <c r="Z1914">
        <f t="shared" si="619"/>
        <v>1</v>
      </c>
      <c r="AA1914">
        <f t="shared" si="620"/>
        <v>1</v>
      </c>
      <c r="AB1914" t="e">
        <f t="shared" si="625"/>
        <v>#VALUE!</v>
      </c>
      <c r="AC1914" t="e">
        <f t="shared" si="626"/>
        <v>#VALUE!</v>
      </c>
      <c r="AD1914" t="e">
        <f t="shared" si="627"/>
        <v>#VALUE!</v>
      </c>
      <c r="AE1914" t="e">
        <f t="shared" si="628"/>
        <v>#VALUE!</v>
      </c>
      <c r="AF1914" t="e">
        <f t="shared" si="629"/>
        <v>#VALUE!</v>
      </c>
    </row>
    <row r="1915" spans="5:32" x14ac:dyDescent="0.2">
      <c r="E1915">
        <f t="shared" si="621"/>
        <v>1913</v>
      </c>
      <c r="F1915">
        <f t="shared" si="616"/>
        <v>322.62303237159949</v>
      </c>
      <c r="G1915" t="e">
        <f t="shared" si="630"/>
        <v>#VALUE!</v>
      </c>
      <c r="H1915" t="e">
        <f t="shared" si="631"/>
        <v>#VALUE!</v>
      </c>
      <c r="I1915" t="e">
        <f t="shared" si="632"/>
        <v>#VALUE!</v>
      </c>
      <c r="J1915" t="e">
        <f t="shared" si="633"/>
        <v>#VALUE!</v>
      </c>
      <c r="K1915" t="e">
        <f t="shared" si="634"/>
        <v>#VALUE!</v>
      </c>
      <c r="L1915" t="e">
        <f t="shared" si="635"/>
        <v>#VALUE!</v>
      </c>
      <c r="M1915" t="e">
        <f>IF($B$9="זכר",INDEX(תמותה!$A$1:$E$121,ROUNDDOWN(E1915/12,0)+1,2),INDEX(תמותה!$A$1:$E$121,ROUNDDOWN(E1915/12,0)+1,3))</f>
        <v>#REF!</v>
      </c>
      <c r="N1915" t="e">
        <f>IF($B$9="זכר",INDEX('שיפור גברים'!$A$1:$GQ$121,ROUNDDOWN(E1915/12,0)+1,ROUNDDOWN((E1915+$B$7-$B$8)/12,0)+2),INDEX('שיפור נשים'!$A$1:$GQ$121,ROUNDDOWN(E1915/12,0)+1,ROUNDDOWN((E1915+$B$7-$B$8)/12,0)+2))</f>
        <v>#REF!</v>
      </c>
      <c r="O1915" t="e">
        <f>IF($B$9="זכר",INDEX('שיפור גברים'!$A$1:$GQ$121,ROUNDDOWN(E1915/12,0)+1,ROUNDDOWN((E1915+$B$7-$B$8)/12,0)+1),INDEX('שיפור נשים'!$A$1:$GQ$121,ROUNDDOWN(E1915/12,0)+1,ROUNDDOWN((E1915+$B$7-$B$8)/12,0)+1))</f>
        <v>#REF!</v>
      </c>
      <c r="P1915">
        <f t="shared" si="636"/>
        <v>8.3333333333333329E-2</v>
      </c>
      <c r="Q1915">
        <f t="shared" si="617"/>
        <v>1</v>
      </c>
      <c r="R1915">
        <f t="shared" si="622"/>
        <v>1913</v>
      </c>
      <c r="S1915" t="e">
        <f t="shared" si="623"/>
        <v>#VALUE!</v>
      </c>
      <c r="T1915" t="e">
        <f>IF($B$11="זכר",INDEX(תמותה!$A$1:$E$121,ROUNDDOWN(R1915/12,0)+1,2),INDEX(תמותה!$A$1:$E$121,ROUNDDOWN(R1915/12,0)+1,3))</f>
        <v>#REF!</v>
      </c>
      <c r="U1915" t="e">
        <f>IF($B$11="זכר",INDEX('שיפור גברים'!$A$1:$GQ$121,ROUNDDOWN(R1915/12,0)+1,ROUNDDOWN((E1915+$B$7-$B$8)/12,0)+2),INDEX('שיפור נשים'!$A$1:$GQ$121,ROUNDDOWN(R1915/12,0)+1,ROUNDDOWN((E1915+$B$7-$B$8)/12,0)+2))</f>
        <v>#REF!</v>
      </c>
      <c r="V1915" t="e">
        <f>IF($B$11="זכר",INDEX('שיפור גברים'!$A$1:$GQ$121,ROUNDDOWN(R1915/12,0)+1,ROUNDDOWN((E1915+$B$7-$B$8)/12,0)+1),INDEX('שיפור נשים'!$A$1:$GQ$121,ROUNDDOWN(R1915/12,0)+1,ROUNDDOWN((E1915+$B$7-$B$8)/12,0)+1))</f>
        <v>#REF!</v>
      </c>
      <c r="W1915">
        <f t="shared" si="618"/>
        <v>8.3333333333333329E-2</v>
      </c>
      <c r="X1915" t="e">
        <f t="shared" si="624"/>
        <v>#VALUE!</v>
      </c>
      <c r="Y1915" t="e">
        <f>IF($B$11="זכר",INDEX(תמותה!$A$1:$E$121,ROUNDDOWN(R1915/12,0)+1,4),INDEX(תמותה!$A$1:$E$121,ROUNDDOWN(R1915/12,0)+1,5))</f>
        <v>#REF!</v>
      </c>
      <c r="Z1915">
        <f t="shared" si="619"/>
        <v>1</v>
      </c>
      <c r="AA1915">
        <f t="shared" si="620"/>
        <v>1</v>
      </c>
      <c r="AB1915" t="e">
        <f t="shared" si="625"/>
        <v>#VALUE!</v>
      </c>
      <c r="AC1915" t="e">
        <f t="shared" si="626"/>
        <v>#VALUE!</v>
      </c>
      <c r="AD1915" t="e">
        <f t="shared" si="627"/>
        <v>#VALUE!</v>
      </c>
      <c r="AE1915" t="e">
        <f t="shared" si="628"/>
        <v>#VALUE!</v>
      </c>
      <c r="AF1915" t="e">
        <f t="shared" si="629"/>
        <v>#VALUE!</v>
      </c>
    </row>
    <row r="1916" spans="5:32" x14ac:dyDescent="0.2">
      <c r="E1916">
        <f t="shared" si="621"/>
        <v>1914</v>
      </c>
      <c r="F1916">
        <f t="shared" si="616"/>
        <v>323.59818494481573</v>
      </c>
      <c r="G1916" t="e">
        <f t="shared" si="630"/>
        <v>#VALUE!</v>
      </c>
      <c r="H1916" t="e">
        <f t="shared" si="631"/>
        <v>#VALUE!</v>
      </c>
      <c r="I1916" t="e">
        <f t="shared" si="632"/>
        <v>#VALUE!</v>
      </c>
      <c r="J1916" t="e">
        <f t="shared" si="633"/>
        <v>#VALUE!</v>
      </c>
      <c r="K1916" t="e">
        <f t="shared" si="634"/>
        <v>#VALUE!</v>
      </c>
      <c r="L1916" t="e">
        <f t="shared" si="635"/>
        <v>#VALUE!</v>
      </c>
      <c r="M1916" t="e">
        <f>IF($B$9="זכר",INDEX(תמותה!$A$1:$E$121,ROUNDDOWN(E1916/12,0)+1,2),INDEX(תמותה!$A$1:$E$121,ROUNDDOWN(E1916/12,0)+1,3))</f>
        <v>#REF!</v>
      </c>
      <c r="N1916" t="e">
        <f>IF($B$9="זכר",INDEX('שיפור גברים'!$A$1:$GQ$121,ROUNDDOWN(E1916/12,0)+1,ROUNDDOWN((E1916+$B$7-$B$8)/12,0)+2),INDEX('שיפור נשים'!$A$1:$GQ$121,ROUNDDOWN(E1916/12,0)+1,ROUNDDOWN((E1916+$B$7-$B$8)/12,0)+2))</f>
        <v>#REF!</v>
      </c>
      <c r="O1916" t="e">
        <f>IF($B$9="זכר",INDEX('שיפור גברים'!$A$1:$GQ$121,ROUNDDOWN(E1916/12,0)+1,ROUNDDOWN((E1916+$B$7-$B$8)/12,0)+1),INDEX('שיפור נשים'!$A$1:$GQ$121,ROUNDDOWN(E1916/12,0)+1,ROUNDDOWN((E1916+$B$7-$B$8)/12,0)+1))</f>
        <v>#REF!</v>
      </c>
      <c r="P1916">
        <f t="shared" si="636"/>
        <v>0.16666666666666666</v>
      </c>
      <c r="Q1916">
        <f t="shared" si="617"/>
        <v>1</v>
      </c>
      <c r="R1916">
        <f t="shared" si="622"/>
        <v>1914</v>
      </c>
      <c r="S1916" t="e">
        <f t="shared" si="623"/>
        <v>#VALUE!</v>
      </c>
      <c r="T1916" t="e">
        <f>IF($B$11="זכר",INDEX(תמותה!$A$1:$E$121,ROUNDDOWN(R1916/12,0)+1,2),INDEX(תמותה!$A$1:$E$121,ROUNDDOWN(R1916/12,0)+1,3))</f>
        <v>#REF!</v>
      </c>
      <c r="U1916" t="e">
        <f>IF($B$11="זכר",INDEX('שיפור גברים'!$A$1:$GQ$121,ROUNDDOWN(R1916/12,0)+1,ROUNDDOWN((E1916+$B$7-$B$8)/12,0)+2),INDEX('שיפור נשים'!$A$1:$GQ$121,ROUNDDOWN(R1916/12,0)+1,ROUNDDOWN((E1916+$B$7-$B$8)/12,0)+2))</f>
        <v>#REF!</v>
      </c>
      <c r="V1916" t="e">
        <f>IF($B$11="זכר",INDEX('שיפור גברים'!$A$1:$GQ$121,ROUNDDOWN(R1916/12,0)+1,ROUNDDOWN((E1916+$B$7-$B$8)/12,0)+1),INDEX('שיפור נשים'!$A$1:$GQ$121,ROUNDDOWN(R1916/12,0)+1,ROUNDDOWN((E1916+$B$7-$B$8)/12,0)+1))</f>
        <v>#REF!</v>
      </c>
      <c r="W1916">
        <f t="shared" si="618"/>
        <v>0.16666666666666666</v>
      </c>
      <c r="X1916" t="e">
        <f t="shared" si="624"/>
        <v>#VALUE!</v>
      </c>
      <c r="Y1916" t="e">
        <f>IF($B$11="זכר",INDEX(תמותה!$A$1:$E$121,ROUNDDOWN(R1916/12,0)+1,4),INDEX(תמותה!$A$1:$E$121,ROUNDDOWN(R1916/12,0)+1,5))</f>
        <v>#REF!</v>
      </c>
      <c r="Z1916">
        <f t="shared" si="619"/>
        <v>1</v>
      </c>
      <c r="AA1916">
        <f t="shared" si="620"/>
        <v>1</v>
      </c>
      <c r="AB1916" t="e">
        <f t="shared" si="625"/>
        <v>#VALUE!</v>
      </c>
      <c r="AC1916" t="e">
        <f t="shared" si="626"/>
        <v>#VALUE!</v>
      </c>
      <c r="AD1916" t="e">
        <f t="shared" si="627"/>
        <v>#VALUE!</v>
      </c>
      <c r="AE1916" t="e">
        <f t="shared" si="628"/>
        <v>#VALUE!</v>
      </c>
      <c r="AF1916" t="e">
        <f t="shared" si="629"/>
        <v>#VALUE!</v>
      </c>
    </row>
    <row r="1917" spans="5:32" x14ac:dyDescent="0.2">
      <c r="E1917">
        <f t="shared" si="621"/>
        <v>1915</v>
      </c>
      <c r="F1917">
        <f t="shared" si="616"/>
        <v>324.57628499060974</v>
      </c>
      <c r="G1917" t="e">
        <f t="shared" si="630"/>
        <v>#VALUE!</v>
      </c>
      <c r="H1917" t="e">
        <f t="shared" si="631"/>
        <v>#VALUE!</v>
      </c>
      <c r="I1917" t="e">
        <f t="shared" si="632"/>
        <v>#VALUE!</v>
      </c>
      <c r="J1917" t="e">
        <f t="shared" si="633"/>
        <v>#VALUE!</v>
      </c>
      <c r="K1917" t="e">
        <f t="shared" si="634"/>
        <v>#VALUE!</v>
      </c>
      <c r="L1917" t="e">
        <f t="shared" si="635"/>
        <v>#VALUE!</v>
      </c>
      <c r="M1917" t="e">
        <f>IF($B$9="זכר",INDEX(תמותה!$A$1:$E$121,ROUNDDOWN(E1917/12,0)+1,2),INDEX(תמותה!$A$1:$E$121,ROUNDDOWN(E1917/12,0)+1,3))</f>
        <v>#REF!</v>
      </c>
      <c r="N1917" t="e">
        <f>IF($B$9="זכר",INDEX('שיפור גברים'!$A$1:$GQ$121,ROUNDDOWN(E1917/12,0)+1,ROUNDDOWN((E1917+$B$7-$B$8)/12,0)+2),INDEX('שיפור נשים'!$A$1:$GQ$121,ROUNDDOWN(E1917/12,0)+1,ROUNDDOWN((E1917+$B$7-$B$8)/12,0)+2))</f>
        <v>#REF!</v>
      </c>
      <c r="O1917" t="e">
        <f>IF($B$9="זכר",INDEX('שיפור גברים'!$A$1:$GQ$121,ROUNDDOWN(E1917/12,0)+1,ROUNDDOWN((E1917+$B$7-$B$8)/12,0)+1),INDEX('שיפור נשים'!$A$1:$GQ$121,ROUNDDOWN(E1917/12,0)+1,ROUNDDOWN((E1917+$B$7-$B$8)/12,0)+1))</f>
        <v>#REF!</v>
      </c>
      <c r="P1917">
        <f t="shared" si="636"/>
        <v>0.25</v>
      </c>
      <c r="Q1917">
        <f t="shared" si="617"/>
        <v>1</v>
      </c>
      <c r="R1917">
        <f t="shared" si="622"/>
        <v>1915</v>
      </c>
      <c r="S1917" t="e">
        <f t="shared" si="623"/>
        <v>#VALUE!</v>
      </c>
      <c r="T1917" t="e">
        <f>IF($B$11="זכר",INDEX(תמותה!$A$1:$E$121,ROUNDDOWN(R1917/12,0)+1,2),INDEX(תמותה!$A$1:$E$121,ROUNDDOWN(R1917/12,0)+1,3))</f>
        <v>#REF!</v>
      </c>
      <c r="U1917" t="e">
        <f>IF($B$11="זכר",INDEX('שיפור גברים'!$A$1:$GQ$121,ROUNDDOWN(R1917/12,0)+1,ROUNDDOWN((E1917+$B$7-$B$8)/12,0)+2),INDEX('שיפור נשים'!$A$1:$GQ$121,ROUNDDOWN(R1917/12,0)+1,ROUNDDOWN((E1917+$B$7-$B$8)/12,0)+2))</f>
        <v>#REF!</v>
      </c>
      <c r="V1917" t="e">
        <f>IF($B$11="זכר",INDEX('שיפור גברים'!$A$1:$GQ$121,ROUNDDOWN(R1917/12,0)+1,ROUNDDOWN((E1917+$B$7-$B$8)/12,0)+1),INDEX('שיפור נשים'!$A$1:$GQ$121,ROUNDDOWN(R1917/12,0)+1,ROUNDDOWN((E1917+$B$7-$B$8)/12,0)+1))</f>
        <v>#REF!</v>
      </c>
      <c r="W1917">
        <f t="shared" si="618"/>
        <v>0.25</v>
      </c>
      <c r="X1917" t="e">
        <f t="shared" si="624"/>
        <v>#VALUE!</v>
      </c>
      <c r="Y1917" t="e">
        <f>IF($B$11="זכר",INDEX(תמותה!$A$1:$E$121,ROUNDDOWN(R1917/12,0)+1,4),INDEX(תמותה!$A$1:$E$121,ROUNDDOWN(R1917/12,0)+1,5))</f>
        <v>#REF!</v>
      </c>
      <c r="Z1917">
        <f t="shared" si="619"/>
        <v>1</v>
      </c>
      <c r="AA1917">
        <f t="shared" si="620"/>
        <v>1</v>
      </c>
      <c r="AB1917" t="e">
        <f t="shared" si="625"/>
        <v>#VALUE!</v>
      </c>
      <c r="AC1917" t="e">
        <f t="shared" si="626"/>
        <v>#VALUE!</v>
      </c>
      <c r="AD1917" t="e">
        <f t="shared" si="627"/>
        <v>#VALUE!</v>
      </c>
      <c r="AE1917" t="e">
        <f t="shared" si="628"/>
        <v>#VALUE!</v>
      </c>
      <c r="AF1917" t="e">
        <f t="shared" si="629"/>
        <v>#VALUE!</v>
      </c>
    </row>
    <row r="1918" spans="5:32" x14ac:dyDescent="0.2">
      <c r="E1918">
        <f t="shared" si="621"/>
        <v>1916</v>
      </c>
      <c r="F1918">
        <f t="shared" si="616"/>
        <v>325.55734141794193</v>
      </c>
      <c r="G1918" t="e">
        <f t="shared" si="630"/>
        <v>#VALUE!</v>
      </c>
      <c r="H1918" t="e">
        <f t="shared" si="631"/>
        <v>#VALUE!</v>
      </c>
      <c r="I1918" t="e">
        <f t="shared" si="632"/>
        <v>#VALUE!</v>
      </c>
      <c r="J1918" t="e">
        <f t="shared" si="633"/>
        <v>#VALUE!</v>
      </c>
      <c r="K1918" t="e">
        <f t="shared" si="634"/>
        <v>#VALUE!</v>
      </c>
      <c r="L1918" t="e">
        <f t="shared" si="635"/>
        <v>#VALUE!</v>
      </c>
      <c r="M1918" t="e">
        <f>IF($B$9="זכר",INDEX(תמותה!$A$1:$E$121,ROUNDDOWN(E1918/12,0)+1,2),INDEX(תמותה!$A$1:$E$121,ROUNDDOWN(E1918/12,0)+1,3))</f>
        <v>#REF!</v>
      </c>
      <c r="N1918" t="e">
        <f>IF($B$9="זכר",INDEX('שיפור גברים'!$A$1:$GQ$121,ROUNDDOWN(E1918/12,0)+1,ROUNDDOWN((E1918+$B$7-$B$8)/12,0)+2),INDEX('שיפור נשים'!$A$1:$GQ$121,ROUNDDOWN(E1918/12,0)+1,ROUNDDOWN((E1918+$B$7-$B$8)/12,0)+2))</f>
        <v>#REF!</v>
      </c>
      <c r="O1918" t="e">
        <f>IF($B$9="זכר",INDEX('שיפור גברים'!$A$1:$GQ$121,ROUNDDOWN(E1918/12,0)+1,ROUNDDOWN((E1918+$B$7-$B$8)/12,0)+1),INDEX('שיפור נשים'!$A$1:$GQ$121,ROUNDDOWN(E1918/12,0)+1,ROUNDDOWN((E1918+$B$7-$B$8)/12,0)+1))</f>
        <v>#REF!</v>
      </c>
      <c r="P1918">
        <f t="shared" si="636"/>
        <v>0.33333333333333331</v>
      </c>
      <c r="Q1918">
        <f t="shared" si="617"/>
        <v>1</v>
      </c>
      <c r="R1918">
        <f t="shared" si="622"/>
        <v>1916</v>
      </c>
      <c r="S1918" t="e">
        <f t="shared" si="623"/>
        <v>#VALUE!</v>
      </c>
      <c r="T1918" t="e">
        <f>IF($B$11="זכר",INDEX(תמותה!$A$1:$E$121,ROUNDDOWN(R1918/12,0)+1,2),INDEX(תמותה!$A$1:$E$121,ROUNDDOWN(R1918/12,0)+1,3))</f>
        <v>#REF!</v>
      </c>
      <c r="U1918" t="e">
        <f>IF($B$11="זכר",INDEX('שיפור גברים'!$A$1:$GQ$121,ROUNDDOWN(R1918/12,0)+1,ROUNDDOWN((E1918+$B$7-$B$8)/12,0)+2),INDEX('שיפור נשים'!$A$1:$GQ$121,ROUNDDOWN(R1918/12,0)+1,ROUNDDOWN((E1918+$B$7-$B$8)/12,0)+2))</f>
        <v>#REF!</v>
      </c>
      <c r="V1918" t="e">
        <f>IF($B$11="זכר",INDEX('שיפור גברים'!$A$1:$GQ$121,ROUNDDOWN(R1918/12,0)+1,ROUNDDOWN((E1918+$B$7-$B$8)/12,0)+1),INDEX('שיפור נשים'!$A$1:$GQ$121,ROUNDDOWN(R1918/12,0)+1,ROUNDDOWN((E1918+$B$7-$B$8)/12,0)+1))</f>
        <v>#REF!</v>
      </c>
      <c r="W1918">
        <f t="shared" si="618"/>
        <v>0.33333333333333331</v>
      </c>
      <c r="X1918" t="e">
        <f t="shared" si="624"/>
        <v>#VALUE!</v>
      </c>
      <c r="Y1918" t="e">
        <f>IF($B$11="זכר",INDEX(תמותה!$A$1:$E$121,ROUNDDOWN(R1918/12,0)+1,4),INDEX(תמותה!$A$1:$E$121,ROUNDDOWN(R1918/12,0)+1,5))</f>
        <v>#REF!</v>
      </c>
      <c r="Z1918">
        <f t="shared" si="619"/>
        <v>1</v>
      </c>
      <c r="AA1918">
        <f t="shared" si="620"/>
        <v>1</v>
      </c>
      <c r="AB1918" t="e">
        <f t="shared" si="625"/>
        <v>#VALUE!</v>
      </c>
      <c r="AC1918" t="e">
        <f t="shared" si="626"/>
        <v>#VALUE!</v>
      </c>
      <c r="AD1918" t="e">
        <f t="shared" si="627"/>
        <v>#VALUE!</v>
      </c>
      <c r="AE1918" t="e">
        <f t="shared" si="628"/>
        <v>#VALUE!</v>
      </c>
      <c r="AF1918" t="e">
        <f t="shared" si="629"/>
        <v>#VALUE!</v>
      </c>
    </row>
    <row r="1919" spans="5:32" x14ac:dyDescent="0.2">
      <c r="E1919">
        <f t="shared" si="621"/>
        <v>1917</v>
      </c>
      <c r="F1919">
        <f t="shared" si="616"/>
        <v>326.5413631626991</v>
      </c>
      <c r="G1919" t="e">
        <f t="shared" si="630"/>
        <v>#VALUE!</v>
      </c>
      <c r="H1919" t="e">
        <f t="shared" si="631"/>
        <v>#VALUE!</v>
      </c>
      <c r="I1919" t="e">
        <f t="shared" si="632"/>
        <v>#VALUE!</v>
      </c>
      <c r="J1919" t="e">
        <f t="shared" si="633"/>
        <v>#VALUE!</v>
      </c>
      <c r="K1919" t="e">
        <f t="shared" si="634"/>
        <v>#VALUE!</v>
      </c>
      <c r="L1919" t="e">
        <f t="shared" si="635"/>
        <v>#VALUE!</v>
      </c>
      <c r="M1919" t="e">
        <f>IF($B$9="זכר",INDEX(תמותה!$A$1:$E$121,ROUNDDOWN(E1919/12,0)+1,2),INDEX(תמותה!$A$1:$E$121,ROUNDDOWN(E1919/12,0)+1,3))</f>
        <v>#REF!</v>
      </c>
      <c r="N1919" t="e">
        <f>IF($B$9="זכר",INDEX('שיפור גברים'!$A$1:$GQ$121,ROUNDDOWN(E1919/12,0)+1,ROUNDDOWN((E1919+$B$7-$B$8)/12,0)+2),INDEX('שיפור נשים'!$A$1:$GQ$121,ROUNDDOWN(E1919/12,0)+1,ROUNDDOWN((E1919+$B$7-$B$8)/12,0)+2))</f>
        <v>#REF!</v>
      </c>
      <c r="O1919" t="e">
        <f>IF($B$9="זכר",INDEX('שיפור גברים'!$A$1:$GQ$121,ROUNDDOWN(E1919/12,0)+1,ROUNDDOWN((E1919+$B$7-$B$8)/12,0)+1),INDEX('שיפור נשים'!$A$1:$GQ$121,ROUNDDOWN(E1919/12,0)+1,ROUNDDOWN((E1919+$B$7-$B$8)/12,0)+1))</f>
        <v>#REF!</v>
      </c>
      <c r="P1919">
        <f t="shared" si="636"/>
        <v>0.41666666666666669</v>
      </c>
      <c r="Q1919">
        <f t="shared" si="617"/>
        <v>1</v>
      </c>
      <c r="R1919">
        <f t="shared" si="622"/>
        <v>1917</v>
      </c>
      <c r="S1919" t="e">
        <f t="shared" si="623"/>
        <v>#VALUE!</v>
      </c>
      <c r="T1919" t="e">
        <f>IF($B$11="זכר",INDEX(תמותה!$A$1:$E$121,ROUNDDOWN(R1919/12,0)+1,2),INDEX(תמותה!$A$1:$E$121,ROUNDDOWN(R1919/12,0)+1,3))</f>
        <v>#REF!</v>
      </c>
      <c r="U1919" t="e">
        <f>IF($B$11="זכר",INDEX('שיפור גברים'!$A$1:$GQ$121,ROUNDDOWN(R1919/12,0)+1,ROUNDDOWN((E1919+$B$7-$B$8)/12,0)+2),INDEX('שיפור נשים'!$A$1:$GQ$121,ROUNDDOWN(R1919/12,0)+1,ROUNDDOWN((E1919+$B$7-$B$8)/12,0)+2))</f>
        <v>#REF!</v>
      </c>
      <c r="V1919" t="e">
        <f>IF($B$11="זכר",INDEX('שיפור גברים'!$A$1:$GQ$121,ROUNDDOWN(R1919/12,0)+1,ROUNDDOWN((E1919+$B$7-$B$8)/12,0)+1),INDEX('שיפור נשים'!$A$1:$GQ$121,ROUNDDOWN(R1919/12,0)+1,ROUNDDOWN((E1919+$B$7-$B$8)/12,0)+1))</f>
        <v>#REF!</v>
      </c>
      <c r="W1919">
        <f t="shared" si="618"/>
        <v>0.41666666666666669</v>
      </c>
      <c r="X1919" t="e">
        <f t="shared" si="624"/>
        <v>#VALUE!</v>
      </c>
      <c r="Y1919" t="e">
        <f>IF($B$11="זכר",INDEX(תמותה!$A$1:$E$121,ROUNDDOWN(R1919/12,0)+1,4),INDEX(תמותה!$A$1:$E$121,ROUNDDOWN(R1919/12,0)+1,5))</f>
        <v>#REF!</v>
      </c>
      <c r="Z1919">
        <f t="shared" si="619"/>
        <v>1</v>
      </c>
      <c r="AA1919">
        <f t="shared" si="620"/>
        <v>1</v>
      </c>
      <c r="AB1919" t="e">
        <f t="shared" si="625"/>
        <v>#VALUE!</v>
      </c>
      <c r="AC1919" t="e">
        <f t="shared" si="626"/>
        <v>#VALUE!</v>
      </c>
      <c r="AD1919" t="e">
        <f t="shared" si="627"/>
        <v>#VALUE!</v>
      </c>
      <c r="AE1919" t="e">
        <f t="shared" si="628"/>
        <v>#VALUE!</v>
      </c>
      <c r="AF1919" t="e">
        <f t="shared" si="629"/>
        <v>#VALUE!</v>
      </c>
    </row>
    <row r="1920" spans="5:32" x14ac:dyDescent="0.2">
      <c r="E1920">
        <f t="shared" si="621"/>
        <v>1918</v>
      </c>
      <c r="F1920">
        <f t="shared" si="616"/>
        <v>327.52835918777765</v>
      </c>
      <c r="G1920" t="e">
        <f t="shared" si="630"/>
        <v>#VALUE!</v>
      </c>
      <c r="H1920" t="e">
        <f t="shared" si="631"/>
        <v>#VALUE!</v>
      </c>
      <c r="I1920" t="e">
        <f t="shared" si="632"/>
        <v>#VALUE!</v>
      </c>
      <c r="J1920" t="e">
        <f t="shared" si="633"/>
        <v>#VALUE!</v>
      </c>
      <c r="K1920" t="e">
        <f t="shared" si="634"/>
        <v>#VALUE!</v>
      </c>
      <c r="L1920" t="e">
        <f t="shared" si="635"/>
        <v>#VALUE!</v>
      </c>
      <c r="M1920" t="e">
        <f>IF($B$9="זכר",INDEX(תמותה!$A$1:$E$121,ROUNDDOWN(E1920/12,0)+1,2),INDEX(תמותה!$A$1:$E$121,ROUNDDOWN(E1920/12,0)+1,3))</f>
        <v>#REF!</v>
      </c>
      <c r="N1920" t="e">
        <f>IF($B$9="זכר",INDEX('שיפור גברים'!$A$1:$GQ$121,ROUNDDOWN(E1920/12,0)+1,ROUNDDOWN((E1920+$B$7-$B$8)/12,0)+2),INDEX('שיפור נשים'!$A$1:$GQ$121,ROUNDDOWN(E1920/12,0)+1,ROUNDDOWN((E1920+$B$7-$B$8)/12,0)+2))</f>
        <v>#REF!</v>
      </c>
      <c r="O1920" t="e">
        <f>IF($B$9="זכר",INDEX('שיפור גברים'!$A$1:$GQ$121,ROUNDDOWN(E1920/12,0)+1,ROUNDDOWN((E1920+$B$7-$B$8)/12,0)+1),INDEX('שיפור נשים'!$A$1:$GQ$121,ROUNDDOWN(E1920/12,0)+1,ROUNDDOWN((E1920+$B$7-$B$8)/12,0)+1))</f>
        <v>#REF!</v>
      </c>
      <c r="P1920">
        <f t="shared" si="636"/>
        <v>0.5</v>
      </c>
      <c r="Q1920">
        <f t="shared" si="617"/>
        <v>1</v>
      </c>
      <c r="R1920">
        <f t="shared" si="622"/>
        <v>1918</v>
      </c>
      <c r="S1920" t="e">
        <f t="shared" si="623"/>
        <v>#VALUE!</v>
      </c>
      <c r="T1920" t="e">
        <f>IF($B$11="זכר",INDEX(תמותה!$A$1:$E$121,ROUNDDOWN(R1920/12,0)+1,2),INDEX(תמותה!$A$1:$E$121,ROUNDDOWN(R1920/12,0)+1,3))</f>
        <v>#REF!</v>
      </c>
      <c r="U1920" t="e">
        <f>IF($B$11="זכר",INDEX('שיפור גברים'!$A$1:$GQ$121,ROUNDDOWN(R1920/12,0)+1,ROUNDDOWN((E1920+$B$7-$B$8)/12,0)+2),INDEX('שיפור נשים'!$A$1:$GQ$121,ROUNDDOWN(R1920/12,0)+1,ROUNDDOWN((E1920+$B$7-$B$8)/12,0)+2))</f>
        <v>#REF!</v>
      </c>
      <c r="V1920" t="e">
        <f>IF($B$11="זכר",INDEX('שיפור גברים'!$A$1:$GQ$121,ROUNDDOWN(R1920/12,0)+1,ROUNDDOWN((E1920+$B$7-$B$8)/12,0)+1),INDEX('שיפור נשים'!$A$1:$GQ$121,ROUNDDOWN(R1920/12,0)+1,ROUNDDOWN((E1920+$B$7-$B$8)/12,0)+1))</f>
        <v>#REF!</v>
      </c>
      <c r="W1920">
        <f t="shared" si="618"/>
        <v>0.5</v>
      </c>
      <c r="X1920" t="e">
        <f t="shared" si="624"/>
        <v>#VALUE!</v>
      </c>
      <c r="Y1920" t="e">
        <f>IF($B$11="זכר",INDEX(תמותה!$A$1:$E$121,ROUNDDOWN(R1920/12,0)+1,4),INDEX(תמותה!$A$1:$E$121,ROUNDDOWN(R1920/12,0)+1,5))</f>
        <v>#REF!</v>
      </c>
      <c r="Z1920">
        <f t="shared" si="619"/>
        <v>1</v>
      </c>
      <c r="AA1920">
        <f t="shared" si="620"/>
        <v>1</v>
      </c>
      <c r="AB1920" t="e">
        <f t="shared" si="625"/>
        <v>#VALUE!</v>
      </c>
      <c r="AC1920" t="e">
        <f t="shared" si="626"/>
        <v>#VALUE!</v>
      </c>
      <c r="AD1920" t="e">
        <f t="shared" si="627"/>
        <v>#VALUE!</v>
      </c>
      <c r="AE1920" t="e">
        <f t="shared" si="628"/>
        <v>#VALUE!</v>
      </c>
      <c r="AF1920" t="e">
        <f t="shared" si="629"/>
        <v>#VALUE!</v>
      </c>
    </row>
    <row r="1921" spans="5:32" x14ac:dyDescent="0.2">
      <c r="E1921">
        <f t="shared" si="621"/>
        <v>1919</v>
      </c>
      <c r="F1921">
        <f t="shared" si="616"/>
        <v>328.51833848316591</v>
      </c>
      <c r="G1921" t="e">
        <f t="shared" si="630"/>
        <v>#VALUE!</v>
      </c>
      <c r="H1921" t="e">
        <f t="shared" si="631"/>
        <v>#VALUE!</v>
      </c>
      <c r="I1921" t="e">
        <f t="shared" si="632"/>
        <v>#VALUE!</v>
      </c>
      <c r="J1921" t="e">
        <f t="shared" si="633"/>
        <v>#VALUE!</v>
      </c>
      <c r="K1921" t="e">
        <f t="shared" si="634"/>
        <v>#VALUE!</v>
      </c>
      <c r="L1921" t="e">
        <f t="shared" si="635"/>
        <v>#VALUE!</v>
      </c>
      <c r="M1921" t="e">
        <f>IF($B$9="זכר",INDEX(תמותה!$A$1:$E$121,ROUNDDOWN(E1921/12,0)+1,2),INDEX(תמותה!$A$1:$E$121,ROUNDDOWN(E1921/12,0)+1,3))</f>
        <v>#REF!</v>
      </c>
      <c r="N1921" t="e">
        <f>IF($B$9="זכר",INDEX('שיפור גברים'!$A$1:$GQ$121,ROUNDDOWN(E1921/12,0)+1,ROUNDDOWN((E1921+$B$7-$B$8)/12,0)+2),INDEX('שיפור נשים'!$A$1:$GQ$121,ROUNDDOWN(E1921/12,0)+1,ROUNDDOWN((E1921+$B$7-$B$8)/12,0)+2))</f>
        <v>#REF!</v>
      </c>
      <c r="O1921" t="e">
        <f>IF($B$9="זכר",INDEX('שיפור גברים'!$A$1:$GQ$121,ROUNDDOWN(E1921/12,0)+1,ROUNDDOWN((E1921+$B$7-$B$8)/12,0)+1),INDEX('שיפור נשים'!$A$1:$GQ$121,ROUNDDOWN(E1921/12,0)+1,ROUNDDOWN((E1921+$B$7-$B$8)/12,0)+1))</f>
        <v>#REF!</v>
      </c>
      <c r="P1921">
        <f t="shared" si="636"/>
        <v>0.58333333333333337</v>
      </c>
      <c r="Q1921">
        <f t="shared" si="617"/>
        <v>1</v>
      </c>
      <c r="R1921">
        <f t="shared" si="622"/>
        <v>1919</v>
      </c>
      <c r="S1921" t="e">
        <f t="shared" si="623"/>
        <v>#VALUE!</v>
      </c>
      <c r="T1921" t="e">
        <f>IF($B$11="זכר",INDEX(תמותה!$A$1:$E$121,ROUNDDOWN(R1921/12,0)+1,2),INDEX(תמותה!$A$1:$E$121,ROUNDDOWN(R1921/12,0)+1,3))</f>
        <v>#REF!</v>
      </c>
      <c r="U1921" t="e">
        <f>IF($B$11="זכר",INDEX('שיפור גברים'!$A$1:$GQ$121,ROUNDDOWN(R1921/12,0)+1,ROUNDDOWN((E1921+$B$7-$B$8)/12,0)+2),INDEX('שיפור נשים'!$A$1:$GQ$121,ROUNDDOWN(R1921/12,0)+1,ROUNDDOWN((E1921+$B$7-$B$8)/12,0)+2))</f>
        <v>#REF!</v>
      </c>
      <c r="V1921" t="e">
        <f>IF($B$11="זכר",INDEX('שיפור גברים'!$A$1:$GQ$121,ROUNDDOWN(R1921/12,0)+1,ROUNDDOWN((E1921+$B$7-$B$8)/12,0)+1),INDEX('שיפור נשים'!$A$1:$GQ$121,ROUNDDOWN(R1921/12,0)+1,ROUNDDOWN((E1921+$B$7-$B$8)/12,0)+1))</f>
        <v>#REF!</v>
      </c>
      <c r="W1921">
        <f t="shared" si="618"/>
        <v>0.58333333333333337</v>
      </c>
      <c r="X1921" t="e">
        <f t="shared" si="624"/>
        <v>#VALUE!</v>
      </c>
      <c r="Y1921" t="e">
        <f>IF($B$11="זכר",INDEX(תמותה!$A$1:$E$121,ROUNDDOWN(R1921/12,0)+1,4),INDEX(תמותה!$A$1:$E$121,ROUNDDOWN(R1921/12,0)+1,5))</f>
        <v>#REF!</v>
      </c>
      <c r="Z1921">
        <f t="shared" si="619"/>
        <v>1</v>
      </c>
      <c r="AA1921">
        <f t="shared" si="620"/>
        <v>1</v>
      </c>
      <c r="AB1921" t="e">
        <f t="shared" si="625"/>
        <v>#VALUE!</v>
      </c>
      <c r="AC1921" t="e">
        <f t="shared" si="626"/>
        <v>#VALUE!</v>
      </c>
      <c r="AD1921" t="e">
        <f t="shared" si="627"/>
        <v>#VALUE!</v>
      </c>
      <c r="AE1921" t="e">
        <f t="shared" si="628"/>
        <v>#VALUE!</v>
      </c>
      <c r="AF1921" t="e">
        <f t="shared" si="629"/>
        <v>#VALUE!</v>
      </c>
    </row>
    <row r="1922" spans="5:32" x14ac:dyDescent="0.2">
      <c r="E1922">
        <f t="shared" si="621"/>
        <v>1920</v>
      </c>
      <c r="F1922">
        <f t="shared" si="616"/>
        <v>329.51131006602429</v>
      </c>
      <c r="G1922" t="e">
        <f t="shared" si="630"/>
        <v>#VALUE!</v>
      </c>
      <c r="H1922" t="e">
        <f t="shared" si="631"/>
        <v>#VALUE!</v>
      </c>
      <c r="I1922" t="e">
        <f t="shared" si="632"/>
        <v>#VALUE!</v>
      </c>
      <c r="J1922" t="e">
        <f t="shared" si="633"/>
        <v>#VALUE!</v>
      </c>
      <c r="K1922" t="e">
        <f t="shared" si="634"/>
        <v>#VALUE!</v>
      </c>
      <c r="L1922" t="e">
        <f t="shared" si="635"/>
        <v>#VALUE!</v>
      </c>
      <c r="M1922" t="e">
        <f>IF($B$9="זכר",INDEX(תמותה!$A$1:$E$121,ROUNDDOWN(E1922/12,0)+1,2),INDEX(תמותה!$A$1:$E$121,ROUNDDOWN(E1922/12,0)+1,3))</f>
        <v>#REF!</v>
      </c>
      <c r="N1922" t="e">
        <f>IF($B$9="זכר",INDEX('שיפור גברים'!$A$1:$GQ$121,ROUNDDOWN(E1922/12,0)+1,ROUNDDOWN((E1922+$B$7-$B$8)/12,0)+2),INDEX('שיפור נשים'!$A$1:$GQ$121,ROUNDDOWN(E1922/12,0)+1,ROUNDDOWN((E1922+$B$7-$B$8)/12,0)+2))</f>
        <v>#REF!</v>
      </c>
      <c r="O1922" t="e">
        <f>IF($B$9="זכר",INDEX('שיפור גברים'!$A$1:$GQ$121,ROUNDDOWN(E1922/12,0)+1,ROUNDDOWN((E1922+$B$7-$B$8)/12,0)+1),INDEX('שיפור נשים'!$A$1:$GQ$121,ROUNDDOWN(E1922/12,0)+1,ROUNDDOWN((E1922+$B$7-$B$8)/12,0)+1))</f>
        <v>#REF!</v>
      </c>
      <c r="P1922">
        <f t="shared" si="636"/>
        <v>0.66666666666666663</v>
      </c>
      <c r="Q1922">
        <f t="shared" si="617"/>
        <v>1</v>
      </c>
      <c r="R1922">
        <f t="shared" si="622"/>
        <v>1920</v>
      </c>
      <c r="S1922" t="e">
        <f t="shared" si="623"/>
        <v>#VALUE!</v>
      </c>
      <c r="T1922" t="e">
        <f>IF($B$11="זכר",INDEX(תמותה!$A$1:$E$121,ROUNDDOWN(R1922/12,0)+1,2),INDEX(תמותה!$A$1:$E$121,ROUNDDOWN(R1922/12,0)+1,3))</f>
        <v>#REF!</v>
      </c>
      <c r="U1922" t="e">
        <f>IF($B$11="זכר",INDEX('שיפור גברים'!$A$1:$GQ$121,ROUNDDOWN(R1922/12,0)+1,ROUNDDOWN((E1922+$B$7-$B$8)/12,0)+2),INDEX('שיפור נשים'!$A$1:$GQ$121,ROUNDDOWN(R1922/12,0)+1,ROUNDDOWN((E1922+$B$7-$B$8)/12,0)+2))</f>
        <v>#REF!</v>
      </c>
      <c r="V1922" t="e">
        <f>IF($B$11="זכר",INDEX('שיפור גברים'!$A$1:$GQ$121,ROUNDDOWN(R1922/12,0)+1,ROUNDDOWN((E1922+$B$7-$B$8)/12,0)+1),INDEX('שיפור נשים'!$A$1:$GQ$121,ROUNDDOWN(R1922/12,0)+1,ROUNDDOWN((E1922+$B$7-$B$8)/12,0)+1))</f>
        <v>#REF!</v>
      </c>
      <c r="W1922">
        <f t="shared" si="618"/>
        <v>0.66666666666666663</v>
      </c>
      <c r="X1922" t="e">
        <f t="shared" si="624"/>
        <v>#VALUE!</v>
      </c>
      <c r="Y1922" t="e">
        <f>IF($B$11="זכר",INDEX(תמותה!$A$1:$E$121,ROUNDDOWN(R1922/12,0)+1,4),INDEX(תמותה!$A$1:$E$121,ROUNDDOWN(R1922/12,0)+1,5))</f>
        <v>#REF!</v>
      </c>
      <c r="Z1922">
        <f t="shared" si="619"/>
        <v>1</v>
      </c>
      <c r="AA1922">
        <f t="shared" si="620"/>
        <v>1</v>
      </c>
      <c r="AB1922" t="e">
        <f t="shared" si="625"/>
        <v>#VALUE!</v>
      </c>
      <c r="AC1922" t="e">
        <f t="shared" si="626"/>
        <v>#VALUE!</v>
      </c>
      <c r="AD1922" t="e">
        <f t="shared" si="627"/>
        <v>#VALUE!</v>
      </c>
      <c r="AE1922" t="e">
        <f t="shared" si="628"/>
        <v>#VALUE!</v>
      </c>
      <c r="AF1922" t="e">
        <f t="shared" si="629"/>
        <v>#VALUE!</v>
      </c>
    </row>
    <row r="1923" spans="5:32" x14ac:dyDescent="0.2">
      <c r="E1923">
        <f t="shared" si="621"/>
        <v>1921</v>
      </c>
      <c r="F1923">
        <f t="shared" ref="F1923:F1986" si="637">(1+$B$2)^((E1923-$E$2+1)/12)</f>
        <v>330.50728298076814</v>
      </c>
      <c r="G1923" t="e">
        <f t="shared" si="630"/>
        <v>#VALUE!</v>
      </c>
      <c r="H1923" t="e">
        <f t="shared" si="631"/>
        <v>#VALUE!</v>
      </c>
      <c r="I1923" t="e">
        <f t="shared" si="632"/>
        <v>#VALUE!</v>
      </c>
      <c r="J1923" t="e">
        <f t="shared" si="633"/>
        <v>#VALUE!</v>
      </c>
      <c r="K1923" t="e">
        <f t="shared" si="634"/>
        <v>#VALUE!</v>
      </c>
      <c r="L1923" t="e">
        <f t="shared" si="635"/>
        <v>#VALUE!</v>
      </c>
      <c r="M1923" t="e">
        <f>IF($B$9="זכר",INDEX(תמותה!$A$1:$E$121,ROUNDDOWN(E1923/12,0)+1,2),INDEX(תמותה!$A$1:$E$121,ROUNDDOWN(E1923/12,0)+1,3))</f>
        <v>#REF!</v>
      </c>
      <c r="N1923" t="e">
        <f>IF($B$9="זכר",INDEX('שיפור גברים'!$A$1:$GQ$121,ROUNDDOWN(E1923/12,0)+1,ROUNDDOWN((E1923+$B$7-$B$8)/12,0)+2),INDEX('שיפור נשים'!$A$1:$GQ$121,ROUNDDOWN(E1923/12,0)+1,ROUNDDOWN((E1923+$B$7-$B$8)/12,0)+2))</f>
        <v>#REF!</v>
      </c>
      <c r="O1923" t="e">
        <f>IF($B$9="זכר",INDEX('שיפור גברים'!$A$1:$GQ$121,ROUNDDOWN(E1923/12,0)+1,ROUNDDOWN((E1923+$B$7-$B$8)/12,0)+1),INDEX('שיפור נשים'!$A$1:$GQ$121,ROUNDDOWN(E1923/12,0)+1,ROUNDDOWN((E1923+$B$7-$B$8)/12,0)+1))</f>
        <v>#REF!</v>
      </c>
      <c r="P1923">
        <f t="shared" si="636"/>
        <v>0.75</v>
      </c>
      <c r="Q1923">
        <f t="shared" ref="Q1923:Q1986" si="638">IF(E1923&lt;$B$12,1-(1-M1923*(N1923*P1923+O1923*(1-P1923)))^(1/12),1)</f>
        <v>1</v>
      </c>
      <c r="R1923">
        <f t="shared" si="622"/>
        <v>1921</v>
      </c>
      <c r="S1923" t="e">
        <f t="shared" si="623"/>
        <v>#VALUE!</v>
      </c>
      <c r="T1923" t="e">
        <f>IF($B$11="זכר",INDEX(תמותה!$A$1:$E$121,ROUNDDOWN(R1923/12,0)+1,2),INDEX(תמותה!$A$1:$E$121,ROUNDDOWN(R1923/12,0)+1,3))</f>
        <v>#REF!</v>
      </c>
      <c r="U1923" t="e">
        <f>IF($B$11="זכר",INDEX('שיפור גברים'!$A$1:$GQ$121,ROUNDDOWN(R1923/12,0)+1,ROUNDDOWN((E1923+$B$7-$B$8)/12,0)+2),INDEX('שיפור נשים'!$A$1:$GQ$121,ROUNDDOWN(R1923/12,0)+1,ROUNDDOWN((E1923+$B$7-$B$8)/12,0)+2))</f>
        <v>#REF!</v>
      </c>
      <c r="V1923" t="e">
        <f>IF($B$11="זכר",INDEX('שיפור גברים'!$A$1:$GQ$121,ROUNDDOWN(R1923/12,0)+1,ROUNDDOWN((E1923+$B$7-$B$8)/12,0)+1),INDEX('שיפור נשים'!$A$1:$GQ$121,ROUNDDOWN(R1923/12,0)+1,ROUNDDOWN((E1923+$B$7-$B$8)/12,0)+1))</f>
        <v>#REF!</v>
      </c>
      <c r="W1923">
        <f t="shared" ref="W1923:W1986" si="639">(MOD((R1923-$E$2+7),12)+1)/12</f>
        <v>0.75</v>
      </c>
      <c r="X1923" t="e">
        <f t="shared" si="624"/>
        <v>#VALUE!</v>
      </c>
      <c r="Y1923" t="e">
        <f>IF($B$11="זכר",INDEX(תמותה!$A$1:$E$121,ROUNDDOWN(R1923/12,0)+1,4),INDEX(תמותה!$A$1:$E$121,ROUNDDOWN(R1923/12,0)+1,5))</f>
        <v>#REF!</v>
      </c>
      <c r="Z1923">
        <f t="shared" ref="Z1923:Z1986" si="640">IF(R1923&lt;$B$12,1-(1-T1923*(U1923*W1923+V1923*(1-W1923)))^(1/12),1)</f>
        <v>1</v>
      </c>
      <c r="AA1923">
        <f t="shared" ref="AA1923:AA1986" si="641">IF(R1923&lt;$B$12,1-(1-Y1923*(U1923*W1923+V1923*(1-W1923)))^(1/12),1)</f>
        <v>1</v>
      </c>
      <c r="AB1923" t="e">
        <f t="shared" si="625"/>
        <v>#VALUE!</v>
      </c>
      <c r="AC1923" t="e">
        <f t="shared" si="626"/>
        <v>#VALUE!</v>
      </c>
      <c r="AD1923" t="e">
        <f t="shared" si="627"/>
        <v>#VALUE!</v>
      </c>
      <c r="AE1923" t="e">
        <f t="shared" si="628"/>
        <v>#VALUE!</v>
      </c>
      <c r="AF1923" t="e">
        <f t="shared" si="629"/>
        <v>#VALUE!</v>
      </c>
    </row>
    <row r="1924" spans="5:32" x14ac:dyDescent="0.2">
      <c r="E1924">
        <f t="shared" ref="E1924:E1987" si="642">E1923+1</f>
        <v>1922</v>
      </c>
      <c r="F1924">
        <f t="shared" si="637"/>
        <v>331.50626629915126</v>
      </c>
      <c r="G1924" t="e">
        <f t="shared" si="630"/>
        <v>#VALUE!</v>
      </c>
      <c r="H1924" t="e">
        <f t="shared" si="631"/>
        <v>#VALUE!</v>
      </c>
      <c r="I1924" t="e">
        <f t="shared" si="632"/>
        <v>#VALUE!</v>
      </c>
      <c r="J1924" t="e">
        <f t="shared" si="633"/>
        <v>#VALUE!</v>
      </c>
      <c r="K1924" t="e">
        <f t="shared" si="634"/>
        <v>#VALUE!</v>
      </c>
      <c r="L1924" t="e">
        <f t="shared" si="635"/>
        <v>#VALUE!</v>
      </c>
      <c r="M1924" t="e">
        <f>IF($B$9="זכר",INDEX(תמותה!$A$1:$E$121,ROUNDDOWN(E1924/12,0)+1,2),INDEX(תמותה!$A$1:$E$121,ROUNDDOWN(E1924/12,0)+1,3))</f>
        <v>#REF!</v>
      </c>
      <c r="N1924" t="e">
        <f>IF($B$9="זכר",INDEX('שיפור גברים'!$A$1:$GQ$121,ROUNDDOWN(E1924/12,0)+1,ROUNDDOWN((E1924+$B$7-$B$8)/12,0)+2),INDEX('שיפור נשים'!$A$1:$GQ$121,ROUNDDOWN(E1924/12,0)+1,ROUNDDOWN((E1924+$B$7-$B$8)/12,0)+2))</f>
        <v>#REF!</v>
      </c>
      <c r="O1924" t="e">
        <f>IF($B$9="זכר",INDEX('שיפור גברים'!$A$1:$GQ$121,ROUNDDOWN(E1924/12,0)+1,ROUNDDOWN((E1924+$B$7-$B$8)/12,0)+1),INDEX('שיפור נשים'!$A$1:$GQ$121,ROUNDDOWN(E1924/12,0)+1,ROUNDDOWN((E1924+$B$7-$B$8)/12,0)+1))</f>
        <v>#REF!</v>
      </c>
      <c r="P1924">
        <f t="shared" si="636"/>
        <v>0.83333333333333337</v>
      </c>
      <c r="Q1924">
        <f t="shared" si="638"/>
        <v>1</v>
      </c>
      <c r="R1924">
        <f t="shared" ref="R1924:R1987" si="643">R1923+1</f>
        <v>1922</v>
      </c>
      <c r="S1924" t="e">
        <f t="shared" ref="S1924:S1987" si="644">S1923*(1-Z1924)</f>
        <v>#VALUE!</v>
      </c>
      <c r="T1924" t="e">
        <f>IF($B$11="זכר",INDEX(תמותה!$A$1:$E$121,ROUNDDOWN(R1924/12,0)+1,2),INDEX(תמותה!$A$1:$E$121,ROUNDDOWN(R1924/12,0)+1,3))</f>
        <v>#REF!</v>
      </c>
      <c r="U1924" t="e">
        <f>IF($B$11="זכר",INDEX('שיפור גברים'!$A$1:$GQ$121,ROUNDDOWN(R1924/12,0)+1,ROUNDDOWN((E1924+$B$7-$B$8)/12,0)+2),INDEX('שיפור נשים'!$A$1:$GQ$121,ROUNDDOWN(R1924/12,0)+1,ROUNDDOWN((E1924+$B$7-$B$8)/12,0)+2))</f>
        <v>#REF!</v>
      </c>
      <c r="V1924" t="e">
        <f>IF($B$11="זכר",INDEX('שיפור גברים'!$A$1:$GQ$121,ROUNDDOWN(R1924/12,0)+1,ROUNDDOWN((E1924+$B$7-$B$8)/12,0)+1),INDEX('שיפור נשים'!$A$1:$GQ$121,ROUNDDOWN(R1924/12,0)+1,ROUNDDOWN((E1924+$B$7-$B$8)/12,0)+1))</f>
        <v>#REF!</v>
      </c>
      <c r="W1924">
        <f t="shared" si="639"/>
        <v>0.83333333333333337</v>
      </c>
      <c r="X1924" t="e">
        <f t="shared" ref="X1924:X1987" si="645">X1923*(1-AA1924)+Q1924*S1924*L1923</f>
        <v>#VALUE!</v>
      </c>
      <c r="Y1924" t="e">
        <f>IF($B$11="זכר",INDEX(תמותה!$A$1:$E$121,ROUNDDOWN(R1924/12,0)+1,4),INDEX(תמותה!$A$1:$E$121,ROUNDDOWN(R1924/12,0)+1,5))</f>
        <v>#REF!</v>
      </c>
      <c r="Z1924">
        <f t="shared" si="640"/>
        <v>1</v>
      </c>
      <c r="AA1924">
        <f t="shared" si="641"/>
        <v>1</v>
      </c>
      <c r="AB1924" t="e">
        <f t="shared" ref="AB1924:AB1987" si="646">IF(E1924&lt;=$B$3,IF(AND((E1924-$E$2)&lt;0,E1924&lt;$B$4),AB1923+0/F1924,AB1923+X1923/F1924))</f>
        <v>#VALUE!</v>
      </c>
      <c r="AC1924" t="e">
        <f t="shared" ref="AC1924:AC1987" si="647">IF(E1924&lt;=$B$3,IF(AND((E1924-$E$2)&lt;60,E1924&lt;$B$4),AC1923+0/F1924,AC1923+X1923/F1924))</f>
        <v>#VALUE!</v>
      </c>
      <c r="AD1924" t="e">
        <f t="shared" ref="AD1924:AD1987" si="648">IF(E1924&lt;=$B$3,IF(AND((E1924-$E$2)&lt;120,E1924&lt;$B$4),AD1923+0/F1924,AD1923+X1923/F1924))</f>
        <v>#VALUE!</v>
      </c>
      <c r="AE1924" t="e">
        <f t="shared" ref="AE1924:AE1987" si="649">IF(E1924&lt;=$B$3,IF(AND((E1924-$E$2)&lt;180,E1924&lt;$B$4),AE1923+0/F1924,AE1923+X1923/F1924))</f>
        <v>#VALUE!</v>
      </c>
      <c r="AF1924" t="e">
        <f t="shared" ref="AF1924:AF1987" si="650">IF(E1924&lt;=$B$3,IF(AND((E1924-$E$2)&lt;240,E1924&lt;$B$4),AF1923+0/F1924,AF1923+X1923/F1924))</f>
        <v>#VALUE!</v>
      </c>
    </row>
    <row r="1925" spans="5:32" x14ac:dyDescent="0.2">
      <c r="E1925">
        <f t="shared" si="642"/>
        <v>1923</v>
      </c>
      <c r="F1925">
        <f t="shared" si="637"/>
        <v>332.5082691203466</v>
      </c>
      <c r="G1925" t="e">
        <f t="shared" si="630"/>
        <v>#VALUE!</v>
      </c>
      <c r="H1925" t="e">
        <f t="shared" si="631"/>
        <v>#VALUE!</v>
      </c>
      <c r="I1925" t="e">
        <f t="shared" si="632"/>
        <v>#VALUE!</v>
      </c>
      <c r="J1925" t="e">
        <f t="shared" si="633"/>
        <v>#VALUE!</v>
      </c>
      <c r="K1925" t="e">
        <f t="shared" si="634"/>
        <v>#VALUE!</v>
      </c>
      <c r="L1925" t="e">
        <f t="shared" si="635"/>
        <v>#VALUE!</v>
      </c>
      <c r="M1925" t="e">
        <f>IF($B$9="זכר",INDEX(תמותה!$A$1:$E$121,ROUNDDOWN(E1925/12,0)+1,2),INDEX(תמותה!$A$1:$E$121,ROUNDDOWN(E1925/12,0)+1,3))</f>
        <v>#REF!</v>
      </c>
      <c r="N1925" t="e">
        <f>IF($B$9="זכר",INDEX('שיפור גברים'!$A$1:$GQ$121,ROUNDDOWN(E1925/12,0)+1,ROUNDDOWN((E1925+$B$7-$B$8)/12,0)+2),INDEX('שיפור נשים'!$A$1:$GQ$121,ROUNDDOWN(E1925/12,0)+1,ROUNDDOWN((E1925+$B$7-$B$8)/12,0)+2))</f>
        <v>#REF!</v>
      </c>
      <c r="O1925" t="e">
        <f>IF($B$9="זכר",INDEX('שיפור גברים'!$A$1:$GQ$121,ROUNDDOWN(E1925/12,0)+1,ROUNDDOWN((E1925+$B$7-$B$8)/12,0)+1),INDEX('שיפור נשים'!$A$1:$GQ$121,ROUNDDOWN(E1925/12,0)+1,ROUNDDOWN((E1925+$B$7-$B$8)/12,0)+1))</f>
        <v>#REF!</v>
      </c>
      <c r="P1925">
        <f t="shared" si="636"/>
        <v>0.91666666666666663</v>
      </c>
      <c r="Q1925">
        <f t="shared" si="638"/>
        <v>1</v>
      </c>
      <c r="R1925">
        <f t="shared" si="643"/>
        <v>1923</v>
      </c>
      <c r="S1925" t="e">
        <f t="shared" si="644"/>
        <v>#VALUE!</v>
      </c>
      <c r="T1925" t="e">
        <f>IF($B$11="זכר",INDEX(תמותה!$A$1:$E$121,ROUNDDOWN(R1925/12,0)+1,2),INDEX(תמותה!$A$1:$E$121,ROUNDDOWN(R1925/12,0)+1,3))</f>
        <v>#REF!</v>
      </c>
      <c r="U1925" t="e">
        <f>IF($B$11="זכר",INDEX('שיפור גברים'!$A$1:$GQ$121,ROUNDDOWN(R1925/12,0)+1,ROUNDDOWN((E1925+$B$7-$B$8)/12,0)+2),INDEX('שיפור נשים'!$A$1:$GQ$121,ROUNDDOWN(R1925/12,0)+1,ROUNDDOWN((E1925+$B$7-$B$8)/12,0)+2))</f>
        <v>#REF!</v>
      </c>
      <c r="V1925" t="e">
        <f>IF($B$11="זכר",INDEX('שיפור גברים'!$A$1:$GQ$121,ROUNDDOWN(R1925/12,0)+1,ROUNDDOWN((E1925+$B$7-$B$8)/12,0)+1),INDEX('שיפור נשים'!$A$1:$GQ$121,ROUNDDOWN(R1925/12,0)+1,ROUNDDOWN((E1925+$B$7-$B$8)/12,0)+1))</f>
        <v>#REF!</v>
      </c>
      <c r="W1925">
        <f t="shared" si="639"/>
        <v>0.91666666666666663</v>
      </c>
      <c r="X1925" t="e">
        <f t="shared" si="645"/>
        <v>#VALUE!</v>
      </c>
      <c r="Y1925" t="e">
        <f>IF($B$11="זכר",INDEX(תמותה!$A$1:$E$121,ROUNDDOWN(R1925/12,0)+1,4),INDEX(תמותה!$A$1:$E$121,ROUNDDOWN(R1925/12,0)+1,5))</f>
        <v>#REF!</v>
      </c>
      <c r="Z1925">
        <f t="shared" si="640"/>
        <v>1</v>
      </c>
      <c r="AA1925">
        <f t="shared" si="641"/>
        <v>1</v>
      </c>
      <c r="AB1925" t="e">
        <f t="shared" si="646"/>
        <v>#VALUE!</v>
      </c>
      <c r="AC1925" t="e">
        <f t="shared" si="647"/>
        <v>#VALUE!</v>
      </c>
      <c r="AD1925" t="e">
        <f t="shared" si="648"/>
        <v>#VALUE!</v>
      </c>
      <c r="AE1925" t="e">
        <f t="shared" si="649"/>
        <v>#VALUE!</v>
      </c>
      <c r="AF1925" t="e">
        <f t="shared" si="650"/>
        <v>#VALUE!</v>
      </c>
    </row>
    <row r="1926" spans="5:32" x14ac:dyDescent="0.2">
      <c r="E1926">
        <f t="shared" si="642"/>
        <v>1924</v>
      </c>
      <c r="F1926">
        <f t="shared" si="637"/>
        <v>333.51330057102967</v>
      </c>
      <c r="G1926" t="e">
        <f t="shared" si="630"/>
        <v>#VALUE!</v>
      </c>
      <c r="H1926" t="e">
        <f t="shared" si="631"/>
        <v>#VALUE!</v>
      </c>
      <c r="I1926" t="e">
        <f t="shared" si="632"/>
        <v>#VALUE!</v>
      </c>
      <c r="J1926" t="e">
        <f t="shared" si="633"/>
        <v>#VALUE!</v>
      </c>
      <c r="K1926" t="e">
        <f t="shared" si="634"/>
        <v>#VALUE!</v>
      </c>
      <c r="L1926" t="e">
        <f t="shared" si="635"/>
        <v>#VALUE!</v>
      </c>
      <c r="M1926" t="e">
        <f>IF($B$9="זכר",INDEX(תמותה!$A$1:$E$121,ROUNDDOWN(E1926/12,0)+1,2),INDEX(תמותה!$A$1:$E$121,ROUNDDOWN(E1926/12,0)+1,3))</f>
        <v>#REF!</v>
      </c>
      <c r="N1926" t="e">
        <f>IF($B$9="זכר",INDEX('שיפור גברים'!$A$1:$GQ$121,ROUNDDOWN(E1926/12,0)+1,ROUNDDOWN((E1926+$B$7-$B$8)/12,0)+2),INDEX('שיפור נשים'!$A$1:$GQ$121,ROUNDDOWN(E1926/12,0)+1,ROUNDDOWN((E1926+$B$7-$B$8)/12,0)+2))</f>
        <v>#REF!</v>
      </c>
      <c r="O1926" t="e">
        <f>IF($B$9="זכר",INDEX('שיפור גברים'!$A$1:$GQ$121,ROUNDDOWN(E1926/12,0)+1,ROUNDDOWN((E1926+$B$7-$B$8)/12,0)+1),INDEX('שיפור נשים'!$A$1:$GQ$121,ROUNDDOWN(E1926/12,0)+1,ROUNDDOWN((E1926+$B$7-$B$8)/12,0)+1))</f>
        <v>#REF!</v>
      </c>
      <c r="P1926">
        <f t="shared" si="636"/>
        <v>1</v>
      </c>
      <c r="Q1926">
        <f t="shared" si="638"/>
        <v>1</v>
      </c>
      <c r="R1926">
        <f t="shared" si="643"/>
        <v>1924</v>
      </c>
      <c r="S1926" t="e">
        <f t="shared" si="644"/>
        <v>#VALUE!</v>
      </c>
      <c r="T1926" t="e">
        <f>IF($B$11="זכר",INDEX(תמותה!$A$1:$E$121,ROUNDDOWN(R1926/12,0)+1,2),INDEX(תמותה!$A$1:$E$121,ROUNDDOWN(R1926/12,0)+1,3))</f>
        <v>#REF!</v>
      </c>
      <c r="U1926" t="e">
        <f>IF($B$11="זכר",INDEX('שיפור גברים'!$A$1:$GQ$121,ROUNDDOWN(R1926/12,0)+1,ROUNDDOWN((E1926+$B$7-$B$8)/12,0)+2),INDEX('שיפור נשים'!$A$1:$GQ$121,ROUNDDOWN(R1926/12,0)+1,ROUNDDOWN((E1926+$B$7-$B$8)/12,0)+2))</f>
        <v>#REF!</v>
      </c>
      <c r="V1926" t="e">
        <f>IF($B$11="זכר",INDEX('שיפור גברים'!$A$1:$GQ$121,ROUNDDOWN(R1926/12,0)+1,ROUNDDOWN((E1926+$B$7-$B$8)/12,0)+1),INDEX('שיפור נשים'!$A$1:$GQ$121,ROUNDDOWN(R1926/12,0)+1,ROUNDDOWN((E1926+$B$7-$B$8)/12,0)+1))</f>
        <v>#REF!</v>
      </c>
      <c r="W1926">
        <f t="shared" si="639"/>
        <v>1</v>
      </c>
      <c r="X1926" t="e">
        <f t="shared" si="645"/>
        <v>#VALUE!</v>
      </c>
      <c r="Y1926" t="e">
        <f>IF($B$11="זכר",INDEX(תמותה!$A$1:$E$121,ROUNDDOWN(R1926/12,0)+1,4),INDEX(תמותה!$A$1:$E$121,ROUNDDOWN(R1926/12,0)+1,5))</f>
        <v>#REF!</v>
      </c>
      <c r="Z1926">
        <f t="shared" si="640"/>
        <v>1</v>
      </c>
      <c r="AA1926">
        <f t="shared" si="641"/>
        <v>1</v>
      </c>
      <c r="AB1926" t="e">
        <f t="shared" si="646"/>
        <v>#VALUE!</v>
      </c>
      <c r="AC1926" t="e">
        <f t="shared" si="647"/>
        <v>#VALUE!</v>
      </c>
      <c r="AD1926" t="e">
        <f t="shared" si="648"/>
        <v>#VALUE!</v>
      </c>
      <c r="AE1926" t="e">
        <f t="shared" si="649"/>
        <v>#VALUE!</v>
      </c>
      <c r="AF1926" t="e">
        <f t="shared" si="650"/>
        <v>#VALUE!</v>
      </c>
    </row>
    <row r="1927" spans="5:32" x14ac:dyDescent="0.2">
      <c r="E1927">
        <f t="shared" si="642"/>
        <v>1925</v>
      </c>
      <c r="F1927">
        <f t="shared" si="637"/>
        <v>334.52136980546391</v>
      </c>
      <c r="G1927" t="e">
        <f t="shared" si="630"/>
        <v>#VALUE!</v>
      </c>
      <c r="H1927" t="e">
        <f t="shared" si="631"/>
        <v>#VALUE!</v>
      </c>
      <c r="I1927" t="e">
        <f t="shared" si="632"/>
        <v>#VALUE!</v>
      </c>
      <c r="J1927" t="e">
        <f t="shared" si="633"/>
        <v>#VALUE!</v>
      </c>
      <c r="K1927" t="e">
        <f t="shared" si="634"/>
        <v>#VALUE!</v>
      </c>
      <c r="L1927" t="e">
        <f t="shared" si="635"/>
        <v>#VALUE!</v>
      </c>
      <c r="M1927" t="e">
        <f>IF($B$9="זכר",INDEX(תמותה!$A$1:$E$121,ROUNDDOWN(E1927/12,0)+1,2),INDEX(תמותה!$A$1:$E$121,ROUNDDOWN(E1927/12,0)+1,3))</f>
        <v>#REF!</v>
      </c>
      <c r="N1927" t="e">
        <f>IF($B$9="זכר",INDEX('שיפור גברים'!$A$1:$GQ$121,ROUNDDOWN(E1927/12,0)+1,ROUNDDOWN((E1927+$B$7-$B$8)/12,0)+2),INDEX('שיפור נשים'!$A$1:$GQ$121,ROUNDDOWN(E1927/12,0)+1,ROUNDDOWN((E1927+$B$7-$B$8)/12,0)+2))</f>
        <v>#REF!</v>
      </c>
      <c r="O1927" t="e">
        <f>IF($B$9="זכר",INDEX('שיפור גברים'!$A$1:$GQ$121,ROUNDDOWN(E1927/12,0)+1,ROUNDDOWN((E1927+$B$7-$B$8)/12,0)+1),INDEX('שיפור נשים'!$A$1:$GQ$121,ROUNDDOWN(E1927/12,0)+1,ROUNDDOWN((E1927+$B$7-$B$8)/12,0)+1))</f>
        <v>#REF!</v>
      </c>
      <c r="P1927">
        <f t="shared" si="636"/>
        <v>8.3333333333333329E-2</v>
      </c>
      <c r="Q1927">
        <f t="shared" si="638"/>
        <v>1</v>
      </c>
      <c r="R1927">
        <f t="shared" si="643"/>
        <v>1925</v>
      </c>
      <c r="S1927" t="e">
        <f t="shared" si="644"/>
        <v>#VALUE!</v>
      </c>
      <c r="T1927" t="e">
        <f>IF($B$11="זכר",INDEX(תמותה!$A$1:$E$121,ROUNDDOWN(R1927/12,0)+1,2),INDEX(תמותה!$A$1:$E$121,ROUNDDOWN(R1927/12,0)+1,3))</f>
        <v>#REF!</v>
      </c>
      <c r="U1927" t="e">
        <f>IF($B$11="זכר",INDEX('שיפור גברים'!$A$1:$GQ$121,ROUNDDOWN(R1927/12,0)+1,ROUNDDOWN((E1927+$B$7-$B$8)/12,0)+2),INDEX('שיפור נשים'!$A$1:$GQ$121,ROUNDDOWN(R1927/12,0)+1,ROUNDDOWN((E1927+$B$7-$B$8)/12,0)+2))</f>
        <v>#REF!</v>
      </c>
      <c r="V1927" t="e">
        <f>IF($B$11="זכר",INDEX('שיפור גברים'!$A$1:$GQ$121,ROUNDDOWN(R1927/12,0)+1,ROUNDDOWN((E1927+$B$7-$B$8)/12,0)+1),INDEX('שיפור נשים'!$A$1:$GQ$121,ROUNDDOWN(R1927/12,0)+1,ROUNDDOWN((E1927+$B$7-$B$8)/12,0)+1))</f>
        <v>#REF!</v>
      </c>
      <c r="W1927">
        <f t="shared" si="639"/>
        <v>8.3333333333333329E-2</v>
      </c>
      <c r="X1927" t="e">
        <f t="shared" si="645"/>
        <v>#VALUE!</v>
      </c>
      <c r="Y1927" t="e">
        <f>IF($B$11="זכר",INDEX(תמותה!$A$1:$E$121,ROUNDDOWN(R1927/12,0)+1,4),INDEX(תמותה!$A$1:$E$121,ROUNDDOWN(R1927/12,0)+1,5))</f>
        <v>#REF!</v>
      </c>
      <c r="Z1927">
        <f t="shared" si="640"/>
        <v>1</v>
      </c>
      <c r="AA1927">
        <f t="shared" si="641"/>
        <v>1</v>
      </c>
      <c r="AB1927" t="e">
        <f t="shared" si="646"/>
        <v>#VALUE!</v>
      </c>
      <c r="AC1927" t="e">
        <f t="shared" si="647"/>
        <v>#VALUE!</v>
      </c>
      <c r="AD1927" t="e">
        <f t="shared" si="648"/>
        <v>#VALUE!</v>
      </c>
      <c r="AE1927" t="e">
        <f t="shared" si="649"/>
        <v>#VALUE!</v>
      </c>
      <c r="AF1927" t="e">
        <f t="shared" si="650"/>
        <v>#VALUE!</v>
      </c>
    </row>
    <row r="1928" spans="5:32" x14ac:dyDescent="0.2">
      <c r="E1928">
        <f t="shared" si="642"/>
        <v>1926</v>
      </c>
      <c r="F1928">
        <f t="shared" si="637"/>
        <v>335.53248600558038</v>
      </c>
      <c r="G1928" t="e">
        <f t="shared" si="630"/>
        <v>#VALUE!</v>
      </c>
      <c r="H1928" t="e">
        <f t="shared" si="631"/>
        <v>#VALUE!</v>
      </c>
      <c r="I1928" t="e">
        <f t="shared" si="632"/>
        <v>#VALUE!</v>
      </c>
      <c r="J1928" t="e">
        <f t="shared" si="633"/>
        <v>#VALUE!</v>
      </c>
      <c r="K1928" t="e">
        <f t="shared" si="634"/>
        <v>#VALUE!</v>
      </c>
      <c r="L1928" t="e">
        <f t="shared" si="635"/>
        <v>#VALUE!</v>
      </c>
      <c r="M1928" t="e">
        <f>IF($B$9="זכר",INDEX(תמותה!$A$1:$E$121,ROUNDDOWN(E1928/12,0)+1,2),INDEX(תמותה!$A$1:$E$121,ROUNDDOWN(E1928/12,0)+1,3))</f>
        <v>#REF!</v>
      </c>
      <c r="N1928" t="e">
        <f>IF($B$9="זכר",INDEX('שיפור גברים'!$A$1:$GQ$121,ROUNDDOWN(E1928/12,0)+1,ROUNDDOWN((E1928+$B$7-$B$8)/12,0)+2),INDEX('שיפור נשים'!$A$1:$GQ$121,ROUNDDOWN(E1928/12,0)+1,ROUNDDOWN((E1928+$B$7-$B$8)/12,0)+2))</f>
        <v>#REF!</v>
      </c>
      <c r="O1928" t="e">
        <f>IF($B$9="זכר",INDEX('שיפור גברים'!$A$1:$GQ$121,ROUNDDOWN(E1928/12,0)+1,ROUNDDOWN((E1928+$B$7-$B$8)/12,0)+1),INDEX('שיפור נשים'!$A$1:$GQ$121,ROUNDDOWN(E1928/12,0)+1,ROUNDDOWN((E1928+$B$7-$B$8)/12,0)+1))</f>
        <v>#REF!</v>
      </c>
      <c r="P1928">
        <f t="shared" si="636"/>
        <v>0.16666666666666666</v>
      </c>
      <c r="Q1928">
        <f t="shared" si="638"/>
        <v>1</v>
      </c>
      <c r="R1928">
        <f t="shared" si="643"/>
        <v>1926</v>
      </c>
      <c r="S1928" t="e">
        <f t="shared" si="644"/>
        <v>#VALUE!</v>
      </c>
      <c r="T1928" t="e">
        <f>IF($B$11="זכר",INDEX(תמותה!$A$1:$E$121,ROUNDDOWN(R1928/12,0)+1,2),INDEX(תמותה!$A$1:$E$121,ROUNDDOWN(R1928/12,0)+1,3))</f>
        <v>#REF!</v>
      </c>
      <c r="U1928" t="e">
        <f>IF($B$11="זכר",INDEX('שיפור גברים'!$A$1:$GQ$121,ROUNDDOWN(R1928/12,0)+1,ROUNDDOWN((E1928+$B$7-$B$8)/12,0)+2),INDEX('שיפור נשים'!$A$1:$GQ$121,ROUNDDOWN(R1928/12,0)+1,ROUNDDOWN((E1928+$B$7-$B$8)/12,0)+2))</f>
        <v>#REF!</v>
      </c>
      <c r="V1928" t="e">
        <f>IF($B$11="זכר",INDEX('שיפור גברים'!$A$1:$GQ$121,ROUNDDOWN(R1928/12,0)+1,ROUNDDOWN((E1928+$B$7-$B$8)/12,0)+1),INDEX('שיפור נשים'!$A$1:$GQ$121,ROUNDDOWN(R1928/12,0)+1,ROUNDDOWN((E1928+$B$7-$B$8)/12,0)+1))</f>
        <v>#REF!</v>
      </c>
      <c r="W1928">
        <f t="shared" si="639"/>
        <v>0.16666666666666666</v>
      </c>
      <c r="X1928" t="e">
        <f t="shared" si="645"/>
        <v>#VALUE!</v>
      </c>
      <c r="Y1928" t="e">
        <f>IF($B$11="זכר",INDEX(תמותה!$A$1:$E$121,ROUNDDOWN(R1928/12,0)+1,4),INDEX(תמותה!$A$1:$E$121,ROUNDDOWN(R1928/12,0)+1,5))</f>
        <v>#REF!</v>
      </c>
      <c r="Z1928">
        <f t="shared" si="640"/>
        <v>1</v>
      </c>
      <c r="AA1928">
        <f t="shared" si="641"/>
        <v>1</v>
      </c>
      <c r="AB1928" t="e">
        <f t="shared" si="646"/>
        <v>#VALUE!</v>
      </c>
      <c r="AC1928" t="e">
        <f t="shared" si="647"/>
        <v>#VALUE!</v>
      </c>
      <c r="AD1928" t="e">
        <f t="shared" si="648"/>
        <v>#VALUE!</v>
      </c>
      <c r="AE1928" t="e">
        <f t="shared" si="649"/>
        <v>#VALUE!</v>
      </c>
      <c r="AF1928" t="e">
        <f t="shared" si="650"/>
        <v>#VALUE!</v>
      </c>
    </row>
    <row r="1929" spans="5:32" x14ac:dyDescent="0.2">
      <c r="E1929">
        <f t="shared" si="642"/>
        <v>1927</v>
      </c>
      <c r="F1929">
        <f t="shared" si="637"/>
        <v>336.54665838106354</v>
      </c>
      <c r="G1929" t="e">
        <f t="shared" si="630"/>
        <v>#VALUE!</v>
      </c>
      <c r="H1929" t="e">
        <f t="shared" si="631"/>
        <v>#VALUE!</v>
      </c>
      <c r="I1929" t="e">
        <f t="shared" si="632"/>
        <v>#VALUE!</v>
      </c>
      <c r="J1929" t="e">
        <f t="shared" si="633"/>
        <v>#VALUE!</v>
      </c>
      <c r="K1929" t="e">
        <f t="shared" si="634"/>
        <v>#VALUE!</v>
      </c>
      <c r="L1929" t="e">
        <f t="shared" si="635"/>
        <v>#VALUE!</v>
      </c>
      <c r="M1929" t="e">
        <f>IF($B$9="זכר",INDEX(תמותה!$A$1:$E$121,ROUNDDOWN(E1929/12,0)+1,2),INDEX(תמותה!$A$1:$E$121,ROUNDDOWN(E1929/12,0)+1,3))</f>
        <v>#REF!</v>
      </c>
      <c r="N1929" t="e">
        <f>IF($B$9="זכר",INDEX('שיפור גברים'!$A$1:$GQ$121,ROUNDDOWN(E1929/12,0)+1,ROUNDDOWN((E1929+$B$7-$B$8)/12,0)+2),INDEX('שיפור נשים'!$A$1:$GQ$121,ROUNDDOWN(E1929/12,0)+1,ROUNDDOWN((E1929+$B$7-$B$8)/12,0)+2))</f>
        <v>#REF!</v>
      </c>
      <c r="O1929" t="e">
        <f>IF($B$9="זכר",INDEX('שיפור גברים'!$A$1:$GQ$121,ROUNDDOWN(E1929/12,0)+1,ROUNDDOWN((E1929+$B$7-$B$8)/12,0)+1),INDEX('שיפור נשים'!$A$1:$GQ$121,ROUNDDOWN(E1929/12,0)+1,ROUNDDOWN((E1929+$B$7-$B$8)/12,0)+1))</f>
        <v>#REF!</v>
      </c>
      <c r="P1929">
        <f t="shared" si="636"/>
        <v>0.25</v>
      </c>
      <c r="Q1929">
        <f t="shared" si="638"/>
        <v>1</v>
      </c>
      <c r="R1929">
        <f t="shared" si="643"/>
        <v>1927</v>
      </c>
      <c r="S1929" t="e">
        <f t="shared" si="644"/>
        <v>#VALUE!</v>
      </c>
      <c r="T1929" t="e">
        <f>IF($B$11="זכר",INDEX(תמותה!$A$1:$E$121,ROUNDDOWN(R1929/12,0)+1,2),INDEX(תמותה!$A$1:$E$121,ROUNDDOWN(R1929/12,0)+1,3))</f>
        <v>#REF!</v>
      </c>
      <c r="U1929" t="e">
        <f>IF($B$11="זכר",INDEX('שיפור גברים'!$A$1:$GQ$121,ROUNDDOWN(R1929/12,0)+1,ROUNDDOWN((E1929+$B$7-$B$8)/12,0)+2),INDEX('שיפור נשים'!$A$1:$GQ$121,ROUNDDOWN(R1929/12,0)+1,ROUNDDOWN((E1929+$B$7-$B$8)/12,0)+2))</f>
        <v>#REF!</v>
      </c>
      <c r="V1929" t="e">
        <f>IF($B$11="זכר",INDEX('שיפור גברים'!$A$1:$GQ$121,ROUNDDOWN(R1929/12,0)+1,ROUNDDOWN((E1929+$B$7-$B$8)/12,0)+1),INDEX('שיפור נשים'!$A$1:$GQ$121,ROUNDDOWN(R1929/12,0)+1,ROUNDDOWN((E1929+$B$7-$B$8)/12,0)+1))</f>
        <v>#REF!</v>
      </c>
      <c r="W1929">
        <f t="shared" si="639"/>
        <v>0.25</v>
      </c>
      <c r="X1929" t="e">
        <f t="shared" si="645"/>
        <v>#VALUE!</v>
      </c>
      <c r="Y1929" t="e">
        <f>IF($B$11="זכר",INDEX(תמותה!$A$1:$E$121,ROUNDDOWN(R1929/12,0)+1,4),INDEX(תמותה!$A$1:$E$121,ROUNDDOWN(R1929/12,0)+1,5))</f>
        <v>#REF!</v>
      </c>
      <c r="Z1929">
        <f t="shared" si="640"/>
        <v>1</v>
      </c>
      <c r="AA1929">
        <f t="shared" si="641"/>
        <v>1</v>
      </c>
      <c r="AB1929" t="e">
        <f t="shared" si="646"/>
        <v>#VALUE!</v>
      </c>
      <c r="AC1929" t="e">
        <f t="shared" si="647"/>
        <v>#VALUE!</v>
      </c>
      <c r="AD1929" t="e">
        <f t="shared" si="648"/>
        <v>#VALUE!</v>
      </c>
      <c r="AE1929" t="e">
        <f t="shared" si="649"/>
        <v>#VALUE!</v>
      </c>
      <c r="AF1929" t="e">
        <f t="shared" si="650"/>
        <v>#VALUE!</v>
      </c>
    </row>
    <row r="1930" spans="5:32" x14ac:dyDescent="0.2">
      <c r="E1930">
        <f t="shared" si="642"/>
        <v>1928</v>
      </c>
      <c r="F1930">
        <f t="shared" si="637"/>
        <v>337.56389616943579</v>
      </c>
      <c r="G1930" t="e">
        <f t="shared" si="630"/>
        <v>#VALUE!</v>
      </c>
      <c r="H1930" t="e">
        <f t="shared" si="631"/>
        <v>#VALUE!</v>
      </c>
      <c r="I1930" t="e">
        <f t="shared" si="632"/>
        <v>#VALUE!</v>
      </c>
      <c r="J1930" t="e">
        <f t="shared" si="633"/>
        <v>#VALUE!</v>
      </c>
      <c r="K1930" t="e">
        <f t="shared" si="634"/>
        <v>#VALUE!</v>
      </c>
      <c r="L1930" t="e">
        <f t="shared" si="635"/>
        <v>#VALUE!</v>
      </c>
      <c r="M1930" t="e">
        <f>IF($B$9="זכר",INDEX(תמותה!$A$1:$E$121,ROUNDDOWN(E1930/12,0)+1,2),INDEX(תמותה!$A$1:$E$121,ROUNDDOWN(E1930/12,0)+1,3))</f>
        <v>#REF!</v>
      </c>
      <c r="N1930" t="e">
        <f>IF($B$9="זכר",INDEX('שיפור גברים'!$A$1:$GQ$121,ROUNDDOWN(E1930/12,0)+1,ROUNDDOWN((E1930+$B$7-$B$8)/12,0)+2),INDEX('שיפור נשים'!$A$1:$GQ$121,ROUNDDOWN(E1930/12,0)+1,ROUNDDOWN((E1930+$B$7-$B$8)/12,0)+2))</f>
        <v>#REF!</v>
      </c>
      <c r="O1930" t="e">
        <f>IF($B$9="זכר",INDEX('שיפור גברים'!$A$1:$GQ$121,ROUNDDOWN(E1930/12,0)+1,ROUNDDOWN((E1930+$B$7-$B$8)/12,0)+1),INDEX('שיפור נשים'!$A$1:$GQ$121,ROUNDDOWN(E1930/12,0)+1,ROUNDDOWN((E1930+$B$7-$B$8)/12,0)+1))</f>
        <v>#REF!</v>
      </c>
      <c r="P1930">
        <f t="shared" si="636"/>
        <v>0.33333333333333331</v>
      </c>
      <c r="Q1930">
        <f t="shared" si="638"/>
        <v>1</v>
      </c>
      <c r="R1930">
        <f t="shared" si="643"/>
        <v>1928</v>
      </c>
      <c r="S1930" t="e">
        <f t="shared" si="644"/>
        <v>#VALUE!</v>
      </c>
      <c r="T1930" t="e">
        <f>IF($B$11="זכר",INDEX(תמותה!$A$1:$E$121,ROUNDDOWN(R1930/12,0)+1,2),INDEX(תמותה!$A$1:$E$121,ROUNDDOWN(R1930/12,0)+1,3))</f>
        <v>#REF!</v>
      </c>
      <c r="U1930" t="e">
        <f>IF($B$11="זכר",INDEX('שיפור גברים'!$A$1:$GQ$121,ROUNDDOWN(R1930/12,0)+1,ROUNDDOWN((E1930+$B$7-$B$8)/12,0)+2),INDEX('שיפור נשים'!$A$1:$GQ$121,ROUNDDOWN(R1930/12,0)+1,ROUNDDOWN((E1930+$B$7-$B$8)/12,0)+2))</f>
        <v>#REF!</v>
      </c>
      <c r="V1930" t="e">
        <f>IF($B$11="זכר",INDEX('שיפור גברים'!$A$1:$GQ$121,ROUNDDOWN(R1930/12,0)+1,ROUNDDOWN((E1930+$B$7-$B$8)/12,0)+1),INDEX('שיפור נשים'!$A$1:$GQ$121,ROUNDDOWN(R1930/12,0)+1,ROUNDDOWN((E1930+$B$7-$B$8)/12,0)+1))</f>
        <v>#REF!</v>
      </c>
      <c r="W1930">
        <f t="shared" si="639"/>
        <v>0.33333333333333331</v>
      </c>
      <c r="X1930" t="e">
        <f t="shared" si="645"/>
        <v>#VALUE!</v>
      </c>
      <c r="Y1930" t="e">
        <f>IF($B$11="זכר",INDEX(תמותה!$A$1:$E$121,ROUNDDOWN(R1930/12,0)+1,4),INDEX(תמותה!$A$1:$E$121,ROUNDDOWN(R1930/12,0)+1,5))</f>
        <v>#REF!</v>
      </c>
      <c r="Z1930">
        <f t="shared" si="640"/>
        <v>1</v>
      </c>
      <c r="AA1930">
        <f t="shared" si="641"/>
        <v>1</v>
      </c>
      <c r="AB1930" t="e">
        <f t="shared" si="646"/>
        <v>#VALUE!</v>
      </c>
      <c r="AC1930" t="e">
        <f t="shared" si="647"/>
        <v>#VALUE!</v>
      </c>
      <c r="AD1930" t="e">
        <f t="shared" si="648"/>
        <v>#VALUE!</v>
      </c>
      <c r="AE1930" t="e">
        <f t="shared" si="649"/>
        <v>#VALUE!</v>
      </c>
      <c r="AF1930" t="e">
        <f t="shared" si="650"/>
        <v>#VALUE!</v>
      </c>
    </row>
    <row r="1931" spans="5:32" x14ac:dyDescent="0.2">
      <c r="E1931">
        <f t="shared" si="642"/>
        <v>1929</v>
      </c>
      <c r="F1931">
        <f t="shared" si="637"/>
        <v>338.58420863613958</v>
      </c>
      <c r="G1931" t="e">
        <f t="shared" si="630"/>
        <v>#VALUE!</v>
      </c>
      <c r="H1931" t="e">
        <f t="shared" si="631"/>
        <v>#VALUE!</v>
      </c>
      <c r="I1931" t="e">
        <f t="shared" si="632"/>
        <v>#VALUE!</v>
      </c>
      <c r="J1931" t="e">
        <f t="shared" si="633"/>
        <v>#VALUE!</v>
      </c>
      <c r="K1931" t="e">
        <f t="shared" si="634"/>
        <v>#VALUE!</v>
      </c>
      <c r="L1931" t="e">
        <f t="shared" si="635"/>
        <v>#VALUE!</v>
      </c>
      <c r="M1931" t="e">
        <f>IF($B$9="זכר",INDEX(תמותה!$A$1:$E$121,ROUNDDOWN(E1931/12,0)+1,2),INDEX(תמותה!$A$1:$E$121,ROUNDDOWN(E1931/12,0)+1,3))</f>
        <v>#REF!</v>
      </c>
      <c r="N1931" t="e">
        <f>IF($B$9="זכר",INDEX('שיפור גברים'!$A$1:$GQ$121,ROUNDDOWN(E1931/12,0)+1,ROUNDDOWN((E1931+$B$7-$B$8)/12,0)+2),INDEX('שיפור נשים'!$A$1:$GQ$121,ROUNDDOWN(E1931/12,0)+1,ROUNDDOWN((E1931+$B$7-$B$8)/12,0)+2))</f>
        <v>#REF!</v>
      </c>
      <c r="O1931" t="e">
        <f>IF($B$9="זכר",INDEX('שיפור גברים'!$A$1:$GQ$121,ROUNDDOWN(E1931/12,0)+1,ROUNDDOWN((E1931+$B$7-$B$8)/12,0)+1),INDEX('שיפור נשים'!$A$1:$GQ$121,ROUNDDOWN(E1931/12,0)+1,ROUNDDOWN((E1931+$B$7-$B$8)/12,0)+1))</f>
        <v>#REF!</v>
      </c>
      <c r="P1931">
        <f t="shared" si="636"/>
        <v>0.41666666666666669</v>
      </c>
      <c r="Q1931">
        <f t="shared" si="638"/>
        <v>1</v>
      </c>
      <c r="R1931">
        <f t="shared" si="643"/>
        <v>1929</v>
      </c>
      <c r="S1931" t="e">
        <f t="shared" si="644"/>
        <v>#VALUE!</v>
      </c>
      <c r="T1931" t="e">
        <f>IF($B$11="זכר",INDEX(תמותה!$A$1:$E$121,ROUNDDOWN(R1931/12,0)+1,2),INDEX(תמותה!$A$1:$E$121,ROUNDDOWN(R1931/12,0)+1,3))</f>
        <v>#REF!</v>
      </c>
      <c r="U1931" t="e">
        <f>IF($B$11="זכר",INDEX('שיפור גברים'!$A$1:$GQ$121,ROUNDDOWN(R1931/12,0)+1,ROUNDDOWN((E1931+$B$7-$B$8)/12,0)+2),INDEX('שיפור נשים'!$A$1:$GQ$121,ROUNDDOWN(R1931/12,0)+1,ROUNDDOWN((E1931+$B$7-$B$8)/12,0)+2))</f>
        <v>#REF!</v>
      </c>
      <c r="V1931" t="e">
        <f>IF($B$11="זכר",INDEX('שיפור גברים'!$A$1:$GQ$121,ROUNDDOWN(R1931/12,0)+1,ROUNDDOWN((E1931+$B$7-$B$8)/12,0)+1),INDEX('שיפור נשים'!$A$1:$GQ$121,ROUNDDOWN(R1931/12,0)+1,ROUNDDOWN((E1931+$B$7-$B$8)/12,0)+1))</f>
        <v>#REF!</v>
      </c>
      <c r="W1931">
        <f t="shared" si="639"/>
        <v>0.41666666666666669</v>
      </c>
      <c r="X1931" t="e">
        <f t="shared" si="645"/>
        <v>#VALUE!</v>
      </c>
      <c r="Y1931" t="e">
        <f>IF($B$11="זכר",INDEX(תמותה!$A$1:$E$121,ROUNDDOWN(R1931/12,0)+1,4),INDEX(תמותה!$A$1:$E$121,ROUNDDOWN(R1931/12,0)+1,5))</f>
        <v>#REF!</v>
      </c>
      <c r="Z1931">
        <f t="shared" si="640"/>
        <v>1</v>
      </c>
      <c r="AA1931">
        <f t="shared" si="641"/>
        <v>1</v>
      </c>
      <c r="AB1931" t="e">
        <f t="shared" si="646"/>
        <v>#VALUE!</v>
      </c>
      <c r="AC1931" t="e">
        <f t="shared" si="647"/>
        <v>#VALUE!</v>
      </c>
      <c r="AD1931" t="e">
        <f t="shared" si="648"/>
        <v>#VALUE!</v>
      </c>
      <c r="AE1931" t="e">
        <f t="shared" si="649"/>
        <v>#VALUE!</v>
      </c>
      <c r="AF1931" t="e">
        <f t="shared" si="650"/>
        <v>#VALUE!</v>
      </c>
    </row>
    <row r="1932" spans="5:32" x14ac:dyDescent="0.2">
      <c r="E1932">
        <f t="shared" si="642"/>
        <v>1930</v>
      </c>
      <c r="F1932">
        <f t="shared" si="637"/>
        <v>339.60760507462305</v>
      </c>
      <c r="G1932" t="e">
        <f t="shared" si="630"/>
        <v>#VALUE!</v>
      </c>
      <c r="H1932" t="e">
        <f t="shared" si="631"/>
        <v>#VALUE!</v>
      </c>
      <c r="I1932" t="e">
        <f t="shared" si="632"/>
        <v>#VALUE!</v>
      </c>
      <c r="J1932" t="e">
        <f t="shared" si="633"/>
        <v>#VALUE!</v>
      </c>
      <c r="K1932" t="e">
        <f t="shared" si="634"/>
        <v>#VALUE!</v>
      </c>
      <c r="L1932" t="e">
        <f t="shared" si="635"/>
        <v>#VALUE!</v>
      </c>
      <c r="M1932" t="e">
        <f>IF($B$9="זכר",INDEX(תמותה!$A$1:$E$121,ROUNDDOWN(E1932/12,0)+1,2),INDEX(תמותה!$A$1:$E$121,ROUNDDOWN(E1932/12,0)+1,3))</f>
        <v>#REF!</v>
      </c>
      <c r="N1932" t="e">
        <f>IF($B$9="זכר",INDEX('שיפור גברים'!$A$1:$GQ$121,ROUNDDOWN(E1932/12,0)+1,ROUNDDOWN((E1932+$B$7-$B$8)/12,0)+2),INDEX('שיפור נשים'!$A$1:$GQ$121,ROUNDDOWN(E1932/12,0)+1,ROUNDDOWN((E1932+$B$7-$B$8)/12,0)+2))</f>
        <v>#REF!</v>
      </c>
      <c r="O1932" t="e">
        <f>IF($B$9="זכר",INDEX('שיפור גברים'!$A$1:$GQ$121,ROUNDDOWN(E1932/12,0)+1,ROUNDDOWN((E1932+$B$7-$B$8)/12,0)+1),INDEX('שיפור נשים'!$A$1:$GQ$121,ROUNDDOWN(E1932/12,0)+1,ROUNDDOWN((E1932+$B$7-$B$8)/12,0)+1))</f>
        <v>#REF!</v>
      </c>
      <c r="P1932">
        <f t="shared" si="636"/>
        <v>0.5</v>
      </c>
      <c r="Q1932">
        <f t="shared" si="638"/>
        <v>1</v>
      </c>
      <c r="R1932">
        <f t="shared" si="643"/>
        <v>1930</v>
      </c>
      <c r="S1932" t="e">
        <f t="shared" si="644"/>
        <v>#VALUE!</v>
      </c>
      <c r="T1932" t="e">
        <f>IF($B$11="זכר",INDEX(תמותה!$A$1:$E$121,ROUNDDOWN(R1932/12,0)+1,2),INDEX(תמותה!$A$1:$E$121,ROUNDDOWN(R1932/12,0)+1,3))</f>
        <v>#REF!</v>
      </c>
      <c r="U1932" t="e">
        <f>IF($B$11="זכר",INDEX('שיפור גברים'!$A$1:$GQ$121,ROUNDDOWN(R1932/12,0)+1,ROUNDDOWN((E1932+$B$7-$B$8)/12,0)+2),INDEX('שיפור נשים'!$A$1:$GQ$121,ROUNDDOWN(R1932/12,0)+1,ROUNDDOWN((E1932+$B$7-$B$8)/12,0)+2))</f>
        <v>#REF!</v>
      </c>
      <c r="V1932" t="e">
        <f>IF($B$11="זכר",INDEX('שיפור גברים'!$A$1:$GQ$121,ROUNDDOWN(R1932/12,0)+1,ROUNDDOWN((E1932+$B$7-$B$8)/12,0)+1),INDEX('שיפור נשים'!$A$1:$GQ$121,ROUNDDOWN(R1932/12,0)+1,ROUNDDOWN((E1932+$B$7-$B$8)/12,0)+1))</f>
        <v>#REF!</v>
      </c>
      <c r="W1932">
        <f t="shared" si="639"/>
        <v>0.5</v>
      </c>
      <c r="X1932" t="e">
        <f t="shared" si="645"/>
        <v>#VALUE!</v>
      </c>
      <c r="Y1932" t="e">
        <f>IF($B$11="זכר",INDEX(תמותה!$A$1:$E$121,ROUNDDOWN(R1932/12,0)+1,4),INDEX(תמותה!$A$1:$E$121,ROUNDDOWN(R1932/12,0)+1,5))</f>
        <v>#REF!</v>
      </c>
      <c r="Z1932">
        <f t="shared" si="640"/>
        <v>1</v>
      </c>
      <c r="AA1932">
        <f t="shared" si="641"/>
        <v>1</v>
      </c>
      <c r="AB1932" t="e">
        <f t="shared" si="646"/>
        <v>#VALUE!</v>
      </c>
      <c r="AC1932" t="e">
        <f t="shared" si="647"/>
        <v>#VALUE!</v>
      </c>
      <c r="AD1932" t="e">
        <f t="shared" si="648"/>
        <v>#VALUE!</v>
      </c>
      <c r="AE1932" t="e">
        <f t="shared" si="649"/>
        <v>#VALUE!</v>
      </c>
      <c r="AF1932" t="e">
        <f t="shared" si="650"/>
        <v>#VALUE!</v>
      </c>
    </row>
    <row r="1933" spans="5:32" x14ac:dyDescent="0.2">
      <c r="E1933">
        <f t="shared" si="642"/>
        <v>1931</v>
      </c>
      <c r="F1933">
        <f t="shared" si="637"/>
        <v>340.63409480642508</v>
      </c>
      <c r="G1933" t="e">
        <f t="shared" si="630"/>
        <v>#VALUE!</v>
      </c>
      <c r="H1933" t="e">
        <f t="shared" si="631"/>
        <v>#VALUE!</v>
      </c>
      <c r="I1933" t="e">
        <f t="shared" si="632"/>
        <v>#VALUE!</v>
      </c>
      <c r="J1933" t="e">
        <f t="shared" si="633"/>
        <v>#VALUE!</v>
      </c>
      <c r="K1933" t="e">
        <f t="shared" si="634"/>
        <v>#VALUE!</v>
      </c>
      <c r="L1933" t="e">
        <f t="shared" si="635"/>
        <v>#VALUE!</v>
      </c>
      <c r="M1933" t="e">
        <f>IF($B$9="זכר",INDEX(תמותה!$A$1:$E$121,ROUNDDOWN(E1933/12,0)+1,2),INDEX(תמותה!$A$1:$E$121,ROUNDDOWN(E1933/12,0)+1,3))</f>
        <v>#REF!</v>
      </c>
      <c r="N1933" t="e">
        <f>IF($B$9="זכר",INDEX('שיפור גברים'!$A$1:$GQ$121,ROUNDDOWN(E1933/12,0)+1,ROUNDDOWN((E1933+$B$7-$B$8)/12,0)+2),INDEX('שיפור נשים'!$A$1:$GQ$121,ROUNDDOWN(E1933/12,0)+1,ROUNDDOWN((E1933+$B$7-$B$8)/12,0)+2))</f>
        <v>#REF!</v>
      </c>
      <c r="O1933" t="e">
        <f>IF($B$9="זכר",INDEX('שיפור גברים'!$A$1:$GQ$121,ROUNDDOWN(E1933/12,0)+1,ROUNDDOWN((E1933+$B$7-$B$8)/12,0)+1),INDEX('שיפור נשים'!$A$1:$GQ$121,ROUNDDOWN(E1933/12,0)+1,ROUNDDOWN((E1933+$B$7-$B$8)/12,0)+1))</f>
        <v>#REF!</v>
      </c>
      <c r="P1933">
        <f t="shared" si="636"/>
        <v>0.58333333333333337</v>
      </c>
      <c r="Q1933">
        <f t="shared" si="638"/>
        <v>1</v>
      </c>
      <c r="R1933">
        <f t="shared" si="643"/>
        <v>1931</v>
      </c>
      <c r="S1933" t="e">
        <f t="shared" si="644"/>
        <v>#VALUE!</v>
      </c>
      <c r="T1933" t="e">
        <f>IF($B$11="זכר",INDEX(תמותה!$A$1:$E$121,ROUNDDOWN(R1933/12,0)+1,2),INDEX(תמותה!$A$1:$E$121,ROUNDDOWN(R1933/12,0)+1,3))</f>
        <v>#REF!</v>
      </c>
      <c r="U1933" t="e">
        <f>IF($B$11="זכר",INDEX('שיפור גברים'!$A$1:$GQ$121,ROUNDDOWN(R1933/12,0)+1,ROUNDDOWN((E1933+$B$7-$B$8)/12,0)+2),INDEX('שיפור נשים'!$A$1:$GQ$121,ROUNDDOWN(R1933/12,0)+1,ROUNDDOWN((E1933+$B$7-$B$8)/12,0)+2))</f>
        <v>#REF!</v>
      </c>
      <c r="V1933" t="e">
        <f>IF($B$11="זכר",INDEX('שיפור גברים'!$A$1:$GQ$121,ROUNDDOWN(R1933/12,0)+1,ROUNDDOWN((E1933+$B$7-$B$8)/12,0)+1),INDEX('שיפור נשים'!$A$1:$GQ$121,ROUNDDOWN(R1933/12,0)+1,ROUNDDOWN((E1933+$B$7-$B$8)/12,0)+1))</f>
        <v>#REF!</v>
      </c>
      <c r="W1933">
        <f t="shared" si="639"/>
        <v>0.58333333333333337</v>
      </c>
      <c r="X1933" t="e">
        <f t="shared" si="645"/>
        <v>#VALUE!</v>
      </c>
      <c r="Y1933" t="e">
        <f>IF($B$11="זכר",INDEX(תמותה!$A$1:$E$121,ROUNDDOWN(R1933/12,0)+1,4),INDEX(תמותה!$A$1:$E$121,ROUNDDOWN(R1933/12,0)+1,5))</f>
        <v>#REF!</v>
      </c>
      <c r="Z1933">
        <f t="shared" si="640"/>
        <v>1</v>
      </c>
      <c r="AA1933">
        <f t="shared" si="641"/>
        <v>1</v>
      </c>
      <c r="AB1933" t="e">
        <f t="shared" si="646"/>
        <v>#VALUE!</v>
      </c>
      <c r="AC1933" t="e">
        <f t="shared" si="647"/>
        <v>#VALUE!</v>
      </c>
      <c r="AD1933" t="e">
        <f t="shared" si="648"/>
        <v>#VALUE!</v>
      </c>
      <c r="AE1933" t="e">
        <f t="shared" si="649"/>
        <v>#VALUE!</v>
      </c>
      <c r="AF1933" t="e">
        <f t="shared" si="650"/>
        <v>#VALUE!</v>
      </c>
    </row>
    <row r="1934" spans="5:32" x14ac:dyDescent="0.2">
      <c r="E1934">
        <f t="shared" si="642"/>
        <v>1932</v>
      </c>
      <c r="F1934">
        <f t="shared" si="637"/>
        <v>341.66368718125909</v>
      </c>
      <c r="G1934" t="e">
        <f t="shared" si="630"/>
        <v>#VALUE!</v>
      </c>
      <c r="H1934" t="e">
        <f t="shared" si="631"/>
        <v>#VALUE!</v>
      </c>
      <c r="I1934" t="e">
        <f t="shared" si="632"/>
        <v>#VALUE!</v>
      </c>
      <c r="J1934" t="e">
        <f t="shared" si="633"/>
        <v>#VALUE!</v>
      </c>
      <c r="K1934" t="e">
        <f t="shared" si="634"/>
        <v>#VALUE!</v>
      </c>
      <c r="L1934" t="e">
        <f t="shared" si="635"/>
        <v>#VALUE!</v>
      </c>
      <c r="M1934" t="e">
        <f>IF($B$9="זכר",INDEX(תמותה!$A$1:$E$121,ROUNDDOWN(E1934/12,0)+1,2),INDEX(תמותה!$A$1:$E$121,ROUNDDOWN(E1934/12,0)+1,3))</f>
        <v>#REF!</v>
      </c>
      <c r="N1934" t="e">
        <f>IF($B$9="זכר",INDEX('שיפור גברים'!$A$1:$GQ$121,ROUNDDOWN(E1934/12,0)+1,ROUNDDOWN((E1934+$B$7-$B$8)/12,0)+2),INDEX('שיפור נשים'!$A$1:$GQ$121,ROUNDDOWN(E1934/12,0)+1,ROUNDDOWN((E1934+$B$7-$B$8)/12,0)+2))</f>
        <v>#REF!</v>
      </c>
      <c r="O1934" t="e">
        <f>IF($B$9="זכר",INDEX('שיפור גברים'!$A$1:$GQ$121,ROUNDDOWN(E1934/12,0)+1,ROUNDDOWN((E1934+$B$7-$B$8)/12,0)+1),INDEX('שיפור נשים'!$A$1:$GQ$121,ROUNDDOWN(E1934/12,0)+1,ROUNDDOWN((E1934+$B$7-$B$8)/12,0)+1))</f>
        <v>#REF!</v>
      </c>
      <c r="P1934">
        <f t="shared" si="636"/>
        <v>0.66666666666666663</v>
      </c>
      <c r="Q1934">
        <f t="shared" si="638"/>
        <v>1</v>
      </c>
      <c r="R1934">
        <f t="shared" si="643"/>
        <v>1932</v>
      </c>
      <c r="S1934" t="e">
        <f t="shared" si="644"/>
        <v>#VALUE!</v>
      </c>
      <c r="T1934" t="e">
        <f>IF($B$11="זכר",INDEX(תמותה!$A$1:$E$121,ROUNDDOWN(R1934/12,0)+1,2),INDEX(תמותה!$A$1:$E$121,ROUNDDOWN(R1934/12,0)+1,3))</f>
        <v>#REF!</v>
      </c>
      <c r="U1934" t="e">
        <f>IF($B$11="זכר",INDEX('שיפור גברים'!$A$1:$GQ$121,ROUNDDOWN(R1934/12,0)+1,ROUNDDOWN((E1934+$B$7-$B$8)/12,0)+2),INDEX('שיפור נשים'!$A$1:$GQ$121,ROUNDDOWN(R1934/12,0)+1,ROUNDDOWN((E1934+$B$7-$B$8)/12,0)+2))</f>
        <v>#REF!</v>
      </c>
      <c r="V1934" t="e">
        <f>IF($B$11="זכר",INDEX('שיפור גברים'!$A$1:$GQ$121,ROUNDDOWN(R1934/12,0)+1,ROUNDDOWN((E1934+$B$7-$B$8)/12,0)+1),INDEX('שיפור נשים'!$A$1:$GQ$121,ROUNDDOWN(R1934/12,0)+1,ROUNDDOWN((E1934+$B$7-$B$8)/12,0)+1))</f>
        <v>#REF!</v>
      </c>
      <c r="W1934">
        <f t="shared" si="639"/>
        <v>0.66666666666666663</v>
      </c>
      <c r="X1934" t="e">
        <f t="shared" si="645"/>
        <v>#VALUE!</v>
      </c>
      <c r="Y1934" t="e">
        <f>IF($B$11="זכר",INDEX(תמותה!$A$1:$E$121,ROUNDDOWN(R1934/12,0)+1,4),INDEX(תמותה!$A$1:$E$121,ROUNDDOWN(R1934/12,0)+1,5))</f>
        <v>#REF!</v>
      </c>
      <c r="Z1934">
        <f t="shared" si="640"/>
        <v>1</v>
      </c>
      <c r="AA1934">
        <f t="shared" si="641"/>
        <v>1</v>
      </c>
      <c r="AB1934" t="e">
        <f t="shared" si="646"/>
        <v>#VALUE!</v>
      </c>
      <c r="AC1934" t="e">
        <f t="shared" si="647"/>
        <v>#VALUE!</v>
      </c>
      <c r="AD1934" t="e">
        <f t="shared" si="648"/>
        <v>#VALUE!</v>
      </c>
      <c r="AE1934" t="e">
        <f t="shared" si="649"/>
        <v>#VALUE!</v>
      </c>
      <c r="AF1934" t="e">
        <f t="shared" si="650"/>
        <v>#VALUE!</v>
      </c>
    </row>
    <row r="1935" spans="5:32" x14ac:dyDescent="0.2">
      <c r="E1935">
        <f t="shared" si="642"/>
        <v>1933</v>
      </c>
      <c r="F1935">
        <f t="shared" si="637"/>
        <v>342.69639157709872</v>
      </c>
      <c r="G1935" t="e">
        <f t="shared" si="630"/>
        <v>#VALUE!</v>
      </c>
      <c r="H1935" t="e">
        <f t="shared" si="631"/>
        <v>#VALUE!</v>
      </c>
      <c r="I1935" t="e">
        <f t="shared" si="632"/>
        <v>#VALUE!</v>
      </c>
      <c r="J1935" t="e">
        <f t="shared" si="633"/>
        <v>#VALUE!</v>
      </c>
      <c r="K1935" t="e">
        <f t="shared" si="634"/>
        <v>#VALUE!</v>
      </c>
      <c r="L1935" t="e">
        <f t="shared" si="635"/>
        <v>#VALUE!</v>
      </c>
      <c r="M1935" t="e">
        <f>IF($B$9="זכר",INDEX(תמותה!$A$1:$E$121,ROUNDDOWN(E1935/12,0)+1,2),INDEX(תמותה!$A$1:$E$121,ROUNDDOWN(E1935/12,0)+1,3))</f>
        <v>#REF!</v>
      </c>
      <c r="N1935" t="e">
        <f>IF($B$9="זכר",INDEX('שיפור גברים'!$A$1:$GQ$121,ROUNDDOWN(E1935/12,0)+1,ROUNDDOWN((E1935+$B$7-$B$8)/12,0)+2),INDEX('שיפור נשים'!$A$1:$GQ$121,ROUNDDOWN(E1935/12,0)+1,ROUNDDOWN((E1935+$B$7-$B$8)/12,0)+2))</f>
        <v>#REF!</v>
      </c>
      <c r="O1935" t="e">
        <f>IF($B$9="זכר",INDEX('שיפור גברים'!$A$1:$GQ$121,ROUNDDOWN(E1935/12,0)+1,ROUNDDOWN((E1935+$B$7-$B$8)/12,0)+1),INDEX('שיפור נשים'!$A$1:$GQ$121,ROUNDDOWN(E1935/12,0)+1,ROUNDDOWN((E1935+$B$7-$B$8)/12,0)+1))</f>
        <v>#REF!</v>
      </c>
      <c r="P1935">
        <f t="shared" si="636"/>
        <v>0.75</v>
      </c>
      <c r="Q1935">
        <f t="shared" si="638"/>
        <v>1</v>
      </c>
      <c r="R1935">
        <f t="shared" si="643"/>
        <v>1933</v>
      </c>
      <c r="S1935" t="e">
        <f t="shared" si="644"/>
        <v>#VALUE!</v>
      </c>
      <c r="T1935" t="e">
        <f>IF($B$11="זכר",INDEX(תמותה!$A$1:$E$121,ROUNDDOWN(R1935/12,0)+1,2),INDEX(תמותה!$A$1:$E$121,ROUNDDOWN(R1935/12,0)+1,3))</f>
        <v>#REF!</v>
      </c>
      <c r="U1935" t="e">
        <f>IF($B$11="זכר",INDEX('שיפור גברים'!$A$1:$GQ$121,ROUNDDOWN(R1935/12,0)+1,ROUNDDOWN((E1935+$B$7-$B$8)/12,0)+2),INDEX('שיפור נשים'!$A$1:$GQ$121,ROUNDDOWN(R1935/12,0)+1,ROUNDDOWN((E1935+$B$7-$B$8)/12,0)+2))</f>
        <v>#REF!</v>
      </c>
      <c r="V1935" t="e">
        <f>IF($B$11="זכר",INDEX('שיפור גברים'!$A$1:$GQ$121,ROUNDDOWN(R1935/12,0)+1,ROUNDDOWN((E1935+$B$7-$B$8)/12,0)+1),INDEX('שיפור נשים'!$A$1:$GQ$121,ROUNDDOWN(R1935/12,0)+1,ROUNDDOWN((E1935+$B$7-$B$8)/12,0)+1))</f>
        <v>#REF!</v>
      </c>
      <c r="W1935">
        <f t="shared" si="639"/>
        <v>0.75</v>
      </c>
      <c r="X1935" t="e">
        <f t="shared" si="645"/>
        <v>#VALUE!</v>
      </c>
      <c r="Y1935" t="e">
        <f>IF($B$11="זכר",INDEX(תמותה!$A$1:$E$121,ROUNDDOWN(R1935/12,0)+1,4),INDEX(תמותה!$A$1:$E$121,ROUNDDOWN(R1935/12,0)+1,5))</f>
        <v>#REF!</v>
      </c>
      <c r="Z1935">
        <f t="shared" si="640"/>
        <v>1</v>
      </c>
      <c r="AA1935">
        <f t="shared" si="641"/>
        <v>1</v>
      </c>
      <c r="AB1935" t="e">
        <f t="shared" si="646"/>
        <v>#VALUE!</v>
      </c>
      <c r="AC1935" t="e">
        <f t="shared" si="647"/>
        <v>#VALUE!</v>
      </c>
      <c r="AD1935" t="e">
        <f t="shared" si="648"/>
        <v>#VALUE!</v>
      </c>
      <c r="AE1935" t="e">
        <f t="shared" si="649"/>
        <v>#VALUE!</v>
      </c>
      <c r="AF1935" t="e">
        <f t="shared" si="650"/>
        <v>#VALUE!</v>
      </c>
    </row>
    <row r="1936" spans="5:32" x14ac:dyDescent="0.2">
      <c r="E1936">
        <f t="shared" si="642"/>
        <v>1934</v>
      </c>
      <c r="F1936">
        <f t="shared" si="637"/>
        <v>343.73221740026383</v>
      </c>
      <c r="G1936" t="e">
        <f t="shared" si="630"/>
        <v>#VALUE!</v>
      </c>
      <c r="H1936" t="e">
        <f t="shared" si="631"/>
        <v>#VALUE!</v>
      </c>
      <c r="I1936" t="e">
        <f t="shared" si="632"/>
        <v>#VALUE!</v>
      </c>
      <c r="J1936" t="e">
        <f t="shared" si="633"/>
        <v>#VALUE!</v>
      </c>
      <c r="K1936" t="e">
        <f t="shared" si="634"/>
        <v>#VALUE!</v>
      </c>
      <c r="L1936" t="e">
        <f t="shared" si="635"/>
        <v>#VALUE!</v>
      </c>
      <c r="M1936" t="e">
        <f>IF($B$9="זכר",INDEX(תמותה!$A$1:$E$121,ROUNDDOWN(E1936/12,0)+1,2),INDEX(תמותה!$A$1:$E$121,ROUNDDOWN(E1936/12,0)+1,3))</f>
        <v>#REF!</v>
      </c>
      <c r="N1936" t="e">
        <f>IF($B$9="זכר",INDEX('שיפור גברים'!$A$1:$GQ$121,ROUNDDOWN(E1936/12,0)+1,ROUNDDOWN((E1936+$B$7-$B$8)/12,0)+2),INDEX('שיפור נשים'!$A$1:$GQ$121,ROUNDDOWN(E1936/12,0)+1,ROUNDDOWN((E1936+$B$7-$B$8)/12,0)+2))</f>
        <v>#REF!</v>
      </c>
      <c r="O1936" t="e">
        <f>IF($B$9="זכר",INDEX('שיפור גברים'!$A$1:$GQ$121,ROUNDDOWN(E1936/12,0)+1,ROUNDDOWN((E1936+$B$7-$B$8)/12,0)+1),INDEX('שיפור נשים'!$A$1:$GQ$121,ROUNDDOWN(E1936/12,0)+1,ROUNDDOWN((E1936+$B$7-$B$8)/12,0)+1))</f>
        <v>#REF!</v>
      </c>
      <c r="P1936">
        <f t="shared" si="636"/>
        <v>0.83333333333333337</v>
      </c>
      <c r="Q1936">
        <f t="shared" si="638"/>
        <v>1</v>
      </c>
      <c r="R1936">
        <f t="shared" si="643"/>
        <v>1934</v>
      </c>
      <c r="S1936" t="e">
        <f t="shared" si="644"/>
        <v>#VALUE!</v>
      </c>
      <c r="T1936" t="e">
        <f>IF($B$11="זכר",INDEX(תמותה!$A$1:$E$121,ROUNDDOWN(R1936/12,0)+1,2),INDEX(תמותה!$A$1:$E$121,ROUNDDOWN(R1936/12,0)+1,3))</f>
        <v>#REF!</v>
      </c>
      <c r="U1936" t="e">
        <f>IF($B$11="זכר",INDEX('שיפור גברים'!$A$1:$GQ$121,ROUNDDOWN(R1936/12,0)+1,ROUNDDOWN((E1936+$B$7-$B$8)/12,0)+2),INDEX('שיפור נשים'!$A$1:$GQ$121,ROUNDDOWN(R1936/12,0)+1,ROUNDDOWN((E1936+$B$7-$B$8)/12,0)+2))</f>
        <v>#REF!</v>
      </c>
      <c r="V1936" t="e">
        <f>IF($B$11="זכר",INDEX('שיפור גברים'!$A$1:$GQ$121,ROUNDDOWN(R1936/12,0)+1,ROUNDDOWN((E1936+$B$7-$B$8)/12,0)+1),INDEX('שיפור נשים'!$A$1:$GQ$121,ROUNDDOWN(R1936/12,0)+1,ROUNDDOWN((E1936+$B$7-$B$8)/12,0)+1))</f>
        <v>#REF!</v>
      </c>
      <c r="W1936">
        <f t="shared" si="639"/>
        <v>0.83333333333333337</v>
      </c>
      <c r="X1936" t="e">
        <f t="shared" si="645"/>
        <v>#VALUE!</v>
      </c>
      <c r="Y1936" t="e">
        <f>IF($B$11="זכר",INDEX(תמותה!$A$1:$E$121,ROUNDDOWN(R1936/12,0)+1,4),INDEX(תמותה!$A$1:$E$121,ROUNDDOWN(R1936/12,0)+1,5))</f>
        <v>#REF!</v>
      </c>
      <c r="Z1936">
        <f t="shared" si="640"/>
        <v>1</v>
      </c>
      <c r="AA1936">
        <f t="shared" si="641"/>
        <v>1</v>
      </c>
      <c r="AB1936" t="e">
        <f t="shared" si="646"/>
        <v>#VALUE!</v>
      </c>
      <c r="AC1936" t="e">
        <f t="shared" si="647"/>
        <v>#VALUE!</v>
      </c>
      <c r="AD1936" t="e">
        <f t="shared" si="648"/>
        <v>#VALUE!</v>
      </c>
      <c r="AE1936" t="e">
        <f t="shared" si="649"/>
        <v>#VALUE!</v>
      </c>
      <c r="AF1936" t="e">
        <f t="shared" si="650"/>
        <v>#VALUE!</v>
      </c>
    </row>
    <row r="1937" spans="5:32" x14ac:dyDescent="0.2">
      <c r="E1937">
        <f t="shared" si="642"/>
        <v>1935</v>
      </c>
      <c r="F1937">
        <f t="shared" si="637"/>
        <v>344.77117408550481</v>
      </c>
      <c r="G1937" t="e">
        <f t="shared" si="630"/>
        <v>#VALUE!</v>
      </c>
      <c r="H1937" t="e">
        <f t="shared" si="631"/>
        <v>#VALUE!</v>
      </c>
      <c r="I1937" t="e">
        <f t="shared" si="632"/>
        <v>#VALUE!</v>
      </c>
      <c r="J1937" t="e">
        <f t="shared" si="633"/>
        <v>#VALUE!</v>
      </c>
      <c r="K1937" t="e">
        <f t="shared" si="634"/>
        <v>#VALUE!</v>
      </c>
      <c r="L1937" t="e">
        <f t="shared" si="635"/>
        <v>#VALUE!</v>
      </c>
      <c r="M1937" t="e">
        <f>IF($B$9="זכר",INDEX(תמותה!$A$1:$E$121,ROUNDDOWN(E1937/12,0)+1,2),INDEX(תמותה!$A$1:$E$121,ROUNDDOWN(E1937/12,0)+1,3))</f>
        <v>#REF!</v>
      </c>
      <c r="N1937" t="e">
        <f>IF($B$9="זכר",INDEX('שיפור גברים'!$A$1:$GQ$121,ROUNDDOWN(E1937/12,0)+1,ROUNDDOWN((E1937+$B$7-$B$8)/12,0)+2),INDEX('שיפור נשים'!$A$1:$GQ$121,ROUNDDOWN(E1937/12,0)+1,ROUNDDOWN((E1937+$B$7-$B$8)/12,0)+2))</f>
        <v>#REF!</v>
      </c>
      <c r="O1937" t="e">
        <f>IF($B$9="זכר",INDEX('שיפור גברים'!$A$1:$GQ$121,ROUNDDOWN(E1937/12,0)+1,ROUNDDOWN((E1937+$B$7-$B$8)/12,0)+1),INDEX('שיפור נשים'!$A$1:$GQ$121,ROUNDDOWN(E1937/12,0)+1,ROUNDDOWN((E1937+$B$7-$B$8)/12,0)+1))</f>
        <v>#REF!</v>
      </c>
      <c r="P1937">
        <f t="shared" si="636"/>
        <v>0.91666666666666663</v>
      </c>
      <c r="Q1937">
        <f t="shared" si="638"/>
        <v>1</v>
      </c>
      <c r="R1937">
        <f t="shared" si="643"/>
        <v>1935</v>
      </c>
      <c r="S1937" t="e">
        <f t="shared" si="644"/>
        <v>#VALUE!</v>
      </c>
      <c r="T1937" t="e">
        <f>IF($B$11="זכר",INDEX(תמותה!$A$1:$E$121,ROUNDDOWN(R1937/12,0)+1,2),INDEX(תמותה!$A$1:$E$121,ROUNDDOWN(R1937/12,0)+1,3))</f>
        <v>#REF!</v>
      </c>
      <c r="U1937" t="e">
        <f>IF($B$11="זכר",INDEX('שיפור גברים'!$A$1:$GQ$121,ROUNDDOWN(R1937/12,0)+1,ROUNDDOWN((E1937+$B$7-$B$8)/12,0)+2),INDEX('שיפור נשים'!$A$1:$GQ$121,ROUNDDOWN(R1937/12,0)+1,ROUNDDOWN((E1937+$B$7-$B$8)/12,0)+2))</f>
        <v>#REF!</v>
      </c>
      <c r="V1937" t="e">
        <f>IF($B$11="זכר",INDEX('שיפור גברים'!$A$1:$GQ$121,ROUNDDOWN(R1937/12,0)+1,ROUNDDOWN((E1937+$B$7-$B$8)/12,0)+1),INDEX('שיפור נשים'!$A$1:$GQ$121,ROUNDDOWN(R1937/12,0)+1,ROUNDDOWN((E1937+$B$7-$B$8)/12,0)+1))</f>
        <v>#REF!</v>
      </c>
      <c r="W1937">
        <f t="shared" si="639"/>
        <v>0.91666666666666663</v>
      </c>
      <c r="X1937" t="e">
        <f t="shared" si="645"/>
        <v>#VALUE!</v>
      </c>
      <c r="Y1937" t="e">
        <f>IF($B$11="זכר",INDEX(תמותה!$A$1:$E$121,ROUNDDOWN(R1937/12,0)+1,4),INDEX(תמותה!$A$1:$E$121,ROUNDDOWN(R1937/12,0)+1,5))</f>
        <v>#REF!</v>
      </c>
      <c r="Z1937">
        <f t="shared" si="640"/>
        <v>1</v>
      </c>
      <c r="AA1937">
        <f t="shared" si="641"/>
        <v>1</v>
      </c>
      <c r="AB1937" t="e">
        <f t="shared" si="646"/>
        <v>#VALUE!</v>
      </c>
      <c r="AC1937" t="e">
        <f t="shared" si="647"/>
        <v>#VALUE!</v>
      </c>
      <c r="AD1937" t="e">
        <f t="shared" si="648"/>
        <v>#VALUE!</v>
      </c>
      <c r="AE1937" t="e">
        <f t="shared" si="649"/>
        <v>#VALUE!</v>
      </c>
      <c r="AF1937" t="e">
        <f t="shared" si="650"/>
        <v>#VALUE!</v>
      </c>
    </row>
    <row r="1938" spans="5:32" x14ac:dyDescent="0.2">
      <c r="E1938">
        <f t="shared" si="642"/>
        <v>1936</v>
      </c>
      <c r="F1938">
        <f t="shared" si="637"/>
        <v>345.81327109608941</v>
      </c>
      <c r="G1938" t="e">
        <f t="shared" si="630"/>
        <v>#VALUE!</v>
      </c>
      <c r="H1938" t="e">
        <f t="shared" si="631"/>
        <v>#VALUE!</v>
      </c>
      <c r="I1938" t="e">
        <f t="shared" si="632"/>
        <v>#VALUE!</v>
      </c>
      <c r="J1938" t="e">
        <f t="shared" si="633"/>
        <v>#VALUE!</v>
      </c>
      <c r="K1938" t="e">
        <f t="shared" si="634"/>
        <v>#VALUE!</v>
      </c>
      <c r="L1938" t="e">
        <f t="shared" si="635"/>
        <v>#VALUE!</v>
      </c>
      <c r="M1938" t="e">
        <f>IF($B$9="זכר",INDEX(תמותה!$A$1:$E$121,ROUNDDOWN(E1938/12,0)+1,2),INDEX(תמותה!$A$1:$E$121,ROUNDDOWN(E1938/12,0)+1,3))</f>
        <v>#REF!</v>
      </c>
      <c r="N1938" t="e">
        <f>IF($B$9="זכר",INDEX('שיפור גברים'!$A$1:$GQ$121,ROUNDDOWN(E1938/12,0)+1,ROUNDDOWN((E1938+$B$7-$B$8)/12,0)+2),INDEX('שיפור נשים'!$A$1:$GQ$121,ROUNDDOWN(E1938/12,0)+1,ROUNDDOWN((E1938+$B$7-$B$8)/12,0)+2))</f>
        <v>#REF!</v>
      </c>
      <c r="O1938" t="e">
        <f>IF($B$9="זכר",INDEX('שיפור גברים'!$A$1:$GQ$121,ROUNDDOWN(E1938/12,0)+1,ROUNDDOWN((E1938+$B$7-$B$8)/12,0)+1),INDEX('שיפור נשים'!$A$1:$GQ$121,ROUNDDOWN(E1938/12,0)+1,ROUNDDOWN((E1938+$B$7-$B$8)/12,0)+1))</f>
        <v>#REF!</v>
      </c>
      <c r="P1938">
        <f t="shared" si="636"/>
        <v>1</v>
      </c>
      <c r="Q1938">
        <f t="shared" si="638"/>
        <v>1</v>
      </c>
      <c r="R1938">
        <f t="shared" si="643"/>
        <v>1936</v>
      </c>
      <c r="S1938" t="e">
        <f t="shared" si="644"/>
        <v>#VALUE!</v>
      </c>
      <c r="T1938" t="e">
        <f>IF($B$11="זכר",INDEX(תמותה!$A$1:$E$121,ROUNDDOWN(R1938/12,0)+1,2),INDEX(תמותה!$A$1:$E$121,ROUNDDOWN(R1938/12,0)+1,3))</f>
        <v>#REF!</v>
      </c>
      <c r="U1938" t="e">
        <f>IF($B$11="זכר",INDEX('שיפור גברים'!$A$1:$GQ$121,ROUNDDOWN(R1938/12,0)+1,ROUNDDOWN((E1938+$B$7-$B$8)/12,0)+2),INDEX('שיפור נשים'!$A$1:$GQ$121,ROUNDDOWN(R1938/12,0)+1,ROUNDDOWN((E1938+$B$7-$B$8)/12,0)+2))</f>
        <v>#REF!</v>
      </c>
      <c r="V1938" t="e">
        <f>IF($B$11="זכר",INDEX('שיפור גברים'!$A$1:$GQ$121,ROUNDDOWN(R1938/12,0)+1,ROUNDDOWN((E1938+$B$7-$B$8)/12,0)+1),INDEX('שיפור נשים'!$A$1:$GQ$121,ROUNDDOWN(R1938/12,0)+1,ROUNDDOWN((E1938+$B$7-$B$8)/12,0)+1))</f>
        <v>#REF!</v>
      </c>
      <c r="W1938">
        <f t="shared" si="639"/>
        <v>1</v>
      </c>
      <c r="X1938" t="e">
        <f t="shared" si="645"/>
        <v>#VALUE!</v>
      </c>
      <c r="Y1938" t="e">
        <f>IF($B$11="זכר",INDEX(תמותה!$A$1:$E$121,ROUNDDOWN(R1938/12,0)+1,4),INDEX(תמותה!$A$1:$E$121,ROUNDDOWN(R1938/12,0)+1,5))</f>
        <v>#REF!</v>
      </c>
      <c r="Z1938">
        <f t="shared" si="640"/>
        <v>1</v>
      </c>
      <c r="AA1938">
        <f t="shared" si="641"/>
        <v>1</v>
      </c>
      <c r="AB1938" t="e">
        <f t="shared" si="646"/>
        <v>#VALUE!</v>
      </c>
      <c r="AC1938" t="e">
        <f t="shared" si="647"/>
        <v>#VALUE!</v>
      </c>
      <c r="AD1938" t="e">
        <f t="shared" si="648"/>
        <v>#VALUE!</v>
      </c>
      <c r="AE1938" t="e">
        <f t="shared" si="649"/>
        <v>#VALUE!</v>
      </c>
      <c r="AF1938" t="e">
        <f t="shared" si="650"/>
        <v>#VALUE!</v>
      </c>
    </row>
    <row r="1939" spans="5:32" x14ac:dyDescent="0.2">
      <c r="E1939">
        <f t="shared" si="642"/>
        <v>1937</v>
      </c>
      <c r="F1939">
        <f t="shared" si="637"/>
        <v>346.85851792388956</v>
      </c>
      <c r="G1939" t="e">
        <f t="shared" si="630"/>
        <v>#VALUE!</v>
      </c>
      <c r="H1939" t="e">
        <f t="shared" si="631"/>
        <v>#VALUE!</v>
      </c>
      <c r="I1939" t="e">
        <f t="shared" si="632"/>
        <v>#VALUE!</v>
      </c>
      <c r="J1939" t="e">
        <f t="shared" si="633"/>
        <v>#VALUE!</v>
      </c>
      <c r="K1939" t="e">
        <f t="shared" si="634"/>
        <v>#VALUE!</v>
      </c>
      <c r="L1939" t="e">
        <f t="shared" si="635"/>
        <v>#VALUE!</v>
      </c>
      <c r="M1939" t="e">
        <f>IF($B$9="זכר",INDEX(תמותה!$A$1:$E$121,ROUNDDOWN(E1939/12,0)+1,2),INDEX(תמותה!$A$1:$E$121,ROUNDDOWN(E1939/12,0)+1,3))</f>
        <v>#REF!</v>
      </c>
      <c r="N1939" t="e">
        <f>IF($B$9="זכר",INDEX('שיפור גברים'!$A$1:$GQ$121,ROUNDDOWN(E1939/12,0)+1,ROUNDDOWN((E1939+$B$7-$B$8)/12,0)+2),INDEX('שיפור נשים'!$A$1:$GQ$121,ROUNDDOWN(E1939/12,0)+1,ROUNDDOWN((E1939+$B$7-$B$8)/12,0)+2))</f>
        <v>#REF!</v>
      </c>
      <c r="O1939" t="e">
        <f>IF($B$9="זכר",INDEX('שיפור גברים'!$A$1:$GQ$121,ROUNDDOWN(E1939/12,0)+1,ROUNDDOWN((E1939+$B$7-$B$8)/12,0)+1),INDEX('שיפור נשים'!$A$1:$GQ$121,ROUNDDOWN(E1939/12,0)+1,ROUNDDOWN((E1939+$B$7-$B$8)/12,0)+1))</f>
        <v>#REF!</v>
      </c>
      <c r="P1939">
        <f t="shared" si="636"/>
        <v>8.3333333333333329E-2</v>
      </c>
      <c r="Q1939">
        <f t="shared" si="638"/>
        <v>1</v>
      </c>
      <c r="R1939">
        <f t="shared" si="643"/>
        <v>1937</v>
      </c>
      <c r="S1939" t="e">
        <f t="shared" si="644"/>
        <v>#VALUE!</v>
      </c>
      <c r="T1939" t="e">
        <f>IF($B$11="זכר",INDEX(תמותה!$A$1:$E$121,ROUNDDOWN(R1939/12,0)+1,2),INDEX(תמותה!$A$1:$E$121,ROUNDDOWN(R1939/12,0)+1,3))</f>
        <v>#REF!</v>
      </c>
      <c r="U1939" t="e">
        <f>IF($B$11="זכר",INDEX('שיפור גברים'!$A$1:$GQ$121,ROUNDDOWN(R1939/12,0)+1,ROUNDDOWN((E1939+$B$7-$B$8)/12,0)+2),INDEX('שיפור נשים'!$A$1:$GQ$121,ROUNDDOWN(R1939/12,0)+1,ROUNDDOWN((E1939+$B$7-$B$8)/12,0)+2))</f>
        <v>#REF!</v>
      </c>
      <c r="V1939" t="e">
        <f>IF($B$11="זכר",INDEX('שיפור גברים'!$A$1:$GQ$121,ROUNDDOWN(R1939/12,0)+1,ROUNDDOWN((E1939+$B$7-$B$8)/12,0)+1),INDEX('שיפור נשים'!$A$1:$GQ$121,ROUNDDOWN(R1939/12,0)+1,ROUNDDOWN((E1939+$B$7-$B$8)/12,0)+1))</f>
        <v>#REF!</v>
      </c>
      <c r="W1939">
        <f t="shared" si="639"/>
        <v>8.3333333333333329E-2</v>
      </c>
      <c r="X1939" t="e">
        <f t="shared" si="645"/>
        <v>#VALUE!</v>
      </c>
      <c r="Y1939" t="e">
        <f>IF($B$11="זכר",INDEX(תמותה!$A$1:$E$121,ROUNDDOWN(R1939/12,0)+1,4),INDEX(תמותה!$A$1:$E$121,ROUNDDOWN(R1939/12,0)+1,5))</f>
        <v>#REF!</v>
      </c>
      <c r="Z1939">
        <f t="shared" si="640"/>
        <v>1</v>
      </c>
      <c r="AA1939">
        <f t="shared" si="641"/>
        <v>1</v>
      </c>
      <c r="AB1939" t="e">
        <f t="shared" si="646"/>
        <v>#VALUE!</v>
      </c>
      <c r="AC1939" t="e">
        <f t="shared" si="647"/>
        <v>#VALUE!</v>
      </c>
      <c r="AD1939" t="e">
        <f t="shared" si="648"/>
        <v>#VALUE!</v>
      </c>
      <c r="AE1939" t="e">
        <f t="shared" si="649"/>
        <v>#VALUE!</v>
      </c>
      <c r="AF1939" t="e">
        <f t="shared" si="650"/>
        <v>#VALUE!</v>
      </c>
    </row>
    <row r="1940" spans="5:32" x14ac:dyDescent="0.2">
      <c r="E1940">
        <f t="shared" si="642"/>
        <v>1938</v>
      </c>
      <c r="F1940">
        <f t="shared" si="637"/>
        <v>347.90692408946632</v>
      </c>
      <c r="G1940" t="e">
        <f t="shared" si="630"/>
        <v>#VALUE!</v>
      </c>
      <c r="H1940" t="e">
        <f t="shared" si="631"/>
        <v>#VALUE!</v>
      </c>
      <c r="I1940" t="e">
        <f t="shared" si="632"/>
        <v>#VALUE!</v>
      </c>
      <c r="J1940" t="e">
        <f t="shared" si="633"/>
        <v>#VALUE!</v>
      </c>
      <c r="K1940" t="e">
        <f t="shared" si="634"/>
        <v>#VALUE!</v>
      </c>
      <c r="L1940" t="e">
        <f t="shared" si="635"/>
        <v>#VALUE!</v>
      </c>
      <c r="M1940" t="e">
        <f>IF($B$9="זכר",INDEX(תמותה!$A$1:$E$121,ROUNDDOWN(E1940/12,0)+1,2),INDEX(תמותה!$A$1:$E$121,ROUNDDOWN(E1940/12,0)+1,3))</f>
        <v>#REF!</v>
      </c>
      <c r="N1940" t="e">
        <f>IF($B$9="זכר",INDEX('שיפור גברים'!$A$1:$GQ$121,ROUNDDOWN(E1940/12,0)+1,ROUNDDOWN((E1940+$B$7-$B$8)/12,0)+2),INDEX('שיפור נשים'!$A$1:$GQ$121,ROUNDDOWN(E1940/12,0)+1,ROUNDDOWN((E1940+$B$7-$B$8)/12,0)+2))</f>
        <v>#REF!</v>
      </c>
      <c r="O1940" t="e">
        <f>IF($B$9="זכר",INDEX('שיפור גברים'!$A$1:$GQ$121,ROUNDDOWN(E1940/12,0)+1,ROUNDDOWN((E1940+$B$7-$B$8)/12,0)+1),INDEX('שיפור נשים'!$A$1:$GQ$121,ROUNDDOWN(E1940/12,0)+1,ROUNDDOWN((E1940+$B$7-$B$8)/12,0)+1))</f>
        <v>#REF!</v>
      </c>
      <c r="P1940">
        <f t="shared" si="636"/>
        <v>0.16666666666666666</v>
      </c>
      <c r="Q1940">
        <f t="shared" si="638"/>
        <v>1</v>
      </c>
      <c r="R1940">
        <f t="shared" si="643"/>
        <v>1938</v>
      </c>
      <c r="S1940" t="e">
        <f t="shared" si="644"/>
        <v>#VALUE!</v>
      </c>
      <c r="T1940" t="e">
        <f>IF($B$11="זכר",INDEX(תמותה!$A$1:$E$121,ROUNDDOWN(R1940/12,0)+1,2),INDEX(תמותה!$A$1:$E$121,ROUNDDOWN(R1940/12,0)+1,3))</f>
        <v>#REF!</v>
      </c>
      <c r="U1940" t="e">
        <f>IF($B$11="זכר",INDEX('שיפור גברים'!$A$1:$GQ$121,ROUNDDOWN(R1940/12,0)+1,ROUNDDOWN((E1940+$B$7-$B$8)/12,0)+2),INDEX('שיפור נשים'!$A$1:$GQ$121,ROUNDDOWN(R1940/12,0)+1,ROUNDDOWN((E1940+$B$7-$B$8)/12,0)+2))</f>
        <v>#REF!</v>
      </c>
      <c r="V1940" t="e">
        <f>IF($B$11="זכר",INDEX('שיפור גברים'!$A$1:$GQ$121,ROUNDDOWN(R1940/12,0)+1,ROUNDDOWN((E1940+$B$7-$B$8)/12,0)+1),INDEX('שיפור נשים'!$A$1:$GQ$121,ROUNDDOWN(R1940/12,0)+1,ROUNDDOWN((E1940+$B$7-$B$8)/12,0)+1))</f>
        <v>#REF!</v>
      </c>
      <c r="W1940">
        <f t="shared" si="639"/>
        <v>0.16666666666666666</v>
      </c>
      <c r="X1940" t="e">
        <f t="shared" si="645"/>
        <v>#VALUE!</v>
      </c>
      <c r="Y1940" t="e">
        <f>IF($B$11="זכר",INDEX(תמותה!$A$1:$E$121,ROUNDDOWN(R1940/12,0)+1,4),INDEX(תמותה!$A$1:$E$121,ROUNDDOWN(R1940/12,0)+1,5))</f>
        <v>#REF!</v>
      </c>
      <c r="Z1940">
        <f t="shared" si="640"/>
        <v>1</v>
      </c>
      <c r="AA1940">
        <f t="shared" si="641"/>
        <v>1</v>
      </c>
      <c r="AB1940" t="e">
        <f t="shared" si="646"/>
        <v>#VALUE!</v>
      </c>
      <c r="AC1940" t="e">
        <f t="shared" si="647"/>
        <v>#VALUE!</v>
      </c>
      <c r="AD1940" t="e">
        <f t="shared" si="648"/>
        <v>#VALUE!</v>
      </c>
      <c r="AE1940" t="e">
        <f t="shared" si="649"/>
        <v>#VALUE!</v>
      </c>
      <c r="AF1940" t="e">
        <f t="shared" si="650"/>
        <v>#VALUE!</v>
      </c>
    </row>
    <row r="1941" spans="5:32" x14ac:dyDescent="0.2">
      <c r="E1941">
        <f t="shared" si="642"/>
        <v>1939</v>
      </c>
      <c r="F1941">
        <f t="shared" si="637"/>
        <v>348.95849914215734</v>
      </c>
      <c r="G1941" t="e">
        <f t="shared" si="630"/>
        <v>#VALUE!</v>
      </c>
      <c r="H1941" t="e">
        <f t="shared" si="631"/>
        <v>#VALUE!</v>
      </c>
      <c r="I1941" t="e">
        <f t="shared" si="632"/>
        <v>#VALUE!</v>
      </c>
      <c r="J1941" t="e">
        <f t="shared" si="633"/>
        <v>#VALUE!</v>
      </c>
      <c r="K1941" t="e">
        <f t="shared" si="634"/>
        <v>#VALUE!</v>
      </c>
      <c r="L1941" t="e">
        <f t="shared" si="635"/>
        <v>#VALUE!</v>
      </c>
      <c r="M1941" t="e">
        <f>IF($B$9="זכר",INDEX(תמותה!$A$1:$E$121,ROUNDDOWN(E1941/12,0)+1,2),INDEX(תמותה!$A$1:$E$121,ROUNDDOWN(E1941/12,0)+1,3))</f>
        <v>#REF!</v>
      </c>
      <c r="N1941" t="e">
        <f>IF($B$9="זכר",INDEX('שיפור גברים'!$A$1:$GQ$121,ROUNDDOWN(E1941/12,0)+1,ROUNDDOWN((E1941+$B$7-$B$8)/12,0)+2),INDEX('שיפור נשים'!$A$1:$GQ$121,ROUNDDOWN(E1941/12,0)+1,ROUNDDOWN((E1941+$B$7-$B$8)/12,0)+2))</f>
        <v>#REF!</v>
      </c>
      <c r="O1941" t="e">
        <f>IF($B$9="זכר",INDEX('שיפור גברים'!$A$1:$GQ$121,ROUNDDOWN(E1941/12,0)+1,ROUNDDOWN((E1941+$B$7-$B$8)/12,0)+1),INDEX('שיפור נשים'!$A$1:$GQ$121,ROUNDDOWN(E1941/12,0)+1,ROUNDDOWN((E1941+$B$7-$B$8)/12,0)+1))</f>
        <v>#REF!</v>
      </c>
      <c r="P1941">
        <f t="shared" si="636"/>
        <v>0.25</v>
      </c>
      <c r="Q1941">
        <f t="shared" si="638"/>
        <v>1</v>
      </c>
      <c r="R1941">
        <f t="shared" si="643"/>
        <v>1939</v>
      </c>
      <c r="S1941" t="e">
        <f t="shared" si="644"/>
        <v>#VALUE!</v>
      </c>
      <c r="T1941" t="e">
        <f>IF($B$11="זכר",INDEX(תמותה!$A$1:$E$121,ROUNDDOWN(R1941/12,0)+1,2),INDEX(תמותה!$A$1:$E$121,ROUNDDOWN(R1941/12,0)+1,3))</f>
        <v>#REF!</v>
      </c>
      <c r="U1941" t="e">
        <f>IF($B$11="זכר",INDEX('שיפור גברים'!$A$1:$GQ$121,ROUNDDOWN(R1941/12,0)+1,ROUNDDOWN((E1941+$B$7-$B$8)/12,0)+2),INDEX('שיפור נשים'!$A$1:$GQ$121,ROUNDDOWN(R1941/12,0)+1,ROUNDDOWN((E1941+$B$7-$B$8)/12,0)+2))</f>
        <v>#REF!</v>
      </c>
      <c r="V1941" t="e">
        <f>IF($B$11="זכר",INDEX('שיפור גברים'!$A$1:$GQ$121,ROUNDDOWN(R1941/12,0)+1,ROUNDDOWN((E1941+$B$7-$B$8)/12,0)+1),INDEX('שיפור נשים'!$A$1:$GQ$121,ROUNDDOWN(R1941/12,0)+1,ROUNDDOWN((E1941+$B$7-$B$8)/12,0)+1))</f>
        <v>#REF!</v>
      </c>
      <c r="W1941">
        <f t="shared" si="639"/>
        <v>0.25</v>
      </c>
      <c r="X1941" t="e">
        <f t="shared" si="645"/>
        <v>#VALUE!</v>
      </c>
      <c r="Y1941" t="e">
        <f>IF($B$11="זכר",INDEX(תמותה!$A$1:$E$121,ROUNDDOWN(R1941/12,0)+1,4),INDEX(תמותה!$A$1:$E$121,ROUNDDOWN(R1941/12,0)+1,5))</f>
        <v>#REF!</v>
      </c>
      <c r="Z1941">
        <f t="shared" si="640"/>
        <v>1</v>
      </c>
      <c r="AA1941">
        <f t="shared" si="641"/>
        <v>1</v>
      </c>
      <c r="AB1941" t="e">
        <f t="shared" si="646"/>
        <v>#VALUE!</v>
      </c>
      <c r="AC1941" t="e">
        <f t="shared" si="647"/>
        <v>#VALUE!</v>
      </c>
      <c r="AD1941" t="e">
        <f t="shared" si="648"/>
        <v>#VALUE!</v>
      </c>
      <c r="AE1941" t="e">
        <f t="shared" si="649"/>
        <v>#VALUE!</v>
      </c>
      <c r="AF1941" t="e">
        <f t="shared" si="650"/>
        <v>#VALUE!</v>
      </c>
    </row>
    <row r="1942" spans="5:32" x14ac:dyDescent="0.2">
      <c r="E1942">
        <f t="shared" si="642"/>
        <v>1940</v>
      </c>
      <c r="F1942">
        <f t="shared" si="637"/>
        <v>350.01325266016443</v>
      </c>
      <c r="G1942" t="e">
        <f t="shared" si="630"/>
        <v>#VALUE!</v>
      </c>
      <c r="H1942" t="e">
        <f t="shared" si="631"/>
        <v>#VALUE!</v>
      </c>
      <c r="I1942" t="e">
        <f t="shared" si="632"/>
        <v>#VALUE!</v>
      </c>
      <c r="J1942" t="e">
        <f t="shared" si="633"/>
        <v>#VALUE!</v>
      </c>
      <c r="K1942" t="e">
        <f t="shared" si="634"/>
        <v>#VALUE!</v>
      </c>
      <c r="L1942" t="e">
        <f t="shared" si="635"/>
        <v>#VALUE!</v>
      </c>
      <c r="M1942" t="e">
        <f>IF($B$9="זכר",INDEX(תמותה!$A$1:$E$121,ROUNDDOWN(E1942/12,0)+1,2),INDEX(תמותה!$A$1:$E$121,ROUNDDOWN(E1942/12,0)+1,3))</f>
        <v>#REF!</v>
      </c>
      <c r="N1942" t="e">
        <f>IF($B$9="זכר",INDEX('שיפור גברים'!$A$1:$GQ$121,ROUNDDOWN(E1942/12,0)+1,ROUNDDOWN((E1942+$B$7-$B$8)/12,0)+2),INDEX('שיפור נשים'!$A$1:$GQ$121,ROUNDDOWN(E1942/12,0)+1,ROUNDDOWN((E1942+$B$7-$B$8)/12,0)+2))</f>
        <v>#REF!</v>
      </c>
      <c r="O1942" t="e">
        <f>IF($B$9="זכר",INDEX('שיפור גברים'!$A$1:$GQ$121,ROUNDDOWN(E1942/12,0)+1,ROUNDDOWN((E1942+$B$7-$B$8)/12,0)+1),INDEX('שיפור נשים'!$A$1:$GQ$121,ROUNDDOWN(E1942/12,0)+1,ROUNDDOWN((E1942+$B$7-$B$8)/12,0)+1))</f>
        <v>#REF!</v>
      </c>
      <c r="P1942">
        <f t="shared" si="636"/>
        <v>0.33333333333333331</v>
      </c>
      <c r="Q1942">
        <f t="shared" si="638"/>
        <v>1</v>
      </c>
      <c r="R1942">
        <f t="shared" si="643"/>
        <v>1940</v>
      </c>
      <c r="S1942" t="e">
        <f t="shared" si="644"/>
        <v>#VALUE!</v>
      </c>
      <c r="T1942" t="e">
        <f>IF($B$11="זכר",INDEX(תמותה!$A$1:$E$121,ROUNDDOWN(R1942/12,0)+1,2),INDEX(תמותה!$A$1:$E$121,ROUNDDOWN(R1942/12,0)+1,3))</f>
        <v>#REF!</v>
      </c>
      <c r="U1942" t="e">
        <f>IF($B$11="זכר",INDEX('שיפור גברים'!$A$1:$GQ$121,ROUNDDOWN(R1942/12,0)+1,ROUNDDOWN((E1942+$B$7-$B$8)/12,0)+2),INDEX('שיפור נשים'!$A$1:$GQ$121,ROUNDDOWN(R1942/12,0)+1,ROUNDDOWN((E1942+$B$7-$B$8)/12,0)+2))</f>
        <v>#REF!</v>
      </c>
      <c r="V1942" t="e">
        <f>IF($B$11="זכר",INDEX('שיפור גברים'!$A$1:$GQ$121,ROUNDDOWN(R1942/12,0)+1,ROUNDDOWN((E1942+$B$7-$B$8)/12,0)+1),INDEX('שיפור נשים'!$A$1:$GQ$121,ROUNDDOWN(R1942/12,0)+1,ROUNDDOWN((E1942+$B$7-$B$8)/12,0)+1))</f>
        <v>#REF!</v>
      </c>
      <c r="W1942">
        <f t="shared" si="639"/>
        <v>0.33333333333333331</v>
      </c>
      <c r="X1942" t="e">
        <f t="shared" si="645"/>
        <v>#VALUE!</v>
      </c>
      <c r="Y1942" t="e">
        <f>IF($B$11="זכר",INDEX(תמותה!$A$1:$E$121,ROUNDDOWN(R1942/12,0)+1,4),INDEX(תמותה!$A$1:$E$121,ROUNDDOWN(R1942/12,0)+1,5))</f>
        <v>#REF!</v>
      </c>
      <c r="Z1942">
        <f t="shared" si="640"/>
        <v>1</v>
      </c>
      <c r="AA1942">
        <f t="shared" si="641"/>
        <v>1</v>
      </c>
      <c r="AB1942" t="e">
        <f t="shared" si="646"/>
        <v>#VALUE!</v>
      </c>
      <c r="AC1942" t="e">
        <f t="shared" si="647"/>
        <v>#VALUE!</v>
      </c>
      <c r="AD1942" t="e">
        <f t="shared" si="648"/>
        <v>#VALUE!</v>
      </c>
      <c r="AE1942" t="e">
        <f t="shared" si="649"/>
        <v>#VALUE!</v>
      </c>
      <c r="AF1942" t="e">
        <f t="shared" si="650"/>
        <v>#VALUE!</v>
      </c>
    </row>
    <row r="1943" spans="5:32" x14ac:dyDescent="0.2">
      <c r="E1943">
        <f t="shared" si="642"/>
        <v>1941</v>
      </c>
      <c r="F1943">
        <f t="shared" si="637"/>
        <v>351.07119425064025</v>
      </c>
      <c r="G1943" t="e">
        <f t="shared" si="630"/>
        <v>#VALUE!</v>
      </c>
      <c r="H1943" t="e">
        <f t="shared" si="631"/>
        <v>#VALUE!</v>
      </c>
      <c r="I1943" t="e">
        <f t="shared" si="632"/>
        <v>#VALUE!</v>
      </c>
      <c r="J1943" t="e">
        <f t="shared" si="633"/>
        <v>#VALUE!</v>
      </c>
      <c r="K1943" t="e">
        <f t="shared" si="634"/>
        <v>#VALUE!</v>
      </c>
      <c r="L1943" t="e">
        <f t="shared" si="635"/>
        <v>#VALUE!</v>
      </c>
      <c r="M1943" t="e">
        <f>IF($B$9="זכר",INDEX(תמותה!$A$1:$E$121,ROUNDDOWN(E1943/12,0)+1,2),INDEX(תמותה!$A$1:$E$121,ROUNDDOWN(E1943/12,0)+1,3))</f>
        <v>#REF!</v>
      </c>
      <c r="N1943" t="e">
        <f>IF($B$9="זכר",INDEX('שיפור גברים'!$A$1:$GQ$121,ROUNDDOWN(E1943/12,0)+1,ROUNDDOWN((E1943+$B$7-$B$8)/12,0)+2),INDEX('שיפור נשים'!$A$1:$GQ$121,ROUNDDOWN(E1943/12,0)+1,ROUNDDOWN((E1943+$B$7-$B$8)/12,0)+2))</f>
        <v>#REF!</v>
      </c>
      <c r="O1943" t="e">
        <f>IF($B$9="זכר",INDEX('שיפור גברים'!$A$1:$GQ$121,ROUNDDOWN(E1943/12,0)+1,ROUNDDOWN((E1943+$B$7-$B$8)/12,0)+1),INDEX('שיפור נשים'!$A$1:$GQ$121,ROUNDDOWN(E1943/12,0)+1,ROUNDDOWN((E1943+$B$7-$B$8)/12,0)+1))</f>
        <v>#REF!</v>
      </c>
      <c r="P1943">
        <f t="shared" si="636"/>
        <v>0.41666666666666669</v>
      </c>
      <c r="Q1943">
        <f t="shared" si="638"/>
        <v>1</v>
      </c>
      <c r="R1943">
        <f t="shared" si="643"/>
        <v>1941</v>
      </c>
      <c r="S1943" t="e">
        <f t="shared" si="644"/>
        <v>#VALUE!</v>
      </c>
      <c r="T1943" t="e">
        <f>IF($B$11="זכר",INDEX(תמותה!$A$1:$E$121,ROUNDDOWN(R1943/12,0)+1,2),INDEX(תמותה!$A$1:$E$121,ROUNDDOWN(R1943/12,0)+1,3))</f>
        <v>#REF!</v>
      </c>
      <c r="U1943" t="e">
        <f>IF($B$11="זכר",INDEX('שיפור גברים'!$A$1:$GQ$121,ROUNDDOWN(R1943/12,0)+1,ROUNDDOWN((E1943+$B$7-$B$8)/12,0)+2),INDEX('שיפור נשים'!$A$1:$GQ$121,ROUNDDOWN(R1943/12,0)+1,ROUNDDOWN((E1943+$B$7-$B$8)/12,0)+2))</f>
        <v>#REF!</v>
      </c>
      <c r="V1943" t="e">
        <f>IF($B$11="זכר",INDEX('שיפור גברים'!$A$1:$GQ$121,ROUNDDOWN(R1943/12,0)+1,ROUNDDOWN((E1943+$B$7-$B$8)/12,0)+1),INDEX('שיפור נשים'!$A$1:$GQ$121,ROUNDDOWN(R1943/12,0)+1,ROUNDDOWN((E1943+$B$7-$B$8)/12,0)+1))</f>
        <v>#REF!</v>
      </c>
      <c r="W1943">
        <f t="shared" si="639"/>
        <v>0.41666666666666669</v>
      </c>
      <c r="X1943" t="e">
        <f t="shared" si="645"/>
        <v>#VALUE!</v>
      </c>
      <c r="Y1943" t="e">
        <f>IF($B$11="זכר",INDEX(תמותה!$A$1:$E$121,ROUNDDOWN(R1943/12,0)+1,4),INDEX(תמותה!$A$1:$E$121,ROUNDDOWN(R1943/12,0)+1,5))</f>
        <v>#REF!</v>
      </c>
      <c r="Z1943">
        <f t="shared" si="640"/>
        <v>1</v>
      </c>
      <c r="AA1943">
        <f t="shared" si="641"/>
        <v>1</v>
      </c>
      <c r="AB1943" t="e">
        <f t="shared" si="646"/>
        <v>#VALUE!</v>
      </c>
      <c r="AC1943" t="e">
        <f t="shared" si="647"/>
        <v>#VALUE!</v>
      </c>
      <c r="AD1943" t="e">
        <f t="shared" si="648"/>
        <v>#VALUE!</v>
      </c>
      <c r="AE1943" t="e">
        <f t="shared" si="649"/>
        <v>#VALUE!</v>
      </c>
      <c r="AF1943" t="e">
        <f t="shared" si="650"/>
        <v>#VALUE!</v>
      </c>
    </row>
    <row r="1944" spans="5:32" x14ac:dyDescent="0.2">
      <c r="E1944">
        <f t="shared" si="642"/>
        <v>1942</v>
      </c>
      <c r="F1944">
        <f t="shared" si="637"/>
        <v>352.13233354977496</v>
      </c>
      <c r="G1944" t="e">
        <f t="shared" si="630"/>
        <v>#VALUE!</v>
      </c>
      <c r="H1944" t="e">
        <f t="shared" si="631"/>
        <v>#VALUE!</v>
      </c>
      <c r="I1944" t="e">
        <f t="shared" si="632"/>
        <v>#VALUE!</v>
      </c>
      <c r="J1944" t="e">
        <f t="shared" si="633"/>
        <v>#VALUE!</v>
      </c>
      <c r="K1944" t="e">
        <f t="shared" si="634"/>
        <v>#VALUE!</v>
      </c>
      <c r="L1944" t="e">
        <f t="shared" si="635"/>
        <v>#VALUE!</v>
      </c>
      <c r="M1944" t="e">
        <f>IF($B$9="זכר",INDEX(תמותה!$A$1:$E$121,ROUNDDOWN(E1944/12,0)+1,2),INDEX(תמותה!$A$1:$E$121,ROUNDDOWN(E1944/12,0)+1,3))</f>
        <v>#REF!</v>
      </c>
      <c r="N1944" t="e">
        <f>IF($B$9="זכר",INDEX('שיפור גברים'!$A$1:$GQ$121,ROUNDDOWN(E1944/12,0)+1,ROUNDDOWN((E1944+$B$7-$B$8)/12,0)+2),INDEX('שיפור נשים'!$A$1:$GQ$121,ROUNDDOWN(E1944/12,0)+1,ROUNDDOWN((E1944+$B$7-$B$8)/12,0)+2))</f>
        <v>#REF!</v>
      </c>
      <c r="O1944" t="e">
        <f>IF($B$9="זכר",INDEX('שיפור גברים'!$A$1:$GQ$121,ROUNDDOWN(E1944/12,0)+1,ROUNDDOWN((E1944+$B$7-$B$8)/12,0)+1),INDEX('שיפור נשים'!$A$1:$GQ$121,ROUNDDOWN(E1944/12,0)+1,ROUNDDOWN((E1944+$B$7-$B$8)/12,0)+1))</f>
        <v>#REF!</v>
      </c>
      <c r="P1944">
        <f t="shared" si="636"/>
        <v>0.5</v>
      </c>
      <c r="Q1944">
        <f t="shared" si="638"/>
        <v>1</v>
      </c>
      <c r="R1944">
        <f t="shared" si="643"/>
        <v>1942</v>
      </c>
      <c r="S1944" t="e">
        <f t="shared" si="644"/>
        <v>#VALUE!</v>
      </c>
      <c r="T1944" t="e">
        <f>IF($B$11="זכר",INDEX(תמותה!$A$1:$E$121,ROUNDDOWN(R1944/12,0)+1,2),INDEX(תמותה!$A$1:$E$121,ROUNDDOWN(R1944/12,0)+1,3))</f>
        <v>#REF!</v>
      </c>
      <c r="U1944" t="e">
        <f>IF($B$11="זכר",INDEX('שיפור גברים'!$A$1:$GQ$121,ROUNDDOWN(R1944/12,0)+1,ROUNDDOWN((E1944+$B$7-$B$8)/12,0)+2),INDEX('שיפור נשים'!$A$1:$GQ$121,ROUNDDOWN(R1944/12,0)+1,ROUNDDOWN((E1944+$B$7-$B$8)/12,0)+2))</f>
        <v>#REF!</v>
      </c>
      <c r="V1944" t="e">
        <f>IF($B$11="זכר",INDEX('שיפור גברים'!$A$1:$GQ$121,ROUNDDOWN(R1944/12,0)+1,ROUNDDOWN((E1944+$B$7-$B$8)/12,0)+1),INDEX('שיפור נשים'!$A$1:$GQ$121,ROUNDDOWN(R1944/12,0)+1,ROUNDDOWN((E1944+$B$7-$B$8)/12,0)+1))</f>
        <v>#REF!</v>
      </c>
      <c r="W1944">
        <f t="shared" si="639"/>
        <v>0.5</v>
      </c>
      <c r="X1944" t="e">
        <f t="shared" si="645"/>
        <v>#VALUE!</v>
      </c>
      <c r="Y1944" t="e">
        <f>IF($B$11="זכר",INDEX(תמותה!$A$1:$E$121,ROUNDDOWN(R1944/12,0)+1,4),INDEX(תמותה!$A$1:$E$121,ROUNDDOWN(R1944/12,0)+1,5))</f>
        <v>#REF!</v>
      </c>
      <c r="Z1944">
        <f t="shared" si="640"/>
        <v>1</v>
      </c>
      <c r="AA1944">
        <f t="shared" si="641"/>
        <v>1</v>
      </c>
      <c r="AB1944" t="e">
        <f t="shared" si="646"/>
        <v>#VALUE!</v>
      </c>
      <c r="AC1944" t="e">
        <f t="shared" si="647"/>
        <v>#VALUE!</v>
      </c>
      <c r="AD1944" t="e">
        <f t="shared" si="648"/>
        <v>#VALUE!</v>
      </c>
      <c r="AE1944" t="e">
        <f t="shared" si="649"/>
        <v>#VALUE!</v>
      </c>
      <c r="AF1944" t="e">
        <f t="shared" si="650"/>
        <v>#VALUE!</v>
      </c>
    </row>
    <row r="1945" spans="5:32" x14ac:dyDescent="0.2">
      <c r="E1945">
        <f t="shared" si="642"/>
        <v>1943</v>
      </c>
      <c r="F1945">
        <f t="shared" si="637"/>
        <v>353.19668022288607</v>
      </c>
      <c r="G1945" t="e">
        <f t="shared" si="630"/>
        <v>#VALUE!</v>
      </c>
      <c r="H1945" t="e">
        <f t="shared" si="631"/>
        <v>#VALUE!</v>
      </c>
      <c r="I1945" t="e">
        <f t="shared" si="632"/>
        <v>#VALUE!</v>
      </c>
      <c r="J1945" t="e">
        <f t="shared" si="633"/>
        <v>#VALUE!</v>
      </c>
      <c r="K1945" t="e">
        <f t="shared" si="634"/>
        <v>#VALUE!</v>
      </c>
      <c r="L1945" t="e">
        <f t="shared" si="635"/>
        <v>#VALUE!</v>
      </c>
      <c r="M1945" t="e">
        <f>IF($B$9="זכר",INDEX(תמותה!$A$1:$E$121,ROUNDDOWN(E1945/12,0)+1,2),INDEX(תמותה!$A$1:$E$121,ROUNDDOWN(E1945/12,0)+1,3))</f>
        <v>#REF!</v>
      </c>
      <c r="N1945" t="e">
        <f>IF($B$9="זכר",INDEX('שיפור גברים'!$A$1:$GQ$121,ROUNDDOWN(E1945/12,0)+1,ROUNDDOWN((E1945+$B$7-$B$8)/12,0)+2),INDEX('שיפור נשים'!$A$1:$GQ$121,ROUNDDOWN(E1945/12,0)+1,ROUNDDOWN((E1945+$B$7-$B$8)/12,0)+2))</f>
        <v>#REF!</v>
      </c>
      <c r="O1945" t="e">
        <f>IF($B$9="זכר",INDEX('שיפור גברים'!$A$1:$GQ$121,ROUNDDOWN(E1945/12,0)+1,ROUNDDOWN((E1945+$B$7-$B$8)/12,0)+1),INDEX('שיפור נשים'!$A$1:$GQ$121,ROUNDDOWN(E1945/12,0)+1,ROUNDDOWN((E1945+$B$7-$B$8)/12,0)+1))</f>
        <v>#REF!</v>
      </c>
      <c r="P1945">
        <f t="shared" si="636"/>
        <v>0.58333333333333337</v>
      </c>
      <c r="Q1945">
        <f t="shared" si="638"/>
        <v>1</v>
      </c>
      <c r="R1945">
        <f t="shared" si="643"/>
        <v>1943</v>
      </c>
      <c r="S1945" t="e">
        <f t="shared" si="644"/>
        <v>#VALUE!</v>
      </c>
      <c r="T1945" t="e">
        <f>IF($B$11="זכר",INDEX(תמותה!$A$1:$E$121,ROUNDDOWN(R1945/12,0)+1,2),INDEX(תמותה!$A$1:$E$121,ROUNDDOWN(R1945/12,0)+1,3))</f>
        <v>#REF!</v>
      </c>
      <c r="U1945" t="e">
        <f>IF($B$11="זכר",INDEX('שיפור גברים'!$A$1:$GQ$121,ROUNDDOWN(R1945/12,0)+1,ROUNDDOWN((E1945+$B$7-$B$8)/12,0)+2),INDEX('שיפור נשים'!$A$1:$GQ$121,ROUNDDOWN(R1945/12,0)+1,ROUNDDOWN((E1945+$B$7-$B$8)/12,0)+2))</f>
        <v>#REF!</v>
      </c>
      <c r="V1945" t="e">
        <f>IF($B$11="זכר",INDEX('שיפור גברים'!$A$1:$GQ$121,ROUNDDOWN(R1945/12,0)+1,ROUNDDOWN((E1945+$B$7-$B$8)/12,0)+1),INDEX('שיפור נשים'!$A$1:$GQ$121,ROUNDDOWN(R1945/12,0)+1,ROUNDDOWN((E1945+$B$7-$B$8)/12,0)+1))</f>
        <v>#REF!</v>
      </c>
      <c r="W1945">
        <f t="shared" si="639"/>
        <v>0.58333333333333337</v>
      </c>
      <c r="X1945" t="e">
        <f t="shared" si="645"/>
        <v>#VALUE!</v>
      </c>
      <c r="Y1945" t="e">
        <f>IF($B$11="זכר",INDEX(תמותה!$A$1:$E$121,ROUNDDOWN(R1945/12,0)+1,4),INDEX(תמותה!$A$1:$E$121,ROUNDDOWN(R1945/12,0)+1,5))</f>
        <v>#REF!</v>
      </c>
      <c r="Z1945">
        <f t="shared" si="640"/>
        <v>1</v>
      </c>
      <c r="AA1945">
        <f t="shared" si="641"/>
        <v>1</v>
      </c>
      <c r="AB1945" t="e">
        <f t="shared" si="646"/>
        <v>#VALUE!</v>
      </c>
      <c r="AC1945" t="e">
        <f t="shared" si="647"/>
        <v>#VALUE!</v>
      </c>
      <c r="AD1945" t="e">
        <f t="shared" si="648"/>
        <v>#VALUE!</v>
      </c>
      <c r="AE1945" t="e">
        <f t="shared" si="649"/>
        <v>#VALUE!</v>
      </c>
      <c r="AF1945" t="e">
        <f t="shared" si="650"/>
        <v>#VALUE!</v>
      </c>
    </row>
    <row r="1946" spans="5:32" x14ac:dyDescent="0.2">
      <c r="E1946">
        <f t="shared" si="642"/>
        <v>1944</v>
      </c>
      <c r="F1946">
        <f t="shared" si="637"/>
        <v>354.26424396450409</v>
      </c>
      <c r="G1946" t="e">
        <f t="shared" si="630"/>
        <v>#VALUE!</v>
      </c>
      <c r="H1946" t="e">
        <f t="shared" si="631"/>
        <v>#VALUE!</v>
      </c>
      <c r="I1946" t="e">
        <f t="shared" si="632"/>
        <v>#VALUE!</v>
      </c>
      <c r="J1946" t="e">
        <f t="shared" si="633"/>
        <v>#VALUE!</v>
      </c>
      <c r="K1946" t="e">
        <f t="shared" si="634"/>
        <v>#VALUE!</v>
      </c>
      <c r="L1946" t="e">
        <f t="shared" si="635"/>
        <v>#VALUE!</v>
      </c>
      <c r="M1946" t="e">
        <f>IF($B$9="זכר",INDEX(תמותה!$A$1:$E$121,ROUNDDOWN(E1946/12,0)+1,2),INDEX(תמותה!$A$1:$E$121,ROUNDDOWN(E1946/12,0)+1,3))</f>
        <v>#REF!</v>
      </c>
      <c r="N1946" t="e">
        <f>IF($B$9="זכר",INDEX('שיפור גברים'!$A$1:$GQ$121,ROUNDDOWN(E1946/12,0)+1,ROUNDDOWN((E1946+$B$7-$B$8)/12,0)+2),INDEX('שיפור נשים'!$A$1:$GQ$121,ROUNDDOWN(E1946/12,0)+1,ROUNDDOWN((E1946+$B$7-$B$8)/12,0)+2))</f>
        <v>#REF!</v>
      </c>
      <c r="O1946" t="e">
        <f>IF($B$9="זכר",INDEX('שיפור גברים'!$A$1:$GQ$121,ROUNDDOWN(E1946/12,0)+1,ROUNDDOWN((E1946+$B$7-$B$8)/12,0)+1),INDEX('שיפור נשים'!$A$1:$GQ$121,ROUNDDOWN(E1946/12,0)+1,ROUNDDOWN((E1946+$B$7-$B$8)/12,0)+1))</f>
        <v>#REF!</v>
      </c>
      <c r="P1946">
        <f t="shared" si="636"/>
        <v>0.66666666666666663</v>
      </c>
      <c r="Q1946">
        <f t="shared" si="638"/>
        <v>1</v>
      </c>
      <c r="R1946">
        <f t="shared" si="643"/>
        <v>1944</v>
      </c>
      <c r="S1946" t="e">
        <f t="shared" si="644"/>
        <v>#VALUE!</v>
      </c>
      <c r="T1946" t="e">
        <f>IF($B$11="זכר",INDEX(תמותה!$A$1:$E$121,ROUNDDOWN(R1946/12,0)+1,2),INDEX(תמותה!$A$1:$E$121,ROUNDDOWN(R1946/12,0)+1,3))</f>
        <v>#REF!</v>
      </c>
      <c r="U1946" t="e">
        <f>IF($B$11="זכר",INDEX('שיפור גברים'!$A$1:$GQ$121,ROUNDDOWN(R1946/12,0)+1,ROUNDDOWN((E1946+$B$7-$B$8)/12,0)+2),INDEX('שיפור נשים'!$A$1:$GQ$121,ROUNDDOWN(R1946/12,0)+1,ROUNDDOWN((E1946+$B$7-$B$8)/12,0)+2))</f>
        <v>#REF!</v>
      </c>
      <c r="V1946" t="e">
        <f>IF($B$11="זכר",INDEX('שיפור גברים'!$A$1:$GQ$121,ROUNDDOWN(R1946/12,0)+1,ROUNDDOWN((E1946+$B$7-$B$8)/12,0)+1),INDEX('שיפור נשים'!$A$1:$GQ$121,ROUNDDOWN(R1946/12,0)+1,ROUNDDOWN((E1946+$B$7-$B$8)/12,0)+1))</f>
        <v>#REF!</v>
      </c>
      <c r="W1946">
        <f t="shared" si="639"/>
        <v>0.66666666666666663</v>
      </c>
      <c r="X1946" t="e">
        <f t="shared" si="645"/>
        <v>#VALUE!</v>
      </c>
      <c r="Y1946" t="e">
        <f>IF($B$11="זכר",INDEX(תמותה!$A$1:$E$121,ROUNDDOWN(R1946/12,0)+1,4),INDEX(תמותה!$A$1:$E$121,ROUNDDOWN(R1946/12,0)+1,5))</f>
        <v>#REF!</v>
      </c>
      <c r="Z1946">
        <f t="shared" si="640"/>
        <v>1</v>
      </c>
      <c r="AA1946">
        <f t="shared" si="641"/>
        <v>1</v>
      </c>
      <c r="AB1946" t="e">
        <f t="shared" si="646"/>
        <v>#VALUE!</v>
      </c>
      <c r="AC1946" t="e">
        <f t="shared" si="647"/>
        <v>#VALUE!</v>
      </c>
      <c r="AD1946" t="e">
        <f t="shared" si="648"/>
        <v>#VALUE!</v>
      </c>
      <c r="AE1946" t="e">
        <f t="shared" si="649"/>
        <v>#VALUE!</v>
      </c>
      <c r="AF1946" t="e">
        <f t="shared" si="650"/>
        <v>#VALUE!</v>
      </c>
    </row>
    <row r="1947" spans="5:32" x14ac:dyDescent="0.2">
      <c r="E1947">
        <f t="shared" si="642"/>
        <v>1945</v>
      </c>
      <c r="F1947">
        <f t="shared" si="637"/>
        <v>355.33503449846228</v>
      </c>
      <c r="G1947" t="e">
        <f t="shared" si="630"/>
        <v>#VALUE!</v>
      </c>
      <c r="H1947" t="e">
        <f t="shared" si="631"/>
        <v>#VALUE!</v>
      </c>
      <c r="I1947" t="e">
        <f t="shared" si="632"/>
        <v>#VALUE!</v>
      </c>
      <c r="J1947" t="e">
        <f t="shared" si="633"/>
        <v>#VALUE!</v>
      </c>
      <c r="K1947" t="e">
        <f t="shared" si="634"/>
        <v>#VALUE!</v>
      </c>
      <c r="L1947" t="e">
        <f t="shared" si="635"/>
        <v>#VALUE!</v>
      </c>
      <c r="M1947" t="e">
        <f>IF($B$9="זכר",INDEX(תמותה!$A$1:$E$121,ROUNDDOWN(E1947/12,0)+1,2),INDEX(תמותה!$A$1:$E$121,ROUNDDOWN(E1947/12,0)+1,3))</f>
        <v>#REF!</v>
      </c>
      <c r="N1947" t="e">
        <f>IF($B$9="זכר",INDEX('שיפור גברים'!$A$1:$GQ$121,ROUNDDOWN(E1947/12,0)+1,ROUNDDOWN((E1947+$B$7-$B$8)/12,0)+2),INDEX('שיפור נשים'!$A$1:$GQ$121,ROUNDDOWN(E1947/12,0)+1,ROUNDDOWN((E1947+$B$7-$B$8)/12,0)+2))</f>
        <v>#REF!</v>
      </c>
      <c r="O1947" t="e">
        <f>IF($B$9="זכר",INDEX('שיפור גברים'!$A$1:$GQ$121,ROUNDDOWN(E1947/12,0)+1,ROUNDDOWN((E1947+$B$7-$B$8)/12,0)+1),INDEX('שיפור נשים'!$A$1:$GQ$121,ROUNDDOWN(E1947/12,0)+1,ROUNDDOWN((E1947+$B$7-$B$8)/12,0)+1))</f>
        <v>#REF!</v>
      </c>
      <c r="P1947">
        <f t="shared" si="636"/>
        <v>0.75</v>
      </c>
      <c r="Q1947">
        <f t="shared" si="638"/>
        <v>1</v>
      </c>
      <c r="R1947">
        <f t="shared" si="643"/>
        <v>1945</v>
      </c>
      <c r="S1947" t="e">
        <f t="shared" si="644"/>
        <v>#VALUE!</v>
      </c>
      <c r="T1947" t="e">
        <f>IF($B$11="זכר",INDEX(תמותה!$A$1:$E$121,ROUNDDOWN(R1947/12,0)+1,2),INDEX(תמותה!$A$1:$E$121,ROUNDDOWN(R1947/12,0)+1,3))</f>
        <v>#REF!</v>
      </c>
      <c r="U1947" t="e">
        <f>IF($B$11="זכר",INDEX('שיפור גברים'!$A$1:$GQ$121,ROUNDDOWN(R1947/12,0)+1,ROUNDDOWN((E1947+$B$7-$B$8)/12,0)+2),INDEX('שיפור נשים'!$A$1:$GQ$121,ROUNDDOWN(R1947/12,0)+1,ROUNDDOWN((E1947+$B$7-$B$8)/12,0)+2))</f>
        <v>#REF!</v>
      </c>
      <c r="V1947" t="e">
        <f>IF($B$11="זכר",INDEX('שיפור גברים'!$A$1:$GQ$121,ROUNDDOWN(R1947/12,0)+1,ROUNDDOWN((E1947+$B$7-$B$8)/12,0)+1),INDEX('שיפור נשים'!$A$1:$GQ$121,ROUNDDOWN(R1947/12,0)+1,ROUNDDOWN((E1947+$B$7-$B$8)/12,0)+1))</f>
        <v>#REF!</v>
      </c>
      <c r="W1947">
        <f t="shared" si="639"/>
        <v>0.75</v>
      </c>
      <c r="X1947" t="e">
        <f t="shared" si="645"/>
        <v>#VALUE!</v>
      </c>
      <c r="Y1947" t="e">
        <f>IF($B$11="זכר",INDEX(תמותה!$A$1:$E$121,ROUNDDOWN(R1947/12,0)+1,4),INDEX(תמותה!$A$1:$E$121,ROUNDDOWN(R1947/12,0)+1,5))</f>
        <v>#REF!</v>
      </c>
      <c r="Z1947">
        <f t="shared" si="640"/>
        <v>1</v>
      </c>
      <c r="AA1947">
        <f t="shared" si="641"/>
        <v>1</v>
      </c>
      <c r="AB1947" t="e">
        <f t="shared" si="646"/>
        <v>#VALUE!</v>
      </c>
      <c r="AC1947" t="e">
        <f t="shared" si="647"/>
        <v>#VALUE!</v>
      </c>
      <c r="AD1947" t="e">
        <f t="shared" si="648"/>
        <v>#VALUE!</v>
      </c>
      <c r="AE1947" t="e">
        <f t="shared" si="649"/>
        <v>#VALUE!</v>
      </c>
      <c r="AF1947" t="e">
        <f t="shared" si="650"/>
        <v>#VALUE!</v>
      </c>
    </row>
    <row r="1948" spans="5:32" x14ac:dyDescent="0.2">
      <c r="E1948">
        <f t="shared" si="642"/>
        <v>1946</v>
      </c>
      <c r="F1948">
        <f t="shared" si="637"/>
        <v>356.40906157798571</v>
      </c>
      <c r="G1948" t="e">
        <f t="shared" si="630"/>
        <v>#VALUE!</v>
      </c>
      <c r="H1948" t="e">
        <f t="shared" si="631"/>
        <v>#VALUE!</v>
      </c>
      <c r="I1948" t="e">
        <f t="shared" si="632"/>
        <v>#VALUE!</v>
      </c>
      <c r="J1948" t="e">
        <f t="shared" si="633"/>
        <v>#VALUE!</v>
      </c>
      <c r="K1948" t="e">
        <f t="shared" si="634"/>
        <v>#VALUE!</v>
      </c>
      <c r="L1948" t="e">
        <f t="shared" si="635"/>
        <v>#VALUE!</v>
      </c>
      <c r="M1948" t="e">
        <f>IF($B$9="זכר",INDEX(תמותה!$A$1:$E$121,ROUNDDOWN(E1948/12,0)+1,2),INDEX(תמותה!$A$1:$E$121,ROUNDDOWN(E1948/12,0)+1,3))</f>
        <v>#REF!</v>
      </c>
      <c r="N1948" t="e">
        <f>IF($B$9="זכר",INDEX('שיפור גברים'!$A$1:$GQ$121,ROUNDDOWN(E1948/12,0)+1,ROUNDDOWN((E1948+$B$7-$B$8)/12,0)+2),INDEX('שיפור נשים'!$A$1:$GQ$121,ROUNDDOWN(E1948/12,0)+1,ROUNDDOWN((E1948+$B$7-$B$8)/12,0)+2))</f>
        <v>#REF!</v>
      </c>
      <c r="O1948" t="e">
        <f>IF($B$9="זכר",INDEX('שיפור גברים'!$A$1:$GQ$121,ROUNDDOWN(E1948/12,0)+1,ROUNDDOWN((E1948+$B$7-$B$8)/12,0)+1),INDEX('שיפור נשים'!$A$1:$GQ$121,ROUNDDOWN(E1948/12,0)+1,ROUNDDOWN((E1948+$B$7-$B$8)/12,0)+1))</f>
        <v>#REF!</v>
      </c>
      <c r="P1948">
        <f t="shared" si="636"/>
        <v>0.83333333333333337</v>
      </c>
      <c r="Q1948">
        <f t="shared" si="638"/>
        <v>1</v>
      </c>
      <c r="R1948">
        <f t="shared" si="643"/>
        <v>1946</v>
      </c>
      <c r="S1948" t="e">
        <f t="shared" si="644"/>
        <v>#VALUE!</v>
      </c>
      <c r="T1948" t="e">
        <f>IF($B$11="זכר",INDEX(תמותה!$A$1:$E$121,ROUNDDOWN(R1948/12,0)+1,2),INDEX(תמותה!$A$1:$E$121,ROUNDDOWN(R1948/12,0)+1,3))</f>
        <v>#REF!</v>
      </c>
      <c r="U1948" t="e">
        <f>IF($B$11="זכר",INDEX('שיפור גברים'!$A$1:$GQ$121,ROUNDDOWN(R1948/12,0)+1,ROUNDDOWN((E1948+$B$7-$B$8)/12,0)+2),INDEX('שיפור נשים'!$A$1:$GQ$121,ROUNDDOWN(R1948/12,0)+1,ROUNDDOWN((E1948+$B$7-$B$8)/12,0)+2))</f>
        <v>#REF!</v>
      </c>
      <c r="V1948" t="e">
        <f>IF($B$11="זכר",INDEX('שיפור גברים'!$A$1:$GQ$121,ROUNDDOWN(R1948/12,0)+1,ROUNDDOWN((E1948+$B$7-$B$8)/12,0)+1),INDEX('שיפור נשים'!$A$1:$GQ$121,ROUNDDOWN(R1948/12,0)+1,ROUNDDOWN((E1948+$B$7-$B$8)/12,0)+1))</f>
        <v>#REF!</v>
      </c>
      <c r="W1948">
        <f t="shared" si="639"/>
        <v>0.83333333333333337</v>
      </c>
      <c r="X1948" t="e">
        <f t="shared" si="645"/>
        <v>#VALUE!</v>
      </c>
      <c r="Y1948" t="e">
        <f>IF($B$11="זכר",INDEX(תמותה!$A$1:$E$121,ROUNDDOWN(R1948/12,0)+1,4),INDEX(תמותה!$A$1:$E$121,ROUNDDOWN(R1948/12,0)+1,5))</f>
        <v>#REF!</v>
      </c>
      <c r="Z1948">
        <f t="shared" si="640"/>
        <v>1</v>
      </c>
      <c r="AA1948">
        <f t="shared" si="641"/>
        <v>1</v>
      </c>
      <c r="AB1948" t="e">
        <f t="shared" si="646"/>
        <v>#VALUE!</v>
      </c>
      <c r="AC1948" t="e">
        <f t="shared" si="647"/>
        <v>#VALUE!</v>
      </c>
      <c r="AD1948" t="e">
        <f t="shared" si="648"/>
        <v>#VALUE!</v>
      </c>
      <c r="AE1948" t="e">
        <f t="shared" si="649"/>
        <v>#VALUE!</v>
      </c>
      <c r="AF1948" t="e">
        <f t="shared" si="650"/>
        <v>#VALUE!</v>
      </c>
    </row>
    <row r="1949" spans="5:32" x14ac:dyDescent="0.2">
      <c r="E1949">
        <f t="shared" si="642"/>
        <v>1947</v>
      </c>
      <c r="F1949">
        <f t="shared" si="637"/>
        <v>357.4863349857784</v>
      </c>
      <c r="G1949" t="e">
        <f t="shared" si="630"/>
        <v>#VALUE!</v>
      </c>
      <c r="H1949" t="e">
        <f t="shared" si="631"/>
        <v>#VALUE!</v>
      </c>
      <c r="I1949" t="e">
        <f t="shared" si="632"/>
        <v>#VALUE!</v>
      </c>
      <c r="J1949" t="e">
        <f t="shared" si="633"/>
        <v>#VALUE!</v>
      </c>
      <c r="K1949" t="e">
        <f t="shared" si="634"/>
        <v>#VALUE!</v>
      </c>
      <c r="L1949" t="e">
        <f t="shared" si="635"/>
        <v>#VALUE!</v>
      </c>
      <c r="M1949" t="e">
        <f>IF($B$9="זכר",INDEX(תמותה!$A$1:$E$121,ROUNDDOWN(E1949/12,0)+1,2),INDEX(תמותה!$A$1:$E$121,ROUNDDOWN(E1949/12,0)+1,3))</f>
        <v>#REF!</v>
      </c>
      <c r="N1949" t="e">
        <f>IF($B$9="זכר",INDEX('שיפור גברים'!$A$1:$GQ$121,ROUNDDOWN(E1949/12,0)+1,ROUNDDOWN((E1949+$B$7-$B$8)/12,0)+2),INDEX('שיפור נשים'!$A$1:$GQ$121,ROUNDDOWN(E1949/12,0)+1,ROUNDDOWN((E1949+$B$7-$B$8)/12,0)+2))</f>
        <v>#REF!</v>
      </c>
      <c r="O1949" t="e">
        <f>IF($B$9="זכר",INDEX('שיפור גברים'!$A$1:$GQ$121,ROUNDDOWN(E1949/12,0)+1,ROUNDDOWN((E1949+$B$7-$B$8)/12,0)+1),INDEX('שיפור נשים'!$A$1:$GQ$121,ROUNDDOWN(E1949/12,0)+1,ROUNDDOWN((E1949+$B$7-$B$8)/12,0)+1))</f>
        <v>#REF!</v>
      </c>
      <c r="P1949">
        <f t="shared" si="636"/>
        <v>0.91666666666666663</v>
      </c>
      <c r="Q1949">
        <f t="shared" si="638"/>
        <v>1</v>
      </c>
      <c r="R1949">
        <f t="shared" si="643"/>
        <v>1947</v>
      </c>
      <c r="S1949" t="e">
        <f t="shared" si="644"/>
        <v>#VALUE!</v>
      </c>
      <c r="T1949" t="e">
        <f>IF($B$11="זכר",INDEX(תמותה!$A$1:$E$121,ROUNDDOWN(R1949/12,0)+1,2),INDEX(תמותה!$A$1:$E$121,ROUNDDOWN(R1949/12,0)+1,3))</f>
        <v>#REF!</v>
      </c>
      <c r="U1949" t="e">
        <f>IF($B$11="זכר",INDEX('שיפור גברים'!$A$1:$GQ$121,ROUNDDOWN(R1949/12,0)+1,ROUNDDOWN((E1949+$B$7-$B$8)/12,0)+2),INDEX('שיפור נשים'!$A$1:$GQ$121,ROUNDDOWN(R1949/12,0)+1,ROUNDDOWN((E1949+$B$7-$B$8)/12,0)+2))</f>
        <v>#REF!</v>
      </c>
      <c r="V1949" t="e">
        <f>IF($B$11="זכר",INDEX('שיפור גברים'!$A$1:$GQ$121,ROUNDDOWN(R1949/12,0)+1,ROUNDDOWN((E1949+$B$7-$B$8)/12,0)+1),INDEX('שיפור נשים'!$A$1:$GQ$121,ROUNDDOWN(R1949/12,0)+1,ROUNDDOWN((E1949+$B$7-$B$8)/12,0)+1))</f>
        <v>#REF!</v>
      </c>
      <c r="W1949">
        <f t="shared" si="639"/>
        <v>0.91666666666666663</v>
      </c>
      <c r="X1949" t="e">
        <f t="shared" si="645"/>
        <v>#VALUE!</v>
      </c>
      <c r="Y1949" t="e">
        <f>IF($B$11="זכר",INDEX(תמותה!$A$1:$E$121,ROUNDDOWN(R1949/12,0)+1,4),INDEX(תמותה!$A$1:$E$121,ROUNDDOWN(R1949/12,0)+1,5))</f>
        <v>#REF!</v>
      </c>
      <c r="Z1949">
        <f t="shared" si="640"/>
        <v>1</v>
      </c>
      <c r="AA1949">
        <f t="shared" si="641"/>
        <v>1</v>
      </c>
      <c r="AB1949" t="e">
        <f t="shared" si="646"/>
        <v>#VALUE!</v>
      </c>
      <c r="AC1949" t="e">
        <f t="shared" si="647"/>
        <v>#VALUE!</v>
      </c>
      <c r="AD1949" t="e">
        <f t="shared" si="648"/>
        <v>#VALUE!</v>
      </c>
      <c r="AE1949" t="e">
        <f t="shared" si="649"/>
        <v>#VALUE!</v>
      </c>
      <c r="AF1949" t="e">
        <f t="shared" si="650"/>
        <v>#VALUE!</v>
      </c>
    </row>
    <row r="1950" spans="5:32" x14ac:dyDescent="0.2">
      <c r="E1950">
        <f t="shared" si="642"/>
        <v>1948</v>
      </c>
      <c r="F1950">
        <f t="shared" si="637"/>
        <v>358.56686453411299</v>
      </c>
      <c r="G1950" t="e">
        <f t="shared" si="630"/>
        <v>#VALUE!</v>
      </c>
      <c r="H1950" t="e">
        <f t="shared" si="631"/>
        <v>#VALUE!</v>
      </c>
      <c r="I1950" t="e">
        <f t="shared" si="632"/>
        <v>#VALUE!</v>
      </c>
      <c r="J1950" t="e">
        <f t="shared" si="633"/>
        <v>#VALUE!</v>
      </c>
      <c r="K1950" t="e">
        <f t="shared" si="634"/>
        <v>#VALUE!</v>
      </c>
      <c r="L1950" t="e">
        <f t="shared" si="635"/>
        <v>#VALUE!</v>
      </c>
      <c r="M1950" t="e">
        <f>IF($B$9="זכר",INDEX(תמותה!$A$1:$E$121,ROUNDDOWN(E1950/12,0)+1,2),INDEX(תמותה!$A$1:$E$121,ROUNDDOWN(E1950/12,0)+1,3))</f>
        <v>#REF!</v>
      </c>
      <c r="N1950" t="e">
        <f>IF($B$9="זכר",INDEX('שיפור גברים'!$A$1:$GQ$121,ROUNDDOWN(E1950/12,0)+1,ROUNDDOWN((E1950+$B$7-$B$8)/12,0)+2),INDEX('שיפור נשים'!$A$1:$GQ$121,ROUNDDOWN(E1950/12,0)+1,ROUNDDOWN((E1950+$B$7-$B$8)/12,0)+2))</f>
        <v>#REF!</v>
      </c>
      <c r="O1950" t="e">
        <f>IF($B$9="זכר",INDEX('שיפור גברים'!$A$1:$GQ$121,ROUNDDOWN(E1950/12,0)+1,ROUNDDOWN((E1950+$B$7-$B$8)/12,0)+1),INDEX('שיפור נשים'!$A$1:$GQ$121,ROUNDDOWN(E1950/12,0)+1,ROUNDDOWN((E1950+$B$7-$B$8)/12,0)+1))</f>
        <v>#REF!</v>
      </c>
      <c r="P1950">
        <f t="shared" si="636"/>
        <v>1</v>
      </c>
      <c r="Q1950">
        <f t="shared" si="638"/>
        <v>1</v>
      </c>
      <c r="R1950">
        <f t="shared" si="643"/>
        <v>1948</v>
      </c>
      <c r="S1950" t="e">
        <f t="shared" si="644"/>
        <v>#VALUE!</v>
      </c>
      <c r="T1950" t="e">
        <f>IF($B$11="זכר",INDEX(תמותה!$A$1:$E$121,ROUNDDOWN(R1950/12,0)+1,2),INDEX(תמותה!$A$1:$E$121,ROUNDDOWN(R1950/12,0)+1,3))</f>
        <v>#REF!</v>
      </c>
      <c r="U1950" t="e">
        <f>IF($B$11="זכר",INDEX('שיפור גברים'!$A$1:$GQ$121,ROUNDDOWN(R1950/12,0)+1,ROUNDDOWN((E1950+$B$7-$B$8)/12,0)+2),INDEX('שיפור נשים'!$A$1:$GQ$121,ROUNDDOWN(R1950/12,0)+1,ROUNDDOWN((E1950+$B$7-$B$8)/12,0)+2))</f>
        <v>#REF!</v>
      </c>
      <c r="V1950" t="e">
        <f>IF($B$11="זכר",INDEX('שיפור גברים'!$A$1:$GQ$121,ROUNDDOWN(R1950/12,0)+1,ROUNDDOWN((E1950+$B$7-$B$8)/12,0)+1),INDEX('שיפור נשים'!$A$1:$GQ$121,ROUNDDOWN(R1950/12,0)+1,ROUNDDOWN((E1950+$B$7-$B$8)/12,0)+1))</f>
        <v>#REF!</v>
      </c>
      <c r="W1950">
        <f t="shared" si="639"/>
        <v>1</v>
      </c>
      <c r="X1950" t="e">
        <f t="shared" si="645"/>
        <v>#VALUE!</v>
      </c>
      <c r="Y1950" t="e">
        <f>IF($B$11="זכר",INDEX(תמותה!$A$1:$E$121,ROUNDDOWN(R1950/12,0)+1,4),INDEX(תמותה!$A$1:$E$121,ROUNDDOWN(R1950/12,0)+1,5))</f>
        <v>#REF!</v>
      </c>
      <c r="Z1950">
        <f t="shared" si="640"/>
        <v>1</v>
      </c>
      <c r="AA1950">
        <f t="shared" si="641"/>
        <v>1</v>
      </c>
      <c r="AB1950" t="e">
        <f t="shared" si="646"/>
        <v>#VALUE!</v>
      </c>
      <c r="AC1950" t="e">
        <f t="shared" si="647"/>
        <v>#VALUE!</v>
      </c>
      <c r="AD1950" t="e">
        <f t="shared" si="648"/>
        <v>#VALUE!</v>
      </c>
      <c r="AE1950" t="e">
        <f t="shared" si="649"/>
        <v>#VALUE!</v>
      </c>
      <c r="AF1950" t="e">
        <f t="shared" si="650"/>
        <v>#VALUE!</v>
      </c>
    </row>
    <row r="1951" spans="5:32" x14ac:dyDescent="0.2">
      <c r="E1951">
        <f t="shared" si="642"/>
        <v>1949</v>
      </c>
      <c r="F1951">
        <f t="shared" si="637"/>
        <v>359.65066006492242</v>
      </c>
      <c r="G1951" t="e">
        <f t="shared" si="630"/>
        <v>#VALUE!</v>
      </c>
      <c r="H1951" t="e">
        <f t="shared" si="631"/>
        <v>#VALUE!</v>
      </c>
      <c r="I1951" t="e">
        <f t="shared" si="632"/>
        <v>#VALUE!</v>
      </c>
      <c r="J1951" t="e">
        <f t="shared" si="633"/>
        <v>#VALUE!</v>
      </c>
      <c r="K1951" t="e">
        <f t="shared" si="634"/>
        <v>#VALUE!</v>
      </c>
      <c r="L1951" t="e">
        <f t="shared" si="635"/>
        <v>#VALUE!</v>
      </c>
      <c r="M1951" t="e">
        <f>IF($B$9="זכר",INDEX(תמותה!$A$1:$E$121,ROUNDDOWN(E1951/12,0)+1,2),INDEX(תמותה!$A$1:$E$121,ROUNDDOWN(E1951/12,0)+1,3))</f>
        <v>#REF!</v>
      </c>
      <c r="N1951" t="e">
        <f>IF($B$9="זכר",INDEX('שיפור גברים'!$A$1:$GQ$121,ROUNDDOWN(E1951/12,0)+1,ROUNDDOWN((E1951+$B$7-$B$8)/12,0)+2),INDEX('שיפור נשים'!$A$1:$GQ$121,ROUNDDOWN(E1951/12,0)+1,ROUNDDOWN((E1951+$B$7-$B$8)/12,0)+2))</f>
        <v>#REF!</v>
      </c>
      <c r="O1951" t="e">
        <f>IF($B$9="זכר",INDEX('שיפור גברים'!$A$1:$GQ$121,ROUNDDOWN(E1951/12,0)+1,ROUNDDOWN((E1951+$B$7-$B$8)/12,0)+1),INDEX('שיפור נשים'!$A$1:$GQ$121,ROUNDDOWN(E1951/12,0)+1,ROUNDDOWN((E1951+$B$7-$B$8)/12,0)+1))</f>
        <v>#REF!</v>
      </c>
      <c r="P1951">
        <f t="shared" si="636"/>
        <v>8.3333333333333329E-2</v>
      </c>
      <c r="Q1951">
        <f t="shared" si="638"/>
        <v>1</v>
      </c>
      <c r="R1951">
        <f t="shared" si="643"/>
        <v>1949</v>
      </c>
      <c r="S1951" t="e">
        <f t="shared" si="644"/>
        <v>#VALUE!</v>
      </c>
      <c r="T1951" t="e">
        <f>IF($B$11="זכר",INDEX(תמותה!$A$1:$E$121,ROUNDDOWN(R1951/12,0)+1,2),INDEX(תמותה!$A$1:$E$121,ROUNDDOWN(R1951/12,0)+1,3))</f>
        <v>#REF!</v>
      </c>
      <c r="U1951" t="e">
        <f>IF($B$11="זכר",INDEX('שיפור גברים'!$A$1:$GQ$121,ROUNDDOWN(R1951/12,0)+1,ROUNDDOWN((E1951+$B$7-$B$8)/12,0)+2),INDEX('שיפור נשים'!$A$1:$GQ$121,ROUNDDOWN(R1951/12,0)+1,ROUNDDOWN((E1951+$B$7-$B$8)/12,0)+2))</f>
        <v>#REF!</v>
      </c>
      <c r="V1951" t="e">
        <f>IF($B$11="זכר",INDEX('שיפור גברים'!$A$1:$GQ$121,ROUNDDOWN(R1951/12,0)+1,ROUNDDOWN((E1951+$B$7-$B$8)/12,0)+1),INDEX('שיפור נשים'!$A$1:$GQ$121,ROUNDDOWN(R1951/12,0)+1,ROUNDDOWN((E1951+$B$7-$B$8)/12,0)+1))</f>
        <v>#REF!</v>
      </c>
      <c r="W1951">
        <f t="shared" si="639"/>
        <v>8.3333333333333329E-2</v>
      </c>
      <c r="X1951" t="e">
        <f t="shared" si="645"/>
        <v>#VALUE!</v>
      </c>
      <c r="Y1951" t="e">
        <f>IF($B$11="זכר",INDEX(תמותה!$A$1:$E$121,ROUNDDOWN(R1951/12,0)+1,4),INDEX(תמותה!$A$1:$E$121,ROUNDDOWN(R1951/12,0)+1,5))</f>
        <v>#REF!</v>
      </c>
      <c r="Z1951">
        <f t="shared" si="640"/>
        <v>1</v>
      </c>
      <c r="AA1951">
        <f t="shared" si="641"/>
        <v>1</v>
      </c>
      <c r="AB1951" t="e">
        <f t="shared" si="646"/>
        <v>#VALUE!</v>
      </c>
      <c r="AC1951" t="e">
        <f t="shared" si="647"/>
        <v>#VALUE!</v>
      </c>
      <c r="AD1951" t="e">
        <f t="shared" si="648"/>
        <v>#VALUE!</v>
      </c>
      <c r="AE1951" t="e">
        <f t="shared" si="649"/>
        <v>#VALUE!</v>
      </c>
      <c r="AF1951" t="e">
        <f t="shared" si="650"/>
        <v>#VALUE!</v>
      </c>
    </row>
    <row r="1952" spans="5:32" x14ac:dyDescent="0.2">
      <c r="E1952">
        <f t="shared" si="642"/>
        <v>1950</v>
      </c>
      <c r="F1952">
        <f t="shared" si="637"/>
        <v>360.73773144988564</v>
      </c>
      <c r="G1952" t="e">
        <f t="shared" si="630"/>
        <v>#VALUE!</v>
      </c>
      <c r="H1952" t="e">
        <f t="shared" si="631"/>
        <v>#VALUE!</v>
      </c>
      <c r="I1952" t="e">
        <f t="shared" si="632"/>
        <v>#VALUE!</v>
      </c>
      <c r="J1952" t="e">
        <f t="shared" si="633"/>
        <v>#VALUE!</v>
      </c>
      <c r="K1952" t="e">
        <f t="shared" si="634"/>
        <v>#VALUE!</v>
      </c>
      <c r="L1952" t="e">
        <f t="shared" si="635"/>
        <v>#VALUE!</v>
      </c>
      <c r="M1952" t="e">
        <f>IF($B$9="זכר",INDEX(תמותה!$A$1:$E$121,ROUNDDOWN(E1952/12,0)+1,2),INDEX(תמותה!$A$1:$E$121,ROUNDDOWN(E1952/12,0)+1,3))</f>
        <v>#REF!</v>
      </c>
      <c r="N1952" t="e">
        <f>IF($B$9="זכר",INDEX('שיפור גברים'!$A$1:$GQ$121,ROUNDDOWN(E1952/12,0)+1,ROUNDDOWN((E1952+$B$7-$B$8)/12,0)+2),INDEX('שיפור נשים'!$A$1:$GQ$121,ROUNDDOWN(E1952/12,0)+1,ROUNDDOWN((E1952+$B$7-$B$8)/12,0)+2))</f>
        <v>#REF!</v>
      </c>
      <c r="O1952" t="e">
        <f>IF($B$9="זכר",INDEX('שיפור גברים'!$A$1:$GQ$121,ROUNDDOWN(E1952/12,0)+1,ROUNDDOWN((E1952+$B$7-$B$8)/12,0)+1),INDEX('שיפור נשים'!$A$1:$GQ$121,ROUNDDOWN(E1952/12,0)+1,ROUNDDOWN((E1952+$B$7-$B$8)/12,0)+1))</f>
        <v>#REF!</v>
      </c>
      <c r="P1952">
        <f t="shared" si="636"/>
        <v>0.16666666666666666</v>
      </c>
      <c r="Q1952">
        <f t="shared" si="638"/>
        <v>1</v>
      </c>
      <c r="R1952">
        <f t="shared" si="643"/>
        <v>1950</v>
      </c>
      <c r="S1952" t="e">
        <f t="shared" si="644"/>
        <v>#VALUE!</v>
      </c>
      <c r="T1952" t="e">
        <f>IF($B$11="זכר",INDEX(תמותה!$A$1:$E$121,ROUNDDOWN(R1952/12,0)+1,2),INDEX(תמותה!$A$1:$E$121,ROUNDDOWN(R1952/12,0)+1,3))</f>
        <v>#REF!</v>
      </c>
      <c r="U1952" t="e">
        <f>IF($B$11="זכר",INDEX('שיפור גברים'!$A$1:$GQ$121,ROUNDDOWN(R1952/12,0)+1,ROUNDDOWN((E1952+$B$7-$B$8)/12,0)+2),INDEX('שיפור נשים'!$A$1:$GQ$121,ROUNDDOWN(R1952/12,0)+1,ROUNDDOWN((E1952+$B$7-$B$8)/12,0)+2))</f>
        <v>#REF!</v>
      </c>
      <c r="V1952" t="e">
        <f>IF($B$11="זכר",INDEX('שיפור גברים'!$A$1:$GQ$121,ROUNDDOWN(R1952/12,0)+1,ROUNDDOWN((E1952+$B$7-$B$8)/12,0)+1),INDEX('שיפור נשים'!$A$1:$GQ$121,ROUNDDOWN(R1952/12,0)+1,ROUNDDOWN((E1952+$B$7-$B$8)/12,0)+1))</f>
        <v>#REF!</v>
      </c>
      <c r="W1952">
        <f t="shared" si="639"/>
        <v>0.16666666666666666</v>
      </c>
      <c r="X1952" t="e">
        <f t="shared" si="645"/>
        <v>#VALUE!</v>
      </c>
      <c r="Y1952" t="e">
        <f>IF($B$11="זכר",INDEX(תמותה!$A$1:$E$121,ROUNDDOWN(R1952/12,0)+1,4),INDEX(תמותה!$A$1:$E$121,ROUNDDOWN(R1952/12,0)+1,5))</f>
        <v>#REF!</v>
      </c>
      <c r="Z1952">
        <f t="shared" si="640"/>
        <v>1</v>
      </c>
      <c r="AA1952">
        <f t="shared" si="641"/>
        <v>1</v>
      </c>
      <c r="AB1952" t="e">
        <f t="shared" si="646"/>
        <v>#VALUE!</v>
      </c>
      <c r="AC1952" t="e">
        <f t="shared" si="647"/>
        <v>#VALUE!</v>
      </c>
      <c r="AD1952" t="e">
        <f t="shared" si="648"/>
        <v>#VALUE!</v>
      </c>
      <c r="AE1952" t="e">
        <f t="shared" si="649"/>
        <v>#VALUE!</v>
      </c>
      <c r="AF1952" t="e">
        <f t="shared" si="650"/>
        <v>#VALUE!</v>
      </c>
    </row>
    <row r="1953" spans="5:32" x14ac:dyDescent="0.2">
      <c r="E1953">
        <f t="shared" si="642"/>
        <v>1951</v>
      </c>
      <c r="F1953">
        <f t="shared" si="637"/>
        <v>361.82808859051994</v>
      </c>
      <c r="G1953" t="e">
        <f t="shared" si="630"/>
        <v>#VALUE!</v>
      </c>
      <c r="H1953" t="e">
        <f t="shared" si="631"/>
        <v>#VALUE!</v>
      </c>
      <c r="I1953" t="e">
        <f t="shared" si="632"/>
        <v>#VALUE!</v>
      </c>
      <c r="J1953" t="e">
        <f t="shared" si="633"/>
        <v>#VALUE!</v>
      </c>
      <c r="K1953" t="e">
        <f t="shared" si="634"/>
        <v>#VALUE!</v>
      </c>
      <c r="L1953" t="e">
        <f t="shared" si="635"/>
        <v>#VALUE!</v>
      </c>
      <c r="M1953" t="e">
        <f>IF($B$9="זכר",INDEX(תמותה!$A$1:$E$121,ROUNDDOWN(E1953/12,0)+1,2),INDEX(תמותה!$A$1:$E$121,ROUNDDOWN(E1953/12,0)+1,3))</f>
        <v>#REF!</v>
      </c>
      <c r="N1953" t="e">
        <f>IF($B$9="זכר",INDEX('שיפור גברים'!$A$1:$GQ$121,ROUNDDOWN(E1953/12,0)+1,ROUNDDOWN((E1953+$B$7-$B$8)/12,0)+2),INDEX('שיפור נשים'!$A$1:$GQ$121,ROUNDDOWN(E1953/12,0)+1,ROUNDDOWN((E1953+$B$7-$B$8)/12,0)+2))</f>
        <v>#REF!</v>
      </c>
      <c r="O1953" t="e">
        <f>IF($B$9="זכר",INDEX('שיפור גברים'!$A$1:$GQ$121,ROUNDDOWN(E1953/12,0)+1,ROUNDDOWN((E1953+$B$7-$B$8)/12,0)+1),INDEX('שיפור נשים'!$A$1:$GQ$121,ROUNDDOWN(E1953/12,0)+1,ROUNDDOWN((E1953+$B$7-$B$8)/12,0)+1))</f>
        <v>#REF!</v>
      </c>
      <c r="P1953">
        <f t="shared" si="636"/>
        <v>0.25</v>
      </c>
      <c r="Q1953">
        <f t="shared" si="638"/>
        <v>1</v>
      </c>
      <c r="R1953">
        <f t="shared" si="643"/>
        <v>1951</v>
      </c>
      <c r="S1953" t="e">
        <f t="shared" si="644"/>
        <v>#VALUE!</v>
      </c>
      <c r="T1953" t="e">
        <f>IF($B$11="זכר",INDEX(תמותה!$A$1:$E$121,ROUNDDOWN(R1953/12,0)+1,2),INDEX(תמותה!$A$1:$E$121,ROUNDDOWN(R1953/12,0)+1,3))</f>
        <v>#REF!</v>
      </c>
      <c r="U1953" t="e">
        <f>IF($B$11="זכר",INDEX('שיפור גברים'!$A$1:$GQ$121,ROUNDDOWN(R1953/12,0)+1,ROUNDDOWN((E1953+$B$7-$B$8)/12,0)+2),INDEX('שיפור נשים'!$A$1:$GQ$121,ROUNDDOWN(R1953/12,0)+1,ROUNDDOWN((E1953+$B$7-$B$8)/12,0)+2))</f>
        <v>#REF!</v>
      </c>
      <c r="V1953" t="e">
        <f>IF($B$11="זכר",INDEX('שיפור גברים'!$A$1:$GQ$121,ROUNDDOWN(R1953/12,0)+1,ROUNDDOWN((E1953+$B$7-$B$8)/12,0)+1),INDEX('שיפור נשים'!$A$1:$GQ$121,ROUNDDOWN(R1953/12,0)+1,ROUNDDOWN((E1953+$B$7-$B$8)/12,0)+1))</f>
        <v>#REF!</v>
      </c>
      <c r="W1953">
        <f t="shared" si="639"/>
        <v>0.25</v>
      </c>
      <c r="X1953" t="e">
        <f t="shared" si="645"/>
        <v>#VALUE!</v>
      </c>
      <c r="Y1953" t="e">
        <f>IF($B$11="זכר",INDEX(תמותה!$A$1:$E$121,ROUNDDOWN(R1953/12,0)+1,4),INDEX(תמותה!$A$1:$E$121,ROUNDDOWN(R1953/12,0)+1,5))</f>
        <v>#REF!</v>
      </c>
      <c r="Z1953">
        <f t="shared" si="640"/>
        <v>1</v>
      </c>
      <c r="AA1953">
        <f t="shared" si="641"/>
        <v>1</v>
      </c>
      <c r="AB1953" t="e">
        <f t="shared" si="646"/>
        <v>#VALUE!</v>
      </c>
      <c r="AC1953" t="e">
        <f t="shared" si="647"/>
        <v>#VALUE!</v>
      </c>
      <c r="AD1953" t="e">
        <f t="shared" si="648"/>
        <v>#VALUE!</v>
      </c>
      <c r="AE1953" t="e">
        <f t="shared" si="649"/>
        <v>#VALUE!</v>
      </c>
      <c r="AF1953" t="e">
        <f t="shared" si="650"/>
        <v>#VALUE!</v>
      </c>
    </row>
    <row r="1954" spans="5:32" x14ac:dyDescent="0.2">
      <c r="E1954">
        <f t="shared" si="642"/>
        <v>1952</v>
      </c>
      <c r="F1954">
        <f t="shared" si="637"/>
        <v>362.92174141827144</v>
      </c>
      <c r="G1954" t="e">
        <f t="shared" si="630"/>
        <v>#VALUE!</v>
      </c>
      <c r="H1954" t="e">
        <f t="shared" si="631"/>
        <v>#VALUE!</v>
      </c>
      <c r="I1954" t="e">
        <f t="shared" si="632"/>
        <v>#VALUE!</v>
      </c>
      <c r="J1954" t="e">
        <f t="shared" si="633"/>
        <v>#VALUE!</v>
      </c>
      <c r="K1954" t="e">
        <f t="shared" si="634"/>
        <v>#VALUE!</v>
      </c>
      <c r="L1954" t="e">
        <f t="shared" si="635"/>
        <v>#VALUE!</v>
      </c>
      <c r="M1954" t="e">
        <f>IF($B$9="זכר",INDEX(תמותה!$A$1:$E$121,ROUNDDOWN(E1954/12,0)+1,2),INDEX(תמותה!$A$1:$E$121,ROUNDDOWN(E1954/12,0)+1,3))</f>
        <v>#REF!</v>
      </c>
      <c r="N1954" t="e">
        <f>IF($B$9="זכר",INDEX('שיפור גברים'!$A$1:$GQ$121,ROUNDDOWN(E1954/12,0)+1,ROUNDDOWN((E1954+$B$7-$B$8)/12,0)+2),INDEX('שיפור נשים'!$A$1:$GQ$121,ROUNDDOWN(E1954/12,0)+1,ROUNDDOWN((E1954+$B$7-$B$8)/12,0)+2))</f>
        <v>#REF!</v>
      </c>
      <c r="O1954" t="e">
        <f>IF($B$9="זכר",INDEX('שיפור גברים'!$A$1:$GQ$121,ROUNDDOWN(E1954/12,0)+1,ROUNDDOWN((E1954+$B$7-$B$8)/12,0)+1),INDEX('שיפור נשים'!$A$1:$GQ$121,ROUNDDOWN(E1954/12,0)+1,ROUNDDOWN((E1954+$B$7-$B$8)/12,0)+1))</f>
        <v>#REF!</v>
      </c>
      <c r="P1954">
        <f t="shared" si="636"/>
        <v>0.33333333333333331</v>
      </c>
      <c r="Q1954">
        <f t="shared" si="638"/>
        <v>1</v>
      </c>
      <c r="R1954">
        <f t="shared" si="643"/>
        <v>1952</v>
      </c>
      <c r="S1954" t="e">
        <f t="shared" si="644"/>
        <v>#VALUE!</v>
      </c>
      <c r="T1954" t="e">
        <f>IF($B$11="זכר",INDEX(תמותה!$A$1:$E$121,ROUNDDOWN(R1954/12,0)+1,2),INDEX(תמותה!$A$1:$E$121,ROUNDDOWN(R1954/12,0)+1,3))</f>
        <v>#REF!</v>
      </c>
      <c r="U1954" t="e">
        <f>IF($B$11="זכר",INDEX('שיפור גברים'!$A$1:$GQ$121,ROUNDDOWN(R1954/12,0)+1,ROUNDDOWN((E1954+$B$7-$B$8)/12,0)+2),INDEX('שיפור נשים'!$A$1:$GQ$121,ROUNDDOWN(R1954/12,0)+1,ROUNDDOWN((E1954+$B$7-$B$8)/12,0)+2))</f>
        <v>#REF!</v>
      </c>
      <c r="V1954" t="e">
        <f>IF($B$11="זכר",INDEX('שיפור גברים'!$A$1:$GQ$121,ROUNDDOWN(R1954/12,0)+1,ROUNDDOWN((E1954+$B$7-$B$8)/12,0)+1),INDEX('שיפור נשים'!$A$1:$GQ$121,ROUNDDOWN(R1954/12,0)+1,ROUNDDOWN((E1954+$B$7-$B$8)/12,0)+1))</f>
        <v>#REF!</v>
      </c>
      <c r="W1954">
        <f t="shared" si="639"/>
        <v>0.33333333333333331</v>
      </c>
      <c r="X1954" t="e">
        <f t="shared" si="645"/>
        <v>#VALUE!</v>
      </c>
      <c r="Y1954" t="e">
        <f>IF($B$11="זכר",INDEX(תמותה!$A$1:$E$121,ROUNDDOWN(R1954/12,0)+1,4),INDEX(תמותה!$A$1:$E$121,ROUNDDOWN(R1954/12,0)+1,5))</f>
        <v>#REF!</v>
      </c>
      <c r="Z1954">
        <f t="shared" si="640"/>
        <v>1</v>
      </c>
      <c r="AA1954">
        <f t="shared" si="641"/>
        <v>1</v>
      </c>
      <c r="AB1954" t="e">
        <f t="shared" si="646"/>
        <v>#VALUE!</v>
      </c>
      <c r="AC1954" t="e">
        <f t="shared" si="647"/>
        <v>#VALUE!</v>
      </c>
      <c r="AD1954" t="e">
        <f t="shared" si="648"/>
        <v>#VALUE!</v>
      </c>
      <c r="AE1954" t="e">
        <f t="shared" si="649"/>
        <v>#VALUE!</v>
      </c>
      <c r="AF1954" t="e">
        <f t="shared" si="650"/>
        <v>#VALUE!</v>
      </c>
    </row>
    <row r="1955" spans="5:32" x14ac:dyDescent="0.2">
      <c r="E1955">
        <f t="shared" si="642"/>
        <v>1953</v>
      </c>
      <c r="F1955">
        <f t="shared" si="637"/>
        <v>364.01869989460403</v>
      </c>
      <c r="G1955" t="e">
        <f t="shared" si="630"/>
        <v>#VALUE!</v>
      </c>
      <c r="H1955" t="e">
        <f t="shared" si="631"/>
        <v>#VALUE!</v>
      </c>
      <c r="I1955" t="e">
        <f t="shared" si="632"/>
        <v>#VALUE!</v>
      </c>
      <c r="J1955" t="e">
        <f t="shared" si="633"/>
        <v>#VALUE!</v>
      </c>
      <c r="K1955" t="e">
        <f t="shared" si="634"/>
        <v>#VALUE!</v>
      </c>
      <c r="L1955" t="e">
        <f t="shared" si="635"/>
        <v>#VALUE!</v>
      </c>
      <c r="M1955" t="e">
        <f>IF($B$9="זכר",INDEX(תמותה!$A$1:$E$121,ROUNDDOWN(E1955/12,0)+1,2),INDEX(תמותה!$A$1:$E$121,ROUNDDOWN(E1955/12,0)+1,3))</f>
        <v>#REF!</v>
      </c>
      <c r="N1955" t="e">
        <f>IF($B$9="זכר",INDEX('שיפור גברים'!$A$1:$GQ$121,ROUNDDOWN(E1955/12,0)+1,ROUNDDOWN((E1955+$B$7-$B$8)/12,0)+2),INDEX('שיפור נשים'!$A$1:$GQ$121,ROUNDDOWN(E1955/12,0)+1,ROUNDDOWN((E1955+$B$7-$B$8)/12,0)+2))</f>
        <v>#REF!</v>
      </c>
      <c r="O1955" t="e">
        <f>IF($B$9="זכר",INDEX('שיפור גברים'!$A$1:$GQ$121,ROUNDDOWN(E1955/12,0)+1,ROUNDDOWN((E1955+$B$7-$B$8)/12,0)+1),INDEX('שיפור נשים'!$A$1:$GQ$121,ROUNDDOWN(E1955/12,0)+1,ROUNDDOWN((E1955+$B$7-$B$8)/12,0)+1))</f>
        <v>#REF!</v>
      </c>
      <c r="P1955">
        <f t="shared" si="636"/>
        <v>0.41666666666666669</v>
      </c>
      <c r="Q1955">
        <f t="shared" si="638"/>
        <v>1</v>
      </c>
      <c r="R1955">
        <f t="shared" si="643"/>
        <v>1953</v>
      </c>
      <c r="S1955" t="e">
        <f t="shared" si="644"/>
        <v>#VALUE!</v>
      </c>
      <c r="T1955" t="e">
        <f>IF($B$11="זכר",INDEX(תמותה!$A$1:$E$121,ROUNDDOWN(R1955/12,0)+1,2),INDEX(תמותה!$A$1:$E$121,ROUNDDOWN(R1955/12,0)+1,3))</f>
        <v>#REF!</v>
      </c>
      <c r="U1955" t="e">
        <f>IF($B$11="זכר",INDEX('שיפור גברים'!$A$1:$GQ$121,ROUNDDOWN(R1955/12,0)+1,ROUNDDOWN((E1955+$B$7-$B$8)/12,0)+2),INDEX('שיפור נשים'!$A$1:$GQ$121,ROUNDDOWN(R1955/12,0)+1,ROUNDDOWN((E1955+$B$7-$B$8)/12,0)+2))</f>
        <v>#REF!</v>
      </c>
      <c r="V1955" t="e">
        <f>IF($B$11="זכר",INDEX('שיפור גברים'!$A$1:$GQ$121,ROUNDDOWN(R1955/12,0)+1,ROUNDDOWN((E1955+$B$7-$B$8)/12,0)+1),INDEX('שיפור נשים'!$A$1:$GQ$121,ROUNDDOWN(R1955/12,0)+1,ROUNDDOWN((E1955+$B$7-$B$8)/12,0)+1))</f>
        <v>#REF!</v>
      </c>
      <c r="W1955">
        <f t="shared" si="639"/>
        <v>0.41666666666666669</v>
      </c>
      <c r="X1955" t="e">
        <f t="shared" si="645"/>
        <v>#VALUE!</v>
      </c>
      <c r="Y1955" t="e">
        <f>IF($B$11="זכר",INDEX(תמותה!$A$1:$E$121,ROUNDDOWN(R1955/12,0)+1,4),INDEX(תמותה!$A$1:$E$121,ROUNDDOWN(R1955/12,0)+1,5))</f>
        <v>#REF!</v>
      </c>
      <c r="Z1955">
        <f t="shared" si="640"/>
        <v>1</v>
      </c>
      <c r="AA1955">
        <f t="shared" si="641"/>
        <v>1</v>
      </c>
      <c r="AB1955" t="e">
        <f t="shared" si="646"/>
        <v>#VALUE!</v>
      </c>
      <c r="AC1955" t="e">
        <f t="shared" si="647"/>
        <v>#VALUE!</v>
      </c>
      <c r="AD1955" t="e">
        <f t="shared" si="648"/>
        <v>#VALUE!</v>
      </c>
      <c r="AE1955" t="e">
        <f t="shared" si="649"/>
        <v>#VALUE!</v>
      </c>
      <c r="AF1955" t="e">
        <f t="shared" si="650"/>
        <v>#VALUE!</v>
      </c>
    </row>
    <row r="1956" spans="5:32" x14ac:dyDescent="0.2">
      <c r="E1956">
        <f t="shared" si="642"/>
        <v>1954</v>
      </c>
      <c r="F1956">
        <f t="shared" si="637"/>
        <v>365.11897401109081</v>
      </c>
      <c r="G1956" t="e">
        <f t="shared" si="630"/>
        <v>#VALUE!</v>
      </c>
      <c r="H1956" t="e">
        <f t="shared" si="631"/>
        <v>#VALUE!</v>
      </c>
      <c r="I1956" t="e">
        <f t="shared" si="632"/>
        <v>#VALUE!</v>
      </c>
      <c r="J1956" t="e">
        <f t="shared" si="633"/>
        <v>#VALUE!</v>
      </c>
      <c r="K1956" t="e">
        <f t="shared" si="634"/>
        <v>#VALUE!</v>
      </c>
      <c r="L1956" t="e">
        <f t="shared" si="635"/>
        <v>#VALUE!</v>
      </c>
      <c r="M1956" t="e">
        <f>IF($B$9="זכר",INDEX(תמותה!$A$1:$E$121,ROUNDDOWN(E1956/12,0)+1,2),INDEX(תמותה!$A$1:$E$121,ROUNDDOWN(E1956/12,0)+1,3))</f>
        <v>#REF!</v>
      </c>
      <c r="N1956" t="e">
        <f>IF($B$9="זכר",INDEX('שיפור גברים'!$A$1:$GQ$121,ROUNDDOWN(E1956/12,0)+1,ROUNDDOWN((E1956+$B$7-$B$8)/12,0)+2),INDEX('שיפור נשים'!$A$1:$GQ$121,ROUNDDOWN(E1956/12,0)+1,ROUNDDOWN((E1956+$B$7-$B$8)/12,0)+2))</f>
        <v>#REF!</v>
      </c>
      <c r="O1956" t="e">
        <f>IF($B$9="זכר",INDEX('שיפור גברים'!$A$1:$GQ$121,ROUNDDOWN(E1956/12,0)+1,ROUNDDOWN((E1956+$B$7-$B$8)/12,0)+1),INDEX('שיפור נשים'!$A$1:$GQ$121,ROUNDDOWN(E1956/12,0)+1,ROUNDDOWN((E1956+$B$7-$B$8)/12,0)+1))</f>
        <v>#REF!</v>
      </c>
      <c r="P1956">
        <f t="shared" si="636"/>
        <v>0.5</v>
      </c>
      <c r="Q1956">
        <f t="shared" si="638"/>
        <v>1</v>
      </c>
      <c r="R1956">
        <f t="shared" si="643"/>
        <v>1954</v>
      </c>
      <c r="S1956" t="e">
        <f t="shared" si="644"/>
        <v>#VALUE!</v>
      </c>
      <c r="T1956" t="e">
        <f>IF($B$11="זכר",INDEX(תמותה!$A$1:$E$121,ROUNDDOWN(R1956/12,0)+1,2),INDEX(תמותה!$A$1:$E$121,ROUNDDOWN(R1956/12,0)+1,3))</f>
        <v>#REF!</v>
      </c>
      <c r="U1956" t="e">
        <f>IF($B$11="זכר",INDEX('שיפור גברים'!$A$1:$GQ$121,ROUNDDOWN(R1956/12,0)+1,ROUNDDOWN((E1956+$B$7-$B$8)/12,0)+2),INDEX('שיפור נשים'!$A$1:$GQ$121,ROUNDDOWN(R1956/12,0)+1,ROUNDDOWN((E1956+$B$7-$B$8)/12,0)+2))</f>
        <v>#REF!</v>
      </c>
      <c r="V1956" t="e">
        <f>IF($B$11="זכר",INDEX('שיפור גברים'!$A$1:$GQ$121,ROUNDDOWN(R1956/12,0)+1,ROUNDDOWN((E1956+$B$7-$B$8)/12,0)+1),INDEX('שיפור נשים'!$A$1:$GQ$121,ROUNDDOWN(R1956/12,0)+1,ROUNDDOWN((E1956+$B$7-$B$8)/12,0)+1))</f>
        <v>#REF!</v>
      </c>
      <c r="W1956">
        <f t="shared" si="639"/>
        <v>0.5</v>
      </c>
      <c r="X1956" t="e">
        <f t="shared" si="645"/>
        <v>#VALUE!</v>
      </c>
      <c r="Y1956" t="e">
        <f>IF($B$11="זכר",INDEX(תמותה!$A$1:$E$121,ROUNDDOWN(R1956/12,0)+1,4),INDEX(תמותה!$A$1:$E$121,ROUNDDOWN(R1956/12,0)+1,5))</f>
        <v>#REF!</v>
      </c>
      <c r="Z1956">
        <f t="shared" si="640"/>
        <v>1</v>
      </c>
      <c r="AA1956">
        <f t="shared" si="641"/>
        <v>1</v>
      </c>
      <c r="AB1956" t="e">
        <f t="shared" si="646"/>
        <v>#VALUE!</v>
      </c>
      <c r="AC1956" t="e">
        <f t="shared" si="647"/>
        <v>#VALUE!</v>
      </c>
      <c r="AD1956" t="e">
        <f t="shared" si="648"/>
        <v>#VALUE!</v>
      </c>
      <c r="AE1956" t="e">
        <f t="shared" si="649"/>
        <v>#VALUE!</v>
      </c>
      <c r="AF1956" t="e">
        <f t="shared" si="650"/>
        <v>#VALUE!</v>
      </c>
    </row>
    <row r="1957" spans="5:32" x14ac:dyDescent="0.2">
      <c r="E1957">
        <f t="shared" si="642"/>
        <v>1955</v>
      </c>
      <c r="F1957">
        <f t="shared" si="637"/>
        <v>366.2225737895061</v>
      </c>
      <c r="G1957" t="e">
        <f t="shared" si="630"/>
        <v>#VALUE!</v>
      </c>
      <c r="H1957" t="e">
        <f t="shared" si="631"/>
        <v>#VALUE!</v>
      </c>
      <c r="I1957" t="e">
        <f t="shared" si="632"/>
        <v>#VALUE!</v>
      </c>
      <c r="J1957" t="e">
        <f t="shared" si="633"/>
        <v>#VALUE!</v>
      </c>
      <c r="K1957" t="e">
        <f t="shared" si="634"/>
        <v>#VALUE!</v>
      </c>
      <c r="L1957" t="e">
        <f t="shared" si="635"/>
        <v>#VALUE!</v>
      </c>
      <c r="M1957" t="e">
        <f>IF($B$9="זכר",INDEX(תמותה!$A$1:$E$121,ROUNDDOWN(E1957/12,0)+1,2),INDEX(תמותה!$A$1:$E$121,ROUNDDOWN(E1957/12,0)+1,3))</f>
        <v>#REF!</v>
      </c>
      <c r="N1957" t="e">
        <f>IF($B$9="זכר",INDEX('שיפור גברים'!$A$1:$GQ$121,ROUNDDOWN(E1957/12,0)+1,ROUNDDOWN((E1957+$B$7-$B$8)/12,0)+2),INDEX('שיפור נשים'!$A$1:$GQ$121,ROUNDDOWN(E1957/12,0)+1,ROUNDDOWN((E1957+$B$7-$B$8)/12,0)+2))</f>
        <v>#REF!</v>
      </c>
      <c r="O1957" t="e">
        <f>IF($B$9="זכר",INDEX('שיפור גברים'!$A$1:$GQ$121,ROUNDDOWN(E1957/12,0)+1,ROUNDDOWN((E1957+$B$7-$B$8)/12,0)+1),INDEX('שיפור נשים'!$A$1:$GQ$121,ROUNDDOWN(E1957/12,0)+1,ROUNDDOWN((E1957+$B$7-$B$8)/12,0)+1))</f>
        <v>#REF!</v>
      </c>
      <c r="P1957">
        <f t="shared" si="636"/>
        <v>0.58333333333333337</v>
      </c>
      <c r="Q1957">
        <f t="shared" si="638"/>
        <v>1</v>
      </c>
      <c r="R1957">
        <f t="shared" si="643"/>
        <v>1955</v>
      </c>
      <c r="S1957" t="e">
        <f t="shared" si="644"/>
        <v>#VALUE!</v>
      </c>
      <c r="T1957" t="e">
        <f>IF($B$11="זכר",INDEX(תמותה!$A$1:$E$121,ROUNDDOWN(R1957/12,0)+1,2),INDEX(תמותה!$A$1:$E$121,ROUNDDOWN(R1957/12,0)+1,3))</f>
        <v>#REF!</v>
      </c>
      <c r="U1957" t="e">
        <f>IF($B$11="זכר",INDEX('שיפור גברים'!$A$1:$GQ$121,ROUNDDOWN(R1957/12,0)+1,ROUNDDOWN((E1957+$B$7-$B$8)/12,0)+2),INDEX('שיפור נשים'!$A$1:$GQ$121,ROUNDDOWN(R1957/12,0)+1,ROUNDDOWN((E1957+$B$7-$B$8)/12,0)+2))</f>
        <v>#REF!</v>
      </c>
      <c r="V1957" t="e">
        <f>IF($B$11="זכר",INDEX('שיפור גברים'!$A$1:$GQ$121,ROUNDDOWN(R1957/12,0)+1,ROUNDDOWN((E1957+$B$7-$B$8)/12,0)+1),INDEX('שיפור נשים'!$A$1:$GQ$121,ROUNDDOWN(R1957/12,0)+1,ROUNDDOWN((E1957+$B$7-$B$8)/12,0)+1))</f>
        <v>#REF!</v>
      </c>
      <c r="W1957">
        <f t="shared" si="639"/>
        <v>0.58333333333333337</v>
      </c>
      <c r="X1957" t="e">
        <f t="shared" si="645"/>
        <v>#VALUE!</v>
      </c>
      <c r="Y1957" t="e">
        <f>IF($B$11="זכר",INDEX(תמותה!$A$1:$E$121,ROUNDDOWN(R1957/12,0)+1,4),INDEX(תמותה!$A$1:$E$121,ROUNDDOWN(R1957/12,0)+1,5))</f>
        <v>#REF!</v>
      </c>
      <c r="Z1957">
        <f t="shared" si="640"/>
        <v>1</v>
      </c>
      <c r="AA1957">
        <f t="shared" si="641"/>
        <v>1</v>
      </c>
      <c r="AB1957" t="e">
        <f t="shared" si="646"/>
        <v>#VALUE!</v>
      </c>
      <c r="AC1957" t="e">
        <f t="shared" si="647"/>
        <v>#VALUE!</v>
      </c>
      <c r="AD1957" t="e">
        <f t="shared" si="648"/>
        <v>#VALUE!</v>
      </c>
      <c r="AE1957" t="e">
        <f t="shared" si="649"/>
        <v>#VALUE!</v>
      </c>
      <c r="AF1957" t="e">
        <f t="shared" si="650"/>
        <v>#VALUE!</v>
      </c>
    </row>
    <row r="1958" spans="5:32" x14ac:dyDescent="0.2">
      <c r="E1958">
        <f t="shared" si="642"/>
        <v>1956</v>
      </c>
      <c r="F1958">
        <f t="shared" si="637"/>
        <v>367.32950928191514</v>
      </c>
      <c r="G1958" t="e">
        <f t="shared" ref="G1958:G2000" si="651">IF(E1958&lt;=$B$3,IF(AND((E1958-$E$2)&lt;0,E1958&lt;$B$4),G1957+1/F1958,G1957+L1957/F1958))</f>
        <v>#VALUE!</v>
      </c>
      <c r="H1958" t="e">
        <f t="shared" ref="H1958:H2000" si="652">IF(E1958&lt;=$B$3,IF(AND((E1958-$E$2)&lt;60,E1958&lt;$B$4),H1957+1/F1958,H1957+L1957/F1958))</f>
        <v>#VALUE!</v>
      </c>
      <c r="I1958" t="e">
        <f t="shared" ref="I1958:I2000" si="653">IF(E1958&lt;=$B$3,IF(AND((E1958-$E$2)&lt;120,E1958&lt;$B$4),I1957+1/F1958,I1957+L1957/F1958))</f>
        <v>#VALUE!</v>
      </c>
      <c r="J1958" t="e">
        <f t="shared" ref="J1958:J2000" si="654">IF(E1958&lt;=$B$3,IF(AND((E1958-$E$2)&lt;180,E1958&lt;$B$4),J1957+1/F1958,J1957+L1957/F1958))</f>
        <v>#VALUE!</v>
      </c>
      <c r="K1958" t="e">
        <f t="shared" ref="K1958:K2000" si="655">IF(E1958&lt;=$B$3,IF(AND((E1958-$E$2)&lt;240,E1958&lt;$B$4),K1957+1/F1958,K1957+L1957/F1958))</f>
        <v>#VALUE!</v>
      </c>
      <c r="L1958" t="e">
        <f t="shared" ref="L1958:L2000" si="656">L1957*(1-Q1958)</f>
        <v>#VALUE!</v>
      </c>
      <c r="M1958" t="e">
        <f>IF($B$9="זכר",INDEX(תמותה!$A$1:$E$121,ROUNDDOWN(E1958/12,0)+1,2),INDEX(תמותה!$A$1:$E$121,ROUNDDOWN(E1958/12,0)+1,3))</f>
        <v>#REF!</v>
      </c>
      <c r="N1958" t="e">
        <f>IF($B$9="זכר",INDEX('שיפור גברים'!$A$1:$GQ$121,ROUNDDOWN(E1958/12,0)+1,ROUNDDOWN((E1958+$B$7-$B$8)/12,0)+2),INDEX('שיפור נשים'!$A$1:$GQ$121,ROUNDDOWN(E1958/12,0)+1,ROUNDDOWN((E1958+$B$7-$B$8)/12,0)+2))</f>
        <v>#REF!</v>
      </c>
      <c r="O1958" t="e">
        <f>IF($B$9="זכר",INDEX('שיפור גברים'!$A$1:$GQ$121,ROUNDDOWN(E1958/12,0)+1,ROUNDDOWN((E1958+$B$7-$B$8)/12,0)+1),INDEX('שיפור נשים'!$A$1:$GQ$121,ROUNDDOWN(E1958/12,0)+1,ROUNDDOWN((E1958+$B$7-$B$8)/12,0)+1))</f>
        <v>#REF!</v>
      </c>
      <c r="P1958">
        <f t="shared" ref="P1958:P2000" si="657">(MOD((E1958-$E$2+7),12)+1)/12</f>
        <v>0.66666666666666663</v>
      </c>
      <c r="Q1958">
        <f t="shared" si="638"/>
        <v>1</v>
      </c>
      <c r="R1958">
        <f t="shared" si="643"/>
        <v>1956</v>
      </c>
      <c r="S1958" t="e">
        <f t="shared" si="644"/>
        <v>#VALUE!</v>
      </c>
      <c r="T1958" t="e">
        <f>IF($B$11="זכר",INDEX(תמותה!$A$1:$E$121,ROUNDDOWN(R1958/12,0)+1,2),INDEX(תמותה!$A$1:$E$121,ROUNDDOWN(R1958/12,0)+1,3))</f>
        <v>#REF!</v>
      </c>
      <c r="U1958" t="e">
        <f>IF($B$11="זכר",INDEX('שיפור גברים'!$A$1:$GQ$121,ROUNDDOWN(R1958/12,0)+1,ROUNDDOWN((E1958+$B$7-$B$8)/12,0)+2),INDEX('שיפור נשים'!$A$1:$GQ$121,ROUNDDOWN(R1958/12,0)+1,ROUNDDOWN((E1958+$B$7-$B$8)/12,0)+2))</f>
        <v>#REF!</v>
      </c>
      <c r="V1958" t="e">
        <f>IF($B$11="זכר",INDEX('שיפור גברים'!$A$1:$GQ$121,ROUNDDOWN(R1958/12,0)+1,ROUNDDOWN((E1958+$B$7-$B$8)/12,0)+1),INDEX('שיפור נשים'!$A$1:$GQ$121,ROUNDDOWN(R1958/12,0)+1,ROUNDDOWN((E1958+$B$7-$B$8)/12,0)+1))</f>
        <v>#REF!</v>
      </c>
      <c r="W1958">
        <f t="shared" si="639"/>
        <v>0.66666666666666663</v>
      </c>
      <c r="X1958" t="e">
        <f t="shared" si="645"/>
        <v>#VALUE!</v>
      </c>
      <c r="Y1958" t="e">
        <f>IF($B$11="זכר",INDEX(תמותה!$A$1:$E$121,ROUNDDOWN(R1958/12,0)+1,4),INDEX(תמותה!$A$1:$E$121,ROUNDDOWN(R1958/12,0)+1,5))</f>
        <v>#REF!</v>
      </c>
      <c r="Z1958">
        <f t="shared" si="640"/>
        <v>1</v>
      </c>
      <c r="AA1958">
        <f t="shared" si="641"/>
        <v>1</v>
      </c>
      <c r="AB1958" t="e">
        <f t="shared" si="646"/>
        <v>#VALUE!</v>
      </c>
      <c r="AC1958" t="e">
        <f t="shared" si="647"/>
        <v>#VALUE!</v>
      </c>
      <c r="AD1958" t="e">
        <f t="shared" si="648"/>
        <v>#VALUE!</v>
      </c>
      <c r="AE1958" t="e">
        <f t="shared" si="649"/>
        <v>#VALUE!</v>
      </c>
      <c r="AF1958" t="e">
        <f t="shared" si="650"/>
        <v>#VALUE!</v>
      </c>
    </row>
    <row r="1959" spans="5:32" x14ac:dyDescent="0.2">
      <c r="E1959">
        <f t="shared" si="642"/>
        <v>1957</v>
      </c>
      <c r="F1959">
        <f t="shared" si="637"/>
        <v>368.43979057076541</v>
      </c>
      <c r="G1959" t="e">
        <f t="shared" si="651"/>
        <v>#VALUE!</v>
      </c>
      <c r="H1959" t="e">
        <f t="shared" si="652"/>
        <v>#VALUE!</v>
      </c>
      <c r="I1959" t="e">
        <f t="shared" si="653"/>
        <v>#VALUE!</v>
      </c>
      <c r="J1959" t="e">
        <f t="shared" si="654"/>
        <v>#VALUE!</v>
      </c>
      <c r="K1959" t="e">
        <f t="shared" si="655"/>
        <v>#VALUE!</v>
      </c>
      <c r="L1959" t="e">
        <f t="shared" si="656"/>
        <v>#VALUE!</v>
      </c>
      <c r="M1959" t="e">
        <f>IF($B$9="זכר",INDEX(תמותה!$A$1:$E$121,ROUNDDOWN(E1959/12,0)+1,2),INDEX(תמותה!$A$1:$E$121,ROUNDDOWN(E1959/12,0)+1,3))</f>
        <v>#REF!</v>
      </c>
      <c r="N1959" t="e">
        <f>IF($B$9="זכר",INDEX('שיפור גברים'!$A$1:$GQ$121,ROUNDDOWN(E1959/12,0)+1,ROUNDDOWN((E1959+$B$7-$B$8)/12,0)+2),INDEX('שיפור נשים'!$A$1:$GQ$121,ROUNDDOWN(E1959/12,0)+1,ROUNDDOWN((E1959+$B$7-$B$8)/12,0)+2))</f>
        <v>#REF!</v>
      </c>
      <c r="O1959" t="e">
        <f>IF($B$9="זכר",INDEX('שיפור גברים'!$A$1:$GQ$121,ROUNDDOWN(E1959/12,0)+1,ROUNDDOWN((E1959+$B$7-$B$8)/12,0)+1),INDEX('שיפור נשים'!$A$1:$GQ$121,ROUNDDOWN(E1959/12,0)+1,ROUNDDOWN((E1959+$B$7-$B$8)/12,0)+1))</f>
        <v>#REF!</v>
      </c>
      <c r="P1959">
        <f t="shared" si="657"/>
        <v>0.75</v>
      </c>
      <c r="Q1959">
        <f t="shared" si="638"/>
        <v>1</v>
      </c>
      <c r="R1959">
        <f t="shared" si="643"/>
        <v>1957</v>
      </c>
      <c r="S1959" t="e">
        <f t="shared" si="644"/>
        <v>#VALUE!</v>
      </c>
      <c r="T1959" t="e">
        <f>IF($B$11="זכר",INDEX(תמותה!$A$1:$E$121,ROUNDDOWN(R1959/12,0)+1,2),INDEX(תמותה!$A$1:$E$121,ROUNDDOWN(R1959/12,0)+1,3))</f>
        <v>#REF!</v>
      </c>
      <c r="U1959" t="e">
        <f>IF($B$11="זכר",INDEX('שיפור גברים'!$A$1:$GQ$121,ROUNDDOWN(R1959/12,0)+1,ROUNDDOWN((E1959+$B$7-$B$8)/12,0)+2),INDEX('שיפור נשים'!$A$1:$GQ$121,ROUNDDOWN(R1959/12,0)+1,ROUNDDOWN((E1959+$B$7-$B$8)/12,0)+2))</f>
        <v>#REF!</v>
      </c>
      <c r="V1959" t="e">
        <f>IF($B$11="זכר",INDEX('שיפור גברים'!$A$1:$GQ$121,ROUNDDOWN(R1959/12,0)+1,ROUNDDOWN((E1959+$B$7-$B$8)/12,0)+1),INDEX('שיפור נשים'!$A$1:$GQ$121,ROUNDDOWN(R1959/12,0)+1,ROUNDDOWN((E1959+$B$7-$B$8)/12,0)+1))</f>
        <v>#REF!</v>
      </c>
      <c r="W1959">
        <f t="shared" si="639"/>
        <v>0.75</v>
      </c>
      <c r="X1959" t="e">
        <f t="shared" si="645"/>
        <v>#VALUE!</v>
      </c>
      <c r="Y1959" t="e">
        <f>IF($B$11="זכר",INDEX(תמותה!$A$1:$E$121,ROUNDDOWN(R1959/12,0)+1,4),INDEX(תמותה!$A$1:$E$121,ROUNDDOWN(R1959/12,0)+1,5))</f>
        <v>#REF!</v>
      </c>
      <c r="Z1959">
        <f t="shared" si="640"/>
        <v>1</v>
      </c>
      <c r="AA1959">
        <f t="shared" si="641"/>
        <v>1</v>
      </c>
      <c r="AB1959" t="e">
        <f t="shared" si="646"/>
        <v>#VALUE!</v>
      </c>
      <c r="AC1959" t="e">
        <f t="shared" si="647"/>
        <v>#VALUE!</v>
      </c>
      <c r="AD1959" t="e">
        <f t="shared" si="648"/>
        <v>#VALUE!</v>
      </c>
      <c r="AE1959" t="e">
        <f t="shared" si="649"/>
        <v>#VALUE!</v>
      </c>
      <c r="AF1959" t="e">
        <f t="shared" si="650"/>
        <v>#VALUE!</v>
      </c>
    </row>
    <row r="1960" spans="5:32" x14ac:dyDescent="0.2">
      <c r="E1960">
        <f t="shared" si="642"/>
        <v>1958</v>
      </c>
      <c r="F1960">
        <f t="shared" si="637"/>
        <v>369.55342776898163</v>
      </c>
      <c r="G1960" t="e">
        <f t="shared" si="651"/>
        <v>#VALUE!</v>
      </c>
      <c r="H1960" t="e">
        <f t="shared" si="652"/>
        <v>#VALUE!</v>
      </c>
      <c r="I1960" t="e">
        <f t="shared" si="653"/>
        <v>#VALUE!</v>
      </c>
      <c r="J1960" t="e">
        <f t="shared" si="654"/>
        <v>#VALUE!</v>
      </c>
      <c r="K1960" t="e">
        <f t="shared" si="655"/>
        <v>#VALUE!</v>
      </c>
      <c r="L1960" t="e">
        <f t="shared" si="656"/>
        <v>#VALUE!</v>
      </c>
      <c r="M1960" t="e">
        <f>IF($B$9="זכר",INDEX(תמותה!$A$1:$E$121,ROUNDDOWN(E1960/12,0)+1,2),INDEX(תמותה!$A$1:$E$121,ROUNDDOWN(E1960/12,0)+1,3))</f>
        <v>#REF!</v>
      </c>
      <c r="N1960" t="e">
        <f>IF($B$9="זכר",INDEX('שיפור גברים'!$A$1:$GQ$121,ROUNDDOWN(E1960/12,0)+1,ROUNDDOWN((E1960+$B$7-$B$8)/12,0)+2),INDEX('שיפור נשים'!$A$1:$GQ$121,ROUNDDOWN(E1960/12,0)+1,ROUNDDOWN((E1960+$B$7-$B$8)/12,0)+2))</f>
        <v>#REF!</v>
      </c>
      <c r="O1960" t="e">
        <f>IF($B$9="זכר",INDEX('שיפור גברים'!$A$1:$GQ$121,ROUNDDOWN(E1960/12,0)+1,ROUNDDOWN((E1960+$B$7-$B$8)/12,0)+1),INDEX('שיפור נשים'!$A$1:$GQ$121,ROUNDDOWN(E1960/12,0)+1,ROUNDDOWN((E1960+$B$7-$B$8)/12,0)+1))</f>
        <v>#REF!</v>
      </c>
      <c r="P1960">
        <f t="shared" si="657"/>
        <v>0.83333333333333337</v>
      </c>
      <c r="Q1960">
        <f t="shared" si="638"/>
        <v>1</v>
      </c>
      <c r="R1960">
        <f t="shared" si="643"/>
        <v>1958</v>
      </c>
      <c r="S1960" t="e">
        <f t="shared" si="644"/>
        <v>#VALUE!</v>
      </c>
      <c r="T1960" t="e">
        <f>IF($B$11="זכר",INDEX(תמותה!$A$1:$E$121,ROUNDDOWN(R1960/12,0)+1,2),INDEX(תמותה!$A$1:$E$121,ROUNDDOWN(R1960/12,0)+1,3))</f>
        <v>#REF!</v>
      </c>
      <c r="U1960" t="e">
        <f>IF($B$11="זכר",INDEX('שיפור גברים'!$A$1:$GQ$121,ROUNDDOWN(R1960/12,0)+1,ROUNDDOWN((E1960+$B$7-$B$8)/12,0)+2),INDEX('שיפור נשים'!$A$1:$GQ$121,ROUNDDOWN(R1960/12,0)+1,ROUNDDOWN((E1960+$B$7-$B$8)/12,0)+2))</f>
        <v>#REF!</v>
      </c>
      <c r="V1960" t="e">
        <f>IF($B$11="זכר",INDEX('שיפור גברים'!$A$1:$GQ$121,ROUNDDOWN(R1960/12,0)+1,ROUNDDOWN((E1960+$B$7-$B$8)/12,0)+1),INDEX('שיפור נשים'!$A$1:$GQ$121,ROUNDDOWN(R1960/12,0)+1,ROUNDDOWN((E1960+$B$7-$B$8)/12,0)+1))</f>
        <v>#REF!</v>
      </c>
      <c r="W1960">
        <f t="shared" si="639"/>
        <v>0.83333333333333337</v>
      </c>
      <c r="X1960" t="e">
        <f t="shared" si="645"/>
        <v>#VALUE!</v>
      </c>
      <c r="Y1960" t="e">
        <f>IF($B$11="זכר",INDEX(תמותה!$A$1:$E$121,ROUNDDOWN(R1960/12,0)+1,4),INDEX(תמותה!$A$1:$E$121,ROUNDDOWN(R1960/12,0)+1,5))</f>
        <v>#REF!</v>
      </c>
      <c r="Z1960">
        <f t="shared" si="640"/>
        <v>1</v>
      </c>
      <c r="AA1960">
        <f t="shared" si="641"/>
        <v>1</v>
      </c>
      <c r="AB1960" t="e">
        <f t="shared" si="646"/>
        <v>#VALUE!</v>
      </c>
      <c r="AC1960" t="e">
        <f t="shared" si="647"/>
        <v>#VALUE!</v>
      </c>
      <c r="AD1960" t="e">
        <f t="shared" si="648"/>
        <v>#VALUE!</v>
      </c>
      <c r="AE1960" t="e">
        <f t="shared" si="649"/>
        <v>#VALUE!</v>
      </c>
      <c r="AF1960" t="e">
        <f t="shared" si="650"/>
        <v>#VALUE!</v>
      </c>
    </row>
    <row r="1961" spans="5:32" x14ac:dyDescent="0.2">
      <c r="E1961">
        <f t="shared" si="642"/>
        <v>1959</v>
      </c>
      <c r="F1961">
        <f t="shared" si="637"/>
        <v>370.67043102005374</v>
      </c>
      <c r="G1961" t="e">
        <f t="shared" si="651"/>
        <v>#VALUE!</v>
      </c>
      <c r="H1961" t="e">
        <f t="shared" si="652"/>
        <v>#VALUE!</v>
      </c>
      <c r="I1961" t="e">
        <f t="shared" si="653"/>
        <v>#VALUE!</v>
      </c>
      <c r="J1961" t="e">
        <f t="shared" si="654"/>
        <v>#VALUE!</v>
      </c>
      <c r="K1961" t="e">
        <f t="shared" si="655"/>
        <v>#VALUE!</v>
      </c>
      <c r="L1961" t="e">
        <f t="shared" si="656"/>
        <v>#VALUE!</v>
      </c>
      <c r="M1961" t="e">
        <f>IF($B$9="זכר",INDEX(תמותה!$A$1:$E$121,ROUNDDOWN(E1961/12,0)+1,2),INDEX(תמותה!$A$1:$E$121,ROUNDDOWN(E1961/12,0)+1,3))</f>
        <v>#REF!</v>
      </c>
      <c r="N1961" t="e">
        <f>IF($B$9="זכר",INDEX('שיפור גברים'!$A$1:$GQ$121,ROUNDDOWN(E1961/12,0)+1,ROUNDDOWN((E1961+$B$7-$B$8)/12,0)+2),INDEX('שיפור נשים'!$A$1:$GQ$121,ROUNDDOWN(E1961/12,0)+1,ROUNDDOWN((E1961+$B$7-$B$8)/12,0)+2))</f>
        <v>#REF!</v>
      </c>
      <c r="O1961" t="e">
        <f>IF($B$9="זכר",INDEX('שיפור גברים'!$A$1:$GQ$121,ROUNDDOWN(E1961/12,0)+1,ROUNDDOWN((E1961+$B$7-$B$8)/12,0)+1),INDEX('שיפור נשים'!$A$1:$GQ$121,ROUNDDOWN(E1961/12,0)+1,ROUNDDOWN((E1961+$B$7-$B$8)/12,0)+1))</f>
        <v>#REF!</v>
      </c>
      <c r="P1961">
        <f t="shared" si="657"/>
        <v>0.91666666666666663</v>
      </c>
      <c r="Q1961">
        <f t="shared" si="638"/>
        <v>1</v>
      </c>
      <c r="R1961">
        <f t="shared" si="643"/>
        <v>1959</v>
      </c>
      <c r="S1961" t="e">
        <f t="shared" si="644"/>
        <v>#VALUE!</v>
      </c>
      <c r="T1961" t="e">
        <f>IF($B$11="זכר",INDEX(תמותה!$A$1:$E$121,ROUNDDOWN(R1961/12,0)+1,2),INDEX(תמותה!$A$1:$E$121,ROUNDDOWN(R1961/12,0)+1,3))</f>
        <v>#REF!</v>
      </c>
      <c r="U1961" t="e">
        <f>IF($B$11="זכר",INDEX('שיפור גברים'!$A$1:$GQ$121,ROUNDDOWN(R1961/12,0)+1,ROUNDDOWN((E1961+$B$7-$B$8)/12,0)+2),INDEX('שיפור נשים'!$A$1:$GQ$121,ROUNDDOWN(R1961/12,0)+1,ROUNDDOWN((E1961+$B$7-$B$8)/12,0)+2))</f>
        <v>#REF!</v>
      </c>
      <c r="V1961" t="e">
        <f>IF($B$11="זכר",INDEX('שיפור גברים'!$A$1:$GQ$121,ROUNDDOWN(R1961/12,0)+1,ROUNDDOWN((E1961+$B$7-$B$8)/12,0)+1),INDEX('שיפור נשים'!$A$1:$GQ$121,ROUNDDOWN(R1961/12,0)+1,ROUNDDOWN((E1961+$B$7-$B$8)/12,0)+1))</f>
        <v>#REF!</v>
      </c>
      <c r="W1961">
        <f t="shared" si="639"/>
        <v>0.91666666666666663</v>
      </c>
      <c r="X1961" t="e">
        <f t="shared" si="645"/>
        <v>#VALUE!</v>
      </c>
      <c r="Y1961" t="e">
        <f>IF($B$11="זכר",INDEX(תמותה!$A$1:$E$121,ROUNDDOWN(R1961/12,0)+1,4),INDEX(תמותה!$A$1:$E$121,ROUNDDOWN(R1961/12,0)+1,5))</f>
        <v>#REF!</v>
      </c>
      <c r="Z1961">
        <f t="shared" si="640"/>
        <v>1</v>
      </c>
      <c r="AA1961">
        <f t="shared" si="641"/>
        <v>1</v>
      </c>
      <c r="AB1961" t="e">
        <f t="shared" si="646"/>
        <v>#VALUE!</v>
      </c>
      <c r="AC1961" t="e">
        <f t="shared" si="647"/>
        <v>#VALUE!</v>
      </c>
      <c r="AD1961" t="e">
        <f t="shared" si="648"/>
        <v>#VALUE!</v>
      </c>
      <c r="AE1961" t="e">
        <f t="shared" si="649"/>
        <v>#VALUE!</v>
      </c>
      <c r="AF1961" t="e">
        <f t="shared" si="650"/>
        <v>#VALUE!</v>
      </c>
    </row>
    <row r="1962" spans="5:32" x14ac:dyDescent="0.2">
      <c r="E1962">
        <f t="shared" si="642"/>
        <v>1960</v>
      </c>
      <c r="F1962">
        <f t="shared" si="637"/>
        <v>371.79081049813124</v>
      </c>
      <c r="G1962" t="e">
        <f t="shared" si="651"/>
        <v>#VALUE!</v>
      </c>
      <c r="H1962" t="e">
        <f t="shared" si="652"/>
        <v>#VALUE!</v>
      </c>
      <c r="I1962" t="e">
        <f t="shared" si="653"/>
        <v>#VALUE!</v>
      </c>
      <c r="J1962" t="e">
        <f t="shared" si="654"/>
        <v>#VALUE!</v>
      </c>
      <c r="K1962" t="e">
        <f t="shared" si="655"/>
        <v>#VALUE!</v>
      </c>
      <c r="L1962" t="e">
        <f t="shared" si="656"/>
        <v>#VALUE!</v>
      </c>
      <c r="M1962" t="e">
        <f>IF($B$9="זכר",INDEX(תמותה!$A$1:$E$121,ROUNDDOWN(E1962/12,0)+1,2),INDEX(תמותה!$A$1:$E$121,ROUNDDOWN(E1962/12,0)+1,3))</f>
        <v>#REF!</v>
      </c>
      <c r="N1962" t="e">
        <f>IF($B$9="זכר",INDEX('שיפור גברים'!$A$1:$GQ$121,ROUNDDOWN(E1962/12,0)+1,ROUNDDOWN((E1962+$B$7-$B$8)/12,0)+2),INDEX('שיפור נשים'!$A$1:$GQ$121,ROUNDDOWN(E1962/12,0)+1,ROUNDDOWN((E1962+$B$7-$B$8)/12,0)+2))</f>
        <v>#REF!</v>
      </c>
      <c r="O1962" t="e">
        <f>IF($B$9="זכר",INDEX('שיפור גברים'!$A$1:$GQ$121,ROUNDDOWN(E1962/12,0)+1,ROUNDDOWN((E1962+$B$7-$B$8)/12,0)+1),INDEX('שיפור נשים'!$A$1:$GQ$121,ROUNDDOWN(E1962/12,0)+1,ROUNDDOWN((E1962+$B$7-$B$8)/12,0)+1))</f>
        <v>#REF!</v>
      </c>
      <c r="P1962">
        <f t="shared" si="657"/>
        <v>1</v>
      </c>
      <c r="Q1962">
        <f t="shared" si="638"/>
        <v>1</v>
      </c>
      <c r="R1962">
        <f t="shared" si="643"/>
        <v>1960</v>
      </c>
      <c r="S1962" t="e">
        <f t="shared" si="644"/>
        <v>#VALUE!</v>
      </c>
      <c r="T1962" t="e">
        <f>IF($B$11="זכר",INDEX(תמותה!$A$1:$E$121,ROUNDDOWN(R1962/12,0)+1,2),INDEX(תמותה!$A$1:$E$121,ROUNDDOWN(R1962/12,0)+1,3))</f>
        <v>#REF!</v>
      </c>
      <c r="U1962" t="e">
        <f>IF($B$11="זכר",INDEX('שיפור גברים'!$A$1:$GQ$121,ROUNDDOWN(R1962/12,0)+1,ROUNDDOWN((E1962+$B$7-$B$8)/12,0)+2),INDEX('שיפור נשים'!$A$1:$GQ$121,ROUNDDOWN(R1962/12,0)+1,ROUNDDOWN((E1962+$B$7-$B$8)/12,0)+2))</f>
        <v>#REF!</v>
      </c>
      <c r="V1962" t="e">
        <f>IF($B$11="זכר",INDEX('שיפור גברים'!$A$1:$GQ$121,ROUNDDOWN(R1962/12,0)+1,ROUNDDOWN((E1962+$B$7-$B$8)/12,0)+1),INDEX('שיפור נשים'!$A$1:$GQ$121,ROUNDDOWN(R1962/12,0)+1,ROUNDDOWN((E1962+$B$7-$B$8)/12,0)+1))</f>
        <v>#REF!</v>
      </c>
      <c r="W1962">
        <f t="shared" si="639"/>
        <v>1</v>
      </c>
      <c r="X1962" t="e">
        <f t="shared" si="645"/>
        <v>#VALUE!</v>
      </c>
      <c r="Y1962" t="e">
        <f>IF($B$11="זכר",INDEX(תמותה!$A$1:$E$121,ROUNDDOWN(R1962/12,0)+1,4),INDEX(תמותה!$A$1:$E$121,ROUNDDOWN(R1962/12,0)+1,5))</f>
        <v>#REF!</v>
      </c>
      <c r="Z1962">
        <f t="shared" si="640"/>
        <v>1</v>
      </c>
      <c r="AA1962">
        <f t="shared" si="641"/>
        <v>1</v>
      </c>
      <c r="AB1962" t="e">
        <f t="shared" si="646"/>
        <v>#VALUE!</v>
      </c>
      <c r="AC1962" t="e">
        <f t="shared" si="647"/>
        <v>#VALUE!</v>
      </c>
      <c r="AD1962" t="e">
        <f t="shared" si="648"/>
        <v>#VALUE!</v>
      </c>
      <c r="AE1962" t="e">
        <f t="shared" si="649"/>
        <v>#VALUE!</v>
      </c>
      <c r="AF1962" t="e">
        <f t="shared" si="650"/>
        <v>#VALUE!</v>
      </c>
    </row>
    <row r="1963" spans="5:32" x14ac:dyDescent="0.2">
      <c r="E1963">
        <f t="shared" si="642"/>
        <v>1961</v>
      </c>
      <c r="F1963">
        <f t="shared" si="637"/>
        <v>372.91457640811694</v>
      </c>
      <c r="G1963" t="e">
        <f t="shared" si="651"/>
        <v>#VALUE!</v>
      </c>
      <c r="H1963" t="e">
        <f t="shared" si="652"/>
        <v>#VALUE!</v>
      </c>
      <c r="I1963" t="e">
        <f t="shared" si="653"/>
        <v>#VALUE!</v>
      </c>
      <c r="J1963" t="e">
        <f t="shared" si="654"/>
        <v>#VALUE!</v>
      </c>
      <c r="K1963" t="e">
        <f t="shared" si="655"/>
        <v>#VALUE!</v>
      </c>
      <c r="L1963" t="e">
        <f t="shared" si="656"/>
        <v>#VALUE!</v>
      </c>
      <c r="M1963" t="e">
        <f>IF($B$9="זכר",INDEX(תמותה!$A$1:$E$121,ROUNDDOWN(E1963/12,0)+1,2),INDEX(תמותה!$A$1:$E$121,ROUNDDOWN(E1963/12,0)+1,3))</f>
        <v>#REF!</v>
      </c>
      <c r="N1963" t="e">
        <f>IF($B$9="זכר",INDEX('שיפור גברים'!$A$1:$GQ$121,ROUNDDOWN(E1963/12,0)+1,ROUNDDOWN((E1963+$B$7-$B$8)/12,0)+2),INDEX('שיפור נשים'!$A$1:$GQ$121,ROUNDDOWN(E1963/12,0)+1,ROUNDDOWN((E1963+$B$7-$B$8)/12,0)+2))</f>
        <v>#REF!</v>
      </c>
      <c r="O1963" t="e">
        <f>IF($B$9="זכר",INDEX('שיפור גברים'!$A$1:$GQ$121,ROUNDDOWN(E1963/12,0)+1,ROUNDDOWN((E1963+$B$7-$B$8)/12,0)+1),INDEX('שיפור נשים'!$A$1:$GQ$121,ROUNDDOWN(E1963/12,0)+1,ROUNDDOWN((E1963+$B$7-$B$8)/12,0)+1))</f>
        <v>#REF!</v>
      </c>
      <c r="P1963">
        <f t="shared" si="657"/>
        <v>8.3333333333333329E-2</v>
      </c>
      <c r="Q1963">
        <f t="shared" si="638"/>
        <v>1</v>
      </c>
      <c r="R1963">
        <f t="shared" si="643"/>
        <v>1961</v>
      </c>
      <c r="S1963" t="e">
        <f t="shared" si="644"/>
        <v>#VALUE!</v>
      </c>
      <c r="T1963" t="e">
        <f>IF($B$11="זכר",INDEX(תמותה!$A$1:$E$121,ROUNDDOWN(R1963/12,0)+1,2),INDEX(תמותה!$A$1:$E$121,ROUNDDOWN(R1963/12,0)+1,3))</f>
        <v>#REF!</v>
      </c>
      <c r="U1963" t="e">
        <f>IF($B$11="זכר",INDEX('שיפור גברים'!$A$1:$GQ$121,ROUNDDOWN(R1963/12,0)+1,ROUNDDOWN((E1963+$B$7-$B$8)/12,0)+2),INDEX('שיפור נשים'!$A$1:$GQ$121,ROUNDDOWN(R1963/12,0)+1,ROUNDDOWN((E1963+$B$7-$B$8)/12,0)+2))</f>
        <v>#REF!</v>
      </c>
      <c r="V1963" t="e">
        <f>IF($B$11="זכר",INDEX('שיפור גברים'!$A$1:$GQ$121,ROUNDDOWN(R1963/12,0)+1,ROUNDDOWN((E1963+$B$7-$B$8)/12,0)+1),INDEX('שיפור נשים'!$A$1:$GQ$121,ROUNDDOWN(R1963/12,0)+1,ROUNDDOWN((E1963+$B$7-$B$8)/12,0)+1))</f>
        <v>#REF!</v>
      </c>
      <c r="W1963">
        <f t="shared" si="639"/>
        <v>8.3333333333333329E-2</v>
      </c>
      <c r="X1963" t="e">
        <f t="shared" si="645"/>
        <v>#VALUE!</v>
      </c>
      <c r="Y1963" t="e">
        <f>IF($B$11="זכר",INDEX(תמותה!$A$1:$E$121,ROUNDDOWN(R1963/12,0)+1,4),INDEX(תמותה!$A$1:$E$121,ROUNDDOWN(R1963/12,0)+1,5))</f>
        <v>#REF!</v>
      </c>
      <c r="Z1963">
        <f t="shared" si="640"/>
        <v>1</v>
      </c>
      <c r="AA1963">
        <f t="shared" si="641"/>
        <v>1</v>
      </c>
      <c r="AB1963" t="e">
        <f t="shared" si="646"/>
        <v>#VALUE!</v>
      </c>
      <c r="AC1963" t="e">
        <f t="shared" si="647"/>
        <v>#VALUE!</v>
      </c>
      <c r="AD1963" t="e">
        <f t="shared" si="648"/>
        <v>#VALUE!</v>
      </c>
      <c r="AE1963" t="e">
        <f t="shared" si="649"/>
        <v>#VALUE!</v>
      </c>
      <c r="AF1963" t="e">
        <f t="shared" si="650"/>
        <v>#VALUE!</v>
      </c>
    </row>
    <row r="1964" spans="5:32" x14ac:dyDescent="0.2">
      <c r="E1964">
        <f t="shared" si="642"/>
        <v>1962</v>
      </c>
      <c r="F1964">
        <f t="shared" si="637"/>
        <v>374.0417389857576</v>
      </c>
      <c r="G1964" t="e">
        <f t="shared" si="651"/>
        <v>#VALUE!</v>
      </c>
      <c r="H1964" t="e">
        <f t="shared" si="652"/>
        <v>#VALUE!</v>
      </c>
      <c r="I1964" t="e">
        <f t="shared" si="653"/>
        <v>#VALUE!</v>
      </c>
      <c r="J1964" t="e">
        <f t="shared" si="654"/>
        <v>#VALUE!</v>
      </c>
      <c r="K1964" t="e">
        <f t="shared" si="655"/>
        <v>#VALUE!</v>
      </c>
      <c r="L1964" t="e">
        <f t="shared" si="656"/>
        <v>#VALUE!</v>
      </c>
      <c r="M1964" t="e">
        <f>IF($B$9="זכר",INDEX(תמותה!$A$1:$E$121,ROUNDDOWN(E1964/12,0)+1,2),INDEX(תמותה!$A$1:$E$121,ROUNDDOWN(E1964/12,0)+1,3))</f>
        <v>#REF!</v>
      </c>
      <c r="N1964" t="e">
        <f>IF($B$9="זכר",INDEX('שיפור גברים'!$A$1:$GQ$121,ROUNDDOWN(E1964/12,0)+1,ROUNDDOWN((E1964+$B$7-$B$8)/12,0)+2),INDEX('שיפור נשים'!$A$1:$GQ$121,ROUNDDOWN(E1964/12,0)+1,ROUNDDOWN((E1964+$B$7-$B$8)/12,0)+2))</f>
        <v>#REF!</v>
      </c>
      <c r="O1964" t="e">
        <f>IF($B$9="זכר",INDEX('שיפור גברים'!$A$1:$GQ$121,ROUNDDOWN(E1964/12,0)+1,ROUNDDOWN((E1964+$B$7-$B$8)/12,0)+1),INDEX('שיפור נשים'!$A$1:$GQ$121,ROUNDDOWN(E1964/12,0)+1,ROUNDDOWN((E1964+$B$7-$B$8)/12,0)+1))</f>
        <v>#REF!</v>
      </c>
      <c r="P1964">
        <f t="shared" si="657"/>
        <v>0.16666666666666666</v>
      </c>
      <c r="Q1964">
        <f t="shared" si="638"/>
        <v>1</v>
      </c>
      <c r="R1964">
        <f t="shared" si="643"/>
        <v>1962</v>
      </c>
      <c r="S1964" t="e">
        <f t="shared" si="644"/>
        <v>#VALUE!</v>
      </c>
      <c r="T1964" t="e">
        <f>IF($B$11="זכר",INDEX(תמותה!$A$1:$E$121,ROUNDDOWN(R1964/12,0)+1,2),INDEX(תמותה!$A$1:$E$121,ROUNDDOWN(R1964/12,0)+1,3))</f>
        <v>#REF!</v>
      </c>
      <c r="U1964" t="e">
        <f>IF($B$11="זכר",INDEX('שיפור גברים'!$A$1:$GQ$121,ROUNDDOWN(R1964/12,0)+1,ROUNDDOWN((E1964+$B$7-$B$8)/12,0)+2),INDEX('שיפור נשים'!$A$1:$GQ$121,ROUNDDOWN(R1964/12,0)+1,ROUNDDOWN((E1964+$B$7-$B$8)/12,0)+2))</f>
        <v>#REF!</v>
      </c>
      <c r="V1964" t="e">
        <f>IF($B$11="זכר",INDEX('שיפור גברים'!$A$1:$GQ$121,ROUNDDOWN(R1964/12,0)+1,ROUNDDOWN((E1964+$B$7-$B$8)/12,0)+1),INDEX('שיפור נשים'!$A$1:$GQ$121,ROUNDDOWN(R1964/12,0)+1,ROUNDDOWN((E1964+$B$7-$B$8)/12,0)+1))</f>
        <v>#REF!</v>
      </c>
      <c r="W1964">
        <f t="shared" si="639"/>
        <v>0.16666666666666666</v>
      </c>
      <c r="X1964" t="e">
        <f t="shared" si="645"/>
        <v>#VALUE!</v>
      </c>
      <c r="Y1964" t="e">
        <f>IF($B$11="זכר",INDEX(תמותה!$A$1:$E$121,ROUNDDOWN(R1964/12,0)+1,4),INDEX(תמותה!$A$1:$E$121,ROUNDDOWN(R1964/12,0)+1,5))</f>
        <v>#REF!</v>
      </c>
      <c r="Z1964">
        <f t="shared" si="640"/>
        <v>1</v>
      </c>
      <c r="AA1964">
        <f t="shared" si="641"/>
        <v>1</v>
      </c>
      <c r="AB1964" t="e">
        <f t="shared" si="646"/>
        <v>#VALUE!</v>
      </c>
      <c r="AC1964" t="e">
        <f t="shared" si="647"/>
        <v>#VALUE!</v>
      </c>
      <c r="AD1964" t="e">
        <f t="shared" si="648"/>
        <v>#VALUE!</v>
      </c>
      <c r="AE1964" t="e">
        <f t="shared" si="649"/>
        <v>#VALUE!</v>
      </c>
      <c r="AF1964" t="e">
        <f t="shared" si="650"/>
        <v>#VALUE!</v>
      </c>
    </row>
    <row r="1965" spans="5:32" x14ac:dyDescent="0.2">
      <c r="E1965">
        <f t="shared" si="642"/>
        <v>1963</v>
      </c>
      <c r="F1965">
        <f t="shared" si="637"/>
        <v>375.17230849773847</v>
      </c>
      <c r="G1965" t="e">
        <f t="shared" si="651"/>
        <v>#VALUE!</v>
      </c>
      <c r="H1965" t="e">
        <f t="shared" si="652"/>
        <v>#VALUE!</v>
      </c>
      <c r="I1965" t="e">
        <f t="shared" si="653"/>
        <v>#VALUE!</v>
      </c>
      <c r="J1965" t="e">
        <f t="shared" si="654"/>
        <v>#VALUE!</v>
      </c>
      <c r="K1965" t="e">
        <f t="shared" si="655"/>
        <v>#VALUE!</v>
      </c>
      <c r="L1965" t="e">
        <f t="shared" si="656"/>
        <v>#VALUE!</v>
      </c>
      <c r="M1965" t="e">
        <f>IF($B$9="זכר",INDEX(תמותה!$A$1:$E$121,ROUNDDOWN(E1965/12,0)+1,2),INDEX(תמותה!$A$1:$E$121,ROUNDDOWN(E1965/12,0)+1,3))</f>
        <v>#REF!</v>
      </c>
      <c r="N1965" t="e">
        <f>IF($B$9="זכר",INDEX('שיפור גברים'!$A$1:$GQ$121,ROUNDDOWN(E1965/12,0)+1,ROUNDDOWN((E1965+$B$7-$B$8)/12,0)+2),INDEX('שיפור נשים'!$A$1:$GQ$121,ROUNDDOWN(E1965/12,0)+1,ROUNDDOWN((E1965+$B$7-$B$8)/12,0)+2))</f>
        <v>#REF!</v>
      </c>
      <c r="O1965" t="e">
        <f>IF($B$9="זכר",INDEX('שיפור גברים'!$A$1:$GQ$121,ROUNDDOWN(E1965/12,0)+1,ROUNDDOWN((E1965+$B$7-$B$8)/12,0)+1),INDEX('שיפור נשים'!$A$1:$GQ$121,ROUNDDOWN(E1965/12,0)+1,ROUNDDOWN((E1965+$B$7-$B$8)/12,0)+1))</f>
        <v>#REF!</v>
      </c>
      <c r="P1965">
        <f t="shared" si="657"/>
        <v>0.25</v>
      </c>
      <c r="Q1965">
        <f t="shared" si="638"/>
        <v>1</v>
      </c>
      <c r="R1965">
        <f t="shared" si="643"/>
        <v>1963</v>
      </c>
      <c r="S1965" t="e">
        <f t="shared" si="644"/>
        <v>#VALUE!</v>
      </c>
      <c r="T1965" t="e">
        <f>IF($B$11="זכר",INDEX(תמותה!$A$1:$E$121,ROUNDDOWN(R1965/12,0)+1,2),INDEX(תמותה!$A$1:$E$121,ROUNDDOWN(R1965/12,0)+1,3))</f>
        <v>#REF!</v>
      </c>
      <c r="U1965" t="e">
        <f>IF($B$11="זכר",INDEX('שיפור גברים'!$A$1:$GQ$121,ROUNDDOWN(R1965/12,0)+1,ROUNDDOWN((E1965+$B$7-$B$8)/12,0)+2),INDEX('שיפור נשים'!$A$1:$GQ$121,ROUNDDOWN(R1965/12,0)+1,ROUNDDOWN((E1965+$B$7-$B$8)/12,0)+2))</f>
        <v>#REF!</v>
      </c>
      <c r="V1965" t="e">
        <f>IF($B$11="זכר",INDEX('שיפור גברים'!$A$1:$GQ$121,ROUNDDOWN(R1965/12,0)+1,ROUNDDOWN((E1965+$B$7-$B$8)/12,0)+1),INDEX('שיפור נשים'!$A$1:$GQ$121,ROUNDDOWN(R1965/12,0)+1,ROUNDDOWN((E1965+$B$7-$B$8)/12,0)+1))</f>
        <v>#REF!</v>
      </c>
      <c r="W1965">
        <f t="shared" si="639"/>
        <v>0.25</v>
      </c>
      <c r="X1965" t="e">
        <f t="shared" si="645"/>
        <v>#VALUE!</v>
      </c>
      <c r="Y1965" t="e">
        <f>IF($B$11="זכר",INDEX(תמותה!$A$1:$E$121,ROUNDDOWN(R1965/12,0)+1,4),INDEX(תמותה!$A$1:$E$121,ROUNDDOWN(R1965/12,0)+1,5))</f>
        <v>#REF!</v>
      </c>
      <c r="Z1965">
        <f t="shared" si="640"/>
        <v>1</v>
      </c>
      <c r="AA1965">
        <f t="shared" si="641"/>
        <v>1</v>
      </c>
      <c r="AB1965" t="e">
        <f t="shared" si="646"/>
        <v>#VALUE!</v>
      </c>
      <c r="AC1965" t="e">
        <f t="shared" si="647"/>
        <v>#VALUE!</v>
      </c>
      <c r="AD1965" t="e">
        <f t="shared" si="648"/>
        <v>#VALUE!</v>
      </c>
      <c r="AE1965" t="e">
        <f t="shared" si="649"/>
        <v>#VALUE!</v>
      </c>
      <c r="AF1965" t="e">
        <f t="shared" si="650"/>
        <v>#VALUE!</v>
      </c>
    </row>
    <row r="1966" spans="5:32" x14ac:dyDescent="0.2">
      <c r="E1966">
        <f t="shared" si="642"/>
        <v>1964</v>
      </c>
      <c r="F1966">
        <f t="shared" si="637"/>
        <v>376.30629524177743</v>
      </c>
      <c r="G1966" t="e">
        <f t="shared" si="651"/>
        <v>#VALUE!</v>
      </c>
      <c r="H1966" t="e">
        <f t="shared" si="652"/>
        <v>#VALUE!</v>
      </c>
      <c r="I1966" t="e">
        <f t="shared" si="653"/>
        <v>#VALUE!</v>
      </c>
      <c r="J1966" t="e">
        <f t="shared" si="654"/>
        <v>#VALUE!</v>
      </c>
      <c r="K1966" t="e">
        <f t="shared" si="655"/>
        <v>#VALUE!</v>
      </c>
      <c r="L1966" t="e">
        <f t="shared" si="656"/>
        <v>#VALUE!</v>
      </c>
      <c r="M1966" t="e">
        <f>IF($B$9="זכר",INDEX(תמותה!$A$1:$E$121,ROUNDDOWN(E1966/12,0)+1,2),INDEX(תמותה!$A$1:$E$121,ROUNDDOWN(E1966/12,0)+1,3))</f>
        <v>#REF!</v>
      </c>
      <c r="N1966" t="e">
        <f>IF($B$9="זכר",INDEX('שיפור גברים'!$A$1:$GQ$121,ROUNDDOWN(E1966/12,0)+1,ROUNDDOWN((E1966+$B$7-$B$8)/12,0)+2),INDEX('שיפור נשים'!$A$1:$GQ$121,ROUNDDOWN(E1966/12,0)+1,ROUNDDOWN((E1966+$B$7-$B$8)/12,0)+2))</f>
        <v>#REF!</v>
      </c>
      <c r="O1966" t="e">
        <f>IF($B$9="זכר",INDEX('שיפור גברים'!$A$1:$GQ$121,ROUNDDOWN(E1966/12,0)+1,ROUNDDOWN((E1966+$B$7-$B$8)/12,0)+1),INDEX('שיפור נשים'!$A$1:$GQ$121,ROUNDDOWN(E1966/12,0)+1,ROUNDDOWN((E1966+$B$7-$B$8)/12,0)+1))</f>
        <v>#REF!</v>
      </c>
      <c r="P1966">
        <f t="shared" si="657"/>
        <v>0.33333333333333331</v>
      </c>
      <c r="Q1966">
        <f t="shared" si="638"/>
        <v>1</v>
      </c>
      <c r="R1966">
        <f t="shared" si="643"/>
        <v>1964</v>
      </c>
      <c r="S1966" t="e">
        <f t="shared" si="644"/>
        <v>#VALUE!</v>
      </c>
      <c r="T1966" t="e">
        <f>IF($B$11="זכר",INDEX(תמותה!$A$1:$E$121,ROUNDDOWN(R1966/12,0)+1,2),INDEX(תמותה!$A$1:$E$121,ROUNDDOWN(R1966/12,0)+1,3))</f>
        <v>#REF!</v>
      </c>
      <c r="U1966" t="e">
        <f>IF($B$11="זכר",INDEX('שיפור גברים'!$A$1:$GQ$121,ROUNDDOWN(R1966/12,0)+1,ROUNDDOWN((E1966+$B$7-$B$8)/12,0)+2),INDEX('שיפור נשים'!$A$1:$GQ$121,ROUNDDOWN(R1966/12,0)+1,ROUNDDOWN((E1966+$B$7-$B$8)/12,0)+2))</f>
        <v>#REF!</v>
      </c>
      <c r="V1966" t="e">
        <f>IF($B$11="זכר",INDEX('שיפור גברים'!$A$1:$GQ$121,ROUNDDOWN(R1966/12,0)+1,ROUNDDOWN((E1966+$B$7-$B$8)/12,0)+1),INDEX('שיפור נשים'!$A$1:$GQ$121,ROUNDDOWN(R1966/12,0)+1,ROUNDDOWN((E1966+$B$7-$B$8)/12,0)+1))</f>
        <v>#REF!</v>
      </c>
      <c r="W1966">
        <f t="shared" si="639"/>
        <v>0.33333333333333331</v>
      </c>
      <c r="X1966" t="e">
        <f t="shared" si="645"/>
        <v>#VALUE!</v>
      </c>
      <c r="Y1966" t="e">
        <f>IF($B$11="זכר",INDEX(תמותה!$A$1:$E$121,ROUNDDOWN(R1966/12,0)+1,4),INDEX(תמותה!$A$1:$E$121,ROUNDDOWN(R1966/12,0)+1,5))</f>
        <v>#REF!</v>
      </c>
      <c r="Z1966">
        <f t="shared" si="640"/>
        <v>1</v>
      </c>
      <c r="AA1966">
        <f t="shared" si="641"/>
        <v>1</v>
      </c>
      <c r="AB1966" t="e">
        <f t="shared" si="646"/>
        <v>#VALUE!</v>
      </c>
      <c r="AC1966" t="e">
        <f t="shared" si="647"/>
        <v>#VALUE!</v>
      </c>
      <c r="AD1966" t="e">
        <f t="shared" si="648"/>
        <v>#VALUE!</v>
      </c>
      <c r="AE1966" t="e">
        <f t="shared" si="649"/>
        <v>#VALUE!</v>
      </c>
      <c r="AF1966" t="e">
        <f t="shared" si="650"/>
        <v>#VALUE!</v>
      </c>
    </row>
    <row r="1967" spans="5:32" x14ac:dyDescent="0.2">
      <c r="E1967">
        <f t="shared" si="642"/>
        <v>1965</v>
      </c>
      <c r="F1967">
        <f t="shared" si="637"/>
        <v>377.44370954671717</v>
      </c>
      <c r="G1967" t="e">
        <f t="shared" si="651"/>
        <v>#VALUE!</v>
      </c>
      <c r="H1967" t="e">
        <f t="shared" si="652"/>
        <v>#VALUE!</v>
      </c>
      <c r="I1967" t="e">
        <f t="shared" si="653"/>
        <v>#VALUE!</v>
      </c>
      <c r="J1967" t="e">
        <f t="shared" si="654"/>
        <v>#VALUE!</v>
      </c>
      <c r="K1967" t="e">
        <f t="shared" si="655"/>
        <v>#VALUE!</v>
      </c>
      <c r="L1967" t="e">
        <f t="shared" si="656"/>
        <v>#VALUE!</v>
      </c>
      <c r="M1967" t="e">
        <f>IF($B$9="זכר",INDEX(תמותה!$A$1:$E$121,ROUNDDOWN(E1967/12,0)+1,2),INDEX(תמותה!$A$1:$E$121,ROUNDDOWN(E1967/12,0)+1,3))</f>
        <v>#REF!</v>
      </c>
      <c r="N1967" t="e">
        <f>IF($B$9="זכר",INDEX('שיפור גברים'!$A$1:$GQ$121,ROUNDDOWN(E1967/12,0)+1,ROUNDDOWN((E1967+$B$7-$B$8)/12,0)+2),INDEX('שיפור נשים'!$A$1:$GQ$121,ROUNDDOWN(E1967/12,0)+1,ROUNDDOWN((E1967+$B$7-$B$8)/12,0)+2))</f>
        <v>#REF!</v>
      </c>
      <c r="O1967" t="e">
        <f>IF($B$9="זכר",INDEX('שיפור גברים'!$A$1:$GQ$121,ROUNDDOWN(E1967/12,0)+1,ROUNDDOWN((E1967+$B$7-$B$8)/12,0)+1),INDEX('שיפור נשים'!$A$1:$GQ$121,ROUNDDOWN(E1967/12,0)+1,ROUNDDOWN((E1967+$B$7-$B$8)/12,0)+1))</f>
        <v>#REF!</v>
      </c>
      <c r="P1967">
        <f t="shared" si="657"/>
        <v>0.41666666666666669</v>
      </c>
      <c r="Q1967">
        <f t="shared" si="638"/>
        <v>1</v>
      </c>
      <c r="R1967">
        <f t="shared" si="643"/>
        <v>1965</v>
      </c>
      <c r="S1967" t="e">
        <f t="shared" si="644"/>
        <v>#VALUE!</v>
      </c>
      <c r="T1967" t="e">
        <f>IF($B$11="זכר",INDEX(תמותה!$A$1:$E$121,ROUNDDOWN(R1967/12,0)+1,2),INDEX(תמותה!$A$1:$E$121,ROUNDDOWN(R1967/12,0)+1,3))</f>
        <v>#REF!</v>
      </c>
      <c r="U1967" t="e">
        <f>IF($B$11="זכר",INDEX('שיפור גברים'!$A$1:$GQ$121,ROUNDDOWN(R1967/12,0)+1,ROUNDDOWN((E1967+$B$7-$B$8)/12,0)+2),INDEX('שיפור נשים'!$A$1:$GQ$121,ROUNDDOWN(R1967/12,0)+1,ROUNDDOWN((E1967+$B$7-$B$8)/12,0)+2))</f>
        <v>#REF!</v>
      </c>
      <c r="V1967" t="e">
        <f>IF($B$11="זכר",INDEX('שיפור גברים'!$A$1:$GQ$121,ROUNDDOWN(R1967/12,0)+1,ROUNDDOWN((E1967+$B$7-$B$8)/12,0)+1),INDEX('שיפור נשים'!$A$1:$GQ$121,ROUNDDOWN(R1967/12,0)+1,ROUNDDOWN((E1967+$B$7-$B$8)/12,0)+1))</f>
        <v>#REF!</v>
      </c>
      <c r="W1967">
        <f t="shared" si="639"/>
        <v>0.41666666666666669</v>
      </c>
      <c r="X1967" t="e">
        <f t="shared" si="645"/>
        <v>#VALUE!</v>
      </c>
      <c r="Y1967" t="e">
        <f>IF($B$11="זכר",INDEX(תמותה!$A$1:$E$121,ROUNDDOWN(R1967/12,0)+1,4),INDEX(תמותה!$A$1:$E$121,ROUNDDOWN(R1967/12,0)+1,5))</f>
        <v>#REF!</v>
      </c>
      <c r="Z1967">
        <f t="shared" si="640"/>
        <v>1</v>
      </c>
      <c r="AA1967">
        <f t="shared" si="641"/>
        <v>1</v>
      </c>
      <c r="AB1967" t="e">
        <f t="shared" si="646"/>
        <v>#VALUE!</v>
      </c>
      <c r="AC1967" t="e">
        <f t="shared" si="647"/>
        <v>#VALUE!</v>
      </c>
      <c r="AD1967" t="e">
        <f t="shared" si="648"/>
        <v>#VALUE!</v>
      </c>
      <c r="AE1967" t="e">
        <f t="shared" si="649"/>
        <v>#VALUE!</v>
      </c>
      <c r="AF1967" t="e">
        <f t="shared" si="650"/>
        <v>#VALUE!</v>
      </c>
    </row>
    <row r="1968" spans="5:32" x14ac:dyDescent="0.2">
      <c r="E1968">
        <f t="shared" si="642"/>
        <v>1966</v>
      </c>
      <c r="F1968">
        <f t="shared" si="637"/>
        <v>378.58456177261968</v>
      </c>
      <c r="G1968" t="e">
        <f t="shared" si="651"/>
        <v>#VALUE!</v>
      </c>
      <c r="H1968" t="e">
        <f t="shared" si="652"/>
        <v>#VALUE!</v>
      </c>
      <c r="I1968" t="e">
        <f t="shared" si="653"/>
        <v>#VALUE!</v>
      </c>
      <c r="J1968" t="e">
        <f t="shared" si="654"/>
        <v>#VALUE!</v>
      </c>
      <c r="K1968" t="e">
        <f t="shared" si="655"/>
        <v>#VALUE!</v>
      </c>
      <c r="L1968" t="e">
        <f t="shared" si="656"/>
        <v>#VALUE!</v>
      </c>
      <c r="M1968" t="e">
        <f>IF($B$9="זכר",INDEX(תמותה!$A$1:$E$121,ROUNDDOWN(E1968/12,0)+1,2),INDEX(תמותה!$A$1:$E$121,ROUNDDOWN(E1968/12,0)+1,3))</f>
        <v>#REF!</v>
      </c>
      <c r="N1968" t="e">
        <f>IF($B$9="זכר",INDEX('שיפור גברים'!$A$1:$GQ$121,ROUNDDOWN(E1968/12,0)+1,ROUNDDOWN((E1968+$B$7-$B$8)/12,0)+2),INDEX('שיפור נשים'!$A$1:$GQ$121,ROUNDDOWN(E1968/12,0)+1,ROUNDDOWN((E1968+$B$7-$B$8)/12,0)+2))</f>
        <v>#REF!</v>
      </c>
      <c r="O1968" t="e">
        <f>IF($B$9="זכר",INDEX('שיפור גברים'!$A$1:$GQ$121,ROUNDDOWN(E1968/12,0)+1,ROUNDDOWN((E1968+$B$7-$B$8)/12,0)+1),INDEX('שיפור נשים'!$A$1:$GQ$121,ROUNDDOWN(E1968/12,0)+1,ROUNDDOWN((E1968+$B$7-$B$8)/12,0)+1))</f>
        <v>#REF!</v>
      </c>
      <c r="P1968">
        <f t="shared" si="657"/>
        <v>0.5</v>
      </c>
      <c r="Q1968">
        <f t="shared" si="638"/>
        <v>1</v>
      </c>
      <c r="R1968">
        <f t="shared" si="643"/>
        <v>1966</v>
      </c>
      <c r="S1968" t="e">
        <f t="shared" si="644"/>
        <v>#VALUE!</v>
      </c>
      <c r="T1968" t="e">
        <f>IF($B$11="זכר",INDEX(תמותה!$A$1:$E$121,ROUNDDOWN(R1968/12,0)+1,2),INDEX(תמותה!$A$1:$E$121,ROUNDDOWN(R1968/12,0)+1,3))</f>
        <v>#REF!</v>
      </c>
      <c r="U1968" t="e">
        <f>IF($B$11="זכר",INDEX('שיפור גברים'!$A$1:$GQ$121,ROUNDDOWN(R1968/12,0)+1,ROUNDDOWN((E1968+$B$7-$B$8)/12,0)+2),INDEX('שיפור נשים'!$A$1:$GQ$121,ROUNDDOWN(R1968/12,0)+1,ROUNDDOWN((E1968+$B$7-$B$8)/12,0)+2))</f>
        <v>#REF!</v>
      </c>
      <c r="V1968" t="e">
        <f>IF($B$11="זכר",INDEX('שיפור גברים'!$A$1:$GQ$121,ROUNDDOWN(R1968/12,0)+1,ROUNDDOWN((E1968+$B$7-$B$8)/12,0)+1),INDEX('שיפור נשים'!$A$1:$GQ$121,ROUNDDOWN(R1968/12,0)+1,ROUNDDOWN((E1968+$B$7-$B$8)/12,0)+1))</f>
        <v>#REF!</v>
      </c>
      <c r="W1968">
        <f t="shared" si="639"/>
        <v>0.5</v>
      </c>
      <c r="X1968" t="e">
        <f t="shared" si="645"/>
        <v>#VALUE!</v>
      </c>
      <c r="Y1968" t="e">
        <f>IF($B$11="זכר",INDEX(תמותה!$A$1:$E$121,ROUNDDOWN(R1968/12,0)+1,4),INDEX(תמותה!$A$1:$E$121,ROUNDDOWN(R1968/12,0)+1,5))</f>
        <v>#REF!</v>
      </c>
      <c r="Z1968">
        <f t="shared" si="640"/>
        <v>1</v>
      </c>
      <c r="AA1968">
        <f t="shared" si="641"/>
        <v>1</v>
      </c>
      <c r="AB1968" t="e">
        <f t="shared" si="646"/>
        <v>#VALUE!</v>
      </c>
      <c r="AC1968" t="e">
        <f t="shared" si="647"/>
        <v>#VALUE!</v>
      </c>
      <c r="AD1968" t="e">
        <f t="shared" si="648"/>
        <v>#VALUE!</v>
      </c>
      <c r="AE1968" t="e">
        <f t="shared" si="649"/>
        <v>#VALUE!</v>
      </c>
      <c r="AF1968" t="e">
        <f t="shared" si="650"/>
        <v>#VALUE!</v>
      </c>
    </row>
    <row r="1969" spans="5:32" x14ac:dyDescent="0.2">
      <c r="E1969">
        <f t="shared" si="642"/>
        <v>1967</v>
      </c>
      <c r="F1969">
        <f t="shared" si="637"/>
        <v>379.72886231086306</v>
      </c>
      <c r="G1969" t="e">
        <f t="shared" si="651"/>
        <v>#VALUE!</v>
      </c>
      <c r="H1969" t="e">
        <f t="shared" si="652"/>
        <v>#VALUE!</v>
      </c>
      <c r="I1969" t="e">
        <f t="shared" si="653"/>
        <v>#VALUE!</v>
      </c>
      <c r="J1969" t="e">
        <f t="shared" si="654"/>
        <v>#VALUE!</v>
      </c>
      <c r="K1969" t="e">
        <f t="shared" si="655"/>
        <v>#VALUE!</v>
      </c>
      <c r="L1969" t="e">
        <f t="shared" si="656"/>
        <v>#VALUE!</v>
      </c>
      <c r="M1969" t="e">
        <f>IF($B$9="זכר",INDEX(תמותה!$A$1:$E$121,ROUNDDOWN(E1969/12,0)+1,2),INDEX(תמותה!$A$1:$E$121,ROUNDDOWN(E1969/12,0)+1,3))</f>
        <v>#REF!</v>
      </c>
      <c r="N1969" t="e">
        <f>IF($B$9="זכר",INDEX('שיפור גברים'!$A$1:$GQ$121,ROUNDDOWN(E1969/12,0)+1,ROUNDDOWN((E1969+$B$7-$B$8)/12,0)+2),INDEX('שיפור נשים'!$A$1:$GQ$121,ROUNDDOWN(E1969/12,0)+1,ROUNDDOWN((E1969+$B$7-$B$8)/12,0)+2))</f>
        <v>#REF!</v>
      </c>
      <c r="O1969" t="e">
        <f>IF($B$9="זכר",INDEX('שיפור גברים'!$A$1:$GQ$121,ROUNDDOWN(E1969/12,0)+1,ROUNDDOWN((E1969+$B$7-$B$8)/12,0)+1),INDEX('שיפור נשים'!$A$1:$GQ$121,ROUNDDOWN(E1969/12,0)+1,ROUNDDOWN((E1969+$B$7-$B$8)/12,0)+1))</f>
        <v>#REF!</v>
      </c>
      <c r="P1969">
        <f t="shared" si="657"/>
        <v>0.58333333333333337</v>
      </c>
      <c r="Q1969">
        <f t="shared" si="638"/>
        <v>1</v>
      </c>
      <c r="R1969">
        <f t="shared" si="643"/>
        <v>1967</v>
      </c>
      <c r="S1969" t="e">
        <f t="shared" si="644"/>
        <v>#VALUE!</v>
      </c>
      <c r="T1969" t="e">
        <f>IF($B$11="זכר",INDEX(תמותה!$A$1:$E$121,ROUNDDOWN(R1969/12,0)+1,2),INDEX(תמותה!$A$1:$E$121,ROUNDDOWN(R1969/12,0)+1,3))</f>
        <v>#REF!</v>
      </c>
      <c r="U1969" t="e">
        <f>IF($B$11="זכר",INDEX('שיפור גברים'!$A$1:$GQ$121,ROUNDDOWN(R1969/12,0)+1,ROUNDDOWN((E1969+$B$7-$B$8)/12,0)+2),INDEX('שיפור נשים'!$A$1:$GQ$121,ROUNDDOWN(R1969/12,0)+1,ROUNDDOWN((E1969+$B$7-$B$8)/12,0)+2))</f>
        <v>#REF!</v>
      </c>
      <c r="V1969" t="e">
        <f>IF($B$11="זכר",INDEX('שיפור גברים'!$A$1:$GQ$121,ROUNDDOWN(R1969/12,0)+1,ROUNDDOWN((E1969+$B$7-$B$8)/12,0)+1),INDEX('שיפור נשים'!$A$1:$GQ$121,ROUNDDOWN(R1969/12,0)+1,ROUNDDOWN((E1969+$B$7-$B$8)/12,0)+1))</f>
        <v>#REF!</v>
      </c>
      <c r="W1969">
        <f t="shared" si="639"/>
        <v>0.58333333333333337</v>
      </c>
      <c r="X1969" t="e">
        <f t="shared" si="645"/>
        <v>#VALUE!</v>
      </c>
      <c r="Y1969" t="e">
        <f>IF($B$11="זכר",INDEX(תמותה!$A$1:$E$121,ROUNDDOWN(R1969/12,0)+1,4),INDEX(תמותה!$A$1:$E$121,ROUNDDOWN(R1969/12,0)+1,5))</f>
        <v>#REF!</v>
      </c>
      <c r="Z1969">
        <f t="shared" si="640"/>
        <v>1</v>
      </c>
      <c r="AA1969">
        <f t="shared" si="641"/>
        <v>1</v>
      </c>
      <c r="AB1969" t="e">
        <f t="shared" si="646"/>
        <v>#VALUE!</v>
      </c>
      <c r="AC1969" t="e">
        <f t="shared" si="647"/>
        <v>#VALUE!</v>
      </c>
      <c r="AD1969" t="e">
        <f t="shared" si="648"/>
        <v>#VALUE!</v>
      </c>
      <c r="AE1969" t="e">
        <f t="shared" si="649"/>
        <v>#VALUE!</v>
      </c>
      <c r="AF1969" t="e">
        <f t="shared" si="650"/>
        <v>#VALUE!</v>
      </c>
    </row>
    <row r="1970" spans="5:32" x14ac:dyDescent="0.2">
      <c r="E1970">
        <f t="shared" si="642"/>
        <v>1968</v>
      </c>
      <c r="F1970">
        <f t="shared" si="637"/>
        <v>380.876621584232</v>
      </c>
      <c r="G1970" t="e">
        <f t="shared" si="651"/>
        <v>#VALUE!</v>
      </c>
      <c r="H1970" t="e">
        <f t="shared" si="652"/>
        <v>#VALUE!</v>
      </c>
      <c r="I1970" t="e">
        <f t="shared" si="653"/>
        <v>#VALUE!</v>
      </c>
      <c r="J1970" t="e">
        <f t="shared" si="654"/>
        <v>#VALUE!</v>
      </c>
      <c r="K1970" t="e">
        <f t="shared" si="655"/>
        <v>#VALUE!</v>
      </c>
      <c r="L1970" t="e">
        <f t="shared" si="656"/>
        <v>#VALUE!</v>
      </c>
      <c r="M1970" t="e">
        <f>IF($B$9="זכר",INDEX(תמותה!$A$1:$E$121,ROUNDDOWN(E1970/12,0)+1,2),INDEX(תמותה!$A$1:$E$121,ROUNDDOWN(E1970/12,0)+1,3))</f>
        <v>#REF!</v>
      </c>
      <c r="N1970" t="e">
        <f>IF($B$9="זכר",INDEX('שיפור גברים'!$A$1:$GQ$121,ROUNDDOWN(E1970/12,0)+1,ROUNDDOWN((E1970+$B$7-$B$8)/12,0)+2),INDEX('שיפור נשים'!$A$1:$GQ$121,ROUNDDOWN(E1970/12,0)+1,ROUNDDOWN((E1970+$B$7-$B$8)/12,0)+2))</f>
        <v>#REF!</v>
      </c>
      <c r="O1970" t="e">
        <f>IF($B$9="זכר",INDEX('שיפור גברים'!$A$1:$GQ$121,ROUNDDOWN(E1970/12,0)+1,ROUNDDOWN((E1970+$B$7-$B$8)/12,0)+1),INDEX('שיפור נשים'!$A$1:$GQ$121,ROUNDDOWN(E1970/12,0)+1,ROUNDDOWN((E1970+$B$7-$B$8)/12,0)+1))</f>
        <v>#REF!</v>
      </c>
      <c r="P1970">
        <f t="shared" si="657"/>
        <v>0.66666666666666663</v>
      </c>
      <c r="Q1970">
        <f t="shared" si="638"/>
        <v>1</v>
      </c>
      <c r="R1970">
        <f t="shared" si="643"/>
        <v>1968</v>
      </c>
      <c r="S1970" t="e">
        <f t="shared" si="644"/>
        <v>#VALUE!</v>
      </c>
      <c r="T1970" t="e">
        <f>IF($B$11="זכר",INDEX(תמותה!$A$1:$E$121,ROUNDDOWN(R1970/12,0)+1,2),INDEX(תמותה!$A$1:$E$121,ROUNDDOWN(R1970/12,0)+1,3))</f>
        <v>#REF!</v>
      </c>
      <c r="U1970" t="e">
        <f>IF($B$11="זכר",INDEX('שיפור גברים'!$A$1:$GQ$121,ROUNDDOWN(R1970/12,0)+1,ROUNDDOWN((E1970+$B$7-$B$8)/12,0)+2),INDEX('שיפור נשים'!$A$1:$GQ$121,ROUNDDOWN(R1970/12,0)+1,ROUNDDOWN((E1970+$B$7-$B$8)/12,0)+2))</f>
        <v>#REF!</v>
      </c>
      <c r="V1970" t="e">
        <f>IF($B$11="זכר",INDEX('שיפור גברים'!$A$1:$GQ$121,ROUNDDOWN(R1970/12,0)+1,ROUNDDOWN((E1970+$B$7-$B$8)/12,0)+1),INDEX('שיפור נשים'!$A$1:$GQ$121,ROUNDDOWN(R1970/12,0)+1,ROUNDDOWN((E1970+$B$7-$B$8)/12,0)+1))</f>
        <v>#REF!</v>
      </c>
      <c r="W1970">
        <f t="shared" si="639"/>
        <v>0.66666666666666663</v>
      </c>
      <c r="X1970" t="e">
        <f t="shared" si="645"/>
        <v>#VALUE!</v>
      </c>
      <c r="Y1970" t="e">
        <f>IF($B$11="זכר",INDEX(תמותה!$A$1:$E$121,ROUNDDOWN(R1970/12,0)+1,4),INDEX(תמותה!$A$1:$E$121,ROUNDDOWN(R1970/12,0)+1,5))</f>
        <v>#REF!</v>
      </c>
      <c r="Z1970">
        <f t="shared" si="640"/>
        <v>1</v>
      </c>
      <c r="AA1970">
        <f t="shared" si="641"/>
        <v>1</v>
      </c>
      <c r="AB1970" t="e">
        <f t="shared" si="646"/>
        <v>#VALUE!</v>
      </c>
      <c r="AC1970" t="e">
        <f t="shared" si="647"/>
        <v>#VALUE!</v>
      </c>
      <c r="AD1970" t="e">
        <f t="shared" si="648"/>
        <v>#VALUE!</v>
      </c>
      <c r="AE1970" t="e">
        <f t="shared" si="649"/>
        <v>#VALUE!</v>
      </c>
      <c r="AF1970" t="e">
        <f t="shared" si="650"/>
        <v>#VALUE!</v>
      </c>
    </row>
    <row r="1971" spans="5:32" x14ac:dyDescent="0.2">
      <c r="E1971">
        <f t="shared" si="642"/>
        <v>1969</v>
      </c>
      <c r="F1971">
        <f t="shared" si="637"/>
        <v>382.02785004701536</v>
      </c>
      <c r="G1971" t="e">
        <f t="shared" si="651"/>
        <v>#VALUE!</v>
      </c>
      <c r="H1971" t="e">
        <f t="shared" si="652"/>
        <v>#VALUE!</v>
      </c>
      <c r="I1971" t="e">
        <f t="shared" si="653"/>
        <v>#VALUE!</v>
      </c>
      <c r="J1971" t="e">
        <f t="shared" si="654"/>
        <v>#VALUE!</v>
      </c>
      <c r="K1971" t="e">
        <f t="shared" si="655"/>
        <v>#VALUE!</v>
      </c>
      <c r="L1971" t="e">
        <f t="shared" si="656"/>
        <v>#VALUE!</v>
      </c>
      <c r="M1971" t="e">
        <f>IF($B$9="זכר",INDEX(תמותה!$A$1:$E$121,ROUNDDOWN(E1971/12,0)+1,2),INDEX(תמותה!$A$1:$E$121,ROUNDDOWN(E1971/12,0)+1,3))</f>
        <v>#REF!</v>
      </c>
      <c r="N1971" t="e">
        <f>IF($B$9="זכר",INDEX('שיפור גברים'!$A$1:$GQ$121,ROUNDDOWN(E1971/12,0)+1,ROUNDDOWN((E1971+$B$7-$B$8)/12,0)+2),INDEX('שיפור נשים'!$A$1:$GQ$121,ROUNDDOWN(E1971/12,0)+1,ROUNDDOWN((E1971+$B$7-$B$8)/12,0)+2))</f>
        <v>#REF!</v>
      </c>
      <c r="O1971" t="e">
        <f>IF($B$9="זכר",INDEX('שיפור גברים'!$A$1:$GQ$121,ROUNDDOWN(E1971/12,0)+1,ROUNDDOWN((E1971+$B$7-$B$8)/12,0)+1),INDEX('שיפור נשים'!$A$1:$GQ$121,ROUNDDOWN(E1971/12,0)+1,ROUNDDOWN((E1971+$B$7-$B$8)/12,0)+1))</f>
        <v>#REF!</v>
      </c>
      <c r="P1971">
        <f t="shared" si="657"/>
        <v>0.75</v>
      </c>
      <c r="Q1971">
        <f t="shared" si="638"/>
        <v>1</v>
      </c>
      <c r="R1971">
        <f t="shared" si="643"/>
        <v>1969</v>
      </c>
      <c r="S1971" t="e">
        <f t="shared" si="644"/>
        <v>#VALUE!</v>
      </c>
      <c r="T1971" t="e">
        <f>IF($B$11="זכר",INDEX(תמותה!$A$1:$E$121,ROUNDDOWN(R1971/12,0)+1,2),INDEX(תמותה!$A$1:$E$121,ROUNDDOWN(R1971/12,0)+1,3))</f>
        <v>#REF!</v>
      </c>
      <c r="U1971" t="e">
        <f>IF($B$11="זכר",INDEX('שיפור גברים'!$A$1:$GQ$121,ROUNDDOWN(R1971/12,0)+1,ROUNDDOWN((E1971+$B$7-$B$8)/12,0)+2),INDEX('שיפור נשים'!$A$1:$GQ$121,ROUNDDOWN(R1971/12,0)+1,ROUNDDOWN((E1971+$B$7-$B$8)/12,0)+2))</f>
        <v>#REF!</v>
      </c>
      <c r="V1971" t="e">
        <f>IF($B$11="זכר",INDEX('שיפור גברים'!$A$1:$GQ$121,ROUNDDOWN(R1971/12,0)+1,ROUNDDOWN((E1971+$B$7-$B$8)/12,0)+1),INDEX('שיפור נשים'!$A$1:$GQ$121,ROUNDDOWN(R1971/12,0)+1,ROUNDDOWN((E1971+$B$7-$B$8)/12,0)+1))</f>
        <v>#REF!</v>
      </c>
      <c r="W1971">
        <f t="shared" si="639"/>
        <v>0.75</v>
      </c>
      <c r="X1971" t="e">
        <f t="shared" si="645"/>
        <v>#VALUE!</v>
      </c>
      <c r="Y1971" t="e">
        <f>IF($B$11="זכר",INDEX(תמותה!$A$1:$E$121,ROUNDDOWN(R1971/12,0)+1,4),INDEX(תמותה!$A$1:$E$121,ROUNDDOWN(R1971/12,0)+1,5))</f>
        <v>#REF!</v>
      </c>
      <c r="Z1971">
        <f t="shared" si="640"/>
        <v>1</v>
      </c>
      <c r="AA1971">
        <f t="shared" si="641"/>
        <v>1</v>
      </c>
      <c r="AB1971" t="e">
        <f t="shared" si="646"/>
        <v>#VALUE!</v>
      </c>
      <c r="AC1971" t="e">
        <f t="shared" si="647"/>
        <v>#VALUE!</v>
      </c>
      <c r="AD1971" t="e">
        <f t="shared" si="648"/>
        <v>#VALUE!</v>
      </c>
      <c r="AE1971" t="e">
        <f t="shared" si="649"/>
        <v>#VALUE!</v>
      </c>
      <c r="AF1971" t="e">
        <f t="shared" si="650"/>
        <v>#VALUE!</v>
      </c>
    </row>
    <row r="1972" spans="5:32" x14ac:dyDescent="0.2">
      <c r="E1972">
        <f t="shared" si="642"/>
        <v>1970</v>
      </c>
      <c r="F1972">
        <f t="shared" si="637"/>
        <v>383.18255818510187</v>
      </c>
      <c r="G1972" t="e">
        <f t="shared" si="651"/>
        <v>#VALUE!</v>
      </c>
      <c r="H1972" t="e">
        <f t="shared" si="652"/>
        <v>#VALUE!</v>
      </c>
      <c r="I1972" t="e">
        <f t="shared" si="653"/>
        <v>#VALUE!</v>
      </c>
      <c r="J1972" t="e">
        <f t="shared" si="654"/>
        <v>#VALUE!</v>
      </c>
      <c r="K1972" t="e">
        <f t="shared" si="655"/>
        <v>#VALUE!</v>
      </c>
      <c r="L1972" t="e">
        <f t="shared" si="656"/>
        <v>#VALUE!</v>
      </c>
      <c r="M1972" t="e">
        <f>IF($B$9="זכר",INDEX(תמותה!$A$1:$E$121,ROUNDDOWN(E1972/12,0)+1,2),INDEX(תמותה!$A$1:$E$121,ROUNDDOWN(E1972/12,0)+1,3))</f>
        <v>#REF!</v>
      </c>
      <c r="N1972" t="e">
        <f>IF($B$9="זכר",INDEX('שיפור גברים'!$A$1:$GQ$121,ROUNDDOWN(E1972/12,0)+1,ROUNDDOWN((E1972+$B$7-$B$8)/12,0)+2),INDEX('שיפור נשים'!$A$1:$GQ$121,ROUNDDOWN(E1972/12,0)+1,ROUNDDOWN((E1972+$B$7-$B$8)/12,0)+2))</f>
        <v>#REF!</v>
      </c>
      <c r="O1972" t="e">
        <f>IF($B$9="זכר",INDEX('שיפור גברים'!$A$1:$GQ$121,ROUNDDOWN(E1972/12,0)+1,ROUNDDOWN((E1972+$B$7-$B$8)/12,0)+1),INDEX('שיפור נשים'!$A$1:$GQ$121,ROUNDDOWN(E1972/12,0)+1,ROUNDDOWN((E1972+$B$7-$B$8)/12,0)+1))</f>
        <v>#REF!</v>
      </c>
      <c r="P1972">
        <f t="shared" si="657"/>
        <v>0.83333333333333337</v>
      </c>
      <c r="Q1972">
        <f t="shared" si="638"/>
        <v>1</v>
      </c>
      <c r="R1972">
        <f t="shared" si="643"/>
        <v>1970</v>
      </c>
      <c r="S1972" t="e">
        <f t="shared" si="644"/>
        <v>#VALUE!</v>
      </c>
      <c r="T1972" t="e">
        <f>IF($B$11="זכר",INDEX(תמותה!$A$1:$E$121,ROUNDDOWN(R1972/12,0)+1,2),INDEX(תמותה!$A$1:$E$121,ROUNDDOWN(R1972/12,0)+1,3))</f>
        <v>#REF!</v>
      </c>
      <c r="U1972" t="e">
        <f>IF($B$11="זכר",INDEX('שיפור גברים'!$A$1:$GQ$121,ROUNDDOWN(R1972/12,0)+1,ROUNDDOWN((E1972+$B$7-$B$8)/12,0)+2),INDEX('שיפור נשים'!$A$1:$GQ$121,ROUNDDOWN(R1972/12,0)+1,ROUNDDOWN((E1972+$B$7-$B$8)/12,0)+2))</f>
        <v>#REF!</v>
      </c>
      <c r="V1972" t="e">
        <f>IF($B$11="זכר",INDEX('שיפור גברים'!$A$1:$GQ$121,ROUNDDOWN(R1972/12,0)+1,ROUNDDOWN((E1972+$B$7-$B$8)/12,0)+1),INDEX('שיפור נשים'!$A$1:$GQ$121,ROUNDDOWN(R1972/12,0)+1,ROUNDDOWN((E1972+$B$7-$B$8)/12,0)+1))</f>
        <v>#REF!</v>
      </c>
      <c r="W1972">
        <f t="shared" si="639"/>
        <v>0.83333333333333337</v>
      </c>
      <c r="X1972" t="e">
        <f t="shared" si="645"/>
        <v>#VALUE!</v>
      </c>
      <c r="Y1972" t="e">
        <f>IF($B$11="זכר",INDEX(תמותה!$A$1:$E$121,ROUNDDOWN(R1972/12,0)+1,4),INDEX(תמותה!$A$1:$E$121,ROUNDDOWN(R1972/12,0)+1,5))</f>
        <v>#REF!</v>
      </c>
      <c r="Z1972">
        <f t="shared" si="640"/>
        <v>1</v>
      </c>
      <c r="AA1972">
        <f t="shared" si="641"/>
        <v>1</v>
      </c>
      <c r="AB1972" t="e">
        <f t="shared" si="646"/>
        <v>#VALUE!</v>
      </c>
      <c r="AC1972" t="e">
        <f t="shared" si="647"/>
        <v>#VALUE!</v>
      </c>
      <c r="AD1972" t="e">
        <f t="shared" si="648"/>
        <v>#VALUE!</v>
      </c>
      <c r="AE1972" t="e">
        <f t="shared" si="649"/>
        <v>#VALUE!</v>
      </c>
      <c r="AF1972" t="e">
        <f t="shared" si="650"/>
        <v>#VALUE!</v>
      </c>
    </row>
    <row r="1973" spans="5:32" x14ac:dyDescent="0.2">
      <c r="E1973">
        <f t="shared" si="642"/>
        <v>1971</v>
      </c>
      <c r="F1973">
        <f t="shared" si="637"/>
        <v>384.34075651607344</v>
      </c>
      <c r="G1973" t="e">
        <f t="shared" si="651"/>
        <v>#VALUE!</v>
      </c>
      <c r="H1973" t="e">
        <f t="shared" si="652"/>
        <v>#VALUE!</v>
      </c>
      <c r="I1973" t="e">
        <f t="shared" si="653"/>
        <v>#VALUE!</v>
      </c>
      <c r="J1973" t="e">
        <f t="shared" si="654"/>
        <v>#VALUE!</v>
      </c>
      <c r="K1973" t="e">
        <f t="shared" si="655"/>
        <v>#VALUE!</v>
      </c>
      <c r="L1973" t="e">
        <f t="shared" si="656"/>
        <v>#VALUE!</v>
      </c>
      <c r="M1973" t="e">
        <f>IF($B$9="זכר",INDEX(תמותה!$A$1:$E$121,ROUNDDOWN(E1973/12,0)+1,2),INDEX(תמותה!$A$1:$E$121,ROUNDDOWN(E1973/12,0)+1,3))</f>
        <v>#REF!</v>
      </c>
      <c r="N1973" t="e">
        <f>IF($B$9="זכר",INDEX('שיפור גברים'!$A$1:$GQ$121,ROUNDDOWN(E1973/12,0)+1,ROUNDDOWN((E1973+$B$7-$B$8)/12,0)+2),INDEX('שיפור נשים'!$A$1:$GQ$121,ROUNDDOWN(E1973/12,0)+1,ROUNDDOWN((E1973+$B$7-$B$8)/12,0)+2))</f>
        <v>#REF!</v>
      </c>
      <c r="O1973" t="e">
        <f>IF($B$9="זכר",INDEX('שיפור גברים'!$A$1:$GQ$121,ROUNDDOWN(E1973/12,0)+1,ROUNDDOWN((E1973+$B$7-$B$8)/12,0)+1),INDEX('שיפור נשים'!$A$1:$GQ$121,ROUNDDOWN(E1973/12,0)+1,ROUNDDOWN((E1973+$B$7-$B$8)/12,0)+1))</f>
        <v>#REF!</v>
      </c>
      <c r="P1973">
        <f t="shared" si="657"/>
        <v>0.91666666666666663</v>
      </c>
      <c r="Q1973">
        <f t="shared" si="638"/>
        <v>1</v>
      </c>
      <c r="R1973">
        <f t="shared" si="643"/>
        <v>1971</v>
      </c>
      <c r="S1973" t="e">
        <f t="shared" si="644"/>
        <v>#VALUE!</v>
      </c>
      <c r="T1973" t="e">
        <f>IF($B$11="זכר",INDEX(תמותה!$A$1:$E$121,ROUNDDOWN(R1973/12,0)+1,2),INDEX(תמותה!$A$1:$E$121,ROUNDDOWN(R1973/12,0)+1,3))</f>
        <v>#REF!</v>
      </c>
      <c r="U1973" t="e">
        <f>IF($B$11="זכר",INDEX('שיפור גברים'!$A$1:$GQ$121,ROUNDDOWN(R1973/12,0)+1,ROUNDDOWN((E1973+$B$7-$B$8)/12,0)+2),INDEX('שיפור נשים'!$A$1:$GQ$121,ROUNDDOWN(R1973/12,0)+1,ROUNDDOWN((E1973+$B$7-$B$8)/12,0)+2))</f>
        <v>#REF!</v>
      </c>
      <c r="V1973" t="e">
        <f>IF($B$11="זכר",INDEX('שיפור גברים'!$A$1:$GQ$121,ROUNDDOWN(R1973/12,0)+1,ROUNDDOWN((E1973+$B$7-$B$8)/12,0)+1),INDEX('שיפור נשים'!$A$1:$GQ$121,ROUNDDOWN(R1973/12,0)+1,ROUNDDOWN((E1973+$B$7-$B$8)/12,0)+1))</f>
        <v>#REF!</v>
      </c>
      <c r="W1973">
        <f t="shared" si="639"/>
        <v>0.91666666666666663</v>
      </c>
      <c r="X1973" t="e">
        <f t="shared" si="645"/>
        <v>#VALUE!</v>
      </c>
      <c r="Y1973" t="e">
        <f>IF($B$11="זכר",INDEX(תמותה!$A$1:$E$121,ROUNDDOWN(R1973/12,0)+1,4),INDEX(תמותה!$A$1:$E$121,ROUNDDOWN(R1973/12,0)+1,5))</f>
        <v>#REF!</v>
      </c>
      <c r="Z1973">
        <f t="shared" si="640"/>
        <v>1</v>
      </c>
      <c r="AA1973">
        <f t="shared" si="641"/>
        <v>1</v>
      </c>
      <c r="AB1973" t="e">
        <f t="shared" si="646"/>
        <v>#VALUE!</v>
      </c>
      <c r="AC1973" t="e">
        <f t="shared" si="647"/>
        <v>#VALUE!</v>
      </c>
      <c r="AD1973" t="e">
        <f t="shared" si="648"/>
        <v>#VALUE!</v>
      </c>
      <c r="AE1973" t="e">
        <f t="shared" si="649"/>
        <v>#VALUE!</v>
      </c>
      <c r="AF1973" t="e">
        <f t="shared" si="650"/>
        <v>#VALUE!</v>
      </c>
    </row>
    <row r="1974" spans="5:32" x14ac:dyDescent="0.2">
      <c r="E1974">
        <f t="shared" si="642"/>
        <v>1972</v>
      </c>
      <c r="F1974">
        <f t="shared" si="637"/>
        <v>385.50245558930249</v>
      </c>
      <c r="G1974" t="e">
        <f t="shared" si="651"/>
        <v>#VALUE!</v>
      </c>
      <c r="H1974" t="e">
        <f t="shared" si="652"/>
        <v>#VALUE!</v>
      </c>
      <c r="I1974" t="e">
        <f t="shared" si="653"/>
        <v>#VALUE!</v>
      </c>
      <c r="J1974" t="e">
        <f t="shared" si="654"/>
        <v>#VALUE!</v>
      </c>
      <c r="K1974" t="e">
        <f t="shared" si="655"/>
        <v>#VALUE!</v>
      </c>
      <c r="L1974" t="e">
        <f t="shared" si="656"/>
        <v>#VALUE!</v>
      </c>
      <c r="M1974" t="e">
        <f>IF($B$9="זכר",INDEX(תמותה!$A$1:$E$121,ROUNDDOWN(E1974/12,0)+1,2),INDEX(תמותה!$A$1:$E$121,ROUNDDOWN(E1974/12,0)+1,3))</f>
        <v>#REF!</v>
      </c>
      <c r="N1974" t="e">
        <f>IF($B$9="זכר",INDEX('שיפור גברים'!$A$1:$GQ$121,ROUNDDOWN(E1974/12,0)+1,ROUNDDOWN((E1974+$B$7-$B$8)/12,0)+2),INDEX('שיפור נשים'!$A$1:$GQ$121,ROUNDDOWN(E1974/12,0)+1,ROUNDDOWN((E1974+$B$7-$B$8)/12,0)+2))</f>
        <v>#REF!</v>
      </c>
      <c r="O1974" t="e">
        <f>IF($B$9="זכר",INDEX('שיפור גברים'!$A$1:$GQ$121,ROUNDDOWN(E1974/12,0)+1,ROUNDDOWN((E1974+$B$7-$B$8)/12,0)+1),INDEX('שיפור נשים'!$A$1:$GQ$121,ROUNDDOWN(E1974/12,0)+1,ROUNDDOWN((E1974+$B$7-$B$8)/12,0)+1))</f>
        <v>#REF!</v>
      </c>
      <c r="P1974">
        <f t="shared" si="657"/>
        <v>1</v>
      </c>
      <c r="Q1974">
        <f t="shared" si="638"/>
        <v>1</v>
      </c>
      <c r="R1974">
        <f t="shared" si="643"/>
        <v>1972</v>
      </c>
      <c r="S1974" t="e">
        <f t="shared" si="644"/>
        <v>#VALUE!</v>
      </c>
      <c r="T1974" t="e">
        <f>IF($B$11="זכר",INDEX(תמותה!$A$1:$E$121,ROUNDDOWN(R1974/12,0)+1,2),INDEX(תמותה!$A$1:$E$121,ROUNDDOWN(R1974/12,0)+1,3))</f>
        <v>#REF!</v>
      </c>
      <c r="U1974" t="e">
        <f>IF($B$11="זכר",INDEX('שיפור גברים'!$A$1:$GQ$121,ROUNDDOWN(R1974/12,0)+1,ROUNDDOWN((E1974+$B$7-$B$8)/12,0)+2),INDEX('שיפור נשים'!$A$1:$GQ$121,ROUNDDOWN(R1974/12,0)+1,ROUNDDOWN((E1974+$B$7-$B$8)/12,0)+2))</f>
        <v>#REF!</v>
      </c>
      <c r="V1974" t="e">
        <f>IF($B$11="זכר",INDEX('שיפור גברים'!$A$1:$GQ$121,ROUNDDOWN(R1974/12,0)+1,ROUNDDOWN((E1974+$B$7-$B$8)/12,0)+1),INDEX('שיפור נשים'!$A$1:$GQ$121,ROUNDDOWN(R1974/12,0)+1,ROUNDDOWN((E1974+$B$7-$B$8)/12,0)+1))</f>
        <v>#REF!</v>
      </c>
      <c r="W1974">
        <f t="shared" si="639"/>
        <v>1</v>
      </c>
      <c r="X1974" t="e">
        <f t="shared" si="645"/>
        <v>#VALUE!</v>
      </c>
      <c r="Y1974" t="e">
        <f>IF($B$11="זכר",INDEX(תמותה!$A$1:$E$121,ROUNDDOWN(R1974/12,0)+1,4),INDEX(תמותה!$A$1:$E$121,ROUNDDOWN(R1974/12,0)+1,5))</f>
        <v>#REF!</v>
      </c>
      <c r="Z1974">
        <f t="shared" si="640"/>
        <v>1</v>
      </c>
      <c r="AA1974">
        <f t="shared" si="641"/>
        <v>1</v>
      </c>
      <c r="AB1974" t="e">
        <f t="shared" si="646"/>
        <v>#VALUE!</v>
      </c>
      <c r="AC1974" t="e">
        <f t="shared" si="647"/>
        <v>#VALUE!</v>
      </c>
      <c r="AD1974" t="e">
        <f t="shared" si="648"/>
        <v>#VALUE!</v>
      </c>
      <c r="AE1974" t="e">
        <f t="shared" si="649"/>
        <v>#VALUE!</v>
      </c>
      <c r="AF1974" t="e">
        <f t="shared" si="650"/>
        <v>#VALUE!</v>
      </c>
    </row>
    <row r="1975" spans="5:32" x14ac:dyDescent="0.2">
      <c r="E1975">
        <f t="shared" si="642"/>
        <v>1973</v>
      </c>
      <c r="F1975">
        <f t="shared" si="637"/>
        <v>386.66766598604846</v>
      </c>
      <c r="G1975" t="e">
        <f t="shared" si="651"/>
        <v>#VALUE!</v>
      </c>
      <c r="H1975" t="e">
        <f t="shared" si="652"/>
        <v>#VALUE!</v>
      </c>
      <c r="I1975" t="e">
        <f t="shared" si="653"/>
        <v>#VALUE!</v>
      </c>
      <c r="J1975" t="e">
        <f t="shared" si="654"/>
        <v>#VALUE!</v>
      </c>
      <c r="K1975" t="e">
        <f t="shared" si="655"/>
        <v>#VALUE!</v>
      </c>
      <c r="L1975" t="e">
        <f t="shared" si="656"/>
        <v>#VALUE!</v>
      </c>
      <c r="M1975" t="e">
        <f>IF($B$9="זכר",INDEX(תמותה!$A$1:$E$121,ROUNDDOWN(E1975/12,0)+1,2),INDEX(תמותה!$A$1:$E$121,ROUNDDOWN(E1975/12,0)+1,3))</f>
        <v>#REF!</v>
      </c>
      <c r="N1975" t="e">
        <f>IF($B$9="זכר",INDEX('שיפור גברים'!$A$1:$GQ$121,ROUNDDOWN(E1975/12,0)+1,ROUNDDOWN((E1975+$B$7-$B$8)/12,0)+2),INDEX('שיפור נשים'!$A$1:$GQ$121,ROUNDDOWN(E1975/12,0)+1,ROUNDDOWN((E1975+$B$7-$B$8)/12,0)+2))</f>
        <v>#REF!</v>
      </c>
      <c r="O1975" t="e">
        <f>IF($B$9="זכר",INDEX('שיפור גברים'!$A$1:$GQ$121,ROUNDDOWN(E1975/12,0)+1,ROUNDDOWN((E1975+$B$7-$B$8)/12,0)+1),INDEX('שיפור נשים'!$A$1:$GQ$121,ROUNDDOWN(E1975/12,0)+1,ROUNDDOWN((E1975+$B$7-$B$8)/12,0)+1))</f>
        <v>#REF!</v>
      </c>
      <c r="P1975">
        <f t="shared" si="657"/>
        <v>8.3333333333333329E-2</v>
      </c>
      <c r="Q1975">
        <f t="shared" si="638"/>
        <v>1</v>
      </c>
      <c r="R1975">
        <f t="shared" si="643"/>
        <v>1973</v>
      </c>
      <c r="S1975" t="e">
        <f t="shared" si="644"/>
        <v>#VALUE!</v>
      </c>
      <c r="T1975" t="e">
        <f>IF($B$11="זכר",INDEX(תמותה!$A$1:$E$121,ROUNDDOWN(R1975/12,0)+1,2),INDEX(תמותה!$A$1:$E$121,ROUNDDOWN(R1975/12,0)+1,3))</f>
        <v>#REF!</v>
      </c>
      <c r="U1975" t="e">
        <f>IF($B$11="זכר",INDEX('שיפור גברים'!$A$1:$GQ$121,ROUNDDOWN(R1975/12,0)+1,ROUNDDOWN((E1975+$B$7-$B$8)/12,0)+2),INDEX('שיפור נשים'!$A$1:$GQ$121,ROUNDDOWN(R1975/12,0)+1,ROUNDDOWN((E1975+$B$7-$B$8)/12,0)+2))</f>
        <v>#REF!</v>
      </c>
      <c r="V1975" t="e">
        <f>IF($B$11="זכר",INDEX('שיפור גברים'!$A$1:$GQ$121,ROUNDDOWN(R1975/12,0)+1,ROUNDDOWN((E1975+$B$7-$B$8)/12,0)+1),INDEX('שיפור נשים'!$A$1:$GQ$121,ROUNDDOWN(R1975/12,0)+1,ROUNDDOWN((E1975+$B$7-$B$8)/12,0)+1))</f>
        <v>#REF!</v>
      </c>
      <c r="W1975">
        <f t="shared" si="639"/>
        <v>8.3333333333333329E-2</v>
      </c>
      <c r="X1975" t="e">
        <f t="shared" si="645"/>
        <v>#VALUE!</v>
      </c>
      <c r="Y1975" t="e">
        <f>IF($B$11="זכר",INDEX(תמותה!$A$1:$E$121,ROUNDDOWN(R1975/12,0)+1,4),INDEX(תמותה!$A$1:$E$121,ROUNDDOWN(R1975/12,0)+1,5))</f>
        <v>#REF!</v>
      </c>
      <c r="Z1975">
        <f t="shared" si="640"/>
        <v>1</v>
      </c>
      <c r="AA1975">
        <f t="shared" si="641"/>
        <v>1</v>
      </c>
      <c r="AB1975" t="e">
        <f t="shared" si="646"/>
        <v>#VALUE!</v>
      </c>
      <c r="AC1975" t="e">
        <f t="shared" si="647"/>
        <v>#VALUE!</v>
      </c>
      <c r="AD1975" t="e">
        <f t="shared" si="648"/>
        <v>#VALUE!</v>
      </c>
      <c r="AE1975" t="e">
        <f t="shared" si="649"/>
        <v>#VALUE!</v>
      </c>
      <c r="AF1975" t="e">
        <f t="shared" si="650"/>
        <v>#VALUE!</v>
      </c>
    </row>
    <row r="1976" spans="5:32" x14ac:dyDescent="0.2">
      <c r="E1976">
        <f t="shared" si="642"/>
        <v>1974</v>
      </c>
      <c r="F1976">
        <f t="shared" si="637"/>
        <v>387.83639831955219</v>
      </c>
      <c r="G1976" t="e">
        <f t="shared" si="651"/>
        <v>#VALUE!</v>
      </c>
      <c r="H1976" t="e">
        <f t="shared" si="652"/>
        <v>#VALUE!</v>
      </c>
      <c r="I1976" t="e">
        <f t="shared" si="653"/>
        <v>#VALUE!</v>
      </c>
      <c r="J1976" t="e">
        <f t="shared" si="654"/>
        <v>#VALUE!</v>
      </c>
      <c r="K1976" t="e">
        <f t="shared" si="655"/>
        <v>#VALUE!</v>
      </c>
      <c r="L1976" t="e">
        <f t="shared" si="656"/>
        <v>#VALUE!</v>
      </c>
      <c r="M1976" t="e">
        <f>IF($B$9="זכר",INDEX(תמותה!$A$1:$E$121,ROUNDDOWN(E1976/12,0)+1,2),INDEX(תמותה!$A$1:$E$121,ROUNDDOWN(E1976/12,0)+1,3))</f>
        <v>#REF!</v>
      </c>
      <c r="N1976" t="e">
        <f>IF($B$9="זכר",INDEX('שיפור גברים'!$A$1:$GQ$121,ROUNDDOWN(E1976/12,0)+1,ROUNDDOWN((E1976+$B$7-$B$8)/12,0)+2),INDEX('שיפור נשים'!$A$1:$GQ$121,ROUNDDOWN(E1976/12,0)+1,ROUNDDOWN((E1976+$B$7-$B$8)/12,0)+2))</f>
        <v>#REF!</v>
      </c>
      <c r="O1976" t="e">
        <f>IF($B$9="זכר",INDEX('שיפור גברים'!$A$1:$GQ$121,ROUNDDOWN(E1976/12,0)+1,ROUNDDOWN((E1976+$B$7-$B$8)/12,0)+1),INDEX('שיפור נשים'!$A$1:$GQ$121,ROUNDDOWN(E1976/12,0)+1,ROUNDDOWN((E1976+$B$7-$B$8)/12,0)+1))</f>
        <v>#REF!</v>
      </c>
      <c r="P1976">
        <f t="shared" si="657"/>
        <v>0.16666666666666666</v>
      </c>
      <c r="Q1976">
        <f t="shared" si="638"/>
        <v>1</v>
      </c>
      <c r="R1976">
        <f t="shared" si="643"/>
        <v>1974</v>
      </c>
      <c r="S1976" t="e">
        <f t="shared" si="644"/>
        <v>#VALUE!</v>
      </c>
      <c r="T1976" t="e">
        <f>IF($B$11="זכר",INDEX(תמותה!$A$1:$E$121,ROUNDDOWN(R1976/12,0)+1,2),INDEX(תמותה!$A$1:$E$121,ROUNDDOWN(R1976/12,0)+1,3))</f>
        <v>#REF!</v>
      </c>
      <c r="U1976" t="e">
        <f>IF($B$11="זכר",INDEX('שיפור גברים'!$A$1:$GQ$121,ROUNDDOWN(R1976/12,0)+1,ROUNDDOWN((E1976+$B$7-$B$8)/12,0)+2),INDEX('שיפור נשים'!$A$1:$GQ$121,ROUNDDOWN(R1976/12,0)+1,ROUNDDOWN((E1976+$B$7-$B$8)/12,0)+2))</f>
        <v>#REF!</v>
      </c>
      <c r="V1976" t="e">
        <f>IF($B$11="זכר",INDEX('שיפור גברים'!$A$1:$GQ$121,ROUNDDOWN(R1976/12,0)+1,ROUNDDOWN((E1976+$B$7-$B$8)/12,0)+1),INDEX('שיפור נשים'!$A$1:$GQ$121,ROUNDDOWN(R1976/12,0)+1,ROUNDDOWN((E1976+$B$7-$B$8)/12,0)+1))</f>
        <v>#REF!</v>
      </c>
      <c r="W1976">
        <f t="shared" si="639"/>
        <v>0.16666666666666666</v>
      </c>
      <c r="X1976" t="e">
        <f t="shared" si="645"/>
        <v>#VALUE!</v>
      </c>
      <c r="Y1976" t="e">
        <f>IF($B$11="זכר",INDEX(תמותה!$A$1:$E$121,ROUNDDOWN(R1976/12,0)+1,4),INDEX(תמותה!$A$1:$E$121,ROUNDDOWN(R1976/12,0)+1,5))</f>
        <v>#REF!</v>
      </c>
      <c r="Z1976">
        <f t="shared" si="640"/>
        <v>1</v>
      </c>
      <c r="AA1976">
        <f t="shared" si="641"/>
        <v>1</v>
      </c>
      <c r="AB1976" t="e">
        <f t="shared" si="646"/>
        <v>#VALUE!</v>
      </c>
      <c r="AC1976" t="e">
        <f t="shared" si="647"/>
        <v>#VALUE!</v>
      </c>
      <c r="AD1976" t="e">
        <f t="shared" si="648"/>
        <v>#VALUE!</v>
      </c>
      <c r="AE1976" t="e">
        <f t="shared" si="649"/>
        <v>#VALUE!</v>
      </c>
      <c r="AF1976" t="e">
        <f t="shared" si="650"/>
        <v>#VALUE!</v>
      </c>
    </row>
    <row r="1977" spans="5:32" x14ac:dyDescent="0.2">
      <c r="E1977">
        <f t="shared" si="642"/>
        <v>1975</v>
      </c>
      <c r="F1977">
        <f t="shared" si="637"/>
        <v>389.00866323513486</v>
      </c>
      <c r="G1977" t="e">
        <f t="shared" si="651"/>
        <v>#VALUE!</v>
      </c>
      <c r="H1977" t="e">
        <f t="shared" si="652"/>
        <v>#VALUE!</v>
      </c>
      <c r="I1977" t="e">
        <f t="shared" si="653"/>
        <v>#VALUE!</v>
      </c>
      <c r="J1977" t="e">
        <f t="shared" si="654"/>
        <v>#VALUE!</v>
      </c>
      <c r="K1977" t="e">
        <f t="shared" si="655"/>
        <v>#VALUE!</v>
      </c>
      <c r="L1977" t="e">
        <f t="shared" si="656"/>
        <v>#VALUE!</v>
      </c>
      <c r="M1977" t="e">
        <f>IF($B$9="זכר",INDEX(תמותה!$A$1:$E$121,ROUNDDOWN(E1977/12,0)+1,2),INDEX(תמותה!$A$1:$E$121,ROUNDDOWN(E1977/12,0)+1,3))</f>
        <v>#REF!</v>
      </c>
      <c r="N1977" t="e">
        <f>IF($B$9="זכר",INDEX('שיפור גברים'!$A$1:$GQ$121,ROUNDDOWN(E1977/12,0)+1,ROUNDDOWN((E1977+$B$7-$B$8)/12,0)+2),INDEX('שיפור נשים'!$A$1:$GQ$121,ROUNDDOWN(E1977/12,0)+1,ROUNDDOWN((E1977+$B$7-$B$8)/12,0)+2))</f>
        <v>#REF!</v>
      </c>
      <c r="O1977" t="e">
        <f>IF($B$9="זכר",INDEX('שיפור גברים'!$A$1:$GQ$121,ROUNDDOWN(E1977/12,0)+1,ROUNDDOWN((E1977+$B$7-$B$8)/12,0)+1),INDEX('שיפור נשים'!$A$1:$GQ$121,ROUNDDOWN(E1977/12,0)+1,ROUNDDOWN((E1977+$B$7-$B$8)/12,0)+1))</f>
        <v>#REF!</v>
      </c>
      <c r="P1977">
        <f t="shared" si="657"/>
        <v>0.25</v>
      </c>
      <c r="Q1977">
        <f t="shared" si="638"/>
        <v>1</v>
      </c>
      <c r="R1977">
        <f t="shared" si="643"/>
        <v>1975</v>
      </c>
      <c r="S1977" t="e">
        <f t="shared" si="644"/>
        <v>#VALUE!</v>
      </c>
      <c r="T1977" t="e">
        <f>IF($B$11="זכר",INDEX(תמותה!$A$1:$E$121,ROUNDDOWN(R1977/12,0)+1,2),INDEX(תמותה!$A$1:$E$121,ROUNDDOWN(R1977/12,0)+1,3))</f>
        <v>#REF!</v>
      </c>
      <c r="U1977" t="e">
        <f>IF($B$11="זכר",INDEX('שיפור גברים'!$A$1:$GQ$121,ROUNDDOWN(R1977/12,0)+1,ROUNDDOWN((E1977+$B$7-$B$8)/12,0)+2),INDEX('שיפור נשים'!$A$1:$GQ$121,ROUNDDOWN(R1977/12,0)+1,ROUNDDOWN((E1977+$B$7-$B$8)/12,0)+2))</f>
        <v>#REF!</v>
      </c>
      <c r="V1977" t="e">
        <f>IF($B$11="זכר",INDEX('שיפור גברים'!$A$1:$GQ$121,ROUNDDOWN(R1977/12,0)+1,ROUNDDOWN((E1977+$B$7-$B$8)/12,0)+1),INDEX('שיפור נשים'!$A$1:$GQ$121,ROUNDDOWN(R1977/12,0)+1,ROUNDDOWN((E1977+$B$7-$B$8)/12,0)+1))</f>
        <v>#REF!</v>
      </c>
      <c r="W1977">
        <f t="shared" si="639"/>
        <v>0.25</v>
      </c>
      <c r="X1977" t="e">
        <f t="shared" si="645"/>
        <v>#VALUE!</v>
      </c>
      <c r="Y1977" t="e">
        <f>IF($B$11="זכר",INDEX(תמותה!$A$1:$E$121,ROUNDDOWN(R1977/12,0)+1,4),INDEX(תמותה!$A$1:$E$121,ROUNDDOWN(R1977/12,0)+1,5))</f>
        <v>#REF!</v>
      </c>
      <c r="Z1977">
        <f t="shared" si="640"/>
        <v>1</v>
      </c>
      <c r="AA1977">
        <f t="shared" si="641"/>
        <v>1</v>
      </c>
      <c r="AB1977" t="e">
        <f t="shared" si="646"/>
        <v>#VALUE!</v>
      </c>
      <c r="AC1977" t="e">
        <f t="shared" si="647"/>
        <v>#VALUE!</v>
      </c>
      <c r="AD1977" t="e">
        <f t="shared" si="648"/>
        <v>#VALUE!</v>
      </c>
      <c r="AE1977" t="e">
        <f t="shared" si="649"/>
        <v>#VALUE!</v>
      </c>
      <c r="AF1977" t="e">
        <f t="shared" si="650"/>
        <v>#VALUE!</v>
      </c>
    </row>
    <row r="1978" spans="5:32" x14ac:dyDescent="0.2">
      <c r="E1978">
        <f t="shared" si="642"/>
        <v>1976</v>
      </c>
      <c r="F1978">
        <f t="shared" si="637"/>
        <v>390.18447141029401</v>
      </c>
      <c r="G1978" t="e">
        <f t="shared" si="651"/>
        <v>#VALUE!</v>
      </c>
      <c r="H1978" t="e">
        <f t="shared" si="652"/>
        <v>#VALUE!</v>
      </c>
      <c r="I1978" t="e">
        <f t="shared" si="653"/>
        <v>#VALUE!</v>
      </c>
      <c r="J1978" t="e">
        <f t="shared" si="654"/>
        <v>#VALUE!</v>
      </c>
      <c r="K1978" t="e">
        <f t="shared" si="655"/>
        <v>#VALUE!</v>
      </c>
      <c r="L1978" t="e">
        <f t="shared" si="656"/>
        <v>#VALUE!</v>
      </c>
      <c r="M1978" t="e">
        <f>IF($B$9="זכר",INDEX(תמותה!$A$1:$E$121,ROUNDDOWN(E1978/12,0)+1,2),INDEX(תמותה!$A$1:$E$121,ROUNDDOWN(E1978/12,0)+1,3))</f>
        <v>#REF!</v>
      </c>
      <c r="N1978" t="e">
        <f>IF($B$9="זכר",INDEX('שיפור גברים'!$A$1:$GQ$121,ROUNDDOWN(E1978/12,0)+1,ROUNDDOWN((E1978+$B$7-$B$8)/12,0)+2),INDEX('שיפור נשים'!$A$1:$GQ$121,ROUNDDOWN(E1978/12,0)+1,ROUNDDOWN((E1978+$B$7-$B$8)/12,0)+2))</f>
        <v>#REF!</v>
      </c>
      <c r="O1978" t="e">
        <f>IF($B$9="זכר",INDEX('שיפור גברים'!$A$1:$GQ$121,ROUNDDOWN(E1978/12,0)+1,ROUNDDOWN((E1978+$B$7-$B$8)/12,0)+1),INDEX('שיפור נשים'!$A$1:$GQ$121,ROUNDDOWN(E1978/12,0)+1,ROUNDDOWN((E1978+$B$7-$B$8)/12,0)+1))</f>
        <v>#REF!</v>
      </c>
      <c r="P1978">
        <f t="shared" si="657"/>
        <v>0.33333333333333331</v>
      </c>
      <c r="Q1978">
        <f t="shared" si="638"/>
        <v>1</v>
      </c>
      <c r="R1978">
        <f t="shared" si="643"/>
        <v>1976</v>
      </c>
      <c r="S1978" t="e">
        <f t="shared" si="644"/>
        <v>#VALUE!</v>
      </c>
      <c r="T1978" t="e">
        <f>IF($B$11="זכר",INDEX(תמותה!$A$1:$E$121,ROUNDDOWN(R1978/12,0)+1,2),INDEX(תמותה!$A$1:$E$121,ROUNDDOWN(R1978/12,0)+1,3))</f>
        <v>#REF!</v>
      </c>
      <c r="U1978" t="e">
        <f>IF($B$11="זכר",INDEX('שיפור גברים'!$A$1:$GQ$121,ROUNDDOWN(R1978/12,0)+1,ROUNDDOWN((E1978+$B$7-$B$8)/12,0)+2),INDEX('שיפור נשים'!$A$1:$GQ$121,ROUNDDOWN(R1978/12,0)+1,ROUNDDOWN((E1978+$B$7-$B$8)/12,0)+2))</f>
        <v>#REF!</v>
      </c>
      <c r="V1978" t="e">
        <f>IF($B$11="זכר",INDEX('שיפור גברים'!$A$1:$GQ$121,ROUNDDOWN(R1978/12,0)+1,ROUNDDOWN((E1978+$B$7-$B$8)/12,0)+1),INDEX('שיפור נשים'!$A$1:$GQ$121,ROUNDDOWN(R1978/12,0)+1,ROUNDDOWN((E1978+$B$7-$B$8)/12,0)+1))</f>
        <v>#REF!</v>
      </c>
      <c r="W1978">
        <f t="shared" si="639"/>
        <v>0.33333333333333331</v>
      </c>
      <c r="X1978" t="e">
        <f t="shared" si="645"/>
        <v>#VALUE!</v>
      </c>
      <c r="Y1978" t="e">
        <f>IF($B$11="זכר",INDEX(תמותה!$A$1:$E$121,ROUNDDOWN(R1978/12,0)+1,4),INDEX(תמותה!$A$1:$E$121,ROUNDDOWN(R1978/12,0)+1,5))</f>
        <v>#REF!</v>
      </c>
      <c r="Z1978">
        <f t="shared" si="640"/>
        <v>1</v>
      </c>
      <c r="AA1978">
        <f t="shared" si="641"/>
        <v>1</v>
      </c>
      <c r="AB1978" t="e">
        <f t="shared" si="646"/>
        <v>#VALUE!</v>
      </c>
      <c r="AC1978" t="e">
        <f t="shared" si="647"/>
        <v>#VALUE!</v>
      </c>
      <c r="AD1978" t="e">
        <f t="shared" si="648"/>
        <v>#VALUE!</v>
      </c>
      <c r="AE1978" t="e">
        <f t="shared" si="649"/>
        <v>#VALUE!</v>
      </c>
      <c r="AF1978" t="e">
        <f t="shared" si="650"/>
        <v>#VALUE!</v>
      </c>
    </row>
    <row r="1979" spans="5:32" x14ac:dyDescent="0.2">
      <c r="E1979">
        <f t="shared" si="642"/>
        <v>1977</v>
      </c>
      <c r="F1979">
        <f t="shared" si="637"/>
        <v>391.3638335547999</v>
      </c>
      <c r="G1979" t="e">
        <f t="shared" si="651"/>
        <v>#VALUE!</v>
      </c>
      <c r="H1979" t="e">
        <f t="shared" si="652"/>
        <v>#VALUE!</v>
      </c>
      <c r="I1979" t="e">
        <f t="shared" si="653"/>
        <v>#VALUE!</v>
      </c>
      <c r="J1979" t="e">
        <f t="shared" si="654"/>
        <v>#VALUE!</v>
      </c>
      <c r="K1979" t="e">
        <f t="shared" si="655"/>
        <v>#VALUE!</v>
      </c>
      <c r="L1979" t="e">
        <f t="shared" si="656"/>
        <v>#VALUE!</v>
      </c>
      <c r="M1979" t="e">
        <f>IF($B$9="זכר",INDEX(תמותה!$A$1:$E$121,ROUNDDOWN(E1979/12,0)+1,2),INDEX(תמותה!$A$1:$E$121,ROUNDDOWN(E1979/12,0)+1,3))</f>
        <v>#REF!</v>
      </c>
      <c r="N1979" t="e">
        <f>IF($B$9="זכר",INDEX('שיפור גברים'!$A$1:$GQ$121,ROUNDDOWN(E1979/12,0)+1,ROUNDDOWN((E1979+$B$7-$B$8)/12,0)+2),INDEX('שיפור נשים'!$A$1:$GQ$121,ROUNDDOWN(E1979/12,0)+1,ROUNDDOWN((E1979+$B$7-$B$8)/12,0)+2))</f>
        <v>#REF!</v>
      </c>
      <c r="O1979" t="e">
        <f>IF($B$9="זכר",INDEX('שיפור גברים'!$A$1:$GQ$121,ROUNDDOWN(E1979/12,0)+1,ROUNDDOWN((E1979+$B$7-$B$8)/12,0)+1),INDEX('שיפור נשים'!$A$1:$GQ$121,ROUNDDOWN(E1979/12,0)+1,ROUNDDOWN((E1979+$B$7-$B$8)/12,0)+1))</f>
        <v>#REF!</v>
      </c>
      <c r="P1979">
        <f t="shared" si="657"/>
        <v>0.41666666666666669</v>
      </c>
      <c r="Q1979">
        <f t="shared" si="638"/>
        <v>1</v>
      </c>
      <c r="R1979">
        <f t="shared" si="643"/>
        <v>1977</v>
      </c>
      <c r="S1979" t="e">
        <f t="shared" si="644"/>
        <v>#VALUE!</v>
      </c>
      <c r="T1979" t="e">
        <f>IF($B$11="זכר",INDEX(תמותה!$A$1:$E$121,ROUNDDOWN(R1979/12,0)+1,2),INDEX(תמותה!$A$1:$E$121,ROUNDDOWN(R1979/12,0)+1,3))</f>
        <v>#REF!</v>
      </c>
      <c r="U1979" t="e">
        <f>IF($B$11="זכר",INDEX('שיפור גברים'!$A$1:$GQ$121,ROUNDDOWN(R1979/12,0)+1,ROUNDDOWN((E1979+$B$7-$B$8)/12,0)+2),INDEX('שיפור נשים'!$A$1:$GQ$121,ROUNDDOWN(R1979/12,0)+1,ROUNDDOWN((E1979+$B$7-$B$8)/12,0)+2))</f>
        <v>#REF!</v>
      </c>
      <c r="V1979" t="e">
        <f>IF($B$11="זכר",INDEX('שיפור גברים'!$A$1:$GQ$121,ROUNDDOWN(R1979/12,0)+1,ROUNDDOWN((E1979+$B$7-$B$8)/12,0)+1),INDEX('שיפור נשים'!$A$1:$GQ$121,ROUNDDOWN(R1979/12,0)+1,ROUNDDOWN((E1979+$B$7-$B$8)/12,0)+1))</f>
        <v>#REF!</v>
      </c>
      <c r="W1979">
        <f t="shared" si="639"/>
        <v>0.41666666666666669</v>
      </c>
      <c r="X1979" t="e">
        <f t="shared" si="645"/>
        <v>#VALUE!</v>
      </c>
      <c r="Y1979" t="e">
        <f>IF($B$11="זכר",INDEX(תמותה!$A$1:$E$121,ROUNDDOWN(R1979/12,0)+1,4),INDEX(תמותה!$A$1:$E$121,ROUNDDOWN(R1979/12,0)+1,5))</f>
        <v>#REF!</v>
      </c>
      <c r="Z1979">
        <f t="shared" si="640"/>
        <v>1</v>
      </c>
      <c r="AA1979">
        <f t="shared" si="641"/>
        <v>1</v>
      </c>
      <c r="AB1979" t="e">
        <f t="shared" si="646"/>
        <v>#VALUE!</v>
      </c>
      <c r="AC1979" t="e">
        <f t="shared" si="647"/>
        <v>#VALUE!</v>
      </c>
      <c r="AD1979" t="e">
        <f t="shared" si="648"/>
        <v>#VALUE!</v>
      </c>
      <c r="AE1979" t="e">
        <f t="shared" si="649"/>
        <v>#VALUE!</v>
      </c>
      <c r="AF1979" t="e">
        <f t="shared" si="650"/>
        <v>#VALUE!</v>
      </c>
    </row>
    <row r="1980" spans="5:32" x14ac:dyDescent="0.2">
      <c r="E1980">
        <f t="shared" si="642"/>
        <v>1978</v>
      </c>
      <c r="F1980">
        <f t="shared" si="637"/>
        <v>392.54676041079404</v>
      </c>
      <c r="G1980" t="e">
        <f t="shared" si="651"/>
        <v>#VALUE!</v>
      </c>
      <c r="H1980" t="e">
        <f t="shared" si="652"/>
        <v>#VALUE!</v>
      </c>
      <c r="I1980" t="e">
        <f t="shared" si="653"/>
        <v>#VALUE!</v>
      </c>
      <c r="J1980" t="e">
        <f t="shared" si="654"/>
        <v>#VALUE!</v>
      </c>
      <c r="K1980" t="e">
        <f t="shared" si="655"/>
        <v>#VALUE!</v>
      </c>
      <c r="L1980" t="e">
        <f t="shared" si="656"/>
        <v>#VALUE!</v>
      </c>
      <c r="M1980" t="e">
        <f>IF($B$9="זכר",INDEX(תמותה!$A$1:$E$121,ROUNDDOWN(E1980/12,0)+1,2),INDEX(תמותה!$A$1:$E$121,ROUNDDOWN(E1980/12,0)+1,3))</f>
        <v>#REF!</v>
      </c>
      <c r="N1980" t="e">
        <f>IF($B$9="זכר",INDEX('שיפור גברים'!$A$1:$GQ$121,ROUNDDOWN(E1980/12,0)+1,ROUNDDOWN((E1980+$B$7-$B$8)/12,0)+2),INDEX('שיפור נשים'!$A$1:$GQ$121,ROUNDDOWN(E1980/12,0)+1,ROUNDDOWN((E1980+$B$7-$B$8)/12,0)+2))</f>
        <v>#REF!</v>
      </c>
      <c r="O1980" t="e">
        <f>IF($B$9="זכר",INDEX('שיפור גברים'!$A$1:$GQ$121,ROUNDDOWN(E1980/12,0)+1,ROUNDDOWN((E1980+$B$7-$B$8)/12,0)+1),INDEX('שיפור נשים'!$A$1:$GQ$121,ROUNDDOWN(E1980/12,0)+1,ROUNDDOWN((E1980+$B$7-$B$8)/12,0)+1))</f>
        <v>#REF!</v>
      </c>
      <c r="P1980">
        <f t="shared" si="657"/>
        <v>0.5</v>
      </c>
      <c r="Q1980">
        <f t="shared" si="638"/>
        <v>1</v>
      </c>
      <c r="R1980">
        <f t="shared" si="643"/>
        <v>1978</v>
      </c>
      <c r="S1980" t="e">
        <f t="shared" si="644"/>
        <v>#VALUE!</v>
      </c>
      <c r="T1980" t="e">
        <f>IF($B$11="זכר",INDEX(תמותה!$A$1:$E$121,ROUNDDOWN(R1980/12,0)+1,2),INDEX(תמותה!$A$1:$E$121,ROUNDDOWN(R1980/12,0)+1,3))</f>
        <v>#REF!</v>
      </c>
      <c r="U1980" t="e">
        <f>IF($B$11="זכר",INDEX('שיפור גברים'!$A$1:$GQ$121,ROUNDDOWN(R1980/12,0)+1,ROUNDDOWN((E1980+$B$7-$B$8)/12,0)+2),INDEX('שיפור נשים'!$A$1:$GQ$121,ROUNDDOWN(R1980/12,0)+1,ROUNDDOWN((E1980+$B$7-$B$8)/12,0)+2))</f>
        <v>#REF!</v>
      </c>
      <c r="V1980" t="e">
        <f>IF($B$11="זכר",INDEX('שיפור גברים'!$A$1:$GQ$121,ROUNDDOWN(R1980/12,0)+1,ROUNDDOWN((E1980+$B$7-$B$8)/12,0)+1),INDEX('שיפור נשים'!$A$1:$GQ$121,ROUNDDOWN(R1980/12,0)+1,ROUNDDOWN((E1980+$B$7-$B$8)/12,0)+1))</f>
        <v>#REF!</v>
      </c>
      <c r="W1980">
        <f t="shared" si="639"/>
        <v>0.5</v>
      </c>
      <c r="X1980" t="e">
        <f t="shared" si="645"/>
        <v>#VALUE!</v>
      </c>
      <c r="Y1980" t="e">
        <f>IF($B$11="זכר",INDEX(תמותה!$A$1:$E$121,ROUNDDOWN(R1980/12,0)+1,4),INDEX(תמותה!$A$1:$E$121,ROUNDDOWN(R1980/12,0)+1,5))</f>
        <v>#REF!</v>
      </c>
      <c r="Z1980">
        <f t="shared" si="640"/>
        <v>1</v>
      </c>
      <c r="AA1980">
        <f t="shared" si="641"/>
        <v>1</v>
      </c>
      <c r="AB1980" t="e">
        <f t="shared" si="646"/>
        <v>#VALUE!</v>
      </c>
      <c r="AC1980" t="e">
        <f t="shared" si="647"/>
        <v>#VALUE!</v>
      </c>
      <c r="AD1980" t="e">
        <f t="shared" si="648"/>
        <v>#VALUE!</v>
      </c>
      <c r="AE1980" t="e">
        <f t="shared" si="649"/>
        <v>#VALUE!</v>
      </c>
      <c r="AF1980" t="e">
        <f t="shared" si="650"/>
        <v>#VALUE!</v>
      </c>
    </row>
    <row r="1981" spans="5:32" x14ac:dyDescent="0.2">
      <c r="E1981">
        <f t="shared" si="642"/>
        <v>1979</v>
      </c>
      <c r="F1981">
        <f t="shared" si="637"/>
        <v>393.73326275288764</v>
      </c>
      <c r="G1981" t="e">
        <f t="shared" si="651"/>
        <v>#VALUE!</v>
      </c>
      <c r="H1981" t="e">
        <f t="shared" si="652"/>
        <v>#VALUE!</v>
      </c>
      <c r="I1981" t="e">
        <f t="shared" si="653"/>
        <v>#VALUE!</v>
      </c>
      <c r="J1981" t="e">
        <f t="shared" si="654"/>
        <v>#VALUE!</v>
      </c>
      <c r="K1981" t="e">
        <f t="shared" si="655"/>
        <v>#VALUE!</v>
      </c>
      <c r="L1981" t="e">
        <f t="shared" si="656"/>
        <v>#VALUE!</v>
      </c>
      <c r="M1981" t="e">
        <f>IF($B$9="זכר",INDEX(תמותה!$A$1:$E$121,ROUNDDOWN(E1981/12,0)+1,2),INDEX(תמותה!$A$1:$E$121,ROUNDDOWN(E1981/12,0)+1,3))</f>
        <v>#REF!</v>
      </c>
      <c r="N1981" t="e">
        <f>IF($B$9="זכר",INDEX('שיפור גברים'!$A$1:$GQ$121,ROUNDDOWN(E1981/12,0)+1,ROUNDDOWN((E1981+$B$7-$B$8)/12,0)+2),INDEX('שיפור נשים'!$A$1:$GQ$121,ROUNDDOWN(E1981/12,0)+1,ROUNDDOWN((E1981+$B$7-$B$8)/12,0)+2))</f>
        <v>#REF!</v>
      </c>
      <c r="O1981" t="e">
        <f>IF($B$9="זכר",INDEX('שיפור גברים'!$A$1:$GQ$121,ROUNDDOWN(E1981/12,0)+1,ROUNDDOWN((E1981+$B$7-$B$8)/12,0)+1),INDEX('שיפור נשים'!$A$1:$GQ$121,ROUNDDOWN(E1981/12,0)+1,ROUNDDOWN((E1981+$B$7-$B$8)/12,0)+1))</f>
        <v>#REF!</v>
      </c>
      <c r="P1981">
        <f t="shared" si="657"/>
        <v>0.58333333333333337</v>
      </c>
      <c r="Q1981">
        <f t="shared" si="638"/>
        <v>1</v>
      </c>
      <c r="R1981">
        <f t="shared" si="643"/>
        <v>1979</v>
      </c>
      <c r="S1981" t="e">
        <f t="shared" si="644"/>
        <v>#VALUE!</v>
      </c>
      <c r="T1981" t="e">
        <f>IF($B$11="זכר",INDEX(תמותה!$A$1:$E$121,ROUNDDOWN(R1981/12,0)+1,2),INDEX(תמותה!$A$1:$E$121,ROUNDDOWN(R1981/12,0)+1,3))</f>
        <v>#REF!</v>
      </c>
      <c r="U1981" t="e">
        <f>IF($B$11="זכר",INDEX('שיפור גברים'!$A$1:$GQ$121,ROUNDDOWN(R1981/12,0)+1,ROUNDDOWN((E1981+$B$7-$B$8)/12,0)+2),INDEX('שיפור נשים'!$A$1:$GQ$121,ROUNDDOWN(R1981/12,0)+1,ROUNDDOWN((E1981+$B$7-$B$8)/12,0)+2))</f>
        <v>#REF!</v>
      </c>
      <c r="V1981" t="e">
        <f>IF($B$11="זכר",INDEX('שיפור גברים'!$A$1:$GQ$121,ROUNDDOWN(R1981/12,0)+1,ROUNDDOWN((E1981+$B$7-$B$8)/12,0)+1),INDEX('שיפור נשים'!$A$1:$GQ$121,ROUNDDOWN(R1981/12,0)+1,ROUNDDOWN((E1981+$B$7-$B$8)/12,0)+1))</f>
        <v>#REF!</v>
      </c>
      <c r="W1981">
        <f t="shared" si="639"/>
        <v>0.58333333333333337</v>
      </c>
      <c r="X1981" t="e">
        <f t="shared" si="645"/>
        <v>#VALUE!</v>
      </c>
      <c r="Y1981" t="e">
        <f>IF($B$11="זכר",INDEX(תמותה!$A$1:$E$121,ROUNDDOWN(R1981/12,0)+1,4),INDEX(תמותה!$A$1:$E$121,ROUNDDOWN(R1981/12,0)+1,5))</f>
        <v>#REF!</v>
      </c>
      <c r="Z1981">
        <f t="shared" si="640"/>
        <v>1</v>
      </c>
      <c r="AA1981">
        <f t="shared" si="641"/>
        <v>1</v>
      </c>
      <c r="AB1981" t="e">
        <f t="shared" si="646"/>
        <v>#VALUE!</v>
      </c>
      <c r="AC1981" t="e">
        <f t="shared" si="647"/>
        <v>#VALUE!</v>
      </c>
      <c r="AD1981" t="e">
        <f t="shared" si="648"/>
        <v>#VALUE!</v>
      </c>
      <c r="AE1981" t="e">
        <f t="shared" si="649"/>
        <v>#VALUE!</v>
      </c>
      <c r="AF1981" t="e">
        <f t="shared" si="650"/>
        <v>#VALUE!</v>
      </c>
    </row>
    <row r="1982" spans="5:32" x14ac:dyDescent="0.2">
      <c r="E1982">
        <f t="shared" si="642"/>
        <v>1980</v>
      </c>
      <c r="F1982">
        <f t="shared" si="637"/>
        <v>394.92335138825865</v>
      </c>
      <c r="G1982" t="e">
        <f t="shared" si="651"/>
        <v>#VALUE!</v>
      </c>
      <c r="H1982" t="e">
        <f t="shared" si="652"/>
        <v>#VALUE!</v>
      </c>
      <c r="I1982" t="e">
        <f t="shared" si="653"/>
        <v>#VALUE!</v>
      </c>
      <c r="J1982" t="e">
        <f t="shared" si="654"/>
        <v>#VALUE!</v>
      </c>
      <c r="K1982" t="e">
        <f t="shared" si="655"/>
        <v>#VALUE!</v>
      </c>
      <c r="L1982" t="e">
        <f t="shared" si="656"/>
        <v>#VALUE!</v>
      </c>
      <c r="M1982" t="e">
        <f>IF($B$9="זכר",INDEX(תמותה!$A$1:$E$121,ROUNDDOWN(E1982/12,0)+1,2),INDEX(תמותה!$A$1:$E$121,ROUNDDOWN(E1982/12,0)+1,3))</f>
        <v>#REF!</v>
      </c>
      <c r="N1982" t="e">
        <f>IF($B$9="זכר",INDEX('שיפור גברים'!$A$1:$GQ$121,ROUNDDOWN(E1982/12,0)+1,ROUNDDOWN((E1982+$B$7-$B$8)/12,0)+2),INDEX('שיפור נשים'!$A$1:$GQ$121,ROUNDDOWN(E1982/12,0)+1,ROUNDDOWN((E1982+$B$7-$B$8)/12,0)+2))</f>
        <v>#REF!</v>
      </c>
      <c r="O1982" t="e">
        <f>IF($B$9="זכר",INDEX('שיפור גברים'!$A$1:$GQ$121,ROUNDDOWN(E1982/12,0)+1,ROUNDDOWN((E1982+$B$7-$B$8)/12,0)+1),INDEX('שיפור נשים'!$A$1:$GQ$121,ROUNDDOWN(E1982/12,0)+1,ROUNDDOWN((E1982+$B$7-$B$8)/12,0)+1))</f>
        <v>#REF!</v>
      </c>
      <c r="P1982">
        <f t="shared" si="657"/>
        <v>0.66666666666666663</v>
      </c>
      <c r="Q1982">
        <f t="shared" si="638"/>
        <v>1</v>
      </c>
      <c r="R1982">
        <f t="shared" si="643"/>
        <v>1980</v>
      </c>
      <c r="S1982" t="e">
        <f t="shared" si="644"/>
        <v>#VALUE!</v>
      </c>
      <c r="T1982" t="e">
        <f>IF($B$11="זכר",INDEX(תמותה!$A$1:$E$121,ROUNDDOWN(R1982/12,0)+1,2),INDEX(תמותה!$A$1:$E$121,ROUNDDOWN(R1982/12,0)+1,3))</f>
        <v>#REF!</v>
      </c>
      <c r="U1982" t="e">
        <f>IF($B$11="זכר",INDEX('שיפור גברים'!$A$1:$GQ$121,ROUNDDOWN(R1982/12,0)+1,ROUNDDOWN((E1982+$B$7-$B$8)/12,0)+2),INDEX('שיפור נשים'!$A$1:$GQ$121,ROUNDDOWN(R1982/12,0)+1,ROUNDDOWN((E1982+$B$7-$B$8)/12,0)+2))</f>
        <v>#REF!</v>
      </c>
      <c r="V1982" t="e">
        <f>IF($B$11="זכר",INDEX('שיפור גברים'!$A$1:$GQ$121,ROUNDDOWN(R1982/12,0)+1,ROUNDDOWN((E1982+$B$7-$B$8)/12,0)+1),INDEX('שיפור נשים'!$A$1:$GQ$121,ROUNDDOWN(R1982/12,0)+1,ROUNDDOWN((E1982+$B$7-$B$8)/12,0)+1))</f>
        <v>#REF!</v>
      </c>
      <c r="W1982">
        <f t="shared" si="639"/>
        <v>0.66666666666666663</v>
      </c>
      <c r="X1982" t="e">
        <f t="shared" si="645"/>
        <v>#VALUE!</v>
      </c>
      <c r="Y1982" t="e">
        <f>IF($B$11="זכר",INDEX(תמותה!$A$1:$E$121,ROUNDDOWN(R1982/12,0)+1,4),INDEX(תמותה!$A$1:$E$121,ROUNDDOWN(R1982/12,0)+1,5))</f>
        <v>#REF!</v>
      </c>
      <c r="Z1982">
        <f t="shared" si="640"/>
        <v>1</v>
      </c>
      <c r="AA1982">
        <f t="shared" si="641"/>
        <v>1</v>
      </c>
      <c r="AB1982" t="e">
        <f t="shared" si="646"/>
        <v>#VALUE!</v>
      </c>
      <c r="AC1982" t="e">
        <f t="shared" si="647"/>
        <v>#VALUE!</v>
      </c>
      <c r="AD1982" t="e">
        <f t="shared" si="648"/>
        <v>#VALUE!</v>
      </c>
      <c r="AE1982" t="e">
        <f t="shared" si="649"/>
        <v>#VALUE!</v>
      </c>
      <c r="AF1982" t="e">
        <f t="shared" si="650"/>
        <v>#VALUE!</v>
      </c>
    </row>
    <row r="1983" spans="5:32" x14ac:dyDescent="0.2">
      <c r="E1983">
        <f t="shared" si="642"/>
        <v>1981</v>
      </c>
      <c r="F1983">
        <f t="shared" si="637"/>
        <v>396.11703715674946</v>
      </c>
      <c r="G1983" t="e">
        <f t="shared" si="651"/>
        <v>#VALUE!</v>
      </c>
      <c r="H1983" t="e">
        <f t="shared" si="652"/>
        <v>#VALUE!</v>
      </c>
      <c r="I1983" t="e">
        <f t="shared" si="653"/>
        <v>#VALUE!</v>
      </c>
      <c r="J1983" t="e">
        <f t="shared" si="654"/>
        <v>#VALUE!</v>
      </c>
      <c r="K1983" t="e">
        <f t="shared" si="655"/>
        <v>#VALUE!</v>
      </c>
      <c r="L1983" t="e">
        <f t="shared" si="656"/>
        <v>#VALUE!</v>
      </c>
      <c r="M1983" t="e">
        <f>IF($B$9="זכר",INDEX(תמותה!$A$1:$E$121,ROUNDDOWN(E1983/12,0)+1,2),INDEX(תמותה!$A$1:$E$121,ROUNDDOWN(E1983/12,0)+1,3))</f>
        <v>#REF!</v>
      </c>
      <c r="N1983" t="e">
        <f>IF($B$9="זכר",INDEX('שיפור גברים'!$A$1:$GQ$121,ROUNDDOWN(E1983/12,0)+1,ROUNDDOWN((E1983+$B$7-$B$8)/12,0)+2),INDEX('שיפור נשים'!$A$1:$GQ$121,ROUNDDOWN(E1983/12,0)+1,ROUNDDOWN((E1983+$B$7-$B$8)/12,0)+2))</f>
        <v>#REF!</v>
      </c>
      <c r="O1983" t="e">
        <f>IF($B$9="זכר",INDEX('שיפור גברים'!$A$1:$GQ$121,ROUNDDOWN(E1983/12,0)+1,ROUNDDOWN((E1983+$B$7-$B$8)/12,0)+1),INDEX('שיפור נשים'!$A$1:$GQ$121,ROUNDDOWN(E1983/12,0)+1,ROUNDDOWN((E1983+$B$7-$B$8)/12,0)+1))</f>
        <v>#REF!</v>
      </c>
      <c r="P1983">
        <f t="shared" si="657"/>
        <v>0.75</v>
      </c>
      <c r="Q1983">
        <f t="shared" si="638"/>
        <v>1</v>
      </c>
      <c r="R1983">
        <f t="shared" si="643"/>
        <v>1981</v>
      </c>
      <c r="S1983" t="e">
        <f t="shared" si="644"/>
        <v>#VALUE!</v>
      </c>
      <c r="T1983" t="e">
        <f>IF($B$11="זכר",INDEX(תמותה!$A$1:$E$121,ROUNDDOWN(R1983/12,0)+1,2),INDEX(תמותה!$A$1:$E$121,ROUNDDOWN(R1983/12,0)+1,3))</f>
        <v>#REF!</v>
      </c>
      <c r="U1983" t="e">
        <f>IF($B$11="זכר",INDEX('שיפור גברים'!$A$1:$GQ$121,ROUNDDOWN(R1983/12,0)+1,ROUNDDOWN((E1983+$B$7-$B$8)/12,0)+2),INDEX('שיפור נשים'!$A$1:$GQ$121,ROUNDDOWN(R1983/12,0)+1,ROUNDDOWN((E1983+$B$7-$B$8)/12,0)+2))</f>
        <v>#REF!</v>
      </c>
      <c r="V1983" t="e">
        <f>IF($B$11="זכר",INDEX('שיפור גברים'!$A$1:$GQ$121,ROUNDDOWN(R1983/12,0)+1,ROUNDDOWN((E1983+$B$7-$B$8)/12,0)+1),INDEX('שיפור נשים'!$A$1:$GQ$121,ROUNDDOWN(R1983/12,0)+1,ROUNDDOWN((E1983+$B$7-$B$8)/12,0)+1))</f>
        <v>#REF!</v>
      </c>
      <c r="W1983">
        <f t="shared" si="639"/>
        <v>0.75</v>
      </c>
      <c r="X1983" t="e">
        <f t="shared" si="645"/>
        <v>#VALUE!</v>
      </c>
      <c r="Y1983" t="e">
        <f>IF($B$11="זכר",INDEX(תמותה!$A$1:$E$121,ROUNDDOWN(R1983/12,0)+1,4),INDEX(תמותה!$A$1:$E$121,ROUNDDOWN(R1983/12,0)+1,5))</f>
        <v>#REF!</v>
      </c>
      <c r="Z1983">
        <f t="shared" si="640"/>
        <v>1</v>
      </c>
      <c r="AA1983">
        <f t="shared" si="641"/>
        <v>1</v>
      </c>
      <c r="AB1983" t="e">
        <f t="shared" si="646"/>
        <v>#VALUE!</v>
      </c>
      <c r="AC1983" t="e">
        <f t="shared" si="647"/>
        <v>#VALUE!</v>
      </c>
      <c r="AD1983" t="e">
        <f t="shared" si="648"/>
        <v>#VALUE!</v>
      </c>
      <c r="AE1983" t="e">
        <f t="shared" si="649"/>
        <v>#VALUE!</v>
      </c>
      <c r="AF1983" t="e">
        <f t="shared" si="650"/>
        <v>#VALUE!</v>
      </c>
    </row>
    <row r="1984" spans="5:32" x14ac:dyDescent="0.2">
      <c r="E1984">
        <f t="shared" si="642"/>
        <v>1982</v>
      </c>
      <c r="F1984">
        <f t="shared" si="637"/>
        <v>397.3143309309682</v>
      </c>
      <c r="G1984" t="e">
        <f t="shared" si="651"/>
        <v>#VALUE!</v>
      </c>
      <c r="H1984" t="e">
        <f t="shared" si="652"/>
        <v>#VALUE!</v>
      </c>
      <c r="I1984" t="e">
        <f t="shared" si="653"/>
        <v>#VALUE!</v>
      </c>
      <c r="J1984" t="e">
        <f t="shared" si="654"/>
        <v>#VALUE!</v>
      </c>
      <c r="K1984" t="e">
        <f t="shared" si="655"/>
        <v>#VALUE!</v>
      </c>
      <c r="L1984" t="e">
        <f t="shared" si="656"/>
        <v>#VALUE!</v>
      </c>
      <c r="M1984" t="e">
        <f>IF($B$9="זכר",INDEX(תמותה!$A$1:$E$121,ROUNDDOWN(E1984/12,0)+1,2),INDEX(תמותה!$A$1:$E$121,ROUNDDOWN(E1984/12,0)+1,3))</f>
        <v>#REF!</v>
      </c>
      <c r="N1984" t="e">
        <f>IF($B$9="זכר",INDEX('שיפור גברים'!$A$1:$GQ$121,ROUNDDOWN(E1984/12,0)+1,ROUNDDOWN((E1984+$B$7-$B$8)/12,0)+2),INDEX('שיפור נשים'!$A$1:$GQ$121,ROUNDDOWN(E1984/12,0)+1,ROUNDDOWN((E1984+$B$7-$B$8)/12,0)+2))</f>
        <v>#REF!</v>
      </c>
      <c r="O1984" t="e">
        <f>IF($B$9="זכר",INDEX('שיפור גברים'!$A$1:$GQ$121,ROUNDDOWN(E1984/12,0)+1,ROUNDDOWN((E1984+$B$7-$B$8)/12,0)+1),INDEX('שיפור נשים'!$A$1:$GQ$121,ROUNDDOWN(E1984/12,0)+1,ROUNDDOWN((E1984+$B$7-$B$8)/12,0)+1))</f>
        <v>#REF!</v>
      </c>
      <c r="P1984">
        <f t="shared" si="657"/>
        <v>0.83333333333333337</v>
      </c>
      <c r="Q1984">
        <f t="shared" si="638"/>
        <v>1</v>
      </c>
      <c r="R1984">
        <f t="shared" si="643"/>
        <v>1982</v>
      </c>
      <c r="S1984" t="e">
        <f t="shared" si="644"/>
        <v>#VALUE!</v>
      </c>
      <c r="T1984" t="e">
        <f>IF($B$11="זכר",INDEX(תמותה!$A$1:$E$121,ROUNDDOWN(R1984/12,0)+1,2),INDEX(תמותה!$A$1:$E$121,ROUNDDOWN(R1984/12,0)+1,3))</f>
        <v>#REF!</v>
      </c>
      <c r="U1984" t="e">
        <f>IF($B$11="זכר",INDEX('שיפור גברים'!$A$1:$GQ$121,ROUNDDOWN(R1984/12,0)+1,ROUNDDOWN((E1984+$B$7-$B$8)/12,0)+2),INDEX('שיפור נשים'!$A$1:$GQ$121,ROUNDDOWN(R1984/12,0)+1,ROUNDDOWN((E1984+$B$7-$B$8)/12,0)+2))</f>
        <v>#REF!</v>
      </c>
      <c r="V1984" t="e">
        <f>IF($B$11="זכר",INDEX('שיפור גברים'!$A$1:$GQ$121,ROUNDDOWN(R1984/12,0)+1,ROUNDDOWN((E1984+$B$7-$B$8)/12,0)+1),INDEX('שיפור נשים'!$A$1:$GQ$121,ROUNDDOWN(R1984/12,0)+1,ROUNDDOWN((E1984+$B$7-$B$8)/12,0)+1))</f>
        <v>#REF!</v>
      </c>
      <c r="W1984">
        <f t="shared" si="639"/>
        <v>0.83333333333333337</v>
      </c>
      <c r="X1984" t="e">
        <f t="shared" si="645"/>
        <v>#VALUE!</v>
      </c>
      <c r="Y1984" t="e">
        <f>IF($B$11="זכר",INDEX(תמותה!$A$1:$E$121,ROUNDDOWN(R1984/12,0)+1,4),INDEX(תמותה!$A$1:$E$121,ROUNDDOWN(R1984/12,0)+1,5))</f>
        <v>#REF!</v>
      </c>
      <c r="Z1984">
        <f t="shared" si="640"/>
        <v>1</v>
      </c>
      <c r="AA1984">
        <f t="shared" si="641"/>
        <v>1</v>
      </c>
      <c r="AB1984" t="e">
        <f t="shared" si="646"/>
        <v>#VALUE!</v>
      </c>
      <c r="AC1984" t="e">
        <f t="shared" si="647"/>
        <v>#VALUE!</v>
      </c>
      <c r="AD1984" t="e">
        <f t="shared" si="648"/>
        <v>#VALUE!</v>
      </c>
      <c r="AE1984" t="e">
        <f t="shared" si="649"/>
        <v>#VALUE!</v>
      </c>
      <c r="AF1984" t="e">
        <f t="shared" si="650"/>
        <v>#VALUE!</v>
      </c>
    </row>
    <row r="1985" spans="5:32" x14ac:dyDescent="0.2">
      <c r="E1985">
        <f t="shared" si="642"/>
        <v>1983</v>
      </c>
      <c r="F1985">
        <f t="shared" si="637"/>
        <v>398.51524361638604</v>
      </c>
      <c r="G1985" t="e">
        <f t="shared" si="651"/>
        <v>#VALUE!</v>
      </c>
      <c r="H1985" t="e">
        <f t="shared" si="652"/>
        <v>#VALUE!</v>
      </c>
      <c r="I1985" t="e">
        <f t="shared" si="653"/>
        <v>#VALUE!</v>
      </c>
      <c r="J1985" t="e">
        <f t="shared" si="654"/>
        <v>#VALUE!</v>
      </c>
      <c r="K1985" t="e">
        <f t="shared" si="655"/>
        <v>#VALUE!</v>
      </c>
      <c r="L1985" t="e">
        <f t="shared" si="656"/>
        <v>#VALUE!</v>
      </c>
      <c r="M1985" t="e">
        <f>IF($B$9="זכר",INDEX(תמותה!$A$1:$E$121,ROUNDDOWN(E1985/12,0)+1,2),INDEX(תמותה!$A$1:$E$121,ROUNDDOWN(E1985/12,0)+1,3))</f>
        <v>#REF!</v>
      </c>
      <c r="N1985" t="e">
        <f>IF($B$9="זכר",INDEX('שיפור גברים'!$A$1:$GQ$121,ROUNDDOWN(E1985/12,0)+1,ROUNDDOWN((E1985+$B$7-$B$8)/12,0)+2),INDEX('שיפור נשים'!$A$1:$GQ$121,ROUNDDOWN(E1985/12,0)+1,ROUNDDOWN((E1985+$B$7-$B$8)/12,0)+2))</f>
        <v>#REF!</v>
      </c>
      <c r="O1985" t="e">
        <f>IF($B$9="זכר",INDEX('שיפור גברים'!$A$1:$GQ$121,ROUNDDOWN(E1985/12,0)+1,ROUNDDOWN((E1985+$B$7-$B$8)/12,0)+1),INDEX('שיפור נשים'!$A$1:$GQ$121,ROUNDDOWN(E1985/12,0)+1,ROUNDDOWN((E1985+$B$7-$B$8)/12,0)+1))</f>
        <v>#REF!</v>
      </c>
      <c r="P1985">
        <f t="shared" si="657"/>
        <v>0.91666666666666663</v>
      </c>
      <c r="Q1985">
        <f t="shared" si="638"/>
        <v>1</v>
      </c>
      <c r="R1985">
        <f t="shared" si="643"/>
        <v>1983</v>
      </c>
      <c r="S1985" t="e">
        <f t="shared" si="644"/>
        <v>#VALUE!</v>
      </c>
      <c r="T1985" t="e">
        <f>IF($B$11="זכר",INDEX(תמותה!$A$1:$E$121,ROUNDDOWN(R1985/12,0)+1,2),INDEX(תמותה!$A$1:$E$121,ROUNDDOWN(R1985/12,0)+1,3))</f>
        <v>#REF!</v>
      </c>
      <c r="U1985" t="e">
        <f>IF($B$11="זכר",INDEX('שיפור גברים'!$A$1:$GQ$121,ROUNDDOWN(R1985/12,0)+1,ROUNDDOWN((E1985+$B$7-$B$8)/12,0)+2),INDEX('שיפור נשים'!$A$1:$GQ$121,ROUNDDOWN(R1985/12,0)+1,ROUNDDOWN((E1985+$B$7-$B$8)/12,0)+2))</f>
        <v>#REF!</v>
      </c>
      <c r="V1985" t="e">
        <f>IF($B$11="זכר",INDEX('שיפור גברים'!$A$1:$GQ$121,ROUNDDOWN(R1985/12,0)+1,ROUNDDOWN((E1985+$B$7-$B$8)/12,0)+1),INDEX('שיפור נשים'!$A$1:$GQ$121,ROUNDDOWN(R1985/12,0)+1,ROUNDDOWN((E1985+$B$7-$B$8)/12,0)+1))</f>
        <v>#REF!</v>
      </c>
      <c r="W1985">
        <f t="shared" si="639"/>
        <v>0.91666666666666663</v>
      </c>
      <c r="X1985" t="e">
        <f t="shared" si="645"/>
        <v>#VALUE!</v>
      </c>
      <c r="Y1985" t="e">
        <f>IF($B$11="זכר",INDEX(תמותה!$A$1:$E$121,ROUNDDOWN(R1985/12,0)+1,4),INDEX(תמותה!$A$1:$E$121,ROUNDDOWN(R1985/12,0)+1,5))</f>
        <v>#REF!</v>
      </c>
      <c r="Z1985">
        <f t="shared" si="640"/>
        <v>1</v>
      </c>
      <c r="AA1985">
        <f t="shared" si="641"/>
        <v>1</v>
      </c>
      <c r="AB1985" t="e">
        <f t="shared" si="646"/>
        <v>#VALUE!</v>
      </c>
      <c r="AC1985" t="e">
        <f t="shared" si="647"/>
        <v>#VALUE!</v>
      </c>
      <c r="AD1985" t="e">
        <f t="shared" si="648"/>
        <v>#VALUE!</v>
      </c>
      <c r="AE1985" t="e">
        <f t="shared" si="649"/>
        <v>#VALUE!</v>
      </c>
      <c r="AF1985" t="e">
        <f t="shared" si="650"/>
        <v>#VALUE!</v>
      </c>
    </row>
    <row r="1986" spans="5:32" x14ac:dyDescent="0.2">
      <c r="E1986">
        <f t="shared" si="642"/>
        <v>1984</v>
      </c>
      <c r="F1986">
        <f t="shared" si="637"/>
        <v>399.71978615143576</v>
      </c>
      <c r="G1986" t="e">
        <f t="shared" si="651"/>
        <v>#VALUE!</v>
      </c>
      <c r="H1986" t="e">
        <f t="shared" si="652"/>
        <v>#VALUE!</v>
      </c>
      <c r="I1986" t="e">
        <f t="shared" si="653"/>
        <v>#VALUE!</v>
      </c>
      <c r="J1986" t="e">
        <f t="shared" si="654"/>
        <v>#VALUE!</v>
      </c>
      <c r="K1986" t="e">
        <f t="shared" si="655"/>
        <v>#VALUE!</v>
      </c>
      <c r="L1986" t="e">
        <f t="shared" si="656"/>
        <v>#VALUE!</v>
      </c>
      <c r="M1986" t="e">
        <f>IF($B$9="זכר",INDEX(תמותה!$A$1:$E$121,ROUNDDOWN(E1986/12,0)+1,2),INDEX(תמותה!$A$1:$E$121,ROUNDDOWN(E1986/12,0)+1,3))</f>
        <v>#REF!</v>
      </c>
      <c r="N1986" t="e">
        <f>IF($B$9="זכר",INDEX('שיפור גברים'!$A$1:$GQ$121,ROUNDDOWN(E1986/12,0)+1,ROUNDDOWN((E1986+$B$7-$B$8)/12,0)+2),INDEX('שיפור נשים'!$A$1:$GQ$121,ROUNDDOWN(E1986/12,0)+1,ROUNDDOWN((E1986+$B$7-$B$8)/12,0)+2))</f>
        <v>#REF!</v>
      </c>
      <c r="O1986" t="e">
        <f>IF($B$9="זכר",INDEX('שיפור גברים'!$A$1:$GQ$121,ROUNDDOWN(E1986/12,0)+1,ROUNDDOWN((E1986+$B$7-$B$8)/12,0)+1),INDEX('שיפור נשים'!$A$1:$GQ$121,ROUNDDOWN(E1986/12,0)+1,ROUNDDOWN((E1986+$B$7-$B$8)/12,0)+1))</f>
        <v>#REF!</v>
      </c>
      <c r="P1986">
        <f t="shared" si="657"/>
        <v>1</v>
      </c>
      <c r="Q1986">
        <f t="shared" si="638"/>
        <v>1</v>
      </c>
      <c r="R1986">
        <f t="shared" si="643"/>
        <v>1984</v>
      </c>
      <c r="S1986" t="e">
        <f t="shared" si="644"/>
        <v>#VALUE!</v>
      </c>
      <c r="T1986" t="e">
        <f>IF($B$11="זכר",INDEX(תמותה!$A$1:$E$121,ROUNDDOWN(R1986/12,0)+1,2),INDEX(תמותה!$A$1:$E$121,ROUNDDOWN(R1986/12,0)+1,3))</f>
        <v>#REF!</v>
      </c>
      <c r="U1986" t="e">
        <f>IF($B$11="זכר",INDEX('שיפור גברים'!$A$1:$GQ$121,ROUNDDOWN(R1986/12,0)+1,ROUNDDOWN((E1986+$B$7-$B$8)/12,0)+2),INDEX('שיפור נשים'!$A$1:$GQ$121,ROUNDDOWN(R1986/12,0)+1,ROUNDDOWN((E1986+$B$7-$B$8)/12,0)+2))</f>
        <v>#REF!</v>
      </c>
      <c r="V1986" t="e">
        <f>IF($B$11="זכר",INDEX('שיפור גברים'!$A$1:$GQ$121,ROUNDDOWN(R1986/12,0)+1,ROUNDDOWN((E1986+$B$7-$B$8)/12,0)+1),INDEX('שיפור נשים'!$A$1:$GQ$121,ROUNDDOWN(R1986/12,0)+1,ROUNDDOWN((E1986+$B$7-$B$8)/12,0)+1))</f>
        <v>#REF!</v>
      </c>
      <c r="W1986">
        <f t="shared" si="639"/>
        <v>1</v>
      </c>
      <c r="X1986" t="e">
        <f t="shared" si="645"/>
        <v>#VALUE!</v>
      </c>
      <c r="Y1986" t="e">
        <f>IF($B$11="זכר",INDEX(תמותה!$A$1:$E$121,ROUNDDOWN(R1986/12,0)+1,4),INDEX(תמותה!$A$1:$E$121,ROUNDDOWN(R1986/12,0)+1,5))</f>
        <v>#REF!</v>
      </c>
      <c r="Z1986">
        <f t="shared" si="640"/>
        <v>1</v>
      </c>
      <c r="AA1986">
        <f t="shared" si="641"/>
        <v>1</v>
      </c>
      <c r="AB1986" t="e">
        <f t="shared" si="646"/>
        <v>#VALUE!</v>
      </c>
      <c r="AC1986" t="e">
        <f t="shared" si="647"/>
        <v>#VALUE!</v>
      </c>
      <c r="AD1986" t="e">
        <f t="shared" si="648"/>
        <v>#VALUE!</v>
      </c>
      <c r="AE1986" t="e">
        <f t="shared" si="649"/>
        <v>#VALUE!</v>
      </c>
      <c r="AF1986" t="e">
        <f t="shared" si="650"/>
        <v>#VALUE!</v>
      </c>
    </row>
    <row r="1987" spans="5:32" x14ac:dyDescent="0.2">
      <c r="E1987">
        <f t="shared" si="642"/>
        <v>1985</v>
      </c>
      <c r="F1987">
        <f t="shared" ref="F1987:F2000" si="658">(1+$B$2)^((E1987-$E$2+1)/12)</f>
        <v>400.92796950761374</v>
      </c>
      <c r="G1987" t="e">
        <f t="shared" si="651"/>
        <v>#VALUE!</v>
      </c>
      <c r="H1987" t="e">
        <f t="shared" si="652"/>
        <v>#VALUE!</v>
      </c>
      <c r="I1987" t="e">
        <f t="shared" si="653"/>
        <v>#VALUE!</v>
      </c>
      <c r="J1987" t="e">
        <f t="shared" si="654"/>
        <v>#VALUE!</v>
      </c>
      <c r="K1987" t="e">
        <f t="shared" si="655"/>
        <v>#VALUE!</v>
      </c>
      <c r="L1987" t="e">
        <f t="shared" si="656"/>
        <v>#VALUE!</v>
      </c>
      <c r="M1987" t="e">
        <f>IF($B$9="זכר",INDEX(תמותה!$A$1:$E$121,ROUNDDOWN(E1987/12,0)+1,2),INDEX(תמותה!$A$1:$E$121,ROUNDDOWN(E1987/12,0)+1,3))</f>
        <v>#REF!</v>
      </c>
      <c r="N1987" t="e">
        <f>IF($B$9="זכר",INDEX('שיפור גברים'!$A$1:$GQ$121,ROUNDDOWN(E1987/12,0)+1,ROUNDDOWN((E1987+$B$7-$B$8)/12,0)+2),INDEX('שיפור נשים'!$A$1:$GQ$121,ROUNDDOWN(E1987/12,0)+1,ROUNDDOWN((E1987+$B$7-$B$8)/12,0)+2))</f>
        <v>#REF!</v>
      </c>
      <c r="O1987" t="e">
        <f>IF($B$9="זכר",INDEX('שיפור גברים'!$A$1:$GQ$121,ROUNDDOWN(E1987/12,0)+1,ROUNDDOWN((E1987+$B$7-$B$8)/12,0)+1),INDEX('שיפור נשים'!$A$1:$GQ$121,ROUNDDOWN(E1987/12,0)+1,ROUNDDOWN((E1987+$B$7-$B$8)/12,0)+1))</f>
        <v>#REF!</v>
      </c>
      <c r="P1987">
        <f t="shared" si="657"/>
        <v>8.3333333333333329E-2</v>
      </c>
      <c r="Q1987">
        <f t="shared" ref="Q1987:Q2000" si="659">IF(E1987&lt;$B$12,1-(1-M1987*(N1987*P1987+O1987*(1-P1987)))^(1/12),1)</f>
        <v>1</v>
      </c>
      <c r="R1987">
        <f t="shared" si="643"/>
        <v>1985</v>
      </c>
      <c r="S1987" t="e">
        <f t="shared" si="644"/>
        <v>#VALUE!</v>
      </c>
      <c r="T1987" t="e">
        <f>IF($B$11="זכר",INDEX(תמותה!$A$1:$E$121,ROUNDDOWN(R1987/12,0)+1,2),INDEX(תמותה!$A$1:$E$121,ROUNDDOWN(R1987/12,0)+1,3))</f>
        <v>#REF!</v>
      </c>
      <c r="U1987" t="e">
        <f>IF($B$11="זכר",INDEX('שיפור גברים'!$A$1:$GQ$121,ROUNDDOWN(R1987/12,0)+1,ROUNDDOWN((E1987+$B$7-$B$8)/12,0)+2),INDEX('שיפור נשים'!$A$1:$GQ$121,ROUNDDOWN(R1987/12,0)+1,ROUNDDOWN((E1987+$B$7-$B$8)/12,0)+2))</f>
        <v>#REF!</v>
      </c>
      <c r="V1987" t="e">
        <f>IF($B$11="זכר",INDEX('שיפור גברים'!$A$1:$GQ$121,ROUNDDOWN(R1987/12,0)+1,ROUNDDOWN((E1987+$B$7-$B$8)/12,0)+1),INDEX('שיפור נשים'!$A$1:$GQ$121,ROUNDDOWN(R1987/12,0)+1,ROUNDDOWN((E1987+$B$7-$B$8)/12,0)+1))</f>
        <v>#REF!</v>
      </c>
      <c r="W1987">
        <f t="shared" ref="W1987:W2000" si="660">(MOD((R1987-$E$2+7),12)+1)/12</f>
        <v>8.3333333333333329E-2</v>
      </c>
      <c r="X1987" t="e">
        <f t="shared" si="645"/>
        <v>#VALUE!</v>
      </c>
      <c r="Y1987" t="e">
        <f>IF($B$11="זכר",INDEX(תמותה!$A$1:$E$121,ROUNDDOWN(R1987/12,0)+1,4),INDEX(תמותה!$A$1:$E$121,ROUNDDOWN(R1987/12,0)+1,5))</f>
        <v>#REF!</v>
      </c>
      <c r="Z1987">
        <f t="shared" ref="Z1987:Z2000" si="661">IF(R1987&lt;$B$12,1-(1-T1987*(U1987*W1987+V1987*(1-W1987)))^(1/12),1)</f>
        <v>1</v>
      </c>
      <c r="AA1987">
        <f t="shared" ref="AA1987:AA2000" si="662">IF(R1987&lt;$B$12,1-(1-Y1987*(U1987*W1987+V1987*(1-W1987)))^(1/12),1)</f>
        <v>1</v>
      </c>
      <c r="AB1987" t="e">
        <f t="shared" si="646"/>
        <v>#VALUE!</v>
      </c>
      <c r="AC1987" t="e">
        <f t="shared" si="647"/>
        <v>#VALUE!</v>
      </c>
      <c r="AD1987" t="e">
        <f t="shared" si="648"/>
        <v>#VALUE!</v>
      </c>
      <c r="AE1987" t="e">
        <f t="shared" si="649"/>
        <v>#VALUE!</v>
      </c>
      <c r="AF1987" t="e">
        <f t="shared" si="650"/>
        <v>#VALUE!</v>
      </c>
    </row>
    <row r="1988" spans="5:32" x14ac:dyDescent="0.2">
      <c r="E1988">
        <f t="shared" ref="E1988:E2000" si="663">E1987+1</f>
        <v>1986</v>
      </c>
      <c r="F1988">
        <f t="shared" si="658"/>
        <v>402.13980468957743</v>
      </c>
      <c r="G1988" t="e">
        <f t="shared" si="651"/>
        <v>#VALUE!</v>
      </c>
      <c r="H1988" t="e">
        <f t="shared" si="652"/>
        <v>#VALUE!</v>
      </c>
      <c r="I1988" t="e">
        <f t="shared" si="653"/>
        <v>#VALUE!</v>
      </c>
      <c r="J1988" t="e">
        <f t="shared" si="654"/>
        <v>#VALUE!</v>
      </c>
      <c r="K1988" t="e">
        <f t="shared" si="655"/>
        <v>#VALUE!</v>
      </c>
      <c r="L1988" t="e">
        <f t="shared" si="656"/>
        <v>#VALUE!</v>
      </c>
      <c r="M1988" t="e">
        <f>IF($B$9="זכר",INDEX(תמותה!$A$1:$E$121,ROUNDDOWN(E1988/12,0)+1,2),INDEX(תמותה!$A$1:$E$121,ROUNDDOWN(E1988/12,0)+1,3))</f>
        <v>#REF!</v>
      </c>
      <c r="N1988" t="e">
        <f>IF($B$9="זכר",INDEX('שיפור גברים'!$A$1:$GQ$121,ROUNDDOWN(E1988/12,0)+1,ROUNDDOWN((E1988+$B$7-$B$8)/12,0)+2),INDEX('שיפור נשים'!$A$1:$GQ$121,ROUNDDOWN(E1988/12,0)+1,ROUNDDOWN((E1988+$B$7-$B$8)/12,0)+2))</f>
        <v>#REF!</v>
      </c>
      <c r="O1988" t="e">
        <f>IF($B$9="זכר",INDEX('שיפור גברים'!$A$1:$GQ$121,ROUNDDOWN(E1988/12,0)+1,ROUNDDOWN((E1988+$B$7-$B$8)/12,0)+1),INDEX('שיפור נשים'!$A$1:$GQ$121,ROUNDDOWN(E1988/12,0)+1,ROUNDDOWN((E1988+$B$7-$B$8)/12,0)+1))</f>
        <v>#REF!</v>
      </c>
      <c r="P1988">
        <f t="shared" si="657"/>
        <v>0.16666666666666666</v>
      </c>
      <c r="Q1988">
        <f t="shared" si="659"/>
        <v>1</v>
      </c>
      <c r="R1988">
        <f t="shared" ref="R1988:R2000" si="664">R1987+1</f>
        <v>1986</v>
      </c>
      <c r="S1988" t="e">
        <f t="shared" ref="S1988:S2000" si="665">S1987*(1-Z1988)</f>
        <v>#VALUE!</v>
      </c>
      <c r="T1988" t="e">
        <f>IF($B$11="זכר",INDEX(תמותה!$A$1:$E$121,ROUNDDOWN(R1988/12,0)+1,2),INDEX(תמותה!$A$1:$E$121,ROUNDDOWN(R1988/12,0)+1,3))</f>
        <v>#REF!</v>
      </c>
      <c r="U1988" t="e">
        <f>IF($B$11="זכר",INDEX('שיפור גברים'!$A$1:$GQ$121,ROUNDDOWN(R1988/12,0)+1,ROUNDDOWN((E1988+$B$7-$B$8)/12,0)+2),INDEX('שיפור נשים'!$A$1:$GQ$121,ROUNDDOWN(R1988/12,0)+1,ROUNDDOWN((E1988+$B$7-$B$8)/12,0)+2))</f>
        <v>#REF!</v>
      </c>
      <c r="V1988" t="e">
        <f>IF($B$11="זכר",INDEX('שיפור גברים'!$A$1:$GQ$121,ROUNDDOWN(R1988/12,0)+1,ROUNDDOWN((E1988+$B$7-$B$8)/12,0)+1),INDEX('שיפור נשים'!$A$1:$GQ$121,ROUNDDOWN(R1988/12,0)+1,ROUNDDOWN((E1988+$B$7-$B$8)/12,0)+1))</f>
        <v>#REF!</v>
      </c>
      <c r="W1988">
        <f t="shared" si="660"/>
        <v>0.16666666666666666</v>
      </c>
      <c r="X1988" t="e">
        <f t="shared" ref="X1988:X2000" si="666">X1987*(1-AA1988)+Q1988*S1988*L1987</f>
        <v>#VALUE!</v>
      </c>
      <c r="Y1988" t="e">
        <f>IF($B$11="זכר",INDEX(תמותה!$A$1:$E$121,ROUNDDOWN(R1988/12,0)+1,4),INDEX(תמותה!$A$1:$E$121,ROUNDDOWN(R1988/12,0)+1,5))</f>
        <v>#REF!</v>
      </c>
      <c r="Z1988">
        <f t="shared" si="661"/>
        <v>1</v>
      </c>
      <c r="AA1988">
        <f t="shared" si="662"/>
        <v>1</v>
      </c>
      <c r="AB1988" t="e">
        <f t="shared" ref="AB1988:AB2000" si="667">IF(E1988&lt;=$B$3,IF(AND((E1988-$E$2)&lt;0,E1988&lt;$B$4),AB1987+0/F1988,AB1987+X1987/F1988))</f>
        <v>#VALUE!</v>
      </c>
      <c r="AC1988" t="e">
        <f t="shared" ref="AC1988:AC2000" si="668">IF(E1988&lt;=$B$3,IF(AND((E1988-$E$2)&lt;60,E1988&lt;$B$4),AC1987+0/F1988,AC1987+X1987/F1988))</f>
        <v>#VALUE!</v>
      </c>
      <c r="AD1988" t="e">
        <f t="shared" ref="AD1988:AD2000" si="669">IF(E1988&lt;=$B$3,IF(AND((E1988-$E$2)&lt;120,E1988&lt;$B$4),AD1987+0/F1988,AD1987+X1987/F1988))</f>
        <v>#VALUE!</v>
      </c>
      <c r="AE1988" t="e">
        <f t="shared" ref="AE1988:AE2000" si="670">IF(E1988&lt;=$B$3,IF(AND((E1988-$E$2)&lt;180,E1988&lt;$B$4),AE1987+0/F1988,AE1987+X1987/F1988))</f>
        <v>#VALUE!</v>
      </c>
      <c r="AF1988" t="e">
        <f t="shared" ref="AF1988:AF2000" si="671">IF(E1988&lt;=$B$3,IF(AND((E1988-$E$2)&lt;240,E1988&lt;$B$4),AF1987+0/F1988,AF1987+X1987/F1988))</f>
        <v>#VALUE!</v>
      </c>
    </row>
    <row r="1989" spans="5:32" x14ac:dyDescent="0.2">
      <c r="E1989">
        <f t="shared" si="663"/>
        <v>1987</v>
      </c>
      <c r="F1989">
        <f t="shared" si="658"/>
        <v>403.35530273524682</v>
      </c>
      <c r="G1989" t="e">
        <f t="shared" si="651"/>
        <v>#VALUE!</v>
      </c>
      <c r="H1989" t="e">
        <f t="shared" si="652"/>
        <v>#VALUE!</v>
      </c>
      <c r="I1989" t="e">
        <f t="shared" si="653"/>
        <v>#VALUE!</v>
      </c>
      <c r="J1989" t="e">
        <f t="shared" si="654"/>
        <v>#VALUE!</v>
      </c>
      <c r="K1989" t="e">
        <f t="shared" si="655"/>
        <v>#VALUE!</v>
      </c>
      <c r="L1989" t="e">
        <f t="shared" si="656"/>
        <v>#VALUE!</v>
      </c>
      <c r="M1989" t="e">
        <f>IF($B$9="זכר",INDEX(תמותה!$A$1:$E$121,ROUNDDOWN(E1989/12,0)+1,2),INDEX(תמותה!$A$1:$E$121,ROUNDDOWN(E1989/12,0)+1,3))</f>
        <v>#REF!</v>
      </c>
      <c r="N1989" t="e">
        <f>IF($B$9="זכר",INDEX('שיפור גברים'!$A$1:$GQ$121,ROUNDDOWN(E1989/12,0)+1,ROUNDDOWN((E1989+$B$7-$B$8)/12,0)+2),INDEX('שיפור נשים'!$A$1:$GQ$121,ROUNDDOWN(E1989/12,0)+1,ROUNDDOWN((E1989+$B$7-$B$8)/12,0)+2))</f>
        <v>#REF!</v>
      </c>
      <c r="O1989" t="e">
        <f>IF($B$9="זכר",INDEX('שיפור גברים'!$A$1:$GQ$121,ROUNDDOWN(E1989/12,0)+1,ROUNDDOWN((E1989+$B$7-$B$8)/12,0)+1),INDEX('שיפור נשים'!$A$1:$GQ$121,ROUNDDOWN(E1989/12,0)+1,ROUNDDOWN((E1989+$B$7-$B$8)/12,0)+1))</f>
        <v>#REF!</v>
      </c>
      <c r="P1989">
        <f t="shared" si="657"/>
        <v>0.25</v>
      </c>
      <c r="Q1989">
        <f t="shared" si="659"/>
        <v>1</v>
      </c>
      <c r="R1989">
        <f t="shared" si="664"/>
        <v>1987</v>
      </c>
      <c r="S1989" t="e">
        <f t="shared" si="665"/>
        <v>#VALUE!</v>
      </c>
      <c r="T1989" t="e">
        <f>IF($B$11="זכר",INDEX(תמותה!$A$1:$E$121,ROUNDDOWN(R1989/12,0)+1,2),INDEX(תמותה!$A$1:$E$121,ROUNDDOWN(R1989/12,0)+1,3))</f>
        <v>#REF!</v>
      </c>
      <c r="U1989" t="e">
        <f>IF($B$11="זכר",INDEX('שיפור גברים'!$A$1:$GQ$121,ROUNDDOWN(R1989/12,0)+1,ROUNDDOWN((E1989+$B$7-$B$8)/12,0)+2),INDEX('שיפור נשים'!$A$1:$GQ$121,ROUNDDOWN(R1989/12,0)+1,ROUNDDOWN((E1989+$B$7-$B$8)/12,0)+2))</f>
        <v>#REF!</v>
      </c>
      <c r="V1989" t="e">
        <f>IF($B$11="זכר",INDEX('שיפור גברים'!$A$1:$GQ$121,ROUNDDOWN(R1989/12,0)+1,ROUNDDOWN((E1989+$B$7-$B$8)/12,0)+1),INDEX('שיפור נשים'!$A$1:$GQ$121,ROUNDDOWN(R1989/12,0)+1,ROUNDDOWN((E1989+$B$7-$B$8)/12,0)+1))</f>
        <v>#REF!</v>
      </c>
      <c r="W1989">
        <f t="shared" si="660"/>
        <v>0.25</v>
      </c>
      <c r="X1989" t="e">
        <f t="shared" si="666"/>
        <v>#VALUE!</v>
      </c>
      <c r="Y1989" t="e">
        <f>IF($B$11="זכר",INDEX(תמותה!$A$1:$E$121,ROUNDDOWN(R1989/12,0)+1,4),INDEX(תמותה!$A$1:$E$121,ROUNDDOWN(R1989/12,0)+1,5))</f>
        <v>#REF!</v>
      </c>
      <c r="Z1989">
        <f t="shared" si="661"/>
        <v>1</v>
      </c>
      <c r="AA1989">
        <f t="shared" si="662"/>
        <v>1</v>
      </c>
      <c r="AB1989" t="e">
        <f t="shared" si="667"/>
        <v>#VALUE!</v>
      </c>
      <c r="AC1989" t="e">
        <f t="shared" si="668"/>
        <v>#VALUE!</v>
      </c>
      <c r="AD1989" t="e">
        <f t="shared" si="669"/>
        <v>#VALUE!</v>
      </c>
      <c r="AE1989" t="e">
        <f t="shared" si="670"/>
        <v>#VALUE!</v>
      </c>
      <c r="AF1989" t="e">
        <f t="shared" si="671"/>
        <v>#VALUE!</v>
      </c>
    </row>
    <row r="1990" spans="5:32" x14ac:dyDescent="0.2">
      <c r="E1990">
        <f t="shared" si="663"/>
        <v>1988</v>
      </c>
      <c r="F1990">
        <f t="shared" si="658"/>
        <v>404.57447471590581</v>
      </c>
      <c r="G1990" t="e">
        <f t="shared" si="651"/>
        <v>#VALUE!</v>
      </c>
      <c r="H1990" t="e">
        <f t="shared" si="652"/>
        <v>#VALUE!</v>
      </c>
      <c r="I1990" t="e">
        <f t="shared" si="653"/>
        <v>#VALUE!</v>
      </c>
      <c r="J1990" t="e">
        <f t="shared" si="654"/>
        <v>#VALUE!</v>
      </c>
      <c r="K1990" t="e">
        <f t="shared" si="655"/>
        <v>#VALUE!</v>
      </c>
      <c r="L1990" t="e">
        <f t="shared" si="656"/>
        <v>#VALUE!</v>
      </c>
      <c r="M1990" t="e">
        <f>IF($B$9="זכר",INDEX(תמותה!$A$1:$E$121,ROUNDDOWN(E1990/12,0)+1,2),INDEX(תמותה!$A$1:$E$121,ROUNDDOWN(E1990/12,0)+1,3))</f>
        <v>#REF!</v>
      </c>
      <c r="N1990" t="e">
        <f>IF($B$9="זכר",INDEX('שיפור גברים'!$A$1:$GQ$121,ROUNDDOWN(E1990/12,0)+1,ROUNDDOWN((E1990+$B$7-$B$8)/12,0)+2),INDEX('שיפור נשים'!$A$1:$GQ$121,ROUNDDOWN(E1990/12,0)+1,ROUNDDOWN((E1990+$B$7-$B$8)/12,0)+2))</f>
        <v>#REF!</v>
      </c>
      <c r="O1990" t="e">
        <f>IF($B$9="זכר",INDEX('שיפור גברים'!$A$1:$GQ$121,ROUNDDOWN(E1990/12,0)+1,ROUNDDOWN((E1990+$B$7-$B$8)/12,0)+1),INDEX('שיפור נשים'!$A$1:$GQ$121,ROUNDDOWN(E1990/12,0)+1,ROUNDDOWN((E1990+$B$7-$B$8)/12,0)+1))</f>
        <v>#REF!</v>
      </c>
      <c r="P1990">
        <f t="shared" si="657"/>
        <v>0.33333333333333331</v>
      </c>
      <c r="Q1990">
        <f t="shared" si="659"/>
        <v>1</v>
      </c>
      <c r="R1990">
        <f t="shared" si="664"/>
        <v>1988</v>
      </c>
      <c r="S1990" t="e">
        <f t="shared" si="665"/>
        <v>#VALUE!</v>
      </c>
      <c r="T1990" t="e">
        <f>IF($B$11="זכר",INDEX(תמותה!$A$1:$E$121,ROUNDDOWN(R1990/12,0)+1,2),INDEX(תמותה!$A$1:$E$121,ROUNDDOWN(R1990/12,0)+1,3))</f>
        <v>#REF!</v>
      </c>
      <c r="U1990" t="e">
        <f>IF($B$11="זכר",INDEX('שיפור גברים'!$A$1:$GQ$121,ROUNDDOWN(R1990/12,0)+1,ROUNDDOWN((E1990+$B$7-$B$8)/12,0)+2),INDEX('שיפור נשים'!$A$1:$GQ$121,ROUNDDOWN(R1990/12,0)+1,ROUNDDOWN((E1990+$B$7-$B$8)/12,0)+2))</f>
        <v>#REF!</v>
      </c>
      <c r="V1990" t="e">
        <f>IF($B$11="זכר",INDEX('שיפור גברים'!$A$1:$GQ$121,ROUNDDOWN(R1990/12,0)+1,ROUNDDOWN((E1990+$B$7-$B$8)/12,0)+1),INDEX('שיפור נשים'!$A$1:$GQ$121,ROUNDDOWN(R1990/12,0)+1,ROUNDDOWN((E1990+$B$7-$B$8)/12,0)+1))</f>
        <v>#REF!</v>
      </c>
      <c r="W1990">
        <f t="shared" si="660"/>
        <v>0.33333333333333331</v>
      </c>
      <c r="X1990" t="e">
        <f t="shared" si="666"/>
        <v>#VALUE!</v>
      </c>
      <c r="Y1990" t="e">
        <f>IF($B$11="זכר",INDEX(תמותה!$A$1:$E$121,ROUNDDOWN(R1990/12,0)+1,4),INDEX(תמותה!$A$1:$E$121,ROUNDDOWN(R1990/12,0)+1,5))</f>
        <v>#REF!</v>
      </c>
      <c r="Z1990">
        <f t="shared" si="661"/>
        <v>1</v>
      </c>
      <c r="AA1990">
        <f t="shared" si="662"/>
        <v>1</v>
      </c>
      <c r="AB1990" t="e">
        <f t="shared" si="667"/>
        <v>#VALUE!</v>
      </c>
      <c r="AC1990" t="e">
        <f t="shared" si="668"/>
        <v>#VALUE!</v>
      </c>
      <c r="AD1990" t="e">
        <f t="shared" si="669"/>
        <v>#VALUE!</v>
      </c>
      <c r="AE1990" t="e">
        <f t="shared" si="670"/>
        <v>#VALUE!</v>
      </c>
      <c r="AF1990" t="e">
        <f t="shared" si="671"/>
        <v>#VALUE!</v>
      </c>
    </row>
    <row r="1991" spans="5:32" x14ac:dyDescent="0.2">
      <c r="E1991">
        <f t="shared" si="663"/>
        <v>1989</v>
      </c>
      <c r="F1991">
        <f t="shared" si="658"/>
        <v>405.79733173630109</v>
      </c>
      <c r="G1991" t="e">
        <f t="shared" si="651"/>
        <v>#VALUE!</v>
      </c>
      <c r="H1991" t="e">
        <f t="shared" si="652"/>
        <v>#VALUE!</v>
      </c>
      <c r="I1991" t="e">
        <f t="shared" si="653"/>
        <v>#VALUE!</v>
      </c>
      <c r="J1991" t="e">
        <f t="shared" si="654"/>
        <v>#VALUE!</v>
      </c>
      <c r="K1991" t="e">
        <f t="shared" si="655"/>
        <v>#VALUE!</v>
      </c>
      <c r="L1991" t="e">
        <f t="shared" si="656"/>
        <v>#VALUE!</v>
      </c>
      <c r="M1991" t="e">
        <f>IF($B$9="זכר",INDEX(תמותה!$A$1:$E$121,ROUNDDOWN(E1991/12,0)+1,2),INDEX(תמותה!$A$1:$E$121,ROUNDDOWN(E1991/12,0)+1,3))</f>
        <v>#REF!</v>
      </c>
      <c r="N1991" t="e">
        <f>IF($B$9="זכר",INDEX('שיפור גברים'!$A$1:$GQ$121,ROUNDDOWN(E1991/12,0)+1,ROUNDDOWN((E1991+$B$7-$B$8)/12,0)+2),INDEX('שיפור נשים'!$A$1:$GQ$121,ROUNDDOWN(E1991/12,0)+1,ROUNDDOWN((E1991+$B$7-$B$8)/12,0)+2))</f>
        <v>#REF!</v>
      </c>
      <c r="O1991" t="e">
        <f>IF($B$9="זכר",INDEX('שיפור גברים'!$A$1:$GQ$121,ROUNDDOWN(E1991/12,0)+1,ROUNDDOWN((E1991+$B$7-$B$8)/12,0)+1),INDEX('שיפור נשים'!$A$1:$GQ$121,ROUNDDOWN(E1991/12,0)+1,ROUNDDOWN((E1991+$B$7-$B$8)/12,0)+1))</f>
        <v>#REF!</v>
      </c>
      <c r="P1991">
        <f t="shared" si="657"/>
        <v>0.41666666666666669</v>
      </c>
      <c r="Q1991">
        <f t="shared" si="659"/>
        <v>1</v>
      </c>
      <c r="R1991">
        <f t="shared" si="664"/>
        <v>1989</v>
      </c>
      <c r="S1991" t="e">
        <f t="shared" si="665"/>
        <v>#VALUE!</v>
      </c>
      <c r="T1991" t="e">
        <f>IF($B$11="זכר",INDEX(תמותה!$A$1:$E$121,ROUNDDOWN(R1991/12,0)+1,2),INDEX(תמותה!$A$1:$E$121,ROUNDDOWN(R1991/12,0)+1,3))</f>
        <v>#REF!</v>
      </c>
      <c r="U1991" t="e">
        <f>IF($B$11="זכר",INDEX('שיפור גברים'!$A$1:$GQ$121,ROUNDDOWN(R1991/12,0)+1,ROUNDDOWN((E1991+$B$7-$B$8)/12,0)+2),INDEX('שיפור נשים'!$A$1:$GQ$121,ROUNDDOWN(R1991/12,0)+1,ROUNDDOWN((E1991+$B$7-$B$8)/12,0)+2))</f>
        <v>#REF!</v>
      </c>
      <c r="V1991" t="e">
        <f>IF($B$11="זכר",INDEX('שיפור גברים'!$A$1:$GQ$121,ROUNDDOWN(R1991/12,0)+1,ROUNDDOWN((E1991+$B$7-$B$8)/12,0)+1),INDEX('שיפור נשים'!$A$1:$GQ$121,ROUNDDOWN(R1991/12,0)+1,ROUNDDOWN((E1991+$B$7-$B$8)/12,0)+1))</f>
        <v>#REF!</v>
      </c>
      <c r="W1991">
        <f t="shared" si="660"/>
        <v>0.41666666666666669</v>
      </c>
      <c r="X1991" t="e">
        <f t="shared" si="666"/>
        <v>#VALUE!</v>
      </c>
      <c r="Y1991" t="e">
        <f>IF($B$11="זכר",INDEX(תמותה!$A$1:$E$121,ROUNDDOWN(R1991/12,0)+1,4),INDEX(תמותה!$A$1:$E$121,ROUNDDOWN(R1991/12,0)+1,5))</f>
        <v>#REF!</v>
      </c>
      <c r="Z1991">
        <f t="shared" si="661"/>
        <v>1</v>
      </c>
      <c r="AA1991">
        <f t="shared" si="662"/>
        <v>1</v>
      </c>
      <c r="AB1991" t="e">
        <f t="shared" si="667"/>
        <v>#VALUE!</v>
      </c>
      <c r="AC1991" t="e">
        <f t="shared" si="668"/>
        <v>#VALUE!</v>
      </c>
      <c r="AD1991" t="e">
        <f t="shared" si="669"/>
        <v>#VALUE!</v>
      </c>
      <c r="AE1991" t="e">
        <f t="shared" si="670"/>
        <v>#VALUE!</v>
      </c>
      <c r="AF1991" t="e">
        <f t="shared" si="671"/>
        <v>#VALUE!</v>
      </c>
    </row>
    <row r="1992" spans="5:32" x14ac:dyDescent="0.2">
      <c r="E1992">
        <f t="shared" si="663"/>
        <v>1990</v>
      </c>
      <c r="F1992">
        <f t="shared" si="658"/>
        <v>407.02388493474393</v>
      </c>
      <c r="G1992" t="e">
        <f t="shared" si="651"/>
        <v>#VALUE!</v>
      </c>
      <c r="H1992" t="e">
        <f t="shared" si="652"/>
        <v>#VALUE!</v>
      </c>
      <c r="I1992" t="e">
        <f t="shared" si="653"/>
        <v>#VALUE!</v>
      </c>
      <c r="J1992" t="e">
        <f t="shared" si="654"/>
        <v>#VALUE!</v>
      </c>
      <c r="K1992" t="e">
        <f t="shared" si="655"/>
        <v>#VALUE!</v>
      </c>
      <c r="L1992" t="e">
        <f t="shared" si="656"/>
        <v>#VALUE!</v>
      </c>
      <c r="M1992" t="e">
        <f>IF($B$9="זכר",INDEX(תמותה!$A$1:$E$121,ROUNDDOWN(E1992/12,0)+1,2),INDEX(תמותה!$A$1:$E$121,ROUNDDOWN(E1992/12,0)+1,3))</f>
        <v>#REF!</v>
      </c>
      <c r="N1992" t="e">
        <f>IF($B$9="זכר",INDEX('שיפור גברים'!$A$1:$GQ$121,ROUNDDOWN(E1992/12,0)+1,ROUNDDOWN((E1992+$B$7-$B$8)/12,0)+2),INDEX('שיפור נשים'!$A$1:$GQ$121,ROUNDDOWN(E1992/12,0)+1,ROUNDDOWN((E1992+$B$7-$B$8)/12,0)+2))</f>
        <v>#REF!</v>
      </c>
      <c r="O1992" t="e">
        <f>IF($B$9="זכר",INDEX('שיפור גברים'!$A$1:$GQ$121,ROUNDDOWN(E1992/12,0)+1,ROUNDDOWN((E1992+$B$7-$B$8)/12,0)+1),INDEX('שיפור נשים'!$A$1:$GQ$121,ROUNDDOWN(E1992/12,0)+1,ROUNDDOWN((E1992+$B$7-$B$8)/12,0)+1))</f>
        <v>#REF!</v>
      </c>
      <c r="P1992">
        <f t="shared" si="657"/>
        <v>0.5</v>
      </c>
      <c r="Q1992">
        <f t="shared" si="659"/>
        <v>1</v>
      </c>
      <c r="R1992">
        <f t="shared" si="664"/>
        <v>1990</v>
      </c>
      <c r="S1992" t="e">
        <f t="shared" si="665"/>
        <v>#VALUE!</v>
      </c>
      <c r="T1992" t="e">
        <f>IF($B$11="זכר",INDEX(תמותה!$A$1:$E$121,ROUNDDOWN(R1992/12,0)+1,2),INDEX(תמותה!$A$1:$E$121,ROUNDDOWN(R1992/12,0)+1,3))</f>
        <v>#REF!</v>
      </c>
      <c r="U1992" t="e">
        <f>IF($B$11="זכר",INDEX('שיפור גברים'!$A$1:$GQ$121,ROUNDDOWN(R1992/12,0)+1,ROUNDDOWN((E1992+$B$7-$B$8)/12,0)+2),INDEX('שיפור נשים'!$A$1:$GQ$121,ROUNDDOWN(R1992/12,0)+1,ROUNDDOWN((E1992+$B$7-$B$8)/12,0)+2))</f>
        <v>#REF!</v>
      </c>
      <c r="V1992" t="e">
        <f>IF($B$11="זכר",INDEX('שיפור גברים'!$A$1:$GQ$121,ROUNDDOWN(R1992/12,0)+1,ROUNDDOWN((E1992+$B$7-$B$8)/12,0)+1),INDEX('שיפור נשים'!$A$1:$GQ$121,ROUNDDOWN(R1992/12,0)+1,ROUNDDOWN((E1992+$B$7-$B$8)/12,0)+1))</f>
        <v>#REF!</v>
      </c>
      <c r="W1992">
        <f t="shared" si="660"/>
        <v>0.5</v>
      </c>
      <c r="X1992" t="e">
        <f t="shared" si="666"/>
        <v>#VALUE!</v>
      </c>
      <c r="Y1992" t="e">
        <f>IF($B$11="זכר",INDEX(תמותה!$A$1:$E$121,ROUNDDOWN(R1992/12,0)+1,4),INDEX(תמותה!$A$1:$E$121,ROUNDDOWN(R1992/12,0)+1,5))</f>
        <v>#REF!</v>
      </c>
      <c r="Z1992">
        <f t="shared" si="661"/>
        <v>1</v>
      </c>
      <c r="AA1992">
        <f t="shared" si="662"/>
        <v>1</v>
      </c>
      <c r="AB1992" t="e">
        <f t="shared" si="667"/>
        <v>#VALUE!</v>
      </c>
      <c r="AC1992" t="e">
        <f t="shared" si="668"/>
        <v>#VALUE!</v>
      </c>
      <c r="AD1992" t="e">
        <f t="shared" si="669"/>
        <v>#VALUE!</v>
      </c>
      <c r="AE1992" t="e">
        <f t="shared" si="670"/>
        <v>#VALUE!</v>
      </c>
      <c r="AF1992" t="e">
        <f t="shared" si="671"/>
        <v>#VALUE!</v>
      </c>
    </row>
    <row r="1993" spans="5:32" x14ac:dyDescent="0.2">
      <c r="E1993">
        <f t="shared" si="663"/>
        <v>1991</v>
      </c>
      <c r="F1993">
        <f t="shared" si="658"/>
        <v>408.25414548321424</v>
      </c>
      <c r="G1993" t="e">
        <f t="shared" si="651"/>
        <v>#VALUE!</v>
      </c>
      <c r="H1993" t="e">
        <f t="shared" si="652"/>
        <v>#VALUE!</v>
      </c>
      <c r="I1993" t="e">
        <f t="shared" si="653"/>
        <v>#VALUE!</v>
      </c>
      <c r="J1993" t="e">
        <f t="shared" si="654"/>
        <v>#VALUE!</v>
      </c>
      <c r="K1993" t="e">
        <f t="shared" si="655"/>
        <v>#VALUE!</v>
      </c>
      <c r="L1993" t="e">
        <f t="shared" si="656"/>
        <v>#VALUE!</v>
      </c>
      <c r="M1993" t="e">
        <f>IF($B$9="זכר",INDEX(תמותה!$A$1:$E$121,ROUNDDOWN(E1993/12,0)+1,2),INDEX(תמותה!$A$1:$E$121,ROUNDDOWN(E1993/12,0)+1,3))</f>
        <v>#REF!</v>
      </c>
      <c r="N1993" t="e">
        <f>IF($B$9="זכר",INDEX('שיפור גברים'!$A$1:$GQ$121,ROUNDDOWN(E1993/12,0)+1,ROUNDDOWN((E1993+$B$7-$B$8)/12,0)+2),INDEX('שיפור נשים'!$A$1:$GQ$121,ROUNDDOWN(E1993/12,0)+1,ROUNDDOWN((E1993+$B$7-$B$8)/12,0)+2))</f>
        <v>#REF!</v>
      </c>
      <c r="O1993" t="e">
        <f>IF($B$9="זכר",INDEX('שיפור גברים'!$A$1:$GQ$121,ROUNDDOWN(E1993/12,0)+1,ROUNDDOWN((E1993+$B$7-$B$8)/12,0)+1),INDEX('שיפור נשים'!$A$1:$GQ$121,ROUNDDOWN(E1993/12,0)+1,ROUNDDOWN((E1993+$B$7-$B$8)/12,0)+1))</f>
        <v>#REF!</v>
      </c>
      <c r="P1993">
        <f t="shared" si="657"/>
        <v>0.58333333333333337</v>
      </c>
      <c r="Q1993">
        <f t="shared" si="659"/>
        <v>1</v>
      </c>
      <c r="R1993">
        <f t="shared" si="664"/>
        <v>1991</v>
      </c>
      <c r="S1993" t="e">
        <f t="shared" si="665"/>
        <v>#VALUE!</v>
      </c>
      <c r="T1993" t="e">
        <f>IF($B$11="זכר",INDEX(תמותה!$A$1:$E$121,ROUNDDOWN(R1993/12,0)+1,2),INDEX(תמותה!$A$1:$E$121,ROUNDDOWN(R1993/12,0)+1,3))</f>
        <v>#REF!</v>
      </c>
      <c r="U1993" t="e">
        <f>IF($B$11="זכר",INDEX('שיפור גברים'!$A$1:$GQ$121,ROUNDDOWN(R1993/12,0)+1,ROUNDDOWN((E1993+$B$7-$B$8)/12,0)+2),INDEX('שיפור נשים'!$A$1:$GQ$121,ROUNDDOWN(R1993/12,0)+1,ROUNDDOWN((E1993+$B$7-$B$8)/12,0)+2))</f>
        <v>#REF!</v>
      </c>
      <c r="V1993" t="e">
        <f>IF($B$11="זכר",INDEX('שיפור גברים'!$A$1:$GQ$121,ROUNDDOWN(R1993/12,0)+1,ROUNDDOWN((E1993+$B$7-$B$8)/12,0)+1),INDEX('שיפור נשים'!$A$1:$GQ$121,ROUNDDOWN(R1993/12,0)+1,ROUNDDOWN((E1993+$B$7-$B$8)/12,0)+1))</f>
        <v>#REF!</v>
      </c>
      <c r="W1993">
        <f t="shared" si="660"/>
        <v>0.58333333333333337</v>
      </c>
      <c r="X1993" t="e">
        <f t="shared" si="666"/>
        <v>#VALUE!</v>
      </c>
      <c r="Y1993" t="e">
        <f>IF($B$11="זכר",INDEX(תמותה!$A$1:$E$121,ROUNDDOWN(R1993/12,0)+1,4),INDEX(תמותה!$A$1:$E$121,ROUNDDOWN(R1993/12,0)+1,5))</f>
        <v>#REF!</v>
      </c>
      <c r="Z1993">
        <f t="shared" si="661"/>
        <v>1</v>
      </c>
      <c r="AA1993">
        <f t="shared" si="662"/>
        <v>1</v>
      </c>
      <c r="AB1993" t="e">
        <f t="shared" si="667"/>
        <v>#VALUE!</v>
      </c>
      <c r="AC1993" t="e">
        <f t="shared" si="668"/>
        <v>#VALUE!</v>
      </c>
      <c r="AD1993" t="e">
        <f t="shared" si="669"/>
        <v>#VALUE!</v>
      </c>
      <c r="AE1993" t="e">
        <f t="shared" si="670"/>
        <v>#VALUE!</v>
      </c>
      <c r="AF1993" t="e">
        <f t="shared" si="671"/>
        <v>#VALUE!</v>
      </c>
    </row>
    <row r="1994" spans="5:32" x14ac:dyDescent="0.2">
      <c r="E1994">
        <f t="shared" si="663"/>
        <v>1992</v>
      </c>
      <c r="F1994">
        <f t="shared" si="658"/>
        <v>409.48812458745743</v>
      </c>
      <c r="G1994" t="e">
        <f t="shared" si="651"/>
        <v>#VALUE!</v>
      </c>
      <c r="H1994" t="e">
        <f t="shared" si="652"/>
        <v>#VALUE!</v>
      </c>
      <c r="I1994" t="e">
        <f t="shared" si="653"/>
        <v>#VALUE!</v>
      </c>
      <c r="J1994" t="e">
        <f t="shared" si="654"/>
        <v>#VALUE!</v>
      </c>
      <c r="K1994" t="e">
        <f t="shared" si="655"/>
        <v>#VALUE!</v>
      </c>
      <c r="L1994" t="e">
        <f t="shared" si="656"/>
        <v>#VALUE!</v>
      </c>
      <c r="M1994" t="e">
        <f>IF($B$9="זכר",INDEX(תמותה!$A$1:$E$121,ROUNDDOWN(E1994/12,0)+1,2),INDEX(תמותה!$A$1:$E$121,ROUNDDOWN(E1994/12,0)+1,3))</f>
        <v>#REF!</v>
      </c>
      <c r="N1994" t="e">
        <f>IF($B$9="זכר",INDEX('שיפור גברים'!$A$1:$GQ$121,ROUNDDOWN(E1994/12,0)+1,ROUNDDOWN((E1994+$B$7-$B$8)/12,0)+2),INDEX('שיפור נשים'!$A$1:$GQ$121,ROUNDDOWN(E1994/12,0)+1,ROUNDDOWN((E1994+$B$7-$B$8)/12,0)+2))</f>
        <v>#REF!</v>
      </c>
      <c r="O1994" t="e">
        <f>IF($B$9="זכר",INDEX('שיפור גברים'!$A$1:$GQ$121,ROUNDDOWN(E1994/12,0)+1,ROUNDDOWN((E1994+$B$7-$B$8)/12,0)+1),INDEX('שיפור נשים'!$A$1:$GQ$121,ROUNDDOWN(E1994/12,0)+1,ROUNDDOWN((E1994+$B$7-$B$8)/12,0)+1))</f>
        <v>#REF!</v>
      </c>
      <c r="P1994">
        <f t="shared" si="657"/>
        <v>0.66666666666666663</v>
      </c>
      <c r="Q1994">
        <f t="shared" si="659"/>
        <v>1</v>
      </c>
      <c r="R1994">
        <f t="shared" si="664"/>
        <v>1992</v>
      </c>
      <c r="S1994" t="e">
        <f t="shared" si="665"/>
        <v>#VALUE!</v>
      </c>
      <c r="T1994" t="e">
        <f>IF($B$11="זכר",INDEX(תמותה!$A$1:$E$121,ROUNDDOWN(R1994/12,0)+1,2),INDEX(תמותה!$A$1:$E$121,ROUNDDOWN(R1994/12,0)+1,3))</f>
        <v>#REF!</v>
      </c>
      <c r="U1994" t="e">
        <f>IF($B$11="זכר",INDEX('שיפור גברים'!$A$1:$GQ$121,ROUNDDOWN(R1994/12,0)+1,ROUNDDOWN((E1994+$B$7-$B$8)/12,0)+2),INDEX('שיפור נשים'!$A$1:$GQ$121,ROUNDDOWN(R1994/12,0)+1,ROUNDDOWN((E1994+$B$7-$B$8)/12,0)+2))</f>
        <v>#REF!</v>
      </c>
      <c r="V1994" t="e">
        <f>IF($B$11="זכר",INDEX('שיפור גברים'!$A$1:$GQ$121,ROUNDDOWN(R1994/12,0)+1,ROUNDDOWN((E1994+$B$7-$B$8)/12,0)+1),INDEX('שיפור נשים'!$A$1:$GQ$121,ROUNDDOWN(R1994/12,0)+1,ROUNDDOWN((E1994+$B$7-$B$8)/12,0)+1))</f>
        <v>#REF!</v>
      </c>
      <c r="W1994">
        <f t="shared" si="660"/>
        <v>0.66666666666666663</v>
      </c>
      <c r="X1994" t="e">
        <f t="shared" si="666"/>
        <v>#VALUE!</v>
      </c>
      <c r="Y1994" t="e">
        <f>IF($B$11="זכר",INDEX(תמותה!$A$1:$E$121,ROUNDDOWN(R1994/12,0)+1,4),INDEX(תמותה!$A$1:$E$121,ROUNDDOWN(R1994/12,0)+1,5))</f>
        <v>#REF!</v>
      </c>
      <c r="Z1994">
        <f t="shared" si="661"/>
        <v>1</v>
      </c>
      <c r="AA1994">
        <f t="shared" si="662"/>
        <v>1</v>
      </c>
      <c r="AB1994" t="e">
        <f t="shared" si="667"/>
        <v>#VALUE!</v>
      </c>
      <c r="AC1994" t="e">
        <f t="shared" si="668"/>
        <v>#VALUE!</v>
      </c>
      <c r="AD1994" t="e">
        <f t="shared" si="669"/>
        <v>#VALUE!</v>
      </c>
      <c r="AE1994" t="e">
        <f t="shared" si="670"/>
        <v>#VALUE!</v>
      </c>
      <c r="AF1994" t="e">
        <f t="shared" si="671"/>
        <v>#VALUE!</v>
      </c>
    </row>
    <row r="1995" spans="5:32" x14ac:dyDescent="0.2">
      <c r="E1995">
        <f t="shared" si="663"/>
        <v>1993</v>
      </c>
      <c r="F1995">
        <f t="shared" si="658"/>
        <v>410.7258334870902</v>
      </c>
      <c r="G1995" t="e">
        <f t="shared" si="651"/>
        <v>#VALUE!</v>
      </c>
      <c r="H1995" t="e">
        <f t="shared" si="652"/>
        <v>#VALUE!</v>
      </c>
      <c r="I1995" t="e">
        <f t="shared" si="653"/>
        <v>#VALUE!</v>
      </c>
      <c r="J1995" t="e">
        <f t="shared" si="654"/>
        <v>#VALUE!</v>
      </c>
      <c r="K1995" t="e">
        <f t="shared" si="655"/>
        <v>#VALUE!</v>
      </c>
      <c r="L1995" t="e">
        <f t="shared" si="656"/>
        <v>#VALUE!</v>
      </c>
      <c r="M1995" t="e">
        <f>IF($B$9="זכר",INDEX(תמותה!$A$1:$E$121,ROUNDDOWN(E1995/12,0)+1,2),INDEX(תמותה!$A$1:$E$121,ROUNDDOWN(E1995/12,0)+1,3))</f>
        <v>#REF!</v>
      </c>
      <c r="N1995" t="e">
        <f>IF($B$9="זכר",INDEX('שיפור גברים'!$A$1:$GQ$121,ROUNDDOWN(E1995/12,0)+1,ROUNDDOWN((E1995+$B$7-$B$8)/12,0)+2),INDEX('שיפור נשים'!$A$1:$GQ$121,ROUNDDOWN(E1995/12,0)+1,ROUNDDOWN((E1995+$B$7-$B$8)/12,0)+2))</f>
        <v>#REF!</v>
      </c>
      <c r="O1995" t="e">
        <f>IF($B$9="זכר",INDEX('שיפור גברים'!$A$1:$GQ$121,ROUNDDOWN(E1995/12,0)+1,ROUNDDOWN((E1995+$B$7-$B$8)/12,0)+1),INDEX('שיפור נשים'!$A$1:$GQ$121,ROUNDDOWN(E1995/12,0)+1,ROUNDDOWN((E1995+$B$7-$B$8)/12,0)+1))</f>
        <v>#REF!</v>
      </c>
      <c r="P1995">
        <f t="shared" si="657"/>
        <v>0.75</v>
      </c>
      <c r="Q1995">
        <f t="shared" si="659"/>
        <v>1</v>
      </c>
      <c r="R1995">
        <f t="shared" si="664"/>
        <v>1993</v>
      </c>
      <c r="S1995" t="e">
        <f t="shared" si="665"/>
        <v>#VALUE!</v>
      </c>
      <c r="T1995" t="e">
        <f>IF($B$11="זכר",INDEX(תמותה!$A$1:$E$121,ROUNDDOWN(R1995/12,0)+1,2),INDEX(תמותה!$A$1:$E$121,ROUNDDOWN(R1995/12,0)+1,3))</f>
        <v>#REF!</v>
      </c>
      <c r="U1995" t="e">
        <f>IF($B$11="זכר",INDEX('שיפור גברים'!$A$1:$GQ$121,ROUNDDOWN(R1995/12,0)+1,ROUNDDOWN((E1995+$B$7-$B$8)/12,0)+2),INDEX('שיפור נשים'!$A$1:$GQ$121,ROUNDDOWN(R1995/12,0)+1,ROUNDDOWN((E1995+$B$7-$B$8)/12,0)+2))</f>
        <v>#REF!</v>
      </c>
      <c r="V1995" t="e">
        <f>IF($B$11="זכר",INDEX('שיפור גברים'!$A$1:$GQ$121,ROUNDDOWN(R1995/12,0)+1,ROUNDDOWN((E1995+$B$7-$B$8)/12,0)+1),INDEX('שיפור נשים'!$A$1:$GQ$121,ROUNDDOWN(R1995/12,0)+1,ROUNDDOWN((E1995+$B$7-$B$8)/12,0)+1))</f>
        <v>#REF!</v>
      </c>
      <c r="W1995">
        <f t="shared" si="660"/>
        <v>0.75</v>
      </c>
      <c r="X1995" t="e">
        <f t="shared" si="666"/>
        <v>#VALUE!</v>
      </c>
      <c r="Y1995" t="e">
        <f>IF($B$11="זכר",INDEX(תמותה!$A$1:$E$121,ROUNDDOWN(R1995/12,0)+1,4),INDEX(תמותה!$A$1:$E$121,ROUNDDOWN(R1995/12,0)+1,5))</f>
        <v>#REF!</v>
      </c>
      <c r="Z1995">
        <f t="shared" si="661"/>
        <v>1</v>
      </c>
      <c r="AA1995">
        <f t="shared" si="662"/>
        <v>1</v>
      </c>
      <c r="AB1995" t="e">
        <f t="shared" si="667"/>
        <v>#VALUE!</v>
      </c>
      <c r="AC1995" t="e">
        <f t="shared" si="668"/>
        <v>#VALUE!</v>
      </c>
      <c r="AD1995" t="e">
        <f t="shared" si="669"/>
        <v>#VALUE!</v>
      </c>
      <c r="AE1995" t="e">
        <f t="shared" si="670"/>
        <v>#VALUE!</v>
      </c>
      <c r="AF1995" t="e">
        <f t="shared" si="671"/>
        <v>#VALUE!</v>
      </c>
    </row>
    <row r="1996" spans="5:32" x14ac:dyDescent="0.2">
      <c r="E1996">
        <f t="shared" si="663"/>
        <v>1994</v>
      </c>
      <c r="F1996">
        <f t="shared" si="658"/>
        <v>411.9672834557025</v>
      </c>
      <c r="G1996" t="e">
        <f t="shared" si="651"/>
        <v>#VALUE!</v>
      </c>
      <c r="H1996" t="e">
        <f t="shared" si="652"/>
        <v>#VALUE!</v>
      </c>
      <c r="I1996" t="e">
        <f t="shared" si="653"/>
        <v>#VALUE!</v>
      </c>
      <c r="J1996" t="e">
        <f t="shared" si="654"/>
        <v>#VALUE!</v>
      </c>
      <c r="K1996" t="e">
        <f t="shared" si="655"/>
        <v>#VALUE!</v>
      </c>
      <c r="L1996" t="e">
        <f t="shared" si="656"/>
        <v>#VALUE!</v>
      </c>
      <c r="M1996" t="e">
        <f>IF($B$9="זכר",INDEX(תמותה!$A$1:$E$121,ROUNDDOWN(E1996/12,0)+1,2),INDEX(תמותה!$A$1:$E$121,ROUNDDOWN(E1996/12,0)+1,3))</f>
        <v>#REF!</v>
      </c>
      <c r="N1996" t="e">
        <f>IF($B$9="זכר",INDEX('שיפור גברים'!$A$1:$GQ$121,ROUNDDOWN(E1996/12,0)+1,ROUNDDOWN((E1996+$B$7-$B$8)/12,0)+2),INDEX('שיפור נשים'!$A$1:$GQ$121,ROUNDDOWN(E1996/12,0)+1,ROUNDDOWN((E1996+$B$7-$B$8)/12,0)+2))</f>
        <v>#REF!</v>
      </c>
      <c r="O1996" t="e">
        <f>IF($B$9="זכר",INDEX('שיפור גברים'!$A$1:$GQ$121,ROUNDDOWN(E1996/12,0)+1,ROUNDDOWN((E1996+$B$7-$B$8)/12,0)+1),INDEX('שיפור נשים'!$A$1:$GQ$121,ROUNDDOWN(E1996/12,0)+1,ROUNDDOWN((E1996+$B$7-$B$8)/12,0)+1))</f>
        <v>#REF!</v>
      </c>
      <c r="P1996">
        <f t="shared" si="657"/>
        <v>0.83333333333333337</v>
      </c>
      <c r="Q1996">
        <f t="shared" si="659"/>
        <v>1</v>
      </c>
      <c r="R1996">
        <f t="shared" si="664"/>
        <v>1994</v>
      </c>
      <c r="S1996" t="e">
        <f t="shared" si="665"/>
        <v>#VALUE!</v>
      </c>
      <c r="T1996" t="e">
        <f>IF($B$11="זכר",INDEX(תמותה!$A$1:$E$121,ROUNDDOWN(R1996/12,0)+1,2),INDEX(תמותה!$A$1:$E$121,ROUNDDOWN(R1996/12,0)+1,3))</f>
        <v>#REF!</v>
      </c>
      <c r="U1996" t="e">
        <f>IF($B$11="זכר",INDEX('שיפור גברים'!$A$1:$GQ$121,ROUNDDOWN(R1996/12,0)+1,ROUNDDOWN((E1996+$B$7-$B$8)/12,0)+2),INDEX('שיפור נשים'!$A$1:$GQ$121,ROUNDDOWN(R1996/12,0)+1,ROUNDDOWN((E1996+$B$7-$B$8)/12,0)+2))</f>
        <v>#REF!</v>
      </c>
      <c r="V1996" t="e">
        <f>IF($B$11="זכר",INDEX('שיפור גברים'!$A$1:$GQ$121,ROUNDDOWN(R1996/12,0)+1,ROUNDDOWN((E1996+$B$7-$B$8)/12,0)+1),INDEX('שיפור נשים'!$A$1:$GQ$121,ROUNDDOWN(R1996/12,0)+1,ROUNDDOWN((E1996+$B$7-$B$8)/12,0)+1))</f>
        <v>#REF!</v>
      </c>
      <c r="W1996">
        <f t="shared" si="660"/>
        <v>0.83333333333333337</v>
      </c>
      <c r="X1996" t="e">
        <f t="shared" si="666"/>
        <v>#VALUE!</v>
      </c>
      <c r="Y1996" t="e">
        <f>IF($B$11="זכר",INDEX(תמותה!$A$1:$E$121,ROUNDDOWN(R1996/12,0)+1,4),INDEX(תמותה!$A$1:$E$121,ROUNDDOWN(R1996/12,0)+1,5))</f>
        <v>#REF!</v>
      </c>
      <c r="Z1996">
        <f t="shared" si="661"/>
        <v>1</v>
      </c>
      <c r="AA1996">
        <f t="shared" si="662"/>
        <v>1</v>
      </c>
      <c r="AB1996" t="e">
        <f t="shared" si="667"/>
        <v>#VALUE!</v>
      </c>
      <c r="AC1996" t="e">
        <f t="shared" si="668"/>
        <v>#VALUE!</v>
      </c>
      <c r="AD1996" t="e">
        <f t="shared" si="669"/>
        <v>#VALUE!</v>
      </c>
      <c r="AE1996" t="e">
        <f t="shared" si="670"/>
        <v>#VALUE!</v>
      </c>
      <c r="AF1996" t="e">
        <f t="shared" si="671"/>
        <v>#VALUE!</v>
      </c>
    </row>
    <row r="1997" spans="5:32" x14ac:dyDescent="0.2">
      <c r="E1997">
        <f t="shared" si="663"/>
        <v>1995</v>
      </c>
      <c r="F1997">
        <f t="shared" si="658"/>
        <v>413.21248580095858</v>
      </c>
      <c r="G1997" t="e">
        <f t="shared" si="651"/>
        <v>#VALUE!</v>
      </c>
      <c r="H1997" t="e">
        <f t="shared" si="652"/>
        <v>#VALUE!</v>
      </c>
      <c r="I1997" t="e">
        <f t="shared" si="653"/>
        <v>#VALUE!</v>
      </c>
      <c r="J1997" t="e">
        <f t="shared" si="654"/>
        <v>#VALUE!</v>
      </c>
      <c r="K1997" t="e">
        <f t="shared" si="655"/>
        <v>#VALUE!</v>
      </c>
      <c r="L1997" t="e">
        <f t="shared" si="656"/>
        <v>#VALUE!</v>
      </c>
      <c r="M1997" t="e">
        <f>IF($B$9="זכר",INDEX(תמותה!$A$1:$E$121,ROUNDDOWN(E1997/12,0)+1,2),INDEX(תמותה!$A$1:$E$121,ROUNDDOWN(E1997/12,0)+1,3))</f>
        <v>#REF!</v>
      </c>
      <c r="N1997" t="e">
        <f>IF($B$9="זכר",INDEX('שיפור גברים'!$A$1:$GQ$121,ROUNDDOWN(E1997/12,0)+1,ROUNDDOWN((E1997+$B$7-$B$8)/12,0)+2),INDEX('שיפור נשים'!$A$1:$GQ$121,ROUNDDOWN(E1997/12,0)+1,ROUNDDOWN((E1997+$B$7-$B$8)/12,0)+2))</f>
        <v>#REF!</v>
      </c>
      <c r="O1997" t="e">
        <f>IF($B$9="זכר",INDEX('שיפור גברים'!$A$1:$GQ$121,ROUNDDOWN(E1997/12,0)+1,ROUNDDOWN((E1997+$B$7-$B$8)/12,0)+1),INDEX('שיפור נשים'!$A$1:$GQ$121,ROUNDDOWN(E1997/12,0)+1,ROUNDDOWN((E1997+$B$7-$B$8)/12,0)+1))</f>
        <v>#REF!</v>
      </c>
      <c r="P1997">
        <f t="shared" si="657"/>
        <v>0.91666666666666663</v>
      </c>
      <c r="Q1997">
        <f t="shared" si="659"/>
        <v>1</v>
      </c>
      <c r="R1997">
        <f t="shared" si="664"/>
        <v>1995</v>
      </c>
      <c r="S1997" t="e">
        <f t="shared" si="665"/>
        <v>#VALUE!</v>
      </c>
      <c r="T1997" t="e">
        <f>IF($B$11="זכר",INDEX(תמותה!$A$1:$E$121,ROUNDDOWN(R1997/12,0)+1,2),INDEX(תמותה!$A$1:$E$121,ROUNDDOWN(R1997/12,0)+1,3))</f>
        <v>#REF!</v>
      </c>
      <c r="U1997" t="e">
        <f>IF($B$11="זכר",INDEX('שיפור גברים'!$A$1:$GQ$121,ROUNDDOWN(R1997/12,0)+1,ROUNDDOWN((E1997+$B$7-$B$8)/12,0)+2),INDEX('שיפור נשים'!$A$1:$GQ$121,ROUNDDOWN(R1997/12,0)+1,ROUNDDOWN((E1997+$B$7-$B$8)/12,0)+2))</f>
        <v>#REF!</v>
      </c>
      <c r="V1997" t="e">
        <f>IF($B$11="זכר",INDEX('שיפור גברים'!$A$1:$GQ$121,ROUNDDOWN(R1997/12,0)+1,ROUNDDOWN((E1997+$B$7-$B$8)/12,0)+1),INDEX('שיפור נשים'!$A$1:$GQ$121,ROUNDDOWN(R1997/12,0)+1,ROUNDDOWN((E1997+$B$7-$B$8)/12,0)+1))</f>
        <v>#REF!</v>
      </c>
      <c r="W1997">
        <f t="shared" si="660"/>
        <v>0.91666666666666663</v>
      </c>
      <c r="X1997" t="e">
        <f t="shared" si="666"/>
        <v>#VALUE!</v>
      </c>
      <c r="Y1997" t="e">
        <f>IF($B$11="זכר",INDEX(תמותה!$A$1:$E$121,ROUNDDOWN(R1997/12,0)+1,4),INDEX(תמותה!$A$1:$E$121,ROUNDDOWN(R1997/12,0)+1,5))</f>
        <v>#REF!</v>
      </c>
      <c r="Z1997">
        <f t="shared" si="661"/>
        <v>1</v>
      </c>
      <c r="AA1997">
        <f t="shared" si="662"/>
        <v>1</v>
      </c>
      <c r="AB1997" t="e">
        <f t="shared" si="667"/>
        <v>#VALUE!</v>
      </c>
      <c r="AC1997" t="e">
        <f t="shared" si="668"/>
        <v>#VALUE!</v>
      </c>
      <c r="AD1997" t="e">
        <f t="shared" si="669"/>
        <v>#VALUE!</v>
      </c>
      <c r="AE1997" t="e">
        <f t="shared" si="670"/>
        <v>#VALUE!</v>
      </c>
      <c r="AF1997" t="e">
        <f t="shared" si="671"/>
        <v>#VALUE!</v>
      </c>
    </row>
    <row r="1998" spans="5:32" x14ac:dyDescent="0.2">
      <c r="E1998">
        <f t="shared" si="663"/>
        <v>1996</v>
      </c>
      <c r="F1998">
        <f t="shared" si="658"/>
        <v>414.4614518647009</v>
      </c>
      <c r="G1998" t="e">
        <f t="shared" si="651"/>
        <v>#VALUE!</v>
      </c>
      <c r="H1998" t="e">
        <f t="shared" si="652"/>
        <v>#VALUE!</v>
      </c>
      <c r="I1998" t="e">
        <f t="shared" si="653"/>
        <v>#VALUE!</v>
      </c>
      <c r="J1998" t="e">
        <f t="shared" si="654"/>
        <v>#VALUE!</v>
      </c>
      <c r="K1998" t="e">
        <f t="shared" si="655"/>
        <v>#VALUE!</v>
      </c>
      <c r="L1998" t="e">
        <f t="shared" si="656"/>
        <v>#VALUE!</v>
      </c>
      <c r="M1998" t="e">
        <f>IF($B$9="זכר",INDEX(תמותה!$A$1:$E$121,ROUNDDOWN(E1998/12,0)+1,2),INDEX(תמותה!$A$1:$E$121,ROUNDDOWN(E1998/12,0)+1,3))</f>
        <v>#REF!</v>
      </c>
      <c r="N1998" t="e">
        <f>IF($B$9="זכר",INDEX('שיפור גברים'!$A$1:$GQ$121,ROUNDDOWN(E1998/12,0)+1,ROUNDDOWN((E1998+$B$7-$B$8)/12,0)+2),INDEX('שיפור נשים'!$A$1:$GQ$121,ROUNDDOWN(E1998/12,0)+1,ROUNDDOWN((E1998+$B$7-$B$8)/12,0)+2))</f>
        <v>#REF!</v>
      </c>
      <c r="O1998" t="e">
        <f>IF($B$9="זכר",INDEX('שיפור גברים'!$A$1:$GQ$121,ROUNDDOWN(E1998/12,0)+1,ROUNDDOWN((E1998+$B$7-$B$8)/12,0)+1),INDEX('שיפור נשים'!$A$1:$GQ$121,ROUNDDOWN(E1998/12,0)+1,ROUNDDOWN((E1998+$B$7-$B$8)/12,0)+1))</f>
        <v>#REF!</v>
      </c>
      <c r="P1998">
        <f t="shared" si="657"/>
        <v>1</v>
      </c>
      <c r="Q1998">
        <f t="shared" si="659"/>
        <v>1</v>
      </c>
      <c r="R1998">
        <f t="shared" si="664"/>
        <v>1996</v>
      </c>
      <c r="S1998" t="e">
        <f t="shared" si="665"/>
        <v>#VALUE!</v>
      </c>
      <c r="T1998" t="e">
        <f>IF($B$11="זכר",INDEX(תמותה!$A$1:$E$121,ROUNDDOWN(R1998/12,0)+1,2),INDEX(תמותה!$A$1:$E$121,ROUNDDOWN(R1998/12,0)+1,3))</f>
        <v>#REF!</v>
      </c>
      <c r="U1998" t="e">
        <f>IF($B$11="זכר",INDEX('שיפור גברים'!$A$1:$GQ$121,ROUNDDOWN(R1998/12,0)+1,ROUNDDOWN((E1998+$B$7-$B$8)/12,0)+2),INDEX('שיפור נשים'!$A$1:$GQ$121,ROUNDDOWN(R1998/12,0)+1,ROUNDDOWN((E1998+$B$7-$B$8)/12,0)+2))</f>
        <v>#REF!</v>
      </c>
      <c r="V1998" t="e">
        <f>IF($B$11="זכר",INDEX('שיפור גברים'!$A$1:$GQ$121,ROUNDDOWN(R1998/12,0)+1,ROUNDDOWN((E1998+$B$7-$B$8)/12,0)+1),INDEX('שיפור נשים'!$A$1:$GQ$121,ROUNDDOWN(R1998/12,0)+1,ROUNDDOWN((E1998+$B$7-$B$8)/12,0)+1))</f>
        <v>#REF!</v>
      </c>
      <c r="W1998">
        <f t="shared" si="660"/>
        <v>1</v>
      </c>
      <c r="X1998" t="e">
        <f t="shared" si="666"/>
        <v>#VALUE!</v>
      </c>
      <c r="Y1998" t="e">
        <f>IF($B$11="זכר",INDEX(תמותה!$A$1:$E$121,ROUNDDOWN(R1998/12,0)+1,4),INDEX(תמותה!$A$1:$E$121,ROUNDDOWN(R1998/12,0)+1,5))</f>
        <v>#REF!</v>
      </c>
      <c r="Z1998">
        <f t="shared" si="661"/>
        <v>1</v>
      </c>
      <c r="AA1998">
        <f t="shared" si="662"/>
        <v>1</v>
      </c>
      <c r="AB1998" t="e">
        <f t="shared" si="667"/>
        <v>#VALUE!</v>
      </c>
      <c r="AC1998" t="e">
        <f t="shared" si="668"/>
        <v>#VALUE!</v>
      </c>
      <c r="AD1998" t="e">
        <f t="shared" si="669"/>
        <v>#VALUE!</v>
      </c>
      <c r="AE1998" t="e">
        <f t="shared" si="670"/>
        <v>#VALUE!</v>
      </c>
      <c r="AF1998" t="e">
        <f t="shared" si="671"/>
        <v>#VALUE!</v>
      </c>
    </row>
    <row r="1999" spans="5:32" x14ac:dyDescent="0.2">
      <c r="E1999">
        <f t="shared" si="663"/>
        <v>1997</v>
      </c>
      <c r="F1999">
        <f t="shared" si="658"/>
        <v>415.71419302305469</v>
      </c>
      <c r="G1999" t="e">
        <f t="shared" si="651"/>
        <v>#VALUE!</v>
      </c>
      <c r="H1999" t="e">
        <f t="shared" si="652"/>
        <v>#VALUE!</v>
      </c>
      <c r="I1999" t="e">
        <f t="shared" si="653"/>
        <v>#VALUE!</v>
      </c>
      <c r="J1999" t="e">
        <f t="shared" si="654"/>
        <v>#VALUE!</v>
      </c>
      <c r="K1999" t="e">
        <f t="shared" si="655"/>
        <v>#VALUE!</v>
      </c>
      <c r="L1999" t="e">
        <f t="shared" si="656"/>
        <v>#VALUE!</v>
      </c>
      <c r="M1999" t="e">
        <f>IF($B$9="זכר",INDEX(תמותה!$A$1:$E$121,ROUNDDOWN(E1999/12,0)+1,2),INDEX(תמותה!$A$1:$E$121,ROUNDDOWN(E1999/12,0)+1,3))</f>
        <v>#REF!</v>
      </c>
      <c r="N1999" t="e">
        <f>IF($B$9="זכר",INDEX('שיפור גברים'!$A$1:$GQ$121,ROUNDDOWN(E1999/12,0)+1,ROUNDDOWN((E1999+$B$7-$B$8)/12,0)+2),INDEX('שיפור נשים'!$A$1:$GQ$121,ROUNDDOWN(E1999/12,0)+1,ROUNDDOWN((E1999+$B$7-$B$8)/12,0)+2))</f>
        <v>#REF!</v>
      </c>
      <c r="O1999" t="e">
        <f>IF($B$9="זכר",INDEX('שיפור גברים'!$A$1:$GQ$121,ROUNDDOWN(E1999/12,0)+1,ROUNDDOWN((E1999+$B$7-$B$8)/12,0)+1),INDEX('שיפור נשים'!$A$1:$GQ$121,ROUNDDOWN(E1999/12,0)+1,ROUNDDOWN((E1999+$B$7-$B$8)/12,0)+1))</f>
        <v>#REF!</v>
      </c>
      <c r="P1999">
        <f t="shared" si="657"/>
        <v>8.3333333333333329E-2</v>
      </c>
      <c r="Q1999">
        <f t="shared" si="659"/>
        <v>1</v>
      </c>
      <c r="R1999">
        <f t="shared" si="664"/>
        <v>1997</v>
      </c>
      <c r="S1999" t="e">
        <f t="shared" si="665"/>
        <v>#VALUE!</v>
      </c>
      <c r="T1999" t="e">
        <f>IF($B$11="זכר",INDEX(תמותה!$A$1:$E$121,ROUNDDOWN(R1999/12,0)+1,2),INDEX(תמותה!$A$1:$E$121,ROUNDDOWN(R1999/12,0)+1,3))</f>
        <v>#REF!</v>
      </c>
      <c r="U1999" t="e">
        <f>IF($B$11="זכר",INDEX('שיפור גברים'!$A$1:$GQ$121,ROUNDDOWN(R1999/12,0)+1,ROUNDDOWN((E1999+$B$7-$B$8)/12,0)+2),INDEX('שיפור נשים'!$A$1:$GQ$121,ROUNDDOWN(R1999/12,0)+1,ROUNDDOWN((E1999+$B$7-$B$8)/12,0)+2))</f>
        <v>#REF!</v>
      </c>
      <c r="V1999" t="e">
        <f>IF($B$11="זכר",INDEX('שיפור גברים'!$A$1:$GQ$121,ROUNDDOWN(R1999/12,0)+1,ROUNDDOWN((E1999+$B$7-$B$8)/12,0)+1),INDEX('שיפור נשים'!$A$1:$GQ$121,ROUNDDOWN(R1999/12,0)+1,ROUNDDOWN((E1999+$B$7-$B$8)/12,0)+1))</f>
        <v>#REF!</v>
      </c>
      <c r="W1999">
        <f t="shared" si="660"/>
        <v>8.3333333333333329E-2</v>
      </c>
      <c r="X1999" t="e">
        <f t="shared" si="666"/>
        <v>#VALUE!</v>
      </c>
      <c r="Y1999" t="e">
        <f>IF($B$11="זכר",INDEX(תמותה!$A$1:$E$121,ROUNDDOWN(R1999/12,0)+1,4),INDEX(תמותה!$A$1:$E$121,ROUNDDOWN(R1999/12,0)+1,5))</f>
        <v>#REF!</v>
      </c>
      <c r="Z1999">
        <f t="shared" si="661"/>
        <v>1</v>
      </c>
      <c r="AA1999">
        <f t="shared" si="662"/>
        <v>1</v>
      </c>
      <c r="AB1999" t="e">
        <f t="shared" si="667"/>
        <v>#VALUE!</v>
      </c>
      <c r="AC1999" t="e">
        <f t="shared" si="668"/>
        <v>#VALUE!</v>
      </c>
      <c r="AD1999" t="e">
        <f t="shared" si="669"/>
        <v>#VALUE!</v>
      </c>
      <c r="AE1999" t="e">
        <f t="shared" si="670"/>
        <v>#VALUE!</v>
      </c>
      <c r="AF1999" t="e">
        <f t="shared" si="671"/>
        <v>#VALUE!</v>
      </c>
    </row>
    <row r="2000" spans="5:32" x14ac:dyDescent="0.2">
      <c r="E2000">
        <f t="shared" si="663"/>
        <v>1998</v>
      </c>
      <c r="F2000">
        <f t="shared" si="658"/>
        <v>416.97072068652921</v>
      </c>
      <c r="G2000" t="e">
        <f t="shared" si="651"/>
        <v>#VALUE!</v>
      </c>
      <c r="H2000" t="e">
        <f t="shared" si="652"/>
        <v>#VALUE!</v>
      </c>
      <c r="I2000" t="e">
        <f t="shared" si="653"/>
        <v>#VALUE!</v>
      </c>
      <c r="J2000" t="e">
        <f t="shared" si="654"/>
        <v>#VALUE!</v>
      </c>
      <c r="K2000" t="e">
        <f t="shared" si="655"/>
        <v>#VALUE!</v>
      </c>
      <c r="L2000" t="e">
        <f t="shared" si="656"/>
        <v>#VALUE!</v>
      </c>
      <c r="M2000" t="e">
        <f>IF($B$9="זכר",INDEX(תמותה!$A$1:$E$121,ROUNDDOWN(E2000/12,0)+1,2),INDEX(תמותה!$A$1:$E$121,ROUNDDOWN(E2000/12,0)+1,3))</f>
        <v>#REF!</v>
      </c>
      <c r="N2000" t="e">
        <f>IF($B$9="זכר",INDEX('שיפור גברים'!$A$1:$GQ$121,ROUNDDOWN(E2000/12,0)+1,ROUNDDOWN((E2000+$B$7-$B$8)/12,0)+2),INDEX('שיפור נשים'!$A$1:$GQ$121,ROUNDDOWN(E2000/12,0)+1,ROUNDDOWN((E2000+$B$7-$B$8)/12,0)+2))</f>
        <v>#REF!</v>
      </c>
      <c r="O2000" t="e">
        <f>IF($B$9="זכר",INDEX('שיפור גברים'!$A$1:$GQ$121,ROUNDDOWN(E2000/12,0)+1,ROUNDDOWN((E2000+$B$7-$B$8)/12,0)+1),INDEX('שיפור נשים'!$A$1:$GQ$121,ROUNDDOWN(E2000/12,0)+1,ROUNDDOWN((E2000+$B$7-$B$8)/12,0)+1))</f>
        <v>#REF!</v>
      </c>
      <c r="P2000">
        <f t="shared" si="657"/>
        <v>0.16666666666666666</v>
      </c>
      <c r="Q2000">
        <f t="shared" si="659"/>
        <v>1</v>
      </c>
      <c r="R2000">
        <f t="shared" si="664"/>
        <v>1998</v>
      </c>
      <c r="S2000" t="e">
        <f t="shared" si="665"/>
        <v>#VALUE!</v>
      </c>
      <c r="T2000" t="e">
        <f>IF($B$11="זכר",INDEX(תמותה!$A$1:$E$121,ROUNDDOWN(R2000/12,0)+1,2),INDEX(תמותה!$A$1:$E$121,ROUNDDOWN(R2000/12,0)+1,3))</f>
        <v>#REF!</v>
      </c>
      <c r="U2000" t="e">
        <f>IF($B$11="זכר",INDEX('שיפור גברים'!$A$1:$GQ$121,ROUNDDOWN(R2000/12,0)+1,ROUNDDOWN((E2000+$B$7-$B$8)/12,0)+2),INDEX('שיפור נשים'!$A$1:$GQ$121,ROUNDDOWN(R2000/12,0)+1,ROUNDDOWN((E2000+$B$7-$B$8)/12,0)+2))</f>
        <v>#REF!</v>
      </c>
      <c r="V2000" t="e">
        <f>IF($B$11="זכר",INDEX('שיפור גברים'!$A$1:$GQ$121,ROUNDDOWN(R2000/12,0)+1,ROUNDDOWN((E2000+$B$7-$B$8)/12,0)+1),INDEX('שיפור נשים'!$A$1:$GQ$121,ROUNDDOWN(R2000/12,0)+1,ROUNDDOWN((E2000+$B$7-$B$8)/12,0)+1))</f>
        <v>#REF!</v>
      </c>
      <c r="W2000">
        <f t="shared" si="660"/>
        <v>0.16666666666666666</v>
      </c>
      <c r="X2000" t="e">
        <f t="shared" si="666"/>
        <v>#VALUE!</v>
      </c>
      <c r="Y2000" t="e">
        <f>IF($B$11="זכר",INDEX(תמותה!$A$1:$E$121,ROUNDDOWN(R2000/12,0)+1,4),INDEX(תמותה!$A$1:$E$121,ROUNDDOWN(R2000/12,0)+1,5))</f>
        <v>#REF!</v>
      </c>
      <c r="Z2000">
        <f t="shared" si="661"/>
        <v>1</v>
      </c>
      <c r="AA2000">
        <f t="shared" si="662"/>
        <v>1</v>
      </c>
      <c r="AB2000" t="e">
        <f t="shared" si="667"/>
        <v>#VALUE!</v>
      </c>
      <c r="AC2000" t="e">
        <f t="shared" si="668"/>
        <v>#VALUE!</v>
      </c>
      <c r="AD2000" t="e">
        <f t="shared" si="669"/>
        <v>#VALUE!</v>
      </c>
      <c r="AE2000" t="e">
        <f t="shared" si="670"/>
        <v>#VALUE!</v>
      </c>
      <c r="AF2000" t="e">
        <f t="shared" si="671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5ED3F-5577-4BD8-95B9-AB74F3367154}">
  <sheetPr codeName="Sheet3"/>
  <dimension ref="C2:O11"/>
  <sheetViews>
    <sheetView rightToLeft="1" workbookViewId="0">
      <selection activeCell="J3" sqref="J3"/>
    </sheetView>
  </sheetViews>
  <sheetFormatPr defaultRowHeight="14.25" x14ac:dyDescent="0.2"/>
  <cols>
    <col min="1" max="3" width="9" style="16"/>
    <col min="4" max="4" width="10.5" style="16" bestFit="1" customWidth="1"/>
    <col min="5" max="16384" width="9" style="16"/>
  </cols>
  <sheetData>
    <row r="2" spans="3:15" x14ac:dyDescent="0.2">
      <c r="C2" s="16" t="s">
        <v>1</v>
      </c>
      <c r="D2" s="16" t="s">
        <v>2</v>
      </c>
      <c r="E2" s="16" t="s">
        <v>8</v>
      </c>
      <c r="F2" s="16" t="s">
        <v>17</v>
      </c>
      <c r="G2" s="16" t="s">
        <v>28</v>
      </c>
      <c r="H2" s="16" t="s">
        <v>27</v>
      </c>
    </row>
    <row r="3" spans="3:15" x14ac:dyDescent="0.2">
      <c r="C3" s="16" t="s">
        <v>3</v>
      </c>
      <c r="D3" s="16" t="s">
        <v>5</v>
      </c>
      <c r="E3" s="16" t="s">
        <v>9</v>
      </c>
      <c r="F3" s="17">
        <f>IF(טבלאות!F$8="","",טבלאות!F$8)</f>
        <v>0</v>
      </c>
      <c r="G3" s="17">
        <v>0</v>
      </c>
      <c r="H3" s="24">
        <f>IF(טבלאות!$C$14="לא נשוי",0,0.3)</f>
        <v>0.3</v>
      </c>
      <c r="I3" s="17"/>
      <c r="J3" s="17">
        <f>IF('דוח להדפסה'!C21="",#N/A,MATCH('דוח להדפסה'!C21,הגדרות!F3:F7,0))</f>
        <v>1</v>
      </c>
      <c r="K3" s="17"/>
      <c r="L3" s="17"/>
      <c r="M3" s="17"/>
      <c r="N3" s="17"/>
      <c r="O3" s="17"/>
    </row>
    <row r="4" spans="3:15" x14ac:dyDescent="0.2">
      <c r="C4" s="16" t="s">
        <v>4</v>
      </c>
      <c r="D4" s="16" t="s">
        <v>6</v>
      </c>
      <c r="F4" s="16">
        <f>IF(טבלאות!G$8="","",טבלאות!G$8)</f>
        <v>60</v>
      </c>
      <c r="G4" s="16">
        <v>1</v>
      </c>
      <c r="H4" s="24">
        <f>IF(טבלאות!$C$14="לא נשוי","",0.4)</f>
        <v>0.4</v>
      </c>
      <c r="J4" s="16" t="e">
        <f>MATCH('דוח להדפסה'!C22,הגדרות!H3:H10,0)</f>
        <v>#N/A</v>
      </c>
    </row>
    <row r="5" spans="3:15" x14ac:dyDescent="0.2">
      <c r="F5" s="16">
        <f>IF(טבלאות!H$8="","",טבלאות!H$8)</f>
        <v>120</v>
      </c>
      <c r="G5" s="16">
        <v>2</v>
      </c>
      <c r="H5" s="24">
        <f>IF(טבלאות!$C$14="לא נשוי","",0.5)</f>
        <v>0.5</v>
      </c>
    </row>
    <row r="6" spans="3:15" x14ac:dyDescent="0.2">
      <c r="F6" s="16">
        <f>IF(טבלאות!I$8="","",טבלאות!I$8)</f>
        <v>180</v>
      </c>
      <c r="G6" s="16">
        <v>3</v>
      </c>
      <c r="H6" s="24">
        <f>IF(טבלאות!$C$14="לא נשוי","",0.6)</f>
        <v>0.6</v>
      </c>
    </row>
    <row r="7" spans="3:15" x14ac:dyDescent="0.2">
      <c r="F7" s="16">
        <f>IF(טבלאות!J$8="","",טבלאות!J$8)</f>
        <v>240</v>
      </c>
      <c r="H7" s="24">
        <f>IF(טבלאות!$C$14="לא נשוי","",0.7)</f>
        <v>0.7</v>
      </c>
    </row>
    <row r="8" spans="3:15" x14ac:dyDescent="0.2">
      <c r="H8" s="24">
        <f>IF(טבלאות!$C$14="לא נשוי","",0.8)</f>
        <v>0.8</v>
      </c>
    </row>
    <row r="9" spans="3:15" x14ac:dyDescent="0.2">
      <c r="H9" s="24">
        <f>IF(טבלאות!$C$14="לא נשוי","",0.9)</f>
        <v>0.9</v>
      </c>
    </row>
    <row r="10" spans="3:15" x14ac:dyDescent="0.2">
      <c r="H10" s="24">
        <f>IF(טבלאות!$C$14="לא נשוי","",1)</f>
        <v>1</v>
      </c>
    </row>
    <row r="11" spans="3:15" x14ac:dyDescent="0.2">
      <c r="H11" s="18"/>
    </row>
  </sheetData>
  <dataValidations disablePrompts="1" count="2">
    <dataValidation type="custom" allowBlank="1" showInputMessage="1" showErrorMessage="1" sqref="L10" xr:uid="{00678841-6EB7-4013-95AC-0720DF5CD572}">
      <formula1>my</formula1>
    </dataValidation>
    <dataValidation type="list" allowBlank="1" showInputMessage="1" showErrorMessage="1" sqref="L12" xr:uid="{B9458045-0088-42C9-B282-B23712B4A51D}">
      <formula1>AA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טבלאות</vt:lpstr>
      <vt:lpstr>דוח להדפסה</vt:lpstr>
      <vt:lpstr>'דוח להדפסה'!Print_Area</vt:lpstr>
    </vt:vector>
  </TitlesOfParts>
  <Company>Meitav Dash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Haim Krol</dc:creator>
  <cp:lastModifiedBy>Haim Krol</cp:lastModifiedBy>
  <cp:lastPrinted>2024-07-04T06:25:31Z</cp:lastPrinted>
  <dcterms:created xsi:type="dcterms:W3CDTF">2024-02-22T07:35:52Z</dcterms:created>
  <dcterms:modified xsi:type="dcterms:W3CDTF">2024-07-22T09:21:00Z</dcterms:modified>
</cp:coreProperties>
</file>